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pivotCache/pivotCacheDefinition5.xml" ContentType="application/vnd.openxmlformats-officedocument.spreadsheetml.pivotCacheDefinition+xml"/>
  <Override PartName="/xl/pivotCache/pivotCacheRecords5.xml" ContentType="application/vnd.openxmlformats-officedocument.spreadsheetml.pivotCacheRecords+xml"/>
  <Override PartName="/xl/pivotCache/pivotCacheDefinition6.xml" ContentType="application/vnd.openxmlformats-officedocument.spreadsheetml.pivotCacheDefinition+xml"/>
  <Override PartName="/xl/pivotCache/pivotCacheRecords6.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codeName="ThisWorkbook" hidePivotFieldList="1" defaultThemeVersion="166925"/>
  <mc:AlternateContent xmlns:mc="http://schemas.openxmlformats.org/markup-compatibility/2006">
    <mc:Choice Requires="x15">
      <x15ac:absPath xmlns:x15ac="http://schemas.microsoft.com/office/spreadsheetml/2010/11/ac" url="https://indra365-my.sharepoint.com/personal/drsanmartin_indra_es/Documents/A320_SN06/"/>
    </mc:Choice>
  </mc:AlternateContent>
  <xr:revisionPtr revIDLastSave="22" documentId="8_{C94C6A0E-8264-4B4F-B636-C6E0F067116B}" xr6:coauthVersionLast="47" xr6:coauthVersionMax="47" xr10:uidLastSave="{6309BDFE-4C91-4AE4-AD04-8FA1CEA8D7D8}"/>
  <bookViews>
    <workbookView xWindow="-120" yWindow="-120" windowWidth="38640" windowHeight="21120" activeTab="1" xr2:uid="{00000000-000D-0000-FFFF-FFFF00000000}"/>
  </bookViews>
  <sheets>
    <sheet name="Dashboard" sheetId="2" r:id="rId1"/>
    <sheet name="SAP_Material Status" sheetId="1" r:id="rId2"/>
    <sheet name="Lista de Compra (banco Pruebas)" sheetId="32" state="hidden" r:id="rId3"/>
    <sheet name="Extended Orders Report" sheetId="29" r:id="rId4"/>
    <sheet name="Pending to be issued" sheetId="30" r:id="rId5"/>
    <sheet name="Process Overview" sheetId="9" r:id="rId6"/>
    <sheet name="Lead Time" sheetId="3" r:id="rId7"/>
    <sheet name="High LD Table Analysis" sheetId="18" r:id="rId8"/>
    <sheet name="Criticidades Producción" sheetId="31" r:id="rId9"/>
  </sheets>
  <definedNames>
    <definedName name="_xlnm._FilterDatabase" localSheetId="8" hidden="1">'Criticidades Producción'!$A$2:$N$30</definedName>
    <definedName name="_xlnm._FilterDatabase" localSheetId="3" hidden="1">'Extended Orders Report'!$A$1:$BF$35</definedName>
    <definedName name="_xlnm._FilterDatabase" localSheetId="4" hidden="1">'Pending to be issued'!$A$1:$BF$1</definedName>
    <definedName name="_xlnm._FilterDatabase" localSheetId="1" hidden="1">'SAP_Material Status'!$A$1:$BB$1693</definedName>
    <definedName name="_xlnm.Print_Area" localSheetId="0">Dashboard!$A$1:$X$45</definedName>
    <definedName name="SegmentaciónDeDatos_Supplier">#N/A</definedName>
    <definedName name="Slicer_Lead_Time_Impact">#N/A</definedName>
    <definedName name="Slicer_Supplier">#N/A</definedName>
    <definedName name="Slicer_Supplier1">#N/A</definedName>
    <definedName name="Slicer_Supplier2">#N/A</definedName>
  </definedNames>
  <calcPr calcId="191029"/>
  <pivotCaches>
    <pivotCache cacheId="0" r:id="rId10"/>
    <pivotCache cacheId="1" r:id="rId11"/>
    <pivotCache cacheId="2" r:id="rId12"/>
    <pivotCache cacheId="3" r:id="rId13"/>
    <pivotCache cacheId="4" r:id="rId14"/>
    <pivotCache cacheId="5" r:id="rId15"/>
  </pivotCaches>
  <extLst>
    <ext xmlns:x14="http://schemas.microsoft.com/office/spreadsheetml/2009/9/main" uri="{BBE1A952-AA13-448e-AADC-164F8A28A991}">
      <x14:slicerCaches>
        <x14:slicerCache r:id="rId16"/>
        <x14:slicerCache r:id="rId17"/>
        <x14:slicerCache r:id="rId18"/>
        <x14:slicerCache r:id="rId19"/>
        <x14:slicerCache r:id="rId20"/>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H1692" i="1" l="1"/>
  <c r="AI1692" i="1"/>
  <c r="AK1692" i="1"/>
  <c r="AP1692" i="1" s="1"/>
  <c r="AL1692" i="1"/>
  <c r="AN1692" i="1"/>
  <c r="AO1692" i="1"/>
  <c r="AR1692" i="1"/>
  <c r="AS1692" i="1"/>
  <c r="AT1692" i="1"/>
  <c r="AU1692" i="1"/>
  <c r="AV1692" i="1"/>
  <c r="BB1692" i="1"/>
  <c r="AH1693" i="1"/>
  <c r="AI1693" i="1"/>
  <c r="AK1693" i="1"/>
  <c r="AP1693" i="1" s="1"/>
  <c r="AL1693" i="1"/>
  <c r="AN1693" i="1"/>
  <c r="AO1693" i="1"/>
  <c r="AR1693" i="1"/>
  <c r="AS1693" i="1"/>
  <c r="AT1693" i="1"/>
  <c r="AU1693" i="1"/>
  <c r="AV1693" i="1"/>
  <c r="BB1693" i="1"/>
  <c r="AH1690" i="1"/>
  <c r="AI1690" i="1"/>
  <c r="AK1690" i="1"/>
  <c r="AP1690" i="1" s="1"/>
  <c r="AW1690" i="1" s="1"/>
  <c r="AL1690" i="1"/>
  <c r="AN1690" i="1"/>
  <c r="AO1690" i="1"/>
  <c r="AR1690" i="1"/>
  <c r="AS1690" i="1"/>
  <c r="AT1690" i="1"/>
  <c r="AU1690" i="1"/>
  <c r="AV1690" i="1"/>
  <c r="BB1690" i="1"/>
  <c r="AH1691" i="1"/>
  <c r="AI1691" i="1"/>
  <c r="AK1691" i="1"/>
  <c r="AP1691" i="1" s="1"/>
  <c r="AL1691" i="1"/>
  <c r="AN1691" i="1"/>
  <c r="AO1691" i="1"/>
  <c r="AR1691" i="1"/>
  <c r="AS1691" i="1"/>
  <c r="AT1691" i="1"/>
  <c r="AU1691" i="1"/>
  <c r="AV1691" i="1"/>
  <c r="BB1691" i="1"/>
  <c r="AH1681" i="1"/>
  <c r="AI1681" i="1"/>
  <c r="AK1681" i="1"/>
  <c r="AP1681" i="1" s="1"/>
  <c r="AL1681" i="1"/>
  <c r="AN1681" i="1"/>
  <c r="AO1681" i="1"/>
  <c r="AR1681" i="1"/>
  <c r="AS1681" i="1"/>
  <c r="AT1681" i="1"/>
  <c r="AU1681" i="1"/>
  <c r="AV1681" i="1"/>
  <c r="BB1681" i="1"/>
  <c r="AH1682" i="1"/>
  <c r="AI1682" i="1"/>
  <c r="AK1682" i="1"/>
  <c r="AP1682" i="1" s="1"/>
  <c r="AL1682" i="1"/>
  <c r="AN1682" i="1"/>
  <c r="AO1682" i="1"/>
  <c r="AR1682" i="1"/>
  <c r="AS1682" i="1"/>
  <c r="AT1682" i="1"/>
  <c r="AU1682" i="1"/>
  <c r="AV1682" i="1"/>
  <c r="BB1682" i="1"/>
  <c r="AH1683" i="1"/>
  <c r="AI1683" i="1"/>
  <c r="AK1683" i="1"/>
  <c r="AP1683" i="1" s="1"/>
  <c r="AL1683" i="1"/>
  <c r="AN1683" i="1"/>
  <c r="AO1683" i="1"/>
  <c r="AR1683" i="1"/>
  <c r="AS1683" i="1"/>
  <c r="AT1683" i="1"/>
  <c r="AU1683" i="1"/>
  <c r="AV1683" i="1"/>
  <c r="BB1683" i="1"/>
  <c r="AH1684" i="1"/>
  <c r="AI1684" i="1"/>
  <c r="AK1684" i="1"/>
  <c r="AP1684" i="1" s="1"/>
  <c r="AL1684" i="1"/>
  <c r="AN1684" i="1"/>
  <c r="AO1684" i="1"/>
  <c r="AR1684" i="1"/>
  <c r="AS1684" i="1"/>
  <c r="AT1684" i="1"/>
  <c r="AU1684" i="1"/>
  <c r="AV1684" i="1"/>
  <c r="BB1684" i="1"/>
  <c r="AH1685" i="1"/>
  <c r="AI1685" i="1"/>
  <c r="AK1685" i="1"/>
  <c r="AP1685" i="1" s="1"/>
  <c r="AL1685" i="1"/>
  <c r="AN1685" i="1"/>
  <c r="AO1685" i="1"/>
  <c r="AR1685" i="1"/>
  <c r="AS1685" i="1"/>
  <c r="AT1685" i="1"/>
  <c r="AU1685" i="1"/>
  <c r="AV1685" i="1"/>
  <c r="BB1685" i="1"/>
  <c r="AH1686" i="1"/>
  <c r="AI1686" i="1"/>
  <c r="AK1686" i="1"/>
  <c r="AP1686" i="1" s="1"/>
  <c r="AL1686" i="1"/>
  <c r="AN1686" i="1"/>
  <c r="AO1686" i="1"/>
  <c r="AR1686" i="1"/>
  <c r="AS1686" i="1"/>
  <c r="AT1686" i="1"/>
  <c r="AU1686" i="1"/>
  <c r="AV1686" i="1"/>
  <c r="BB1686" i="1"/>
  <c r="AH1687" i="1"/>
  <c r="AI1687" i="1"/>
  <c r="AK1687" i="1"/>
  <c r="AP1687" i="1" s="1"/>
  <c r="AL1687" i="1"/>
  <c r="AN1687" i="1"/>
  <c r="AO1687" i="1"/>
  <c r="AR1687" i="1"/>
  <c r="AS1687" i="1"/>
  <c r="AT1687" i="1"/>
  <c r="AU1687" i="1"/>
  <c r="AV1687" i="1"/>
  <c r="BB1687" i="1"/>
  <c r="AH1688" i="1"/>
  <c r="AI1688" i="1"/>
  <c r="AK1688" i="1"/>
  <c r="AP1688" i="1" s="1"/>
  <c r="AL1688" i="1"/>
  <c r="AN1688" i="1"/>
  <c r="AO1688" i="1"/>
  <c r="AR1688" i="1"/>
  <c r="AS1688" i="1"/>
  <c r="AT1688" i="1"/>
  <c r="AU1688" i="1"/>
  <c r="AV1688" i="1"/>
  <c r="BB1688" i="1"/>
  <c r="AH1689" i="1"/>
  <c r="AI1689" i="1"/>
  <c r="AK1689" i="1"/>
  <c r="AP1689" i="1" s="1"/>
  <c r="AL1689" i="1"/>
  <c r="AN1689" i="1"/>
  <c r="AO1689" i="1"/>
  <c r="AR1689" i="1"/>
  <c r="AS1689" i="1"/>
  <c r="AT1689" i="1"/>
  <c r="AU1689" i="1"/>
  <c r="AV1689" i="1"/>
  <c r="BB1689" i="1"/>
  <c r="AH1680" i="1"/>
  <c r="AI1680" i="1"/>
  <c r="AK1680" i="1"/>
  <c r="AP1680" i="1" s="1"/>
  <c r="AW1680" i="1" s="1"/>
  <c r="AL1680" i="1"/>
  <c r="AN1680" i="1"/>
  <c r="AO1680" i="1"/>
  <c r="AR1680" i="1"/>
  <c r="AS1680" i="1"/>
  <c r="AT1680" i="1"/>
  <c r="AU1680" i="1"/>
  <c r="AV1680" i="1"/>
  <c r="BB1680" i="1"/>
  <c r="AH1669" i="1"/>
  <c r="AI1669" i="1"/>
  <c r="AK1669" i="1"/>
  <c r="AP1669" i="1" s="1"/>
  <c r="AW1669" i="1" s="1"/>
  <c r="AL1669" i="1"/>
  <c r="AN1669" i="1"/>
  <c r="AO1669" i="1"/>
  <c r="AR1669" i="1"/>
  <c r="AS1669" i="1"/>
  <c r="AT1669" i="1"/>
  <c r="AU1669" i="1"/>
  <c r="AV1669" i="1"/>
  <c r="BB1669" i="1"/>
  <c r="AH1670" i="1"/>
  <c r="AI1670" i="1"/>
  <c r="AK1670" i="1"/>
  <c r="AP1670" i="1" s="1"/>
  <c r="AL1670" i="1"/>
  <c r="AN1670" i="1"/>
  <c r="AO1670" i="1"/>
  <c r="AR1670" i="1"/>
  <c r="AS1670" i="1"/>
  <c r="AT1670" i="1"/>
  <c r="AU1670" i="1"/>
  <c r="AV1670" i="1"/>
  <c r="BB1670" i="1"/>
  <c r="AH1671" i="1"/>
  <c r="AI1671" i="1"/>
  <c r="AK1671" i="1"/>
  <c r="AP1671" i="1" s="1"/>
  <c r="AL1671" i="1"/>
  <c r="AN1671" i="1"/>
  <c r="AO1671" i="1"/>
  <c r="AR1671" i="1"/>
  <c r="AS1671" i="1"/>
  <c r="AT1671" i="1"/>
  <c r="AU1671" i="1"/>
  <c r="AV1671" i="1"/>
  <c r="BB1671" i="1"/>
  <c r="AH1672" i="1"/>
  <c r="AI1672" i="1"/>
  <c r="AK1672" i="1"/>
  <c r="AP1672" i="1" s="1"/>
  <c r="AL1672" i="1"/>
  <c r="AN1672" i="1"/>
  <c r="AO1672" i="1"/>
  <c r="AR1672" i="1"/>
  <c r="AS1672" i="1"/>
  <c r="AT1672" i="1"/>
  <c r="AU1672" i="1"/>
  <c r="AV1672" i="1"/>
  <c r="BB1672" i="1"/>
  <c r="AH1673" i="1"/>
  <c r="AI1673" i="1"/>
  <c r="AK1673" i="1"/>
  <c r="AP1673" i="1" s="1"/>
  <c r="AL1673" i="1"/>
  <c r="AN1673" i="1"/>
  <c r="AO1673" i="1"/>
  <c r="AR1673" i="1"/>
  <c r="AS1673" i="1"/>
  <c r="AT1673" i="1"/>
  <c r="AU1673" i="1"/>
  <c r="AV1673" i="1"/>
  <c r="BB1673" i="1"/>
  <c r="AH1674" i="1"/>
  <c r="AI1674" i="1"/>
  <c r="AK1674" i="1"/>
  <c r="AP1674" i="1" s="1"/>
  <c r="AL1674" i="1"/>
  <c r="AN1674" i="1"/>
  <c r="AO1674" i="1"/>
  <c r="AR1674" i="1"/>
  <c r="AS1674" i="1"/>
  <c r="AT1674" i="1"/>
  <c r="AU1674" i="1"/>
  <c r="AV1674" i="1"/>
  <c r="BB1674" i="1"/>
  <c r="AH1675" i="1"/>
  <c r="AI1675" i="1"/>
  <c r="AK1675" i="1"/>
  <c r="AP1675" i="1" s="1"/>
  <c r="AL1675" i="1"/>
  <c r="AN1675" i="1"/>
  <c r="AO1675" i="1"/>
  <c r="AR1675" i="1"/>
  <c r="AS1675" i="1"/>
  <c r="AT1675" i="1"/>
  <c r="AU1675" i="1"/>
  <c r="AV1675" i="1"/>
  <c r="BB1675" i="1"/>
  <c r="AH1676" i="1"/>
  <c r="AI1676" i="1"/>
  <c r="AK1676" i="1"/>
  <c r="AP1676" i="1" s="1"/>
  <c r="AL1676" i="1"/>
  <c r="AN1676" i="1"/>
  <c r="AO1676" i="1"/>
  <c r="AR1676" i="1"/>
  <c r="AS1676" i="1"/>
  <c r="AT1676" i="1"/>
  <c r="AU1676" i="1"/>
  <c r="AV1676" i="1"/>
  <c r="BB1676" i="1"/>
  <c r="AH1677" i="1"/>
  <c r="AI1677" i="1"/>
  <c r="AK1677" i="1"/>
  <c r="AP1677" i="1" s="1"/>
  <c r="AL1677" i="1"/>
  <c r="AN1677" i="1"/>
  <c r="AO1677" i="1"/>
  <c r="AR1677" i="1"/>
  <c r="AS1677" i="1"/>
  <c r="AT1677" i="1"/>
  <c r="AU1677" i="1"/>
  <c r="AV1677" i="1"/>
  <c r="BB1677" i="1"/>
  <c r="AH1678" i="1"/>
  <c r="AI1678" i="1"/>
  <c r="AK1678" i="1"/>
  <c r="AP1678" i="1" s="1"/>
  <c r="AL1678" i="1"/>
  <c r="AN1678" i="1"/>
  <c r="AO1678" i="1"/>
  <c r="AR1678" i="1"/>
  <c r="AS1678" i="1"/>
  <c r="AT1678" i="1"/>
  <c r="AU1678" i="1"/>
  <c r="AV1678" i="1"/>
  <c r="BB1678" i="1"/>
  <c r="AH1679" i="1"/>
  <c r="AI1679" i="1"/>
  <c r="AK1679" i="1"/>
  <c r="AP1679" i="1" s="1"/>
  <c r="AW1679" i="1" s="1"/>
  <c r="AL1679" i="1"/>
  <c r="AN1679" i="1"/>
  <c r="AO1679" i="1"/>
  <c r="AR1679" i="1"/>
  <c r="AS1679" i="1"/>
  <c r="AT1679" i="1"/>
  <c r="AU1679" i="1"/>
  <c r="AV1679" i="1"/>
  <c r="BB1679" i="1"/>
  <c r="AH1655" i="1"/>
  <c r="AI1655" i="1"/>
  <c r="AK1655" i="1"/>
  <c r="AP1655" i="1" s="1"/>
  <c r="AW1655" i="1" s="1"/>
  <c r="AL1655" i="1"/>
  <c r="AN1655" i="1"/>
  <c r="AO1655" i="1"/>
  <c r="AR1655" i="1"/>
  <c r="AS1655" i="1"/>
  <c r="AT1655" i="1"/>
  <c r="AU1655" i="1"/>
  <c r="AV1655" i="1"/>
  <c r="BB1655" i="1"/>
  <c r="AH1656" i="1"/>
  <c r="AI1656" i="1"/>
  <c r="AK1656" i="1"/>
  <c r="AP1656" i="1" s="1"/>
  <c r="AL1656" i="1"/>
  <c r="AN1656" i="1"/>
  <c r="AO1656" i="1"/>
  <c r="AR1656" i="1"/>
  <c r="AS1656" i="1"/>
  <c r="AT1656" i="1"/>
  <c r="AU1656" i="1"/>
  <c r="AV1656" i="1"/>
  <c r="BB1656" i="1"/>
  <c r="AH1657" i="1"/>
  <c r="AI1657" i="1"/>
  <c r="AK1657" i="1"/>
  <c r="AP1657" i="1" s="1"/>
  <c r="AL1657" i="1"/>
  <c r="AN1657" i="1"/>
  <c r="AO1657" i="1"/>
  <c r="AR1657" i="1"/>
  <c r="AS1657" i="1"/>
  <c r="AT1657" i="1"/>
  <c r="AU1657" i="1"/>
  <c r="AV1657" i="1"/>
  <c r="BB1657" i="1"/>
  <c r="AH1658" i="1"/>
  <c r="AI1658" i="1"/>
  <c r="AK1658" i="1"/>
  <c r="AP1658" i="1" s="1"/>
  <c r="AL1658" i="1"/>
  <c r="AN1658" i="1"/>
  <c r="AO1658" i="1"/>
  <c r="AR1658" i="1"/>
  <c r="AS1658" i="1"/>
  <c r="AT1658" i="1"/>
  <c r="AU1658" i="1"/>
  <c r="AV1658" i="1"/>
  <c r="BB1658" i="1"/>
  <c r="AH1659" i="1"/>
  <c r="AI1659" i="1"/>
  <c r="AK1659" i="1"/>
  <c r="AP1659" i="1" s="1"/>
  <c r="AW1659" i="1" s="1"/>
  <c r="AL1659" i="1"/>
  <c r="AN1659" i="1"/>
  <c r="AO1659" i="1"/>
  <c r="AR1659" i="1"/>
  <c r="AS1659" i="1"/>
  <c r="AT1659" i="1"/>
  <c r="AU1659" i="1"/>
  <c r="AV1659" i="1"/>
  <c r="BB1659" i="1"/>
  <c r="AH1660" i="1"/>
  <c r="AI1660" i="1"/>
  <c r="AK1660" i="1"/>
  <c r="AP1660" i="1" s="1"/>
  <c r="AL1660" i="1"/>
  <c r="AN1660" i="1"/>
  <c r="AO1660" i="1"/>
  <c r="AR1660" i="1"/>
  <c r="AS1660" i="1"/>
  <c r="AT1660" i="1"/>
  <c r="AU1660" i="1"/>
  <c r="AV1660" i="1"/>
  <c r="BB1660" i="1"/>
  <c r="AH1661" i="1"/>
  <c r="AI1661" i="1"/>
  <c r="AK1661" i="1"/>
  <c r="AP1661" i="1" s="1"/>
  <c r="AL1661" i="1"/>
  <c r="AN1661" i="1"/>
  <c r="AO1661" i="1"/>
  <c r="AR1661" i="1"/>
  <c r="AS1661" i="1"/>
  <c r="AT1661" i="1"/>
  <c r="AU1661" i="1"/>
  <c r="AV1661" i="1"/>
  <c r="BB1661" i="1"/>
  <c r="AH1662" i="1"/>
  <c r="AI1662" i="1"/>
  <c r="AK1662" i="1"/>
  <c r="AP1662" i="1" s="1"/>
  <c r="AL1662" i="1"/>
  <c r="AN1662" i="1"/>
  <c r="AO1662" i="1"/>
  <c r="AR1662" i="1"/>
  <c r="AS1662" i="1"/>
  <c r="AT1662" i="1"/>
  <c r="AU1662" i="1"/>
  <c r="AV1662" i="1"/>
  <c r="BB1662" i="1"/>
  <c r="AH1663" i="1"/>
  <c r="AI1663" i="1"/>
  <c r="AK1663" i="1"/>
  <c r="AP1663" i="1" s="1"/>
  <c r="AW1663" i="1" s="1"/>
  <c r="AL1663" i="1"/>
  <c r="AN1663" i="1"/>
  <c r="AO1663" i="1"/>
  <c r="AR1663" i="1"/>
  <c r="AS1663" i="1"/>
  <c r="AT1663" i="1"/>
  <c r="AU1663" i="1"/>
  <c r="AV1663" i="1"/>
  <c r="BB1663" i="1"/>
  <c r="AH1664" i="1"/>
  <c r="AI1664" i="1"/>
  <c r="AK1664" i="1"/>
  <c r="AP1664" i="1" s="1"/>
  <c r="AL1664" i="1"/>
  <c r="AN1664" i="1"/>
  <c r="AO1664" i="1"/>
  <c r="AR1664" i="1"/>
  <c r="AS1664" i="1"/>
  <c r="AT1664" i="1"/>
  <c r="AU1664" i="1"/>
  <c r="AV1664" i="1"/>
  <c r="BB1664" i="1"/>
  <c r="AH1665" i="1"/>
  <c r="AI1665" i="1"/>
  <c r="AK1665" i="1"/>
  <c r="AP1665" i="1" s="1"/>
  <c r="AL1665" i="1"/>
  <c r="AN1665" i="1"/>
  <c r="AO1665" i="1"/>
  <c r="AR1665" i="1"/>
  <c r="AS1665" i="1"/>
  <c r="AT1665" i="1"/>
  <c r="AU1665" i="1"/>
  <c r="AV1665" i="1"/>
  <c r="BB1665" i="1"/>
  <c r="AH1666" i="1"/>
  <c r="AI1666" i="1"/>
  <c r="AK1666" i="1"/>
  <c r="AP1666" i="1" s="1"/>
  <c r="AL1666" i="1"/>
  <c r="AN1666" i="1"/>
  <c r="AO1666" i="1"/>
  <c r="AR1666" i="1"/>
  <c r="AS1666" i="1"/>
  <c r="AT1666" i="1"/>
  <c r="AU1666" i="1"/>
  <c r="AV1666" i="1"/>
  <c r="BB1666" i="1"/>
  <c r="AH1667" i="1"/>
  <c r="AI1667" i="1"/>
  <c r="AK1667" i="1"/>
  <c r="AP1667" i="1" s="1"/>
  <c r="AW1667" i="1" s="1"/>
  <c r="AL1667" i="1"/>
  <c r="AN1667" i="1"/>
  <c r="AO1667" i="1"/>
  <c r="AR1667" i="1"/>
  <c r="AS1667" i="1"/>
  <c r="AT1667" i="1"/>
  <c r="AU1667" i="1"/>
  <c r="AV1667" i="1"/>
  <c r="BB1667" i="1"/>
  <c r="AH1668" i="1"/>
  <c r="AI1668" i="1"/>
  <c r="AK1668" i="1"/>
  <c r="AP1668" i="1" s="1"/>
  <c r="AL1668" i="1"/>
  <c r="AN1668" i="1"/>
  <c r="AO1668" i="1"/>
  <c r="AR1668" i="1"/>
  <c r="AS1668" i="1"/>
  <c r="AT1668" i="1"/>
  <c r="AU1668" i="1"/>
  <c r="AV1668" i="1"/>
  <c r="BB1668" i="1"/>
  <c r="AH1643" i="1"/>
  <c r="AI1643" i="1"/>
  <c r="AK1643" i="1"/>
  <c r="AP1643" i="1" s="1"/>
  <c r="AL1643" i="1"/>
  <c r="AN1643" i="1"/>
  <c r="AO1643" i="1"/>
  <c r="AR1643" i="1"/>
  <c r="AS1643" i="1"/>
  <c r="AT1643" i="1"/>
  <c r="AU1643" i="1"/>
  <c r="AV1643" i="1"/>
  <c r="BB1643" i="1"/>
  <c r="AH1644" i="1"/>
  <c r="AI1644" i="1"/>
  <c r="AK1644" i="1"/>
  <c r="AP1644" i="1" s="1"/>
  <c r="AL1644" i="1"/>
  <c r="AN1644" i="1"/>
  <c r="AO1644" i="1"/>
  <c r="AR1644" i="1"/>
  <c r="AS1644" i="1"/>
  <c r="AT1644" i="1"/>
  <c r="AU1644" i="1"/>
  <c r="AV1644" i="1"/>
  <c r="BB1644" i="1"/>
  <c r="AH1645" i="1"/>
  <c r="AI1645" i="1"/>
  <c r="AK1645" i="1"/>
  <c r="AP1645" i="1" s="1"/>
  <c r="AL1645" i="1"/>
  <c r="AN1645" i="1"/>
  <c r="AO1645" i="1"/>
  <c r="AR1645" i="1"/>
  <c r="AS1645" i="1"/>
  <c r="AT1645" i="1"/>
  <c r="AU1645" i="1"/>
  <c r="AV1645" i="1"/>
  <c r="BB1645" i="1"/>
  <c r="AH1646" i="1"/>
  <c r="AI1646" i="1"/>
  <c r="AK1646" i="1"/>
  <c r="AP1646" i="1" s="1"/>
  <c r="AL1646" i="1"/>
  <c r="AN1646" i="1"/>
  <c r="AO1646" i="1"/>
  <c r="AR1646" i="1"/>
  <c r="AS1646" i="1"/>
  <c r="AT1646" i="1"/>
  <c r="AU1646" i="1"/>
  <c r="AV1646" i="1"/>
  <c r="BB1646" i="1"/>
  <c r="AH1647" i="1"/>
  <c r="AI1647" i="1"/>
  <c r="AK1647" i="1"/>
  <c r="AP1647" i="1" s="1"/>
  <c r="AL1647" i="1"/>
  <c r="AN1647" i="1"/>
  <c r="AO1647" i="1"/>
  <c r="AR1647" i="1"/>
  <c r="AS1647" i="1"/>
  <c r="AT1647" i="1"/>
  <c r="AU1647" i="1"/>
  <c r="AV1647" i="1"/>
  <c r="BB1647" i="1"/>
  <c r="AH1648" i="1"/>
  <c r="AI1648" i="1"/>
  <c r="AK1648" i="1"/>
  <c r="AP1648" i="1" s="1"/>
  <c r="AL1648" i="1"/>
  <c r="AN1648" i="1"/>
  <c r="AO1648" i="1"/>
  <c r="AR1648" i="1"/>
  <c r="AS1648" i="1"/>
  <c r="AT1648" i="1"/>
  <c r="AU1648" i="1"/>
  <c r="AV1648" i="1"/>
  <c r="BB1648" i="1"/>
  <c r="AH1649" i="1"/>
  <c r="AI1649" i="1"/>
  <c r="AK1649" i="1"/>
  <c r="AP1649" i="1" s="1"/>
  <c r="AL1649" i="1"/>
  <c r="AN1649" i="1"/>
  <c r="AO1649" i="1"/>
  <c r="AR1649" i="1"/>
  <c r="AS1649" i="1"/>
  <c r="AT1649" i="1"/>
  <c r="AU1649" i="1"/>
  <c r="AV1649" i="1"/>
  <c r="BB1649" i="1"/>
  <c r="AH1650" i="1"/>
  <c r="AI1650" i="1"/>
  <c r="AK1650" i="1"/>
  <c r="AP1650" i="1" s="1"/>
  <c r="AL1650" i="1"/>
  <c r="AN1650" i="1"/>
  <c r="AO1650" i="1"/>
  <c r="AR1650" i="1"/>
  <c r="AS1650" i="1"/>
  <c r="AT1650" i="1"/>
  <c r="AU1650" i="1"/>
  <c r="AV1650" i="1"/>
  <c r="BB1650" i="1"/>
  <c r="AH1651" i="1"/>
  <c r="AI1651" i="1" s="1"/>
  <c r="AK1651" i="1"/>
  <c r="AP1651" i="1" s="1"/>
  <c r="AL1651" i="1"/>
  <c r="AN1651" i="1"/>
  <c r="AO1651" i="1"/>
  <c r="AR1651" i="1"/>
  <c r="AS1651" i="1"/>
  <c r="AT1651" i="1"/>
  <c r="AU1651" i="1"/>
  <c r="AV1651" i="1"/>
  <c r="BB1651" i="1"/>
  <c r="AH1652" i="1"/>
  <c r="AI1652" i="1" s="1"/>
  <c r="AK1652" i="1"/>
  <c r="AP1652" i="1" s="1"/>
  <c r="AL1652" i="1"/>
  <c r="AN1652" i="1"/>
  <c r="AO1652" i="1"/>
  <c r="AR1652" i="1"/>
  <c r="AS1652" i="1"/>
  <c r="AT1652" i="1"/>
  <c r="AU1652" i="1"/>
  <c r="AV1652" i="1"/>
  <c r="BB1652" i="1"/>
  <c r="AH1653" i="1"/>
  <c r="AI1653" i="1"/>
  <c r="AK1653" i="1"/>
  <c r="AP1653" i="1" s="1"/>
  <c r="AL1653" i="1"/>
  <c r="AN1653" i="1"/>
  <c r="AO1653" i="1"/>
  <c r="AR1653" i="1"/>
  <c r="AS1653" i="1"/>
  <c r="AT1653" i="1"/>
  <c r="AU1653" i="1"/>
  <c r="AV1653" i="1"/>
  <c r="BB1653" i="1"/>
  <c r="AH1654" i="1"/>
  <c r="AI1654" i="1"/>
  <c r="AK1654" i="1"/>
  <c r="AP1654" i="1" s="1"/>
  <c r="AL1654" i="1"/>
  <c r="AN1654" i="1"/>
  <c r="AO1654" i="1"/>
  <c r="AR1654" i="1"/>
  <c r="AS1654" i="1"/>
  <c r="AT1654" i="1"/>
  <c r="AU1654" i="1"/>
  <c r="AV1654" i="1"/>
  <c r="BB1654" i="1"/>
  <c r="AH1636" i="1"/>
  <c r="AI1636" i="1" s="1"/>
  <c r="AK1636" i="1"/>
  <c r="AP1636" i="1" s="1"/>
  <c r="AL1636" i="1"/>
  <c r="AN1636" i="1"/>
  <c r="AO1636" i="1"/>
  <c r="AR1636" i="1"/>
  <c r="AS1636" i="1"/>
  <c r="AT1636" i="1"/>
  <c r="AU1636" i="1"/>
  <c r="AV1636" i="1"/>
  <c r="BB1636" i="1"/>
  <c r="AH1637" i="1"/>
  <c r="AI1637" i="1"/>
  <c r="AK1637" i="1"/>
  <c r="AP1637" i="1" s="1"/>
  <c r="AL1637" i="1"/>
  <c r="AN1637" i="1"/>
  <c r="AO1637" i="1"/>
  <c r="AR1637" i="1"/>
  <c r="AS1637" i="1"/>
  <c r="AT1637" i="1"/>
  <c r="AU1637" i="1"/>
  <c r="AV1637" i="1"/>
  <c r="BB1637" i="1"/>
  <c r="AH1638" i="1"/>
  <c r="AI1638" i="1"/>
  <c r="AK1638" i="1"/>
  <c r="AP1638" i="1" s="1"/>
  <c r="AL1638" i="1"/>
  <c r="AN1638" i="1"/>
  <c r="AO1638" i="1"/>
  <c r="AR1638" i="1"/>
  <c r="AS1638" i="1"/>
  <c r="AT1638" i="1"/>
  <c r="AU1638" i="1"/>
  <c r="AV1638" i="1"/>
  <c r="BB1638" i="1"/>
  <c r="AH1639" i="1"/>
  <c r="AI1639" i="1"/>
  <c r="AK1639" i="1"/>
  <c r="AP1639" i="1" s="1"/>
  <c r="AL1639" i="1"/>
  <c r="AN1639" i="1"/>
  <c r="AO1639" i="1"/>
  <c r="AR1639" i="1"/>
  <c r="AS1639" i="1"/>
  <c r="AT1639" i="1"/>
  <c r="AU1639" i="1"/>
  <c r="AV1639" i="1"/>
  <c r="BB1639" i="1"/>
  <c r="AH1640" i="1"/>
  <c r="AI1640" i="1"/>
  <c r="AK1640" i="1"/>
  <c r="AP1640" i="1" s="1"/>
  <c r="AL1640" i="1"/>
  <c r="AN1640" i="1"/>
  <c r="AO1640" i="1"/>
  <c r="AR1640" i="1"/>
  <c r="AS1640" i="1"/>
  <c r="AT1640" i="1"/>
  <c r="AU1640" i="1"/>
  <c r="AV1640" i="1"/>
  <c r="BB1640" i="1"/>
  <c r="AH1641" i="1"/>
  <c r="AI1641" i="1" s="1"/>
  <c r="AK1641" i="1"/>
  <c r="AP1641" i="1" s="1"/>
  <c r="AL1641" i="1"/>
  <c r="AN1641" i="1"/>
  <c r="AO1641" i="1"/>
  <c r="AR1641" i="1"/>
  <c r="AS1641" i="1"/>
  <c r="AT1641" i="1"/>
  <c r="AU1641" i="1"/>
  <c r="AV1641" i="1"/>
  <c r="BB1641" i="1"/>
  <c r="AH1642" i="1"/>
  <c r="AI1642" i="1"/>
  <c r="AK1642" i="1"/>
  <c r="AP1642" i="1" s="1"/>
  <c r="AL1642" i="1"/>
  <c r="AN1642" i="1"/>
  <c r="AO1642" i="1"/>
  <c r="AR1642" i="1"/>
  <c r="AS1642" i="1"/>
  <c r="AT1642" i="1"/>
  <c r="AU1642" i="1"/>
  <c r="AV1642" i="1"/>
  <c r="BB1642" i="1"/>
  <c r="AH1633" i="1"/>
  <c r="AI1633" i="1" s="1"/>
  <c r="AK1633" i="1"/>
  <c r="AP1633" i="1" s="1"/>
  <c r="AL1633" i="1"/>
  <c r="AN1633" i="1"/>
  <c r="AO1633" i="1"/>
  <c r="AR1633" i="1"/>
  <c r="AS1633" i="1"/>
  <c r="AT1633" i="1"/>
  <c r="AU1633" i="1"/>
  <c r="AV1633" i="1"/>
  <c r="BB1633" i="1"/>
  <c r="AH1634" i="1"/>
  <c r="AI1634" i="1" s="1"/>
  <c r="AK1634" i="1"/>
  <c r="AP1634" i="1" s="1"/>
  <c r="AL1634" i="1"/>
  <c r="AN1634" i="1"/>
  <c r="AO1634" i="1"/>
  <c r="AR1634" i="1"/>
  <c r="AS1634" i="1"/>
  <c r="AT1634" i="1"/>
  <c r="AU1634" i="1"/>
  <c r="AV1634" i="1"/>
  <c r="BB1634" i="1"/>
  <c r="AH1635" i="1"/>
  <c r="AI1635" i="1" s="1"/>
  <c r="AK1635" i="1"/>
  <c r="AP1635" i="1" s="1"/>
  <c r="AL1635" i="1"/>
  <c r="AN1635" i="1"/>
  <c r="AO1635" i="1"/>
  <c r="AR1635" i="1"/>
  <c r="AS1635" i="1"/>
  <c r="AT1635" i="1"/>
  <c r="AU1635" i="1"/>
  <c r="AV1635" i="1"/>
  <c r="BB1635" i="1"/>
  <c r="AH1627" i="1"/>
  <c r="AI1627" i="1" s="1"/>
  <c r="AK1627" i="1"/>
  <c r="AP1627" i="1" s="1"/>
  <c r="AW1627" i="1" s="1"/>
  <c r="AL1627" i="1"/>
  <c r="AN1627" i="1"/>
  <c r="AO1627" i="1"/>
  <c r="AR1627" i="1"/>
  <c r="AS1627" i="1"/>
  <c r="AT1627" i="1"/>
  <c r="AU1627" i="1"/>
  <c r="AV1627" i="1"/>
  <c r="BB1627" i="1"/>
  <c r="AH1628" i="1"/>
  <c r="AI1628" i="1" s="1"/>
  <c r="AK1628" i="1"/>
  <c r="AP1628" i="1" s="1"/>
  <c r="AL1628" i="1"/>
  <c r="AN1628" i="1"/>
  <c r="AO1628" i="1"/>
  <c r="AR1628" i="1"/>
  <c r="AS1628" i="1"/>
  <c r="AT1628" i="1"/>
  <c r="AU1628" i="1"/>
  <c r="AV1628" i="1"/>
  <c r="BB1628" i="1"/>
  <c r="AH1629" i="1"/>
  <c r="AI1629" i="1"/>
  <c r="AK1629" i="1"/>
  <c r="AP1629" i="1" s="1"/>
  <c r="AW1629" i="1" s="1"/>
  <c r="AL1629" i="1"/>
  <c r="AN1629" i="1"/>
  <c r="AO1629" i="1"/>
  <c r="AR1629" i="1"/>
  <c r="AS1629" i="1"/>
  <c r="AT1629" i="1"/>
  <c r="AU1629" i="1"/>
  <c r="AV1629" i="1"/>
  <c r="BB1629" i="1"/>
  <c r="AH1630" i="1"/>
  <c r="AI1630" i="1" s="1"/>
  <c r="AK1630" i="1"/>
  <c r="AP1630" i="1" s="1"/>
  <c r="AL1630" i="1"/>
  <c r="AN1630" i="1"/>
  <c r="AO1630" i="1"/>
  <c r="AR1630" i="1"/>
  <c r="AS1630" i="1"/>
  <c r="AT1630" i="1"/>
  <c r="AU1630" i="1"/>
  <c r="AV1630" i="1"/>
  <c r="BB1630" i="1"/>
  <c r="AH1631" i="1"/>
  <c r="AI1631" i="1" s="1"/>
  <c r="AK1631" i="1"/>
  <c r="AP1631" i="1" s="1"/>
  <c r="AL1631" i="1"/>
  <c r="AN1631" i="1"/>
  <c r="AO1631" i="1"/>
  <c r="AR1631" i="1"/>
  <c r="AS1631" i="1"/>
  <c r="AT1631" i="1"/>
  <c r="AU1631" i="1"/>
  <c r="AV1631" i="1"/>
  <c r="BB1631" i="1"/>
  <c r="AH1632" i="1"/>
  <c r="AI1632" i="1"/>
  <c r="AK1632" i="1"/>
  <c r="AP1632" i="1" s="1"/>
  <c r="AL1632" i="1"/>
  <c r="AN1632" i="1"/>
  <c r="AO1632" i="1"/>
  <c r="AR1632" i="1"/>
  <c r="AS1632" i="1"/>
  <c r="AT1632" i="1"/>
  <c r="AU1632" i="1"/>
  <c r="AV1632" i="1"/>
  <c r="BB1632" i="1"/>
  <c r="AH1608" i="1"/>
  <c r="AI1608" i="1"/>
  <c r="AK1608" i="1"/>
  <c r="AP1608" i="1" s="1"/>
  <c r="AW1608" i="1" s="1"/>
  <c r="AL1608" i="1"/>
  <c r="AN1608" i="1"/>
  <c r="AO1608" i="1"/>
  <c r="AR1608" i="1"/>
  <c r="AS1608" i="1"/>
  <c r="AT1608" i="1"/>
  <c r="AU1608" i="1"/>
  <c r="AV1608" i="1"/>
  <c r="BB1608" i="1"/>
  <c r="AH1609" i="1"/>
  <c r="AI1609" i="1" s="1"/>
  <c r="AK1609" i="1"/>
  <c r="AP1609" i="1" s="1"/>
  <c r="AL1609" i="1"/>
  <c r="AN1609" i="1"/>
  <c r="AO1609" i="1"/>
  <c r="AR1609" i="1"/>
  <c r="AS1609" i="1"/>
  <c r="AT1609" i="1"/>
  <c r="AU1609" i="1"/>
  <c r="AV1609" i="1"/>
  <c r="BB1609" i="1"/>
  <c r="AH1610" i="1"/>
  <c r="AI1610" i="1" s="1"/>
  <c r="AK1610" i="1"/>
  <c r="AP1610" i="1" s="1"/>
  <c r="AL1610" i="1"/>
  <c r="AN1610" i="1"/>
  <c r="AO1610" i="1"/>
  <c r="AR1610" i="1"/>
  <c r="AS1610" i="1"/>
  <c r="AT1610" i="1"/>
  <c r="AU1610" i="1"/>
  <c r="AV1610" i="1"/>
  <c r="BB1610" i="1"/>
  <c r="AH1611" i="1"/>
  <c r="AI1611" i="1" s="1"/>
  <c r="AK1611" i="1"/>
  <c r="AP1611" i="1" s="1"/>
  <c r="AL1611" i="1"/>
  <c r="AN1611" i="1"/>
  <c r="AO1611" i="1"/>
  <c r="AR1611" i="1"/>
  <c r="AS1611" i="1"/>
  <c r="AT1611" i="1"/>
  <c r="AU1611" i="1"/>
  <c r="AV1611" i="1"/>
  <c r="BB1611" i="1"/>
  <c r="AH1612" i="1"/>
  <c r="AI1612" i="1"/>
  <c r="AK1612" i="1"/>
  <c r="AP1612" i="1" s="1"/>
  <c r="AL1612" i="1"/>
  <c r="AN1612" i="1"/>
  <c r="AO1612" i="1"/>
  <c r="AR1612" i="1"/>
  <c r="AS1612" i="1"/>
  <c r="AT1612" i="1"/>
  <c r="AU1612" i="1"/>
  <c r="AV1612" i="1"/>
  <c r="BB1612" i="1"/>
  <c r="AH1613" i="1"/>
  <c r="AI1613" i="1" s="1"/>
  <c r="AK1613" i="1"/>
  <c r="AP1613" i="1" s="1"/>
  <c r="AL1613" i="1"/>
  <c r="AN1613" i="1"/>
  <c r="AO1613" i="1"/>
  <c r="AR1613" i="1"/>
  <c r="AS1613" i="1"/>
  <c r="AT1613" i="1"/>
  <c r="AU1613" i="1"/>
  <c r="AV1613" i="1"/>
  <c r="BB1613" i="1"/>
  <c r="AH1614" i="1"/>
  <c r="AI1614" i="1" s="1"/>
  <c r="AK1614" i="1"/>
  <c r="AP1614" i="1" s="1"/>
  <c r="AL1614" i="1"/>
  <c r="AN1614" i="1"/>
  <c r="AO1614" i="1"/>
  <c r="AR1614" i="1"/>
  <c r="AS1614" i="1"/>
  <c r="AT1614" i="1"/>
  <c r="AU1614" i="1"/>
  <c r="AV1614" i="1"/>
  <c r="BB1614" i="1"/>
  <c r="AH1615" i="1"/>
  <c r="AI1615" i="1"/>
  <c r="AK1615" i="1"/>
  <c r="AP1615" i="1" s="1"/>
  <c r="AL1615" i="1"/>
  <c r="AN1615" i="1"/>
  <c r="AO1615" i="1"/>
  <c r="AR1615" i="1"/>
  <c r="AS1615" i="1"/>
  <c r="AT1615" i="1"/>
  <c r="AU1615" i="1"/>
  <c r="AV1615" i="1"/>
  <c r="BB1615" i="1"/>
  <c r="AH1616" i="1"/>
  <c r="AI1616" i="1"/>
  <c r="AK1616" i="1"/>
  <c r="AP1616" i="1" s="1"/>
  <c r="AL1616" i="1"/>
  <c r="AN1616" i="1"/>
  <c r="AO1616" i="1"/>
  <c r="AR1616" i="1"/>
  <c r="AS1616" i="1"/>
  <c r="AT1616" i="1"/>
  <c r="AU1616" i="1"/>
  <c r="AV1616" i="1"/>
  <c r="BB1616" i="1"/>
  <c r="AH1617" i="1"/>
  <c r="AI1617" i="1" s="1"/>
  <c r="AK1617" i="1"/>
  <c r="AP1617" i="1" s="1"/>
  <c r="AL1617" i="1"/>
  <c r="AN1617" i="1"/>
  <c r="AO1617" i="1"/>
  <c r="AR1617" i="1"/>
  <c r="AS1617" i="1"/>
  <c r="AT1617" i="1"/>
  <c r="AU1617" i="1"/>
  <c r="AV1617" i="1"/>
  <c r="BB1617" i="1"/>
  <c r="AH1618" i="1"/>
  <c r="AI1618" i="1" s="1"/>
  <c r="AK1618" i="1"/>
  <c r="AP1618" i="1" s="1"/>
  <c r="AW1618" i="1" s="1"/>
  <c r="AL1618" i="1"/>
  <c r="AN1618" i="1"/>
  <c r="AO1618" i="1"/>
  <c r="AR1618" i="1"/>
  <c r="AS1618" i="1"/>
  <c r="AT1618" i="1"/>
  <c r="AU1618" i="1"/>
  <c r="AV1618" i="1"/>
  <c r="BB1618" i="1"/>
  <c r="AH1619" i="1"/>
  <c r="AI1619" i="1"/>
  <c r="AK1619" i="1"/>
  <c r="AP1619" i="1" s="1"/>
  <c r="AL1619" i="1"/>
  <c r="AN1619" i="1"/>
  <c r="AO1619" i="1"/>
  <c r="AR1619" i="1"/>
  <c r="AS1619" i="1"/>
  <c r="AT1619" i="1"/>
  <c r="AU1619" i="1"/>
  <c r="AV1619" i="1"/>
  <c r="BB1619" i="1"/>
  <c r="AH1620" i="1"/>
  <c r="AI1620" i="1" s="1"/>
  <c r="AK1620" i="1"/>
  <c r="AP1620" i="1" s="1"/>
  <c r="AW1620" i="1" s="1"/>
  <c r="AL1620" i="1"/>
  <c r="AN1620" i="1"/>
  <c r="AO1620" i="1"/>
  <c r="AR1620" i="1"/>
  <c r="AS1620" i="1"/>
  <c r="AT1620" i="1"/>
  <c r="AU1620" i="1"/>
  <c r="AV1620" i="1"/>
  <c r="BB1620" i="1"/>
  <c r="AH1621" i="1"/>
  <c r="AI1621" i="1" s="1"/>
  <c r="AK1621" i="1"/>
  <c r="AP1621" i="1" s="1"/>
  <c r="AL1621" i="1"/>
  <c r="AN1621" i="1"/>
  <c r="AO1621" i="1"/>
  <c r="AR1621" i="1"/>
  <c r="AS1621" i="1"/>
  <c r="AT1621" i="1"/>
  <c r="AU1621" i="1"/>
  <c r="AV1621" i="1"/>
  <c r="BB1621" i="1"/>
  <c r="AH1622" i="1"/>
  <c r="AI1622" i="1" s="1"/>
  <c r="AK1622" i="1"/>
  <c r="AP1622" i="1" s="1"/>
  <c r="AL1622" i="1"/>
  <c r="AN1622" i="1"/>
  <c r="AO1622" i="1"/>
  <c r="AR1622" i="1"/>
  <c r="AS1622" i="1"/>
  <c r="AT1622" i="1"/>
  <c r="AU1622" i="1"/>
  <c r="AV1622" i="1"/>
  <c r="BB1622" i="1"/>
  <c r="AH1623" i="1"/>
  <c r="AI1623" i="1" s="1"/>
  <c r="AK1623" i="1"/>
  <c r="AP1623" i="1" s="1"/>
  <c r="AL1623" i="1"/>
  <c r="AN1623" i="1"/>
  <c r="AO1623" i="1"/>
  <c r="AR1623" i="1"/>
  <c r="AS1623" i="1"/>
  <c r="AT1623" i="1"/>
  <c r="AU1623" i="1"/>
  <c r="AV1623" i="1"/>
  <c r="BB1623" i="1"/>
  <c r="AH1624" i="1"/>
  <c r="AI1624" i="1" s="1"/>
  <c r="AK1624" i="1"/>
  <c r="AP1624" i="1" s="1"/>
  <c r="AW1624" i="1" s="1"/>
  <c r="AL1624" i="1"/>
  <c r="AN1624" i="1"/>
  <c r="AO1624" i="1"/>
  <c r="AR1624" i="1"/>
  <c r="AS1624" i="1"/>
  <c r="AT1624" i="1"/>
  <c r="AU1624" i="1"/>
  <c r="AV1624" i="1"/>
  <c r="BB1624" i="1"/>
  <c r="AH1625" i="1"/>
  <c r="AI1625" i="1" s="1"/>
  <c r="AK1625" i="1"/>
  <c r="AP1625" i="1" s="1"/>
  <c r="AL1625" i="1"/>
  <c r="AN1625" i="1"/>
  <c r="AO1625" i="1"/>
  <c r="AR1625" i="1"/>
  <c r="AS1625" i="1"/>
  <c r="AT1625" i="1"/>
  <c r="AU1625" i="1"/>
  <c r="AV1625" i="1"/>
  <c r="BB1625" i="1"/>
  <c r="AH1626" i="1"/>
  <c r="AI1626" i="1"/>
  <c r="AK1626" i="1"/>
  <c r="AP1626" i="1" s="1"/>
  <c r="AW1626" i="1" s="1"/>
  <c r="AL1626" i="1"/>
  <c r="AN1626" i="1"/>
  <c r="AO1626" i="1"/>
  <c r="AR1626" i="1"/>
  <c r="AS1626" i="1"/>
  <c r="AT1626" i="1"/>
  <c r="AU1626" i="1"/>
  <c r="AV1626" i="1"/>
  <c r="BB1626" i="1"/>
  <c r="AH1601" i="1"/>
  <c r="AI1601" i="1"/>
  <c r="AK1601" i="1"/>
  <c r="AP1601" i="1" s="1"/>
  <c r="AL1601" i="1"/>
  <c r="AN1601" i="1"/>
  <c r="AO1601" i="1"/>
  <c r="AR1601" i="1"/>
  <c r="AS1601" i="1"/>
  <c r="AT1601" i="1"/>
  <c r="AU1601" i="1"/>
  <c r="AV1601" i="1"/>
  <c r="BB1601" i="1"/>
  <c r="AH1602" i="1"/>
  <c r="AI1602" i="1" s="1"/>
  <c r="AK1602" i="1"/>
  <c r="AP1602" i="1" s="1"/>
  <c r="AL1602" i="1"/>
  <c r="AN1602" i="1"/>
  <c r="AO1602" i="1"/>
  <c r="AR1602" i="1"/>
  <c r="AS1602" i="1"/>
  <c r="AT1602" i="1"/>
  <c r="AU1602" i="1"/>
  <c r="AV1602" i="1"/>
  <c r="BB1602" i="1"/>
  <c r="AH1603" i="1"/>
  <c r="AI1603" i="1" s="1"/>
  <c r="AK1603" i="1"/>
  <c r="AP1603" i="1" s="1"/>
  <c r="AL1603" i="1"/>
  <c r="AN1603" i="1"/>
  <c r="AO1603" i="1"/>
  <c r="AR1603" i="1"/>
  <c r="AS1603" i="1"/>
  <c r="AT1603" i="1"/>
  <c r="AU1603" i="1"/>
  <c r="AV1603" i="1"/>
  <c r="BB1603" i="1"/>
  <c r="AH1604" i="1"/>
  <c r="AI1604" i="1" s="1"/>
  <c r="AK1604" i="1"/>
  <c r="AP1604" i="1" s="1"/>
  <c r="AL1604" i="1"/>
  <c r="AN1604" i="1"/>
  <c r="AO1604" i="1"/>
  <c r="AR1604" i="1"/>
  <c r="AS1604" i="1"/>
  <c r="AT1604" i="1"/>
  <c r="AU1604" i="1"/>
  <c r="AV1604" i="1"/>
  <c r="BB1604" i="1"/>
  <c r="AH1605" i="1"/>
  <c r="AI1605" i="1"/>
  <c r="AK1605" i="1"/>
  <c r="AP1605" i="1" s="1"/>
  <c r="AL1605" i="1"/>
  <c r="AN1605" i="1"/>
  <c r="AO1605" i="1"/>
  <c r="AR1605" i="1"/>
  <c r="AS1605" i="1"/>
  <c r="AT1605" i="1"/>
  <c r="AU1605" i="1"/>
  <c r="AV1605" i="1"/>
  <c r="BB1605" i="1"/>
  <c r="AH1606" i="1"/>
  <c r="AI1606" i="1" s="1"/>
  <c r="AK1606" i="1"/>
  <c r="AP1606" i="1" s="1"/>
  <c r="AL1606" i="1"/>
  <c r="AN1606" i="1"/>
  <c r="AO1606" i="1"/>
  <c r="AR1606" i="1"/>
  <c r="AS1606" i="1"/>
  <c r="AT1606" i="1"/>
  <c r="AU1606" i="1"/>
  <c r="AV1606" i="1"/>
  <c r="BB1606" i="1"/>
  <c r="AH1607" i="1"/>
  <c r="AI1607" i="1" s="1"/>
  <c r="AK1607" i="1"/>
  <c r="AP1607" i="1" s="1"/>
  <c r="AL1607" i="1"/>
  <c r="AN1607" i="1"/>
  <c r="AO1607" i="1"/>
  <c r="AR1607" i="1"/>
  <c r="AS1607" i="1"/>
  <c r="AT1607" i="1"/>
  <c r="AU1607" i="1"/>
  <c r="AV1607" i="1"/>
  <c r="BB1607" i="1"/>
  <c r="AH1588" i="1"/>
  <c r="AI1588" i="1" s="1"/>
  <c r="AK1588" i="1"/>
  <c r="AP1588" i="1" s="1"/>
  <c r="AL1588" i="1"/>
  <c r="AN1588" i="1"/>
  <c r="AO1588" i="1"/>
  <c r="AR1588" i="1"/>
  <c r="AS1588" i="1"/>
  <c r="AT1588" i="1"/>
  <c r="AU1588" i="1"/>
  <c r="AV1588" i="1"/>
  <c r="BB1588" i="1"/>
  <c r="AH1589" i="1"/>
  <c r="AI1589" i="1" s="1"/>
  <c r="AK1589" i="1"/>
  <c r="AP1589" i="1" s="1"/>
  <c r="AL1589" i="1"/>
  <c r="AN1589" i="1"/>
  <c r="AO1589" i="1"/>
  <c r="AR1589" i="1"/>
  <c r="AS1589" i="1"/>
  <c r="AT1589" i="1"/>
  <c r="AU1589" i="1"/>
  <c r="AV1589" i="1"/>
  <c r="BB1589" i="1"/>
  <c r="AH1590" i="1"/>
  <c r="AI1590" i="1" s="1"/>
  <c r="AK1590" i="1"/>
  <c r="AP1590" i="1" s="1"/>
  <c r="AW1590" i="1" s="1"/>
  <c r="AL1590" i="1"/>
  <c r="AN1590" i="1"/>
  <c r="AO1590" i="1"/>
  <c r="AR1590" i="1"/>
  <c r="AS1590" i="1"/>
  <c r="AT1590" i="1"/>
  <c r="AU1590" i="1"/>
  <c r="AV1590" i="1"/>
  <c r="BB1590" i="1"/>
  <c r="AH1591" i="1"/>
  <c r="AI1591" i="1" s="1"/>
  <c r="AK1591" i="1"/>
  <c r="AP1591" i="1" s="1"/>
  <c r="AL1591" i="1"/>
  <c r="AN1591" i="1"/>
  <c r="AO1591" i="1"/>
  <c r="AR1591" i="1"/>
  <c r="AS1591" i="1"/>
  <c r="AT1591" i="1"/>
  <c r="AU1591" i="1"/>
  <c r="AV1591" i="1"/>
  <c r="BB1591" i="1"/>
  <c r="AH1592" i="1"/>
  <c r="AI1592" i="1"/>
  <c r="AK1592" i="1"/>
  <c r="AP1592" i="1" s="1"/>
  <c r="AL1592" i="1"/>
  <c r="AN1592" i="1"/>
  <c r="AO1592" i="1"/>
  <c r="AR1592" i="1"/>
  <c r="AS1592" i="1"/>
  <c r="AT1592" i="1"/>
  <c r="AU1592" i="1"/>
  <c r="AV1592" i="1"/>
  <c r="BB1592" i="1"/>
  <c r="AH1593" i="1"/>
  <c r="AI1593" i="1" s="1"/>
  <c r="AK1593" i="1"/>
  <c r="AP1593" i="1" s="1"/>
  <c r="AL1593" i="1"/>
  <c r="AN1593" i="1"/>
  <c r="AO1593" i="1"/>
  <c r="AR1593" i="1"/>
  <c r="AS1593" i="1"/>
  <c r="AT1593" i="1"/>
  <c r="AU1593" i="1"/>
  <c r="AV1593" i="1"/>
  <c r="BB1593" i="1"/>
  <c r="AH1594" i="1"/>
  <c r="AI1594" i="1" s="1"/>
  <c r="AK1594" i="1"/>
  <c r="AP1594" i="1" s="1"/>
  <c r="AL1594" i="1"/>
  <c r="AN1594" i="1"/>
  <c r="AO1594" i="1"/>
  <c r="AR1594" i="1"/>
  <c r="AS1594" i="1"/>
  <c r="AT1594" i="1"/>
  <c r="AU1594" i="1"/>
  <c r="AV1594" i="1"/>
  <c r="BB1594" i="1"/>
  <c r="AH1595" i="1"/>
  <c r="AI1595" i="1"/>
  <c r="AK1595" i="1"/>
  <c r="AP1595" i="1" s="1"/>
  <c r="AW1595" i="1" s="1"/>
  <c r="AL1595" i="1"/>
  <c r="AN1595" i="1"/>
  <c r="AO1595" i="1"/>
  <c r="AR1595" i="1"/>
  <c r="AS1595" i="1"/>
  <c r="AT1595" i="1"/>
  <c r="AU1595" i="1"/>
  <c r="AV1595" i="1"/>
  <c r="BB1595" i="1"/>
  <c r="AH1596" i="1"/>
  <c r="AI1596" i="1"/>
  <c r="AK1596" i="1"/>
  <c r="AP1596" i="1" s="1"/>
  <c r="AL1596" i="1"/>
  <c r="AN1596" i="1"/>
  <c r="AO1596" i="1"/>
  <c r="AR1596" i="1"/>
  <c r="AS1596" i="1"/>
  <c r="AT1596" i="1"/>
  <c r="AU1596" i="1"/>
  <c r="AV1596" i="1"/>
  <c r="BB1596" i="1"/>
  <c r="AH1597" i="1"/>
  <c r="AI1597" i="1"/>
  <c r="AK1597" i="1"/>
  <c r="AP1597" i="1" s="1"/>
  <c r="AL1597" i="1"/>
  <c r="AN1597" i="1"/>
  <c r="AO1597" i="1"/>
  <c r="AR1597" i="1"/>
  <c r="AS1597" i="1"/>
  <c r="AT1597" i="1"/>
  <c r="AU1597" i="1"/>
  <c r="AV1597" i="1"/>
  <c r="BB1597" i="1"/>
  <c r="AH1598" i="1"/>
  <c r="AI1598" i="1" s="1"/>
  <c r="AK1598" i="1"/>
  <c r="AP1598" i="1" s="1"/>
  <c r="AW1598" i="1" s="1"/>
  <c r="AL1598" i="1"/>
  <c r="AN1598" i="1"/>
  <c r="AO1598" i="1"/>
  <c r="AR1598" i="1"/>
  <c r="AS1598" i="1"/>
  <c r="AT1598" i="1"/>
  <c r="AU1598" i="1"/>
  <c r="AV1598" i="1"/>
  <c r="BB1598" i="1"/>
  <c r="AH1599" i="1"/>
  <c r="AI1599" i="1"/>
  <c r="AK1599" i="1"/>
  <c r="AP1599" i="1" s="1"/>
  <c r="AL1599" i="1"/>
  <c r="AN1599" i="1"/>
  <c r="AO1599" i="1"/>
  <c r="AR1599" i="1"/>
  <c r="AS1599" i="1"/>
  <c r="AT1599" i="1"/>
  <c r="AU1599" i="1"/>
  <c r="AV1599" i="1"/>
  <c r="BB1599" i="1"/>
  <c r="AH1600" i="1"/>
  <c r="AI1600" i="1"/>
  <c r="AK1600" i="1"/>
  <c r="AP1600" i="1" s="1"/>
  <c r="AL1600" i="1"/>
  <c r="AN1600" i="1"/>
  <c r="AO1600" i="1"/>
  <c r="AR1600" i="1"/>
  <c r="AS1600" i="1"/>
  <c r="AT1600" i="1"/>
  <c r="AU1600" i="1"/>
  <c r="AV1600" i="1"/>
  <c r="BB1600" i="1"/>
  <c r="AH1579" i="1"/>
  <c r="AI1579" i="1"/>
  <c r="AK1579" i="1"/>
  <c r="AP1579" i="1" s="1"/>
  <c r="AW1579" i="1" s="1"/>
  <c r="AL1579" i="1"/>
  <c r="AN1579" i="1"/>
  <c r="AO1579" i="1"/>
  <c r="AR1579" i="1"/>
  <c r="AS1579" i="1"/>
  <c r="AT1579" i="1"/>
  <c r="AU1579" i="1"/>
  <c r="AV1579" i="1"/>
  <c r="BB1579" i="1"/>
  <c r="AH1580" i="1"/>
  <c r="AI1580" i="1" s="1"/>
  <c r="AK1580" i="1"/>
  <c r="AP1580" i="1" s="1"/>
  <c r="AQ1580" i="1" s="1"/>
  <c r="AL1580" i="1"/>
  <c r="AN1580" i="1"/>
  <c r="AO1580" i="1"/>
  <c r="AR1580" i="1"/>
  <c r="AS1580" i="1"/>
  <c r="AT1580" i="1"/>
  <c r="AU1580" i="1"/>
  <c r="AV1580" i="1"/>
  <c r="BB1580" i="1"/>
  <c r="AH1581" i="1"/>
  <c r="AI1581" i="1" s="1"/>
  <c r="AK1581" i="1"/>
  <c r="AP1581" i="1" s="1"/>
  <c r="AL1581" i="1"/>
  <c r="AN1581" i="1"/>
  <c r="AO1581" i="1"/>
  <c r="AR1581" i="1"/>
  <c r="AS1581" i="1"/>
  <c r="AT1581" i="1"/>
  <c r="AU1581" i="1"/>
  <c r="AV1581" i="1"/>
  <c r="BB1581" i="1"/>
  <c r="AH1582" i="1"/>
  <c r="AI1582" i="1" s="1"/>
  <c r="AK1582" i="1"/>
  <c r="AP1582" i="1" s="1"/>
  <c r="AL1582" i="1"/>
  <c r="AN1582" i="1"/>
  <c r="AO1582" i="1"/>
  <c r="AR1582" i="1"/>
  <c r="AS1582" i="1"/>
  <c r="AT1582" i="1"/>
  <c r="AU1582" i="1"/>
  <c r="AV1582" i="1"/>
  <c r="BB1582" i="1"/>
  <c r="AH1583" i="1"/>
  <c r="AI1583" i="1" s="1"/>
  <c r="AK1583" i="1"/>
  <c r="AP1583" i="1" s="1"/>
  <c r="AW1583" i="1" s="1"/>
  <c r="AL1583" i="1"/>
  <c r="AN1583" i="1"/>
  <c r="AO1583" i="1"/>
  <c r="AR1583" i="1"/>
  <c r="AS1583" i="1"/>
  <c r="AT1583" i="1"/>
  <c r="AU1583" i="1"/>
  <c r="AV1583" i="1"/>
  <c r="BB1583" i="1"/>
  <c r="AH1584" i="1"/>
  <c r="AI1584" i="1" s="1"/>
  <c r="AK1584" i="1"/>
  <c r="AP1584" i="1" s="1"/>
  <c r="AQ1584" i="1" s="1"/>
  <c r="AL1584" i="1"/>
  <c r="AN1584" i="1"/>
  <c r="AO1584" i="1"/>
  <c r="AR1584" i="1"/>
  <c r="AS1584" i="1"/>
  <c r="AT1584" i="1"/>
  <c r="AU1584" i="1"/>
  <c r="AV1584" i="1"/>
  <c r="BB1584" i="1"/>
  <c r="AH1585" i="1"/>
  <c r="AI1585" i="1" s="1"/>
  <c r="AK1585" i="1"/>
  <c r="AP1585" i="1" s="1"/>
  <c r="AL1585" i="1"/>
  <c r="AN1585" i="1"/>
  <c r="AO1585" i="1"/>
  <c r="AR1585" i="1"/>
  <c r="AS1585" i="1"/>
  <c r="AT1585" i="1"/>
  <c r="AU1585" i="1"/>
  <c r="AV1585" i="1"/>
  <c r="BB1585" i="1"/>
  <c r="AH1586" i="1"/>
  <c r="AI1586" i="1" s="1"/>
  <c r="AK1586" i="1"/>
  <c r="AP1586" i="1" s="1"/>
  <c r="AL1586" i="1"/>
  <c r="AN1586" i="1"/>
  <c r="AO1586" i="1"/>
  <c r="AR1586" i="1"/>
  <c r="AS1586" i="1"/>
  <c r="AT1586" i="1"/>
  <c r="AU1586" i="1"/>
  <c r="AV1586" i="1"/>
  <c r="BB1586" i="1"/>
  <c r="AH1587" i="1"/>
  <c r="AI1587" i="1" s="1"/>
  <c r="AK1587" i="1"/>
  <c r="AP1587" i="1" s="1"/>
  <c r="AW1587" i="1" s="1"/>
  <c r="AL1587" i="1"/>
  <c r="AN1587" i="1"/>
  <c r="AO1587" i="1"/>
  <c r="AR1587" i="1"/>
  <c r="AS1587" i="1"/>
  <c r="AT1587" i="1"/>
  <c r="AU1587" i="1"/>
  <c r="AV1587" i="1"/>
  <c r="BB1587" i="1"/>
  <c r="AH1569" i="1"/>
  <c r="AI1569" i="1" s="1"/>
  <c r="AK1569" i="1"/>
  <c r="AP1569" i="1" s="1"/>
  <c r="AL1569" i="1"/>
  <c r="AN1569" i="1"/>
  <c r="AO1569" i="1"/>
  <c r="AR1569" i="1"/>
  <c r="AS1569" i="1"/>
  <c r="AT1569" i="1"/>
  <c r="AU1569" i="1"/>
  <c r="AV1569" i="1"/>
  <c r="BB1569" i="1"/>
  <c r="AH1570" i="1"/>
  <c r="AI1570" i="1" s="1"/>
  <c r="AK1570" i="1"/>
  <c r="AP1570" i="1" s="1"/>
  <c r="AL1570" i="1"/>
  <c r="AN1570" i="1"/>
  <c r="AO1570" i="1"/>
  <c r="AR1570" i="1"/>
  <c r="AS1570" i="1"/>
  <c r="AT1570" i="1"/>
  <c r="AU1570" i="1"/>
  <c r="AV1570" i="1"/>
  <c r="BB1570" i="1"/>
  <c r="AH1571" i="1"/>
  <c r="AI1571" i="1" s="1"/>
  <c r="AK1571" i="1"/>
  <c r="AP1571" i="1" s="1"/>
  <c r="AQ1571" i="1" s="1"/>
  <c r="AL1571" i="1"/>
  <c r="AN1571" i="1"/>
  <c r="AO1571" i="1"/>
  <c r="AR1571" i="1"/>
  <c r="AS1571" i="1"/>
  <c r="AT1571" i="1"/>
  <c r="AU1571" i="1"/>
  <c r="AV1571" i="1"/>
  <c r="BB1571" i="1"/>
  <c r="AH1572" i="1"/>
  <c r="AI1572" i="1" s="1"/>
  <c r="AK1572" i="1"/>
  <c r="AP1572" i="1" s="1"/>
  <c r="AL1572" i="1"/>
  <c r="AN1572" i="1"/>
  <c r="AO1572" i="1"/>
  <c r="AR1572" i="1"/>
  <c r="AS1572" i="1"/>
  <c r="AT1572" i="1"/>
  <c r="AU1572" i="1"/>
  <c r="AV1572" i="1"/>
  <c r="BB1572" i="1"/>
  <c r="AH1573" i="1"/>
  <c r="AI1573" i="1" s="1"/>
  <c r="AK1573" i="1"/>
  <c r="AP1573" i="1" s="1"/>
  <c r="AL1573" i="1"/>
  <c r="AN1573" i="1"/>
  <c r="AO1573" i="1"/>
  <c r="AR1573" i="1"/>
  <c r="AS1573" i="1"/>
  <c r="AT1573" i="1"/>
  <c r="AU1573" i="1"/>
  <c r="AV1573" i="1"/>
  <c r="BB1573" i="1"/>
  <c r="AH1574" i="1"/>
  <c r="AI1574" i="1" s="1"/>
  <c r="AK1574" i="1"/>
  <c r="AP1574" i="1" s="1"/>
  <c r="AL1574" i="1"/>
  <c r="AN1574" i="1"/>
  <c r="AO1574" i="1"/>
  <c r="AR1574" i="1"/>
  <c r="AS1574" i="1"/>
  <c r="AT1574" i="1"/>
  <c r="AU1574" i="1"/>
  <c r="AV1574" i="1"/>
  <c r="BB1574" i="1"/>
  <c r="AH1575" i="1"/>
  <c r="AI1575" i="1" s="1"/>
  <c r="AK1575" i="1"/>
  <c r="AP1575" i="1" s="1"/>
  <c r="AW1575" i="1" s="1"/>
  <c r="AL1575" i="1"/>
  <c r="AN1575" i="1"/>
  <c r="AO1575" i="1"/>
  <c r="AR1575" i="1"/>
  <c r="AS1575" i="1"/>
  <c r="AT1575" i="1"/>
  <c r="AU1575" i="1"/>
  <c r="AV1575" i="1"/>
  <c r="BB1575" i="1"/>
  <c r="AH1576" i="1"/>
  <c r="AI1576" i="1"/>
  <c r="AK1576" i="1"/>
  <c r="AP1576" i="1" s="1"/>
  <c r="AL1576" i="1"/>
  <c r="AN1576" i="1"/>
  <c r="AO1576" i="1"/>
  <c r="AR1576" i="1"/>
  <c r="AS1576" i="1"/>
  <c r="AT1576" i="1"/>
  <c r="AU1576" i="1"/>
  <c r="AV1576" i="1"/>
  <c r="BB1576" i="1"/>
  <c r="AH1577" i="1"/>
  <c r="AI1577" i="1" s="1"/>
  <c r="AK1577" i="1"/>
  <c r="AP1577" i="1" s="1"/>
  <c r="AL1577" i="1"/>
  <c r="AN1577" i="1"/>
  <c r="AO1577" i="1"/>
  <c r="AR1577" i="1"/>
  <c r="AS1577" i="1"/>
  <c r="AT1577" i="1"/>
  <c r="AU1577" i="1"/>
  <c r="AV1577" i="1"/>
  <c r="BB1577" i="1"/>
  <c r="AH1578" i="1"/>
  <c r="AI1578" i="1" s="1"/>
  <c r="AK1578" i="1"/>
  <c r="AP1578" i="1" s="1"/>
  <c r="AL1578" i="1"/>
  <c r="AN1578" i="1"/>
  <c r="AO1578" i="1"/>
  <c r="AR1578" i="1"/>
  <c r="AS1578" i="1"/>
  <c r="AT1578" i="1"/>
  <c r="AU1578" i="1"/>
  <c r="AV1578" i="1"/>
  <c r="BB1578" i="1"/>
  <c r="AH1563" i="1"/>
  <c r="AI1563" i="1" s="1"/>
  <c r="AK1563" i="1"/>
  <c r="AP1563" i="1" s="1"/>
  <c r="AL1563" i="1"/>
  <c r="AN1563" i="1"/>
  <c r="AO1563" i="1"/>
  <c r="AR1563" i="1"/>
  <c r="AS1563" i="1"/>
  <c r="AT1563" i="1"/>
  <c r="AU1563" i="1"/>
  <c r="AV1563" i="1"/>
  <c r="BB1563" i="1"/>
  <c r="AH1564" i="1"/>
  <c r="AI1564" i="1" s="1"/>
  <c r="AK1564" i="1"/>
  <c r="AP1564" i="1" s="1"/>
  <c r="AL1564" i="1"/>
  <c r="AN1564" i="1"/>
  <c r="AO1564" i="1"/>
  <c r="AR1564" i="1"/>
  <c r="AS1564" i="1"/>
  <c r="AT1564" i="1"/>
  <c r="AU1564" i="1"/>
  <c r="AV1564" i="1"/>
  <c r="BB1564" i="1"/>
  <c r="AH1565" i="1"/>
  <c r="AI1565" i="1" s="1"/>
  <c r="AK1565" i="1"/>
  <c r="AP1565" i="1" s="1"/>
  <c r="AL1565" i="1"/>
  <c r="AN1565" i="1"/>
  <c r="AO1565" i="1"/>
  <c r="AR1565" i="1"/>
  <c r="AS1565" i="1"/>
  <c r="AT1565" i="1"/>
  <c r="AU1565" i="1"/>
  <c r="AV1565" i="1"/>
  <c r="BB1565" i="1"/>
  <c r="AH1566" i="1"/>
  <c r="AI1566" i="1"/>
  <c r="AK1566" i="1"/>
  <c r="AP1566" i="1" s="1"/>
  <c r="AQ1566" i="1" s="1"/>
  <c r="AL1566" i="1"/>
  <c r="AN1566" i="1"/>
  <c r="AO1566" i="1"/>
  <c r="AR1566" i="1"/>
  <c r="AS1566" i="1"/>
  <c r="AT1566" i="1"/>
  <c r="AU1566" i="1"/>
  <c r="AV1566" i="1"/>
  <c r="BB1566" i="1"/>
  <c r="AH1567" i="1"/>
  <c r="AI1567" i="1" s="1"/>
  <c r="AK1567" i="1"/>
  <c r="AP1567" i="1" s="1"/>
  <c r="AL1567" i="1"/>
  <c r="AN1567" i="1"/>
  <c r="AO1567" i="1"/>
  <c r="AR1567" i="1"/>
  <c r="AS1567" i="1"/>
  <c r="AT1567" i="1"/>
  <c r="AU1567" i="1"/>
  <c r="AV1567" i="1"/>
  <c r="BB1567" i="1"/>
  <c r="AH1568" i="1"/>
  <c r="AI1568" i="1" s="1"/>
  <c r="AK1568" i="1"/>
  <c r="AP1568" i="1" s="1"/>
  <c r="AL1568" i="1"/>
  <c r="AN1568" i="1"/>
  <c r="AO1568" i="1"/>
  <c r="AR1568" i="1"/>
  <c r="AS1568" i="1"/>
  <c r="AT1568" i="1"/>
  <c r="AU1568" i="1"/>
  <c r="AV1568" i="1"/>
  <c r="BB1568" i="1"/>
  <c r="AH1552" i="1"/>
  <c r="AI1552" i="1" s="1"/>
  <c r="AK1552" i="1"/>
  <c r="AP1552" i="1" s="1"/>
  <c r="AL1552" i="1"/>
  <c r="AN1552" i="1"/>
  <c r="AO1552" i="1"/>
  <c r="AR1552" i="1"/>
  <c r="AS1552" i="1"/>
  <c r="AT1552" i="1"/>
  <c r="AU1552" i="1"/>
  <c r="AV1552" i="1"/>
  <c r="BB1552" i="1"/>
  <c r="AH1553" i="1"/>
  <c r="AI1553" i="1" s="1"/>
  <c r="AK1553" i="1"/>
  <c r="AP1553" i="1" s="1"/>
  <c r="AL1553" i="1"/>
  <c r="AN1553" i="1"/>
  <c r="AO1553" i="1"/>
  <c r="AR1553" i="1"/>
  <c r="AS1553" i="1"/>
  <c r="AT1553" i="1"/>
  <c r="AU1553" i="1"/>
  <c r="AV1553" i="1"/>
  <c r="BB1553" i="1"/>
  <c r="AH1554" i="1"/>
  <c r="AI1554" i="1" s="1"/>
  <c r="AK1554" i="1"/>
  <c r="AP1554" i="1" s="1"/>
  <c r="AL1554" i="1"/>
  <c r="AN1554" i="1"/>
  <c r="AO1554" i="1"/>
  <c r="AR1554" i="1"/>
  <c r="AS1554" i="1"/>
  <c r="AT1554" i="1"/>
  <c r="AU1554" i="1"/>
  <c r="AV1554" i="1"/>
  <c r="BB1554" i="1"/>
  <c r="AH1555" i="1"/>
  <c r="AI1555" i="1" s="1"/>
  <c r="AK1555" i="1"/>
  <c r="AP1555" i="1" s="1"/>
  <c r="AW1555" i="1" s="1"/>
  <c r="AL1555" i="1"/>
  <c r="AN1555" i="1"/>
  <c r="AO1555" i="1"/>
  <c r="AR1555" i="1"/>
  <c r="AS1555" i="1"/>
  <c r="AT1555" i="1"/>
  <c r="AU1555" i="1"/>
  <c r="AV1555" i="1"/>
  <c r="BB1555" i="1"/>
  <c r="AH1556" i="1"/>
  <c r="AI1556" i="1" s="1"/>
  <c r="AK1556" i="1"/>
  <c r="AP1556" i="1" s="1"/>
  <c r="AW1556" i="1" s="1"/>
  <c r="AL1556" i="1"/>
  <c r="AN1556" i="1"/>
  <c r="AO1556" i="1"/>
  <c r="AR1556" i="1"/>
  <c r="AS1556" i="1"/>
  <c r="AT1556" i="1"/>
  <c r="AU1556" i="1"/>
  <c r="AV1556" i="1"/>
  <c r="BB1556" i="1"/>
  <c r="AH1557" i="1"/>
  <c r="AI1557" i="1" s="1"/>
  <c r="AK1557" i="1"/>
  <c r="AP1557" i="1" s="1"/>
  <c r="AL1557" i="1"/>
  <c r="AN1557" i="1"/>
  <c r="AO1557" i="1"/>
  <c r="AR1557" i="1"/>
  <c r="AS1557" i="1"/>
  <c r="AT1557" i="1"/>
  <c r="AU1557" i="1"/>
  <c r="AV1557" i="1"/>
  <c r="BB1557" i="1"/>
  <c r="AH1558" i="1"/>
  <c r="AI1558" i="1" s="1"/>
  <c r="AK1558" i="1"/>
  <c r="AP1558" i="1" s="1"/>
  <c r="AL1558" i="1"/>
  <c r="AN1558" i="1"/>
  <c r="AO1558" i="1"/>
  <c r="AR1558" i="1"/>
  <c r="AS1558" i="1"/>
  <c r="AT1558" i="1"/>
  <c r="AU1558" i="1"/>
  <c r="AV1558" i="1"/>
  <c r="BB1558" i="1"/>
  <c r="AH1559" i="1"/>
  <c r="AI1559" i="1" s="1"/>
  <c r="AK1559" i="1"/>
  <c r="AP1559" i="1" s="1"/>
  <c r="AW1559" i="1" s="1"/>
  <c r="AL1559" i="1"/>
  <c r="AN1559" i="1"/>
  <c r="AO1559" i="1"/>
  <c r="AR1559" i="1"/>
  <c r="AS1559" i="1"/>
  <c r="AT1559" i="1"/>
  <c r="AU1559" i="1"/>
  <c r="AV1559" i="1"/>
  <c r="BB1559" i="1"/>
  <c r="AH1560" i="1"/>
  <c r="AI1560" i="1" s="1"/>
  <c r="AK1560" i="1"/>
  <c r="AP1560" i="1" s="1"/>
  <c r="AL1560" i="1"/>
  <c r="AN1560" i="1"/>
  <c r="AO1560" i="1"/>
  <c r="AR1560" i="1"/>
  <c r="AS1560" i="1"/>
  <c r="AT1560" i="1"/>
  <c r="AU1560" i="1"/>
  <c r="AV1560" i="1"/>
  <c r="BB1560" i="1"/>
  <c r="AH1561" i="1"/>
  <c r="AI1561" i="1" s="1"/>
  <c r="AK1561" i="1"/>
  <c r="AP1561" i="1" s="1"/>
  <c r="AL1561" i="1"/>
  <c r="AN1561" i="1"/>
  <c r="AO1561" i="1"/>
  <c r="AR1561" i="1"/>
  <c r="AS1561" i="1"/>
  <c r="AT1561" i="1"/>
  <c r="AU1561" i="1"/>
  <c r="AV1561" i="1"/>
  <c r="BB1561" i="1"/>
  <c r="AH1562" i="1"/>
  <c r="AI1562" i="1" s="1"/>
  <c r="AK1562" i="1"/>
  <c r="AP1562" i="1" s="1"/>
  <c r="AL1562" i="1"/>
  <c r="AN1562" i="1"/>
  <c r="AO1562" i="1"/>
  <c r="AR1562" i="1"/>
  <c r="AS1562" i="1"/>
  <c r="AT1562" i="1"/>
  <c r="AU1562" i="1"/>
  <c r="AV1562" i="1"/>
  <c r="BB1562" i="1"/>
  <c r="AH1540" i="1"/>
  <c r="AI1540" i="1" s="1"/>
  <c r="AK1540" i="1"/>
  <c r="AP1540" i="1" s="1"/>
  <c r="AL1540" i="1"/>
  <c r="AN1540" i="1"/>
  <c r="AO1540" i="1"/>
  <c r="AR1540" i="1"/>
  <c r="AS1540" i="1"/>
  <c r="AT1540" i="1"/>
  <c r="AU1540" i="1"/>
  <c r="AV1540" i="1"/>
  <c r="BB1540" i="1"/>
  <c r="AH1541" i="1"/>
  <c r="AI1541" i="1" s="1"/>
  <c r="AK1541" i="1"/>
  <c r="AP1541" i="1" s="1"/>
  <c r="AQ1541" i="1" s="1"/>
  <c r="AL1541" i="1"/>
  <c r="AN1541" i="1"/>
  <c r="AO1541" i="1"/>
  <c r="AR1541" i="1"/>
  <c r="AS1541" i="1"/>
  <c r="AT1541" i="1"/>
  <c r="AU1541" i="1"/>
  <c r="AV1541" i="1"/>
  <c r="BB1541" i="1"/>
  <c r="AH1542" i="1"/>
  <c r="AI1542" i="1" s="1"/>
  <c r="AK1542" i="1"/>
  <c r="AP1542" i="1" s="1"/>
  <c r="AW1542" i="1" s="1"/>
  <c r="AL1542" i="1"/>
  <c r="AN1542" i="1"/>
  <c r="AO1542" i="1"/>
  <c r="AR1542" i="1"/>
  <c r="AS1542" i="1"/>
  <c r="AT1542" i="1"/>
  <c r="AU1542" i="1"/>
  <c r="AV1542" i="1"/>
  <c r="BB1542" i="1"/>
  <c r="AH1543" i="1"/>
  <c r="AI1543" i="1" s="1"/>
  <c r="AK1543" i="1"/>
  <c r="AP1543" i="1" s="1"/>
  <c r="AL1543" i="1"/>
  <c r="AN1543" i="1"/>
  <c r="AO1543" i="1"/>
  <c r="AR1543" i="1"/>
  <c r="AS1543" i="1"/>
  <c r="AT1543" i="1"/>
  <c r="AU1543" i="1"/>
  <c r="AV1543" i="1"/>
  <c r="BB1543" i="1"/>
  <c r="AH1544" i="1"/>
  <c r="AI1544" i="1" s="1"/>
  <c r="AK1544" i="1"/>
  <c r="AP1544" i="1" s="1"/>
  <c r="AL1544" i="1"/>
  <c r="AN1544" i="1"/>
  <c r="AO1544" i="1"/>
  <c r="AR1544" i="1"/>
  <c r="AS1544" i="1"/>
  <c r="AT1544" i="1"/>
  <c r="AU1544" i="1"/>
  <c r="AV1544" i="1"/>
  <c r="BB1544" i="1"/>
  <c r="AH1545" i="1"/>
  <c r="AI1545" i="1" s="1"/>
  <c r="AK1545" i="1"/>
  <c r="AP1545" i="1" s="1"/>
  <c r="AQ1545" i="1" s="1"/>
  <c r="AL1545" i="1"/>
  <c r="AN1545" i="1"/>
  <c r="AO1545" i="1"/>
  <c r="AR1545" i="1"/>
  <c r="AS1545" i="1"/>
  <c r="AT1545" i="1"/>
  <c r="AU1545" i="1"/>
  <c r="AV1545" i="1"/>
  <c r="BB1545" i="1"/>
  <c r="AH1546" i="1"/>
  <c r="AI1546" i="1" s="1"/>
  <c r="AK1546" i="1"/>
  <c r="AP1546" i="1" s="1"/>
  <c r="AW1546" i="1" s="1"/>
  <c r="AL1546" i="1"/>
  <c r="AN1546" i="1"/>
  <c r="AO1546" i="1"/>
  <c r="AR1546" i="1"/>
  <c r="AS1546" i="1"/>
  <c r="AT1546" i="1"/>
  <c r="AU1546" i="1"/>
  <c r="AV1546" i="1"/>
  <c r="BB1546" i="1"/>
  <c r="AH1547" i="1"/>
  <c r="AI1547" i="1" s="1"/>
  <c r="AK1547" i="1"/>
  <c r="AP1547" i="1" s="1"/>
  <c r="AL1547" i="1"/>
  <c r="AN1547" i="1"/>
  <c r="AO1547" i="1"/>
  <c r="AR1547" i="1"/>
  <c r="AS1547" i="1"/>
  <c r="AT1547" i="1"/>
  <c r="AU1547" i="1"/>
  <c r="AV1547" i="1"/>
  <c r="BB1547" i="1"/>
  <c r="AH1548" i="1"/>
  <c r="AI1548" i="1" s="1"/>
  <c r="AK1548" i="1"/>
  <c r="AP1548" i="1" s="1"/>
  <c r="AL1548" i="1"/>
  <c r="AN1548" i="1"/>
  <c r="AO1548" i="1"/>
  <c r="AR1548" i="1"/>
  <c r="AS1548" i="1"/>
  <c r="AT1548" i="1"/>
  <c r="AU1548" i="1"/>
  <c r="AV1548" i="1"/>
  <c r="BB1548" i="1"/>
  <c r="AH1549" i="1"/>
  <c r="AI1549" i="1"/>
  <c r="AK1549" i="1"/>
  <c r="AP1549" i="1" s="1"/>
  <c r="AQ1549" i="1" s="1"/>
  <c r="AL1549" i="1"/>
  <c r="AN1549" i="1"/>
  <c r="AO1549" i="1"/>
  <c r="AR1549" i="1"/>
  <c r="AS1549" i="1"/>
  <c r="AT1549" i="1"/>
  <c r="AU1549" i="1"/>
  <c r="AV1549" i="1"/>
  <c r="BB1549" i="1"/>
  <c r="AH1550" i="1"/>
  <c r="AI1550" i="1" s="1"/>
  <c r="AK1550" i="1"/>
  <c r="AP1550" i="1" s="1"/>
  <c r="AW1550" i="1" s="1"/>
  <c r="AL1550" i="1"/>
  <c r="AN1550" i="1"/>
  <c r="AO1550" i="1"/>
  <c r="AR1550" i="1"/>
  <c r="AS1550" i="1"/>
  <c r="AT1550" i="1"/>
  <c r="AU1550" i="1"/>
  <c r="AV1550" i="1"/>
  <c r="BB1550" i="1"/>
  <c r="AH1551" i="1"/>
  <c r="AI1551" i="1" s="1"/>
  <c r="AK1551" i="1"/>
  <c r="AP1551" i="1" s="1"/>
  <c r="AL1551" i="1"/>
  <c r="AN1551" i="1"/>
  <c r="AO1551" i="1"/>
  <c r="AR1551" i="1"/>
  <c r="AS1551" i="1"/>
  <c r="AT1551" i="1"/>
  <c r="AU1551" i="1"/>
  <c r="AV1551" i="1"/>
  <c r="BB1551" i="1"/>
  <c r="AH1512" i="1"/>
  <c r="AI1512" i="1" s="1"/>
  <c r="AK1512" i="1"/>
  <c r="AP1512" i="1" s="1"/>
  <c r="AW1512" i="1" s="1"/>
  <c r="AL1512" i="1"/>
  <c r="AN1512" i="1"/>
  <c r="AO1512" i="1"/>
  <c r="AR1512" i="1"/>
  <c r="AS1512" i="1"/>
  <c r="AT1512" i="1"/>
  <c r="AU1512" i="1"/>
  <c r="AV1512" i="1"/>
  <c r="BB1512" i="1"/>
  <c r="AH1513" i="1"/>
  <c r="AI1513" i="1" s="1"/>
  <c r="AK1513" i="1"/>
  <c r="AP1513" i="1" s="1"/>
  <c r="AL1513" i="1"/>
  <c r="AN1513" i="1"/>
  <c r="AO1513" i="1"/>
  <c r="AR1513" i="1"/>
  <c r="AS1513" i="1"/>
  <c r="AT1513" i="1"/>
  <c r="AU1513" i="1"/>
  <c r="AV1513" i="1"/>
  <c r="BB1513" i="1"/>
  <c r="AH1514" i="1"/>
  <c r="AI1514" i="1" s="1"/>
  <c r="AK1514" i="1"/>
  <c r="AP1514" i="1" s="1"/>
  <c r="AL1514" i="1"/>
  <c r="AN1514" i="1"/>
  <c r="AO1514" i="1"/>
  <c r="AR1514" i="1"/>
  <c r="AS1514" i="1"/>
  <c r="AT1514" i="1"/>
  <c r="AU1514" i="1"/>
  <c r="AV1514" i="1"/>
  <c r="BB1514" i="1"/>
  <c r="AH1515" i="1"/>
  <c r="AI1515" i="1"/>
  <c r="AK1515" i="1"/>
  <c r="AP1515" i="1" s="1"/>
  <c r="AW1515" i="1" s="1"/>
  <c r="AL1515" i="1"/>
  <c r="AN1515" i="1"/>
  <c r="AO1515" i="1"/>
  <c r="AR1515" i="1"/>
  <c r="AS1515" i="1"/>
  <c r="AT1515" i="1"/>
  <c r="AU1515" i="1"/>
  <c r="AV1515" i="1"/>
  <c r="BB1515" i="1"/>
  <c r="AH1516" i="1"/>
  <c r="AI1516" i="1" s="1"/>
  <c r="AK1516" i="1"/>
  <c r="AP1516" i="1" s="1"/>
  <c r="AW1516" i="1" s="1"/>
  <c r="AL1516" i="1"/>
  <c r="AN1516" i="1"/>
  <c r="AO1516" i="1"/>
  <c r="AR1516" i="1"/>
  <c r="AS1516" i="1"/>
  <c r="AT1516" i="1"/>
  <c r="AU1516" i="1"/>
  <c r="AV1516" i="1"/>
  <c r="BB1516" i="1"/>
  <c r="AH1517" i="1"/>
  <c r="AI1517" i="1"/>
  <c r="AK1517" i="1"/>
  <c r="AP1517" i="1" s="1"/>
  <c r="AL1517" i="1"/>
  <c r="AN1517" i="1"/>
  <c r="AO1517" i="1"/>
  <c r="AR1517" i="1"/>
  <c r="AS1517" i="1"/>
  <c r="AT1517" i="1"/>
  <c r="AU1517" i="1"/>
  <c r="AV1517" i="1"/>
  <c r="BB1517" i="1"/>
  <c r="AH1518" i="1"/>
  <c r="AI1518" i="1"/>
  <c r="AK1518" i="1"/>
  <c r="AP1518" i="1" s="1"/>
  <c r="AL1518" i="1"/>
  <c r="AN1518" i="1"/>
  <c r="AO1518" i="1"/>
  <c r="AR1518" i="1"/>
  <c r="AS1518" i="1"/>
  <c r="AT1518" i="1"/>
  <c r="AU1518" i="1"/>
  <c r="AV1518" i="1"/>
  <c r="BB1518" i="1"/>
  <c r="AH1519" i="1"/>
  <c r="AI1519" i="1" s="1"/>
  <c r="AK1519" i="1"/>
  <c r="AP1519" i="1" s="1"/>
  <c r="AW1519" i="1" s="1"/>
  <c r="AL1519" i="1"/>
  <c r="AN1519" i="1"/>
  <c r="AO1519" i="1"/>
  <c r="AR1519" i="1"/>
  <c r="AS1519" i="1"/>
  <c r="AT1519" i="1"/>
  <c r="AU1519" i="1"/>
  <c r="AV1519" i="1"/>
  <c r="BB1519" i="1"/>
  <c r="AH1520" i="1"/>
  <c r="AI1520" i="1" s="1"/>
  <c r="AK1520" i="1"/>
  <c r="AP1520" i="1" s="1"/>
  <c r="AL1520" i="1"/>
  <c r="AN1520" i="1"/>
  <c r="AO1520" i="1"/>
  <c r="AR1520" i="1"/>
  <c r="AS1520" i="1"/>
  <c r="AT1520" i="1"/>
  <c r="AU1520" i="1"/>
  <c r="AV1520" i="1"/>
  <c r="BB1520" i="1"/>
  <c r="AH1521" i="1"/>
  <c r="AI1521" i="1" s="1"/>
  <c r="AK1521" i="1"/>
  <c r="AP1521" i="1" s="1"/>
  <c r="AL1521" i="1"/>
  <c r="AN1521" i="1"/>
  <c r="AO1521" i="1"/>
  <c r="AR1521" i="1"/>
  <c r="AS1521" i="1"/>
  <c r="AT1521" i="1"/>
  <c r="AU1521" i="1"/>
  <c r="AV1521" i="1"/>
  <c r="BB1521" i="1"/>
  <c r="AH1522" i="1"/>
  <c r="AI1522" i="1" s="1"/>
  <c r="AK1522" i="1"/>
  <c r="AP1522" i="1" s="1"/>
  <c r="AL1522" i="1"/>
  <c r="AN1522" i="1"/>
  <c r="AO1522" i="1"/>
  <c r="AR1522" i="1"/>
  <c r="AS1522" i="1"/>
  <c r="AT1522" i="1"/>
  <c r="AU1522" i="1"/>
  <c r="AV1522" i="1"/>
  <c r="BB1522" i="1"/>
  <c r="AH1523" i="1"/>
  <c r="AI1523" i="1" s="1"/>
  <c r="AK1523" i="1"/>
  <c r="AP1523" i="1" s="1"/>
  <c r="AW1523" i="1" s="1"/>
  <c r="AL1523" i="1"/>
  <c r="AN1523" i="1"/>
  <c r="AO1523" i="1"/>
  <c r="AR1523" i="1"/>
  <c r="AS1523" i="1"/>
  <c r="AT1523" i="1"/>
  <c r="AU1523" i="1"/>
  <c r="AV1523" i="1"/>
  <c r="BB1523" i="1"/>
  <c r="AH1524" i="1"/>
  <c r="AI1524" i="1" s="1"/>
  <c r="AK1524" i="1"/>
  <c r="AP1524" i="1" s="1"/>
  <c r="AL1524" i="1"/>
  <c r="AN1524" i="1"/>
  <c r="AO1524" i="1"/>
  <c r="AR1524" i="1"/>
  <c r="AS1524" i="1"/>
  <c r="AT1524" i="1"/>
  <c r="AU1524" i="1"/>
  <c r="AV1524" i="1"/>
  <c r="BB1524" i="1"/>
  <c r="AH1525" i="1"/>
  <c r="AI1525" i="1"/>
  <c r="AK1525" i="1"/>
  <c r="AP1525" i="1" s="1"/>
  <c r="AL1525" i="1"/>
  <c r="AN1525" i="1"/>
  <c r="AO1525" i="1"/>
  <c r="AR1525" i="1"/>
  <c r="AS1525" i="1"/>
  <c r="AT1525" i="1"/>
  <c r="AU1525" i="1"/>
  <c r="AV1525" i="1"/>
  <c r="BB1525" i="1"/>
  <c r="AH1526" i="1"/>
  <c r="AI1526" i="1" s="1"/>
  <c r="AK1526" i="1"/>
  <c r="AP1526" i="1" s="1"/>
  <c r="AL1526" i="1"/>
  <c r="AN1526" i="1"/>
  <c r="AO1526" i="1"/>
  <c r="AR1526" i="1"/>
  <c r="AS1526" i="1"/>
  <c r="AT1526" i="1"/>
  <c r="AU1526" i="1"/>
  <c r="AV1526" i="1"/>
  <c r="BB1526" i="1"/>
  <c r="AH1527" i="1"/>
  <c r="AI1527" i="1" s="1"/>
  <c r="AK1527" i="1"/>
  <c r="AP1527" i="1" s="1"/>
  <c r="AW1527" i="1" s="1"/>
  <c r="AL1527" i="1"/>
  <c r="AN1527" i="1"/>
  <c r="AO1527" i="1"/>
  <c r="AR1527" i="1"/>
  <c r="AS1527" i="1"/>
  <c r="AT1527" i="1"/>
  <c r="AU1527" i="1"/>
  <c r="AV1527" i="1"/>
  <c r="BB1527" i="1"/>
  <c r="AH1528" i="1"/>
  <c r="AI1528" i="1" s="1"/>
  <c r="AK1528" i="1"/>
  <c r="AP1528" i="1" s="1"/>
  <c r="AW1528" i="1" s="1"/>
  <c r="AL1528" i="1"/>
  <c r="AN1528" i="1"/>
  <c r="AO1528" i="1"/>
  <c r="AR1528" i="1"/>
  <c r="AS1528" i="1"/>
  <c r="AT1528" i="1"/>
  <c r="AU1528" i="1"/>
  <c r="AV1528" i="1"/>
  <c r="BB1528" i="1"/>
  <c r="AH1529" i="1"/>
  <c r="AI1529" i="1" s="1"/>
  <c r="AK1529" i="1"/>
  <c r="AP1529" i="1" s="1"/>
  <c r="AL1529" i="1"/>
  <c r="AN1529" i="1"/>
  <c r="AO1529" i="1"/>
  <c r="AR1529" i="1"/>
  <c r="AS1529" i="1"/>
  <c r="AT1529" i="1"/>
  <c r="AU1529" i="1"/>
  <c r="AV1529" i="1"/>
  <c r="BB1529" i="1"/>
  <c r="AH1530" i="1"/>
  <c r="AI1530" i="1" s="1"/>
  <c r="AK1530" i="1"/>
  <c r="AP1530" i="1" s="1"/>
  <c r="AL1530" i="1"/>
  <c r="AN1530" i="1"/>
  <c r="AO1530" i="1"/>
  <c r="AR1530" i="1"/>
  <c r="AS1530" i="1"/>
  <c r="AT1530" i="1"/>
  <c r="AU1530" i="1"/>
  <c r="AV1530" i="1"/>
  <c r="BB1530" i="1"/>
  <c r="AH1531" i="1"/>
  <c r="AI1531" i="1"/>
  <c r="AK1531" i="1"/>
  <c r="AP1531" i="1" s="1"/>
  <c r="AW1531" i="1" s="1"/>
  <c r="AL1531" i="1"/>
  <c r="AN1531" i="1"/>
  <c r="AO1531" i="1"/>
  <c r="AR1531" i="1"/>
  <c r="AS1531" i="1"/>
  <c r="AT1531" i="1"/>
  <c r="AU1531" i="1"/>
  <c r="AV1531" i="1"/>
  <c r="BB1531" i="1"/>
  <c r="AH1532" i="1"/>
  <c r="AI1532" i="1" s="1"/>
  <c r="AK1532" i="1"/>
  <c r="AP1532" i="1" s="1"/>
  <c r="AL1532" i="1"/>
  <c r="AN1532" i="1"/>
  <c r="AO1532" i="1"/>
  <c r="AR1532" i="1"/>
  <c r="AS1532" i="1"/>
  <c r="AT1532" i="1"/>
  <c r="AU1532" i="1"/>
  <c r="AV1532" i="1"/>
  <c r="BB1532" i="1"/>
  <c r="AH1533" i="1"/>
  <c r="AI1533" i="1"/>
  <c r="AK1533" i="1"/>
  <c r="AP1533" i="1" s="1"/>
  <c r="AL1533" i="1"/>
  <c r="AN1533" i="1"/>
  <c r="AO1533" i="1"/>
  <c r="AR1533" i="1"/>
  <c r="AS1533" i="1"/>
  <c r="AT1533" i="1"/>
  <c r="AU1533" i="1"/>
  <c r="AV1533" i="1"/>
  <c r="BB1533" i="1"/>
  <c r="AH1534" i="1"/>
  <c r="AI1534" i="1"/>
  <c r="AK1534" i="1"/>
  <c r="AP1534" i="1" s="1"/>
  <c r="AW1534" i="1" s="1"/>
  <c r="AL1534" i="1"/>
  <c r="AN1534" i="1"/>
  <c r="AO1534" i="1"/>
  <c r="AR1534" i="1"/>
  <c r="AS1534" i="1"/>
  <c r="AT1534" i="1"/>
  <c r="AU1534" i="1"/>
  <c r="AV1534" i="1"/>
  <c r="BB1534" i="1"/>
  <c r="AH1535" i="1"/>
  <c r="AI1535" i="1" s="1"/>
  <c r="AK1535" i="1"/>
  <c r="AP1535" i="1" s="1"/>
  <c r="AW1535" i="1" s="1"/>
  <c r="AL1535" i="1"/>
  <c r="AN1535" i="1"/>
  <c r="AO1535" i="1"/>
  <c r="AR1535" i="1"/>
  <c r="AS1535" i="1"/>
  <c r="AT1535" i="1"/>
  <c r="AU1535" i="1"/>
  <c r="AV1535" i="1"/>
  <c r="BB1535" i="1"/>
  <c r="AH1536" i="1"/>
  <c r="AI1536" i="1" s="1"/>
  <c r="AK1536" i="1"/>
  <c r="AP1536" i="1" s="1"/>
  <c r="AL1536" i="1"/>
  <c r="AN1536" i="1"/>
  <c r="AO1536" i="1"/>
  <c r="AR1536" i="1"/>
  <c r="AS1536" i="1"/>
  <c r="AT1536" i="1"/>
  <c r="AU1536" i="1"/>
  <c r="AV1536" i="1"/>
  <c r="BB1536" i="1"/>
  <c r="AH1537" i="1"/>
  <c r="AI1537" i="1" s="1"/>
  <c r="AK1537" i="1"/>
  <c r="AP1537" i="1" s="1"/>
  <c r="AL1537" i="1"/>
  <c r="AN1537" i="1"/>
  <c r="AO1537" i="1"/>
  <c r="AR1537" i="1"/>
  <c r="AS1537" i="1"/>
  <c r="AT1537" i="1"/>
  <c r="AU1537" i="1"/>
  <c r="AV1537" i="1"/>
  <c r="BB1537" i="1"/>
  <c r="AH1538" i="1"/>
  <c r="AI1538" i="1" s="1"/>
  <c r="AK1538" i="1"/>
  <c r="AP1538" i="1" s="1"/>
  <c r="AW1538" i="1" s="1"/>
  <c r="AL1538" i="1"/>
  <c r="AN1538" i="1"/>
  <c r="AO1538" i="1"/>
  <c r="AR1538" i="1"/>
  <c r="AS1538" i="1"/>
  <c r="AT1538" i="1"/>
  <c r="AU1538" i="1"/>
  <c r="AV1538" i="1"/>
  <c r="BB1538" i="1"/>
  <c r="AH1539" i="1"/>
  <c r="AI1539" i="1" s="1"/>
  <c r="AK1539" i="1"/>
  <c r="AP1539" i="1" s="1"/>
  <c r="AW1539" i="1" s="1"/>
  <c r="AL1539" i="1"/>
  <c r="AN1539" i="1"/>
  <c r="AO1539" i="1"/>
  <c r="AR1539" i="1"/>
  <c r="AS1539" i="1"/>
  <c r="AT1539" i="1"/>
  <c r="AU1539" i="1"/>
  <c r="AV1539" i="1"/>
  <c r="BB1539" i="1"/>
  <c r="AH1495" i="1"/>
  <c r="AI1495" i="1" s="1"/>
  <c r="AK1495" i="1"/>
  <c r="AP1495" i="1" s="1"/>
  <c r="AL1495" i="1"/>
  <c r="AN1495" i="1"/>
  <c r="AO1495" i="1"/>
  <c r="AR1495" i="1"/>
  <c r="AS1495" i="1"/>
  <c r="AT1495" i="1"/>
  <c r="AU1495" i="1"/>
  <c r="AV1495" i="1"/>
  <c r="BB1495" i="1"/>
  <c r="AH1496" i="1"/>
  <c r="AI1496" i="1" s="1"/>
  <c r="AK1496" i="1"/>
  <c r="AP1496" i="1" s="1"/>
  <c r="AL1496" i="1"/>
  <c r="AN1496" i="1"/>
  <c r="AO1496" i="1"/>
  <c r="AR1496" i="1"/>
  <c r="AS1496" i="1"/>
  <c r="AT1496" i="1"/>
  <c r="AU1496" i="1"/>
  <c r="AV1496" i="1"/>
  <c r="BB1496" i="1"/>
  <c r="AH1497" i="1"/>
  <c r="AI1497" i="1" s="1"/>
  <c r="AK1497" i="1"/>
  <c r="AP1497" i="1" s="1"/>
  <c r="AL1497" i="1"/>
  <c r="AN1497" i="1"/>
  <c r="AO1497" i="1"/>
  <c r="AR1497" i="1"/>
  <c r="AS1497" i="1"/>
  <c r="AT1497" i="1"/>
  <c r="AU1497" i="1"/>
  <c r="AV1497" i="1"/>
  <c r="BB1497" i="1"/>
  <c r="AH1498" i="1"/>
  <c r="AI1498" i="1" s="1"/>
  <c r="AK1498" i="1"/>
  <c r="AP1498" i="1" s="1"/>
  <c r="AL1498" i="1"/>
  <c r="AN1498" i="1"/>
  <c r="AO1498" i="1"/>
  <c r="AR1498" i="1"/>
  <c r="AS1498" i="1"/>
  <c r="AT1498" i="1"/>
  <c r="AU1498" i="1"/>
  <c r="AV1498" i="1"/>
  <c r="BB1498" i="1"/>
  <c r="AH1499" i="1"/>
  <c r="AI1499" i="1" s="1"/>
  <c r="AK1499" i="1"/>
  <c r="AP1499" i="1" s="1"/>
  <c r="AL1499" i="1"/>
  <c r="AN1499" i="1"/>
  <c r="AO1499" i="1"/>
  <c r="AR1499" i="1"/>
  <c r="AS1499" i="1"/>
  <c r="AT1499" i="1"/>
  <c r="AU1499" i="1"/>
  <c r="AV1499" i="1"/>
  <c r="BB1499" i="1"/>
  <c r="AH1500" i="1"/>
  <c r="AI1500" i="1" s="1"/>
  <c r="AK1500" i="1"/>
  <c r="AP1500" i="1" s="1"/>
  <c r="AL1500" i="1"/>
  <c r="AN1500" i="1"/>
  <c r="AO1500" i="1"/>
  <c r="AR1500" i="1"/>
  <c r="AS1500" i="1"/>
  <c r="AT1500" i="1"/>
  <c r="AU1500" i="1"/>
  <c r="AV1500" i="1"/>
  <c r="BB1500" i="1"/>
  <c r="AH1501" i="1"/>
  <c r="AI1501" i="1" s="1"/>
  <c r="AK1501" i="1"/>
  <c r="AP1501" i="1" s="1"/>
  <c r="AL1501" i="1"/>
  <c r="AN1501" i="1"/>
  <c r="AO1501" i="1"/>
  <c r="AR1501" i="1"/>
  <c r="AS1501" i="1"/>
  <c r="AT1501" i="1"/>
  <c r="AU1501" i="1"/>
  <c r="AV1501" i="1"/>
  <c r="BB1501" i="1"/>
  <c r="AH1502" i="1"/>
  <c r="AI1502" i="1"/>
  <c r="AK1502" i="1"/>
  <c r="AP1502" i="1" s="1"/>
  <c r="AL1502" i="1"/>
  <c r="AN1502" i="1"/>
  <c r="AO1502" i="1"/>
  <c r="AR1502" i="1"/>
  <c r="AS1502" i="1"/>
  <c r="AT1502" i="1"/>
  <c r="AU1502" i="1"/>
  <c r="AV1502" i="1"/>
  <c r="BB1502" i="1"/>
  <c r="AH1503" i="1"/>
  <c r="AI1503" i="1"/>
  <c r="AK1503" i="1"/>
  <c r="AP1503" i="1" s="1"/>
  <c r="AL1503" i="1"/>
  <c r="AN1503" i="1"/>
  <c r="AO1503" i="1"/>
  <c r="AR1503" i="1"/>
  <c r="AS1503" i="1"/>
  <c r="AT1503" i="1"/>
  <c r="AU1503" i="1"/>
  <c r="AV1503" i="1"/>
  <c r="BB1503" i="1"/>
  <c r="AH1504" i="1"/>
  <c r="AI1504" i="1"/>
  <c r="AK1504" i="1"/>
  <c r="AP1504" i="1" s="1"/>
  <c r="AL1504" i="1"/>
  <c r="AN1504" i="1"/>
  <c r="AO1504" i="1"/>
  <c r="AR1504" i="1"/>
  <c r="AS1504" i="1"/>
  <c r="AT1504" i="1"/>
  <c r="AU1504" i="1"/>
  <c r="AV1504" i="1"/>
  <c r="BB1504" i="1"/>
  <c r="AH1505" i="1"/>
  <c r="AI1505" i="1"/>
  <c r="AK1505" i="1"/>
  <c r="AP1505" i="1" s="1"/>
  <c r="AL1505" i="1"/>
  <c r="AN1505" i="1"/>
  <c r="AO1505" i="1"/>
  <c r="AR1505" i="1"/>
  <c r="AS1505" i="1"/>
  <c r="AT1505" i="1"/>
  <c r="AU1505" i="1"/>
  <c r="AV1505" i="1"/>
  <c r="BB1505" i="1"/>
  <c r="AH1506" i="1"/>
  <c r="AI1506" i="1"/>
  <c r="AK1506" i="1"/>
  <c r="AP1506" i="1" s="1"/>
  <c r="AQ1506" i="1" s="1"/>
  <c r="AL1506" i="1"/>
  <c r="AN1506" i="1"/>
  <c r="AO1506" i="1"/>
  <c r="AR1506" i="1"/>
  <c r="AS1506" i="1"/>
  <c r="AT1506" i="1"/>
  <c r="AU1506" i="1"/>
  <c r="AV1506" i="1"/>
  <c r="BB1506" i="1"/>
  <c r="AH1507" i="1"/>
  <c r="AI1507" i="1"/>
  <c r="AK1507" i="1"/>
  <c r="AP1507" i="1" s="1"/>
  <c r="AL1507" i="1"/>
  <c r="AN1507" i="1"/>
  <c r="AO1507" i="1"/>
  <c r="AR1507" i="1"/>
  <c r="AS1507" i="1"/>
  <c r="AT1507" i="1"/>
  <c r="AU1507" i="1"/>
  <c r="AV1507" i="1"/>
  <c r="BB1507" i="1"/>
  <c r="AH1508" i="1"/>
  <c r="AI1508" i="1"/>
  <c r="AK1508" i="1"/>
  <c r="AP1508" i="1" s="1"/>
  <c r="AL1508" i="1"/>
  <c r="AN1508" i="1"/>
  <c r="AO1508" i="1"/>
  <c r="AR1508" i="1"/>
  <c r="AS1508" i="1"/>
  <c r="AT1508" i="1"/>
  <c r="AU1508" i="1"/>
  <c r="AV1508" i="1"/>
  <c r="BB1508" i="1"/>
  <c r="AH1509" i="1"/>
  <c r="AI1509" i="1"/>
  <c r="AK1509" i="1"/>
  <c r="AP1509" i="1" s="1"/>
  <c r="AL1509" i="1"/>
  <c r="AN1509" i="1"/>
  <c r="AO1509" i="1"/>
  <c r="AR1509" i="1"/>
  <c r="AS1509" i="1"/>
  <c r="AT1509" i="1"/>
  <c r="AU1509" i="1"/>
  <c r="AV1509" i="1"/>
  <c r="BB1509" i="1"/>
  <c r="AH1510" i="1"/>
  <c r="AI1510" i="1" s="1"/>
  <c r="AK1510" i="1"/>
  <c r="AP1510" i="1" s="1"/>
  <c r="AL1510" i="1"/>
  <c r="AN1510" i="1"/>
  <c r="AO1510" i="1"/>
  <c r="AR1510" i="1"/>
  <c r="AS1510" i="1"/>
  <c r="AT1510" i="1"/>
  <c r="AU1510" i="1"/>
  <c r="AV1510" i="1"/>
  <c r="BB1510" i="1"/>
  <c r="AH1511" i="1"/>
  <c r="AI1511" i="1" s="1"/>
  <c r="AK1511" i="1"/>
  <c r="AP1511" i="1" s="1"/>
  <c r="AL1511" i="1"/>
  <c r="AN1511" i="1"/>
  <c r="AO1511" i="1"/>
  <c r="AR1511" i="1"/>
  <c r="AS1511" i="1"/>
  <c r="AT1511" i="1"/>
  <c r="AU1511" i="1"/>
  <c r="AV1511" i="1"/>
  <c r="BB1511" i="1"/>
  <c r="AH1483" i="1"/>
  <c r="AI1483" i="1"/>
  <c r="AK1483" i="1"/>
  <c r="AP1483" i="1" s="1"/>
  <c r="AL1483" i="1"/>
  <c r="AN1483" i="1"/>
  <c r="AO1483" i="1"/>
  <c r="AR1483" i="1"/>
  <c r="AS1483" i="1"/>
  <c r="AT1483" i="1"/>
  <c r="AU1483" i="1"/>
  <c r="AV1483" i="1"/>
  <c r="BB1483" i="1"/>
  <c r="AH1484" i="1"/>
  <c r="AI1484" i="1" s="1"/>
  <c r="AK1484" i="1"/>
  <c r="AP1484" i="1" s="1"/>
  <c r="AL1484" i="1"/>
  <c r="AN1484" i="1"/>
  <c r="AO1484" i="1"/>
  <c r="AR1484" i="1"/>
  <c r="AS1484" i="1"/>
  <c r="AT1484" i="1"/>
  <c r="AU1484" i="1"/>
  <c r="AV1484" i="1"/>
  <c r="BB1484" i="1"/>
  <c r="AH1485" i="1"/>
  <c r="AI1485" i="1" s="1"/>
  <c r="AK1485" i="1"/>
  <c r="AP1485" i="1" s="1"/>
  <c r="AL1485" i="1"/>
  <c r="AN1485" i="1"/>
  <c r="AO1485" i="1"/>
  <c r="AR1485" i="1"/>
  <c r="AS1485" i="1"/>
  <c r="AT1485" i="1"/>
  <c r="AU1485" i="1"/>
  <c r="AV1485" i="1"/>
  <c r="BB1485" i="1"/>
  <c r="AH1486" i="1"/>
  <c r="AI1486" i="1" s="1"/>
  <c r="AK1486" i="1"/>
  <c r="AP1486" i="1" s="1"/>
  <c r="AW1486" i="1" s="1"/>
  <c r="AL1486" i="1"/>
  <c r="AN1486" i="1"/>
  <c r="AO1486" i="1"/>
  <c r="AR1486" i="1"/>
  <c r="AS1486" i="1"/>
  <c r="AT1486" i="1"/>
  <c r="AU1486" i="1"/>
  <c r="AV1486" i="1"/>
  <c r="BB1486" i="1"/>
  <c r="AH1487" i="1"/>
  <c r="AI1487" i="1" s="1"/>
  <c r="AK1487" i="1"/>
  <c r="AP1487" i="1" s="1"/>
  <c r="AL1487" i="1"/>
  <c r="AN1487" i="1"/>
  <c r="AO1487" i="1"/>
  <c r="AR1487" i="1"/>
  <c r="AS1487" i="1"/>
  <c r="AT1487" i="1"/>
  <c r="AU1487" i="1"/>
  <c r="AV1487" i="1"/>
  <c r="BB1487" i="1"/>
  <c r="AH1488" i="1"/>
  <c r="AI1488" i="1" s="1"/>
  <c r="AK1488" i="1"/>
  <c r="AP1488" i="1" s="1"/>
  <c r="AL1488" i="1"/>
  <c r="AN1488" i="1"/>
  <c r="AO1488" i="1"/>
  <c r="AR1488" i="1"/>
  <c r="AS1488" i="1"/>
  <c r="AT1488" i="1"/>
  <c r="AU1488" i="1"/>
  <c r="AV1488" i="1"/>
  <c r="BB1488" i="1"/>
  <c r="AH1489" i="1"/>
  <c r="AI1489" i="1" s="1"/>
  <c r="AK1489" i="1"/>
  <c r="AP1489" i="1" s="1"/>
  <c r="AL1489" i="1"/>
  <c r="AN1489" i="1"/>
  <c r="AO1489" i="1"/>
  <c r="AR1489" i="1"/>
  <c r="AS1489" i="1"/>
  <c r="AT1489" i="1"/>
  <c r="AU1489" i="1"/>
  <c r="AV1489" i="1"/>
  <c r="BB1489" i="1"/>
  <c r="AH1490" i="1"/>
  <c r="AI1490" i="1" s="1"/>
  <c r="AK1490" i="1"/>
  <c r="AP1490" i="1" s="1"/>
  <c r="AW1490" i="1" s="1"/>
  <c r="AL1490" i="1"/>
  <c r="AN1490" i="1"/>
  <c r="AO1490" i="1"/>
  <c r="AR1490" i="1"/>
  <c r="AS1490" i="1"/>
  <c r="AT1490" i="1"/>
  <c r="AU1490" i="1"/>
  <c r="AV1490" i="1"/>
  <c r="BB1490" i="1"/>
  <c r="AH1491" i="1"/>
  <c r="AI1491" i="1" s="1"/>
  <c r="AK1491" i="1"/>
  <c r="AP1491" i="1" s="1"/>
  <c r="AW1491" i="1" s="1"/>
  <c r="AL1491" i="1"/>
  <c r="AN1491" i="1"/>
  <c r="AO1491" i="1"/>
  <c r="AR1491" i="1"/>
  <c r="AS1491" i="1"/>
  <c r="AT1491" i="1"/>
  <c r="AU1491" i="1"/>
  <c r="AV1491" i="1"/>
  <c r="BB1491" i="1"/>
  <c r="AH1492" i="1"/>
  <c r="AI1492" i="1" s="1"/>
  <c r="AK1492" i="1"/>
  <c r="AP1492" i="1" s="1"/>
  <c r="AL1492" i="1"/>
  <c r="AN1492" i="1"/>
  <c r="AO1492" i="1"/>
  <c r="AR1492" i="1"/>
  <c r="AS1492" i="1"/>
  <c r="AT1492" i="1"/>
  <c r="AU1492" i="1"/>
  <c r="AV1492" i="1"/>
  <c r="BB1492" i="1"/>
  <c r="AH1493" i="1"/>
  <c r="AI1493" i="1"/>
  <c r="AK1493" i="1"/>
  <c r="AP1493" i="1" s="1"/>
  <c r="AL1493" i="1"/>
  <c r="AN1493" i="1"/>
  <c r="AO1493" i="1"/>
  <c r="AR1493" i="1"/>
  <c r="AS1493" i="1"/>
  <c r="AT1493" i="1"/>
  <c r="AU1493" i="1"/>
  <c r="AV1493" i="1"/>
  <c r="BB1493" i="1"/>
  <c r="AH1494" i="1"/>
  <c r="AI1494" i="1" s="1"/>
  <c r="AK1494" i="1"/>
  <c r="AP1494" i="1" s="1"/>
  <c r="AW1494" i="1" s="1"/>
  <c r="AL1494" i="1"/>
  <c r="AN1494" i="1"/>
  <c r="AO1494" i="1"/>
  <c r="AR1494" i="1"/>
  <c r="AS1494" i="1"/>
  <c r="AT1494" i="1"/>
  <c r="AU1494" i="1"/>
  <c r="AV1494" i="1"/>
  <c r="BB1494" i="1"/>
  <c r="AH1474" i="1"/>
  <c r="AI1474" i="1" s="1"/>
  <c r="AK1474" i="1"/>
  <c r="AP1474" i="1" s="1"/>
  <c r="AL1474" i="1"/>
  <c r="AN1474" i="1"/>
  <c r="AO1474" i="1"/>
  <c r="AR1474" i="1"/>
  <c r="AS1474" i="1"/>
  <c r="AT1474" i="1"/>
  <c r="AU1474" i="1"/>
  <c r="AV1474" i="1"/>
  <c r="BB1474" i="1"/>
  <c r="AH1475" i="1"/>
  <c r="AI1475" i="1" s="1"/>
  <c r="AK1475" i="1"/>
  <c r="AP1475" i="1" s="1"/>
  <c r="AQ1475" i="1" s="1"/>
  <c r="AL1475" i="1"/>
  <c r="AN1475" i="1"/>
  <c r="AO1475" i="1"/>
  <c r="AR1475" i="1"/>
  <c r="AS1475" i="1"/>
  <c r="AT1475" i="1"/>
  <c r="AU1475" i="1"/>
  <c r="AV1475" i="1"/>
  <c r="BB1475" i="1"/>
  <c r="AH1476" i="1"/>
  <c r="AI1476" i="1" s="1"/>
  <c r="AK1476" i="1"/>
  <c r="AP1476" i="1" s="1"/>
  <c r="AL1476" i="1"/>
  <c r="AN1476" i="1"/>
  <c r="AO1476" i="1"/>
  <c r="AR1476" i="1"/>
  <c r="AS1476" i="1"/>
  <c r="AT1476" i="1"/>
  <c r="AU1476" i="1"/>
  <c r="AV1476" i="1"/>
  <c r="BB1476" i="1"/>
  <c r="AH1477" i="1"/>
  <c r="AI1477" i="1" s="1"/>
  <c r="AK1477" i="1"/>
  <c r="AP1477" i="1" s="1"/>
  <c r="AL1477" i="1"/>
  <c r="AN1477" i="1"/>
  <c r="AO1477" i="1"/>
  <c r="AR1477" i="1"/>
  <c r="AS1477" i="1"/>
  <c r="AT1477" i="1"/>
  <c r="AU1477" i="1"/>
  <c r="AV1477" i="1"/>
  <c r="BB1477" i="1"/>
  <c r="AH1478" i="1"/>
  <c r="AI1478" i="1"/>
  <c r="AK1478" i="1"/>
  <c r="AP1478" i="1" s="1"/>
  <c r="AL1478" i="1"/>
  <c r="AN1478" i="1"/>
  <c r="AO1478" i="1"/>
  <c r="AR1478" i="1"/>
  <c r="AS1478" i="1"/>
  <c r="AT1478" i="1"/>
  <c r="AU1478" i="1"/>
  <c r="AV1478" i="1"/>
  <c r="BB1478" i="1"/>
  <c r="AH1479" i="1"/>
  <c r="AI1479" i="1" s="1"/>
  <c r="AK1479" i="1"/>
  <c r="AP1479" i="1" s="1"/>
  <c r="AL1479" i="1"/>
  <c r="AN1479" i="1"/>
  <c r="AO1479" i="1"/>
  <c r="AR1479" i="1"/>
  <c r="AS1479" i="1"/>
  <c r="AT1479" i="1"/>
  <c r="AU1479" i="1"/>
  <c r="AV1479" i="1"/>
  <c r="BB1479" i="1"/>
  <c r="AH1480" i="1"/>
  <c r="AI1480" i="1" s="1"/>
  <c r="AK1480" i="1"/>
  <c r="AP1480" i="1" s="1"/>
  <c r="AL1480" i="1"/>
  <c r="AN1480" i="1"/>
  <c r="AO1480" i="1"/>
  <c r="AR1480" i="1"/>
  <c r="AS1480" i="1"/>
  <c r="AT1480" i="1"/>
  <c r="AU1480" i="1"/>
  <c r="AV1480" i="1"/>
  <c r="BB1480" i="1"/>
  <c r="AH1481" i="1"/>
  <c r="AI1481" i="1" s="1"/>
  <c r="AK1481" i="1"/>
  <c r="AP1481" i="1" s="1"/>
  <c r="AL1481" i="1"/>
  <c r="AN1481" i="1"/>
  <c r="AO1481" i="1"/>
  <c r="AR1481" i="1"/>
  <c r="AS1481" i="1"/>
  <c r="AT1481" i="1"/>
  <c r="AU1481" i="1"/>
  <c r="AV1481" i="1"/>
  <c r="BB1481" i="1"/>
  <c r="AH1482" i="1"/>
  <c r="AI1482" i="1"/>
  <c r="AK1482" i="1"/>
  <c r="AP1482" i="1" s="1"/>
  <c r="AL1482" i="1"/>
  <c r="AN1482" i="1"/>
  <c r="AO1482" i="1"/>
  <c r="AR1482" i="1"/>
  <c r="AS1482" i="1"/>
  <c r="AT1482" i="1"/>
  <c r="AU1482" i="1"/>
  <c r="AV1482" i="1"/>
  <c r="BB1482" i="1"/>
  <c r="AH1460" i="1"/>
  <c r="AI1460" i="1" s="1"/>
  <c r="AK1460" i="1"/>
  <c r="AP1460" i="1" s="1"/>
  <c r="AL1460" i="1"/>
  <c r="AN1460" i="1"/>
  <c r="AO1460" i="1"/>
  <c r="AR1460" i="1"/>
  <c r="AS1460" i="1"/>
  <c r="AT1460" i="1"/>
  <c r="AU1460" i="1"/>
  <c r="AV1460" i="1"/>
  <c r="BB1460" i="1"/>
  <c r="AH1461" i="1"/>
  <c r="AI1461" i="1" s="1"/>
  <c r="AK1461" i="1"/>
  <c r="AP1461" i="1" s="1"/>
  <c r="AL1461" i="1"/>
  <c r="AN1461" i="1"/>
  <c r="AO1461" i="1"/>
  <c r="AR1461" i="1"/>
  <c r="AS1461" i="1"/>
  <c r="AT1461" i="1"/>
  <c r="AU1461" i="1"/>
  <c r="AV1461" i="1"/>
  <c r="BB1461" i="1"/>
  <c r="AH1462" i="1"/>
  <c r="AI1462" i="1"/>
  <c r="AK1462" i="1"/>
  <c r="AP1462" i="1" s="1"/>
  <c r="AL1462" i="1"/>
  <c r="AN1462" i="1"/>
  <c r="AO1462" i="1"/>
  <c r="AR1462" i="1"/>
  <c r="AS1462" i="1"/>
  <c r="AT1462" i="1"/>
  <c r="AU1462" i="1"/>
  <c r="AV1462" i="1"/>
  <c r="BB1462" i="1"/>
  <c r="AH1463" i="1"/>
  <c r="AI1463" i="1" s="1"/>
  <c r="AK1463" i="1"/>
  <c r="AP1463" i="1" s="1"/>
  <c r="AL1463" i="1"/>
  <c r="AN1463" i="1"/>
  <c r="AO1463" i="1"/>
  <c r="AR1463" i="1"/>
  <c r="AS1463" i="1"/>
  <c r="AT1463" i="1"/>
  <c r="AU1463" i="1"/>
  <c r="AV1463" i="1"/>
  <c r="BB1463" i="1"/>
  <c r="AH1464" i="1"/>
  <c r="AI1464" i="1" s="1"/>
  <c r="AK1464" i="1"/>
  <c r="AP1464" i="1" s="1"/>
  <c r="AW1464" i="1" s="1"/>
  <c r="AL1464" i="1"/>
  <c r="AN1464" i="1"/>
  <c r="AO1464" i="1"/>
  <c r="AR1464" i="1"/>
  <c r="AS1464" i="1"/>
  <c r="AT1464" i="1"/>
  <c r="AU1464" i="1"/>
  <c r="AV1464" i="1"/>
  <c r="BB1464" i="1"/>
  <c r="AH1465" i="1"/>
  <c r="AI1465" i="1" s="1"/>
  <c r="AK1465" i="1"/>
  <c r="AP1465" i="1" s="1"/>
  <c r="AQ1465" i="1" s="1"/>
  <c r="AL1465" i="1"/>
  <c r="AN1465" i="1"/>
  <c r="AO1465" i="1"/>
  <c r="AR1465" i="1"/>
  <c r="AS1465" i="1"/>
  <c r="AT1465" i="1"/>
  <c r="AU1465" i="1"/>
  <c r="AV1465" i="1"/>
  <c r="BB1465" i="1"/>
  <c r="AH1466" i="1"/>
  <c r="AI1466" i="1" s="1"/>
  <c r="AK1466" i="1"/>
  <c r="AP1466" i="1" s="1"/>
  <c r="AL1466" i="1"/>
  <c r="AN1466" i="1"/>
  <c r="AO1466" i="1"/>
  <c r="AR1466" i="1"/>
  <c r="AS1466" i="1"/>
  <c r="AT1466" i="1"/>
  <c r="AU1466" i="1"/>
  <c r="AV1466" i="1"/>
  <c r="BB1466" i="1"/>
  <c r="AH1467" i="1"/>
  <c r="AI1467" i="1"/>
  <c r="AK1467" i="1"/>
  <c r="AP1467" i="1" s="1"/>
  <c r="AL1467" i="1"/>
  <c r="AN1467" i="1"/>
  <c r="AO1467" i="1"/>
  <c r="AR1467" i="1"/>
  <c r="AS1467" i="1"/>
  <c r="AT1467" i="1"/>
  <c r="AU1467" i="1"/>
  <c r="AV1467" i="1"/>
  <c r="BB1467" i="1"/>
  <c r="AH1468" i="1"/>
  <c r="AI1468" i="1" s="1"/>
  <c r="AK1468" i="1"/>
  <c r="AP1468" i="1" s="1"/>
  <c r="AW1468" i="1" s="1"/>
  <c r="AL1468" i="1"/>
  <c r="AN1468" i="1"/>
  <c r="AO1468" i="1"/>
  <c r="AR1468" i="1"/>
  <c r="AS1468" i="1"/>
  <c r="AT1468" i="1"/>
  <c r="AU1468" i="1"/>
  <c r="AV1468" i="1"/>
  <c r="BB1468" i="1"/>
  <c r="AH1469" i="1"/>
  <c r="AI1469" i="1" s="1"/>
  <c r="AK1469" i="1"/>
  <c r="AP1469" i="1" s="1"/>
  <c r="AQ1469" i="1" s="1"/>
  <c r="AL1469" i="1"/>
  <c r="AN1469" i="1"/>
  <c r="AO1469" i="1"/>
  <c r="AR1469" i="1"/>
  <c r="AS1469" i="1"/>
  <c r="AT1469" i="1"/>
  <c r="AU1469" i="1"/>
  <c r="AV1469" i="1"/>
  <c r="BB1469" i="1"/>
  <c r="AH1470" i="1"/>
  <c r="AI1470" i="1" s="1"/>
  <c r="AK1470" i="1"/>
  <c r="AP1470" i="1" s="1"/>
  <c r="AL1470" i="1"/>
  <c r="AN1470" i="1"/>
  <c r="AO1470" i="1"/>
  <c r="AR1470" i="1"/>
  <c r="AS1470" i="1"/>
  <c r="AT1470" i="1"/>
  <c r="AU1470" i="1"/>
  <c r="AV1470" i="1"/>
  <c r="BB1470" i="1"/>
  <c r="AH1471" i="1"/>
  <c r="AI1471" i="1" s="1"/>
  <c r="AK1471" i="1"/>
  <c r="AP1471" i="1" s="1"/>
  <c r="AL1471" i="1"/>
  <c r="AN1471" i="1"/>
  <c r="AO1471" i="1"/>
  <c r="AR1471" i="1"/>
  <c r="AS1471" i="1"/>
  <c r="AT1471" i="1"/>
  <c r="AU1471" i="1"/>
  <c r="AV1471" i="1"/>
  <c r="BB1471" i="1"/>
  <c r="AH1472" i="1"/>
  <c r="AI1472" i="1" s="1"/>
  <c r="AK1472" i="1"/>
  <c r="AP1472" i="1" s="1"/>
  <c r="AL1472" i="1"/>
  <c r="AN1472" i="1"/>
  <c r="AO1472" i="1"/>
  <c r="AR1472" i="1"/>
  <c r="AS1472" i="1"/>
  <c r="AT1472" i="1"/>
  <c r="AU1472" i="1"/>
  <c r="AV1472" i="1"/>
  <c r="BB1472" i="1"/>
  <c r="AH1473" i="1"/>
  <c r="AI1473" i="1"/>
  <c r="AK1473" i="1"/>
  <c r="AP1473" i="1" s="1"/>
  <c r="AL1473" i="1"/>
  <c r="AN1473" i="1"/>
  <c r="AO1473" i="1"/>
  <c r="AR1473" i="1"/>
  <c r="AS1473" i="1"/>
  <c r="AT1473" i="1"/>
  <c r="AU1473" i="1"/>
  <c r="AV1473" i="1"/>
  <c r="BB1473" i="1"/>
  <c r="AH1442" i="1"/>
  <c r="AI1442" i="1" s="1"/>
  <c r="AK1442" i="1"/>
  <c r="AP1442" i="1" s="1"/>
  <c r="AL1442" i="1"/>
  <c r="AN1442" i="1"/>
  <c r="AO1442" i="1"/>
  <c r="AR1442" i="1"/>
  <c r="AS1442" i="1"/>
  <c r="AT1442" i="1"/>
  <c r="AU1442" i="1"/>
  <c r="AV1442" i="1"/>
  <c r="BB1442" i="1"/>
  <c r="AH1443" i="1"/>
  <c r="AI1443" i="1"/>
  <c r="AK1443" i="1"/>
  <c r="AP1443" i="1" s="1"/>
  <c r="AQ1443" i="1" s="1"/>
  <c r="AL1443" i="1"/>
  <c r="AN1443" i="1"/>
  <c r="AO1443" i="1"/>
  <c r="AR1443" i="1"/>
  <c r="AS1443" i="1"/>
  <c r="AT1443" i="1"/>
  <c r="AU1443" i="1"/>
  <c r="AV1443" i="1"/>
  <c r="BB1443" i="1"/>
  <c r="AH1444" i="1"/>
  <c r="AI1444" i="1" s="1"/>
  <c r="AK1444" i="1"/>
  <c r="AP1444" i="1" s="1"/>
  <c r="AW1444" i="1" s="1"/>
  <c r="AL1444" i="1"/>
  <c r="AN1444" i="1"/>
  <c r="AO1444" i="1"/>
  <c r="AR1444" i="1"/>
  <c r="AS1444" i="1"/>
  <c r="AT1444" i="1"/>
  <c r="AU1444" i="1"/>
  <c r="AV1444" i="1"/>
  <c r="BB1444" i="1"/>
  <c r="AH1445" i="1"/>
  <c r="AI1445" i="1" s="1"/>
  <c r="AK1445" i="1"/>
  <c r="AP1445" i="1" s="1"/>
  <c r="AL1445" i="1"/>
  <c r="AN1445" i="1"/>
  <c r="AO1445" i="1"/>
  <c r="AR1445" i="1"/>
  <c r="AS1445" i="1"/>
  <c r="AT1445" i="1"/>
  <c r="AU1445" i="1"/>
  <c r="AV1445" i="1"/>
  <c r="BB1445" i="1"/>
  <c r="AH1446" i="1"/>
  <c r="AI1446" i="1" s="1"/>
  <c r="AK1446" i="1"/>
  <c r="AP1446" i="1" s="1"/>
  <c r="AL1446" i="1"/>
  <c r="AN1446" i="1"/>
  <c r="AO1446" i="1"/>
  <c r="AR1446" i="1"/>
  <c r="AS1446" i="1"/>
  <c r="AT1446" i="1"/>
  <c r="AU1446" i="1"/>
  <c r="AV1446" i="1"/>
  <c r="BB1446" i="1"/>
  <c r="AH1447" i="1"/>
  <c r="AI1447" i="1" s="1"/>
  <c r="AK1447" i="1"/>
  <c r="AP1447" i="1" s="1"/>
  <c r="AQ1447" i="1" s="1"/>
  <c r="AL1447" i="1"/>
  <c r="AN1447" i="1"/>
  <c r="AO1447" i="1"/>
  <c r="AR1447" i="1"/>
  <c r="AS1447" i="1"/>
  <c r="AT1447" i="1"/>
  <c r="AU1447" i="1"/>
  <c r="AV1447" i="1"/>
  <c r="BB1447" i="1"/>
  <c r="AH1448" i="1"/>
  <c r="AI1448" i="1"/>
  <c r="AK1448" i="1"/>
  <c r="AP1448" i="1" s="1"/>
  <c r="AW1448" i="1" s="1"/>
  <c r="AL1448" i="1"/>
  <c r="AN1448" i="1"/>
  <c r="AO1448" i="1"/>
  <c r="AR1448" i="1"/>
  <c r="AS1448" i="1"/>
  <c r="AT1448" i="1"/>
  <c r="AU1448" i="1"/>
  <c r="AV1448" i="1"/>
  <c r="BB1448" i="1"/>
  <c r="AH1449" i="1"/>
  <c r="AI1449" i="1"/>
  <c r="AK1449" i="1"/>
  <c r="AP1449" i="1" s="1"/>
  <c r="AL1449" i="1"/>
  <c r="AN1449" i="1"/>
  <c r="AO1449" i="1"/>
  <c r="AR1449" i="1"/>
  <c r="AS1449" i="1"/>
  <c r="AT1449" i="1"/>
  <c r="AU1449" i="1"/>
  <c r="AV1449" i="1"/>
  <c r="BB1449" i="1"/>
  <c r="AH1450" i="1"/>
  <c r="AI1450" i="1"/>
  <c r="AK1450" i="1"/>
  <c r="AP1450" i="1" s="1"/>
  <c r="AL1450" i="1"/>
  <c r="AN1450" i="1"/>
  <c r="AO1450" i="1"/>
  <c r="AR1450" i="1"/>
  <c r="AS1450" i="1"/>
  <c r="AT1450" i="1"/>
  <c r="AU1450" i="1"/>
  <c r="AV1450" i="1"/>
  <c r="BB1450" i="1"/>
  <c r="AH1451" i="1"/>
  <c r="AI1451" i="1" s="1"/>
  <c r="AK1451" i="1"/>
  <c r="AP1451" i="1" s="1"/>
  <c r="AQ1451" i="1" s="1"/>
  <c r="AL1451" i="1"/>
  <c r="AN1451" i="1"/>
  <c r="AO1451" i="1"/>
  <c r="AR1451" i="1"/>
  <c r="AS1451" i="1"/>
  <c r="AT1451" i="1"/>
  <c r="AU1451" i="1"/>
  <c r="AV1451" i="1"/>
  <c r="BB1451" i="1"/>
  <c r="AH1452" i="1"/>
  <c r="AI1452" i="1" s="1"/>
  <c r="AK1452" i="1"/>
  <c r="AP1452" i="1" s="1"/>
  <c r="AW1452" i="1" s="1"/>
  <c r="AL1452" i="1"/>
  <c r="AN1452" i="1"/>
  <c r="AO1452" i="1"/>
  <c r="AR1452" i="1"/>
  <c r="AS1452" i="1"/>
  <c r="AT1452" i="1"/>
  <c r="AU1452" i="1"/>
  <c r="AV1452" i="1"/>
  <c r="BB1452" i="1"/>
  <c r="AH1453" i="1"/>
  <c r="AI1453" i="1" s="1"/>
  <c r="AK1453" i="1"/>
  <c r="AP1453" i="1" s="1"/>
  <c r="AL1453" i="1"/>
  <c r="AN1453" i="1"/>
  <c r="AO1453" i="1"/>
  <c r="AR1453" i="1"/>
  <c r="AS1453" i="1"/>
  <c r="AT1453" i="1"/>
  <c r="AU1453" i="1"/>
  <c r="AV1453" i="1"/>
  <c r="BB1453" i="1"/>
  <c r="AH1454" i="1"/>
  <c r="AI1454" i="1" s="1"/>
  <c r="AK1454" i="1"/>
  <c r="AP1454" i="1" s="1"/>
  <c r="AL1454" i="1"/>
  <c r="AN1454" i="1"/>
  <c r="AO1454" i="1"/>
  <c r="AR1454" i="1"/>
  <c r="AS1454" i="1"/>
  <c r="AT1454" i="1"/>
  <c r="AU1454" i="1"/>
  <c r="AV1454" i="1"/>
  <c r="BB1454" i="1"/>
  <c r="AH1455" i="1"/>
  <c r="AI1455" i="1" s="1"/>
  <c r="AK1455" i="1"/>
  <c r="AP1455" i="1" s="1"/>
  <c r="AQ1455" i="1" s="1"/>
  <c r="AL1455" i="1"/>
  <c r="AN1455" i="1"/>
  <c r="AO1455" i="1"/>
  <c r="AR1455" i="1"/>
  <c r="AS1455" i="1"/>
  <c r="AT1455" i="1"/>
  <c r="AU1455" i="1"/>
  <c r="AV1455" i="1"/>
  <c r="BB1455" i="1"/>
  <c r="AH1456" i="1"/>
  <c r="AI1456" i="1" s="1"/>
  <c r="AK1456" i="1"/>
  <c r="AP1456" i="1" s="1"/>
  <c r="AW1456" i="1" s="1"/>
  <c r="AL1456" i="1"/>
  <c r="AN1456" i="1"/>
  <c r="AO1456" i="1"/>
  <c r="AR1456" i="1"/>
  <c r="AS1456" i="1"/>
  <c r="AT1456" i="1"/>
  <c r="AU1456" i="1"/>
  <c r="AV1456" i="1"/>
  <c r="BB1456" i="1"/>
  <c r="AH1457" i="1"/>
  <c r="AI1457" i="1" s="1"/>
  <c r="AK1457" i="1"/>
  <c r="AP1457" i="1" s="1"/>
  <c r="AL1457" i="1"/>
  <c r="AN1457" i="1"/>
  <c r="AO1457" i="1"/>
  <c r="AR1457" i="1"/>
  <c r="AS1457" i="1"/>
  <c r="AT1457" i="1"/>
  <c r="AU1457" i="1"/>
  <c r="AV1457" i="1"/>
  <c r="BB1457" i="1"/>
  <c r="AH1458" i="1"/>
  <c r="AI1458" i="1" s="1"/>
  <c r="AK1458" i="1"/>
  <c r="AP1458" i="1" s="1"/>
  <c r="AL1458" i="1"/>
  <c r="AN1458" i="1"/>
  <c r="AO1458" i="1"/>
  <c r="AR1458" i="1"/>
  <c r="AS1458" i="1"/>
  <c r="AT1458" i="1"/>
  <c r="AU1458" i="1"/>
  <c r="AV1458" i="1"/>
  <c r="BB1458" i="1"/>
  <c r="AH1459" i="1"/>
  <c r="AI1459" i="1" s="1"/>
  <c r="AK1459" i="1"/>
  <c r="AP1459" i="1" s="1"/>
  <c r="AQ1459" i="1" s="1"/>
  <c r="AL1459" i="1"/>
  <c r="AN1459" i="1"/>
  <c r="AO1459" i="1"/>
  <c r="AR1459" i="1"/>
  <c r="AS1459" i="1"/>
  <c r="AT1459" i="1"/>
  <c r="AU1459" i="1"/>
  <c r="AV1459" i="1"/>
  <c r="BB1459" i="1"/>
  <c r="AH1432" i="1"/>
  <c r="AI1432" i="1" s="1"/>
  <c r="AK1432" i="1"/>
  <c r="AP1432" i="1" s="1"/>
  <c r="AL1432" i="1"/>
  <c r="AN1432" i="1"/>
  <c r="AO1432" i="1"/>
  <c r="AR1432" i="1"/>
  <c r="AS1432" i="1"/>
  <c r="AT1432" i="1"/>
  <c r="AU1432" i="1"/>
  <c r="AV1432" i="1"/>
  <c r="BB1432" i="1"/>
  <c r="AH1433" i="1"/>
  <c r="AI1433" i="1" s="1"/>
  <c r="AK1433" i="1"/>
  <c r="AP1433" i="1" s="1"/>
  <c r="AL1433" i="1"/>
  <c r="AN1433" i="1"/>
  <c r="AO1433" i="1"/>
  <c r="AR1433" i="1"/>
  <c r="AS1433" i="1"/>
  <c r="AT1433" i="1"/>
  <c r="AU1433" i="1"/>
  <c r="AV1433" i="1"/>
  <c r="BB1433" i="1"/>
  <c r="AH1434" i="1"/>
  <c r="AI1434" i="1" s="1"/>
  <c r="AK1434" i="1"/>
  <c r="AP1434" i="1" s="1"/>
  <c r="AL1434" i="1"/>
  <c r="AN1434" i="1"/>
  <c r="AO1434" i="1"/>
  <c r="AR1434" i="1"/>
  <c r="AS1434" i="1"/>
  <c r="AT1434" i="1"/>
  <c r="AU1434" i="1"/>
  <c r="AV1434" i="1"/>
  <c r="BB1434" i="1"/>
  <c r="AH1435" i="1"/>
  <c r="AI1435" i="1" s="1"/>
  <c r="AK1435" i="1"/>
  <c r="AP1435" i="1" s="1"/>
  <c r="AW1435" i="1" s="1"/>
  <c r="AL1435" i="1"/>
  <c r="AN1435" i="1"/>
  <c r="AO1435" i="1"/>
  <c r="AR1435" i="1"/>
  <c r="AS1435" i="1"/>
  <c r="AT1435" i="1"/>
  <c r="AU1435" i="1"/>
  <c r="AV1435" i="1"/>
  <c r="BB1435" i="1"/>
  <c r="AH1436" i="1"/>
  <c r="AI1436" i="1" s="1"/>
  <c r="AK1436" i="1"/>
  <c r="AP1436" i="1" s="1"/>
  <c r="AL1436" i="1"/>
  <c r="AN1436" i="1"/>
  <c r="AO1436" i="1"/>
  <c r="AR1436" i="1"/>
  <c r="AS1436" i="1"/>
  <c r="AT1436" i="1"/>
  <c r="AU1436" i="1"/>
  <c r="AV1436" i="1"/>
  <c r="BB1436" i="1"/>
  <c r="AH1437" i="1"/>
  <c r="AI1437" i="1" s="1"/>
  <c r="AK1437" i="1"/>
  <c r="AP1437" i="1" s="1"/>
  <c r="AL1437" i="1"/>
  <c r="AN1437" i="1"/>
  <c r="AO1437" i="1"/>
  <c r="AR1437" i="1"/>
  <c r="AS1437" i="1"/>
  <c r="AT1437" i="1"/>
  <c r="AU1437" i="1"/>
  <c r="AV1437" i="1"/>
  <c r="BB1437" i="1"/>
  <c r="AH1438" i="1"/>
  <c r="AI1438" i="1" s="1"/>
  <c r="AK1438" i="1"/>
  <c r="AP1438" i="1" s="1"/>
  <c r="AL1438" i="1"/>
  <c r="AN1438" i="1"/>
  <c r="AO1438" i="1"/>
  <c r="AR1438" i="1"/>
  <c r="AS1438" i="1"/>
  <c r="AT1438" i="1"/>
  <c r="AU1438" i="1"/>
  <c r="AV1438" i="1"/>
  <c r="BB1438" i="1"/>
  <c r="AH1439" i="1"/>
  <c r="AI1439" i="1" s="1"/>
  <c r="AK1439" i="1"/>
  <c r="AP1439" i="1" s="1"/>
  <c r="AL1439" i="1"/>
  <c r="AN1439" i="1"/>
  <c r="AO1439" i="1"/>
  <c r="AR1439" i="1"/>
  <c r="AS1439" i="1"/>
  <c r="AT1439" i="1"/>
  <c r="AU1439" i="1"/>
  <c r="AV1439" i="1"/>
  <c r="BB1439" i="1"/>
  <c r="AH1440" i="1"/>
  <c r="AI1440" i="1" s="1"/>
  <c r="AK1440" i="1"/>
  <c r="AP1440" i="1" s="1"/>
  <c r="AL1440" i="1"/>
  <c r="AN1440" i="1"/>
  <c r="AO1440" i="1"/>
  <c r="AR1440" i="1"/>
  <c r="AS1440" i="1"/>
  <c r="AT1440" i="1"/>
  <c r="AU1440" i="1"/>
  <c r="AV1440" i="1"/>
  <c r="BB1440" i="1"/>
  <c r="AH1441" i="1"/>
  <c r="AI1441" i="1" s="1"/>
  <c r="AK1441" i="1"/>
  <c r="AP1441" i="1" s="1"/>
  <c r="AL1441" i="1"/>
  <c r="AN1441" i="1"/>
  <c r="AO1441" i="1"/>
  <c r="AR1441" i="1"/>
  <c r="AS1441" i="1"/>
  <c r="AT1441" i="1"/>
  <c r="AU1441" i="1"/>
  <c r="AV1441" i="1"/>
  <c r="BB1441" i="1"/>
  <c r="AH1412" i="1"/>
  <c r="AI1412" i="1" s="1"/>
  <c r="AK1412" i="1"/>
  <c r="AP1412" i="1" s="1"/>
  <c r="AL1412" i="1"/>
  <c r="AN1412" i="1"/>
  <c r="AO1412" i="1"/>
  <c r="AR1412" i="1"/>
  <c r="AS1412" i="1"/>
  <c r="AT1412" i="1"/>
  <c r="AU1412" i="1"/>
  <c r="AV1412" i="1"/>
  <c r="BB1412" i="1"/>
  <c r="AH1413" i="1"/>
  <c r="AI1413" i="1" s="1"/>
  <c r="AK1413" i="1"/>
  <c r="AP1413" i="1" s="1"/>
  <c r="AL1413" i="1"/>
  <c r="AN1413" i="1"/>
  <c r="AO1413" i="1"/>
  <c r="AR1413" i="1"/>
  <c r="AS1413" i="1"/>
  <c r="AT1413" i="1"/>
  <c r="AU1413" i="1"/>
  <c r="AV1413" i="1"/>
  <c r="BB1413" i="1"/>
  <c r="AH1414" i="1"/>
  <c r="AI1414" i="1" s="1"/>
  <c r="AK1414" i="1"/>
  <c r="AP1414" i="1" s="1"/>
  <c r="AW1414" i="1" s="1"/>
  <c r="AL1414" i="1"/>
  <c r="AN1414" i="1"/>
  <c r="AO1414" i="1"/>
  <c r="AR1414" i="1"/>
  <c r="AS1414" i="1"/>
  <c r="AT1414" i="1"/>
  <c r="AU1414" i="1"/>
  <c r="AV1414" i="1"/>
  <c r="BB1414" i="1"/>
  <c r="AH1415" i="1"/>
  <c r="AI1415" i="1" s="1"/>
  <c r="AK1415" i="1"/>
  <c r="AP1415" i="1" s="1"/>
  <c r="AL1415" i="1"/>
  <c r="AN1415" i="1"/>
  <c r="AO1415" i="1"/>
  <c r="AR1415" i="1"/>
  <c r="AS1415" i="1"/>
  <c r="AT1415" i="1"/>
  <c r="AU1415" i="1"/>
  <c r="AV1415" i="1"/>
  <c r="BB1415" i="1"/>
  <c r="AH1416" i="1"/>
  <c r="AI1416" i="1" s="1"/>
  <c r="AK1416" i="1"/>
  <c r="AP1416" i="1" s="1"/>
  <c r="AL1416" i="1"/>
  <c r="AN1416" i="1"/>
  <c r="AO1416" i="1"/>
  <c r="AR1416" i="1"/>
  <c r="AS1416" i="1"/>
  <c r="AT1416" i="1"/>
  <c r="AU1416" i="1"/>
  <c r="AV1416" i="1"/>
  <c r="BB1416" i="1"/>
  <c r="AH1417" i="1"/>
  <c r="AI1417" i="1" s="1"/>
  <c r="AK1417" i="1"/>
  <c r="AP1417" i="1" s="1"/>
  <c r="AL1417" i="1"/>
  <c r="AN1417" i="1"/>
  <c r="AO1417" i="1"/>
  <c r="AR1417" i="1"/>
  <c r="AS1417" i="1"/>
  <c r="AT1417" i="1"/>
  <c r="AU1417" i="1"/>
  <c r="AV1417" i="1"/>
  <c r="BB1417" i="1"/>
  <c r="AH1418" i="1"/>
  <c r="AI1418" i="1" s="1"/>
  <c r="AK1418" i="1"/>
  <c r="AP1418" i="1" s="1"/>
  <c r="AL1418" i="1"/>
  <c r="AN1418" i="1"/>
  <c r="AO1418" i="1"/>
  <c r="AR1418" i="1"/>
  <c r="AS1418" i="1"/>
  <c r="AT1418" i="1"/>
  <c r="AU1418" i="1"/>
  <c r="AV1418" i="1"/>
  <c r="BB1418" i="1"/>
  <c r="AH1419" i="1"/>
  <c r="AI1419" i="1" s="1"/>
  <c r="AK1419" i="1"/>
  <c r="AP1419" i="1" s="1"/>
  <c r="AL1419" i="1"/>
  <c r="AN1419" i="1"/>
  <c r="AO1419" i="1"/>
  <c r="AR1419" i="1"/>
  <c r="AS1419" i="1"/>
  <c r="AT1419" i="1"/>
  <c r="AU1419" i="1"/>
  <c r="AV1419" i="1"/>
  <c r="BB1419" i="1"/>
  <c r="AH1420" i="1"/>
  <c r="AI1420" i="1" s="1"/>
  <c r="AK1420" i="1"/>
  <c r="AP1420" i="1" s="1"/>
  <c r="AL1420" i="1"/>
  <c r="AN1420" i="1"/>
  <c r="AO1420" i="1"/>
  <c r="AR1420" i="1"/>
  <c r="AS1420" i="1"/>
  <c r="AT1420" i="1"/>
  <c r="AU1420" i="1"/>
  <c r="AV1420" i="1"/>
  <c r="BB1420" i="1"/>
  <c r="AH1421" i="1"/>
  <c r="AI1421" i="1" s="1"/>
  <c r="AK1421" i="1"/>
  <c r="AP1421" i="1" s="1"/>
  <c r="AL1421" i="1"/>
  <c r="AN1421" i="1"/>
  <c r="AO1421" i="1"/>
  <c r="AR1421" i="1"/>
  <c r="AS1421" i="1"/>
  <c r="AT1421" i="1"/>
  <c r="AU1421" i="1"/>
  <c r="AV1421" i="1"/>
  <c r="BB1421" i="1"/>
  <c r="AH1422" i="1"/>
  <c r="AI1422" i="1" s="1"/>
  <c r="AK1422" i="1"/>
  <c r="AP1422" i="1" s="1"/>
  <c r="AL1422" i="1"/>
  <c r="AN1422" i="1"/>
  <c r="AO1422" i="1"/>
  <c r="AR1422" i="1"/>
  <c r="AS1422" i="1"/>
  <c r="AT1422" i="1"/>
  <c r="AU1422" i="1"/>
  <c r="AV1422" i="1"/>
  <c r="BB1422" i="1"/>
  <c r="AH1423" i="1"/>
  <c r="AI1423" i="1" s="1"/>
  <c r="AK1423" i="1"/>
  <c r="AP1423" i="1" s="1"/>
  <c r="AL1423" i="1"/>
  <c r="AN1423" i="1"/>
  <c r="AO1423" i="1"/>
  <c r="AR1423" i="1"/>
  <c r="AS1423" i="1"/>
  <c r="AT1423" i="1"/>
  <c r="AU1423" i="1"/>
  <c r="AV1423" i="1"/>
  <c r="BB1423" i="1"/>
  <c r="AH1424" i="1"/>
  <c r="AI1424" i="1" s="1"/>
  <c r="AK1424" i="1"/>
  <c r="AP1424" i="1" s="1"/>
  <c r="AQ1424" i="1" s="1"/>
  <c r="AL1424" i="1"/>
  <c r="AN1424" i="1"/>
  <c r="AO1424" i="1"/>
  <c r="AR1424" i="1"/>
  <c r="AS1424" i="1"/>
  <c r="AT1424" i="1"/>
  <c r="AU1424" i="1"/>
  <c r="AV1424" i="1"/>
  <c r="BB1424" i="1"/>
  <c r="AH1425" i="1"/>
  <c r="AI1425" i="1" s="1"/>
  <c r="AK1425" i="1"/>
  <c r="AP1425" i="1" s="1"/>
  <c r="AL1425" i="1"/>
  <c r="AN1425" i="1"/>
  <c r="AO1425" i="1"/>
  <c r="AR1425" i="1"/>
  <c r="AS1425" i="1"/>
  <c r="AT1425" i="1"/>
  <c r="AU1425" i="1"/>
  <c r="AV1425" i="1"/>
  <c r="BB1425" i="1"/>
  <c r="AH1426" i="1"/>
  <c r="AI1426" i="1" s="1"/>
  <c r="AK1426" i="1"/>
  <c r="AP1426" i="1" s="1"/>
  <c r="AL1426" i="1"/>
  <c r="AN1426" i="1"/>
  <c r="AO1426" i="1"/>
  <c r="AR1426" i="1"/>
  <c r="AS1426" i="1"/>
  <c r="AT1426" i="1"/>
  <c r="AU1426" i="1"/>
  <c r="AV1426" i="1"/>
  <c r="BB1426" i="1"/>
  <c r="AH1427" i="1"/>
  <c r="AI1427" i="1" s="1"/>
  <c r="AK1427" i="1"/>
  <c r="AP1427" i="1" s="1"/>
  <c r="AL1427" i="1"/>
  <c r="AN1427" i="1"/>
  <c r="AO1427" i="1"/>
  <c r="AR1427" i="1"/>
  <c r="AS1427" i="1"/>
  <c r="AT1427" i="1"/>
  <c r="AU1427" i="1"/>
  <c r="AV1427" i="1"/>
  <c r="BB1427" i="1"/>
  <c r="AH1428" i="1"/>
  <c r="AI1428" i="1" s="1"/>
  <c r="AK1428" i="1"/>
  <c r="AP1428" i="1" s="1"/>
  <c r="AL1428" i="1"/>
  <c r="AN1428" i="1"/>
  <c r="AO1428" i="1"/>
  <c r="AR1428" i="1"/>
  <c r="AS1428" i="1"/>
  <c r="AT1428" i="1"/>
  <c r="AU1428" i="1"/>
  <c r="AV1428" i="1"/>
  <c r="BB1428" i="1"/>
  <c r="AH1429" i="1"/>
  <c r="AI1429" i="1" s="1"/>
  <c r="AK1429" i="1"/>
  <c r="AP1429" i="1" s="1"/>
  <c r="AQ1429" i="1" s="1"/>
  <c r="AL1429" i="1"/>
  <c r="AN1429" i="1"/>
  <c r="AO1429" i="1"/>
  <c r="AR1429" i="1"/>
  <c r="AS1429" i="1"/>
  <c r="AT1429" i="1"/>
  <c r="AU1429" i="1"/>
  <c r="AV1429" i="1"/>
  <c r="BB1429" i="1"/>
  <c r="AH1430" i="1"/>
  <c r="AI1430" i="1" s="1"/>
  <c r="AK1430" i="1"/>
  <c r="AP1430" i="1" s="1"/>
  <c r="AL1430" i="1"/>
  <c r="AN1430" i="1"/>
  <c r="AO1430" i="1"/>
  <c r="AR1430" i="1"/>
  <c r="AS1430" i="1"/>
  <c r="AT1430" i="1"/>
  <c r="AU1430" i="1"/>
  <c r="AV1430" i="1"/>
  <c r="BB1430" i="1"/>
  <c r="AH1431" i="1"/>
  <c r="AI1431" i="1" s="1"/>
  <c r="AK1431" i="1"/>
  <c r="AP1431" i="1" s="1"/>
  <c r="AL1431" i="1"/>
  <c r="AN1431" i="1"/>
  <c r="AO1431" i="1"/>
  <c r="AR1431" i="1"/>
  <c r="AS1431" i="1"/>
  <c r="AT1431" i="1"/>
  <c r="AU1431" i="1"/>
  <c r="AV1431" i="1"/>
  <c r="BB1431" i="1"/>
  <c r="AH1405" i="1"/>
  <c r="AI1405" i="1" s="1"/>
  <c r="AK1405" i="1"/>
  <c r="AP1405" i="1" s="1"/>
  <c r="AW1405" i="1" s="1"/>
  <c r="AL1405" i="1"/>
  <c r="AN1405" i="1"/>
  <c r="AO1405" i="1"/>
  <c r="AR1405" i="1"/>
  <c r="AS1405" i="1"/>
  <c r="AT1405" i="1"/>
  <c r="AU1405" i="1"/>
  <c r="AV1405" i="1"/>
  <c r="BB1405" i="1"/>
  <c r="AH1406" i="1"/>
  <c r="AI1406" i="1" s="1"/>
  <c r="AK1406" i="1"/>
  <c r="AP1406" i="1" s="1"/>
  <c r="AL1406" i="1"/>
  <c r="AN1406" i="1"/>
  <c r="AO1406" i="1"/>
  <c r="AR1406" i="1"/>
  <c r="AS1406" i="1"/>
  <c r="AT1406" i="1"/>
  <c r="AU1406" i="1"/>
  <c r="AV1406" i="1"/>
  <c r="BB1406" i="1"/>
  <c r="AH1407" i="1"/>
  <c r="AI1407" i="1" s="1"/>
  <c r="AK1407" i="1"/>
  <c r="AP1407" i="1" s="1"/>
  <c r="AL1407" i="1"/>
  <c r="AN1407" i="1"/>
  <c r="AO1407" i="1"/>
  <c r="AR1407" i="1"/>
  <c r="AS1407" i="1"/>
  <c r="AT1407" i="1"/>
  <c r="AU1407" i="1"/>
  <c r="AV1407" i="1"/>
  <c r="BB1407" i="1"/>
  <c r="AH1408" i="1"/>
  <c r="AI1408" i="1" s="1"/>
  <c r="AK1408" i="1"/>
  <c r="AP1408" i="1" s="1"/>
  <c r="AQ1408" i="1" s="1"/>
  <c r="AL1408" i="1"/>
  <c r="AN1408" i="1"/>
  <c r="AO1408" i="1"/>
  <c r="AR1408" i="1"/>
  <c r="AS1408" i="1"/>
  <c r="AT1408" i="1"/>
  <c r="AU1408" i="1"/>
  <c r="AV1408" i="1"/>
  <c r="BB1408" i="1"/>
  <c r="AH1409" i="1"/>
  <c r="AI1409" i="1" s="1"/>
  <c r="AK1409" i="1"/>
  <c r="AP1409" i="1" s="1"/>
  <c r="AL1409" i="1"/>
  <c r="AN1409" i="1"/>
  <c r="AO1409" i="1"/>
  <c r="AR1409" i="1"/>
  <c r="AS1409" i="1"/>
  <c r="AT1409" i="1"/>
  <c r="AU1409" i="1"/>
  <c r="AV1409" i="1"/>
  <c r="BB1409" i="1"/>
  <c r="AH1410" i="1"/>
  <c r="AI1410" i="1" s="1"/>
  <c r="AK1410" i="1"/>
  <c r="AP1410" i="1" s="1"/>
  <c r="AL1410" i="1"/>
  <c r="AN1410" i="1"/>
  <c r="AO1410" i="1"/>
  <c r="AR1410" i="1"/>
  <c r="AS1410" i="1"/>
  <c r="AT1410" i="1"/>
  <c r="AU1410" i="1"/>
  <c r="AV1410" i="1"/>
  <c r="BB1410" i="1"/>
  <c r="AH1411" i="1"/>
  <c r="AI1411" i="1" s="1"/>
  <c r="AK1411" i="1"/>
  <c r="AP1411" i="1" s="1"/>
  <c r="AL1411" i="1"/>
  <c r="AN1411" i="1"/>
  <c r="AO1411" i="1"/>
  <c r="AR1411" i="1"/>
  <c r="AS1411" i="1"/>
  <c r="AT1411" i="1"/>
  <c r="AU1411" i="1"/>
  <c r="AV1411" i="1"/>
  <c r="BB1411" i="1"/>
  <c r="AH1377" i="1"/>
  <c r="AI1377" i="1" s="1"/>
  <c r="AK1377" i="1"/>
  <c r="AP1377" i="1" s="1"/>
  <c r="AL1377" i="1"/>
  <c r="AN1377" i="1"/>
  <c r="AO1377" i="1"/>
  <c r="AR1377" i="1"/>
  <c r="AS1377" i="1"/>
  <c r="AT1377" i="1"/>
  <c r="AU1377" i="1"/>
  <c r="AV1377" i="1"/>
  <c r="BB1377" i="1"/>
  <c r="AH1378" i="1"/>
  <c r="AI1378" i="1"/>
  <c r="AK1378" i="1"/>
  <c r="AP1378" i="1" s="1"/>
  <c r="AL1378" i="1"/>
  <c r="AN1378" i="1"/>
  <c r="AO1378" i="1"/>
  <c r="AR1378" i="1"/>
  <c r="AS1378" i="1"/>
  <c r="AT1378" i="1"/>
  <c r="AU1378" i="1"/>
  <c r="AV1378" i="1"/>
  <c r="BB1378" i="1"/>
  <c r="AH1379" i="1"/>
  <c r="AI1379" i="1" s="1"/>
  <c r="AK1379" i="1"/>
  <c r="AP1379" i="1" s="1"/>
  <c r="AL1379" i="1"/>
  <c r="AN1379" i="1"/>
  <c r="AO1379" i="1"/>
  <c r="AR1379" i="1"/>
  <c r="AS1379" i="1"/>
  <c r="AT1379" i="1"/>
  <c r="AU1379" i="1"/>
  <c r="AV1379" i="1"/>
  <c r="BB1379" i="1"/>
  <c r="AH1380" i="1"/>
  <c r="AI1380" i="1" s="1"/>
  <c r="AK1380" i="1"/>
  <c r="AP1380" i="1" s="1"/>
  <c r="AW1380" i="1" s="1"/>
  <c r="AL1380" i="1"/>
  <c r="AN1380" i="1"/>
  <c r="AO1380" i="1"/>
  <c r="AR1380" i="1"/>
  <c r="AS1380" i="1"/>
  <c r="AT1380" i="1"/>
  <c r="AU1380" i="1"/>
  <c r="AV1380" i="1"/>
  <c r="BB1380" i="1"/>
  <c r="AH1381" i="1"/>
  <c r="AI1381" i="1" s="1"/>
  <c r="AK1381" i="1"/>
  <c r="AP1381" i="1" s="1"/>
  <c r="AL1381" i="1"/>
  <c r="AN1381" i="1"/>
  <c r="AO1381" i="1"/>
  <c r="AR1381" i="1"/>
  <c r="AS1381" i="1"/>
  <c r="AT1381" i="1"/>
  <c r="AU1381" i="1"/>
  <c r="AV1381" i="1"/>
  <c r="BB1381" i="1"/>
  <c r="AH1382" i="1"/>
  <c r="AI1382" i="1" s="1"/>
  <c r="AK1382" i="1"/>
  <c r="AP1382" i="1" s="1"/>
  <c r="AL1382" i="1"/>
  <c r="AN1382" i="1"/>
  <c r="AO1382" i="1"/>
  <c r="AR1382" i="1"/>
  <c r="AS1382" i="1"/>
  <c r="AT1382" i="1"/>
  <c r="AU1382" i="1"/>
  <c r="AV1382" i="1"/>
  <c r="BB1382" i="1"/>
  <c r="AH1383" i="1"/>
  <c r="AI1383" i="1" s="1"/>
  <c r="AK1383" i="1"/>
  <c r="AP1383" i="1" s="1"/>
  <c r="AL1383" i="1"/>
  <c r="AN1383" i="1"/>
  <c r="AO1383" i="1"/>
  <c r="AR1383" i="1"/>
  <c r="AS1383" i="1"/>
  <c r="AT1383" i="1"/>
  <c r="AU1383" i="1"/>
  <c r="AV1383" i="1"/>
  <c r="BB1383" i="1"/>
  <c r="AH1384" i="1"/>
  <c r="AI1384" i="1"/>
  <c r="AK1384" i="1"/>
  <c r="AP1384" i="1" s="1"/>
  <c r="AW1384" i="1" s="1"/>
  <c r="AL1384" i="1"/>
  <c r="AN1384" i="1"/>
  <c r="AO1384" i="1"/>
  <c r="AR1384" i="1"/>
  <c r="AS1384" i="1"/>
  <c r="AT1384" i="1"/>
  <c r="AU1384" i="1"/>
  <c r="AV1384" i="1"/>
  <c r="BB1384" i="1"/>
  <c r="AH1385" i="1"/>
  <c r="AI1385" i="1"/>
  <c r="AK1385" i="1"/>
  <c r="AP1385" i="1" s="1"/>
  <c r="AL1385" i="1"/>
  <c r="AN1385" i="1"/>
  <c r="AO1385" i="1"/>
  <c r="AR1385" i="1"/>
  <c r="AS1385" i="1"/>
  <c r="AT1385" i="1"/>
  <c r="AU1385" i="1"/>
  <c r="AV1385" i="1"/>
  <c r="BB1385" i="1"/>
  <c r="AH1386" i="1"/>
  <c r="AI1386" i="1" s="1"/>
  <c r="AK1386" i="1"/>
  <c r="AP1386" i="1" s="1"/>
  <c r="AL1386" i="1"/>
  <c r="AN1386" i="1"/>
  <c r="AO1386" i="1"/>
  <c r="AR1386" i="1"/>
  <c r="AS1386" i="1"/>
  <c r="AT1386" i="1"/>
  <c r="AU1386" i="1"/>
  <c r="AV1386" i="1"/>
  <c r="BB1386" i="1"/>
  <c r="AH1387" i="1"/>
  <c r="AI1387" i="1"/>
  <c r="AK1387" i="1"/>
  <c r="AP1387" i="1" s="1"/>
  <c r="AL1387" i="1"/>
  <c r="AN1387" i="1"/>
  <c r="AO1387" i="1"/>
  <c r="AR1387" i="1"/>
  <c r="AS1387" i="1"/>
  <c r="AT1387" i="1"/>
  <c r="AU1387" i="1"/>
  <c r="AV1387" i="1"/>
  <c r="BB1387" i="1"/>
  <c r="AH1388" i="1"/>
  <c r="AI1388" i="1"/>
  <c r="AK1388" i="1"/>
  <c r="AP1388" i="1" s="1"/>
  <c r="AW1388" i="1" s="1"/>
  <c r="AL1388" i="1"/>
  <c r="AN1388" i="1"/>
  <c r="AO1388" i="1"/>
  <c r="AR1388" i="1"/>
  <c r="AS1388" i="1"/>
  <c r="AT1388" i="1"/>
  <c r="AU1388" i="1"/>
  <c r="AV1388" i="1"/>
  <c r="BB1388" i="1"/>
  <c r="AH1389" i="1"/>
  <c r="AI1389" i="1" s="1"/>
  <c r="AK1389" i="1"/>
  <c r="AP1389" i="1" s="1"/>
  <c r="AL1389" i="1"/>
  <c r="AN1389" i="1"/>
  <c r="AO1389" i="1"/>
  <c r="AR1389" i="1"/>
  <c r="AS1389" i="1"/>
  <c r="AT1389" i="1"/>
  <c r="AU1389" i="1"/>
  <c r="AV1389" i="1"/>
  <c r="BB1389" i="1"/>
  <c r="AH1390" i="1"/>
  <c r="AI1390" i="1" s="1"/>
  <c r="AK1390" i="1"/>
  <c r="AP1390" i="1" s="1"/>
  <c r="AL1390" i="1"/>
  <c r="AN1390" i="1"/>
  <c r="AO1390" i="1"/>
  <c r="AR1390" i="1"/>
  <c r="AS1390" i="1"/>
  <c r="AT1390" i="1"/>
  <c r="AU1390" i="1"/>
  <c r="AV1390" i="1"/>
  <c r="BB1390" i="1"/>
  <c r="AH1391" i="1"/>
  <c r="AI1391" i="1" s="1"/>
  <c r="AK1391" i="1"/>
  <c r="AP1391" i="1" s="1"/>
  <c r="AL1391" i="1"/>
  <c r="AN1391" i="1"/>
  <c r="AO1391" i="1"/>
  <c r="AR1391" i="1"/>
  <c r="AS1391" i="1"/>
  <c r="AT1391" i="1"/>
  <c r="AU1391" i="1"/>
  <c r="AV1391" i="1"/>
  <c r="BB1391" i="1"/>
  <c r="AH1392" i="1"/>
  <c r="AI1392" i="1" s="1"/>
  <c r="AK1392" i="1"/>
  <c r="AP1392" i="1" s="1"/>
  <c r="AW1392" i="1" s="1"/>
  <c r="AL1392" i="1"/>
  <c r="AN1392" i="1"/>
  <c r="AO1392" i="1"/>
  <c r="AR1392" i="1"/>
  <c r="AS1392" i="1"/>
  <c r="AT1392" i="1"/>
  <c r="AU1392" i="1"/>
  <c r="AV1392" i="1"/>
  <c r="BB1392" i="1"/>
  <c r="AH1393" i="1"/>
  <c r="AI1393" i="1" s="1"/>
  <c r="AK1393" i="1"/>
  <c r="AP1393" i="1" s="1"/>
  <c r="AL1393" i="1"/>
  <c r="AN1393" i="1"/>
  <c r="AO1393" i="1"/>
  <c r="AR1393" i="1"/>
  <c r="AS1393" i="1"/>
  <c r="AT1393" i="1"/>
  <c r="AU1393" i="1"/>
  <c r="AV1393" i="1"/>
  <c r="BB1393" i="1"/>
  <c r="AH1394" i="1"/>
  <c r="AI1394" i="1" s="1"/>
  <c r="AK1394" i="1"/>
  <c r="AP1394" i="1" s="1"/>
  <c r="AL1394" i="1"/>
  <c r="AN1394" i="1"/>
  <c r="AO1394" i="1"/>
  <c r="AR1394" i="1"/>
  <c r="AS1394" i="1"/>
  <c r="AT1394" i="1"/>
  <c r="AU1394" i="1"/>
  <c r="AV1394" i="1"/>
  <c r="BB1394" i="1"/>
  <c r="AH1395" i="1"/>
  <c r="AI1395" i="1" s="1"/>
  <c r="AK1395" i="1"/>
  <c r="AP1395" i="1" s="1"/>
  <c r="AL1395" i="1"/>
  <c r="AN1395" i="1"/>
  <c r="AO1395" i="1"/>
  <c r="AR1395" i="1"/>
  <c r="AS1395" i="1"/>
  <c r="AT1395" i="1"/>
  <c r="AU1395" i="1"/>
  <c r="AV1395" i="1"/>
  <c r="BB1395" i="1"/>
  <c r="AH1396" i="1"/>
  <c r="AI1396" i="1" s="1"/>
  <c r="AK1396" i="1"/>
  <c r="AP1396" i="1" s="1"/>
  <c r="AW1396" i="1" s="1"/>
  <c r="AL1396" i="1"/>
  <c r="AN1396" i="1"/>
  <c r="AO1396" i="1"/>
  <c r="AR1396" i="1"/>
  <c r="AS1396" i="1"/>
  <c r="AT1396" i="1"/>
  <c r="AU1396" i="1"/>
  <c r="AV1396" i="1"/>
  <c r="BB1396" i="1"/>
  <c r="AH1397" i="1"/>
  <c r="AI1397" i="1" s="1"/>
  <c r="AK1397" i="1"/>
  <c r="AP1397" i="1" s="1"/>
  <c r="AW1397" i="1" s="1"/>
  <c r="AL1397" i="1"/>
  <c r="AN1397" i="1"/>
  <c r="AO1397" i="1"/>
  <c r="AR1397" i="1"/>
  <c r="AS1397" i="1"/>
  <c r="AT1397" i="1"/>
  <c r="AU1397" i="1"/>
  <c r="AV1397" i="1"/>
  <c r="BB1397" i="1"/>
  <c r="AH1398" i="1"/>
  <c r="AI1398" i="1" s="1"/>
  <c r="AK1398" i="1"/>
  <c r="AP1398" i="1" s="1"/>
  <c r="AL1398" i="1"/>
  <c r="AN1398" i="1"/>
  <c r="AO1398" i="1"/>
  <c r="AR1398" i="1"/>
  <c r="AS1398" i="1"/>
  <c r="AT1398" i="1"/>
  <c r="AU1398" i="1"/>
  <c r="AV1398" i="1"/>
  <c r="BB1398" i="1"/>
  <c r="AH1399" i="1"/>
  <c r="AI1399" i="1" s="1"/>
  <c r="AK1399" i="1"/>
  <c r="AP1399" i="1" s="1"/>
  <c r="AL1399" i="1"/>
  <c r="AN1399" i="1"/>
  <c r="AO1399" i="1"/>
  <c r="AR1399" i="1"/>
  <c r="AS1399" i="1"/>
  <c r="AT1399" i="1"/>
  <c r="AU1399" i="1"/>
  <c r="AV1399" i="1"/>
  <c r="BB1399" i="1"/>
  <c r="AH1400" i="1"/>
  <c r="AI1400" i="1" s="1"/>
  <c r="AK1400" i="1"/>
  <c r="AP1400" i="1" s="1"/>
  <c r="AW1400" i="1" s="1"/>
  <c r="AL1400" i="1"/>
  <c r="AN1400" i="1"/>
  <c r="AO1400" i="1"/>
  <c r="AR1400" i="1"/>
  <c r="AS1400" i="1"/>
  <c r="AT1400" i="1"/>
  <c r="AU1400" i="1"/>
  <c r="AV1400" i="1"/>
  <c r="BB1400" i="1"/>
  <c r="AH1401" i="1"/>
  <c r="AI1401" i="1" s="1"/>
  <c r="AK1401" i="1"/>
  <c r="AP1401" i="1" s="1"/>
  <c r="AL1401" i="1"/>
  <c r="AN1401" i="1"/>
  <c r="AO1401" i="1"/>
  <c r="AR1401" i="1"/>
  <c r="AS1401" i="1"/>
  <c r="AT1401" i="1"/>
  <c r="AU1401" i="1"/>
  <c r="AV1401" i="1"/>
  <c r="BB1401" i="1"/>
  <c r="AH1402" i="1"/>
  <c r="AI1402" i="1" s="1"/>
  <c r="AK1402" i="1"/>
  <c r="AP1402" i="1" s="1"/>
  <c r="AL1402" i="1"/>
  <c r="AN1402" i="1"/>
  <c r="AO1402" i="1"/>
  <c r="AR1402" i="1"/>
  <c r="AS1402" i="1"/>
  <c r="AT1402" i="1"/>
  <c r="AU1402" i="1"/>
  <c r="AV1402" i="1"/>
  <c r="BB1402" i="1"/>
  <c r="AH1403" i="1"/>
  <c r="AI1403" i="1" s="1"/>
  <c r="AK1403" i="1"/>
  <c r="AP1403" i="1" s="1"/>
  <c r="AL1403" i="1"/>
  <c r="AN1403" i="1"/>
  <c r="AO1403" i="1"/>
  <c r="AR1403" i="1"/>
  <c r="AS1403" i="1"/>
  <c r="AT1403" i="1"/>
  <c r="AU1403" i="1"/>
  <c r="AV1403" i="1"/>
  <c r="BB1403" i="1"/>
  <c r="AH1404" i="1"/>
  <c r="AI1404" i="1" s="1"/>
  <c r="AK1404" i="1"/>
  <c r="AP1404" i="1" s="1"/>
  <c r="AW1404" i="1" s="1"/>
  <c r="AL1404" i="1"/>
  <c r="AN1404" i="1"/>
  <c r="AO1404" i="1"/>
  <c r="AR1404" i="1"/>
  <c r="AS1404" i="1"/>
  <c r="AT1404" i="1"/>
  <c r="AU1404" i="1"/>
  <c r="AV1404" i="1"/>
  <c r="BB1404" i="1"/>
  <c r="AH1355" i="1"/>
  <c r="AI1355" i="1" s="1"/>
  <c r="AK1355" i="1"/>
  <c r="AP1355" i="1" s="1"/>
  <c r="AL1355" i="1"/>
  <c r="AN1355" i="1"/>
  <c r="AO1355" i="1"/>
  <c r="AR1355" i="1"/>
  <c r="AS1355" i="1"/>
  <c r="AT1355" i="1"/>
  <c r="AU1355" i="1"/>
  <c r="AV1355" i="1"/>
  <c r="BB1355" i="1"/>
  <c r="AH1356" i="1"/>
  <c r="AI1356" i="1"/>
  <c r="AK1356" i="1"/>
  <c r="AP1356" i="1" s="1"/>
  <c r="AL1356" i="1"/>
  <c r="AN1356" i="1"/>
  <c r="AO1356" i="1"/>
  <c r="AR1356" i="1"/>
  <c r="AS1356" i="1"/>
  <c r="AT1356" i="1"/>
  <c r="AU1356" i="1"/>
  <c r="AV1356" i="1"/>
  <c r="BB1356" i="1"/>
  <c r="AH1357" i="1"/>
  <c r="AI1357" i="1"/>
  <c r="AK1357" i="1"/>
  <c r="AP1357" i="1" s="1"/>
  <c r="AL1357" i="1"/>
  <c r="AN1357" i="1"/>
  <c r="AO1357" i="1"/>
  <c r="AR1357" i="1"/>
  <c r="AS1357" i="1"/>
  <c r="AT1357" i="1"/>
  <c r="AU1357" i="1"/>
  <c r="AV1357" i="1"/>
  <c r="BB1357" i="1"/>
  <c r="AH1358" i="1"/>
  <c r="AI1358" i="1" s="1"/>
  <c r="AK1358" i="1"/>
  <c r="AP1358" i="1" s="1"/>
  <c r="AW1358" i="1" s="1"/>
  <c r="AL1358" i="1"/>
  <c r="AN1358" i="1"/>
  <c r="AO1358" i="1"/>
  <c r="AR1358" i="1"/>
  <c r="AS1358" i="1"/>
  <c r="AT1358" i="1"/>
  <c r="AU1358" i="1"/>
  <c r="AV1358" i="1"/>
  <c r="BB1358" i="1"/>
  <c r="AH1359" i="1"/>
  <c r="AI1359" i="1" s="1"/>
  <c r="AK1359" i="1"/>
  <c r="AP1359" i="1" s="1"/>
  <c r="AL1359" i="1"/>
  <c r="AN1359" i="1"/>
  <c r="AO1359" i="1"/>
  <c r="AR1359" i="1"/>
  <c r="AS1359" i="1"/>
  <c r="AT1359" i="1"/>
  <c r="AU1359" i="1"/>
  <c r="AV1359" i="1"/>
  <c r="BB1359" i="1"/>
  <c r="AH1360" i="1"/>
  <c r="AI1360" i="1" s="1"/>
  <c r="AK1360" i="1"/>
  <c r="AP1360" i="1" s="1"/>
  <c r="AL1360" i="1"/>
  <c r="AN1360" i="1"/>
  <c r="AO1360" i="1"/>
  <c r="AR1360" i="1"/>
  <c r="AS1360" i="1"/>
  <c r="AT1360" i="1"/>
  <c r="AU1360" i="1"/>
  <c r="AV1360" i="1"/>
  <c r="BB1360" i="1"/>
  <c r="AH1361" i="1"/>
  <c r="AI1361" i="1"/>
  <c r="AK1361" i="1"/>
  <c r="AP1361" i="1" s="1"/>
  <c r="AL1361" i="1"/>
  <c r="AN1361" i="1"/>
  <c r="AO1361" i="1"/>
  <c r="AR1361" i="1"/>
  <c r="AS1361" i="1"/>
  <c r="AT1361" i="1"/>
  <c r="AU1361" i="1"/>
  <c r="AV1361" i="1"/>
  <c r="BB1361" i="1"/>
  <c r="AH1362" i="1"/>
  <c r="AI1362" i="1" s="1"/>
  <c r="AK1362" i="1"/>
  <c r="AP1362" i="1" s="1"/>
  <c r="AW1362" i="1" s="1"/>
  <c r="AL1362" i="1"/>
  <c r="AN1362" i="1"/>
  <c r="AO1362" i="1"/>
  <c r="AR1362" i="1"/>
  <c r="AS1362" i="1"/>
  <c r="AT1362" i="1"/>
  <c r="AU1362" i="1"/>
  <c r="AV1362" i="1"/>
  <c r="BB1362" i="1"/>
  <c r="AH1363" i="1"/>
  <c r="AI1363" i="1" s="1"/>
  <c r="AK1363" i="1"/>
  <c r="AP1363" i="1" s="1"/>
  <c r="AW1363" i="1" s="1"/>
  <c r="AL1363" i="1"/>
  <c r="AN1363" i="1"/>
  <c r="AO1363" i="1"/>
  <c r="AR1363" i="1"/>
  <c r="AS1363" i="1"/>
  <c r="AT1363" i="1"/>
  <c r="AU1363" i="1"/>
  <c r="AV1363" i="1"/>
  <c r="BB1363" i="1"/>
  <c r="AH1364" i="1"/>
  <c r="AI1364" i="1"/>
  <c r="AK1364" i="1"/>
  <c r="AP1364" i="1" s="1"/>
  <c r="AL1364" i="1"/>
  <c r="AN1364" i="1"/>
  <c r="AO1364" i="1"/>
  <c r="AR1364" i="1"/>
  <c r="AS1364" i="1"/>
  <c r="AT1364" i="1"/>
  <c r="AU1364" i="1"/>
  <c r="AV1364" i="1"/>
  <c r="BB1364" i="1"/>
  <c r="AH1365" i="1"/>
  <c r="AI1365" i="1"/>
  <c r="AK1365" i="1"/>
  <c r="AP1365" i="1" s="1"/>
  <c r="AL1365" i="1"/>
  <c r="AN1365" i="1"/>
  <c r="AO1365" i="1"/>
  <c r="AR1365" i="1"/>
  <c r="AS1365" i="1"/>
  <c r="AT1365" i="1"/>
  <c r="AU1365" i="1"/>
  <c r="AV1365" i="1"/>
  <c r="BB1365" i="1"/>
  <c r="AH1366" i="1"/>
  <c r="AI1366" i="1"/>
  <c r="AK1366" i="1"/>
  <c r="AP1366" i="1" s="1"/>
  <c r="AW1366" i="1" s="1"/>
  <c r="AL1366" i="1"/>
  <c r="AN1366" i="1"/>
  <c r="AO1366" i="1"/>
  <c r="AR1366" i="1"/>
  <c r="AS1366" i="1"/>
  <c r="AT1366" i="1"/>
  <c r="AU1366" i="1"/>
  <c r="AV1366" i="1"/>
  <c r="BB1366" i="1"/>
  <c r="AH1367" i="1"/>
  <c r="AI1367" i="1" s="1"/>
  <c r="AK1367" i="1"/>
  <c r="AP1367" i="1" s="1"/>
  <c r="AW1367" i="1" s="1"/>
  <c r="AL1367" i="1"/>
  <c r="AN1367" i="1"/>
  <c r="AO1367" i="1"/>
  <c r="AR1367" i="1"/>
  <c r="AS1367" i="1"/>
  <c r="AT1367" i="1"/>
  <c r="AU1367" i="1"/>
  <c r="AV1367" i="1"/>
  <c r="BB1367" i="1"/>
  <c r="AH1368" i="1"/>
  <c r="AI1368" i="1"/>
  <c r="AK1368" i="1"/>
  <c r="AP1368" i="1" s="1"/>
  <c r="AL1368" i="1"/>
  <c r="AN1368" i="1"/>
  <c r="AO1368" i="1"/>
  <c r="AR1368" i="1"/>
  <c r="AS1368" i="1"/>
  <c r="AT1368" i="1"/>
  <c r="AU1368" i="1"/>
  <c r="AV1368" i="1"/>
  <c r="BB1368" i="1"/>
  <c r="AH1369" i="1"/>
  <c r="AI1369" i="1"/>
  <c r="AK1369" i="1"/>
  <c r="AP1369" i="1" s="1"/>
  <c r="AL1369" i="1"/>
  <c r="AN1369" i="1"/>
  <c r="AO1369" i="1"/>
  <c r="AR1369" i="1"/>
  <c r="AS1369" i="1"/>
  <c r="AT1369" i="1"/>
  <c r="AU1369" i="1"/>
  <c r="AV1369" i="1"/>
  <c r="BB1369" i="1"/>
  <c r="AH1370" i="1"/>
  <c r="AI1370" i="1"/>
  <c r="AK1370" i="1"/>
  <c r="AP1370" i="1" s="1"/>
  <c r="AW1370" i="1" s="1"/>
  <c r="AL1370" i="1"/>
  <c r="AN1370" i="1"/>
  <c r="AO1370" i="1"/>
  <c r="AR1370" i="1"/>
  <c r="AS1370" i="1"/>
  <c r="AT1370" i="1"/>
  <c r="AU1370" i="1"/>
  <c r="AV1370" i="1"/>
  <c r="BB1370" i="1"/>
  <c r="AH1371" i="1"/>
  <c r="AI1371" i="1"/>
  <c r="AK1371" i="1"/>
  <c r="AP1371" i="1" s="1"/>
  <c r="AL1371" i="1"/>
  <c r="AN1371" i="1"/>
  <c r="AO1371" i="1"/>
  <c r="AR1371" i="1"/>
  <c r="AS1371" i="1"/>
  <c r="AT1371" i="1"/>
  <c r="AU1371" i="1"/>
  <c r="AV1371" i="1"/>
  <c r="BB1371" i="1"/>
  <c r="AH1372" i="1"/>
  <c r="AI1372" i="1"/>
  <c r="AK1372" i="1"/>
  <c r="AP1372" i="1" s="1"/>
  <c r="AL1372" i="1"/>
  <c r="AN1372" i="1"/>
  <c r="AO1372" i="1"/>
  <c r="AR1372" i="1"/>
  <c r="AS1372" i="1"/>
  <c r="AT1372" i="1"/>
  <c r="AU1372" i="1"/>
  <c r="AV1372" i="1"/>
  <c r="BB1372" i="1"/>
  <c r="AH1373" i="1"/>
  <c r="AI1373" i="1"/>
  <c r="AK1373" i="1"/>
  <c r="AP1373" i="1" s="1"/>
  <c r="AL1373" i="1"/>
  <c r="AN1373" i="1"/>
  <c r="AO1373" i="1"/>
  <c r="AR1373" i="1"/>
  <c r="AS1373" i="1"/>
  <c r="AT1373" i="1"/>
  <c r="AU1373" i="1"/>
  <c r="AV1373" i="1"/>
  <c r="BB1373" i="1"/>
  <c r="AH1374" i="1"/>
  <c r="AI1374" i="1" s="1"/>
  <c r="AK1374" i="1"/>
  <c r="AP1374" i="1" s="1"/>
  <c r="AQ1374" i="1" s="1"/>
  <c r="AL1374" i="1"/>
  <c r="AN1374" i="1"/>
  <c r="AO1374" i="1"/>
  <c r="AR1374" i="1"/>
  <c r="AS1374" i="1"/>
  <c r="AT1374" i="1"/>
  <c r="AU1374" i="1"/>
  <c r="AV1374" i="1"/>
  <c r="BB1374" i="1"/>
  <c r="AH1375" i="1"/>
  <c r="AI1375" i="1" s="1"/>
  <c r="AK1375" i="1"/>
  <c r="AP1375" i="1" s="1"/>
  <c r="AW1375" i="1" s="1"/>
  <c r="AL1375" i="1"/>
  <c r="AN1375" i="1"/>
  <c r="AO1375" i="1"/>
  <c r="AR1375" i="1"/>
  <c r="AS1375" i="1"/>
  <c r="AT1375" i="1"/>
  <c r="AU1375" i="1"/>
  <c r="AV1375" i="1"/>
  <c r="BB1375" i="1"/>
  <c r="AH1376" i="1"/>
  <c r="AI1376" i="1" s="1"/>
  <c r="AK1376" i="1"/>
  <c r="AP1376" i="1" s="1"/>
  <c r="AL1376" i="1"/>
  <c r="AN1376" i="1"/>
  <c r="AO1376" i="1"/>
  <c r="AR1376" i="1"/>
  <c r="AS1376" i="1"/>
  <c r="AT1376" i="1"/>
  <c r="AU1376" i="1"/>
  <c r="AV1376" i="1"/>
  <c r="BB1376" i="1"/>
  <c r="AH1339" i="1"/>
  <c r="AI1339" i="1" s="1"/>
  <c r="AK1339" i="1"/>
  <c r="AP1339" i="1" s="1"/>
  <c r="AL1339" i="1"/>
  <c r="AN1339" i="1"/>
  <c r="AO1339" i="1"/>
  <c r="AR1339" i="1"/>
  <c r="AS1339" i="1"/>
  <c r="AT1339" i="1"/>
  <c r="AU1339" i="1"/>
  <c r="AV1339" i="1"/>
  <c r="BB1339" i="1"/>
  <c r="AH1340" i="1"/>
  <c r="AI1340" i="1" s="1"/>
  <c r="AK1340" i="1"/>
  <c r="AP1340" i="1" s="1"/>
  <c r="AL1340" i="1"/>
  <c r="AN1340" i="1"/>
  <c r="AO1340" i="1"/>
  <c r="AR1340" i="1"/>
  <c r="AS1340" i="1"/>
  <c r="AT1340" i="1"/>
  <c r="AU1340" i="1"/>
  <c r="AV1340" i="1"/>
  <c r="BB1340" i="1"/>
  <c r="AH1341" i="1"/>
  <c r="AI1341" i="1" s="1"/>
  <c r="AK1341" i="1"/>
  <c r="AP1341" i="1" s="1"/>
  <c r="AL1341" i="1"/>
  <c r="AN1341" i="1"/>
  <c r="AO1341" i="1"/>
  <c r="AR1341" i="1"/>
  <c r="AS1341" i="1"/>
  <c r="AT1341" i="1"/>
  <c r="AU1341" i="1"/>
  <c r="AV1341" i="1"/>
  <c r="BB1341" i="1"/>
  <c r="AH1342" i="1"/>
  <c r="AI1342" i="1" s="1"/>
  <c r="AK1342" i="1"/>
  <c r="AP1342" i="1" s="1"/>
  <c r="AW1342" i="1" s="1"/>
  <c r="AL1342" i="1"/>
  <c r="AN1342" i="1"/>
  <c r="AO1342" i="1"/>
  <c r="AR1342" i="1"/>
  <c r="AS1342" i="1"/>
  <c r="AT1342" i="1"/>
  <c r="AU1342" i="1"/>
  <c r="AV1342" i="1"/>
  <c r="BB1342" i="1"/>
  <c r="AH1343" i="1"/>
  <c r="AI1343" i="1" s="1"/>
  <c r="AK1343" i="1"/>
  <c r="AP1343" i="1" s="1"/>
  <c r="AW1343" i="1" s="1"/>
  <c r="AL1343" i="1"/>
  <c r="AN1343" i="1"/>
  <c r="AO1343" i="1"/>
  <c r="AR1343" i="1"/>
  <c r="AS1343" i="1"/>
  <c r="AT1343" i="1"/>
  <c r="AU1343" i="1"/>
  <c r="AV1343" i="1"/>
  <c r="BB1343" i="1"/>
  <c r="AH1344" i="1"/>
  <c r="AI1344" i="1" s="1"/>
  <c r="AK1344" i="1"/>
  <c r="AP1344" i="1" s="1"/>
  <c r="AL1344" i="1"/>
  <c r="AN1344" i="1"/>
  <c r="AO1344" i="1"/>
  <c r="AR1344" i="1"/>
  <c r="AS1344" i="1"/>
  <c r="AT1344" i="1"/>
  <c r="AU1344" i="1"/>
  <c r="AV1344" i="1"/>
  <c r="BB1344" i="1"/>
  <c r="AH1345" i="1"/>
  <c r="AI1345" i="1" s="1"/>
  <c r="AK1345" i="1"/>
  <c r="AP1345" i="1" s="1"/>
  <c r="AL1345" i="1"/>
  <c r="AN1345" i="1"/>
  <c r="AO1345" i="1"/>
  <c r="AR1345" i="1"/>
  <c r="AS1345" i="1"/>
  <c r="AT1345" i="1"/>
  <c r="AU1345" i="1"/>
  <c r="AV1345" i="1"/>
  <c r="BB1345" i="1"/>
  <c r="AH1346" i="1"/>
  <c r="AI1346" i="1" s="1"/>
  <c r="AK1346" i="1"/>
  <c r="AP1346" i="1" s="1"/>
  <c r="AW1346" i="1" s="1"/>
  <c r="AL1346" i="1"/>
  <c r="AN1346" i="1"/>
  <c r="AO1346" i="1"/>
  <c r="AR1346" i="1"/>
  <c r="AS1346" i="1"/>
  <c r="AT1346" i="1"/>
  <c r="AU1346" i="1"/>
  <c r="AV1346" i="1"/>
  <c r="BB1346" i="1"/>
  <c r="AH1347" i="1"/>
  <c r="AI1347" i="1"/>
  <c r="AK1347" i="1"/>
  <c r="AP1347" i="1" s="1"/>
  <c r="AW1347" i="1" s="1"/>
  <c r="AL1347" i="1"/>
  <c r="AN1347" i="1"/>
  <c r="AO1347" i="1"/>
  <c r="AR1347" i="1"/>
  <c r="AS1347" i="1"/>
  <c r="AT1347" i="1"/>
  <c r="AU1347" i="1"/>
  <c r="AV1347" i="1"/>
  <c r="BB1347" i="1"/>
  <c r="AH1348" i="1"/>
  <c r="AI1348" i="1" s="1"/>
  <c r="AK1348" i="1"/>
  <c r="AP1348" i="1" s="1"/>
  <c r="AL1348" i="1"/>
  <c r="AN1348" i="1"/>
  <c r="AO1348" i="1"/>
  <c r="AR1348" i="1"/>
  <c r="AS1348" i="1"/>
  <c r="AT1348" i="1"/>
  <c r="AU1348" i="1"/>
  <c r="AV1348" i="1"/>
  <c r="BB1348" i="1"/>
  <c r="AH1349" i="1"/>
  <c r="AI1349" i="1"/>
  <c r="AK1349" i="1"/>
  <c r="AP1349" i="1" s="1"/>
  <c r="AL1349" i="1"/>
  <c r="AN1349" i="1"/>
  <c r="AO1349" i="1"/>
  <c r="AR1349" i="1"/>
  <c r="AS1349" i="1"/>
  <c r="AT1349" i="1"/>
  <c r="AU1349" i="1"/>
  <c r="AV1349" i="1"/>
  <c r="BB1349" i="1"/>
  <c r="AH1350" i="1"/>
  <c r="AI1350" i="1" s="1"/>
  <c r="AK1350" i="1"/>
  <c r="AP1350" i="1" s="1"/>
  <c r="AW1350" i="1" s="1"/>
  <c r="AL1350" i="1"/>
  <c r="AN1350" i="1"/>
  <c r="AO1350" i="1"/>
  <c r="AR1350" i="1"/>
  <c r="AS1350" i="1"/>
  <c r="AT1350" i="1"/>
  <c r="AU1350" i="1"/>
  <c r="AV1350" i="1"/>
  <c r="BB1350" i="1"/>
  <c r="AH1351" i="1"/>
  <c r="AI1351" i="1"/>
  <c r="AK1351" i="1"/>
  <c r="AP1351" i="1" s="1"/>
  <c r="AL1351" i="1"/>
  <c r="AN1351" i="1"/>
  <c r="AO1351" i="1"/>
  <c r="AR1351" i="1"/>
  <c r="AS1351" i="1"/>
  <c r="AT1351" i="1"/>
  <c r="AU1351" i="1"/>
  <c r="AV1351" i="1"/>
  <c r="BB1351" i="1"/>
  <c r="AH1352" i="1"/>
  <c r="AI1352" i="1" s="1"/>
  <c r="AK1352" i="1"/>
  <c r="AP1352" i="1" s="1"/>
  <c r="AL1352" i="1"/>
  <c r="AN1352" i="1"/>
  <c r="AO1352" i="1"/>
  <c r="AR1352" i="1"/>
  <c r="AS1352" i="1"/>
  <c r="AT1352" i="1"/>
  <c r="AU1352" i="1"/>
  <c r="AV1352" i="1"/>
  <c r="BB1352" i="1"/>
  <c r="AH1353" i="1"/>
  <c r="AI1353" i="1"/>
  <c r="AK1353" i="1"/>
  <c r="AP1353" i="1" s="1"/>
  <c r="AL1353" i="1"/>
  <c r="AN1353" i="1"/>
  <c r="AO1353" i="1"/>
  <c r="AR1353" i="1"/>
  <c r="AS1353" i="1"/>
  <c r="AT1353" i="1"/>
  <c r="AU1353" i="1"/>
  <c r="AV1353" i="1"/>
  <c r="BB1353" i="1"/>
  <c r="AH1354" i="1"/>
  <c r="AI1354" i="1"/>
  <c r="AK1354" i="1"/>
  <c r="AP1354" i="1" s="1"/>
  <c r="AW1354" i="1" s="1"/>
  <c r="AL1354" i="1"/>
  <c r="AN1354" i="1"/>
  <c r="AO1354" i="1"/>
  <c r="AR1354" i="1"/>
  <c r="AS1354" i="1"/>
  <c r="AT1354" i="1"/>
  <c r="AU1354" i="1"/>
  <c r="AV1354" i="1"/>
  <c r="BB1354" i="1"/>
  <c r="AH1324" i="1"/>
  <c r="AI1324" i="1" s="1"/>
  <c r="AK1324" i="1"/>
  <c r="AP1324" i="1" s="1"/>
  <c r="AL1324" i="1"/>
  <c r="AN1324" i="1"/>
  <c r="AO1324" i="1"/>
  <c r="AR1324" i="1"/>
  <c r="AS1324" i="1"/>
  <c r="AT1324" i="1"/>
  <c r="AU1324" i="1"/>
  <c r="AV1324" i="1"/>
  <c r="BB1324" i="1"/>
  <c r="AH1325" i="1"/>
  <c r="AI1325" i="1" s="1"/>
  <c r="AK1325" i="1"/>
  <c r="AP1325" i="1" s="1"/>
  <c r="AL1325" i="1"/>
  <c r="AN1325" i="1"/>
  <c r="AO1325" i="1"/>
  <c r="AR1325" i="1"/>
  <c r="AS1325" i="1"/>
  <c r="AT1325" i="1"/>
  <c r="AU1325" i="1"/>
  <c r="AV1325" i="1"/>
  <c r="BB1325" i="1"/>
  <c r="AH1326" i="1"/>
  <c r="AI1326" i="1" s="1"/>
  <c r="AK1326" i="1"/>
  <c r="AP1326" i="1" s="1"/>
  <c r="AL1326" i="1"/>
  <c r="AN1326" i="1"/>
  <c r="AO1326" i="1"/>
  <c r="AR1326" i="1"/>
  <c r="AS1326" i="1"/>
  <c r="AT1326" i="1"/>
  <c r="AU1326" i="1"/>
  <c r="AV1326" i="1"/>
  <c r="BB1326" i="1"/>
  <c r="AH1327" i="1"/>
  <c r="AI1327" i="1" s="1"/>
  <c r="AK1327" i="1"/>
  <c r="AP1327" i="1" s="1"/>
  <c r="AW1327" i="1" s="1"/>
  <c r="AL1327" i="1"/>
  <c r="AN1327" i="1"/>
  <c r="AO1327" i="1"/>
  <c r="AR1327" i="1"/>
  <c r="AS1327" i="1"/>
  <c r="AT1327" i="1"/>
  <c r="AU1327" i="1"/>
  <c r="AV1327" i="1"/>
  <c r="BB1327" i="1"/>
  <c r="AH1328" i="1"/>
  <c r="AI1328" i="1" s="1"/>
  <c r="AK1328" i="1"/>
  <c r="AP1328" i="1" s="1"/>
  <c r="AL1328" i="1"/>
  <c r="AN1328" i="1"/>
  <c r="AO1328" i="1"/>
  <c r="AR1328" i="1"/>
  <c r="AS1328" i="1"/>
  <c r="AT1328" i="1"/>
  <c r="AU1328" i="1"/>
  <c r="AV1328" i="1"/>
  <c r="BB1328" i="1"/>
  <c r="AH1329" i="1"/>
  <c r="AI1329" i="1" s="1"/>
  <c r="AK1329" i="1"/>
  <c r="AP1329" i="1" s="1"/>
  <c r="AL1329" i="1"/>
  <c r="AN1329" i="1"/>
  <c r="AO1329" i="1"/>
  <c r="AR1329" i="1"/>
  <c r="AS1329" i="1"/>
  <c r="AT1329" i="1"/>
  <c r="AU1329" i="1"/>
  <c r="AV1329" i="1"/>
  <c r="BB1329" i="1"/>
  <c r="AH1330" i="1"/>
  <c r="AI1330" i="1" s="1"/>
  <c r="AK1330" i="1"/>
  <c r="AP1330" i="1" s="1"/>
  <c r="AL1330" i="1"/>
  <c r="AN1330" i="1"/>
  <c r="AO1330" i="1"/>
  <c r="AR1330" i="1"/>
  <c r="AS1330" i="1"/>
  <c r="AT1330" i="1"/>
  <c r="AU1330" i="1"/>
  <c r="AV1330" i="1"/>
  <c r="BB1330" i="1"/>
  <c r="AH1331" i="1"/>
  <c r="AI1331" i="1" s="1"/>
  <c r="AK1331" i="1"/>
  <c r="AP1331" i="1" s="1"/>
  <c r="AW1331" i="1" s="1"/>
  <c r="AL1331" i="1"/>
  <c r="AN1331" i="1"/>
  <c r="AO1331" i="1"/>
  <c r="AR1331" i="1"/>
  <c r="AS1331" i="1"/>
  <c r="AT1331" i="1"/>
  <c r="AU1331" i="1"/>
  <c r="AV1331" i="1"/>
  <c r="BB1331" i="1"/>
  <c r="AH1332" i="1"/>
  <c r="AI1332" i="1" s="1"/>
  <c r="AK1332" i="1"/>
  <c r="AP1332" i="1" s="1"/>
  <c r="AW1332" i="1" s="1"/>
  <c r="AL1332" i="1"/>
  <c r="AN1332" i="1"/>
  <c r="AO1332" i="1"/>
  <c r="AR1332" i="1"/>
  <c r="AS1332" i="1"/>
  <c r="AT1332" i="1"/>
  <c r="AU1332" i="1"/>
  <c r="AV1332" i="1"/>
  <c r="BB1332" i="1"/>
  <c r="AH1333" i="1"/>
  <c r="AI1333" i="1" s="1"/>
  <c r="AK1333" i="1"/>
  <c r="AP1333" i="1" s="1"/>
  <c r="AL1333" i="1"/>
  <c r="AN1333" i="1"/>
  <c r="AO1333" i="1"/>
  <c r="AR1333" i="1"/>
  <c r="AS1333" i="1"/>
  <c r="AT1333" i="1"/>
  <c r="AU1333" i="1"/>
  <c r="AV1333" i="1"/>
  <c r="BB1333" i="1"/>
  <c r="AH1334" i="1"/>
  <c r="AI1334" i="1" s="1"/>
  <c r="AK1334" i="1"/>
  <c r="AP1334" i="1" s="1"/>
  <c r="AL1334" i="1"/>
  <c r="AN1334" i="1"/>
  <c r="AO1334" i="1"/>
  <c r="AR1334" i="1"/>
  <c r="AS1334" i="1"/>
  <c r="AT1334" i="1"/>
  <c r="AU1334" i="1"/>
  <c r="AV1334" i="1"/>
  <c r="BB1334" i="1"/>
  <c r="AH1335" i="1"/>
  <c r="AI1335" i="1" s="1"/>
  <c r="AK1335" i="1"/>
  <c r="AP1335" i="1" s="1"/>
  <c r="AL1335" i="1"/>
  <c r="AN1335" i="1"/>
  <c r="AO1335" i="1"/>
  <c r="AR1335" i="1"/>
  <c r="AS1335" i="1"/>
  <c r="AT1335" i="1"/>
  <c r="AU1335" i="1"/>
  <c r="AV1335" i="1"/>
  <c r="BB1335" i="1"/>
  <c r="AH1336" i="1"/>
  <c r="AI1336" i="1" s="1"/>
  <c r="AK1336" i="1"/>
  <c r="AP1336" i="1" s="1"/>
  <c r="AL1336" i="1"/>
  <c r="AN1336" i="1"/>
  <c r="AO1336" i="1"/>
  <c r="AR1336" i="1"/>
  <c r="AS1336" i="1"/>
  <c r="AT1336" i="1"/>
  <c r="AU1336" i="1"/>
  <c r="AV1336" i="1"/>
  <c r="BB1336" i="1"/>
  <c r="AH1337" i="1"/>
  <c r="AI1337" i="1" s="1"/>
  <c r="AK1337" i="1"/>
  <c r="AP1337" i="1" s="1"/>
  <c r="AL1337" i="1"/>
  <c r="AN1337" i="1"/>
  <c r="AO1337" i="1"/>
  <c r="AR1337" i="1"/>
  <c r="AS1337" i="1"/>
  <c r="AT1337" i="1"/>
  <c r="AU1337" i="1"/>
  <c r="AV1337" i="1"/>
  <c r="BB1337" i="1"/>
  <c r="AH1338" i="1"/>
  <c r="AI1338" i="1" s="1"/>
  <c r="AK1338" i="1"/>
  <c r="AP1338" i="1" s="1"/>
  <c r="AL1338" i="1"/>
  <c r="AN1338" i="1"/>
  <c r="AO1338" i="1"/>
  <c r="AR1338" i="1"/>
  <c r="AS1338" i="1"/>
  <c r="AT1338" i="1"/>
  <c r="AU1338" i="1"/>
  <c r="AV1338" i="1"/>
  <c r="BB1338" i="1"/>
  <c r="AH1296" i="1"/>
  <c r="AI1296" i="1"/>
  <c r="AK1296" i="1"/>
  <c r="AP1296" i="1" s="1"/>
  <c r="AL1296" i="1"/>
  <c r="AN1296" i="1"/>
  <c r="AO1296" i="1"/>
  <c r="AR1296" i="1"/>
  <c r="AS1296" i="1"/>
  <c r="AT1296" i="1"/>
  <c r="AU1296" i="1"/>
  <c r="AV1296" i="1"/>
  <c r="BB1296" i="1"/>
  <c r="AH1297" i="1"/>
  <c r="AI1297" i="1"/>
  <c r="AK1297" i="1"/>
  <c r="AP1297" i="1" s="1"/>
  <c r="AL1297" i="1"/>
  <c r="AN1297" i="1"/>
  <c r="AO1297" i="1"/>
  <c r="AR1297" i="1"/>
  <c r="AS1297" i="1"/>
  <c r="AT1297" i="1"/>
  <c r="AU1297" i="1"/>
  <c r="AV1297" i="1"/>
  <c r="BB1297" i="1"/>
  <c r="AH1298" i="1"/>
  <c r="AI1298" i="1" s="1"/>
  <c r="AK1298" i="1"/>
  <c r="AP1298" i="1" s="1"/>
  <c r="AL1298" i="1"/>
  <c r="AN1298" i="1"/>
  <c r="AO1298" i="1"/>
  <c r="AR1298" i="1"/>
  <c r="AS1298" i="1"/>
  <c r="AT1298" i="1"/>
  <c r="AU1298" i="1"/>
  <c r="AV1298" i="1"/>
  <c r="BB1298" i="1"/>
  <c r="AH1299" i="1"/>
  <c r="AI1299" i="1" s="1"/>
  <c r="AK1299" i="1"/>
  <c r="AP1299" i="1" s="1"/>
  <c r="AL1299" i="1"/>
  <c r="AN1299" i="1"/>
  <c r="AO1299" i="1"/>
  <c r="AR1299" i="1"/>
  <c r="AS1299" i="1"/>
  <c r="AT1299" i="1"/>
  <c r="AU1299" i="1"/>
  <c r="AV1299" i="1"/>
  <c r="BB1299" i="1"/>
  <c r="AH1300" i="1"/>
  <c r="AI1300" i="1" s="1"/>
  <c r="AK1300" i="1"/>
  <c r="AP1300" i="1" s="1"/>
  <c r="AL1300" i="1"/>
  <c r="AN1300" i="1"/>
  <c r="AO1300" i="1"/>
  <c r="AR1300" i="1"/>
  <c r="AS1300" i="1"/>
  <c r="AT1300" i="1"/>
  <c r="AU1300" i="1"/>
  <c r="AV1300" i="1"/>
  <c r="BB1300" i="1"/>
  <c r="AH1301" i="1"/>
  <c r="AI1301" i="1" s="1"/>
  <c r="AK1301" i="1"/>
  <c r="AP1301" i="1" s="1"/>
  <c r="AL1301" i="1"/>
  <c r="AN1301" i="1"/>
  <c r="AO1301" i="1"/>
  <c r="AR1301" i="1"/>
  <c r="AS1301" i="1"/>
  <c r="AT1301" i="1"/>
  <c r="AU1301" i="1"/>
  <c r="AV1301" i="1"/>
  <c r="BB1301" i="1"/>
  <c r="AH1302" i="1"/>
  <c r="AI1302" i="1" s="1"/>
  <c r="AK1302" i="1"/>
  <c r="AP1302" i="1" s="1"/>
  <c r="AL1302" i="1"/>
  <c r="AN1302" i="1"/>
  <c r="AO1302" i="1"/>
  <c r="AR1302" i="1"/>
  <c r="AS1302" i="1"/>
  <c r="AT1302" i="1"/>
  <c r="AU1302" i="1"/>
  <c r="AV1302" i="1"/>
  <c r="BB1302" i="1"/>
  <c r="AH1303" i="1"/>
  <c r="AI1303" i="1" s="1"/>
  <c r="AK1303" i="1"/>
  <c r="AP1303" i="1" s="1"/>
  <c r="AL1303" i="1"/>
  <c r="AN1303" i="1"/>
  <c r="AO1303" i="1"/>
  <c r="AR1303" i="1"/>
  <c r="AS1303" i="1"/>
  <c r="AT1303" i="1"/>
  <c r="AU1303" i="1"/>
  <c r="AV1303" i="1"/>
  <c r="BB1303" i="1"/>
  <c r="AH1304" i="1"/>
  <c r="AI1304" i="1" s="1"/>
  <c r="AK1304" i="1"/>
  <c r="AP1304" i="1" s="1"/>
  <c r="AL1304" i="1"/>
  <c r="AN1304" i="1"/>
  <c r="AO1304" i="1"/>
  <c r="AR1304" i="1"/>
  <c r="AS1304" i="1"/>
  <c r="AT1304" i="1"/>
  <c r="AU1304" i="1"/>
  <c r="AV1304" i="1"/>
  <c r="BB1304" i="1"/>
  <c r="AH1305" i="1"/>
  <c r="AI1305" i="1" s="1"/>
  <c r="AK1305" i="1"/>
  <c r="AP1305" i="1" s="1"/>
  <c r="AL1305" i="1"/>
  <c r="AN1305" i="1"/>
  <c r="AO1305" i="1"/>
  <c r="AR1305" i="1"/>
  <c r="AS1305" i="1"/>
  <c r="AT1305" i="1"/>
  <c r="AU1305" i="1"/>
  <c r="AV1305" i="1"/>
  <c r="BB1305" i="1"/>
  <c r="AH1306" i="1"/>
  <c r="AI1306" i="1" s="1"/>
  <c r="AK1306" i="1"/>
  <c r="AP1306" i="1" s="1"/>
  <c r="AL1306" i="1"/>
  <c r="AN1306" i="1"/>
  <c r="AO1306" i="1"/>
  <c r="AR1306" i="1"/>
  <c r="AS1306" i="1"/>
  <c r="AT1306" i="1"/>
  <c r="AU1306" i="1"/>
  <c r="AV1306" i="1"/>
  <c r="BB1306" i="1"/>
  <c r="AH1307" i="1"/>
  <c r="AI1307" i="1" s="1"/>
  <c r="AK1307" i="1"/>
  <c r="AP1307" i="1" s="1"/>
  <c r="AL1307" i="1"/>
  <c r="AN1307" i="1"/>
  <c r="AO1307" i="1"/>
  <c r="AR1307" i="1"/>
  <c r="AS1307" i="1"/>
  <c r="AT1307" i="1"/>
  <c r="AU1307" i="1"/>
  <c r="AV1307" i="1"/>
  <c r="BB1307" i="1"/>
  <c r="AH1308" i="1"/>
  <c r="AI1308" i="1" s="1"/>
  <c r="AK1308" i="1"/>
  <c r="AP1308" i="1" s="1"/>
  <c r="AL1308" i="1"/>
  <c r="AN1308" i="1"/>
  <c r="AO1308" i="1"/>
  <c r="AR1308" i="1"/>
  <c r="AS1308" i="1"/>
  <c r="AT1308" i="1"/>
  <c r="AU1308" i="1"/>
  <c r="AV1308" i="1"/>
  <c r="BB1308" i="1"/>
  <c r="AH1309" i="1"/>
  <c r="AI1309" i="1" s="1"/>
  <c r="AK1309" i="1"/>
  <c r="AP1309" i="1" s="1"/>
  <c r="AL1309" i="1"/>
  <c r="AN1309" i="1"/>
  <c r="AO1309" i="1"/>
  <c r="AR1309" i="1"/>
  <c r="AS1309" i="1"/>
  <c r="AT1309" i="1"/>
  <c r="AU1309" i="1"/>
  <c r="AV1309" i="1"/>
  <c r="BB1309" i="1"/>
  <c r="AH1310" i="1"/>
  <c r="AI1310" i="1" s="1"/>
  <c r="AK1310" i="1"/>
  <c r="AP1310" i="1" s="1"/>
  <c r="AL1310" i="1"/>
  <c r="AN1310" i="1"/>
  <c r="AO1310" i="1"/>
  <c r="AR1310" i="1"/>
  <c r="AS1310" i="1"/>
  <c r="AT1310" i="1"/>
  <c r="AU1310" i="1"/>
  <c r="AV1310" i="1"/>
  <c r="BB1310" i="1"/>
  <c r="AH1311" i="1"/>
  <c r="AI1311" i="1" s="1"/>
  <c r="AK1311" i="1"/>
  <c r="AP1311" i="1" s="1"/>
  <c r="AQ1311" i="1" s="1"/>
  <c r="AL1311" i="1"/>
  <c r="AN1311" i="1"/>
  <c r="AO1311" i="1"/>
  <c r="AR1311" i="1"/>
  <c r="AS1311" i="1"/>
  <c r="AT1311" i="1"/>
  <c r="AU1311" i="1"/>
  <c r="AV1311" i="1"/>
  <c r="BB1311" i="1"/>
  <c r="AH1312" i="1"/>
  <c r="AI1312" i="1"/>
  <c r="AK1312" i="1"/>
  <c r="AP1312" i="1" s="1"/>
  <c r="AL1312" i="1"/>
  <c r="AN1312" i="1"/>
  <c r="AO1312" i="1"/>
  <c r="AR1312" i="1"/>
  <c r="AS1312" i="1"/>
  <c r="AT1312" i="1"/>
  <c r="AU1312" i="1"/>
  <c r="AV1312" i="1"/>
  <c r="BB1312" i="1"/>
  <c r="AH1313" i="1"/>
  <c r="AI1313" i="1" s="1"/>
  <c r="AK1313" i="1"/>
  <c r="AP1313" i="1" s="1"/>
  <c r="AL1313" i="1"/>
  <c r="AN1313" i="1"/>
  <c r="AO1313" i="1"/>
  <c r="AR1313" i="1"/>
  <c r="AS1313" i="1"/>
  <c r="AT1313" i="1"/>
  <c r="AU1313" i="1"/>
  <c r="AV1313" i="1"/>
  <c r="BB1313" i="1"/>
  <c r="AH1314" i="1"/>
  <c r="AI1314" i="1" s="1"/>
  <c r="AK1314" i="1"/>
  <c r="AP1314" i="1" s="1"/>
  <c r="AL1314" i="1"/>
  <c r="AN1314" i="1"/>
  <c r="AO1314" i="1"/>
  <c r="AR1314" i="1"/>
  <c r="AS1314" i="1"/>
  <c r="AT1314" i="1"/>
  <c r="AU1314" i="1"/>
  <c r="AV1314" i="1"/>
  <c r="BB1314" i="1"/>
  <c r="AH1315" i="1"/>
  <c r="AI1315" i="1" s="1"/>
  <c r="AK1315" i="1"/>
  <c r="AP1315" i="1" s="1"/>
  <c r="AL1315" i="1"/>
  <c r="AN1315" i="1"/>
  <c r="AO1315" i="1"/>
  <c r="AR1315" i="1"/>
  <c r="AS1315" i="1"/>
  <c r="AT1315" i="1"/>
  <c r="AU1315" i="1"/>
  <c r="AV1315" i="1"/>
  <c r="BB1315" i="1"/>
  <c r="AH1316" i="1"/>
  <c r="AI1316" i="1" s="1"/>
  <c r="AK1316" i="1"/>
  <c r="AP1316" i="1" s="1"/>
  <c r="AW1316" i="1" s="1"/>
  <c r="AL1316" i="1"/>
  <c r="AN1316" i="1"/>
  <c r="AO1316" i="1"/>
  <c r="AR1316" i="1"/>
  <c r="AS1316" i="1"/>
  <c r="AT1316" i="1"/>
  <c r="AU1316" i="1"/>
  <c r="AV1316" i="1"/>
  <c r="BB1316" i="1"/>
  <c r="AH1317" i="1"/>
  <c r="AI1317" i="1" s="1"/>
  <c r="AK1317" i="1"/>
  <c r="AP1317" i="1" s="1"/>
  <c r="AL1317" i="1"/>
  <c r="AN1317" i="1"/>
  <c r="AO1317" i="1"/>
  <c r="AR1317" i="1"/>
  <c r="AS1317" i="1"/>
  <c r="AT1317" i="1"/>
  <c r="AU1317" i="1"/>
  <c r="AV1317" i="1"/>
  <c r="BB1317" i="1"/>
  <c r="AH1318" i="1"/>
  <c r="AI1318" i="1" s="1"/>
  <c r="AK1318" i="1"/>
  <c r="AP1318" i="1" s="1"/>
  <c r="AL1318" i="1"/>
  <c r="AN1318" i="1"/>
  <c r="AO1318" i="1"/>
  <c r="AR1318" i="1"/>
  <c r="AS1318" i="1"/>
  <c r="AT1318" i="1"/>
  <c r="AU1318" i="1"/>
  <c r="AV1318" i="1"/>
  <c r="BB1318" i="1"/>
  <c r="AH1319" i="1"/>
  <c r="AI1319" i="1" s="1"/>
  <c r="AK1319" i="1"/>
  <c r="AP1319" i="1" s="1"/>
  <c r="AQ1319" i="1" s="1"/>
  <c r="AL1319" i="1"/>
  <c r="AN1319" i="1"/>
  <c r="AO1319" i="1"/>
  <c r="AR1319" i="1"/>
  <c r="AS1319" i="1"/>
  <c r="AT1319" i="1"/>
  <c r="AU1319" i="1"/>
  <c r="AV1319" i="1"/>
  <c r="BB1319" i="1"/>
  <c r="AH1320" i="1"/>
  <c r="AI1320" i="1" s="1"/>
  <c r="AK1320" i="1"/>
  <c r="AP1320" i="1" s="1"/>
  <c r="AL1320" i="1"/>
  <c r="AN1320" i="1"/>
  <c r="AO1320" i="1"/>
  <c r="AR1320" i="1"/>
  <c r="AS1320" i="1"/>
  <c r="AT1320" i="1"/>
  <c r="AU1320" i="1"/>
  <c r="AV1320" i="1"/>
  <c r="BB1320" i="1"/>
  <c r="AH1321" i="1"/>
  <c r="AI1321" i="1" s="1"/>
  <c r="AK1321" i="1"/>
  <c r="AP1321" i="1" s="1"/>
  <c r="AL1321" i="1"/>
  <c r="AN1321" i="1"/>
  <c r="AO1321" i="1"/>
  <c r="AR1321" i="1"/>
  <c r="AS1321" i="1"/>
  <c r="AT1321" i="1"/>
  <c r="AU1321" i="1"/>
  <c r="AV1321" i="1"/>
  <c r="BB1321" i="1"/>
  <c r="AH1322" i="1"/>
  <c r="AI1322" i="1" s="1"/>
  <c r="AK1322" i="1"/>
  <c r="AP1322" i="1" s="1"/>
  <c r="AL1322" i="1"/>
  <c r="AN1322" i="1"/>
  <c r="AO1322" i="1"/>
  <c r="AR1322" i="1"/>
  <c r="AS1322" i="1"/>
  <c r="AT1322" i="1"/>
  <c r="AU1322" i="1"/>
  <c r="AV1322" i="1"/>
  <c r="BB1322" i="1"/>
  <c r="AH1323" i="1"/>
  <c r="AI1323" i="1" s="1"/>
  <c r="AK1323" i="1"/>
  <c r="AP1323" i="1" s="1"/>
  <c r="AQ1323" i="1" s="1"/>
  <c r="AL1323" i="1"/>
  <c r="AN1323" i="1"/>
  <c r="AO1323" i="1"/>
  <c r="AR1323" i="1"/>
  <c r="AS1323" i="1"/>
  <c r="AT1323" i="1"/>
  <c r="AU1323" i="1"/>
  <c r="AV1323" i="1"/>
  <c r="BB1323" i="1"/>
  <c r="AH1268" i="1"/>
  <c r="AI1268" i="1" s="1"/>
  <c r="AK1268" i="1"/>
  <c r="AP1268" i="1" s="1"/>
  <c r="AL1268" i="1"/>
  <c r="AN1268" i="1"/>
  <c r="AO1268" i="1"/>
  <c r="AR1268" i="1"/>
  <c r="AS1268" i="1"/>
  <c r="AT1268" i="1"/>
  <c r="AU1268" i="1"/>
  <c r="AV1268" i="1"/>
  <c r="BB1268" i="1"/>
  <c r="AH1269" i="1"/>
  <c r="AI1269" i="1" s="1"/>
  <c r="AK1269" i="1"/>
  <c r="AP1269" i="1" s="1"/>
  <c r="AL1269" i="1"/>
  <c r="AN1269" i="1"/>
  <c r="AO1269" i="1"/>
  <c r="AR1269" i="1"/>
  <c r="AS1269" i="1"/>
  <c r="AT1269" i="1"/>
  <c r="AU1269" i="1"/>
  <c r="AV1269" i="1"/>
  <c r="BB1269" i="1"/>
  <c r="AH1270" i="1"/>
  <c r="AI1270" i="1" s="1"/>
  <c r="AK1270" i="1"/>
  <c r="AP1270" i="1" s="1"/>
  <c r="AL1270" i="1"/>
  <c r="AN1270" i="1"/>
  <c r="AO1270" i="1"/>
  <c r="AR1270" i="1"/>
  <c r="AS1270" i="1"/>
  <c r="AT1270" i="1"/>
  <c r="AU1270" i="1"/>
  <c r="AV1270" i="1"/>
  <c r="BB1270" i="1"/>
  <c r="AH1271" i="1"/>
  <c r="AI1271" i="1" s="1"/>
  <c r="AK1271" i="1"/>
  <c r="AP1271" i="1" s="1"/>
  <c r="AL1271" i="1"/>
  <c r="AN1271" i="1"/>
  <c r="AO1271" i="1"/>
  <c r="AR1271" i="1"/>
  <c r="AS1271" i="1"/>
  <c r="AT1271" i="1"/>
  <c r="AU1271" i="1"/>
  <c r="AV1271" i="1"/>
  <c r="BB1271" i="1"/>
  <c r="AH1272" i="1"/>
  <c r="AI1272" i="1" s="1"/>
  <c r="AK1272" i="1"/>
  <c r="AP1272" i="1" s="1"/>
  <c r="AW1272" i="1" s="1"/>
  <c r="AL1272" i="1"/>
  <c r="AN1272" i="1"/>
  <c r="AO1272" i="1"/>
  <c r="AR1272" i="1"/>
  <c r="AS1272" i="1"/>
  <c r="AT1272" i="1"/>
  <c r="AU1272" i="1"/>
  <c r="AV1272" i="1"/>
  <c r="BB1272" i="1"/>
  <c r="AH1273" i="1"/>
  <c r="AI1273" i="1" s="1"/>
  <c r="AK1273" i="1"/>
  <c r="AP1273" i="1" s="1"/>
  <c r="AL1273" i="1"/>
  <c r="AN1273" i="1"/>
  <c r="AO1273" i="1"/>
  <c r="AR1273" i="1"/>
  <c r="AS1273" i="1"/>
  <c r="AT1273" i="1"/>
  <c r="AU1273" i="1"/>
  <c r="AV1273" i="1"/>
  <c r="BB1273" i="1"/>
  <c r="AH1274" i="1"/>
  <c r="AI1274" i="1" s="1"/>
  <c r="AK1274" i="1"/>
  <c r="AP1274" i="1" s="1"/>
  <c r="AL1274" i="1"/>
  <c r="AN1274" i="1"/>
  <c r="AO1274" i="1"/>
  <c r="AR1274" i="1"/>
  <c r="AS1274" i="1"/>
  <c r="AT1274" i="1"/>
  <c r="AU1274" i="1"/>
  <c r="AV1274" i="1"/>
  <c r="BB1274" i="1"/>
  <c r="AH1275" i="1"/>
  <c r="AI1275" i="1"/>
  <c r="AK1275" i="1"/>
  <c r="AP1275" i="1" s="1"/>
  <c r="AL1275" i="1"/>
  <c r="AN1275" i="1"/>
  <c r="AO1275" i="1"/>
  <c r="AR1275" i="1"/>
  <c r="AS1275" i="1"/>
  <c r="AT1275" i="1"/>
  <c r="AU1275" i="1"/>
  <c r="AV1275" i="1"/>
  <c r="BB1275" i="1"/>
  <c r="AH1276" i="1"/>
  <c r="AI1276" i="1" s="1"/>
  <c r="AK1276" i="1"/>
  <c r="AP1276" i="1" s="1"/>
  <c r="AL1276" i="1"/>
  <c r="AN1276" i="1"/>
  <c r="AO1276" i="1"/>
  <c r="AR1276" i="1"/>
  <c r="AS1276" i="1"/>
  <c r="AT1276" i="1"/>
  <c r="AU1276" i="1"/>
  <c r="AV1276" i="1"/>
  <c r="BB1276" i="1"/>
  <c r="AH1277" i="1"/>
  <c r="AI1277" i="1" s="1"/>
  <c r="AK1277" i="1"/>
  <c r="AP1277" i="1" s="1"/>
  <c r="AL1277" i="1"/>
  <c r="AN1277" i="1"/>
  <c r="AO1277" i="1"/>
  <c r="AR1277" i="1"/>
  <c r="AS1277" i="1"/>
  <c r="AT1277" i="1"/>
  <c r="AU1277" i="1"/>
  <c r="AV1277" i="1"/>
  <c r="BB1277" i="1"/>
  <c r="AH1278" i="1"/>
  <c r="AI1278" i="1" s="1"/>
  <c r="AK1278" i="1"/>
  <c r="AP1278" i="1" s="1"/>
  <c r="AL1278" i="1"/>
  <c r="AN1278" i="1"/>
  <c r="AO1278" i="1"/>
  <c r="AR1278" i="1"/>
  <c r="AS1278" i="1"/>
  <c r="AT1278" i="1"/>
  <c r="AU1278" i="1"/>
  <c r="AV1278" i="1"/>
  <c r="BB1278" i="1"/>
  <c r="AH1279" i="1"/>
  <c r="AI1279" i="1" s="1"/>
  <c r="AK1279" i="1"/>
  <c r="AP1279" i="1" s="1"/>
  <c r="AL1279" i="1"/>
  <c r="AN1279" i="1"/>
  <c r="AO1279" i="1"/>
  <c r="AR1279" i="1"/>
  <c r="AS1279" i="1"/>
  <c r="AT1279" i="1"/>
  <c r="AU1279" i="1"/>
  <c r="AV1279" i="1"/>
  <c r="BB1279" i="1"/>
  <c r="AH1280" i="1"/>
  <c r="AI1280" i="1" s="1"/>
  <c r="AK1280" i="1"/>
  <c r="AP1280" i="1" s="1"/>
  <c r="AW1280" i="1" s="1"/>
  <c r="AL1280" i="1"/>
  <c r="AN1280" i="1"/>
  <c r="AO1280" i="1"/>
  <c r="AR1280" i="1"/>
  <c r="AS1280" i="1"/>
  <c r="AT1280" i="1"/>
  <c r="AU1280" i="1"/>
  <c r="AV1280" i="1"/>
  <c r="BB1280" i="1"/>
  <c r="AH1281" i="1"/>
  <c r="AI1281" i="1" s="1"/>
  <c r="AK1281" i="1"/>
  <c r="AP1281" i="1" s="1"/>
  <c r="AL1281" i="1"/>
  <c r="AN1281" i="1"/>
  <c r="AO1281" i="1"/>
  <c r="AR1281" i="1"/>
  <c r="AS1281" i="1"/>
  <c r="AT1281" i="1"/>
  <c r="AU1281" i="1"/>
  <c r="AV1281" i="1"/>
  <c r="BB1281" i="1"/>
  <c r="AH1282" i="1"/>
  <c r="AI1282" i="1" s="1"/>
  <c r="AK1282" i="1"/>
  <c r="AP1282" i="1" s="1"/>
  <c r="AL1282" i="1"/>
  <c r="AN1282" i="1"/>
  <c r="AO1282" i="1"/>
  <c r="AR1282" i="1"/>
  <c r="AS1282" i="1"/>
  <c r="AT1282" i="1"/>
  <c r="AU1282" i="1"/>
  <c r="AV1282" i="1"/>
  <c r="BB1282" i="1"/>
  <c r="AH1283" i="1"/>
  <c r="AI1283" i="1" s="1"/>
  <c r="AK1283" i="1"/>
  <c r="AP1283" i="1" s="1"/>
  <c r="AL1283" i="1"/>
  <c r="AN1283" i="1"/>
  <c r="AO1283" i="1"/>
  <c r="AR1283" i="1"/>
  <c r="AS1283" i="1"/>
  <c r="AT1283" i="1"/>
  <c r="AU1283" i="1"/>
  <c r="AV1283" i="1"/>
  <c r="BB1283" i="1"/>
  <c r="AH1284" i="1"/>
  <c r="AI1284" i="1" s="1"/>
  <c r="AK1284" i="1"/>
  <c r="AP1284" i="1" s="1"/>
  <c r="AL1284" i="1"/>
  <c r="AN1284" i="1"/>
  <c r="AO1284" i="1"/>
  <c r="AR1284" i="1"/>
  <c r="AS1284" i="1"/>
  <c r="AT1284" i="1"/>
  <c r="AU1284" i="1"/>
  <c r="AV1284" i="1"/>
  <c r="BB1284" i="1"/>
  <c r="AH1285" i="1"/>
  <c r="AI1285" i="1" s="1"/>
  <c r="AK1285" i="1"/>
  <c r="AP1285" i="1" s="1"/>
  <c r="AL1285" i="1"/>
  <c r="AN1285" i="1"/>
  <c r="AO1285" i="1"/>
  <c r="AR1285" i="1"/>
  <c r="AS1285" i="1"/>
  <c r="AT1285" i="1"/>
  <c r="AU1285" i="1"/>
  <c r="AV1285" i="1"/>
  <c r="BB1285" i="1"/>
  <c r="AH1286" i="1"/>
  <c r="AI1286" i="1" s="1"/>
  <c r="AK1286" i="1"/>
  <c r="AP1286" i="1" s="1"/>
  <c r="AL1286" i="1"/>
  <c r="AN1286" i="1"/>
  <c r="AO1286" i="1"/>
  <c r="AR1286" i="1"/>
  <c r="AS1286" i="1"/>
  <c r="AT1286" i="1"/>
  <c r="AU1286" i="1"/>
  <c r="AV1286" i="1"/>
  <c r="BB1286" i="1"/>
  <c r="AH1287" i="1"/>
  <c r="AI1287" i="1" s="1"/>
  <c r="AK1287" i="1"/>
  <c r="AP1287" i="1" s="1"/>
  <c r="AL1287" i="1"/>
  <c r="AN1287" i="1"/>
  <c r="AO1287" i="1"/>
  <c r="AR1287" i="1"/>
  <c r="AS1287" i="1"/>
  <c r="AT1287" i="1"/>
  <c r="AU1287" i="1"/>
  <c r="AV1287" i="1"/>
  <c r="BB1287" i="1"/>
  <c r="AH1288" i="1"/>
  <c r="AI1288" i="1" s="1"/>
  <c r="AK1288" i="1"/>
  <c r="AP1288" i="1" s="1"/>
  <c r="AW1288" i="1" s="1"/>
  <c r="AL1288" i="1"/>
  <c r="AN1288" i="1"/>
  <c r="AO1288" i="1"/>
  <c r="AR1288" i="1"/>
  <c r="AS1288" i="1"/>
  <c r="AT1288" i="1"/>
  <c r="AU1288" i="1"/>
  <c r="AV1288" i="1"/>
  <c r="BB1288" i="1"/>
  <c r="AH1289" i="1"/>
  <c r="AI1289" i="1" s="1"/>
  <c r="AK1289" i="1"/>
  <c r="AP1289" i="1" s="1"/>
  <c r="AQ1289" i="1" s="1"/>
  <c r="AL1289" i="1"/>
  <c r="AN1289" i="1"/>
  <c r="AO1289" i="1"/>
  <c r="AR1289" i="1"/>
  <c r="AS1289" i="1"/>
  <c r="AT1289" i="1"/>
  <c r="AU1289" i="1"/>
  <c r="AV1289" i="1"/>
  <c r="BB1289" i="1"/>
  <c r="AH1290" i="1"/>
  <c r="AI1290" i="1" s="1"/>
  <c r="AK1290" i="1"/>
  <c r="AP1290" i="1" s="1"/>
  <c r="AL1290" i="1"/>
  <c r="AN1290" i="1"/>
  <c r="AO1290" i="1"/>
  <c r="AR1290" i="1"/>
  <c r="AS1290" i="1"/>
  <c r="AT1290" i="1"/>
  <c r="AU1290" i="1"/>
  <c r="AV1290" i="1"/>
  <c r="BB1290" i="1"/>
  <c r="AH1291" i="1"/>
  <c r="AI1291" i="1" s="1"/>
  <c r="AK1291" i="1"/>
  <c r="AP1291" i="1" s="1"/>
  <c r="AL1291" i="1"/>
  <c r="AN1291" i="1"/>
  <c r="AO1291" i="1"/>
  <c r="AR1291" i="1"/>
  <c r="AS1291" i="1"/>
  <c r="AT1291" i="1"/>
  <c r="AU1291" i="1"/>
  <c r="AV1291" i="1"/>
  <c r="BB1291" i="1"/>
  <c r="AH1292" i="1"/>
  <c r="AI1292" i="1" s="1"/>
  <c r="AK1292" i="1"/>
  <c r="AP1292" i="1" s="1"/>
  <c r="AL1292" i="1"/>
  <c r="AN1292" i="1"/>
  <c r="AO1292" i="1"/>
  <c r="AR1292" i="1"/>
  <c r="AS1292" i="1"/>
  <c r="AT1292" i="1"/>
  <c r="AU1292" i="1"/>
  <c r="AV1292" i="1"/>
  <c r="BB1292" i="1"/>
  <c r="AH1293" i="1"/>
  <c r="AI1293" i="1" s="1"/>
  <c r="AK1293" i="1"/>
  <c r="AP1293" i="1" s="1"/>
  <c r="AL1293" i="1"/>
  <c r="AN1293" i="1"/>
  <c r="AO1293" i="1"/>
  <c r="AR1293" i="1"/>
  <c r="AS1293" i="1"/>
  <c r="AT1293" i="1"/>
  <c r="AU1293" i="1"/>
  <c r="AV1293" i="1"/>
  <c r="BB1293" i="1"/>
  <c r="AH1294" i="1"/>
  <c r="AI1294" i="1" s="1"/>
  <c r="AK1294" i="1"/>
  <c r="AP1294" i="1" s="1"/>
  <c r="AL1294" i="1"/>
  <c r="AN1294" i="1"/>
  <c r="AO1294" i="1"/>
  <c r="AR1294" i="1"/>
  <c r="AS1294" i="1"/>
  <c r="AT1294" i="1"/>
  <c r="AU1294" i="1"/>
  <c r="AV1294" i="1"/>
  <c r="BB1294" i="1"/>
  <c r="AH1295" i="1"/>
  <c r="AI1295" i="1" s="1"/>
  <c r="AK1295" i="1"/>
  <c r="AP1295" i="1" s="1"/>
  <c r="AL1295" i="1"/>
  <c r="AN1295" i="1"/>
  <c r="AO1295" i="1"/>
  <c r="AR1295" i="1"/>
  <c r="AS1295" i="1"/>
  <c r="AT1295" i="1"/>
  <c r="AU1295" i="1"/>
  <c r="AV1295" i="1"/>
  <c r="BB1295" i="1"/>
  <c r="AH1245" i="1"/>
  <c r="AI1245" i="1" s="1"/>
  <c r="AK1245" i="1"/>
  <c r="AP1245" i="1" s="1"/>
  <c r="AL1245" i="1"/>
  <c r="AN1245" i="1"/>
  <c r="AO1245" i="1"/>
  <c r="AR1245" i="1"/>
  <c r="AS1245" i="1"/>
  <c r="AT1245" i="1"/>
  <c r="AU1245" i="1"/>
  <c r="AV1245" i="1"/>
  <c r="BB1245" i="1"/>
  <c r="AH1246" i="1"/>
  <c r="AI1246" i="1" s="1"/>
  <c r="AK1246" i="1"/>
  <c r="AP1246" i="1" s="1"/>
  <c r="AL1246" i="1"/>
  <c r="AN1246" i="1"/>
  <c r="AO1246" i="1"/>
  <c r="AR1246" i="1"/>
  <c r="AS1246" i="1"/>
  <c r="AT1246" i="1"/>
  <c r="AU1246" i="1"/>
  <c r="AV1246" i="1"/>
  <c r="BB1246" i="1"/>
  <c r="AH1247" i="1"/>
  <c r="AI1247" i="1" s="1"/>
  <c r="AK1247" i="1"/>
  <c r="AP1247" i="1" s="1"/>
  <c r="AW1247" i="1" s="1"/>
  <c r="AL1247" i="1"/>
  <c r="AN1247" i="1"/>
  <c r="AO1247" i="1"/>
  <c r="AR1247" i="1"/>
  <c r="AS1247" i="1"/>
  <c r="AT1247" i="1"/>
  <c r="AU1247" i="1"/>
  <c r="AV1247" i="1"/>
  <c r="BB1247" i="1"/>
  <c r="AH1248" i="1"/>
  <c r="AI1248" i="1" s="1"/>
  <c r="AK1248" i="1"/>
  <c r="AP1248" i="1" s="1"/>
  <c r="AL1248" i="1"/>
  <c r="AN1248" i="1"/>
  <c r="AO1248" i="1"/>
  <c r="AR1248" i="1"/>
  <c r="AS1248" i="1"/>
  <c r="AT1248" i="1"/>
  <c r="AU1248" i="1"/>
  <c r="AV1248" i="1"/>
  <c r="BB1248" i="1"/>
  <c r="AH1249" i="1"/>
  <c r="AI1249" i="1" s="1"/>
  <c r="AK1249" i="1"/>
  <c r="AP1249" i="1" s="1"/>
  <c r="AL1249" i="1"/>
  <c r="AN1249" i="1"/>
  <c r="AO1249" i="1"/>
  <c r="AR1249" i="1"/>
  <c r="AS1249" i="1"/>
  <c r="AT1249" i="1"/>
  <c r="AU1249" i="1"/>
  <c r="AV1249" i="1"/>
  <c r="BB1249" i="1"/>
  <c r="AH1250" i="1"/>
  <c r="AI1250" i="1" s="1"/>
  <c r="AK1250" i="1"/>
  <c r="AP1250" i="1" s="1"/>
  <c r="AL1250" i="1"/>
  <c r="AN1250" i="1"/>
  <c r="AO1250" i="1"/>
  <c r="AR1250" i="1"/>
  <c r="AS1250" i="1"/>
  <c r="AT1250" i="1"/>
  <c r="AU1250" i="1"/>
  <c r="AV1250" i="1"/>
  <c r="BB1250" i="1"/>
  <c r="AH1251" i="1"/>
  <c r="AI1251" i="1" s="1"/>
  <c r="AK1251" i="1"/>
  <c r="AP1251" i="1" s="1"/>
  <c r="AW1251" i="1" s="1"/>
  <c r="AL1251" i="1"/>
  <c r="AN1251" i="1"/>
  <c r="AO1251" i="1"/>
  <c r="AR1251" i="1"/>
  <c r="AS1251" i="1"/>
  <c r="AT1251" i="1"/>
  <c r="AU1251" i="1"/>
  <c r="AV1251" i="1"/>
  <c r="BB1251" i="1"/>
  <c r="AH1252" i="1"/>
  <c r="AI1252" i="1" s="1"/>
  <c r="AK1252" i="1"/>
  <c r="AP1252" i="1" s="1"/>
  <c r="AL1252" i="1"/>
  <c r="AN1252" i="1"/>
  <c r="AO1252" i="1"/>
  <c r="AR1252" i="1"/>
  <c r="AS1252" i="1"/>
  <c r="AT1252" i="1"/>
  <c r="AU1252" i="1"/>
  <c r="AV1252" i="1"/>
  <c r="BB1252" i="1"/>
  <c r="AH1253" i="1"/>
  <c r="AI1253" i="1" s="1"/>
  <c r="AK1253" i="1"/>
  <c r="AP1253" i="1" s="1"/>
  <c r="AL1253" i="1"/>
  <c r="AN1253" i="1"/>
  <c r="AO1253" i="1"/>
  <c r="AR1253" i="1"/>
  <c r="AS1253" i="1"/>
  <c r="AT1253" i="1"/>
  <c r="AU1253" i="1"/>
  <c r="AV1253" i="1"/>
  <c r="BB1253" i="1"/>
  <c r="AH1254" i="1"/>
  <c r="AI1254" i="1" s="1"/>
  <c r="AK1254" i="1"/>
  <c r="AP1254" i="1" s="1"/>
  <c r="AL1254" i="1"/>
  <c r="AN1254" i="1"/>
  <c r="AO1254" i="1"/>
  <c r="AR1254" i="1"/>
  <c r="AS1254" i="1"/>
  <c r="AT1254" i="1"/>
  <c r="AU1254" i="1"/>
  <c r="AV1254" i="1"/>
  <c r="BB1254" i="1"/>
  <c r="AH1255" i="1"/>
  <c r="AI1255" i="1" s="1"/>
  <c r="AK1255" i="1"/>
  <c r="AP1255" i="1" s="1"/>
  <c r="AW1255" i="1" s="1"/>
  <c r="AL1255" i="1"/>
  <c r="AN1255" i="1"/>
  <c r="AO1255" i="1"/>
  <c r="AR1255" i="1"/>
  <c r="AS1255" i="1"/>
  <c r="AT1255" i="1"/>
  <c r="AU1255" i="1"/>
  <c r="AV1255" i="1"/>
  <c r="BB1255" i="1"/>
  <c r="AH1256" i="1"/>
  <c r="AI1256" i="1" s="1"/>
  <c r="AK1256" i="1"/>
  <c r="AP1256" i="1" s="1"/>
  <c r="AL1256" i="1"/>
  <c r="AN1256" i="1"/>
  <c r="AO1256" i="1"/>
  <c r="AR1256" i="1"/>
  <c r="AS1256" i="1"/>
  <c r="AT1256" i="1"/>
  <c r="AU1256" i="1"/>
  <c r="AV1256" i="1"/>
  <c r="BB1256" i="1"/>
  <c r="AH1257" i="1"/>
  <c r="AI1257" i="1" s="1"/>
  <c r="AK1257" i="1"/>
  <c r="AP1257" i="1" s="1"/>
  <c r="AL1257" i="1"/>
  <c r="AN1257" i="1"/>
  <c r="AO1257" i="1"/>
  <c r="AR1257" i="1"/>
  <c r="AS1257" i="1"/>
  <c r="AT1257" i="1"/>
  <c r="AU1257" i="1"/>
  <c r="AV1257" i="1"/>
  <c r="BB1257" i="1"/>
  <c r="AH1258" i="1"/>
  <c r="AI1258" i="1" s="1"/>
  <c r="AK1258" i="1"/>
  <c r="AP1258" i="1" s="1"/>
  <c r="AL1258" i="1"/>
  <c r="AN1258" i="1"/>
  <c r="AO1258" i="1"/>
  <c r="AR1258" i="1"/>
  <c r="AS1258" i="1"/>
  <c r="AT1258" i="1"/>
  <c r="AU1258" i="1"/>
  <c r="AV1258" i="1"/>
  <c r="BB1258" i="1"/>
  <c r="AH1259" i="1"/>
  <c r="AI1259" i="1" s="1"/>
  <c r="AK1259" i="1"/>
  <c r="AP1259" i="1" s="1"/>
  <c r="AL1259" i="1"/>
  <c r="AN1259" i="1"/>
  <c r="AO1259" i="1"/>
  <c r="AR1259" i="1"/>
  <c r="AS1259" i="1"/>
  <c r="AT1259" i="1"/>
  <c r="AU1259" i="1"/>
  <c r="AV1259" i="1"/>
  <c r="BB1259" i="1"/>
  <c r="AH1260" i="1"/>
  <c r="AI1260" i="1" s="1"/>
  <c r="AK1260" i="1"/>
  <c r="AP1260" i="1" s="1"/>
  <c r="AL1260" i="1"/>
  <c r="AN1260" i="1"/>
  <c r="AO1260" i="1"/>
  <c r="AR1260" i="1"/>
  <c r="AS1260" i="1"/>
  <c r="AT1260" i="1"/>
  <c r="AU1260" i="1"/>
  <c r="AV1260" i="1"/>
  <c r="BB1260" i="1"/>
  <c r="AH1261" i="1"/>
  <c r="AI1261" i="1" s="1"/>
  <c r="AK1261" i="1"/>
  <c r="AP1261" i="1" s="1"/>
  <c r="AL1261" i="1"/>
  <c r="AN1261" i="1"/>
  <c r="AO1261" i="1"/>
  <c r="AR1261" i="1"/>
  <c r="AS1261" i="1"/>
  <c r="AT1261" i="1"/>
  <c r="AU1261" i="1"/>
  <c r="AV1261" i="1"/>
  <c r="BB1261" i="1"/>
  <c r="AH1262" i="1"/>
  <c r="AI1262" i="1" s="1"/>
  <c r="AK1262" i="1"/>
  <c r="AP1262" i="1" s="1"/>
  <c r="AQ1262" i="1" s="1"/>
  <c r="AL1262" i="1"/>
  <c r="AN1262" i="1"/>
  <c r="AO1262" i="1"/>
  <c r="AR1262" i="1"/>
  <c r="AS1262" i="1"/>
  <c r="AT1262" i="1"/>
  <c r="AU1262" i="1"/>
  <c r="AV1262" i="1"/>
  <c r="BB1262" i="1"/>
  <c r="AH1263" i="1"/>
  <c r="AI1263" i="1" s="1"/>
  <c r="AK1263" i="1"/>
  <c r="AP1263" i="1" s="1"/>
  <c r="AL1263" i="1"/>
  <c r="AN1263" i="1"/>
  <c r="AO1263" i="1"/>
  <c r="AR1263" i="1"/>
  <c r="AS1263" i="1"/>
  <c r="AT1263" i="1"/>
  <c r="AU1263" i="1"/>
  <c r="AV1263" i="1"/>
  <c r="BB1263" i="1"/>
  <c r="AH1264" i="1"/>
  <c r="AI1264" i="1" s="1"/>
  <c r="AK1264" i="1"/>
  <c r="AP1264" i="1" s="1"/>
  <c r="AL1264" i="1"/>
  <c r="AN1264" i="1"/>
  <c r="AO1264" i="1"/>
  <c r="AR1264" i="1"/>
  <c r="AS1264" i="1"/>
  <c r="AT1264" i="1"/>
  <c r="AU1264" i="1"/>
  <c r="AV1264" i="1"/>
  <c r="BB1264" i="1"/>
  <c r="AH1265" i="1"/>
  <c r="AI1265" i="1" s="1"/>
  <c r="AK1265" i="1"/>
  <c r="AP1265" i="1" s="1"/>
  <c r="AL1265" i="1"/>
  <c r="AN1265" i="1"/>
  <c r="AO1265" i="1"/>
  <c r="AR1265" i="1"/>
  <c r="AS1265" i="1"/>
  <c r="AT1265" i="1"/>
  <c r="AU1265" i="1"/>
  <c r="AV1265" i="1"/>
  <c r="BB1265" i="1"/>
  <c r="AH1266" i="1"/>
  <c r="AI1266" i="1" s="1"/>
  <c r="AK1266" i="1"/>
  <c r="AP1266" i="1" s="1"/>
  <c r="AQ1266" i="1" s="1"/>
  <c r="AL1266" i="1"/>
  <c r="AN1266" i="1"/>
  <c r="AO1266" i="1"/>
  <c r="AR1266" i="1"/>
  <c r="AS1266" i="1"/>
  <c r="AT1266" i="1"/>
  <c r="AU1266" i="1"/>
  <c r="AV1266" i="1"/>
  <c r="BB1266" i="1"/>
  <c r="AH1267" i="1"/>
  <c r="AI1267" i="1" s="1"/>
  <c r="AK1267" i="1"/>
  <c r="AP1267" i="1" s="1"/>
  <c r="AL1267" i="1"/>
  <c r="AN1267" i="1"/>
  <c r="AO1267" i="1"/>
  <c r="AR1267" i="1"/>
  <c r="AS1267" i="1"/>
  <c r="AT1267" i="1"/>
  <c r="AU1267" i="1"/>
  <c r="AV1267" i="1"/>
  <c r="BB1267" i="1"/>
  <c r="AH1211" i="1"/>
  <c r="AI1211" i="1" s="1"/>
  <c r="AK1211" i="1"/>
  <c r="AP1211" i="1" s="1"/>
  <c r="AL1211" i="1"/>
  <c r="AN1211" i="1"/>
  <c r="AO1211" i="1"/>
  <c r="AR1211" i="1"/>
  <c r="AS1211" i="1"/>
  <c r="AT1211" i="1"/>
  <c r="AU1211" i="1"/>
  <c r="AV1211" i="1"/>
  <c r="BB1211" i="1"/>
  <c r="AH1212" i="1"/>
  <c r="AI1212" i="1" s="1"/>
  <c r="AK1212" i="1"/>
  <c r="AP1212" i="1" s="1"/>
  <c r="AL1212" i="1"/>
  <c r="AN1212" i="1"/>
  <c r="AO1212" i="1"/>
  <c r="AR1212" i="1"/>
  <c r="AS1212" i="1"/>
  <c r="AT1212" i="1"/>
  <c r="AU1212" i="1"/>
  <c r="AV1212" i="1"/>
  <c r="BB1212" i="1"/>
  <c r="AH1213" i="1"/>
  <c r="AI1213" i="1" s="1"/>
  <c r="AK1213" i="1"/>
  <c r="AP1213" i="1" s="1"/>
  <c r="AL1213" i="1"/>
  <c r="AN1213" i="1"/>
  <c r="AO1213" i="1"/>
  <c r="AR1213" i="1"/>
  <c r="AS1213" i="1"/>
  <c r="AT1213" i="1"/>
  <c r="AU1213" i="1"/>
  <c r="AV1213" i="1"/>
  <c r="BB1213" i="1"/>
  <c r="AH1214" i="1"/>
  <c r="AI1214" i="1" s="1"/>
  <c r="AK1214" i="1"/>
  <c r="AP1214" i="1" s="1"/>
  <c r="AW1214" i="1" s="1"/>
  <c r="AL1214" i="1"/>
  <c r="AN1214" i="1"/>
  <c r="AO1214" i="1"/>
  <c r="AR1214" i="1"/>
  <c r="AS1214" i="1"/>
  <c r="AT1214" i="1"/>
  <c r="AU1214" i="1"/>
  <c r="AV1214" i="1"/>
  <c r="BB1214" i="1"/>
  <c r="AH1215" i="1"/>
  <c r="AI1215" i="1" s="1"/>
  <c r="AK1215" i="1"/>
  <c r="AP1215" i="1" s="1"/>
  <c r="AL1215" i="1"/>
  <c r="AN1215" i="1"/>
  <c r="AO1215" i="1"/>
  <c r="AR1215" i="1"/>
  <c r="AS1215" i="1"/>
  <c r="AT1215" i="1"/>
  <c r="AU1215" i="1"/>
  <c r="AV1215" i="1"/>
  <c r="BB1215" i="1"/>
  <c r="AH1216" i="1"/>
  <c r="AI1216" i="1" s="1"/>
  <c r="AK1216" i="1"/>
  <c r="AP1216" i="1" s="1"/>
  <c r="AL1216" i="1"/>
  <c r="AN1216" i="1"/>
  <c r="AO1216" i="1"/>
  <c r="AR1216" i="1"/>
  <c r="AS1216" i="1"/>
  <c r="AT1216" i="1"/>
  <c r="AU1216" i="1"/>
  <c r="AV1216" i="1"/>
  <c r="BB1216" i="1"/>
  <c r="AH1217" i="1"/>
  <c r="AI1217" i="1" s="1"/>
  <c r="AK1217" i="1"/>
  <c r="AP1217" i="1" s="1"/>
  <c r="AL1217" i="1"/>
  <c r="AN1217" i="1"/>
  <c r="AO1217" i="1"/>
  <c r="AR1217" i="1"/>
  <c r="AS1217" i="1"/>
  <c r="AT1217" i="1"/>
  <c r="AU1217" i="1"/>
  <c r="AV1217" i="1"/>
  <c r="BB1217" i="1"/>
  <c r="AH1218" i="1"/>
  <c r="AI1218" i="1" s="1"/>
  <c r="AK1218" i="1"/>
  <c r="AP1218" i="1" s="1"/>
  <c r="AL1218" i="1"/>
  <c r="AN1218" i="1"/>
  <c r="AO1218" i="1"/>
  <c r="AR1218" i="1"/>
  <c r="AS1218" i="1"/>
  <c r="AT1218" i="1"/>
  <c r="AU1218" i="1"/>
  <c r="AV1218" i="1"/>
  <c r="BB1218" i="1"/>
  <c r="AH1219" i="1"/>
  <c r="AI1219" i="1" s="1"/>
  <c r="AK1219" i="1"/>
  <c r="AP1219" i="1" s="1"/>
  <c r="AW1219" i="1" s="1"/>
  <c r="AL1219" i="1"/>
  <c r="AN1219" i="1"/>
  <c r="AO1219" i="1"/>
  <c r="AR1219" i="1"/>
  <c r="AS1219" i="1"/>
  <c r="AT1219" i="1"/>
  <c r="AU1219" i="1"/>
  <c r="AV1219" i="1"/>
  <c r="BB1219" i="1"/>
  <c r="AH1220" i="1"/>
  <c r="AI1220" i="1" s="1"/>
  <c r="AK1220" i="1"/>
  <c r="AP1220" i="1" s="1"/>
  <c r="AL1220" i="1"/>
  <c r="AN1220" i="1"/>
  <c r="AO1220" i="1"/>
  <c r="AR1220" i="1"/>
  <c r="AS1220" i="1"/>
  <c r="AT1220" i="1"/>
  <c r="AU1220" i="1"/>
  <c r="AV1220" i="1"/>
  <c r="BB1220" i="1"/>
  <c r="AH1221" i="1"/>
  <c r="AI1221" i="1" s="1"/>
  <c r="AK1221" i="1"/>
  <c r="AP1221" i="1" s="1"/>
  <c r="AL1221" i="1"/>
  <c r="AN1221" i="1"/>
  <c r="AO1221" i="1"/>
  <c r="AR1221" i="1"/>
  <c r="AS1221" i="1"/>
  <c r="AT1221" i="1"/>
  <c r="AU1221" i="1"/>
  <c r="AV1221" i="1"/>
  <c r="BB1221" i="1"/>
  <c r="AH1222" i="1"/>
  <c r="AI1222" i="1"/>
  <c r="AK1222" i="1"/>
  <c r="AP1222" i="1" s="1"/>
  <c r="AL1222" i="1"/>
  <c r="AN1222" i="1"/>
  <c r="AO1222" i="1"/>
  <c r="AR1222" i="1"/>
  <c r="AS1222" i="1"/>
  <c r="AT1222" i="1"/>
  <c r="AU1222" i="1"/>
  <c r="AV1222" i="1"/>
  <c r="BB1222" i="1"/>
  <c r="AH1223" i="1"/>
  <c r="AI1223" i="1" s="1"/>
  <c r="AK1223" i="1"/>
  <c r="AP1223" i="1" s="1"/>
  <c r="AW1223" i="1" s="1"/>
  <c r="AL1223" i="1"/>
  <c r="AN1223" i="1"/>
  <c r="AO1223" i="1"/>
  <c r="AR1223" i="1"/>
  <c r="AS1223" i="1"/>
  <c r="AT1223" i="1"/>
  <c r="AU1223" i="1"/>
  <c r="AV1223" i="1"/>
  <c r="BB1223" i="1"/>
  <c r="AH1224" i="1"/>
  <c r="AI1224" i="1" s="1"/>
  <c r="AK1224" i="1"/>
  <c r="AP1224" i="1" s="1"/>
  <c r="AL1224" i="1"/>
  <c r="AN1224" i="1"/>
  <c r="AO1224" i="1"/>
  <c r="AR1224" i="1"/>
  <c r="AS1224" i="1"/>
  <c r="AT1224" i="1"/>
  <c r="AU1224" i="1"/>
  <c r="AV1224" i="1"/>
  <c r="BB1224" i="1"/>
  <c r="AH1225" i="1"/>
  <c r="AI1225" i="1" s="1"/>
  <c r="AK1225" i="1"/>
  <c r="AP1225" i="1" s="1"/>
  <c r="AL1225" i="1"/>
  <c r="AN1225" i="1"/>
  <c r="AO1225" i="1"/>
  <c r="AR1225" i="1"/>
  <c r="AS1225" i="1"/>
  <c r="AT1225" i="1"/>
  <c r="AU1225" i="1"/>
  <c r="AV1225" i="1"/>
  <c r="BB1225" i="1"/>
  <c r="AH1226" i="1"/>
  <c r="AI1226" i="1" s="1"/>
  <c r="AK1226" i="1"/>
  <c r="AP1226" i="1" s="1"/>
  <c r="AW1226" i="1" s="1"/>
  <c r="AL1226" i="1"/>
  <c r="AN1226" i="1"/>
  <c r="AO1226" i="1"/>
  <c r="AR1226" i="1"/>
  <c r="AS1226" i="1"/>
  <c r="AT1226" i="1"/>
  <c r="AU1226" i="1"/>
  <c r="AV1226" i="1"/>
  <c r="BB1226" i="1"/>
  <c r="AH1227" i="1"/>
  <c r="AI1227" i="1" s="1"/>
  <c r="AK1227" i="1"/>
  <c r="AP1227" i="1" s="1"/>
  <c r="AL1227" i="1"/>
  <c r="AN1227" i="1"/>
  <c r="AO1227" i="1"/>
  <c r="AR1227" i="1"/>
  <c r="AS1227" i="1"/>
  <c r="AT1227" i="1"/>
  <c r="AU1227" i="1"/>
  <c r="AV1227" i="1"/>
  <c r="BB1227" i="1"/>
  <c r="AH1228" i="1"/>
  <c r="AI1228" i="1" s="1"/>
  <c r="AK1228" i="1"/>
  <c r="AP1228" i="1" s="1"/>
  <c r="AL1228" i="1"/>
  <c r="AN1228" i="1"/>
  <c r="AO1228" i="1"/>
  <c r="AR1228" i="1"/>
  <c r="AS1228" i="1"/>
  <c r="AT1228" i="1"/>
  <c r="AU1228" i="1"/>
  <c r="AV1228" i="1"/>
  <c r="BB1228" i="1"/>
  <c r="AH1229" i="1"/>
  <c r="AI1229" i="1" s="1"/>
  <c r="AK1229" i="1"/>
  <c r="AP1229" i="1" s="1"/>
  <c r="AL1229" i="1"/>
  <c r="AN1229" i="1"/>
  <c r="AO1229" i="1"/>
  <c r="AR1229" i="1"/>
  <c r="AS1229" i="1"/>
  <c r="AT1229" i="1"/>
  <c r="AU1229" i="1"/>
  <c r="AV1229" i="1"/>
  <c r="BB1229" i="1"/>
  <c r="AH1230" i="1"/>
  <c r="AI1230" i="1"/>
  <c r="AK1230" i="1"/>
  <c r="AP1230" i="1" s="1"/>
  <c r="AW1230" i="1" s="1"/>
  <c r="AL1230" i="1"/>
  <c r="AN1230" i="1"/>
  <c r="AO1230" i="1"/>
  <c r="AR1230" i="1"/>
  <c r="AS1230" i="1"/>
  <c r="AT1230" i="1"/>
  <c r="AU1230" i="1"/>
  <c r="AV1230" i="1"/>
  <c r="BB1230" i="1"/>
  <c r="AH1231" i="1"/>
  <c r="AI1231" i="1"/>
  <c r="AK1231" i="1"/>
  <c r="AP1231" i="1" s="1"/>
  <c r="AQ1231" i="1" s="1"/>
  <c r="AL1231" i="1"/>
  <c r="AN1231" i="1"/>
  <c r="AO1231" i="1"/>
  <c r="AR1231" i="1"/>
  <c r="AS1231" i="1"/>
  <c r="AT1231" i="1"/>
  <c r="AU1231" i="1"/>
  <c r="AV1231" i="1"/>
  <c r="BB1231" i="1"/>
  <c r="AH1232" i="1"/>
  <c r="AI1232" i="1" s="1"/>
  <c r="AK1232" i="1"/>
  <c r="AP1232" i="1" s="1"/>
  <c r="AL1232" i="1"/>
  <c r="AN1232" i="1"/>
  <c r="AO1232" i="1"/>
  <c r="AR1232" i="1"/>
  <c r="AS1232" i="1"/>
  <c r="AT1232" i="1"/>
  <c r="AU1232" i="1"/>
  <c r="AV1232" i="1"/>
  <c r="BB1232" i="1"/>
  <c r="AH1233" i="1"/>
  <c r="AI1233" i="1" s="1"/>
  <c r="AK1233" i="1"/>
  <c r="AP1233" i="1" s="1"/>
  <c r="AL1233" i="1"/>
  <c r="AN1233" i="1"/>
  <c r="AO1233" i="1"/>
  <c r="AR1233" i="1"/>
  <c r="AS1233" i="1"/>
  <c r="AT1233" i="1"/>
  <c r="AU1233" i="1"/>
  <c r="AV1233" i="1"/>
  <c r="BB1233" i="1"/>
  <c r="AH1234" i="1"/>
  <c r="AI1234" i="1" s="1"/>
  <c r="AK1234" i="1"/>
  <c r="AP1234" i="1" s="1"/>
  <c r="AW1234" i="1" s="1"/>
  <c r="AL1234" i="1"/>
  <c r="AN1234" i="1"/>
  <c r="AO1234" i="1"/>
  <c r="AR1234" i="1"/>
  <c r="AS1234" i="1"/>
  <c r="AT1234" i="1"/>
  <c r="AU1234" i="1"/>
  <c r="AV1234" i="1"/>
  <c r="BB1234" i="1"/>
  <c r="AH1235" i="1"/>
  <c r="AI1235" i="1" s="1"/>
  <c r="AK1235" i="1"/>
  <c r="AP1235" i="1" s="1"/>
  <c r="AQ1235" i="1" s="1"/>
  <c r="AL1235" i="1"/>
  <c r="AN1235" i="1"/>
  <c r="AO1235" i="1"/>
  <c r="AR1235" i="1"/>
  <c r="AS1235" i="1"/>
  <c r="AT1235" i="1"/>
  <c r="AU1235" i="1"/>
  <c r="AV1235" i="1"/>
  <c r="BB1235" i="1"/>
  <c r="AH1236" i="1"/>
  <c r="AI1236" i="1" s="1"/>
  <c r="AK1236" i="1"/>
  <c r="AP1236" i="1" s="1"/>
  <c r="AL1236" i="1"/>
  <c r="AN1236" i="1"/>
  <c r="AO1236" i="1"/>
  <c r="AR1236" i="1"/>
  <c r="AS1236" i="1"/>
  <c r="AT1236" i="1"/>
  <c r="AU1236" i="1"/>
  <c r="AV1236" i="1"/>
  <c r="BB1236" i="1"/>
  <c r="AH1237" i="1"/>
  <c r="AI1237" i="1" s="1"/>
  <c r="AK1237" i="1"/>
  <c r="AP1237" i="1" s="1"/>
  <c r="AL1237" i="1"/>
  <c r="AN1237" i="1"/>
  <c r="AO1237" i="1"/>
  <c r="AR1237" i="1"/>
  <c r="AS1237" i="1"/>
  <c r="AT1237" i="1"/>
  <c r="AU1237" i="1"/>
  <c r="AV1237" i="1"/>
  <c r="BB1237" i="1"/>
  <c r="AH1238" i="1"/>
  <c r="AI1238" i="1" s="1"/>
  <c r="AK1238" i="1"/>
  <c r="AP1238" i="1" s="1"/>
  <c r="AW1238" i="1" s="1"/>
  <c r="AL1238" i="1"/>
  <c r="AN1238" i="1"/>
  <c r="AO1238" i="1"/>
  <c r="AR1238" i="1"/>
  <c r="AS1238" i="1"/>
  <c r="AT1238" i="1"/>
  <c r="AU1238" i="1"/>
  <c r="AV1238" i="1"/>
  <c r="BB1238" i="1"/>
  <c r="AH1239" i="1"/>
  <c r="AI1239" i="1" s="1"/>
  <c r="AK1239" i="1"/>
  <c r="AP1239" i="1" s="1"/>
  <c r="AL1239" i="1"/>
  <c r="AN1239" i="1"/>
  <c r="AO1239" i="1"/>
  <c r="AR1239" i="1"/>
  <c r="AS1239" i="1"/>
  <c r="AT1239" i="1"/>
  <c r="AU1239" i="1"/>
  <c r="AV1239" i="1"/>
  <c r="BB1239" i="1"/>
  <c r="AH1240" i="1"/>
  <c r="AI1240" i="1" s="1"/>
  <c r="AK1240" i="1"/>
  <c r="AP1240" i="1" s="1"/>
  <c r="AL1240" i="1"/>
  <c r="AN1240" i="1"/>
  <c r="AO1240" i="1"/>
  <c r="AR1240" i="1"/>
  <c r="AS1240" i="1"/>
  <c r="AT1240" i="1"/>
  <c r="AU1240" i="1"/>
  <c r="AV1240" i="1"/>
  <c r="BB1240" i="1"/>
  <c r="AH1241" i="1"/>
  <c r="AI1241" i="1" s="1"/>
  <c r="AK1241" i="1"/>
  <c r="AP1241" i="1" s="1"/>
  <c r="AL1241" i="1"/>
  <c r="AN1241" i="1"/>
  <c r="AO1241" i="1"/>
  <c r="AR1241" i="1"/>
  <c r="AS1241" i="1"/>
  <c r="AT1241" i="1"/>
  <c r="AU1241" i="1"/>
  <c r="AV1241" i="1"/>
  <c r="BB1241" i="1"/>
  <c r="AH1242" i="1"/>
  <c r="AI1242" i="1" s="1"/>
  <c r="AK1242" i="1"/>
  <c r="AP1242" i="1" s="1"/>
  <c r="AL1242" i="1"/>
  <c r="AN1242" i="1"/>
  <c r="AO1242" i="1"/>
  <c r="AR1242" i="1"/>
  <c r="AS1242" i="1"/>
  <c r="AT1242" i="1"/>
  <c r="AU1242" i="1"/>
  <c r="AV1242" i="1"/>
  <c r="BB1242" i="1"/>
  <c r="AH1243" i="1"/>
  <c r="AI1243" i="1" s="1"/>
  <c r="AK1243" i="1"/>
  <c r="AP1243" i="1" s="1"/>
  <c r="AL1243" i="1"/>
  <c r="AN1243" i="1"/>
  <c r="AO1243" i="1"/>
  <c r="AR1243" i="1"/>
  <c r="AS1243" i="1"/>
  <c r="AT1243" i="1"/>
  <c r="AU1243" i="1"/>
  <c r="AV1243" i="1"/>
  <c r="BB1243" i="1"/>
  <c r="AH1244" i="1"/>
  <c r="AI1244" i="1" s="1"/>
  <c r="AK1244" i="1"/>
  <c r="AP1244" i="1" s="1"/>
  <c r="AL1244" i="1"/>
  <c r="AN1244" i="1"/>
  <c r="AO1244" i="1"/>
  <c r="AR1244" i="1"/>
  <c r="AS1244" i="1"/>
  <c r="AT1244" i="1"/>
  <c r="AU1244" i="1"/>
  <c r="AV1244" i="1"/>
  <c r="BB1244" i="1"/>
  <c r="AH1186" i="1"/>
  <c r="AI1186" i="1" s="1"/>
  <c r="AK1186" i="1"/>
  <c r="AP1186" i="1" s="1"/>
  <c r="AL1186" i="1"/>
  <c r="AN1186" i="1"/>
  <c r="AO1186" i="1"/>
  <c r="AR1186" i="1"/>
  <c r="AS1186" i="1"/>
  <c r="AT1186" i="1"/>
  <c r="AU1186" i="1"/>
  <c r="AV1186" i="1"/>
  <c r="BB1186" i="1"/>
  <c r="AH1187" i="1"/>
  <c r="AI1187" i="1" s="1"/>
  <c r="AK1187" i="1"/>
  <c r="AP1187" i="1" s="1"/>
  <c r="AL1187" i="1"/>
  <c r="AN1187" i="1"/>
  <c r="AO1187" i="1"/>
  <c r="AR1187" i="1"/>
  <c r="AS1187" i="1"/>
  <c r="AT1187" i="1"/>
  <c r="AU1187" i="1"/>
  <c r="AV1187" i="1"/>
  <c r="BB1187" i="1"/>
  <c r="AH1188" i="1"/>
  <c r="AI1188" i="1" s="1"/>
  <c r="AK1188" i="1"/>
  <c r="AP1188" i="1" s="1"/>
  <c r="AW1188" i="1" s="1"/>
  <c r="AL1188" i="1"/>
  <c r="AN1188" i="1"/>
  <c r="AO1188" i="1"/>
  <c r="AR1188" i="1"/>
  <c r="AS1188" i="1"/>
  <c r="AT1188" i="1"/>
  <c r="AU1188" i="1"/>
  <c r="AV1188" i="1"/>
  <c r="BB1188" i="1"/>
  <c r="AH1189" i="1"/>
  <c r="AI1189" i="1" s="1"/>
  <c r="AK1189" i="1"/>
  <c r="AP1189" i="1" s="1"/>
  <c r="AL1189" i="1"/>
  <c r="AN1189" i="1"/>
  <c r="AO1189" i="1"/>
  <c r="AR1189" i="1"/>
  <c r="AS1189" i="1"/>
  <c r="AT1189" i="1"/>
  <c r="AU1189" i="1"/>
  <c r="AV1189" i="1"/>
  <c r="BB1189" i="1"/>
  <c r="AH1190" i="1"/>
  <c r="AI1190" i="1" s="1"/>
  <c r="AK1190" i="1"/>
  <c r="AP1190" i="1" s="1"/>
  <c r="AL1190" i="1"/>
  <c r="AN1190" i="1"/>
  <c r="AO1190" i="1"/>
  <c r="AR1190" i="1"/>
  <c r="AS1190" i="1"/>
  <c r="AT1190" i="1"/>
  <c r="AU1190" i="1"/>
  <c r="AV1190" i="1"/>
  <c r="BB1190" i="1"/>
  <c r="AH1191" i="1"/>
  <c r="AI1191" i="1" s="1"/>
  <c r="AK1191" i="1"/>
  <c r="AP1191" i="1" s="1"/>
  <c r="AL1191" i="1"/>
  <c r="AN1191" i="1"/>
  <c r="AO1191" i="1"/>
  <c r="AR1191" i="1"/>
  <c r="AS1191" i="1"/>
  <c r="AT1191" i="1"/>
  <c r="AU1191" i="1"/>
  <c r="AV1191" i="1"/>
  <c r="BB1191" i="1"/>
  <c r="AH1192" i="1"/>
  <c r="AI1192" i="1" s="1"/>
  <c r="AK1192" i="1"/>
  <c r="AP1192" i="1" s="1"/>
  <c r="AQ1192" i="1" s="1"/>
  <c r="AL1192" i="1"/>
  <c r="AN1192" i="1"/>
  <c r="AO1192" i="1"/>
  <c r="AR1192" i="1"/>
  <c r="AS1192" i="1"/>
  <c r="AT1192" i="1"/>
  <c r="AU1192" i="1"/>
  <c r="AV1192" i="1"/>
  <c r="BB1192" i="1"/>
  <c r="AH1193" i="1"/>
  <c r="AI1193" i="1" s="1"/>
  <c r="AK1193" i="1"/>
  <c r="AP1193" i="1" s="1"/>
  <c r="AL1193" i="1"/>
  <c r="AN1193" i="1"/>
  <c r="AO1193" i="1"/>
  <c r="AR1193" i="1"/>
  <c r="AS1193" i="1"/>
  <c r="AT1193" i="1"/>
  <c r="AU1193" i="1"/>
  <c r="AV1193" i="1"/>
  <c r="BB1193" i="1"/>
  <c r="AH1194" i="1"/>
  <c r="AI1194" i="1" s="1"/>
  <c r="AK1194" i="1"/>
  <c r="AP1194" i="1" s="1"/>
  <c r="AL1194" i="1"/>
  <c r="AN1194" i="1"/>
  <c r="AO1194" i="1"/>
  <c r="AR1194" i="1"/>
  <c r="AS1194" i="1"/>
  <c r="AT1194" i="1"/>
  <c r="AU1194" i="1"/>
  <c r="AV1194" i="1"/>
  <c r="BB1194" i="1"/>
  <c r="AH1195" i="1"/>
  <c r="AI1195" i="1" s="1"/>
  <c r="AK1195" i="1"/>
  <c r="AP1195" i="1" s="1"/>
  <c r="AQ1195" i="1" s="1"/>
  <c r="AL1195" i="1"/>
  <c r="AN1195" i="1"/>
  <c r="AO1195" i="1"/>
  <c r="AR1195" i="1"/>
  <c r="AS1195" i="1"/>
  <c r="AT1195" i="1"/>
  <c r="AU1195" i="1"/>
  <c r="AV1195" i="1"/>
  <c r="BB1195" i="1"/>
  <c r="AH1196" i="1"/>
  <c r="AI1196" i="1" s="1"/>
  <c r="AK1196" i="1"/>
  <c r="AP1196" i="1" s="1"/>
  <c r="AL1196" i="1"/>
  <c r="AN1196" i="1"/>
  <c r="AO1196" i="1"/>
  <c r="AR1196" i="1"/>
  <c r="AS1196" i="1"/>
  <c r="AT1196" i="1"/>
  <c r="AU1196" i="1"/>
  <c r="AV1196" i="1"/>
  <c r="BB1196" i="1"/>
  <c r="AH1197" i="1"/>
  <c r="AI1197" i="1" s="1"/>
  <c r="AK1197" i="1"/>
  <c r="AP1197" i="1" s="1"/>
  <c r="AL1197" i="1"/>
  <c r="AN1197" i="1"/>
  <c r="AO1197" i="1"/>
  <c r="AR1197" i="1"/>
  <c r="AS1197" i="1"/>
  <c r="AT1197" i="1"/>
  <c r="AU1197" i="1"/>
  <c r="AV1197" i="1"/>
  <c r="BB1197" i="1"/>
  <c r="AH1198" i="1"/>
  <c r="AI1198" i="1" s="1"/>
  <c r="AK1198" i="1"/>
  <c r="AP1198" i="1" s="1"/>
  <c r="AL1198" i="1"/>
  <c r="AN1198" i="1"/>
  <c r="AO1198" i="1"/>
  <c r="AR1198" i="1"/>
  <c r="AS1198" i="1"/>
  <c r="AT1198" i="1"/>
  <c r="AU1198" i="1"/>
  <c r="AV1198" i="1"/>
  <c r="BB1198" i="1"/>
  <c r="AH1199" i="1"/>
  <c r="AI1199" i="1" s="1"/>
  <c r="AK1199" i="1"/>
  <c r="AP1199" i="1" s="1"/>
  <c r="AL1199" i="1"/>
  <c r="AN1199" i="1"/>
  <c r="AO1199" i="1"/>
  <c r="AR1199" i="1"/>
  <c r="AS1199" i="1"/>
  <c r="AT1199" i="1"/>
  <c r="AU1199" i="1"/>
  <c r="AV1199" i="1"/>
  <c r="BB1199" i="1"/>
  <c r="AH1200" i="1"/>
  <c r="AI1200" i="1" s="1"/>
  <c r="AK1200" i="1"/>
  <c r="AP1200" i="1" s="1"/>
  <c r="AQ1200" i="1" s="1"/>
  <c r="AL1200" i="1"/>
  <c r="AN1200" i="1"/>
  <c r="AO1200" i="1"/>
  <c r="AR1200" i="1"/>
  <c r="AS1200" i="1"/>
  <c r="AT1200" i="1"/>
  <c r="AU1200" i="1"/>
  <c r="AV1200" i="1"/>
  <c r="BB1200" i="1"/>
  <c r="AH1201" i="1"/>
  <c r="AI1201" i="1" s="1"/>
  <c r="AK1201" i="1"/>
  <c r="AP1201" i="1" s="1"/>
  <c r="AL1201" i="1"/>
  <c r="AN1201" i="1"/>
  <c r="AO1201" i="1"/>
  <c r="AR1201" i="1"/>
  <c r="AS1201" i="1"/>
  <c r="AT1201" i="1"/>
  <c r="AU1201" i="1"/>
  <c r="AV1201" i="1"/>
  <c r="BB1201" i="1"/>
  <c r="AH1202" i="1"/>
  <c r="AI1202" i="1" s="1"/>
  <c r="AK1202" i="1"/>
  <c r="AP1202" i="1" s="1"/>
  <c r="AL1202" i="1"/>
  <c r="AN1202" i="1"/>
  <c r="AO1202" i="1"/>
  <c r="AR1202" i="1"/>
  <c r="AS1202" i="1"/>
  <c r="AT1202" i="1"/>
  <c r="AU1202" i="1"/>
  <c r="AV1202" i="1"/>
  <c r="BB1202" i="1"/>
  <c r="AH1203" i="1"/>
  <c r="AI1203" i="1" s="1"/>
  <c r="AK1203" i="1"/>
  <c r="AP1203" i="1" s="1"/>
  <c r="AW1203" i="1" s="1"/>
  <c r="AL1203" i="1"/>
  <c r="AN1203" i="1"/>
  <c r="AO1203" i="1"/>
  <c r="AR1203" i="1"/>
  <c r="AS1203" i="1"/>
  <c r="AT1203" i="1"/>
  <c r="AU1203" i="1"/>
  <c r="AV1203" i="1"/>
  <c r="BB1203" i="1"/>
  <c r="AH1204" i="1"/>
  <c r="AI1204" i="1" s="1"/>
  <c r="AK1204" i="1"/>
  <c r="AP1204" i="1" s="1"/>
  <c r="AL1204" i="1"/>
  <c r="AN1204" i="1"/>
  <c r="AO1204" i="1"/>
  <c r="AR1204" i="1"/>
  <c r="AS1204" i="1"/>
  <c r="AT1204" i="1"/>
  <c r="AU1204" i="1"/>
  <c r="AV1204" i="1"/>
  <c r="BB1204" i="1"/>
  <c r="AH1205" i="1"/>
  <c r="AI1205" i="1" s="1"/>
  <c r="AK1205" i="1"/>
  <c r="AP1205" i="1" s="1"/>
  <c r="AL1205" i="1"/>
  <c r="AN1205" i="1"/>
  <c r="AO1205" i="1"/>
  <c r="AR1205" i="1"/>
  <c r="AS1205" i="1"/>
  <c r="AT1205" i="1"/>
  <c r="AU1205" i="1"/>
  <c r="AV1205" i="1"/>
  <c r="BB1205" i="1"/>
  <c r="AH1206" i="1"/>
  <c r="AI1206" i="1" s="1"/>
  <c r="AK1206" i="1"/>
  <c r="AP1206" i="1" s="1"/>
  <c r="AL1206" i="1"/>
  <c r="AN1206" i="1"/>
  <c r="AO1206" i="1"/>
  <c r="AR1206" i="1"/>
  <c r="AS1206" i="1"/>
  <c r="AT1206" i="1"/>
  <c r="AU1206" i="1"/>
  <c r="AV1206" i="1"/>
  <c r="BB1206" i="1"/>
  <c r="AH1207" i="1"/>
  <c r="AI1207" i="1" s="1"/>
  <c r="AK1207" i="1"/>
  <c r="AP1207" i="1" s="1"/>
  <c r="AL1207" i="1"/>
  <c r="AN1207" i="1"/>
  <c r="AO1207" i="1"/>
  <c r="AR1207" i="1"/>
  <c r="AS1207" i="1"/>
  <c r="AT1207" i="1"/>
  <c r="AU1207" i="1"/>
  <c r="AV1207" i="1"/>
  <c r="BB1207" i="1"/>
  <c r="AH1208" i="1"/>
  <c r="AI1208" i="1" s="1"/>
  <c r="AK1208" i="1"/>
  <c r="AP1208" i="1" s="1"/>
  <c r="AQ1208" i="1" s="1"/>
  <c r="AL1208" i="1"/>
  <c r="AN1208" i="1"/>
  <c r="AO1208" i="1"/>
  <c r="AR1208" i="1"/>
  <c r="AS1208" i="1"/>
  <c r="AT1208" i="1"/>
  <c r="AU1208" i="1"/>
  <c r="AV1208" i="1"/>
  <c r="BB1208" i="1"/>
  <c r="AH1209" i="1"/>
  <c r="AI1209" i="1" s="1"/>
  <c r="AK1209" i="1"/>
  <c r="AP1209" i="1" s="1"/>
  <c r="AL1209" i="1"/>
  <c r="AN1209" i="1"/>
  <c r="AO1209" i="1"/>
  <c r="AR1209" i="1"/>
  <c r="AS1209" i="1"/>
  <c r="AT1209" i="1"/>
  <c r="AU1209" i="1"/>
  <c r="AV1209" i="1"/>
  <c r="BB1209" i="1"/>
  <c r="AH1210" i="1"/>
  <c r="AI1210" i="1" s="1"/>
  <c r="AK1210" i="1"/>
  <c r="AP1210" i="1" s="1"/>
  <c r="AL1210" i="1"/>
  <c r="AN1210" i="1"/>
  <c r="AO1210" i="1"/>
  <c r="AR1210" i="1"/>
  <c r="AS1210" i="1"/>
  <c r="AT1210" i="1"/>
  <c r="AU1210" i="1"/>
  <c r="AV1210" i="1"/>
  <c r="BB1210" i="1"/>
  <c r="AH1173" i="1"/>
  <c r="AI1173" i="1" s="1"/>
  <c r="AK1173" i="1"/>
  <c r="AP1173" i="1" s="1"/>
  <c r="AL1173" i="1"/>
  <c r="AN1173" i="1"/>
  <c r="AO1173" i="1"/>
  <c r="AR1173" i="1"/>
  <c r="AS1173" i="1"/>
  <c r="AT1173" i="1"/>
  <c r="AU1173" i="1"/>
  <c r="AV1173" i="1"/>
  <c r="BB1173" i="1"/>
  <c r="AH1174" i="1"/>
  <c r="AI1174" i="1" s="1"/>
  <c r="AK1174" i="1"/>
  <c r="AP1174" i="1" s="1"/>
  <c r="AL1174" i="1"/>
  <c r="AN1174" i="1"/>
  <c r="AO1174" i="1"/>
  <c r="AR1174" i="1"/>
  <c r="AS1174" i="1"/>
  <c r="AT1174" i="1"/>
  <c r="AU1174" i="1"/>
  <c r="AV1174" i="1"/>
  <c r="BB1174" i="1"/>
  <c r="AH1175" i="1"/>
  <c r="AI1175" i="1" s="1"/>
  <c r="AK1175" i="1"/>
  <c r="AP1175" i="1" s="1"/>
  <c r="AL1175" i="1"/>
  <c r="AN1175" i="1"/>
  <c r="AO1175" i="1"/>
  <c r="AR1175" i="1"/>
  <c r="AS1175" i="1"/>
  <c r="AT1175" i="1"/>
  <c r="AU1175" i="1"/>
  <c r="AV1175" i="1"/>
  <c r="BB1175" i="1"/>
  <c r="AH1176" i="1"/>
  <c r="AI1176" i="1" s="1"/>
  <c r="AK1176" i="1"/>
  <c r="AP1176" i="1" s="1"/>
  <c r="AW1176" i="1" s="1"/>
  <c r="AL1176" i="1"/>
  <c r="AN1176" i="1"/>
  <c r="AO1176" i="1"/>
  <c r="AR1176" i="1"/>
  <c r="AS1176" i="1"/>
  <c r="AT1176" i="1"/>
  <c r="AU1176" i="1"/>
  <c r="AV1176" i="1"/>
  <c r="BB1176" i="1"/>
  <c r="AH1177" i="1"/>
  <c r="AI1177" i="1" s="1"/>
  <c r="AK1177" i="1"/>
  <c r="AP1177" i="1" s="1"/>
  <c r="AL1177" i="1"/>
  <c r="AN1177" i="1"/>
  <c r="AO1177" i="1"/>
  <c r="AR1177" i="1"/>
  <c r="AS1177" i="1"/>
  <c r="AT1177" i="1"/>
  <c r="AU1177" i="1"/>
  <c r="AV1177" i="1"/>
  <c r="BB1177" i="1"/>
  <c r="AH1178" i="1"/>
  <c r="AI1178" i="1" s="1"/>
  <c r="AK1178" i="1"/>
  <c r="AP1178" i="1" s="1"/>
  <c r="AL1178" i="1"/>
  <c r="AN1178" i="1"/>
  <c r="AO1178" i="1"/>
  <c r="AR1178" i="1"/>
  <c r="AS1178" i="1"/>
  <c r="AT1178" i="1"/>
  <c r="AU1178" i="1"/>
  <c r="AV1178" i="1"/>
  <c r="BB1178" i="1"/>
  <c r="AH1179" i="1"/>
  <c r="AI1179" i="1" s="1"/>
  <c r="AK1179" i="1"/>
  <c r="AP1179" i="1" s="1"/>
  <c r="AL1179" i="1"/>
  <c r="AN1179" i="1"/>
  <c r="AO1179" i="1"/>
  <c r="AR1179" i="1"/>
  <c r="AS1179" i="1"/>
  <c r="AT1179" i="1"/>
  <c r="AU1179" i="1"/>
  <c r="AV1179" i="1"/>
  <c r="BB1179" i="1"/>
  <c r="AH1180" i="1"/>
  <c r="AI1180" i="1" s="1"/>
  <c r="AK1180" i="1"/>
  <c r="AP1180" i="1" s="1"/>
  <c r="AW1180" i="1" s="1"/>
  <c r="AL1180" i="1"/>
  <c r="AN1180" i="1"/>
  <c r="AO1180" i="1"/>
  <c r="AR1180" i="1"/>
  <c r="AS1180" i="1"/>
  <c r="AT1180" i="1"/>
  <c r="AU1180" i="1"/>
  <c r="AV1180" i="1"/>
  <c r="BB1180" i="1"/>
  <c r="AH1181" i="1"/>
  <c r="AI1181" i="1" s="1"/>
  <c r="AK1181" i="1"/>
  <c r="AP1181" i="1" s="1"/>
  <c r="AL1181" i="1"/>
  <c r="AN1181" i="1"/>
  <c r="AO1181" i="1"/>
  <c r="AR1181" i="1"/>
  <c r="AS1181" i="1"/>
  <c r="AT1181" i="1"/>
  <c r="AU1181" i="1"/>
  <c r="AV1181" i="1"/>
  <c r="BB1181" i="1"/>
  <c r="AH1182" i="1"/>
  <c r="AI1182" i="1" s="1"/>
  <c r="AK1182" i="1"/>
  <c r="AP1182" i="1" s="1"/>
  <c r="AL1182" i="1"/>
  <c r="AN1182" i="1"/>
  <c r="AO1182" i="1"/>
  <c r="AR1182" i="1"/>
  <c r="AS1182" i="1"/>
  <c r="AT1182" i="1"/>
  <c r="AU1182" i="1"/>
  <c r="AV1182" i="1"/>
  <c r="BB1182" i="1"/>
  <c r="AH1183" i="1"/>
  <c r="AI1183" i="1" s="1"/>
  <c r="AK1183" i="1"/>
  <c r="AP1183" i="1" s="1"/>
  <c r="AL1183" i="1"/>
  <c r="AN1183" i="1"/>
  <c r="AO1183" i="1"/>
  <c r="AR1183" i="1"/>
  <c r="AS1183" i="1"/>
  <c r="AT1183" i="1"/>
  <c r="AU1183" i="1"/>
  <c r="AV1183" i="1"/>
  <c r="BB1183" i="1"/>
  <c r="AH1184" i="1"/>
  <c r="AI1184" i="1" s="1"/>
  <c r="AK1184" i="1"/>
  <c r="AP1184" i="1" s="1"/>
  <c r="AW1184" i="1" s="1"/>
  <c r="AL1184" i="1"/>
  <c r="AN1184" i="1"/>
  <c r="AO1184" i="1"/>
  <c r="AR1184" i="1"/>
  <c r="AS1184" i="1"/>
  <c r="AT1184" i="1"/>
  <c r="AU1184" i="1"/>
  <c r="AV1184" i="1"/>
  <c r="BB1184" i="1"/>
  <c r="AH1185" i="1"/>
  <c r="AI1185" i="1" s="1"/>
  <c r="AK1185" i="1"/>
  <c r="AP1185" i="1" s="1"/>
  <c r="AL1185" i="1"/>
  <c r="AN1185" i="1"/>
  <c r="AO1185" i="1"/>
  <c r="AR1185" i="1"/>
  <c r="AS1185" i="1"/>
  <c r="AT1185" i="1"/>
  <c r="AU1185" i="1"/>
  <c r="AV1185" i="1"/>
  <c r="BB1185" i="1"/>
  <c r="AH1143" i="1"/>
  <c r="AI1143" i="1" s="1"/>
  <c r="AK1143" i="1"/>
  <c r="AP1143" i="1" s="1"/>
  <c r="AL1143" i="1"/>
  <c r="AN1143" i="1"/>
  <c r="AO1143" i="1"/>
  <c r="AR1143" i="1"/>
  <c r="AS1143" i="1"/>
  <c r="AT1143" i="1"/>
  <c r="AU1143" i="1"/>
  <c r="AV1143" i="1"/>
  <c r="BB1143" i="1"/>
  <c r="AH1144" i="1"/>
  <c r="AI1144" i="1" s="1"/>
  <c r="AK1144" i="1"/>
  <c r="AP1144" i="1" s="1"/>
  <c r="AL1144" i="1"/>
  <c r="AN1144" i="1"/>
  <c r="AO1144" i="1"/>
  <c r="AR1144" i="1"/>
  <c r="AS1144" i="1"/>
  <c r="AT1144" i="1"/>
  <c r="AU1144" i="1"/>
  <c r="AV1144" i="1"/>
  <c r="BB1144" i="1"/>
  <c r="AH1145" i="1"/>
  <c r="AI1145" i="1" s="1"/>
  <c r="AK1145" i="1"/>
  <c r="AP1145" i="1" s="1"/>
  <c r="AL1145" i="1"/>
  <c r="AN1145" i="1"/>
  <c r="AO1145" i="1"/>
  <c r="AR1145" i="1"/>
  <c r="AS1145" i="1"/>
  <c r="AT1145" i="1"/>
  <c r="AU1145" i="1"/>
  <c r="AV1145" i="1"/>
  <c r="BB1145" i="1"/>
  <c r="AH1146" i="1"/>
  <c r="AI1146" i="1" s="1"/>
  <c r="AK1146" i="1"/>
  <c r="AP1146" i="1" s="1"/>
  <c r="AW1146" i="1" s="1"/>
  <c r="AL1146" i="1"/>
  <c r="AN1146" i="1"/>
  <c r="AO1146" i="1"/>
  <c r="AR1146" i="1"/>
  <c r="AS1146" i="1"/>
  <c r="AT1146" i="1"/>
  <c r="AU1146" i="1"/>
  <c r="AV1146" i="1"/>
  <c r="BB1146" i="1"/>
  <c r="AH1147" i="1"/>
  <c r="AI1147" i="1" s="1"/>
  <c r="AK1147" i="1"/>
  <c r="AP1147" i="1" s="1"/>
  <c r="AL1147" i="1"/>
  <c r="AN1147" i="1"/>
  <c r="AO1147" i="1"/>
  <c r="AR1147" i="1"/>
  <c r="AS1147" i="1"/>
  <c r="AT1147" i="1"/>
  <c r="AU1147" i="1"/>
  <c r="AV1147" i="1"/>
  <c r="BB1147" i="1"/>
  <c r="AH1148" i="1"/>
  <c r="AI1148" i="1" s="1"/>
  <c r="AK1148" i="1"/>
  <c r="AP1148" i="1" s="1"/>
  <c r="AL1148" i="1"/>
  <c r="AN1148" i="1"/>
  <c r="AO1148" i="1"/>
  <c r="AR1148" i="1"/>
  <c r="AS1148" i="1"/>
  <c r="AT1148" i="1"/>
  <c r="AU1148" i="1"/>
  <c r="AV1148" i="1"/>
  <c r="BB1148" i="1"/>
  <c r="AH1149" i="1"/>
  <c r="AI1149" i="1" s="1"/>
  <c r="AK1149" i="1"/>
  <c r="AP1149" i="1" s="1"/>
  <c r="AL1149" i="1"/>
  <c r="AN1149" i="1"/>
  <c r="AO1149" i="1"/>
  <c r="AR1149" i="1"/>
  <c r="AS1149" i="1"/>
  <c r="AT1149" i="1"/>
  <c r="AU1149" i="1"/>
  <c r="AV1149" i="1"/>
  <c r="BB1149" i="1"/>
  <c r="AH1150" i="1"/>
  <c r="AI1150" i="1" s="1"/>
  <c r="AK1150" i="1"/>
  <c r="AP1150" i="1" s="1"/>
  <c r="AL1150" i="1"/>
  <c r="AN1150" i="1"/>
  <c r="AO1150" i="1"/>
  <c r="AR1150" i="1"/>
  <c r="AS1150" i="1"/>
  <c r="AT1150" i="1"/>
  <c r="AU1150" i="1"/>
  <c r="AV1150" i="1"/>
  <c r="BB1150" i="1"/>
  <c r="AH1151" i="1"/>
  <c r="AI1151" i="1" s="1"/>
  <c r="AK1151" i="1"/>
  <c r="AP1151" i="1" s="1"/>
  <c r="AL1151" i="1"/>
  <c r="AN1151" i="1"/>
  <c r="AO1151" i="1"/>
  <c r="AR1151" i="1"/>
  <c r="AS1151" i="1"/>
  <c r="AT1151" i="1"/>
  <c r="AU1151" i="1"/>
  <c r="AV1151" i="1"/>
  <c r="BB1151" i="1"/>
  <c r="AH1152" i="1"/>
  <c r="AI1152" i="1" s="1"/>
  <c r="AK1152" i="1"/>
  <c r="AP1152" i="1" s="1"/>
  <c r="AL1152" i="1"/>
  <c r="AN1152" i="1"/>
  <c r="AO1152" i="1"/>
  <c r="AR1152" i="1"/>
  <c r="AS1152" i="1"/>
  <c r="AT1152" i="1"/>
  <c r="AU1152" i="1"/>
  <c r="AV1152" i="1"/>
  <c r="BB1152" i="1"/>
  <c r="AH1153" i="1"/>
  <c r="AI1153" i="1" s="1"/>
  <c r="AK1153" i="1"/>
  <c r="AP1153" i="1" s="1"/>
  <c r="AL1153" i="1"/>
  <c r="AN1153" i="1"/>
  <c r="AO1153" i="1"/>
  <c r="AR1153" i="1"/>
  <c r="AS1153" i="1"/>
  <c r="AT1153" i="1"/>
  <c r="AU1153" i="1"/>
  <c r="AV1153" i="1"/>
  <c r="BB1153" i="1"/>
  <c r="AH1154" i="1"/>
  <c r="AI1154" i="1" s="1"/>
  <c r="AK1154" i="1"/>
  <c r="AP1154" i="1" s="1"/>
  <c r="AL1154" i="1"/>
  <c r="AN1154" i="1"/>
  <c r="AO1154" i="1"/>
  <c r="AR1154" i="1"/>
  <c r="AS1154" i="1"/>
  <c r="AT1154" i="1"/>
  <c r="AU1154" i="1"/>
  <c r="AV1154" i="1"/>
  <c r="BB1154" i="1"/>
  <c r="AH1155" i="1"/>
  <c r="AI1155" i="1" s="1"/>
  <c r="AK1155" i="1"/>
  <c r="AP1155" i="1" s="1"/>
  <c r="AL1155" i="1"/>
  <c r="AN1155" i="1"/>
  <c r="AO1155" i="1"/>
  <c r="AR1155" i="1"/>
  <c r="AS1155" i="1"/>
  <c r="AT1155" i="1"/>
  <c r="AU1155" i="1"/>
  <c r="AV1155" i="1"/>
  <c r="BB1155" i="1"/>
  <c r="AH1156" i="1"/>
  <c r="AI1156" i="1" s="1"/>
  <c r="AK1156" i="1"/>
  <c r="AP1156" i="1" s="1"/>
  <c r="AL1156" i="1"/>
  <c r="AN1156" i="1"/>
  <c r="AO1156" i="1"/>
  <c r="AR1156" i="1"/>
  <c r="AS1156" i="1"/>
  <c r="AT1156" i="1"/>
  <c r="AU1156" i="1"/>
  <c r="AV1156" i="1"/>
  <c r="BB1156" i="1"/>
  <c r="AH1157" i="1"/>
  <c r="AI1157" i="1" s="1"/>
  <c r="AK1157" i="1"/>
  <c r="AP1157" i="1" s="1"/>
  <c r="AL1157" i="1"/>
  <c r="AN1157" i="1"/>
  <c r="AO1157" i="1"/>
  <c r="AR1157" i="1"/>
  <c r="AS1157" i="1"/>
  <c r="AT1157" i="1"/>
  <c r="AU1157" i="1"/>
  <c r="AV1157" i="1"/>
  <c r="BB1157" i="1"/>
  <c r="AH1158" i="1"/>
  <c r="AI1158" i="1" s="1"/>
  <c r="AK1158" i="1"/>
  <c r="AP1158" i="1" s="1"/>
  <c r="AW1158" i="1" s="1"/>
  <c r="AL1158" i="1"/>
  <c r="AN1158" i="1"/>
  <c r="AO1158" i="1"/>
  <c r="AR1158" i="1"/>
  <c r="AS1158" i="1"/>
  <c r="AT1158" i="1"/>
  <c r="AU1158" i="1"/>
  <c r="AV1158" i="1"/>
  <c r="BB1158" i="1"/>
  <c r="AH1159" i="1"/>
  <c r="AI1159" i="1" s="1"/>
  <c r="AK1159" i="1"/>
  <c r="AP1159" i="1" s="1"/>
  <c r="AL1159" i="1"/>
  <c r="AN1159" i="1"/>
  <c r="AO1159" i="1"/>
  <c r="AR1159" i="1"/>
  <c r="AS1159" i="1"/>
  <c r="AT1159" i="1"/>
  <c r="AU1159" i="1"/>
  <c r="AV1159" i="1"/>
  <c r="BB1159" i="1"/>
  <c r="AH1160" i="1"/>
  <c r="AI1160" i="1" s="1"/>
  <c r="AK1160" i="1"/>
  <c r="AP1160" i="1" s="1"/>
  <c r="AL1160" i="1"/>
  <c r="AN1160" i="1"/>
  <c r="AO1160" i="1"/>
  <c r="AR1160" i="1"/>
  <c r="AS1160" i="1"/>
  <c r="AT1160" i="1"/>
  <c r="AU1160" i="1"/>
  <c r="AV1160" i="1"/>
  <c r="BB1160" i="1"/>
  <c r="AH1161" i="1"/>
  <c r="AI1161" i="1" s="1"/>
  <c r="AK1161" i="1"/>
  <c r="AP1161" i="1" s="1"/>
  <c r="AL1161" i="1"/>
  <c r="AN1161" i="1"/>
  <c r="AO1161" i="1"/>
  <c r="AR1161" i="1"/>
  <c r="AS1161" i="1"/>
  <c r="AT1161" i="1"/>
  <c r="AU1161" i="1"/>
  <c r="AV1161" i="1"/>
  <c r="BB1161" i="1"/>
  <c r="AH1162" i="1"/>
  <c r="AI1162" i="1" s="1"/>
  <c r="AK1162" i="1"/>
  <c r="AP1162" i="1" s="1"/>
  <c r="AL1162" i="1"/>
  <c r="AN1162" i="1"/>
  <c r="AO1162" i="1"/>
  <c r="AR1162" i="1"/>
  <c r="AS1162" i="1"/>
  <c r="AT1162" i="1"/>
  <c r="AU1162" i="1"/>
  <c r="AV1162" i="1"/>
  <c r="BB1162" i="1"/>
  <c r="AH1163" i="1"/>
  <c r="AI1163" i="1" s="1"/>
  <c r="AK1163" i="1"/>
  <c r="AP1163" i="1" s="1"/>
  <c r="AL1163" i="1"/>
  <c r="AN1163" i="1"/>
  <c r="AO1163" i="1"/>
  <c r="AR1163" i="1"/>
  <c r="AS1163" i="1"/>
  <c r="AT1163" i="1"/>
  <c r="AU1163" i="1"/>
  <c r="AV1163" i="1"/>
  <c r="BB1163" i="1"/>
  <c r="AH1164" i="1"/>
  <c r="AI1164" i="1" s="1"/>
  <c r="AK1164" i="1"/>
  <c r="AP1164" i="1" s="1"/>
  <c r="AL1164" i="1"/>
  <c r="AN1164" i="1"/>
  <c r="AO1164" i="1"/>
  <c r="AR1164" i="1"/>
  <c r="AS1164" i="1"/>
  <c r="AT1164" i="1"/>
  <c r="AU1164" i="1"/>
  <c r="AV1164" i="1"/>
  <c r="BB1164" i="1"/>
  <c r="AH1165" i="1"/>
  <c r="AI1165" i="1" s="1"/>
  <c r="AK1165" i="1"/>
  <c r="AP1165" i="1" s="1"/>
  <c r="AL1165" i="1"/>
  <c r="AN1165" i="1"/>
  <c r="AO1165" i="1"/>
  <c r="AR1165" i="1"/>
  <c r="AS1165" i="1"/>
  <c r="AT1165" i="1"/>
  <c r="AU1165" i="1"/>
  <c r="AV1165" i="1"/>
  <c r="BB1165" i="1"/>
  <c r="AH1166" i="1"/>
  <c r="AI1166" i="1" s="1"/>
  <c r="AK1166" i="1"/>
  <c r="AP1166" i="1" s="1"/>
  <c r="AW1166" i="1" s="1"/>
  <c r="AL1166" i="1"/>
  <c r="AN1166" i="1"/>
  <c r="AO1166" i="1"/>
  <c r="AR1166" i="1"/>
  <c r="AS1166" i="1"/>
  <c r="AT1166" i="1"/>
  <c r="AU1166" i="1"/>
  <c r="AV1166" i="1"/>
  <c r="BB1166" i="1"/>
  <c r="AH1167" i="1"/>
  <c r="AI1167" i="1" s="1"/>
  <c r="AK1167" i="1"/>
  <c r="AP1167" i="1" s="1"/>
  <c r="AL1167" i="1"/>
  <c r="AN1167" i="1"/>
  <c r="AO1167" i="1"/>
  <c r="AR1167" i="1"/>
  <c r="AS1167" i="1"/>
  <c r="AT1167" i="1"/>
  <c r="AU1167" i="1"/>
  <c r="AV1167" i="1"/>
  <c r="BB1167" i="1"/>
  <c r="AH1168" i="1"/>
  <c r="AI1168" i="1" s="1"/>
  <c r="AK1168" i="1"/>
  <c r="AP1168" i="1" s="1"/>
  <c r="AL1168" i="1"/>
  <c r="AN1168" i="1"/>
  <c r="AO1168" i="1"/>
  <c r="AR1168" i="1"/>
  <c r="AS1168" i="1"/>
  <c r="AT1168" i="1"/>
  <c r="AU1168" i="1"/>
  <c r="AV1168" i="1"/>
  <c r="BB1168" i="1"/>
  <c r="AH1169" i="1"/>
  <c r="AI1169" i="1" s="1"/>
  <c r="AK1169" i="1"/>
  <c r="AP1169" i="1" s="1"/>
  <c r="AL1169" i="1"/>
  <c r="AN1169" i="1"/>
  <c r="AO1169" i="1"/>
  <c r="AR1169" i="1"/>
  <c r="AS1169" i="1"/>
  <c r="AT1169" i="1"/>
  <c r="AU1169" i="1"/>
  <c r="AV1169" i="1"/>
  <c r="BB1169" i="1"/>
  <c r="AH1170" i="1"/>
  <c r="AI1170" i="1" s="1"/>
  <c r="AK1170" i="1"/>
  <c r="AP1170" i="1" s="1"/>
  <c r="AW1170" i="1" s="1"/>
  <c r="AL1170" i="1"/>
  <c r="AN1170" i="1"/>
  <c r="AO1170" i="1"/>
  <c r="AR1170" i="1"/>
  <c r="AS1170" i="1"/>
  <c r="AT1170" i="1"/>
  <c r="AU1170" i="1"/>
  <c r="AV1170" i="1"/>
  <c r="BB1170" i="1"/>
  <c r="AH1171" i="1"/>
  <c r="AI1171" i="1" s="1"/>
  <c r="AK1171" i="1"/>
  <c r="AP1171" i="1" s="1"/>
  <c r="AW1171" i="1" s="1"/>
  <c r="AL1171" i="1"/>
  <c r="AN1171" i="1"/>
  <c r="AO1171" i="1"/>
  <c r="AR1171" i="1"/>
  <c r="AS1171" i="1"/>
  <c r="AT1171" i="1"/>
  <c r="AU1171" i="1"/>
  <c r="AV1171" i="1"/>
  <c r="BB1171" i="1"/>
  <c r="AH1172" i="1"/>
  <c r="AI1172" i="1" s="1"/>
  <c r="AK1172" i="1"/>
  <c r="AP1172" i="1" s="1"/>
  <c r="AL1172" i="1"/>
  <c r="AN1172" i="1"/>
  <c r="AO1172" i="1"/>
  <c r="AR1172" i="1"/>
  <c r="AS1172" i="1"/>
  <c r="AT1172" i="1"/>
  <c r="AU1172" i="1"/>
  <c r="AV1172" i="1"/>
  <c r="BB1172" i="1"/>
  <c r="AH1121" i="1"/>
  <c r="AI1121" i="1" s="1"/>
  <c r="AK1121" i="1"/>
  <c r="AP1121" i="1" s="1"/>
  <c r="AL1121" i="1"/>
  <c r="AN1121" i="1"/>
  <c r="AO1121" i="1"/>
  <c r="AR1121" i="1"/>
  <c r="AS1121" i="1"/>
  <c r="AT1121" i="1"/>
  <c r="AU1121" i="1"/>
  <c r="AV1121" i="1"/>
  <c r="BB1121" i="1"/>
  <c r="AH1122" i="1"/>
  <c r="AI1122" i="1" s="1"/>
  <c r="AK1122" i="1"/>
  <c r="AP1122" i="1" s="1"/>
  <c r="AL1122" i="1"/>
  <c r="AN1122" i="1"/>
  <c r="AO1122" i="1"/>
  <c r="AR1122" i="1"/>
  <c r="AS1122" i="1"/>
  <c r="AT1122" i="1"/>
  <c r="AU1122" i="1"/>
  <c r="AV1122" i="1"/>
  <c r="BB1122" i="1"/>
  <c r="AH1123" i="1"/>
  <c r="AI1123" i="1" s="1"/>
  <c r="AK1123" i="1"/>
  <c r="AP1123" i="1" s="1"/>
  <c r="AL1123" i="1"/>
  <c r="AN1123" i="1"/>
  <c r="AO1123" i="1"/>
  <c r="AR1123" i="1"/>
  <c r="AS1123" i="1"/>
  <c r="AT1123" i="1"/>
  <c r="AU1123" i="1"/>
  <c r="AV1123" i="1"/>
  <c r="BB1123" i="1"/>
  <c r="AH1124" i="1"/>
  <c r="AI1124" i="1" s="1"/>
  <c r="AK1124" i="1"/>
  <c r="AP1124" i="1" s="1"/>
  <c r="AW1124" i="1" s="1"/>
  <c r="AL1124" i="1"/>
  <c r="AN1124" i="1"/>
  <c r="AO1124" i="1"/>
  <c r="AR1124" i="1"/>
  <c r="AS1124" i="1"/>
  <c r="AT1124" i="1"/>
  <c r="AU1124" i="1"/>
  <c r="AV1124" i="1"/>
  <c r="BB1124" i="1"/>
  <c r="AH1125" i="1"/>
  <c r="AI1125" i="1" s="1"/>
  <c r="AK1125" i="1"/>
  <c r="AP1125" i="1" s="1"/>
  <c r="AW1125" i="1" s="1"/>
  <c r="AL1125" i="1"/>
  <c r="AN1125" i="1"/>
  <c r="AO1125" i="1"/>
  <c r="AR1125" i="1"/>
  <c r="AS1125" i="1"/>
  <c r="AT1125" i="1"/>
  <c r="AU1125" i="1"/>
  <c r="AV1125" i="1"/>
  <c r="BB1125" i="1"/>
  <c r="AH1126" i="1"/>
  <c r="AI1126" i="1" s="1"/>
  <c r="AK1126" i="1"/>
  <c r="AP1126" i="1" s="1"/>
  <c r="AL1126" i="1"/>
  <c r="AN1126" i="1"/>
  <c r="AO1126" i="1"/>
  <c r="AR1126" i="1"/>
  <c r="AS1126" i="1"/>
  <c r="AT1126" i="1"/>
  <c r="AU1126" i="1"/>
  <c r="AV1126" i="1"/>
  <c r="BB1126" i="1"/>
  <c r="AH1127" i="1"/>
  <c r="AI1127" i="1" s="1"/>
  <c r="AK1127" i="1"/>
  <c r="AP1127" i="1" s="1"/>
  <c r="AL1127" i="1"/>
  <c r="AN1127" i="1"/>
  <c r="AO1127" i="1"/>
  <c r="AR1127" i="1"/>
  <c r="AS1127" i="1"/>
  <c r="AT1127" i="1"/>
  <c r="AU1127" i="1"/>
  <c r="AV1127" i="1"/>
  <c r="BB1127" i="1"/>
  <c r="AH1128" i="1"/>
  <c r="AI1128" i="1" s="1"/>
  <c r="AK1128" i="1"/>
  <c r="AP1128" i="1" s="1"/>
  <c r="AW1128" i="1" s="1"/>
  <c r="AL1128" i="1"/>
  <c r="AN1128" i="1"/>
  <c r="AO1128" i="1"/>
  <c r="AR1128" i="1"/>
  <c r="AS1128" i="1"/>
  <c r="AT1128" i="1"/>
  <c r="AU1128" i="1"/>
  <c r="AV1128" i="1"/>
  <c r="BB1128" i="1"/>
  <c r="AH1129" i="1"/>
  <c r="AI1129" i="1" s="1"/>
  <c r="AK1129" i="1"/>
  <c r="AP1129" i="1" s="1"/>
  <c r="AW1129" i="1" s="1"/>
  <c r="AL1129" i="1"/>
  <c r="AN1129" i="1"/>
  <c r="AO1129" i="1"/>
  <c r="AR1129" i="1"/>
  <c r="AS1129" i="1"/>
  <c r="AT1129" i="1"/>
  <c r="AU1129" i="1"/>
  <c r="AV1129" i="1"/>
  <c r="BB1129" i="1"/>
  <c r="AH1130" i="1"/>
  <c r="AI1130" i="1" s="1"/>
  <c r="AK1130" i="1"/>
  <c r="AP1130" i="1" s="1"/>
  <c r="AL1130" i="1"/>
  <c r="AN1130" i="1"/>
  <c r="AO1130" i="1"/>
  <c r="AR1130" i="1"/>
  <c r="AS1130" i="1"/>
  <c r="AT1130" i="1"/>
  <c r="AU1130" i="1"/>
  <c r="AV1130" i="1"/>
  <c r="BB1130" i="1"/>
  <c r="AH1131" i="1"/>
  <c r="AI1131" i="1" s="1"/>
  <c r="AK1131" i="1"/>
  <c r="AP1131" i="1" s="1"/>
  <c r="AL1131" i="1"/>
  <c r="AN1131" i="1"/>
  <c r="AO1131" i="1"/>
  <c r="AR1131" i="1"/>
  <c r="AS1131" i="1"/>
  <c r="AT1131" i="1"/>
  <c r="AU1131" i="1"/>
  <c r="AV1131" i="1"/>
  <c r="BB1131" i="1"/>
  <c r="AH1132" i="1"/>
  <c r="AI1132" i="1" s="1"/>
  <c r="AK1132" i="1"/>
  <c r="AP1132" i="1" s="1"/>
  <c r="AL1132" i="1"/>
  <c r="AN1132" i="1"/>
  <c r="AO1132" i="1"/>
  <c r="AR1132" i="1"/>
  <c r="AS1132" i="1"/>
  <c r="AT1132" i="1"/>
  <c r="AU1132" i="1"/>
  <c r="AV1132" i="1"/>
  <c r="BB1132" i="1"/>
  <c r="AH1133" i="1"/>
  <c r="AI1133" i="1" s="1"/>
  <c r="AK1133" i="1"/>
  <c r="AP1133" i="1" s="1"/>
  <c r="AW1133" i="1" s="1"/>
  <c r="AL1133" i="1"/>
  <c r="AN1133" i="1"/>
  <c r="AO1133" i="1"/>
  <c r="AR1133" i="1"/>
  <c r="AS1133" i="1"/>
  <c r="AT1133" i="1"/>
  <c r="AU1133" i="1"/>
  <c r="AV1133" i="1"/>
  <c r="BB1133" i="1"/>
  <c r="AH1134" i="1"/>
  <c r="AI1134" i="1" s="1"/>
  <c r="AK1134" i="1"/>
  <c r="AP1134" i="1" s="1"/>
  <c r="AQ1134" i="1" s="1"/>
  <c r="AL1134" i="1"/>
  <c r="AN1134" i="1"/>
  <c r="AO1134" i="1"/>
  <c r="AR1134" i="1"/>
  <c r="AS1134" i="1"/>
  <c r="AT1134" i="1"/>
  <c r="AU1134" i="1"/>
  <c r="AV1134" i="1"/>
  <c r="BB1134" i="1"/>
  <c r="AH1135" i="1"/>
  <c r="AI1135" i="1" s="1"/>
  <c r="AK1135" i="1"/>
  <c r="AP1135" i="1" s="1"/>
  <c r="AL1135" i="1"/>
  <c r="AN1135" i="1"/>
  <c r="AO1135" i="1"/>
  <c r="AR1135" i="1"/>
  <c r="AS1135" i="1"/>
  <c r="AT1135" i="1"/>
  <c r="AU1135" i="1"/>
  <c r="AV1135" i="1"/>
  <c r="BB1135" i="1"/>
  <c r="AH1136" i="1"/>
  <c r="AI1136" i="1" s="1"/>
  <c r="AK1136" i="1"/>
  <c r="AP1136" i="1" s="1"/>
  <c r="AL1136" i="1"/>
  <c r="AN1136" i="1"/>
  <c r="AO1136" i="1"/>
  <c r="AR1136" i="1"/>
  <c r="AS1136" i="1"/>
  <c r="AT1136" i="1"/>
  <c r="AU1136" i="1"/>
  <c r="AV1136" i="1"/>
  <c r="BB1136" i="1"/>
  <c r="AH1137" i="1"/>
  <c r="AI1137" i="1" s="1"/>
  <c r="AK1137" i="1"/>
  <c r="AP1137" i="1" s="1"/>
  <c r="AW1137" i="1" s="1"/>
  <c r="AL1137" i="1"/>
  <c r="AN1137" i="1"/>
  <c r="AO1137" i="1"/>
  <c r="AR1137" i="1"/>
  <c r="AS1137" i="1"/>
  <c r="AT1137" i="1"/>
  <c r="AU1137" i="1"/>
  <c r="AV1137" i="1"/>
  <c r="BB1137" i="1"/>
  <c r="AH1138" i="1"/>
  <c r="AI1138" i="1" s="1"/>
  <c r="AK1138" i="1"/>
  <c r="AP1138" i="1" s="1"/>
  <c r="AQ1138" i="1" s="1"/>
  <c r="AL1138" i="1"/>
  <c r="AN1138" i="1"/>
  <c r="AO1138" i="1"/>
  <c r="AR1138" i="1"/>
  <c r="AS1138" i="1"/>
  <c r="AT1138" i="1"/>
  <c r="AU1138" i="1"/>
  <c r="AV1138" i="1"/>
  <c r="BB1138" i="1"/>
  <c r="AH1139" i="1"/>
  <c r="AI1139" i="1" s="1"/>
  <c r="AK1139" i="1"/>
  <c r="AP1139" i="1" s="1"/>
  <c r="AL1139" i="1"/>
  <c r="AN1139" i="1"/>
  <c r="AO1139" i="1"/>
  <c r="AR1139" i="1"/>
  <c r="AS1139" i="1"/>
  <c r="AT1139" i="1"/>
  <c r="AU1139" i="1"/>
  <c r="AV1139" i="1"/>
  <c r="BB1139" i="1"/>
  <c r="AH1140" i="1"/>
  <c r="AI1140" i="1" s="1"/>
  <c r="AK1140" i="1"/>
  <c r="AP1140" i="1" s="1"/>
  <c r="AL1140" i="1"/>
  <c r="AN1140" i="1"/>
  <c r="AO1140" i="1"/>
  <c r="AR1140" i="1"/>
  <c r="AS1140" i="1"/>
  <c r="AT1140" i="1"/>
  <c r="AU1140" i="1"/>
  <c r="AV1140" i="1"/>
  <c r="BB1140" i="1"/>
  <c r="AH1141" i="1"/>
  <c r="AI1141" i="1" s="1"/>
  <c r="AK1141" i="1"/>
  <c r="AP1141" i="1" s="1"/>
  <c r="AW1141" i="1" s="1"/>
  <c r="AL1141" i="1"/>
  <c r="AN1141" i="1"/>
  <c r="AO1141" i="1"/>
  <c r="AR1141" i="1"/>
  <c r="AS1141" i="1"/>
  <c r="AT1141" i="1"/>
  <c r="AU1141" i="1"/>
  <c r="AV1141" i="1"/>
  <c r="BB1141" i="1"/>
  <c r="AH1142" i="1"/>
  <c r="AI1142" i="1" s="1"/>
  <c r="AK1142" i="1"/>
  <c r="AP1142" i="1" s="1"/>
  <c r="AQ1142" i="1" s="1"/>
  <c r="AL1142" i="1"/>
  <c r="AN1142" i="1"/>
  <c r="AO1142" i="1"/>
  <c r="AR1142" i="1"/>
  <c r="AS1142" i="1"/>
  <c r="AT1142" i="1"/>
  <c r="AU1142" i="1"/>
  <c r="AV1142" i="1"/>
  <c r="BB1142" i="1"/>
  <c r="AH1107" i="1"/>
  <c r="AI1107" i="1" s="1"/>
  <c r="AK1107" i="1"/>
  <c r="AP1107" i="1" s="1"/>
  <c r="AL1107" i="1"/>
  <c r="AN1107" i="1"/>
  <c r="AO1107" i="1"/>
  <c r="AR1107" i="1"/>
  <c r="AS1107" i="1"/>
  <c r="AT1107" i="1"/>
  <c r="AU1107" i="1"/>
  <c r="AV1107" i="1"/>
  <c r="BB1107" i="1"/>
  <c r="AH1108" i="1"/>
  <c r="AI1108" i="1" s="1"/>
  <c r="AK1108" i="1"/>
  <c r="AP1108" i="1" s="1"/>
  <c r="AL1108" i="1"/>
  <c r="AN1108" i="1"/>
  <c r="AO1108" i="1"/>
  <c r="AR1108" i="1"/>
  <c r="AS1108" i="1"/>
  <c r="AT1108" i="1"/>
  <c r="AU1108" i="1"/>
  <c r="AV1108" i="1"/>
  <c r="BB1108" i="1"/>
  <c r="AH1109" i="1"/>
  <c r="AI1109" i="1" s="1"/>
  <c r="AK1109" i="1"/>
  <c r="AP1109" i="1" s="1"/>
  <c r="AL1109" i="1"/>
  <c r="AN1109" i="1"/>
  <c r="AO1109" i="1"/>
  <c r="AR1109" i="1"/>
  <c r="AS1109" i="1"/>
  <c r="AT1109" i="1"/>
  <c r="AU1109" i="1"/>
  <c r="AV1109" i="1"/>
  <c r="BB1109" i="1"/>
  <c r="AH1110" i="1"/>
  <c r="AI1110" i="1" s="1"/>
  <c r="AK1110" i="1"/>
  <c r="AP1110" i="1" s="1"/>
  <c r="AW1110" i="1" s="1"/>
  <c r="AL1110" i="1"/>
  <c r="AN1110" i="1"/>
  <c r="AO1110" i="1"/>
  <c r="AR1110" i="1"/>
  <c r="AS1110" i="1"/>
  <c r="AT1110" i="1"/>
  <c r="AU1110" i="1"/>
  <c r="AV1110" i="1"/>
  <c r="BB1110" i="1"/>
  <c r="AH1111" i="1"/>
  <c r="AI1111" i="1" s="1"/>
  <c r="AK1111" i="1"/>
  <c r="AP1111" i="1" s="1"/>
  <c r="AL1111" i="1"/>
  <c r="AN1111" i="1"/>
  <c r="AO1111" i="1"/>
  <c r="AR1111" i="1"/>
  <c r="AS1111" i="1"/>
  <c r="AT1111" i="1"/>
  <c r="AU1111" i="1"/>
  <c r="AV1111" i="1"/>
  <c r="BB1111" i="1"/>
  <c r="AH1112" i="1"/>
  <c r="AI1112" i="1" s="1"/>
  <c r="AK1112" i="1"/>
  <c r="AP1112" i="1" s="1"/>
  <c r="AL1112" i="1"/>
  <c r="AN1112" i="1"/>
  <c r="AO1112" i="1"/>
  <c r="AR1112" i="1"/>
  <c r="AS1112" i="1"/>
  <c r="AT1112" i="1"/>
  <c r="AU1112" i="1"/>
  <c r="AV1112" i="1"/>
  <c r="BB1112" i="1"/>
  <c r="AH1113" i="1"/>
  <c r="AI1113" i="1" s="1"/>
  <c r="AK1113" i="1"/>
  <c r="AP1113" i="1" s="1"/>
  <c r="AL1113" i="1"/>
  <c r="AN1113" i="1"/>
  <c r="AO1113" i="1"/>
  <c r="AR1113" i="1"/>
  <c r="AS1113" i="1"/>
  <c r="AT1113" i="1"/>
  <c r="AU1113" i="1"/>
  <c r="AV1113" i="1"/>
  <c r="BB1113" i="1"/>
  <c r="AH1114" i="1"/>
  <c r="AI1114" i="1" s="1"/>
  <c r="AK1114" i="1"/>
  <c r="AP1114" i="1" s="1"/>
  <c r="AW1114" i="1" s="1"/>
  <c r="AL1114" i="1"/>
  <c r="AN1114" i="1"/>
  <c r="AO1114" i="1"/>
  <c r="AR1114" i="1"/>
  <c r="AS1114" i="1"/>
  <c r="AT1114" i="1"/>
  <c r="AU1114" i="1"/>
  <c r="AV1114" i="1"/>
  <c r="BB1114" i="1"/>
  <c r="AH1115" i="1"/>
  <c r="AI1115" i="1" s="1"/>
  <c r="AK1115" i="1"/>
  <c r="AP1115" i="1" s="1"/>
  <c r="AL1115" i="1"/>
  <c r="AN1115" i="1"/>
  <c r="AO1115" i="1"/>
  <c r="AR1115" i="1"/>
  <c r="AS1115" i="1"/>
  <c r="AT1115" i="1"/>
  <c r="AU1115" i="1"/>
  <c r="AV1115" i="1"/>
  <c r="BB1115" i="1"/>
  <c r="AH1116" i="1"/>
  <c r="AI1116" i="1" s="1"/>
  <c r="AK1116" i="1"/>
  <c r="AP1116" i="1" s="1"/>
  <c r="AL1116" i="1"/>
  <c r="AN1116" i="1"/>
  <c r="AO1116" i="1"/>
  <c r="AR1116" i="1"/>
  <c r="AS1116" i="1"/>
  <c r="AT1116" i="1"/>
  <c r="AU1116" i="1"/>
  <c r="AV1116" i="1"/>
  <c r="BB1116" i="1"/>
  <c r="AH1117" i="1"/>
  <c r="AI1117" i="1" s="1"/>
  <c r="AK1117" i="1"/>
  <c r="AP1117" i="1" s="1"/>
  <c r="AL1117" i="1"/>
  <c r="AN1117" i="1"/>
  <c r="AO1117" i="1"/>
  <c r="AR1117" i="1"/>
  <c r="AS1117" i="1"/>
  <c r="AT1117" i="1"/>
  <c r="AU1117" i="1"/>
  <c r="AV1117" i="1"/>
  <c r="BB1117" i="1"/>
  <c r="AH1118" i="1"/>
  <c r="AI1118" i="1" s="1"/>
  <c r="AK1118" i="1"/>
  <c r="AP1118" i="1" s="1"/>
  <c r="AW1118" i="1" s="1"/>
  <c r="AL1118" i="1"/>
  <c r="AN1118" i="1"/>
  <c r="AO1118" i="1"/>
  <c r="AR1118" i="1"/>
  <c r="AS1118" i="1"/>
  <c r="AT1118" i="1"/>
  <c r="AU1118" i="1"/>
  <c r="AV1118" i="1"/>
  <c r="BB1118" i="1"/>
  <c r="AH1119" i="1"/>
  <c r="AI1119" i="1" s="1"/>
  <c r="AK1119" i="1"/>
  <c r="AP1119" i="1" s="1"/>
  <c r="AL1119" i="1"/>
  <c r="AN1119" i="1"/>
  <c r="AO1119" i="1"/>
  <c r="AR1119" i="1"/>
  <c r="AS1119" i="1"/>
  <c r="AT1119" i="1"/>
  <c r="AU1119" i="1"/>
  <c r="AV1119" i="1"/>
  <c r="BB1119" i="1"/>
  <c r="AH1120" i="1"/>
  <c r="AI1120" i="1" s="1"/>
  <c r="AK1120" i="1"/>
  <c r="AP1120" i="1" s="1"/>
  <c r="AL1120" i="1"/>
  <c r="AN1120" i="1"/>
  <c r="AO1120" i="1"/>
  <c r="AR1120" i="1"/>
  <c r="AS1120" i="1"/>
  <c r="AT1120" i="1"/>
  <c r="AU1120" i="1"/>
  <c r="AV1120" i="1"/>
  <c r="BB1120" i="1"/>
  <c r="AH1063" i="1"/>
  <c r="AI1063" i="1" s="1"/>
  <c r="AK1063" i="1"/>
  <c r="AP1063" i="1" s="1"/>
  <c r="AL1063" i="1"/>
  <c r="AN1063" i="1"/>
  <c r="AO1063" i="1"/>
  <c r="AR1063" i="1"/>
  <c r="AS1063" i="1"/>
  <c r="AT1063" i="1"/>
  <c r="AU1063" i="1"/>
  <c r="AV1063" i="1"/>
  <c r="BB1063" i="1"/>
  <c r="AH1064" i="1"/>
  <c r="AI1064" i="1" s="1"/>
  <c r="AK1064" i="1"/>
  <c r="AP1064" i="1" s="1"/>
  <c r="AL1064" i="1"/>
  <c r="AN1064" i="1"/>
  <c r="AO1064" i="1"/>
  <c r="AR1064" i="1"/>
  <c r="AS1064" i="1"/>
  <c r="AT1064" i="1"/>
  <c r="AU1064" i="1"/>
  <c r="AV1064" i="1"/>
  <c r="BB1064" i="1"/>
  <c r="AH1065" i="1"/>
  <c r="AI1065" i="1" s="1"/>
  <c r="AK1065" i="1"/>
  <c r="AP1065" i="1" s="1"/>
  <c r="AL1065" i="1"/>
  <c r="AN1065" i="1"/>
  <c r="AO1065" i="1"/>
  <c r="AR1065" i="1"/>
  <c r="AS1065" i="1"/>
  <c r="AT1065" i="1"/>
  <c r="AU1065" i="1"/>
  <c r="AV1065" i="1"/>
  <c r="BB1065" i="1"/>
  <c r="AH1066" i="1"/>
  <c r="AI1066" i="1" s="1"/>
  <c r="AK1066" i="1"/>
  <c r="AP1066" i="1" s="1"/>
  <c r="AL1066" i="1"/>
  <c r="AN1066" i="1"/>
  <c r="AO1066" i="1"/>
  <c r="AR1066" i="1"/>
  <c r="AS1066" i="1"/>
  <c r="AT1066" i="1"/>
  <c r="AU1066" i="1"/>
  <c r="AV1066" i="1"/>
  <c r="BB1066" i="1"/>
  <c r="AH1067" i="1"/>
  <c r="AI1067" i="1" s="1"/>
  <c r="AK1067" i="1"/>
  <c r="AP1067" i="1" s="1"/>
  <c r="AL1067" i="1"/>
  <c r="AN1067" i="1"/>
  <c r="AO1067" i="1"/>
  <c r="AR1067" i="1"/>
  <c r="AS1067" i="1"/>
  <c r="AT1067" i="1"/>
  <c r="AU1067" i="1"/>
  <c r="AV1067" i="1"/>
  <c r="BB1067" i="1"/>
  <c r="AH1068" i="1"/>
  <c r="AI1068" i="1" s="1"/>
  <c r="AK1068" i="1"/>
  <c r="AP1068" i="1" s="1"/>
  <c r="AL1068" i="1"/>
  <c r="AN1068" i="1"/>
  <c r="AO1068" i="1"/>
  <c r="AR1068" i="1"/>
  <c r="AS1068" i="1"/>
  <c r="AT1068" i="1"/>
  <c r="AU1068" i="1"/>
  <c r="AV1068" i="1"/>
  <c r="BB1068" i="1"/>
  <c r="AH1069" i="1"/>
  <c r="AI1069" i="1" s="1"/>
  <c r="AK1069" i="1"/>
  <c r="AP1069" i="1" s="1"/>
  <c r="AL1069" i="1"/>
  <c r="AN1069" i="1"/>
  <c r="AO1069" i="1"/>
  <c r="AR1069" i="1"/>
  <c r="AS1069" i="1"/>
  <c r="AT1069" i="1"/>
  <c r="AU1069" i="1"/>
  <c r="AV1069" i="1"/>
  <c r="BB1069" i="1"/>
  <c r="AH1070" i="1"/>
  <c r="AI1070" i="1" s="1"/>
  <c r="AK1070" i="1"/>
  <c r="AP1070" i="1" s="1"/>
  <c r="AL1070" i="1"/>
  <c r="AN1070" i="1"/>
  <c r="AO1070" i="1"/>
  <c r="AR1070" i="1"/>
  <c r="AS1070" i="1"/>
  <c r="AT1070" i="1"/>
  <c r="AU1070" i="1"/>
  <c r="AV1070" i="1"/>
  <c r="BB1070" i="1"/>
  <c r="AH1071" i="1"/>
  <c r="AI1071" i="1" s="1"/>
  <c r="AK1071" i="1"/>
  <c r="AP1071" i="1" s="1"/>
  <c r="AW1071" i="1" s="1"/>
  <c r="AL1071" i="1"/>
  <c r="AN1071" i="1"/>
  <c r="AO1071" i="1"/>
  <c r="AR1071" i="1"/>
  <c r="AS1071" i="1"/>
  <c r="AT1071" i="1"/>
  <c r="AU1071" i="1"/>
  <c r="AV1071" i="1"/>
  <c r="BB1071" i="1"/>
  <c r="AH1072" i="1"/>
  <c r="AI1072" i="1" s="1"/>
  <c r="AK1072" i="1"/>
  <c r="AP1072" i="1" s="1"/>
  <c r="AL1072" i="1"/>
  <c r="AN1072" i="1"/>
  <c r="AO1072" i="1"/>
  <c r="AR1072" i="1"/>
  <c r="AS1072" i="1"/>
  <c r="AT1072" i="1"/>
  <c r="AU1072" i="1"/>
  <c r="AV1072" i="1"/>
  <c r="BB1072" i="1"/>
  <c r="AH1073" i="1"/>
  <c r="AI1073" i="1" s="1"/>
  <c r="AK1073" i="1"/>
  <c r="AP1073" i="1" s="1"/>
  <c r="AL1073" i="1"/>
  <c r="AN1073" i="1"/>
  <c r="AO1073" i="1"/>
  <c r="AR1073" i="1"/>
  <c r="AS1073" i="1"/>
  <c r="AT1073" i="1"/>
  <c r="AU1073" i="1"/>
  <c r="AV1073" i="1"/>
  <c r="BB1073" i="1"/>
  <c r="AH1074" i="1"/>
  <c r="AI1074" i="1" s="1"/>
  <c r="AK1074" i="1"/>
  <c r="AP1074" i="1" s="1"/>
  <c r="AW1074" i="1" s="1"/>
  <c r="AL1074" i="1"/>
  <c r="AN1074" i="1"/>
  <c r="AO1074" i="1"/>
  <c r="AR1074" i="1"/>
  <c r="AS1074" i="1"/>
  <c r="AT1074" i="1"/>
  <c r="AU1074" i="1"/>
  <c r="AV1074" i="1"/>
  <c r="BB1074" i="1"/>
  <c r="AH1075" i="1"/>
  <c r="AI1075" i="1" s="1"/>
  <c r="AK1075" i="1"/>
  <c r="AP1075" i="1" s="1"/>
  <c r="AL1075" i="1"/>
  <c r="AN1075" i="1"/>
  <c r="AO1075" i="1"/>
  <c r="AR1075" i="1"/>
  <c r="AS1075" i="1"/>
  <c r="AT1075" i="1"/>
  <c r="AU1075" i="1"/>
  <c r="AV1075" i="1"/>
  <c r="BB1075" i="1"/>
  <c r="AH1076" i="1"/>
  <c r="AI1076" i="1" s="1"/>
  <c r="AK1076" i="1"/>
  <c r="AP1076" i="1" s="1"/>
  <c r="AL1076" i="1"/>
  <c r="AN1076" i="1"/>
  <c r="AO1076" i="1"/>
  <c r="AR1076" i="1"/>
  <c r="AS1076" i="1"/>
  <c r="AT1076" i="1"/>
  <c r="AU1076" i="1"/>
  <c r="AV1076" i="1"/>
  <c r="BB1076" i="1"/>
  <c r="AH1077" i="1"/>
  <c r="AI1077" i="1" s="1"/>
  <c r="AK1077" i="1"/>
  <c r="AP1077" i="1" s="1"/>
  <c r="AL1077" i="1"/>
  <c r="AN1077" i="1"/>
  <c r="AO1077" i="1"/>
  <c r="AR1077" i="1"/>
  <c r="AS1077" i="1"/>
  <c r="AT1077" i="1"/>
  <c r="AU1077" i="1"/>
  <c r="AV1077" i="1"/>
  <c r="BB1077" i="1"/>
  <c r="AH1078" i="1"/>
  <c r="AI1078" i="1" s="1"/>
  <c r="AK1078" i="1"/>
  <c r="AP1078" i="1" s="1"/>
  <c r="AW1078" i="1" s="1"/>
  <c r="AL1078" i="1"/>
  <c r="AN1078" i="1"/>
  <c r="AO1078" i="1"/>
  <c r="AR1078" i="1"/>
  <c r="AS1078" i="1"/>
  <c r="AT1078" i="1"/>
  <c r="AU1078" i="1"/>
  <c r="AV1078" i="1"/>
  <c r="BB1078" i="1"/>
  <c r="AH1079" i="1"/>
  <c r="AI1079" i="1" s="1"/>
  <c r="AK1079" i="1"/>
  <c r="AP1079" i="1" s="1"/>
  <c r="AW1079" i="1" s="1"/>
  <c r="AL1079" i="1"/>
  <c r="AN1079" i="1"/>
  <c r="AO1079" i="1"/>
  <c r="AR1079" i="1"/>
  <c r="AS1079" i="1"/>
  <c r="AT1079" i="1"/>
  <c r="AU1079" i="1"/>
  <c r="AV1079" i="1"/>
  <c r="BB1079" i="1"/>
  <c r="AH1080" i="1"/>
  <c r="AI1080" i="1" s="1"/>
  <c r="AK1080" i="1"/>
  <c r="AP1080" i="1" s="1"/>
  <c r="AL1080" i="1"/>
  <c r="AN1080" i="1"/>
  <c r="AO1080" i="1"/>
  <c r="AR1080" i="1"/>
  <c r="AS1080" i="1"/>
  <c r="AT1080" i="1"/>
  <c r="AU1080" i="1"/>
  <c r="AV1080" i="1"/>
  <c r="BB1080" i="1"/>
  <c r="AH1081" i="1"/>
  <c r="AI1081" i="1" s="1"/>
  <c r="AK1081" i="1"/>
  <c r="AP1081" i="1" s="1"/>
  <c r="AL1081" i="1"/>
  <c r="AN1081" i="1"/>
  <c r="AO1081" i="1"/>
  <c r="AR1081" i="1"/>
  <c r="AS1081" i="1"/>
  <c r="AT1081" i="1"/>
  <c r="AU1081" i="1"/>
  <c r="AV1081" i="1"/>
  <c r="BB1081" i="1"/>
  <c r="AH1082" i="1"/>
  <c r="AI1082" i="1" s="1"/>
  <c r="AK1082" i="1"/>
  <c r="AP1082" i="1" s="1"/>
  <c r="AL1082" i="1"/>
  <c r="AN1082" i="1"/>
  <c r="AO1082" i="1"/>
  <c r="AR1082" i="1"/>
  <c r="AS1082" i="1"/>
  <c r="AT1082" i="1"/>
  <c r="AU1082" i="1"/>
  <c r="AV1082" i="1"/>
  <c r="BB1082" i="1"/>
  <c r="AH1083" i="1"/>
  <c r="AI1083" i="1" s="1"/>
  <c r="AK1083" i="1"/>
  <c r="AP1083" i="1" s="1"/>
  <c r="AL1083" i="1"/>
  <c r="AN1083" i="1"/>
  <c r="AO1083" i="1"/>
  <c r="AR1083" i="1"/>
  <c r="AS1083" i="1"/>
  <c r="AT1083" i="1"/>
  <c r="AU1083" i="1"/>
  <c r="AV1083" i="1"/>
  <c r="BB1083" i="1"/>
  <c r="AH1084" i="1"/>
  <c r="AI1084" i="1" s="1"/>
  <c r="AK1084" i="1"/>
  <c r="AP1084" i="1" s="1"/>
  <c r="AL1084" i="1"/>
  <c r="AN1084" i="1"/>
  <c r="AO1084" i="1"/>
  <c r="AR1084" i="1"/>
  <c r="AS1084" i="1"/>
  <c r="AT1084" i="1"/>
  <c r="AU1084" i="1"/>
  <c r="AV1084" i="1"/>
  <c r="BB1084" i="1"/>
  <c r="AH1085" i="1"/>
  <c r="AI1085" i="1" s="1"/>
  <c r="AK1085" i="1"/>
  <c r="AP1085" i="1" s="1"/>
  <c r="AL1085" i="1"/>
  <c r="AN1085" i="1"/>
  <c r="AO1085" i="1"/>
  <c r="AR1085" i="1"/>
  <c r="AS1085" i="1"/>
  <c r="AT1085" i="1"/>
  <c r="AU1085" i="1"/>
  <c r="AV1085" i="1"/>
  <c r="BB1085" i="1"/>
  <c r="AH1086" i="1"/>
  <c r="AI1086" i="1" s="1"/>
  <c r="AK1086" i="1"/>
  <c r="AP1086" i="1" s="1"/>
  <c r="AW1086" i="1" s="1"/>
  <c r="AL1086" i="1"/>
  <c r="AN1086" i="1"/>
  <c r="AO1086" i="1"/>
  <c r="AR1086" i="1"/>
  <c r="AS1086" i="1"/>
  <c r="AT1086" i="1"/>
  <c r="AU1086" i="1"/>
  <c r="AV1086" i="1"/>
  <c r="BB1086" i="1"/>
  <c r="AH1087" i="1"/>
  <c r="AI1087" i="1" s="1"/>
  <c r="AK1087" i="1"/>
  <c r="AP1087" i="1" s="1"/>
  <c r="AL1087" i="1"/>
  <c r="AN1087" i="1"/>
  <c r="AO1087" i="1"/>
  <c r="AR1087" i="1"/>
  <c r="AS1087" i="1"/>
  <c r="AT1087" i="1"/>
  <c r="AU1087" i="1"/>
  <c r="AV1087" i="1"/>
  <c r="BB1087" i="1"/>
  <c r="AH1088" i="1"/>
  <c r="AI1088" i="1" s="1"/>
  <c r="AK1088" i="1"/>
  <c r="AP1088" i="1" s="1"/>
  <c r="AL1088" i="1"/>
  <c r="AN1088" i="1"/>
  <c r="AO1088" i="1"/>
  <c r="AR1088" i="1"/>
  <c r="AS1088" i="1"/>
  <c r="AT1088" i="1"/>
  <c r="AU1088" i="1"/>
  <c r="AV1088" i="1"/>
  <c r="BB1088" i="1"/>
  <c r="AH1089" i="1"/>
  <c r="AI1089" i="1" s="1"/>
  <c r="AK1089" i="1"/>
  <c r="AP1089" i="1" s="1"/>
  <c r="AL1089" i="1"/>
  <c r="AN1089" i="1"/>
  <c r="AO1089" i="1"/>
  <c r="AR1089" i="1"/>
  <c r="AS1089" i="1"/>
  <c r="AT1089" i="1"/>
  <c r="AU1089" i="1"/>
  <c r="AV1089" i="1"/>
  <c r="BB1089" i="1"/>
  <c r="AH1090" i="1"/>
  <c r="AI1090" i="1" s="1"/>
  <c r="AK1090" i="1"/>
  <c r="AP1090" i="1" s="1"/>
  <c r="AL1090" i="1"/>
  <c r="AN1090" i="1"/>
  <c r="AO1090" i="1"/>
  <c r="AR1090" i="1"/>
  <c r="AS1090" i="1"/>
  <c r="AT1090" i="1"/>
  <c r="AU1090" i="1"/>
  <c r="AV1090" i="1"/>
  <c r="BB1090" i="1"/>
  <c r="AH1091" i="1"/>
  <c r="AI1091" i="1" s="1"/>
  <c r="AK1091" i="1"/>
  <c r="AP1091" i="1" s="1"/>
  <c r="AW1091" i="1" s="1"/>
  <c r="AL1091" i="1"/>
  <c r="AN1091" i="1"/>
  <c r="AO1091" i="1"/>
  <c r="AR1091" i="1"/>
  <c r="AS1091" i="1"/>
  <c r="AT1091" i="1"/>
  <c r="AU1091" i="1"/>
  <c r="AV1091" i="1"/>
  <c r="BB1091" i="1"/>
  <c r="AH1092" i="1"/>
  <c r="AI1092" i="1" s="1"/>
  <c r="AK1092" i="1"/>
  <c r="AP1092" i="1" s="1"/>
  <c r="AL1092" i="1"/>
  <c r="AN1092" i="1"/>
  <c r="AO1092" i="1"/>
  <c r="AR1092" i="1"/>
  <c r="AS1092" i="1"/>
  <c r="AT1092" i="1"/>
  <c r="AU1092" i="1"/>
  <c r="AV1092" i="1"/>
  <c r="BB1092" i="1"/>
  <c r="AH1093" i="1"/>
  <c r="AI1093" i="1" s="1"/>
  <c r="AK1093" i="1"/>
  <c r="AP1093" i="1" s="1"/>
  <c r="AL1093" i="1"/>
  <c r="AN1093" i="1"/>
  <c r="AO1093" i="1"/>
  <c r="AR1093" i="1"/>
  <c r="AS1093" i="1"/>
  <c r="AT1093" i="1"/>
  <c r="AU1093" i="1"/>
  <c r="AV1093" i="1"/>
  <c r="BB1093" i="1"/>
  <c r="AH1094" i="1"/>
  <c r="AI1094" i="1" s="1"/>
  <c r="AK1094" i="1"/>
  <c r="AP1094" i="1" s="1"/>
  <c r="AL1094" i="1"/>
  <c r="AN1094" i="1"/>
  <c r="AO1094" i="1"/>
  <c r="AR1094" i="1"/>
  <c r="AS1094" i="1"/>
  <c r="AT1094" i="1"/>
  <c r="AU1094" i="1"/>
  <c r="AV1094" i="1"/>
  <c r="BB1094" i="1"/>
  <c r="AH1095" i="1"/>
  <c r="AI1095" i="1" s="1"/>
  <c r="AK1095" i="1"/>
  <c r="AP1095" i="1" s="1"/>
  <c r="AL1095" i="1"/>
  <c r="AN1095" i="1"/>
  <c r="AO1095" i="1"/>
  <c r="AR1095" i="1"/>
  <c r="AS1095" i="1"/>
  <c r="AT1095" i="1"/>
  <c r="AU1095" i="1"/>
  <c r="AV1095" i="1"/>
  <c r="BB1095" i="1"/>
  <c r="AH1096" i="1"/>
  <c r="AI1096" i="1" s="1"/>
  <c r="AK1096" i="1"/>
  <c r="AP1096" i="1" s="1"/>
  <c r="AL1096" i="1"/>
  <c r="AN1096" i="1"/>
  <c r="AO1096" i="1"/>
  <c r="AR1096" i="1"/>
  <c r="AS1096" i="1"/>
  <c r="AT1096" i="1"/>
  <c r="AU1096" i="1"/>
  <c r="AV1096" i="1"/>
  <c r="BB1096" i="1"/>
  <c r="AH1097" i="1"/>
  <c r="AI1097" i="1" s="1"/>
  <c r="AK1097" i="1"/>
  <c r="AP1097" i="1" s="1"/>
  <c r="AL1097" i="1"/>
  <c r="AN1097" i="1"/>
  <c r="AO1097" i="1"/>
  <c r="AR1097" i="1"/>
  <c r="AS1097" i="1"/>
  <c r="AT1097" i="1"/>
  <c r="AU1097" i="1"/>
  <c r="AV1097" i="1"/>
  <c r="BB1097" i="1"/>
  <c r="AH1098" i="1"/>
  <c r="AI1098" i="1" s="1"/>
  <c r="AK1098" i="1"/>
  <c r="AP1098" i="1" s="1"/>
  <c r="AL1098" i="1"/>
  <c r="AN1098" i="1"/>
  <c r="AO1098" i="1"/>
  <c r="AR1098" i="1"/>
  <c r="AS1098" i="1"/>
  <c r="AT1098" i="1"/>
  <c r="AU1098" i="1"/>
  <c r="AV1098" i="1"/>
  <c r="BB1098" i="1"/>
  <c r="AH1099" i="1"/>
  <c r="AI1099" i="1" s="1"/>
  <c r="AK1099" i="1"/>
  <c r="AP1099" i="1" s="1"/>
  <c r="AL1099" i="1"/>
  <c r="AN1099" i="1"/>
  <c r="AO1099" i="1"/>
  <c r="AR1099" i="1"/>
  <c r="AS1099" i="1"/>
  <c r="AT1099" i="1"/>
  <c r="AU1099" i="1"/>
  <c r="AV1099" i="1"/>
  <c r="BB1099" i="1"/>
  <c r="AH1100" i="1"/>
  <c r="AI1100" i="1" s="1"/>
  <c r="AK1100" i="1"/>
  <c r="AP1100" i="1" s="1"/>
  <c r="AL1100" i="1"/>
  <c r="AN1100" i="1"/>
  <c r="AO1100" i="1"/>
  <c r="AR1100" i="1"/>
  <c r="AS1100" i="1"/>
  <c r="AT1100" i="1"/>
  <c r="AU1100" i="1"/>
  <c r="AV1100" i="1"/>
  <c r="BB1100" i="1"/>
  <c r="AH1101" i="1"/>
  <c r="AI1101" i="1" s="1"/>
  <c r="AK1101" i="1"/>
  <c r="AP1101" i="1" s="1"/>
  <c r="AL1101" i="1"/>
  <c r="AN1101" i="1"/>
  <c r="AO1101" i="1"/>
  <c r="AR1101" i="1"/>
  <c r="AS1101" i="1"/>
  <c r="AT1101" i="1"/>
  <c r="AU1101" i="1"/>
  <c r="AV1101" i="1"/>
  <c r="BB1101" i="1"/>
  <c r="AH1102" i="1"/>
  <c r="AI1102" i="1" s="1"/>
  <c r="AK1102" i="1"/>
  <c r="AP1102" i="1" s="1"/>
  <c r="AL1102" i="1"/>
  <c r="AN1102" i="1"/>
  <c r="AO1102" i="1"/>
  <c r="AR1102" i="1"/>
  <c r="AS1102" i="1"/>
  <c r="AT1102" i="1"/>
  <c r="AU1102" i="1"/>
  <c r="AV1102" i="1"/>
  <c r="BB1102" i="1"/>
  <c r="AH1103" i="1"/>
  <c r="AI1103" i="1" s="1"/>
  <c r="AK1103" i="1"/>
  <c r="AP1103" i="1" s="1"/>
  <c r="AW1103" i="1" s="1"/>
  <c r="AL1103" i="1"/>
  <c r="AN1103" i="1"/>
  <c r="AO1103" i="1"/>
  <c r="AR1103" i="1"/>
  <c r="AS1103" i="1"/>
  <c r="AT1103" i="1"/>
  <c r="AU1103" i="1"/>
  <c r="AV1103" i="1"/>
  <c r="BB1103" i="1"/>
  <c r="AH1104" i="1"/>
  <c r="AI1104" i="1" s="1"/>
  <c r="AK1104" i="1"/>
  <c r="AP1104" i="1" s="1"/>
  <c r="AL1104" i="1"/>
  <c r="AN1104" i="1"/>
  <c r="AO1104" i="1"/>
  <c r="AR1104" i="1"/>
  <c r="AS1104" i="1"/>
  <c r="AT1104" i="1"/>
  <c r="AU1104" i="1"/>
  <c r="AV1104" i="1"/>
  <c r="BB1104" i="1"/>
  <c r="AH1105" i="1"/>
  <c r="AI1105" i="1" s="1"/>
  <c r="AK1105" i="1"/>
  <c r="AP1105" i="1" s="1"/>
  <c r="AL1105" i="1"/>
  <c r="AN1105" i="1"/>
  <c r="AO1105" i="1"/>
  <c r="AR1105" i="1"/>
  <c r="AS1105" i="1"/>
  <c r="AT1105" i="1"/>
  <c r="AU1105" i="1"/>
  <c r="AV1105" i="1"/>
  <c r="BB1105" i="1"/>
  <c r="AH1106" i="1"/>
  <c r="AI1106" i="1" s="1"/>
  <c r="AK1106" i="1"/>
  <c r="AP1106" i="1" s="1"/>
  <c r="AW1106" i="1" s="1"/>
  <c r="AL1106" i="1"/>
  <c r="AN1106" i="1"/>
  <c r="AO1106" i="1"/>
  <c r="AR1106" i="1"/>
  <c r="AS1106" i="1"/>
  <c r="AT1106" i="1"/>
  <c r="AU1106" i="1"/>
  <c r="AV1106" i="1"/>
  <c r="BB1106" i="1"/>
  <c r="AH1034" i="1"/>
  <c r="AI1034" i="1" s="1"/>
  <c r="AK1034" i="1"/>
  <c r="AP1034" i="1" s="1"/>
  <c r="AL1034" i="1"/>
  <c r="AN1034" i="1"/>
  <c r="AO1034" i="1"/>
  <c r="AR1034" i="1"/>
  <c r="AS1034" i="1"/>
  <c r="AT1034" i="1"/>
  <c r="AU1034" i="1"/>
  <c r="AV1034" i="1"/>
  <c r="BB1034" i="1"/>
  <c r="AH1035" i="1"/>
  <c r="AI1035" i="1" s="1"/>
  <c r="AK1035" i="1"/>
  <c r="AP1035" i="1" s="1"/>
  <c r="AL1035" i="1"/>
  <c r="AN1035" i="1"/>
  <c r="AO1035" i="1"/>
  <c r="AR1035" i="1"/>
  <c r="AS1035" i="1"/>
  <c r="AT1035" i="1"/>
  <c r="AU1035" i="1"/>
  <c r="AV1035" i="1"/>
  <c r="BB1035" i="1"/>
  <c r="AH1036" i="1"/>
  <c r="AI1036" i="1" s="1"/>
  <c r="AK1036" i="1"/>
  <c r="AP1036" i="1" s="1"/>
  <c r="AL1036" i="1"/>
  <c r="AN1036" i="1"/>
  <c r="AO1036" i="1"/>
  <c r="AR1036" i="1"/>
  <c r="AS1036" i="1"/>
  <c r="AT1036" i="1"/>
  <c r="AU1036" i="1"/>
  <c r="AV1036" i="1"/>
  <c r="BB1036" i="1"/>
  <c r="AH1037" i="1"/>
  <c r="AI1037" i="1" s="1"/>
  <c r="AK1037" i="1"/>
  <c r="AP1037" i="1" s="1"/>
  <c r="AW1037" i="1" s="1"/>
  <c r="AL1037" i="1"/>
  <c r="AN1037" i="1"/>
  <c r="AO1037" i="1"/>
  <c r="AR1037" i="1"/>
  <c r="AS1037" i="1"/>
  <c r="AT1037" i="1"/>
  <c r="AU1037" i="1"/>
  <c r="AV1037" i="1"/>
  <c r="BB1037" i="1"/>
  <c r="AH1038" i="1"/>
  <c r="AI1038" i="1" s="1"/>
  <c r="AK1038" i="1"/>
  <c r="AP1038" i="1" s="1"/>
  <c r="AL1038" i="1"/>
  <c r="AN1038" i="1"/>
  <c r="AO1038" i="1"/>
  <c r="AR1038" i="1"/>
  <c r="AS1038" i="1"/>
  <c r="AT1038" i="1"/>
  <c r="AU1038" i="1"/>
  <c r="AV1038" i="1"/>
  <c r="BB1038" i="1"/>
  <c r="AH1039" i="1"/>
  <c r="AI1039" i="1" s="1"/>
  <c r="AK1039" i="1"/>
  <c r="AP1039" i="1" s="1"/>
  <c r="AL1039" i="1"/>
  <c r="AN1039" i="1"/>
  <c r="AO1039" i="1"/>
  <c r="AR1039" i="1"/>
  <c r="AS1039" i="1"/>
  <c r="AT1039" i="1"/>
  <c r="AU1039" i="1"/>
  <c r="AV1039" i="1"/>
  <c r="BB1039" i="1"/>
  <c r="AH1040" i="1"/>
  <c r="AI1040" i="1" s="1"/>
  <c r="AK1040" i="1"/>
  <c r="AP1040" i="1" s="1"/>
  <c r="AL1040" i="1"/>
  <c r="AN1040" i="1"/>
  <c r="AO1040" i="1"/>
  <c r="AR1040" i="1"/>
  <c r="AS1040" i="1"/>
  <c r="AT1040" i="1"/>
  <c r="AU1040" i="1"/>
  <c r="AV1040" i="1"/>
  <c r="BB1040" i="1"/>
  <c r="AH1041" i="1"/>
  <c r="AI1041" i="1" s="1"/>
  <c r="AK1041" i="1"/>
  <c r="AP1041" i="1" s="1"/>
  <c r="AQ1041" i="1" s="1"/>
  <c r="AL1041" i="1"/>
  <c r="AN1041" i="1"/>
  <c r="AO1041" i="1"/>
  <c r="AR1041" i="1"/>
  <c r="AS1041" i="1"/>
  <c r="AT1041" i="1"/>
  <c r="AU1041" i="1"/>
  <c r="AV1041" i="1"/>
  <c r="BB1041" i="1"/>
  <c r="AH1042" i="1"/>
  <c r="AI1042" i="1" s="1"/>
  <c r="AK1042" i="1"/>
  <c r="AP1042" i="1" s="1"/>
  <c r="AW1042" i="1" s="1"/>
  <c r="AL1042" i="1"/>
  <c r="AN1042" i="1"/>
  <c r="AO1042" i="1"/>
  <c r="AR1042" i="1"/>
  <c r="AS1042" i="1"/>
  <c r="AT1042" i="1"/>
  <c r="AU1042" i="1"/>
  <c r="AV1042" i="1"/>
  <c r="BB1042" i="1"/>
  <c r="AH1043" i="1"/>
  <c r="AI1043" i="1" s="1"/>
  <c r="AK1043" i="1"/>
  <c r="AP1043" i="1" s="1"/>
  <c r="AL1043" i="1"/>
  <c r="AN1043" i="1"/>
  <c r="AO1043" i="1"/>
  <c r="AR1043" i="1"/>
  <c r="AS1043" i="1"/>
  <c r="AT1043" i="1"/>
  <c r="AU1043" i="1"/>
  <c r="AV1043" i="1"/>
  <c r="BB1043" i="1"/>
  <c r="AH1044" i="1"/>
  <c r="AI1044" i="1" s="1"/>
  <c r="AK1044" i="1"/>
  <c r="AP1044" i="1" s="1"/>
  <c r="AL1044" i="1"/>
  <c r="AN1044" i="1"/>
  <c r="AO1044" i="1"/>
  <c r="AR1044" i="1"/>
  <c r="AS1044" i="1"/>
  <c r="AT1044" i="1"/>
  <c r="AU1044" i="1"/>
  <c r="AV1044" i="1"/>
  <c r="BB1044" i="1"/>
  <c r="AH1045" i="1"/>
  <c r="AI1045" i="1" s="1"/>
  <c r="AK1045" i="1"/>
  <c r="AP1045" i="1" s="1"/>
  <c r="AL1045" i="1"/>
  <c r="AN1045" i="1"/>
  <c r="AO1045" i="1"/>
  <c r="AR1045" i="1"/>
  <c r="AS1045" i="1"/>
  <c r="AT1045" i="1"/>
  <c r="AU1045" i="1"/>
  <c r="AV1045" i="1"/>
  <c r="BB1045" i="1"/>
  <c r="AH1046" i="1"/>
  <c r="AI1046" i="1" s="1"/>
  <c r="AK1046" i="1"/>
  <c r="AP1046" i="1" s="1"/>
  <c r="AL1046" i="1"/>
  <c r="AN1046" i="1"/>
  <c r="AO1046" i="1"/>
  <c r="AR1046" i="1"/>
  <c r="AS1046" i="1"/>
  <c r="AT1046" i="1"/>
  <c r="AU1046" i="1"/>
  <c r="AV1046" i="1"/>
  <c r="BB1046" i="1"/>
  <c r="AH1047" i="1"/>
  <c r="AI1047" i="1" s="1"/>
  <c r="AK1047" i="1"/>
  <c r="AP1047" i="1" s="1"/>
  <c r="AL1047" i="1"/>
  <c r="AN1047" i="1"/>
  <c r="AO1047" i="1"/>
  <c r="AR1047" i="1"/>
  <c r="AS1047" i="1"/>
  <c r="AT1047" i="1"/>
  <c r="AU1047" i="1"/>
  <c r="AV1047" i="1"/>
  <c r="BB1047" i="1"/>
  <c r="AH1048" i="1"/>
  <c r="AI1048" i="1" s="1"/>
  <c r="AK1048" i="1"/>
  <c r="AP1048" i="1" s="1"/>
  <c r="AL1048" i="1"/>
  <c r="AN1048" i="1"/>
  <c r="AO1048" i="1"/>
  <c r="AR1048" i="1"/>
  <c r="AS1048" i="1"/>
  <c r="AT1048" i="1"/>
  <c r="AU1048" i="1"/>
  <c r="AV1048" i="1"/>
  <c r="BB1048" i="1"/>
  <c r="AH1049" i="1"/>
  <c r="AI1049" i="1" s="1"/>
  <c r="AK1049" i="1"/>
  <c r="AP1049" i="1" s="1"/>
  <c r="AL1049" i="1"/>
  <c r="AN1049" i="1"/>
  <c r="AO1049" i="1"/>
  <c r="AR1049" i="1"/>
  <c r="AS1049" i="1"/>
  <c r="AT1049" i="1"/>
  <c r="AU1049" i="1"/>
  <c r="AV1049" i="1"/>
  <c r="BB1049" i="1"/>
  <c r="AH1050" i="1"/>
  <c r="AI1050" i="1" s="1"/>
  <c r="AK1050" i="1"/>
  <c r="AP1050" i="1" s="1"/>
  <c r="AL1050" i="1"/>
  <c r="AN1050" i="1"/>
  <c r="AO1050" i="1"/>
  <c r="AR1050" i="1"/>
  <c r="AS1050" i="1"/>
  <c r="AT1050" i="1"/>
  <c r="AU1050" i="1"/>
  <c r="AV1050" i="1"/>
  <c r="BB1050" i="1"/>
  <c r="AH1051" i="1"/>
  <c r="AI1051" i="1" s="1"/>
  <c r="AK1051" i="1"/>
  <c r="AP1051" i="1" s="1"/>
  <c r="AL1051" i="1"/>
  <c r="AN1051" i="1"/>
  <c r="AO1051" i="1"/>
  <c r="AR1051" i="1"/>
  <c r="AS1051" i="1"/>
  <c r="AT1051" i="1"/>
  <c r="AU1051" i="1"/>
  <c r="AV1051" i="1"/>
  <c r="BB1051" i="1"/>
  <c r="AH1052" i="1"/>
  <c r="AI1052" i="1" s="1"/>
  <c r="AK1052" i="1"/>
  <c r="AP1052" i="1" s="1"/>
  <c r="AL1052" i="1"/>
  <c r="AN1052" i="1"/>
  <c r="AO1052" i="1"/>
  <c r="AR1052" i="1"/>
  <c r="AS1052" i="1"/>
  <c r="AT1052" i="1"/>
  <c r="AU1052" i="1"/>
  <c r="AV1052" i="1"/>
  <c r="BB1052" i="1"/>
  <c r="AH1053" i="1"/>
  <c r="AI1053" i="1" s="1"/>
  <c r="AK1053" i="1"/>
  <c r="AP1053" i="1" s="1"/>
  <c r="AL1053" i="1"/>
  <c r="AN1053" i="1"/>
  <c r="AO1053" i="1"/>
  <c r="AR1053" i="1"/>
  <c r="AS1053" i="1"/>
  <c r="AT1053" i="1"/>
  <c r="AU1053" i="1"/>
  <c r="AV1053" i="1"/>
  <c r="BB1053" i="1"/>
  <c r="AH1054" i="1"/>
  <c r="AI1054" i="1" s="1"/>
  <c r="AK1054" i="1"/>
  <c r="AP1054" i="1" s="1"/>
  <c r="AW1054" i="1" s="1"/>
  <c r="AL1054" i="1"/>
  <c r="AN1054" i="1"/>
  <c r="AO1054" i="1"/>
  <c r="AR1054" i="1"/>
  <c r="AS1054" i="1"/>
  <c r="AT1054" i="1"/>
  <c r="AU1054" i="1"/>
  <c r="AV1054" i="1"/>
  <c r="BB1054" i="1"/>
  <c r="AH1055" i="1"/>
  <c r="AI1055" i="1" s="1"/>
  <c r="AK1055" i="1"/>
  <c r="AP1055" i="1" s="1"/>
  <c r="AL1055" i="1"/>
  <c r="AN1055" i="1"/>
  <c r="AO1055" i="1"/>
  <c r="AR1055" i="1"/>
  <c r="AS1055" i="1"/>
  <c r="AT1055" i="1"/>
  <c r="AU1055" i="1"/>
  <c r="AV1055" i="1"/>
  <c r="BB1055" i="1"/>
  <c r="AH1056" i="1"/>
  <c r="AI1056" i="1" s="1"/>
  <c r="AK1056" i="1"/>
  <c r="AP1056" i="1" s="1"/>
  <c r="AL1056" i="1"/>
  <c r="AN1056" i="1"/>
  <c r="AO1056" i="1"/>
  <c r="AR1056" i="1"/>
  <c r="AS1056" i="1"/>
  <c r="AT1056" i="1"/>
  <c r="AU1056" i="1"/>
  <c r="AV1056" i="1"/>
  <c r="BB1056" i="1"/>
  <c r="AH1057" i="1"/>
  <c r="AI1057" i="1" s="1"/>
  <c r="AK1057" i="1"/>
  <c r="AP1057" i="1" s="1"/>
  <c r="AQ1057" i="1" s="1"/>
  <c r="AL1057" i="1"/>
  <c r="AN1057" i="1"/>
  <c r="AO1057" i="1"/>
  <c r="AR1057" i="1"/>
  <c r="AS1057" i="1"/>
  <c r="AT1057" i="1"/>
  <c r="AU1057" i="1"/>
  <c r="AV1057" i="1"/>
  <c r="BB1057" i="1"/>
  <c r="AH1058" i="1"/>
  <c r="AI1058" i="1" s="1"/>
  <c r="AK1058" i="1"/>
  <c r="AP1058" i="1" s="1"/>
  <c r="AL1058" i="1"/>
  <c r="AN1058" i="1"/>
  <c r="AO1058" i="1"/>
  <c r="AR1058" i="1"/>
  <c r="AS1058" i="1"/>
  <c r="AT1058" i="1"/>
  <c r="AU1058" i="1"/>
  <c r="AV1058" i="1"/>
  <c r="BB1058" i="1"/>
  <c r="AH1059" i="1"/>
  <c r="AI1059" i="1" s="1"/>
  <c r="AK1059" i="1"/>
  <c r="AP1059" i="1" s="1"/>
  <c r="AL1059" i="1"/>
  <c r="AN1059" i="1"/>
  <c r="AO1059" i="1"/>
  <c r="AR1059" i="1"/>
  <c r="AS1059" i="1"/>
  <c r="AT1059" i="1"/>
  <c r="AU1059" i="1"/>
  <c r="AV1059" i="1"/>
  <c r="BB1059" i="1"/>
  <c r="AH1060" i="1"/>
  <c r="AI1060" i="1" s="1"/>
  <c r="AK1060" i="1"/>
  <c r="AP1060" i="1" s="1"/>
  <c r="AL1060" i="1"/>
  <c r="AN1060" i="1"/>
  <c r="AO1060" i="1"/>
  <c r="AR1060" i="1"/>
  <c r="AS1060" i="1"/>
  <c r="AT1060" i="1"/>
  <c r="AU1060" i="1"/>
  <c r="AV1060" i="1"/>
  <c r="BB1060" i="1"/>
  <c r="AH1061" i="1"/>
  <c r="AI1061" i="1" s="1"/>
  <c r="AK1061" i="1"/>
  <c r="AP1061" i="1" s="1"/>
  <c r="AW1061" i="1" s="1"/>
  <c r="AL1061" i="1"/>
  <c r="AN1061" i="1"/>
  <c r="AO1061" i="1"/>
  <c r="AR1061" i="1"/>
  <c r="AS1061" i="1"/>
  <c r="AT1061" i="1"/>
  <c r="AU1061" i="1"/>
  <c r="AV1061" i="1"/>
  <c r="BB1061" i="1"/>
  <c r="AH1062" i="1"/>
  <c r="AI1062" i="1" s="1"/>
  <c r="AK1062" i="1"/>
  <c r="AP1062" i="1" s="1"/>
  <c r="AW1062" i="1" s="1"/>
  <c r="AL1062" i="1"/>
  <c r="AN1062" i="1"/>
  <c r="AO1062" i="1"/>
  <c r="AR1062" i="1"/>
  <c r="AS1062" i="1"/>
  <c r="AT1062" i="1"/>
  <c r="AU1062" i="1"/>
  <c r="AV1062" i="1"/>
  <c r="BB1062" i="1"/>
  <c r="AH995" i="1"/>
  <c r="AI995" i="1" s="1"/>
  <c r="AK995" i="1"/>
  <c r="AP995" i="1" s="1"/>
  <c r="AL995" i="1"/>
  <c r="AN995" i="1"/>
  <c r="AO995" i="1"/>
  <c r="AR995" i="1"/>
  <c r="AS995" i="1"/>
  <c r="AT995" i="1"/>
  <c r="AU995" i="1"/>
  <c r="AV995" i="1"/>
  <c r="BB995" i="1"/>
  <c r="AH996" i="1"/>
  <c r="AI996" i="1" s="1"/>
  <c r="AK996" i="1"/>
  <c r="AP996" i="1" s="1"/>
  <c r="AL996" i="1"/>
  <c r="AN996" i="1"/>
  <c r="AO996" i="1"/>
  <c r="AR996" i="1"/>
  <c r="AS996" i="1"/>
  <c r="AT996" i="1"/>
  <c r="AU996" i="1"/>
  <c r="AV996" i="1"/>
  <c r="BB996" i="1"/>
  <c r="AH997" i="1"/>
  <c r="AI997" i="1" s="1"/>
  <c r="AK997" i="1"/>
  <c r="AP997" i="1" s="1"/>
  <c r="AL997" i="1"/>
  <c r="AN997" i="1"/>
  <c r="AO997" i="1"/>
  <c r="AR997" i="1"/>
  <c r="AS997" i="1"/>
  <c r="AT997" i="1"/>
  <c r="AU997" i="1"/>
  <c r="AV997" i="1"/>
  <c r="BB997" i="1"/>
  <c r="AH998" i="1"/>
  <c r="AI998" i="1" s="1"/>
  <c r="AK998" i="1"/>
  <c r="AP998" i="1" s="1"/>
  <c r="AL998" i="1"/>
  <c r="AN998" i="1"/>
  <c r="AO998" i="1"/>
  <c r="AR998" i="1"/>
  <c r="AS998" i="1"/>
  <c r="AT998" i="1"/>
  <c r="AU998" i="1"/>
  <c r="AV998" i="1"/>
  <c r="BB998" i="1"/>
  <c r="AH999" i="1"/>
  <c r="AI999" i="1" s="1"/>
  <c r="AK999" i="1"/>
  <c r="AP999" i="1" s="1"/>
  <c r="AL999" i="1"/>
  <c r="AN999" i="1"/>
  <c r="AO999" i="1"/>
  <c r="AR999" i="1"/>
  <c r="AS999" i="1"/>
  <c r="AT999" i="1"/>
  <c r="AU999" i="1"/>
  <c r="AV999" i="1"/>
  <c r="BB999" i="1"/>
  <c r="AH1000" i="1"/>
  <c r="AI1000" i="1" s="1"/>
  <c r="AK1000" i="1"/>
  <c r="AP1000" i="1" s="1"/>
  <c r="AQ1000" i="1" s="1"/>
  <c r="AL1000" i="1"/>
  <c r="AN1000" i="1"/>
  <c r="AO1000" i="1"/>
  <c r="AR1000" i="1"/>
  <c r="AS1000" i="1"/>
  <c r="AT1000" i="1"/>
  <c r="AU1000" i="1"/>
  <c r="AV1000" i="1"/>
  <c r="BB1000" i="1"/>
  <c r="AH1001" i="1"/>
  <c r="AI1001" i="1" s="1"/>
  <c r="AK1001" i="1"/>
  <c r="AP1001" i="1" s="1"/>
  <c r="AW1001" i="1" s="1"/>
  <c r="AL1001" i="1"/>
  <c r="AN1001" i="1"/>
  <c r="AO1001" i="1"/>
  <c r="AR1001" i="1"/>
  <c r="AS1001" i="1"/>
  <c r="AT1001" i="1"/>
  <c r="AU1001" i="1"/>
  <c r="AV1001" i="1"/>
  <c r="BB1001" i="1"/>
  <c r="AH1002" i="1"/>
  <c r="AI1002" i="1" s="1"/>
  <c r="AK1002" i="1"/>
  <c r="AP1002" i="1" s="1"/>
  <c r="AL1002" i="1"/>
  <c r="AN1002" i="1"/>
  <c r="AO1002" i="1"/>
  <c r="AR1002" i="1"/>
  <c r="AS1002" i="1"/>
  <c r="AT1002" i="1"/>
  <c r="AU1002" i="1"/>
  <c r="AV1002" i="1"/>
  <c r="BB1002" i="1"/>
  <c r="AH1003" i="1"/>
  <c r="AI1003" i="1" s="1"/>
  <c r="AK1003" i="1"/>
  <c r="AP1003" i="1" s="1"/>
  <c r="AL1003" i="1"/>
  <c r="AN1003" i="1"/>
  <c r="AO1003" i="1"/>
  <c r="AR1003" i="1"/>
  <c r="AS1003" i="1"/>
  <c r="AT1003" i="1"/>
  <c r="AU1003" i="1"/>
  <c r="AV1003" i="1"/>
  <c r="BB1003" i="1"/>
  <c r="AH1004" i="1"/>
  <c r="AI1004" i="1" s="1"/>
  <c r="AK1004" i="1"/>
  <c r="AP1004" i="1" s="1"/>
  <c r="AQ1004" i="1" s="1"/>
  <c r="AL1004" i="1"/>
  <c r="AN1004" i="1"/>
  <c r="AO1004" i="1"/>
  <c r="AR1004" i="1"/>
  <c r="AS1004" i="1"/>
  <c r="AT1004" i="1"/>
  <c r="AU1004" i="1"/>
  <c r="AV1004" i="1"/>
  <c r="BB1004" i="1"/>
  <c r="AH1005" i="1"/>
  <c r="AI1005" i="1" s="1"/>
  <c r="AK1005" i="1"/>
  <c r="AP1005" i="1" s="1"/>
  <c r="AL1005" i="1"/>
  <c r="AN1005" i="1"/>
  <c r="AO1005" i="1"/>
  <c r="AR1005" i="1"/>
  <c r="AS1005" i="1"/>
  <c r="AT1005" i="1"/>
  <c r="AU1005" i="1"/>
  <c r="AV1005" i="1"/>
  <c r="BB1005" i="1"/>
  <c r="AH1006" i="1"/>
  <c r="AI1006" i="1" s="1"/>
  <c r="AK1006" i="1"/>
  <c r="AP1006" i="1" s="1"/>
  <c r="AL1006" i="1"/>
  <c r="AN1006" i="1"/>
  <c r="AO1006" i="1"/>
  <c r="AR1006" i="1"/>
  <c r="AS1006" i="1"/>
  <c r="AT1006" i="1"/>
  <c r="AU1006" i="1"/>
  <c r="AV1006" i="1"/>
  <c r="BB1006" i="1"/>
  <c r="AH1007" i="1"/>
  <c r="AI1007" i="1" s="1"/>
  <c r="AK1007" i="1"/>
  <c r="AP1007" i="1" s="1"/>
  <c r="AL1007" i="1"/>
  <c r="AN1007" i="1"/>
  <c r="AO1007" i="1"/>
  <c r="AR1007" i="1"/>
  <c r="AS1007" i="1"/>
  <c r="AT1007" i="1"/>
  <c r="AU1007" i="1"/>
  <c r="AV1007" i="1"/>
  <c r="BB1007" i="1"/>
  <c r="AH1008" i="1"/>
  <c r="AI1008" i="1" s="1"/>
  <c r="AK1008" i="1"/>
  <c r="AP1008" i="1" s="1"/>
  <c r="AL1008" i="1"/>
  <c r="AN1008" i="1"/>
  <c r="AO1008" i="1"/>
  <c r="AR1008" i="1"/>
  <c r="AS1008" i="1"/>
  <c r="AT1008" i="1"/>
  <c r="AU1008" i="1"/>
  <c r="AV1008" i="1"/>
  <c r="BB1008" i="1"/>
  <c r="AH1009" i="1"/>
  <c r="AI1009" i="1" s="1"/>
  <c r="AK1009" i="1"/>
  <c r="AP1009" i="1" s="1"/>
  <c r="AW1009" i="1" s="1"/>
  <c r="AL1009" i="1"/>
  <c r="AN1009" i="1"/>
  <c r="AO1009" i="1"/>
  <c r="AR1009" i="1"/>
  <c r="AS1009" i="1"/>
  <c r="AT1009" i="1"/>
  <c r="AU1009" i="1"/>
  <c r="AV1009" i="1"/>
  <c r="BB1009" i="1"/>
  <c r="AH1010" i="1"/>
  <c r="AI1010" i="1" s="1"/>
  <c r="AK1010" i="1"/>
  <c r="AP1010" i="1" s="1"/>
  <c r="AL1010" i="1"/>
  <c r="AN1010" i="1"/>
  <c r="AO1010" i="1"/>
  <c r="AR1010" i="1"/>
  <c r="AS1010" i="1"/>
  <c r="AT1010" i="1"/>
  <c r="AU1010" i="1"/>
  <c r="AV1010" i="1"/>
  <c r="BB1010" i="1"/>
  <c r="AH1011" i="1"/>
  <c r="AI1011" i="1" s="1"/>
  <c r="AK1011" i="1"/>
  <c r="AP1011" i="1" s="1"/>
  <c r="AL1011" i="1"/>
  <c r="AN1011" i="1"/>
  <c r="AO1011" i="1"/>
  <c r="AR1011" i="1"/>
  <c r="AS1011" i="1"/>
  <c r="AT1011" i="1"/>
  <c r="AU1011" i="1"/>
  <c r="AV1011" i="1"/>
  <c r="BB1011" i="1"/>
  <c r="AH1012" i="1"/>
  <c r="AI1012" i="1" s="1"/>
  <c r="AK1012" i="1"/>
  <c r="AP1012" i="1" s="1"/>
  <c r="AL1012" i="1"/>
  <c r="AN1012" i="1"/>
  <c r="AO1012" i="1"/>
  <c r="AR1012" i="1"/>
  <c r="AS1012" i="1"/>
  <c r="AT1012" i="1"/>
  <c r="AU1012" i="1"/>
  <c r="AV1012" i="1"/>
  <c r="BB1012" i="1"/>
  <c r="AH1013" i="1"/>
  <c r="AI1013" i="1" s="1"/>
  <c r="AK1013" i="1"/>
  <c r="AP1013" i="1" s="1"/>
  <c r="AW1013" i="1" s="1"/>
  <c r="AL1013" i="1"/>
  <c r="AN1013" i="1"/>
  <c r="AO1013" i="1"/>
  <c r="AR1013" i="1"/>
  <c r="AS1013" i="1"/>
  <c r="AT1013" i="1"/>
  <c r="AU1013" i="1"/>
  <c r="AV1013" i="1"/>
  <c r="BB1013" i="1"/>
  <c r="AH1014" i="1"/>
  <c r="AI1014" i="1" s="1"/>
  <c r="AK1014" i="1"/>
  <c r="AP1014" i="1" s="1"/>
  <c r="AL1014" i="1"/>
  <c r="AN1014" i="1"/>
  <c r="AO1014" i="1"/>
  <c r="AR1014" i="1"/>
  <c r="AS1014" i="1"/>
  <c r="AT1014" i="1"/>
  <c r="AU1014" i="1"/>
  <c r="AV1014" i="1"/>
  <c r="BB1014" i="1"/>
  <c r="AH1015" i="1"/>
  <c r="AI1015" i="1" s="1"/>
  <c r="AK1015" i="1"/>
  <c r="AP1015" i="1" s="1"/>
  <c r="AL1015" i="1"/>
  <c r="AN1015" i="1"/>
  <c r="AO1015" i="1"/>
  <c r="AR1015" i="1"/>
  <c r="AS1015" i="1"/>
  <c r="AT1015" i="1"/>
  <c r="AU1015" i="1"/>
  <c r="AV1015" i="1"/>
  <c r="BB1015" i="1"/>
  <c r="AH1016" i="1"/>
  <c r="AI1016" i="1" s="1"/>
  <c r="AK1016" i="1"/>
  <c r="AP1016" i="1" s="1"/>
  <c r="AL1016" i="1"/>
  <c r="AN1016" i="1"/>
  <c r="AO1016" i="1"/>
  <c r="AR1016" i="1"/>
  <c r="AS1016" i="1"/>
  <c r="AT1016" i="1"/>
  <c r="AU1016" i="1"/>
  <c r="AV1016" i="1"/>
  <c r="BB1016" i="1"/>
  <c r="AH1017" i="1"/>
  <c r="AI1017" i="1" s="1"/>
  <c r="AK1017" i="1"/>
  <c r="AP1017" i="1" s="1"/>
  <c r="AW1017" i="1" s="1"/>
  <c r="AL1017" i="1"/>
  <c r="AN1017" i="1"/>
  <c r="AO1017" i="1"/>
  <c r="AR1017" i="1"/>
  <c r="AS1017" i="1"/>
  <c r="AT1017" i="1"/>
  <c r="AU1017" i="1"/>
  <c r="AV1017" i="1"/>
  <c r="BB1017" i="1"/>
  <c r="AH1018" i="1"/>
  <c r="AI1018" i="1" s="1"/>
  <c r="AK1018" i="1"/>
  <c r="AP1018" i="1" s="1"/>
  <c r="AQ1018" i="1" s="1"/>
  <c r="AL1018" i="1"/>
  <c r="AN1018" i="1"/>
  <c r="AO1018" i="1"/>
  <c r="AR1018" i="1"/>
  <c r="AS1018" i="1"/>
  <c r="AT1018" i="1"/>
  <c r="AU1018" i="1"/>
  <c r="AV1018" i="1"/>
  <c r="BB1018" i="1"/>
  <c r="AH1019" i="1"/>
  <c r="AI1019" i="1" s="1"/>
  <c r="AK1019" i="1"/>
  <c r="AP1019" i="1" s="1"/>
  <c r="AL1019" i="1"/>
  <c r="AN1019" i="1"/>
  <c r="AO1019" i="1"/>
  <c r="AR1019" i="1"/>
  <c r="AS1019" i="1"/>
  <c r="AT1019" i="1"/>
  <c r="AU1019" i="1"/>
  <c r="AV1019" i="1"/>
  <c r="BB1019" i="1"/>
  <c r="AH1020" i="1"/>
  <c r="AI1020" i="1" s="1"/>
  <c r="AK1020" i="1"/>
  <c r="AP1020" i="1" s="1"/>
  <c r="AL1020" i="1"/>
  <c r="AN1020" i="1"/>
  <c r="AO1020" i="1"/>
  <c r="AR1020" i="1"/>
  <c r="AS1020" i="1"/>
  <c r="AT1020" i="1"/>
  <c r="AU1020" i="1"/>
  <c r="AV1020" i="1"/>
  <c r="BB1020" i="1"/>
  <c r="AH1021" i="1"/>
  <c r="AI1021" i="1" s="1"/>
  <c r="AK1021" i="1"/>
  <c r="AP1021" i="1" s="1"/>
  <c r="AW1021" i="1" s="1"/>
  <c r="AL1021" i="1"/>
  <c r="AN1021" i="1"/>
  <c r="AO1021" i="1"/>
  <c r="AR1021" i="1"/>
  <c r="AS1021" i="1"/>
  <c r="AT1021" i="1"/>
  <c r="AU1021" i="1"/>
  <c r="AV1021" i="1"/>
  <c r="BB1021" i="1"/>
  <c r="AH1022" i="1"/>
  <c r="AI1022" i="1" s="1"/>
  <c r="AK1022" i="1"/>
  <c r="AP1022" i="1" s="1"/>
  <c r="AW1022" i="1" s="1"/>
  <c r="AL1022" i="1"/>
  <c r="AN1022" i="1"/>
  <c r="AO1022" i="1"/>
  <c r="AR1022" i="1"/>
  <c r="AS1022" i="1"/>
  <c r="AT1022" i="1"/>
  <c r="AU1022" i="1"/>
  <c r="AV1022" i="1"/>
  <c r="BB1022" i="1"/>
  <c r="AH1023" i="1"/>
  <c r="AI1023" i="1" s="1"/>
  <c r="AK1023" i="1"/>
  <c r="AP1023" i="1" s="1"/>
  <c r="AL1023" i="1"/>
  <c r="AN1023" i="1"/>
  <c r="AO1023" i="1"/>
  <c r="AR1023" i="1"/>
  <c r="AS1023" i="1"/>
  <c r="AT1023" i="1"/>
  <c r="AU1023" i="1"/>
  <c r="AV1023" i="1"/>
  <c r="BB1023" i="1"/>
  <c r="AH1024" i="1"/>
  <c r="AI1024" i="1" s="1"/>
  <c r="AK1024" i="1"/>
  <c r="AP1024" i="1" s="1"/>
  <c r="AL1024" i="1"/>
  <c r="AN1024" i="1"/>
  <c r="AO1024" i="1"/>
  <c r="AR1024" i="1"/>
  <c r="AS1024" i="1"/>
  <c r="AT1024" i="1"/>
  <c r="AU1024" i="1"/>
  <c r="AV1024" i="1"/>
  <c r="BB1024" i="1"/>
  <c r="AH1025" i="1"/>
  <c r="AI1025" i="1" s="1"/>
  <c r="AK1025" i="1"/>
  <c r="AP1025" i="1" s="1"/>
  <c r="AW1025" i="1" s="1"/>
  <c r="AL1025" i="1"/>
  <c r="AN1025" i="1"/>
  <c r="AO1025" i="1"/>
  <c r="AR1025" i="1"/>
  <c r="AS1025" i="1"/>
  <c r="AT1025" i="1"/>
  <c r="AU1025" i="1"/>
  <c r="AV1025" i="1"/>
  <c r="BB1025" i="1"/>
  <c r="AH1026" i="1"/>
  <c r="AI1026" i="1" s="1"/>
  <c r="AK1026" i="1"/>
  <c r="AP1026" i="1" s="1"/>
  <c r="AL1026" i="1"/>
  <c r="AN1026" i="1"/>
  <c r="AO1026" i="1"/>
  <c r="AR1026" i="1"/>
  <c r="AS1026" i="1"/>
  <c r="AT1026" i="1"/>
  <c r="AU1026" i="1"/>
  <c r="AV1026" i="1"/>
  <c r="BB1026" i="1"/>
  <c r="AH1027" i="1"/>
  <c r="AI1027" i="1" s="1"/>
  <c r="AK1027" i="1"/>
  <c r="AP1027" i="1" s="1"/>
  <c r="AL1027" i="1"/>
  <c r="AN1027" i="1"/>
  <c r="AO1027" i="1"/>
  <c r="AR1027" i="1"/>
  <c r="AS1027" i="1"/>
  <c r="AT1027" i="1"/>
  <c r="AU1027" i="1"/>
  <c r="AV1027" i="1"/>
  <c r="BB1027" i="1"/>
  <c r="AH1028" i="1"/>
  <c r="AI1028" i="1" s="1"/>
  <c r="AK1028" i="1"/>
  <c r="AP1028" i="1" s="1"/>
  <c r="AL1028" i="1"/>
  <c r="AN1028" i="1"/>
  <c r="AO1028" i="1"/>
  <c r="AR1028" i="1"/>
  <c r="AS1028" i="1"/>
  <c r="AT1028" i="1"/>
  <c r="AU1028" i="1"/>
  <c r="AV1028" i="1"/>
  <c r="BB1028" i="1"/>
  <c r="AH1029" i="1"/>
  <c r="AI1029" i="1" s="1"/>
  <c r="AK1029" i="1"/>
  <c r="AP1029" i="1" s="1"/>
  <c r="AW1029" i="1" s="1"/>
  <c r="AL1029" i="1"/>
  <c r="AN1029" i="1"/>
  <c r="AO1029" i="1"/>
  <c r="AR1029" i="1"/>
  <c r="AS1029" i="1"/>
  <c r="AT1029" i="1"/>
  <c r="AU1029" i="1"/>
  <c r="AV1029" i="1"/>
  <c r="BB1029" i="1"/>
  <c r="AH1030" i="1"/>
  <c r="AI1030" i="1" s="1"/>
  <c r="AK1030" i="1"/>
  <c r="AP1030" i="1" s="1"/>
  <c r="AW1030" i="1" s="1"/>
  <c r="AL1030" i="1"/>
  <c r="AN1030" i="1"/>
  <c r="AO1030" i="1"/>
  <c r="AR1030" i="1"/>
  <c r="AS1030" i="1"/>
  <c r="AT1030" i="1"/>
  <c r="AU1030" i="1"/>
  <c r="AV1030" i="1"/>
  <c r="BB1030" i="1"/>
  <c r="AH1031" i="1"/>
  <c r="AI1031" i="1" s="1"/>
  <c r="AK1031" i="1"/>
  <c r="AP1031" i="1" s="1"/>
  <c r="AL1031" i="1"/>
  <c r="AN1031" i="1"/>
  <c r="AO1031" i="1"/>
  <c r="AR1031" i="1"/>
  <c r="AS1031" i="1"/>
  <c r="AT1031" i="1"/>
  <c r="AU1031" i="1"/>
  <c r="AV1031" i="1"/>
  <c r="BB1031" i="1"/>
  <c r="AH1032" i="1"/>
  <c r="AI1032" i="1" s="1"/>
  <c r="AK1032" i="1"/>
  <c r="AP1032" i="1" s="1"/>
  <c r="AL1032" i="1"/>
  <c r="AN1032" i="1"/>
  <c r="AO1032" i="1"/>
  <c r="AR1032" i="1"/>
  <c r="AS1032" i="1"/>
  <c r="AT1032" i="1"/>
  <c r="AU1032" i="1"/>
  <c r="AV1032" i="1"/>
  <c r="BB1032" i="1"/>
  <c r="AH1033" i="1"/>
  <c r="AI1033" i="1" s="1"/>
  <c r="AK1033" i="1"/>
  <c r="AP1033" i="1" s="1"/>
  <c r="AW1033" i="1" s="1"/>
  <c r="AL1033" i="1"/>
  <c r="AN1033" i="1"/>
  <c r="AO1033" i="1"/>
  <c r="AR1033" i="1"/>
  <c r="AS1033" i="1"/>
  <c r="AT1033" i="1"/>
  <c r="AU1033" i="1"/>
  <c r="AV1033" i="1"/>
  <c r="BB1033" i="1"/>
  <c r="AH991" i="1"/>
  <c r="AI991" i="1" s="1"/>
  <c r="AK991" i="1"/>
  <c r="AP991" i="1" s="1"/>
  <c r="AL991" i="1"/>
  <c r="AN991" i="1"/>
  <c r="AO991" i="1"/>
  <c r="AR991" i="1"/>
  <c r="AS991" i="1"/>
  <c r="AT991" i="1"/>
  <c r="AU991" i="1"/>
  <c r="AV991" i="1"/>
  <c r="BB991" i="1"/>
  <c r="AH992" i="1"/>
  <c r="AI992" i="1" s="1"/>
  <c r="AK992" i="1"/>
  <c r="AP992" i="1" s="1"/>
  <c r="AL992" i="1"/>
  <c r="AN992" i="1"/>
  <c r="AO992" i="1"/>
  <c r="AR992" i="1"/>
  <c r="AS992" i="1"/>
  <c r="AT992" i="1"/>
  <c r="AU992" i="1"/>
  <c r="AV992" i="1"/>
  <c r="BB992" i="1"/>
  <c r="AH993" i="1"/>
  <c r="AI993" i="1" s="1"/>
  <c r="AK993" i="1"/>
  <c r="AP993" i="1" s="1"/>
  <c r="AW993" i="1" s="1"/>
  <c r="AL993" i="1"/>
  <c r="AN993" i="1"/>
  <c r="AO993" i="1"/>
  <c r="AR993" i="1"/>
  <c r="AS993" i="1"/>
  <c r="AT993" i="1"/>
  <c r="AU993" i="1"/>
  <c r="AV993" i="1"/>
  <c r="BB993" i="1"/>
  <c r="AH994" i="1"/>
  <c r="AI994" i="1" s="1"/>
  <c r="AK994" i="1"/>
  <c r="AP994" i="1" s="1"/>
  <c r="AL994" i="1"/>
  <c r="AN994" i="1"/>
  <c r="AO994" i="1"/>
  <c r="AR994" i="1"/>
  <c r="AS994" i="1"/>
  <c r="AT994" i="1"/>
  <c r="AU994" i="1"/>
  <c r="AV994" i="1"/>
  <c r="BB994" i="1"/>
  <c r="AH985" i="1"/>
  <c r="AI985" i="1" s="1"/>
  <c r="AK985" i="1"/>
  <c r="AP985" i="1" s="1"/>
  <c r="AL985" i="1"/>
  <c r="AN985" i="1"/>
  <c r="AO985" i="1"/>
  <c r="AR985" i="1"/>
  <c r="AS985" i="1"/>
  <c r="AT985" i="1"/>
  <c r="AU985" i="1"/>
  <c r="AV985" i="1"/>
  <c r="BB985" i="1"/>
  <c r="AH986" i="1"/>
  <c r="AI986" i="1" s="1"/>
  <c r="AK986" i="1"/>
  <c r="AP986" i="1" s="1"/>
  <c r="AL986" i="1"/>
  <c r="AN986" i="1"/>
  <c r="AO986" i="1"/>
  <c r="AR986" i="1"/>
  <c r="AS986" i="1"/>
  <c r="AT986" i="1"/>
  <c r="AU986" i="1"/>
  <c r="AV986" i="1"/>
  <c r="BB986" i="1"/>
  <c r="AH987" i="1"/>
  <c r="AI987" i="1" s="1"/>
  <c r="AK987" i="1"/>
  <c r="AP987" i="1" s="1"/>
  <c r="AL987" i="1"/>
  <c r="AN987" i="1"/>
  <c r="AO987" i="1"/>
  <c r="AR987" i="1"/>
  <c r="AS987" i="1"/>
  <c r="AT987" i="1"/>
  <c r="AU987" i="1"/>
  <c r="AV987" i="1"/>
  <c r="BB987" i="1"/>
  <c r="AH988" i="1"/>
  <c r="AI988" i="1" s="1"/>
  <c r="AK988" i="1"/>
  <c r="AP988" i="1" s="1"/>
  <c r="AW988" i="1" s="1"/>
  <c r="AL988" i="1"/>
  <c r="AN988" i="1"/>
  <c r="AO988" i="1"/>
  <c r="AR988" i="1"/>
  <c r="AS988" i="1"/>
  <c r="AT988" i="1"/>
  <c r="AU988" i="1"/>
  <c r="AV988" i="1"/>
  <c r="BB988" i="1"/>
  <c r="AH989" i="1"/>
  <c r="AI989" i="1" s="1"/>
  <c r="AK989" i="1"/>
  <c r="AP989" i="1" s="1"/>
  <c r="AW989" i="1" s="1"/>
  <c r="AL989" i="1"/>
  <c r="AN989" i="1"/>
  <c r="AO989" i="1"/>
  <c r="AR989" i="1"/>
  <c r="AS989" i="1"/>
  <c r="AT989" i="1"/>
  <c r="AU989" i="1"/>
  <c r="AV989" i="1"/>
  <c r="BB989" i="1"/>
  <c r="AH990" i="1"/>
  <c r="AI990" i="1" s="1"/>
  <c r="AK990" i="1"/>
  <c r="AP990" i="1" s="1"/>
  <c r="AL990" i="1"/>
  <c r="AN990" i="1"/>
  <c r="AO990" i="1"/>
  <c r="AR990" i="1"/>
  <c r="AS990" i="1"/>
  <c r="AT990" i="1"/>
  <c r="AU990" i="1"/>
  <c r="AV990" i="1"/>
  <c r="BB990" i="1"/>
  <c r="AH919" i="1"/>
  <c r="AI919" i="1" s="1"/>
  <c r="AK919" i="1"/>
  <c r="AP919" i="1" s="1"/>
  <c r="AL919" i="1"/>
  <c r="AN919" i="1"/>
  <c r="AO919" i="1"/>
  <c r="AR919" i="1"/>
  <c r="AS919" i="1"/>
  <c r="AT919" i="1"/>
  <c r="AU919" i="1"/>
  <c r="AV919" i="1"/>
  <c r="BB919" i="1"/>
  <c r="AH920" i="1"/>
  <c r="AI920" i="1" s="1"/>
  <c r="AK920" i="1"/>
  <c r="AP920" i="1" s="1"/>
  <c r="AL920" i="1"/>
  <c r="AN920" i="1"/>
  <c r="AO920" i="1"/>
  <c r="AR920" i="1"/>
  <c r="AS920" i="1"/>
  <c r="AT920" i="1"/>
  <c r="AU920" i="1"/>
  <c r="AV920" i="1"/>
  <c r="BB920" i="1"/>
  <c r="AH921" i="1"/>
  <c r="AI921" i="1" s="1"/>
  <c r="AK921" i="1"/>
  <c r="AP921" i="1" s="1"/>
  <c r="AW921" i="1" s="1"/>
  <c r="AL921" i="1"/>
  <c r="AN921" i="1"/>
  <c r="AO921" i="1"/>
  <c r="AR921" i="1"/>
  <c r="AS921" i="1"/>
  <c r="AT921" i="1"/>
  <c r="AU921" i="1"/>
  <c r="AV921" i="1"/>
  <c r="BB921" i="1"/>
  <c r="AH922" i="1"/>
  <c r="AI922" i="1" s="1"/>
  <c r="AK922" i="1"/>
  <c r="AP922" i="1" s="1"/>
  <c r="AL922" i="1"/>
  <c r="AN922" i="1"/>
  <c r="AO922" i="1"/>
  <c r="AR922" i="1"/>
  <c r="AS922" i="1"/>
  <c r="AT922" i="1"/>
  <c r="AU922" i="1"/>
  <c r="AV922" i="1"/>
  <c r="BB922" i="1"/>
  <c r="AH923" i="1"/>
  <c r="AI923" i="1" s="1"/>
  <c r="AK923" i="1"/>
  <c r="AP923" i="1" s="1"/>
  <c r="AL923" i="1"/>
  <c r="AN923" i="1"/>
  <c r="AO923" i="1"/>
  <c r="AR923" i="1"/>
  <c r="AS923" i="1"/>
  <c r="AT923" i="1"/>
  <c r="AU923" i="1"/>
  <c r="AV923" i="1"/>
  <c r="BB923" i="1"/>
  <c r="AH924" i="1"/>
  <c r="AI924" i="1" s="1"/>
  <c r="AK924" i="1"/>
  <c r="AP924" i="1" s="1"/>
  <c r="AL924" i="1"/>
  <c r="AN924" i="1"/>
  <c r="AO924" i="1"/>
  <c r="AR924" i="1"/>
  <c r="AS924" i="1"/>
  <c r="AT924" i="1"/>
  <c r="AU924" i="1"/>
  <c r="AV924" i="1"/>
  <c r="BB924" i="1"/>
  <c r="AH925" i="1"/>
  <c r="AI925" i="1" s="1"/>
  <c r="AK925" i="1"/>
  <c r="AP925" i="1" s="1"/>
  <c r="AW925" i="1" s="1"/>
  <c r="AL925" i="1"/>
  <c r="AN925" i="1"/>
  <c r="AO925" i="1"/>
  <c r="AR925" i="1"/>
  <c r="AS925" i="1"/>
  <c r="AT925" i="1"/>
  <c r="AU925" i="1"/>
  <c r="AV925" i="1"/>
  <c r="BB925" i="1"/>
  <c r="AH926" i="1"/>
  <c r="AI926" i="1" s="1"/>
  <c r="AK926" i="1"/>
  <c r="AP926" i="1" s="1"/>
  <c r="AL926" i="1"/>
  <c r="AN926" i="1"/>
  <c r="AO926" i="1"/>
  <c r="AR926" i="1"/>
  <c r="AS926" i="1"/>
  <c r="AT926" i="1"/>
  <c r="AU926" i="1"/>
  <c r="AV926" i="1"/>
  <c r="BB926" i="1"/>
  <c r="AH927" i="1"/>
  <c r="AI927" i="1" s="1"/>
  <c r="AK927" i="1"/>
  <c r="AP927" i="1" s="1"/>
  <c r="AL927" i="1"/>
  <c r="AN927" i="1"/>
  <c r="AO927" i="1"/>
  <c r="AR927" i="1"/>
  <c r="AS927" i="1"/>
  <c r="AT927" i="1"/>
  <c r="AU927" i="1"/>
  <c r="AV927" i="1"/>
  <c r="BB927" i="1"/>
  <c r="AH928" i="1"/>
  <c r="AI928" i="1" s="1"/>
  <c r="AK928" i="1"/>
  <c r="AP928" i="1" s="1"/>
  <c r="AQ928" i="1" s="1"/>
  <c r="AL928" i="1"/>
  <c r="AN928" i="1"/>
  <c r="AO928" i="1"/>
  <c r="AR928" i="1"/>
  <c r="AS928" i="1"/>
  <c r="AT928" i="1"/>
  <c r="AU928" i="1"/>
  <c r="AV928" i="1"/>
  <c r="BB928" i="1"/>
  <c r="AH929" i="1"/>
  <c r="AI929" i="1" s="1"/>
  <c r="AK929" i="1"/>
  <c r="AP929" i="1" s="1"/>
  <c r="AW929" i="1" s="1"/>
  <c r="AL929" i="1"/>
  <c r="AN929" i="1"/>
  <c r="AO929" i="1"/>
  <c r="AR929" i="1"/>
  <c r="AS929" i="1"/>
  <c r="AT929" i="1"/>
  <c r="AU929" i="1"/>
  <c r="AV929" i="1"/>
  <c r="BB929" i="1"/>
  <c r="AH930" i="1"/>
  <c r="AI930" i="1" s="1"/>
  <c r="AK930" i="1"/>
  <c r="AP930" i="1" s="1"/>
  <c r="AL930" i="1"/>
  <c r="AN930" i="1"/>
  <c r="AO930" i="1"/>
  <c r="AR930" i="1"/>
  <c r="AS930" i="1"/>
  <c r="AT930" i="1"/>
  <c r="AU930" i="1"/>
  <c r="AV930" i="1"/>
  <c r="BB930" i="1"/>
  <c r="AH931" i="1"/>
  <c r="AI931" i="1" s="1"/>
  <c r="AK931" i="1"/>
  <c r="AP931" i="1" s="1"/>
  <c r="AL931" i="1"/>
  <c r="AN931" i="1"/>
  <c r="AO931" i="1"/>
  <c r="AR931" i="1"/>
  <c r="AS931" i="1"/>
  <c r="AT931" i="1"/>
  <c r="AU931" i="1"/>
  <c r="AV931" i="1"/>
  <c r="BB931" i="1"/>
  <c r="AH932" i="1"/>
  <c r="AI932" i="1" s="1"/>
  <c r="AK932" i="1"/>
  <c r="AP932" i="1" s="1"/>
  <c r="AL932" i="1"/>
  <c r="AN932" i="1"/>
  <c r="AO932" i="1"/>
  <c r="AR932" i="1"/>
  <c r="AS932" i="1"/>
  <c r="AT932" i="1"/>
  <c r="AU932" i="1"/>
  <c r="AV932" i="1"/>
  <c r="BB932" i="1"/>
  <c r="AH933" i="1"/>
  <c r="AI933" i="1" s="1"/>
  <c r="AK933" i="1"/>
  <c r="AP933" i="1" s="1"/>
  <c r="AW933" i="1" s="1"/>
  <c r="AL933" i="1"/>
  <c r="AN933" i="1"/>
  <c r="AO933" i="1"/>
  <c r="AR933" i="1"/>
  <c r="AS933" i="1"/>
  <c r="AT933" i="1"/>
  <c r="AU933" i="1"/>
  <c r="AV933" i="1"/>
  <c r="BB933" i="1"/>
  <c r="AH934" i="1"/>
  <c r="AI934" i="1" s="1"/>
  <c r="AK934" i="1"/>
  <c r="AP934" i="1" s="1"/>
  <c r="AL934" i="1"/>
  <c r="AN934" i="1"/>
  <c r="AO934" i="1"/>
  <c r="AR934" i="1"/>
  <c r="AS934" i="1"/>
  <c r="AT934" i="1"/>
  <c r="AU934" i="1"/>
  <c r="AV934" i="1"/>
  <c r="BB934" i="1"/>
  <c r="AH935" i="1"/>
  <c r="AI935" i="1" s="1"/>
  <c r="AK935" i="1"/>
  <c r="AP935" i="1" s="1"/>
  <c r="AL935" i="1"/>
  <c r="AN935" i="1"/>
  <c r="AO935" i="1"/>
  <c r="AR935" i="1"/>
  <c r="AS935" i="1"/>
  <c r="AT935" i="1"/>
  <c r="AU935" i="1"/>
  <c r="AV935" i="1"/>
  <c r="BB935" i="1"/>
  <c r="AH936" i="1"/>
  <c r="AI936" i="1" s="1"/>
  <c r="AK936" i="1"/>
  <c r="AP936" i="1" s="1"/>
  <c r="AL936" i="1"/>
  <c r="AN936" i="1"/>
  <c r="AO936" i="1"/>
  <c r="AR936" i="1"/>
  <c r="AS936" i="1"/>
  <c r="AT936" i="1"/>
  <c r="AU936" i="1"/>
  <c r="AV936" i="1"/>
  <c r="BB936" i="1"/>
  <c r="AH937" i="1"/>
  <c r="AI937" i="1" s="1"/>
  <c r="AK937" i="1"/>
  <c r="AP937" i="1" s="1"/>
  <c r="AW937" i="1" s="1"/>
  <c r="AL937" i="1"/>
  <c r="AN937" i="1"/>
  <c r="AO937" i="1"/>
  <c r="AR937" i="1"/>
  <c r="AS937" i="1"/>
  <c r="AT937" i="1"/>
  <c r="AU937" i="1"/>
  <c r="AV937" i="1"/>
  <c r="BB937" i="1"/>
  <c r="AH938" i="1"/>
  <c r="AI938" i="1" s="1"/>
  <c r="AK938" i="1"/>
  <c r="AP938" i="1" s="1"/>
  <c r="AL938" i="1"/>
  <c r="AN938" i="1"/>
  <c r="AO938" i="1"/>
  <c r="AR938" i="1"/>
  <c r="AS938" i="1"/>
  <c r="AT938" i="1"/>
  <c r="AU938" i="1"/>
  <c r="AV938" i="1"/>
  <c r="BB938" i="1"/>
  <c r="AH939" i="1"/>
  <c r="AI939" i="1" s="1"/>
  <c r="AK939" i="1"/>
  <c r="AP939" i="1" s="1"/>
  <c r="AL939" i="1"/>
  <c r="AN939" i="1"/>
  <c r="AO939" i="1"/>
  <c r="AR939" i="1"/>
  <c r="AS939" i="1"/>
  <c r="AT939" i="1"/>
  <c r="AU939" i="1"/>
  <c r="AV939" i="1"/>
  <c r="BB939" i="1"/>
  <c r="AH940" i="1"/>
  <c r="AI940" i="1" s="1"/>
  <c r="AK940" i="1"/>
  <c r="AP940" i="1" s="1"/>
  <c r="AL940" i="1"/>
  <c r="AN940" i="1"/>
  <c r="AO940" i="1"/>
  <c r="AR940" i="1"/>
  <c r="AS940" i="1"/>
  <c r="AT940" i="1"/>
  <c r="AU940" i="1"/>
  <c r="AV940" i="1"/>
  <c r="BB940" i="1"/>
  <c r="AH941" i="1"/>
  <c r="AI941" i="1" s="1"/>
  <c r="AK941" i="1"/>
  <c r="AP941" i="1" s="1"/>
  <c r="AW941" i="1" s="1"/>
  <c r="AL941" i="1"/>
  <c r="AN941" i="1"/>
  <c r="AO941" i="1"/>
  <c r="AR941" i="1"/>
  <c r="AS941" i="1"/>
  <c r="AT941" i="1"/>
  <c r="AU941" i="1"/>
  <c r="AV941" i="1"/>
  <c r="BB941" i="1"/>
  <c r="AH942" i="1"/>
  <c r="AI942" i="1" s="1"/>
  <c r="AK942" i="1"/>
  <c r="AP942" i="1" s="1"/>
  <c r="AL942" i="1"/>
  <c r="AN942" i="1"/>
  <c r="AO942" i="1"/>
  <c r="AR942" i="1"/>
  <c r="AS942" i="1"/>
  <c r="AT942" i="1"/>
  <c r="AU942" i="1"/>
  <c r="AV942" i="1"/>
  <c r="BB942" i="1"/>
  <c r="AH943" i="1"/>
  <c r="AI943" i="1" s="1"/>
  <c r="AK943" i="1"/>
  <c r="AP943" i="1" s="1"/>
  <c r="AL943" i="1"/>
  <c r="AN943" i="1"/>
  <c r="AO943" i="1"/>
  <c r="AR943" i="1"/>
  <c r="AS943" i="1"/>
  <c r="AT943" i="1"/>
  <c r="AU943" i="1"/>
  <c r="AV943" i="1"/>
  <c r="BB943" i="1"/>
  <c r="AH944" i="1"/>
  <c r="AI944" i="1" s="1"/>
  <c r="AK944" i="1"/>
  <c r="AP944" i="1" s="1"/>
  <c r="AL944" i="1"/>
  <c r="AN944" i="1"/>
  <c r="AO944" i="1"/>
  <c r="AR944" i="1"/>
  <c r="AS944" i="1"/>
  <c r="AT944" i="1"/>
  <c r="AU944" i="1"/>
  <c r="AV944" i="1"/>
  <c r="BB944" i="1"/>
  <c r="AH945" i="1"/>
  <c r="AI945" i="1" s="1"/>
  <c r="AK945" i="1"/>
  <c r="AP945" i="1" s="1"/>
  <c r="AW945" i="1" s="1"/>
  <c r="AL945" i="1"/>
  <c r="AN945" i="1"/>
  <c r="AO945" i="1"/>
  <c r="AR945" i="1"/>
  <c r="AS945" i="1"/>
  <c r="AT945" i="1"/>
  <c r="AU945" i="1"/>
  <c r="AV945" i="1"/>
  <c r="BB945" i="1"/>
  <c r="AH946" i="1"/>
  <c r="AI946" i="1" s="1"/>
  <c r="AK946" i="1"/>
  <c r="AP946" i="1" s="1"/>
  <c r="AL946" i="1"/>
  <c r="AN946" i="1"/>
  <c r="AO946" i="1"/>
  <c r="AR946" i="1"/>
  <c r="AS946" i="1"/>
  <c r="AT946" i="1"/>
  <c r="AU946" i="1"/>
  <c r="AV946" i="1"/>
  <c r="BB946" i="1"/>
  <c r="AH947" i="1"/>
  <c r="AI947" i="1" s="1"/>
  <c r="AK947" i="1"/>
  <c r="AP947" i="1" s="1"/>
  <c r="AL947" i="1"/>
  <c r="AN947" i="1"/>
  <c r="AO947" i="1"/>
  <c r="AR947" i="1"/>
  <c r="AS947" i="1"/>
  <c r="AT947" i="1"/>
  <c r="AU947" i="1"/>
  <c r="AV947" i="1"/>
  <c r="BB947" i="1"/>
  <c r="AH948" i="1"/>
  <c r="AI948" i="1" s="1"/>
  <c r="AK948" i="1"/>
  <c r="AP948" i="1" s="1"/>
  <c r="AL948" i="1"/>
  <c r="AN948" i="1"/>
  <c r="AO948" i="1"/>
  <c r="AR948" i="1"/>
  <c r="AS948" i="1"/>
  <c r="AT948" i="1"/>
  <c r="AU948" i="1"/>
  <c r="AV948" i="1"/>
  <c r="BB948" i="1"/>
  <c r="AH949" i="1"/>
  <c r="AI949" i="1" s="1"/>
  <c r="AK949" i="1"/>
  <c r="AP949" i="1" s="1"/>
  <c r="AW949" i="1" s="1"/>
  <c r="AL949" i="1"/>
  <c r="AN949" i="1"/>
  <c r="AO949" i="1"/>
  <c r="AR949" i="1"/>
  <c r="AS949" i="1"/>
  <c r="AT949" i="1"/>
  <c r="AU949" i="1"/>
  <c r="AV949" i="1"/>
  <c r="BB949" i="1"/>
  <c r="AH950" i="1"/>
  <c r="AI950" i="1" s="1"/>
  <c r="AK950" i="1"/>
  <c r="AP950" i="1" s="1"/>
  <c r="AL950" i="1"/>
  <c r="AN950" i="1"/>
  <c r="AO950" i="1"/>
  <c r="AR950" i="1"/>
  <c r="AS950" i="1"/>
  <c r="AT950" i="1"/>
  <c r="AU950" i="1"/>
  <c r="AV950" i="1"/>
  <c r="BB950" i="1"/>
  <c r="AH951" i="1"/>
  <c r="AI951" i="1" s="1"/>
  <c r="AK951" i="1"/>
  <c r="AP951" i="1" s="1"/>
  <c r="AL951" i="1"/>
  <c r="AN951" i="1"/>
  <c r="AO951" i="1"/>
  <c r="AR951" i="1"/>
  <c r="AS951" i="1"/>
  <c r="AT951" i="1"/>
  <c r="AU951" i="1"/>
  <c r="AV951" i="1"/>
  <c r="BB951" i="1"/>
  <c r="AH952" i="1"/>
  <c r="AI952" i="1" s="1"/>
  <c r="AK952" i="1"/>
  <c r="AP952" i="1" s="1"/>
  <c r="AQ952" i="1" s="1"/>
  <c r="AL952" i="1"/>
  <c r="AN952" i="1"/>
  <c r="AO952" i="1"/>
  <c r="AR952" i="1"/>
  <c r="AS952" i="1"/>
  <c r="AT952" i="1"/>
  <c r="AU952" i="1"/>
  <c r="AV952" i="1"/>
  <c r="BB952" i="1"/>
  <c r="AH953" i="1"/>
  <c r="AI953" i="1" s="1"/>
  <c r="AK953" i="1"/>
  <c r="AP953" i="1" s="1"/>
  <c r="AW953" i="1" s="1"/>
  <c r="AL953" i="1"/>
  <c r="AN953" i="1"/>
  <c r="AO953" i="1"/>
  <c r="AR953" i="1"/>
  <c r="AS953" i="1"/>
  <c r="AT953" i="1"/>
  <c r="AU953" i="1"/>
  <c r="AV953" i="1"/>
  <c r="BB953" i="1"/>
  <c r="AH954" i="1"/>
  <c r="AI954" i="1" s="1"/>
  <c r="AK954" i="1"/>
  <c r="AP954" i="1" s="1"/>
  <c r="AL954" i="1"/>
  <c r="AN954" i="1"/>
  <c r="AO954" i="1"/>
  <c r="AR954" i="1"/>
  <c r="AS954" i="1"/>
  <c r="AT954" i="1"/>
  <c r="AU954" i="1"/>
  <c r="AV954" i="1"/>
  <c r="BB954" i="1"/>
  <c r="AH955" i="1"/>
  <c r="AI955" i="1" s="1"/>
  <c r="AK955" i="1"/>
  <c r="AP955" i="1" s="1"/>
  <c r="AL955" i="1"/>
  <c r="AN955" i="1"/>
  <c r="AO955" i="1"/>
  <c r="AR955" i="1"/>
  <c r="AS955" i="1"/>
  <c r="AT955" i="1"/>
  <c r="AU955" i="1"/>
  <c r="AV955" i="1"/>
  <c r="BB955" i="1"/>
  <c r="AH956" i="1"/>
  <c r="AI956" i="1" s="1"/>
  <c r="AK956" i="1"/>
  <c r="AP956" i="1" s="1"/>
  <c r="AL956" i="1"/>
  <c r="AN956" i="1"/>
  <c r="AO956" i="1"/>
  <c r="AR956" i="1"/>
  <c r="AS956" i="1"/>
  <c r="AT956" i="1"/>
  <c r="AU956" i="1"/>
  <c r="AV956" i="1"/>
  <c r="BB956" i="1"/>
  <c r="AH957" i="1"/>
  <c r="AI957" i="1" s="1"/>
  <c r="AK957" i="1"/>
  <c r="AP957" i="1" s="1"/>
  <c r="AL957" i="1"/>
  <c r="AN957" i="1"/>
  <c r="AO957" i="1"/>
  <c r="AR957" i="1"/>
  <c r="AS957" i="1"/>
  <c r="AT957" i="1"/>
  <c r="AU957" i="1"/>
  <c r="AV957" i="1"/>
  <c r="BB957" i="1"/>
  <c r="AH958" i="1"/>
  <c r="AI958" i="1" s="1"/>
  <c r="AK958" i="1"/>
  <c r="AP958" i="1" s="1"/>
  <c r="AL958" i="1"/>
  <c r="AN958" i="1"/>
  <c r="AO958" i="1"/>
  <c r="AR958" i="1"/>
  <c r="AS958" i="1"/>
  <c r="AT958" i="1"/>
  <c r="AU958" i="1"/>
  <c r="AV958" i="1"/>
  <c r="BB958" i="1"/>
  <c r="AH959" i="1"/>
  <c r="AI959" i="1" s="1"/>
  <c r="AK959" i="1"/>
  <c r="AP959" i="1" s="1"/>
  <c r="AL959" i="1"/>
  <c r="AN959" i="1"/>
  <c r="AO959" i="1"/>
  <c r="AR959" i="1"/>
  <c r="AS959" i="1"/>
  <c r="AT959" i="1"/>
  <c r="AU959" i="1"/>
  <c r="AV959" i="1"/>
  <c r="BB959" i="1"/>
  <c r="AH960" i="1"/>
  <c r="AI960" i="1" s="1"/>
  <c r="AK960" i="1"/>
  <c r="AP960" i="1" s="1"/>
  <c r="AQ960" i="1" s="1"/>
  <c r="AL960" i="1"/>
  <c r="AN960" i="1"/>
  <c r="AO960" i="1"/>
  <c r="AR960" i="1"/>
  <c r="AS960" i="1"/>
  <c r="AT960" i="1"/>
  <c r="AU960" i="1"/>
  <c r="AV960" i="1"/>
  <c r="BB960" i="1"/>
  <c r="AH961" i="1"/>
  <c r="AI961" i="1" s="1"/>
  <c r="AK961" i="1"/>
  <c r="AP961" i="1" s="1"/>
  <c r="AL961" i="1"/>
  <c r="AN961" i="1"/>
  <c r="AO961" i="1"/>
  <c r="AR961" i="1"/>
  <c r="AS961" i="1"/>
  <c r="AT961" i="1"/>
  <c r="AU961" i="1"/>
  <c r="AV961" i="1"/>
  <c r="BB961" i="1"/>
  <c r="AH962" i="1"/>
  <c r="AI962" i="1" s="1"/>
  <c r="AK962" i="1"/>
  <c r="AP962" i="1" s="1"/>
  <c r="AL962" i="1"/>
  <c r="AN962" i="1"/>
  <c r="AO962" i="1"/>
  <c r="AR962" i="1"/>
  <c r="AS962" i="1"/>
  <c r="AT962" i="1"/>
  <c r="AU962" i="1"/>
  <c r="AV962" i="1"/>
  <c r="BB962" i="1"/>
  <c r="AH963" i="1"/>
  <c r="AI963" i="1" s="1"/>
  <c r="AK963" i="1"/>
  <c r="AP963" i="1" s="1"/>
  <c r="AL963" i="1"/>
  <c r="AN963" i="1"/>
  <c r="AO963" i="1"/>
  <c r="AR963" i="1"/>
  <c r="AS963" i="1"/>
  <c r="AT963" i="1"/>
  <c r="AU963" i="1"/>
  <c r="AV963" i="1"/>
  <c r="BB963" i="1"/>
  <c r="AH964" i="1"/>
  <c r="AI964" i="1" s="1"/>
  <c r="AK964" i="1"/>
  <c r="AP964" i="1" s="1"/>
  <c r="AL964" i="1"/>
  <c r="AN964" i="1"/>
  <c r="AO964" i="1"/>
  <c r="AR964" i="1"/>
  <c r="AS964" i="1"/>
  <c r="AT964" i="1"/>
  <c r="AU964" i="1"/>
  <c r="AV964" i="1"/>
  <c r="BB964" i="1"/>
  <c r="AH965" i="1"/>
  <c r="AI965" i="1" s="1"/>
  <c r="AK965" i="1"/>
  <c r="AP965" i="1" s="1"/>
  <c r="AL965" i="1"/>
  <c r="AN965" i="1"/>
  <c r="AO965" i="1"/>
  <c r="AR965" i="1"/>
  <c r="AS965" i="1"/>
  <c r="AT965" i="1"/>
  <c r="AU965" i="1"/>
  <c r="AV965" i="1"/>
  <c r="BB965" i="1"/>
  <c r="AH966" i="1"/>
  <c r="AI966" i="1" s="1"/>
  <c r="AK966" i="1"/>
  <c r="AP966" i="1" s="1"/>
  <c r="AL966" i="1"/>
  <c r="AN966" i="1"/>
  <c r="AO966" i="1"/>
  <c r="AR966" i="1"/>
  <c r="AS966" i="1"/>
  <c r="AT966" i="1"/>
  <c r="AU966" i="1"/>
  <c r="AV966" i="1"/>
  <c r="BB966" i="1"/>
  <c r="AH967" i="1"/>
  <c r="AI967" i="1" s="1"/>
  <c r="AK967" i="1"/>
  <c r="AP967" i="1" s="1"/>
  <c r="AL967" i="1"/>
  <c r="AN967" i="1"/>
  <c r="AO967" i="1"/>
  <c r="AR967" i="1"/>
  <c r="AS967" i="1"/>
  <c r="AT967" i="1"/>
  <c r="AU967" i="1"/>
  <c r="AV967" i="1"/>
  <c r="BB967" i="1"/>
  <c r="AH968" i="1"/>
  <c r="AI968" i="1" s="1"/>
  <c r="AK968" i="1"/>
  <c r="AP968" i="1" s="1"/>
  <c r="AQ968" i="1" s="1"/>
  <c r="AL968" i="1"/>
  <c r="AN968" i="1"/>
  <c r="AO968" i="1"/>
  <c r="AR968" i="1"/>
  <c r="AS968" i="1"/>
  <c r="AT968" i="1"/>
  <c r="AU968" i="1"/>
  <c r="AV968" i="1"/>
  <c r="BB968" i="1"/>
  <c r="AH969" i="1"/>
  <c r="AI969" i="1" s="1"/>
  <c r="AK969" i="1"/>
  <c r="AP969" i="1" s="1"/>
  <c r="AL969" i="1"/>
  <c r="AN969" i="1"/>
  <c r="AO969" i="1"/>
  <c r="AR969" i="1"/>
  <c r="AS969" i="1"/>
  <c r="AT969" i="1"/>
  <c r="AU969" i="1"/>
  <c r="AV969" i="1"/>
  <c r="BB969" i="1"/>
  <c r="AH970" i="1"/>
  <c r="AI970" i="1" s="1"/>
  <c r="AK970" i="1"/>
  <c r="AP970" i="1" s="1"/>
  <c r="AL970" i="1"/>
  <c r="AN970" i="1"/>
  <c r="AO970" i="1"/>
  <c r="AR970" i="1"/>
  <c r="AS970" i="1"/>
  <c r="AT970" i="1"/>
  <c r="AU970" i="1"/>
  <c r="AV970" i="1"/>
  <c r="BB970" i="1"/>
  <c r="AH971" i="1"/>
  <c r="AI971" i="1" s="1"/>
  <c r="AK971" i="1"/>
  <c r="AP971" i="1" s="1"/>
  <c r="AL971" i="1"/>
  <c r="AN971" i="1"/>
  <c r="AO971" i="1"/>
  <c r="AR971" i="1"/>
  <c r="AS971" i="1"/>
  <c r="AT971" i="1"/>
  <c r="AU971" i="1"/>
  <c r="AV971" i="1"/>
  <c r="BB971" i="1"/>
  <c r="AH972" i="1"/>
  <c r="AI972" i="1" s="1"/>
  <c r="AK972" i="1"/>
  <c r="AP972" i="1" s="1"/>
  <c r="AL972" i="1"/>
  <c r="AN972" i="1"/>
  <c r="AO972" i="1"/>
  <c r="AR972" i="1"/>
  <c r="AS972" i="1"/>
  <c r="AT972" i="1"/>
  <c r="AU972" i="1"/>
  <c r="AV972" i="1"/>
  <c r="BB972" i="1"/>
  <c r="AH973" i="1"/>
  <c r="AI973" i="1" s="1"/>
  <c r="AK973" i="1"/>
  <c r="AP973" i="1" s="1"/>
  <c r="AL973" i="1"/>
  <c r="AN973" i="1"/>
  <c r="AO973" i="1"/>
  <c r="AR973" i="1"/>
  <c r="AS973" i="1"/>
  <c r="AT973" i="1"/>
  <c r="AU973" i="1"/>
  <c r="AV973" i="1"/>
  <c r="BB973" i="1"/>
  <c r="AH974" i="1"/>
  <c r="AI974" i="1" s="1"/>
  <c r="AK974" i="1"/>
  <c r="AP974" i="1" s="1"/>
  <c r="AL974" i="1"/>
  <c r="AN974" i="1"/>
  <c r="AO974" i="1"/>
  <c r="AR974" i="1"/>
  <c r="AS974" i="1"/>
  <c r="AT974" i="1"/>
  <c r="AU974" i="1"/>
  <c r="AV974" i="1"/>
  <c r="BB974" i="1"/>
  <c r="AH975" i="1"/>
  <c r="AI975" i="1" s="1"/>
  <c r="AK975" i="1"/>
  <c r="AP975" i="1" s="1"/>
  <c r="AL975" i="1"/>
  <c r="AN975" i="1"/>
  <c r="AO975" i="1"/>
  <c r="AR975" i="1"/>
  <c r="AS975" i="1"/>
  <c r="AT975" i="1"/>
  <c r="AU975" i="1"/>
  <c r="AV975" i="1"/>
  <c r="BB975" i="1"/>
  <c r="AH976" i="1"/>
  <c r="AI976" i="1" s="1"/>
  <c r="AK976" i="1"/>
  <c r="AP976" i="1" s="1"/>
  <c r="AL976" i="1"/>
  <c r="AN976" i="1"/>
  <c r="AO976" i="1"/>
  <c r="AR976" i="1"/>
  <c r="AS976" i="1"/>
  <c r="AT976" i="1"/>
  <c r="AU976" i="1"/>
  <c r="AV976" i="1"/>
  <c r="BB976" i="1"/>
  <c r="AH977" i="1"/>
  <c r="AI977" i="1" s="1"/>
  <c r="AK977" i="1"/>
  <c r="AP977" i="1" s="1"/>
  <c r="AL977" i="1"/>
  <c r="AN977" i="1"/>
  <c r="AO977" i="1"/>
  <c r="AR977" i="1"/>
  <c r="AS977" i="1"/>
  <c r="AT977" i="1"/>
  <c r="AU977" i="1"/>
  <c r="AV977" i="1"/>
  <c r="BB977" i="1"/>
  <c r="AH978" i="1"/>
  <c r="AI978" i="1" s="1"/>
  <c r="AK978" i="1"/>
  <c r="AP978" i="1" s="1"/>
  <c r="AL978" i="1"/>
  <c r="AN978" i="1"/>
  <c r="AO978" i="1"/>
  <c r="AR978" i="1"/>
  <c r="AS978" i="1"/>
  <c r="AT978" i="1"/>
  <c r="AU978" i="1"/>
  <c r="AV978" i="1"/>
  <c r="BB978" i="1"/>
  <c r="AH979" i="1"/>
  <c r="AI979" i="1" s="1"/>
  <c r="AK979" i="1"/>
  <c r="AP979" i="1" s="1"/>
  <c r="AL979" i="1"/>
  <c r="AN979" i="1"/>
  <c r="AO979" i="1"/>
  <c r="AR979" i="1"/>
  <c r="AS979" i="1"/>
  <c r="AT979" i="1"/>
  <c r="AU979" i="1"/>
  <c r="AV979" i="1"/>
  <c r="BB979" i="1"/>
  <c r="AH980" i="1"/>
  <c r="AI980" i="1" s="1"/>
  <c r="AK980" i="1"/>
  <c r="AP980" i="1" s="1"/>
  <c r="AQ980" i="1" s="1"/>
  <c r="AL980" i="1"/>
  <c r="AN980" i="1"/>
  <c r="AO980" i="1"/>
  <c r="AR980" i="1"/>
  <c r="AS980" i="1"/>
  <c r="AT980" i="1"/>
  <c r="AU980" i="1"/>
  <c r="AV980" i="1"/>
  <c r="BB980" i="1"/>
  <c r="AH981" i="1"/>
  <c r="AI981" i="1" s="1"/>
  <c r="AK981" i="1"/>
  <c r="AP981" i="1" s="1"/>
  <c r="AL981" i="1"/>
  <c r="AN981" i="1"/>
  <c r="AO981" i="1"/>
  <c r="AR981" i="1"/>
  <c r="AS981" i="1"/>
  <c r="AT981" i="1"/>
  <c r="AU981" i="1"/>
  <c r="AV981" i="1"/>
  <c r="BB981" i="1"/>
  <c r="AH982" i="1"/>
  <c r="AI982" i="1" s="1"/>
  <c r="AK982" i="1"/>
  <c r="AP982" i="1" s="1"/>
  <c r="AL982" i="1"/>
  <c r="AN982" i="1"/>
  <c r="AO982" i="1"/>
  <c r="AR982" i="1"/>
  <c r="AS982" i="1"/>
  <c r="AT982" i="1"/>
  <c r="AU982" i="1"/>
  <c r="AV982" i="1"/>
  <c r="BB982" i="1"/>
  <c r="AH983" i="1"/>
  <c r="AI983" i="1" s="1"/>
  <c r="AK983" i="1"/>
  <c r="AP983" i="1" s="1"/>
  <c r="AL983" i="1"/>
  <c r="AN983" i="1"/>
  <c r="AO983" i="1"/>
  <c r="AR983" i="1"/>
  <c r="AS983" i="1"/>
  <c r="AT983" i="1"/>
  <c r="AU983" i="1"/>
  <c r="AV983" i="1"/>
  <c r="BB983" i="1"/>
  <c r="AH984" i="1"/>
  <c r="AI984" i="1" s="1"/>
  <c r="AK984" i="1"/>
  <c r="AP984" i="1" s="1"/>
  <c r="AL984" i="1"/>
  <c r="AN984" i="1"/>
  <c r="AO984" i="1"/>
  <c r="AR984" i="1"/>
  <c r="AS984" i="1"/>
  <c r="AT984" i="1"/>
  <c r="AU984" i="1"/>
  <c r="AV984" i="1"/>
  <c r="BB984" i="1"/>
  <c r="AH837" i="1"/>
  <c r="AI837" i="1" s="1"/>
  <c r="AK837" i="1"/>
  <c r="AP837" i="1" s="1"/>
  <c r="AW837" i="1" s="1"/>
  <c r="AL837" i="1"/>
  <c r="AN837" i="1"/>
  <c r="AO837" i="1"/>
  <c r="AR837" i="1"/>
  <c r="AS837" i="1"/>
  <c r="AT837" i="1"/>
  <c r="AU837" i="1"/>
  <c r="AV837" i="1"/>
  <c r="BB837" i="1"/>
  <c r="AH838" i="1"/>
  <c r="AI838" i="1" s="1"/>
  <c r="AK838" i="1"/>
  <c r="AP838" i="1" s="1"/>
  <c r="AL838" i="1"/>
  <c r="AN838" i="1"/>
  <c r="AO838" i="1"/>
  <c r="AR838" i="1"/>
  <c r="AS838" i="1"/>
  <c r="AT838" i="1"/>
  <c r="AU838" i="1"/>
  <c r="AV838" i="1"/>
  <c r="BB838" i="1"/>
  <c r="AH839" i="1"/>
  <c r="AI839" i="1" s="1"/>
  <c r="AK839" i="1"/>
  <c r="AP839" i="1" s="1"/>
  <c r="AL839" i="1"/>
  <c r="AN839" i="1"/>
  <c r="AO839" i="1"/>
  <c r="AR839" i="1"/>
  <c r="AS839" i="1"/>
  <c r="AT839" i="1"/>
  <c r="AU839" i="1"/>
  <c r="AV839" i="1"/>
  <c r="BB839" i="1"/>
  <c r="AH840" i="1"/>
  <c r="AI840" i="1" s="1"/>
  <c r="AK840" i="1"/>
  <c r="AP840" i="1" s="1"/>
  <c r="AW840" i="1" s="1"/>
  <c r="AL840" i="1"/>
  <c r="AN840" i="1"/>
  <c r="AO840" i="1"/>
  <c r="AR840" i="1"/>
  <c r="AS840" i="1"/>
  <c r="AT840" i="1"/>
  <c r="AU840" i="1"/>
  <c r="AV840" i="1"/>
  <c r="BB840" i="1"/>
  <c r="AH841" i="1"/>
  <c r="AI841" i="1" s="1"/>
  <c r="AK841" i="1"/>
  <c r="AP841" i="1" s="1"/>
  <c r="AL841" i="1"/>
  <c r="AN841" i="1"/>
  <c r="AO841" i="1"/>
  <c r="AR841" i="1"/>
  <c r="AS841" i="1"/>
  <c r="AT841" i="1"/>
  <c r="AU841" i="1"/>
  <c r="AV841" i="1"/>
  <c r="BB841" i="1"/>
  <c r="AH842" i="1"/>
  <c r="AI842" i="1" s="1"/>
  <c r="AK842" i="1"/>
  <c r="AP842" i="1" s="1"/>
  <c r="AL842" i="1"/>
  <c r="AN842" i="1"/>
  <c r="AO842" i="1"/>
  <c r="AR842" i="1"/>
  <c r="AS842" i="1"/>
  <c r="AT842" i="1"/>
  <c r="AU842" i="1"/>
  <c r="AV842" i="1"/>
  <c r="BB842" i="1"/>
  <c r="AH843" i="1"/>
  <c r="AI843" i="1" s="1"/>
  <c r="AK843" i="1"/>
  <c r="AP843" i="1" s="1"/>
  <c r="AL843" i="1"/>
  <c r="AN843" i="1"/>
  <c r="AO843" i="1"/>
  <c r="AR843" i="1"/>
  <c r="AS843" i="1"/>
  <c r="AT843" i="1"/>
  <c r="AU843" i="1"/>
  <c r="AV843" i="1"/>
  <c r="BB843" i="1"/>
  <c r="AH844" i="1"/>
  <c r="AI844" i="1" s="1"/>
  <c r="AK844" i="1"/>
  <c r="AP844" i="1" s="1"/>
  <c r="AW844" i="1" s="1"/>
  <c r="AL844" i="1"/>
  <c r="AN844" i="1"/>
  <c r="AO844" i="1"/>
  <c r="AR844" i="1"/>
  <c r="AS844" i="1"/>
  <c r="AT844" i="1"/>
  <c r="AU844" i="1"/>
  <c r="AV844" i="1"/>
  <c r="BB844" i="1"/>
  <c r="AH845" i="1"/>
  <c r="AI845" i="1" s="1"/>
  <c r="AK845" i="1"/>
  <c r="AP845" i="1" s="1"/>
  <c r="AL845" i="1"/>
  <c r="AN845" i="1"/>
  <c r="AO845" i="1"/>
  <c r="AR845" i="1"/>
  <c r="AS845" i="1"/>
  <c r="AT845" i="1"/>
  <c r="AU845" i="1"/>
  <c r="AV845" i="1"/>
  <c r="BB845" i="1"/>
  <c r="AH846" i="1"/>
  <c r="AI846" i="1" s="1"/>
  <c r="AK846" i="1"/>
  <c r="AP846" i="1" s="1"/>
  <c r="AL846" i="1"/>
  <c r="AN846" i="1"/>
  <c r="AO846" i="1"/>
  <c r="AR846" i="1"/>
  <c r="AS846" i="1"/>
  <c r="AT846" i="1"/>
  <c r="AU846" i="1"/>
  <c r="AV846" i="1"/>
  <c r="BB846" i="1"/>
  <c r="AH847" i="1"/>
  <c r="AI847" i="1" s="1"/>
  <c r="AK847" i="1"/>
  <c r="AP847" i="1" s="1"/>
  <c r="AL847" i="1"/>
  <c r="AN847" i="1"/>
  <c r="AO847" i="1"/>
  <c r="AR847" i="1"/>
  <c r="AS847" i="1"/>
  <c r="AT847" i="1"/>
  <c r="AU847" i="1"/>
  <c r="AV847" i="1"/>
  <c r="BB847" i="1"/>
  <c r="AH848" i="1"/>
  <c r="AI848" i="1" s="1"/>
  <c r="AK848" i="1"/>
  <c r="AP848" i="1" s="1"/>
  <c r="AW848" i="1" s="1"/>
  <c r="AL848" i="1"/>
  <c r="AN848" i="1"/>
  <c r="AO848" i="1"/>
  <c r="AR848" i="1"/>
  <c r="AS848" i="1"/>
  <c r="AT848" i="1"/>
  <c r="AU848" i="1"/>
  <c r="AV848" i="1"/>
  <c r="BB848" i="1"/>
  <c r="AH849" i="1"/>
  <c r="AI849" i="1" s="1"/>
  <c r="AK849" i="1"/>
  <c r="AP849" i="1" s="1"/>
  <c r="AL849" i="1"/>
  <c r="AN849" i="1"/>
  <c r="AO849" i="1"/>
  <c r="AR849" i="1"/>
  <c r="AS849" i="1"/>
  <c r="AT849" i="1"/>
  <c r="AU849" i="1"/>
  <c r="AV849" i="1"/>
  <c r="BB849" i="1"/>
  <c r="AH850" i="1"/>
  <c r="AI850" i="1" s="1"/>
  <c r="AK850" i="1"/>
  <c r="AP850" i="1" s="1"/>
  <c r="AL850" i="1"/>
  <c r="AN850" i="1"/>
  <c r="AO850" i="1"/>
  <c r="AR850" i="1"/>
  <c r="AS850" i="1"/>
  <c r="AT850" i="1"/>
  <c r="AU850" i="1"/>
  <c r="AV850" i="1"/>
  <c r="BB850" i="1"/>
  <c r="AH851" i="1"/>
  <c r="AI851" i="1" s="1"/>
  <c r="AK851" i="1"/>
  <c r="AP851" i="1" s="1"/>
  <c r="AL851" i="1"/>
  <c r="AN851" i="1"/>
  <c r="AO851" i="1"/>
  <c r="AR851" i="1"/>
  <c r="AS851" i="1"/>
  <c r="AT851" i="1"/>
  <c r="AU851" i="1"/>
  <c r="AV851" i="1"/>
  <c r="BB851" i="1"/>
  <c r="AH852" i="1"/>
  <c r="AI852" i="1" s="1"/>
  <c r="AK852" i="1"/>
  <c r="AP852" i="1" s="1"/>
  <c r="AW852" i="1" s="1"/>
  <c r="AL852" i="1"/>
  <c r="AN852" i="1"/>
  <c r="AO852" i="1"/>
  <c r="AR852" i="1"/>
  <c r="AS852" i="1"/>
  <c r="AT852" i="1"/>
  <c r="AU852" i="1"/>
  <c r="AV852" i="1"/>
  <c r="BB852" i="1"/>
  <c r="AH853" i="1"/>
  <c r="AI853" i="1" s="1"/>
  <c r="AK853" i="1"/>
  <c r="AP853" i="1" s="1"/>
  <c r="AW853" i="1" s="1"/>
  <c r="AL853" i="1"/>
  <c r="AN853" i="1"/>
  <c r="AO853" i="1"/>
  <c r="AR853" i="1"/>
  <c r="AS853" i="1"/>
  <c r="AT853" i="1"/>
  <c r="AU853" i="1"/>
  <c r="AV853" i="1"/>
  <c r="BB853" i="1"/>
  <c r="AH854" i="1"/>
  <c r="AI854" i="1" s="1"/>
  <c r="AK854" i="1"/>
  <c r="AP854" i="1" s="1"/>
  <c r="AL854" i="1"/>
  <c r="AN854" i="1"/>
  <c r="AO854" i="1"/>
  <c r="AR854" i="1"/>
  <c r="AS854" i="1"/>
  <c r="AT854" i="1"/>
  <c r="AU854" i="1"/>
  <c r="AV854" i="1"/>
  <c r="BB854" i="1"/>
  <c r="AH855" i="1"/>
  <c r="AI855" i="1"/>
  <c r="AK855" i="1"/>
  <c r="AP855" i="1" s="1"/>
  <c r="AL855" i="1"/>
  <c r="AN855" i="1"/>
  <c r="AO855" i="1"/>
  <c r="AR855" i="1"/>
  <c r="AS855" i="1"/>
  <c r="AT855" i="1"/>
  <c r="AU855" i="1"/>
  <c r="AV855" i="1"/>
  <c r="BB855" i="1"/>
  <c r="AH856" i="1"/>
  <c r="AI856" i="1" s="1"/>
  <c r="AK856" i="1"/>
  <c r="AP856" i="1" s="1"/>
  <c r="AW856" i="1" s="1"/>
  <c r="AL856" i="1"/>
  <c r="AN856" i="1"/>
  <c r="AO856" i="1"/>
  <c r="AR856" i="1"/>
  <c r="AS856" i="1"/>
  <c r="AT856" i="1"/>
  <c r="AU856" i="1"/>
  <c r="AV856" i="1"/>
  <c r="BB856" i="1"/>
  <c r="AH857" i="1"/>
  <c r="AI857" i="1" s="1"/>
  <c r="AK857" i="1"/>
  <c r="AP857" i="1" s="1"/>
  <c r="AL857" i="1"/>
  <c r="AN857" i="1"/>
  <c r="AO857" i="1"/>
  <c r="AR857" i="1"/>
  <c r="AS857" i="1"/>
  <c r="AT857" i="1"/>
  <c r="AU857" i="1"/>
  <c r="AV857" i="1"/>
  <c r="BB857" i="1"/>
  <c r="AH858" i="1"/>
  <c r="AI858" i="1" s="1"/>
  <c r="AK858" i="1"/>
  <c r="AP858" i="1" s="1"/>
  <c r="AL858" i="1"/>
  <c r="AN858" i="1"/>
  <c r="AO858" i="1"/>
  <c r="AR858" i="1"/>
  <c r="AS858" i="1"/>
  <c r="AT858" i="1"/>
  <c r="AU858" i="1"/>
  <c r="AV858" i="1"/>
  <c r="BB858" i="1"/>
  <c r="AH859" i="1"/>
  <c r="AI859" i="1" s="1"/>
  <c r="AK859" i="1"/>
  <c r="AP859" i="1" s="1"/>
  <c r="AL859" i="1"/>
  <c r="AN859" i="1"/>
  <c r="AO859" i="1"/>
  <c r="AR859" i="1"/>
  <c r="AS859" i="1"/>
  <c r="AT859" i="1"/>
  <c r="AU859" i="1"/>
  <c r="AV859" i="1"/>
  <c r="BB859" i="1"/>
  <c r="AH860" i="1"/>
  <c r="AI860" i="1" s="1"/>
  <c r="AK860" i="1"/>
  <c r="AP860" i="1" s="1"/>
  <c r="AW860" i="1" s="1"/>
  <c r="AL860" i="1"/>
  <c r="AN860" i="1"/>
  <c r="AO860" i="1"/>
  <c r="AR860" i="1"/>
  <c r="AS860" i="1"/>
  <c r="AT860" i="1"/>
  <c r="AU860" i="1"/>
  <c r="AV860" i="1"/>
  <c r="BB860" i="1"/>
  <c r="AH861" i="1"/>
  <c r="AI861" i="1" s="1"/>
  <c r="AK861" i="1"/>
  <c r="AP861" i="1" s="1"/>
  <c r="AL861" i="1"/>
  <c r="AN861" i="1"/>
  <c r="AO861" i="1"/>
  <c r="AR861" i="1"/>
  <c r="AS861" i="1"/>
  <c r="AT861" i="1"/>
  <c r="AU861" i="1"/>
  <c r="AV861" i="1"/>
  <c r="BB861" i="1"/>
  <c r="AH862" i="1"/>
  <c r="AI862" i="1" s="1"/>
  <c r="AK862" i="1"/>
  <c r="AP862" i="1" s="1"/>
  <c r="AL862" i="1"/>
  <c r="AN862" i="1"/>
  <c r="AO862" i="1"/>
  <c r="AR862" i="1"/>
  <c r="AS862" i="1"/>
  <c r="AT862" i="1"/>
  <c r="AU862" i="1"/>
  <c r="AV862" i="1"/>
  <c r="BB862" i="1"/>
  <c r="AH863" i="1"/>
  <c r="AI863" i="1" s="1"/>
  <c r="AK863" i="1"/>
  <c r="AP863" i="1" s="1"/>
  <c r="AL863" i="1"/>
  <c r="AN863" i="1"/>
  <c r="AO863" i="1"/>
  <c r="AR863" i="1"/>
  <c r="AS863" i="1"/>
  <c r="AT863" i="1"/>
  <c r="AU863" i="1"/>
  <c r="AV863" i="1"/>
  <c r="BB863" i="1"/>
  <c r="AH864" i="1"/>
  <c r="AI864" i="1" s="1"/>
  <c r="AK864" i="1"/>
  <c r="AP864" i="1" s="1"/>
  <c r="AW864" i="1" s="1"/>
  <c r="AL864" i="1"/>
  <c r="AN864" i="1"/>
  <c r="AO864" i="1"/>
  <c r="AR864" i="1"/>
  <c r="AS864" i="1"/>
  <c r="AT864" i="1"/>
  <c r="AU864" i="1"/>
  <c r="AV864" i="1"/>
  <c r="BB864" i="1"/>
  <c r="AH865" i="1"/>
  <c r="AI865" i="1" s="1"/>
  <c r="AK865" i="1"/>
  <c r="AP865" i="1" s="1"/>
  <c r="AW865" i="1" s="1"/>
  <c r="AL865" i="1"/>
  <c r="AN865" i="1"/>
  <c r="AO865" i="1"/>
  <c r="AR865" i="1"/>
  <c r="AS865" i="1"/>
  <c r="AT865" i="1"/>
  <c r="AU865" i="1"/>
  <c r="AV865" i="1"/>
  <c r="BB865" i="1"/>
  <c r="AH866" i="1"/>
  <c r="AI866" i="1" s="1"/>
  <c r="AK866" i="1"/>
  <c r="AP866" i="1" s="1"/>
  <c r="AL866" i="1"/>
  <c r="AN866" i="1"/>
  <c r="AO866" i="1"/>
  <c r="AR866" i="1"/>
  <c r="AS866" i="1"/>
  <c r="AT866" i="1"/>
  <c r="AU866" i="1"/>
  <c r="AV866" i="1"/>
  <c r="BB866" i="1"/>
  <c r="AH867" i="1"/>
  <c r="AI867" i="1" s="1"/>
  <c r="AK867" i="1"/>
  <c r="AP867" i="1" s="1"/>
  <c r="AL867" i="1"/>
  <c r="AN867" i="1"/>
  <c r="AO867" i="1"/>
  <c r="AR867" i="1"/>
  <c r="AS867" i="1"/>
  <c r="AT867" i="1"/>
  <c r="AU867" i="1"/>
  <c r="AV867" i="1"/>
  <c r="BB867" i="1"/>
  <c r="AH868" i="1"/>
  <c r="AI868" i="1" s="1"/>
  <c r="AK868" i="1"/>
  <c r="AP868" i="1" s="1"/>
  <c r="AW868" i="1" s="1"/>
  <c r="AL868" i="1"/>
  <c r="AN868" i="1"/>
  <c r="AO868" i="1"/>
  <c r="AR868" i="1"/>
  <c r="AS868" i="1"/>
  <c r="AT868" i="1"/>
  <c r="AU868" i="1"/>
  <c r="AV868" i="1"/>
  <c r="BB868" i="1"/>
  <c r="AH869" i="1"/>
  <c r="AI869" i="1" s="1"/>
  <c r="AK869" i="1"/>
  <c r="AP869" i="1" s="1"/>
  <c r="AW869" i="1" s="1"/>
  <c r="AL869" i="1"/>
  <c r="AN869" i="1"/>
  <c r="AO869" i="1"/>
  <c r="AR869" i="1"/>
  <c r="AS869" i="1"/>
  <c r="AT869" i="1"/>
  <c r="AU869" i="1"/>
  <c r="AV869" i="1"/>
  <c r="BB869" i="1"/>
  <c r="AH870" i="1"/>
  <c r="AI870" i="1" s="1"/>
  <c r="AK870" i="1"/>
  <c r="AP870" i="1" s="1"/>
  <c r="AL870" i="1"/>
  <c r="AN870" i="1"/>
  <c r="AO870" i="1"/>
  <c r="AR870" i="1"/>
  <c r="AS870" i="1"/>
  <c r="AT870" i="1"/>
  <c r="AU870" i="1"/>
  <c r="AV870" i="1"/>
  <c r="BB870" i="1"/>
  <c r="AH871" i="1"/>
  <c r="AI871" i="1" s="1"/>
  <c r="AK871" i="1"/>
  <c r="AP871" i="1" s="1"/>
  <c r="AL871" i="1"/>
  <c r="AN871" i="1"/>
  <c r="AO871" i="1"/>
  <c r="AR871" i="1"/>
  <c r="AS871" i="1"/>
  <c r="AT871" i="1"/>
  <c r="AU871" i="1"/>
  <c r="AV871" i="1"/>
  <c r="BB871" i="1"/>
  <c r="AH872" i="1"/>
  <c r="AI872" i="1" s="1"/>
  <c r="AK872" i="1"/>
  <c r="AP872" i="1" s="1"/>
  <c r="AW872" i="1" s="1"/>
  <c r="AL872" i="1"/>
  <c r="AN872" i="1"/>
  <c r="AO872" i="1"/>
  <c r="AR872" i="1"/>
  <c r="AS872" i="1"/>
  <c r="AT872" i="1"/>
  <c r="AU872" i="1"/>
  <c r="AV872" i="1"/>
  <c r="BB872" i="1"/>
  <c r="AH873" i="1"/>
  <c r="AI873" i="1" s="1"/>
  <c r="AK873" i="1"/>
  <c r="AP873" i="1" s="1"/>
  <c r="AL873" i="1"/>
  <c r="AN873" i="1"/>
  <c r="AO873" i="1"/>
  <c r="AR873" i="1"/>
  <c r="AS873" i="1"/>
  <c r="AT873" i="1"/>
  <c r="AU873" i="1"/>
  <c r="AV873" i="1"/>
  <c r="BB873" i="1"/>
  <c r="AH874" i="1"/>
  <c r="AI874" i="1" s="1"/>
  <c r="AK874" i="1"/>
  <c r="AP874" i="1" s="1"/>
  <c r="AL874" i="1"/>
  <c r="AN874" i="1"/>
  <c r="AO874" i="1"/>
  <c r="AR874" i="1"/>
  <c r="AS874" i="1"/>
  <c r="AT874" i="1"/>
  <c r="AU874" i="1"/>
  <c r="AV874" i="1"/>
  <c r="BB874" i="1"/>
  <c r="AH875" i="1"/>
  <c r="AI875" i="1" s="1"/>
  <c r="AK875" i="1"/>
  <c r="AP875" i="1" s="1"/>
  <c r="AL875" i="1"/>
  <c r="AN875" i="1"/>
  <c r="AO875" i="1"/>
  <c r="AR875" i="1"/>
  <c r="AS875" i="1"/>
  <c r="AT875" i="1"/>
  <c r="AU875" i="1"/>
  <c r="AV875" i="1"/>
  <c r="BB875" i="1"/>
  <c r="AH876" i="1"/>
  <c r="AI876" i="1" s="1"/>
  <c r="AK876" i="1"/>
  <c r="AP876" i="1" s="1"/>
  <c r="AW876" i="1" s="1"/>
  <c r="AL876" i="1"/>
  <c r="AN876" i="1"/>
  <c r="AO876" i="1"/>
  <c r="AR876" i="1"/>
  <c r="AS876" i="1"/>
  <c r="AT876" i="1"/>
  <c r="AU876" i="1"/>
  <c r="AV876" i="1"/>
  <c r="BB876" i="1"/>
  <c r="AH877" i="1"/>
  <c r="AI877" i="1" s="1"/>
  <c r="AK877" i="1"/>
  <c r="AP877" i="1" s="1"/>
  <c r="AL877" i="1"/>
  <c r="AN877" i="1"/>
  <c r="AO877" i="1"/>
  <c r="AR877" i="1"/>
  <c r="AS877" i="1"/>
  <c r="AT877" i="1"/>
  <c r="AU877" i="1"/>
  <c r="AV877" i="1"/>
  <c r="BB877" i="1"/>
  <c r="AH878" i="1"/>
  <c r="AI878" i="1" s="1"/>
  <c r="AK878" i="1"/>
  <c r="AP878" i="1" s="1"/>
  <c r="AL878" i="1"/>
  <c r="AN878" i="1"/>
  <c r="AO878" i="1"/>
  <c r="AR878" i="1"/>
  <c r="AS878" i="1"/>
  <c r="AT878" i="1"/>
  <c r="AU878" i="1"/>
  <c r="AV878" i="1"/>
  <c r="BB878" i="1"/>
  <c r="AH879" i="1"/>
  <c r="AI879" i="1" s="1"/>
  <c r="AK879" i="1"/>
  <c r="AP879" i="1" s="1"/>
  <c r="AL879" i="1"/>
  <c r="AN879" i="1"/>
  <c r="AO879" i="1"/>
  <c r="AR879" i="1"/>
  <c r="AS879" i="1"/>
  <c r="AT879" i="1"/>
  <c r="AU879" i="1"/>
  <c r="AV879" i="1"/>
  <c r="BB879" i="1"/>
  <c r="AH880" i="1"/>
  <c r="AI880" i="1" s="1"/>
  <c r="AK880" i="1"/>
  <c r="AP880" i="1" s="1"/>
  <c r="AW880" i="1" s="1"/>
  <c r="AL880" i="1"/>
  <c r="AN880" i="1"/>
  <c r="AO880" i="1"/>
  <c r="AR880" i="1"/>
  <c r="AS880" i="1"/>
  <c r="AT880" i="1"/>
  <c r="AU880" i="1"/>
  <c r="AV880" i="1"/>
  <c r="BB880" i="1"/>
  <c r="AH881" i="1"/>
  <c r="AI881" i="1" s="1"/>
  <c r="AK881" i="1"/>
  <c r="AP881" i="1" s="1"/>
  <c r="AW881" i="1" s="1"/>
  <c r="AL881" i="1"/>
  <c r="AN881" i="1"/>
  <c r="AO881" i="1"/>
  <c r="AR881" i="1"/>
  <c r="AS881" i="1"/>
  <c r="AT881" i="1"/>
  <c r="AU881" i="1"/>
  <c r="AV881" i="1"/>
  <c r="BB881" i="1"/>
  <c r="AH882" i="1"/>
  <c r="AI882" i="1" s="1"/>
  <c r="AK882" i="1"/>
  <c r="AP882" i="1" s="1"/>
  <c r="AL882" i="1"/>
  <c r="AN882" i="1"/>
  <c r="AO882" i="1"/>
  <c r="AR882" i="1"/>
  <c r="AS882" i="1"/>
  <c r="AT882" i="1"/>
  <c r="AU882" i="1"/>
  <c r="AV882" i="1"/>
  <c r="BB882" i="1"/>
  <c r="AH883" i="1"/>
  <c r="AI883" i="1" s="1"/>
  <c r="AK883" i="1"/>
  <c r="AP883" i="1" s="1"/>
  <c r="AL883" i="1"/>
  <c r="AN883" i="1"/>
  <c r="AO883" i="1"/>
  <c r="AR883" i="1"/>
  <c r="AS883" i="1"/>
  <c r="AT883" i="1"/>
  <c r="AU883" i="1"/>
  <c r="AV883" i="1"/>
  <c r="BB883" i="1"/>
  <c r="AH884" i="1"/>
  <c r="AI884" i="1" s="1"/>
  <c r="AK884" i="1"/>
  <c r="AP884" i="1" s="1"/>
  <c r="AW884" i="1" s="1"/>
  <c r="AL884" i="1"/>
  <c r="AN884" i="1"/>
  <c r="AO884" i="1"/>
  <c r="AR884" i="1"/>
  <c r="AS884" i="1"/>
  <c r="AT884" i="1"/>
  <c r="AU884" i="1"/>
  <c r="AV884" i="1"/>
  <c r="BB884" i="1"/>
  <c r="AH885" i="1"/>
  <c r="AI885" i="1" s="1"/>
  <c r="AK885" i="1"/>
  <c r="AP885" i="1" s="1"/>
  <c r="AL885" i="1"/>
  <c r="AN885" i="1"/>
  <c r="AO885" i="1"/>
  <c r="AR885" i="1"/>
  <c r="AS885" i="1"/>
  <c r="AT885" i="1"/>
  <c r="AU885" i="1"/>
  <c r="AV885" i="1"/>
  <c r="BB885" i="1"/>
  <c r="AH886" i="1"/>
  <c r="AI886" i="1" s="1"/>
  <c r="AK886" i="1"/>
  <c r="AP886" i="1" s="1"/>
  <c r="AL886" i="1"/>
  <c r="AN886" i="1"/>
  <c r="AO886" i="1"/>
  <c r="AR886" i="1"/>
  <c r="AS886" i="1"/>
  <c r="AT886" i="1"/>
  <c r="AU886" i="1"/>
  <c r="AV886" i="1"/>
  <c r="BB886" i="1"/>
  <c r="AH887" i="1"/>
  <c r="AI887" i="1" s="1"/>
  <c r="AK887" i="1"/>
  <c r="AP887" i="1" s="1"/>
  <c r="AL887" i="1"/>
  <c r="AN887" i="1"/>
  <c r="AO887" i="1"/>
  <c r="AR887" i="1"/>
  <c r="AS887" i="1"/>
  <c r="AT887" i="1"/>
  <c r="AU887" i="1"/>
  <c r="AV887" i="1"/>
  <c r="BB887" i="1"/>
  <c r="AH888" i="1"/>
  <c r="AI888" i="1" s="1"/>
  <c r="AK888" i="1"/>
  <c r="AP888" i="1" s="1"/>
  <c r="AW888" i="1" s="1"/>
  <c r="AL888" i="1"/>
  <c r="AN888" i="1"/>
  <c r="AO888" i="1"/>
  <c r="AR888" i="1"/>
  <c r="AS888" i="1"/>
  <c r="AT888" i="1"/>
  <c r="AU888" i="1"/>
  <c r="AV888" i="1"/>
  <c r="BB888" i="1"/>
  <c r="AH889" i="1"/>
  <c r="AI889" i="1" s="1"/>
  <c r="AK889" i="1"/>
  <c r="AP889" i="1" s="1"/>
  <c r="AW889" i="1" s="1"/>
  <c r="AL889" i="1"/>
  <c r="AN889" i="1"/>
  <c r="AO889" i="1"/>
  <c r="AR889" i="1"/>
  <c r="AS889" i="1"/>
  <c r="AT889" i="1"/>
  <c r="AU889" i="1"/>
  <c r="AV889" i="1"/>
  <c r="BB889" i="1"/>
  <c r="AH890" i="1"/>
  <c r="AI890" i="1" s="1"/>
  <c r="AK890" i="1"/>
  <c r="AP890" i="1" s="1"/>
  <c r="AL890" i="1"/>
  <c r="AN890" i="1"/>
  <c r="AO890" i="1"/>
  <c r="AR890" i="1"/>
  <c r="AS890" i="1"/>
  <c r="AT890" i="1"/>
  <c r="AU890" i="1"/>
  <c r="AV890" i="1"/>
  <c r="BB890" i="1"/>
  <c r="AH891" i="1"/>
  <c r="AI891" i="1" s="1"/>
  <c r="AK891" i="1"/>
  <c r="AP891" i="1" s="1"/>
  <c r="AL891" i="1"/>
  <c r="AN891" i="1"/>
  <c r="AO891" i="1"/>
  <c r="AR891" i="1"/>
  <c r="AS891" i="1"/>
  <c r="AT891" i="1"/>
  <c r="AU891" i="1"/>
  <c r="AV891" i="1"/>
  <c r="BB891" i="1"/>
  <c r="AH892" i="1"/>
  <c r="AI892" i="1" s="1"/>
  <c r="AK892" i="1"/>
  <c r="AP892" i="1" s="1"/>
  <c r="AW892" i="1" s="1"/>
  <c r="AL892" i="1"/>
  <c r="AN892" i="1"/>
  <c r="AO892" i="1"/>
  <c r="AR892" i="1"/>
  <c r="AS892" i="1"/>
  <c r="AT892" i="1"/>
  <c r="AU892" i="1"/>
  <c r="AV892" i="1"/>
  <c r="BB892" i="1"/>
  <c r="AH893" i="1"/>
  <c r="AI893" i="1" s="1"/>
  <c r="AK893" i="1"/>
  <c r="AP893" i="1" s="1"/>
  <c r="AL893" i="1"/>
  <c r="AN893" i="1"/>
  <c r="AO893" i="1"/>
  <c r="AR893" i="1"/>
  <c r="AS893" i="1"/>
  <c r="AT893" i="1"/>
  <c r="AU893" i="1"/>
  <c r="AV893" i="1"/>
  <c r="BB893" i="1"/>
  <c r="AH894" i="1"/>
  <c r="AI894" i="1" s="1"/>
  <c r="AK894" i="1"/>
  <c r="AP894" i="1" s="1"/>
  <c r="AL894" i="1"/>
  <c r="AN894" i="1"/>
  <c r="AO894" i="1"/>
  <c r="AR894" i="1"/>
  <c r="AS894" i="1"/>
  <c r="AT894" i="1"/>
  <c r="AU894" i="1"/>
  <c r="AV894" i="1"/>
  <c r="BB894" i="1"/>
  <c r="AH895" i="1"/>
  <c r="AI895" i="1" s="1"/>
  <c r="AK895" i="1"/>
  <c r="AP895" i="1" s="1"/>
  <c r="AL895" i="1"/>
  <c r="AN895" i="1"/>
  <c r="AO895" i="1"/>
  <c r="AR895" i="1"/>
  <c r="AS895" i="1"/>
  <c r="AT895" i="1"/>
  <c r="AU895" i="1"/>
  <c r="AV895" i="1"/>
  <c r="BB895" i="1"/>
  <c r="AH896" i="1"/>
  <c r="AI896" i="1" s="1"/>
  <c r="AK896" i="1"/>
  <c r="AP896" i="1" s="1"/>
  <c r="AW896" i="1" s="1"/>
  <c r="AL896" i="1"/>
  <c r="AN896" i="1"/>
  <c r="AO896" i="1"/>
  <c r="AR896" i="1"/>
  <c r="AS896" i="1"/>
  <c r="AT896" i="1"/>
  <c r="AU896" i="1"/>
  <c r="AV896" i="1"/>
  <c r="BB896" i="1"/>
  <c r="AH897" i="1"/>
  <c r="AI897" i="1" s="1"/>
  <c r="AK897" i="1"/>
  <c r="AP897" i="1" s="1"/>
  <c r="AL897" i="1"/>
  <c r="AN897" i="1"/>
  <c r="AO897" i="1"/>
  <c r="AR897" i="1"/>
  <c r="AS897" i="1"/>
  <c r="AT897" i="1"/>
  <c r="AU897" i="1"/>
  <c r="AV897" i="1"/>
  <c r="BB897" i="1"/>
  <c r="AH898" i="1"/>
  <c r="AI898" i="1" s="1"/>
  <c r="AK898" i="1"/>
  <c r="AP898" i="1" s="1"/>
  <c r="AL898" i="1"/>
  <c r="AN898" i="1"/>
  <c r="AO898" i="1"/>
  <c r="AR898" i="1"/>
  <c r="AS898" i="1"/>
  <c r="AT898" i="1"/>
  <c r="AU898" i="1"/>
  <c r="AV898" i="1"/>
  <c r="BB898" i="1"/>
  <c r="AH899" i="1"/>
  <c r="AI899" i="1" s="1"/>
  <c r="AK899" i="1"/>
  <c r="AP899" i="1" s="1"/>
  <c r="AL899" i="1"/>
  <c r="AN899" i="1"/>
  <c r="AO899" i="1"/>
  <c r="AR899" i="1"/>
  <c r="AS899" i="1"/>
  <c r="AT899" i="1"/>
  <c r="AU899" i="1"/>
  <c r="AV899" i="1"/>
  <c r="BB899" i="1"/>
  <c r="AH900" i="1"/>
  <c r="AI900" i="1" s="1"/>
  <c r="AK900" i="1"/>
  <c r="AP900" i="1" s="1"/>
  <c r="AW900" i="1" s="1"/>
  <c r="AL900" i="1"/>
  <c r="AN900" i="1"/>
  <c r="AO900" i="1"/>
  <c r="AR900" i="1"/>
  <c r="AS900" i="1"/>
  <c r="AT900" i="1"/>
  <c r="AU900" i="1"/>
  <c r="AV900" i="1"/>
  <c r="BB900" i="1"/>
  <c r="AH901" i="1"/>
  <c r="AI901" i="1" s="1"/>
  <c r="AK901" i="1"/>
  <c r="AP901" i="1" s="1"/>
  <c r="AW901" i="1" s="1"/>
  <c r="AL901" i="1"/>
  <c r="AN901" i="1"/>
  <c r="AO901" i="1"/>
  <c r="AR901" i="1"/>
  <c r="AS901" i="1"/>
  <c r="AT901" i="1"/>
  <c r="AU901" i="1"/>
  <c r="AV901" i="1"/>
  <c r="BB901" i="1"/>
  <c r="AH902" i="1"/>
  <c r="AI902" i="1" s="1"/>
  <c r="AK902" i="1"/>
  <c r="AP902" i="1" s="1"/>
  <c r="AL902" i="1"/>
  <c r="AN902" i="1"/>
  <c r="AO902" i="1"/>
  <c r="AR902" i="1"/>
  <c r="AS902" i="1"/>
  <c r="AT902" i="1"/>
  <c r="AU902" i="1"/>
  <c r="AV902" i="1"/>
  <c r="BB902" i="1"/>
  <c r="AH903" i="1"/>
  <c r="AI903" i="1" s="1"/>
  <c r="AK903" i="1"/>
  <c r="AP903" i="1" s="1"/>
  <c r="AL903" i="1"/>
  <c r="AN903" i="1"/>
  <c r="AO903" i="1"/>
  <c r="AR903" i="1"/>
  <c r="AS903" i="1"/>
  <c r="AT903" i="1"/>
  <c r="AU903" i="1"/>
  <c r="AV903" i="1"/>
  <c r="BB903" i="1"/>
  <c r="AH904" i="1"/>
  <c r="AI904" i="1" s="1"/>
  <c r="AK904" i="1"/>
  <c r="AP904" i="1" s="1"/>
  <c r="AW904" i="1" s="1"/>
  <c r="AL904" i="1"/>
  <c r="AN904" i="1"/>
  <c r="AO904" i="1"/>
  <c r="AR904" i="1"/>
  <c r="AS904" i="1"/>
  <c r="AT904" i="1"/>
  <c r="AU904" i="1"/>
  <c r="AV904" i="1"/>
  <c r="BB904" i="1"/>
  <c r="AH905" i="1"/>
  <c r="AI905" i="1" s="1"/>
  <c r="AK905" i="1"/>
  <c r="AP905" i="1" s="1"/>
  <c r="AL905" i="1"/>
  <c r="AN905" i="1"/>
  <c r="AO905" i="1"/>
  <c r="AR905" i="1"/>
  <c r="AS905" i="1"/>
  <c r="AT905" i="1"/>
  <c r="AU905" i="1"/>
  <c r="AV905" i="1"/>
  <c r="BB905" i="1"/>
  <c r="AH906" i="1"/>
  <c r="AI906" i="1" s="1"/>
  <c r="AK906" i="1"/>
  <c r="AP906" i="1" s="1"/>
  <c r="AL906" i="1"/>
  <c r="AN906" i="1"/>
  <c r="AO906" i="1"/>
  <c r="AR906" i="1"/>
  <c r="AS906" i="1"/>
  <c r="AT906" i="1"/>
  <c r="AU906" i="1"/>
  <c r="AV906" i="1"/>
  <c r="BB906" i="1"/>
  <c r="AH907" i="1"/>
  <c r="AI907" i="1" s="1"/>
  <c r="AK907" i="1"/>
  <c r="AP907" i="1" s="1"/>
  <c r="AL907" i="1"/>
  <c r="AN907" i="1"/>
  <c r="AO907" i="1"/>
  <c r="AR907" i="1"/>
  <c r="AS907" i="1"/>
  <c r="AT907" i="1"/>
  <c r="AU907" i="1"/>
  <c r="AV907" i="1"/>
  <c r="BB907" i="1"/>
  <c r="AH908" i="1"/>
  <c r="AI908" i="1" s="1"/>
  <c r="AK908" i="1"/>
  <c r="AP908" i="1" s="1"/>
  <c r="AW908" i="1" s="1"/>
  <c r="AL908" i="1"/>
  <c r="AN908" i="1"/>
  <c r="AO908" i="1"/>
  <c r="AR908" i="1"/>
  <c r="AS908" i="1"/>
  <c r="AT908" i="1"/>
  <c r="AU908" i="1"/>
  <c r="AV908" i="1"/>
  <c r="BB908" i="1"/>
  <c r="AH909" i="1"/>
  <c r="AI909" i="1" s="1"/>
  <c r="AK909" i="1"/>
  <c r="AP909" i="1" s="1"/>
  <c r="AL909" i="1"/>
  <c r="AN909" i="1"/>
  <c r="AO909" i="1"/>
  <c r="AR909" i="1"/>
  <c r="AS909" i="1"/>
  <c r="AT909" i="1"/>
  <c r="AU909" i="1"/>
  <c r="AV909" i="1"/>
  <c r="BB909" i="1"/>
  <c r="AH910" i="1"/>
  <c r="AI910" i="1" s="1"/>
  <c r="AK910" i="1"/>
  <c r="AP910" i="1" s="1"/>
  <c r="AL910" i="1"/>
  <c r="AN910" i="1"/>
  <c r="AO910" i="1"/>
  <c r="AR910" i="1"/>
  <c r="AS910" i="1"/>
  <c r="AT910" i="1"/>
  <c r="AU910" i="1"/>
  <c r="AV910" i="1"/>
  <c r="BB910" i="1"/>
  <c r="AH911" i="1"/>
  <c r="AI911" i="1" s="1"/>
  <c r="AK911" i="1"/>
  <c r="AP911" i="1" s="1"/>
  <c r="AL911" i="1"/>
  <c r="AN911" i="1"/>
  <c r="AO911" i="1"/>
  <c r="AR911" i="1"/>
  <c r="AS911" i="1"/>
  <c r="AT911" i="1"/>
  <c r="AU911" i="1"/>
  <c r="AV911" i="1"/>
  <c r="BB911" i="1"/>
  <c r="AH912" i="1"/>
  <c r="AI912" i="1" s="1"/>
  <c r="AK912" i="1"/>
  <c r="AP912" i="1" s="1"/>
  <c r="AW912" i="1" s="1"/>
  <c r="AL912" i="1"/>
  <c r="AN912" i="1"/>
  <c r="AO912" i="1"/>
  <c r="AR912" i="1"/>
  <c r="AS912" i="1"/>
  <c r="AT912" i="1"/>
  <c r="AU912" i="1"/>
  <c r="AV912" i="1"/>
  <c r="BB912" i="1"/>
  <c r="AH913" i="1"/>
  <c r="AI913" i="1" s="1"/>
  <c r="AK913" i="1"/>
  <c r="AP913" i="1" s="1"/>
  <c r="AW913" i="1" s="1"/>
  <c r="AL913" i="1"/>
  <c r="AN913" i="1"/>
  <c r="AO913" i="1"/>
  <c r="AR913" i="1"/>
  <c r="AS913" i="1"/>
  <c r="AT913" i="1"/>
  <c r="AU913" i="1"/>
  <c r="AV913" i="1"/>
  <c r="BB913" i="1"/>
  <c r="AH914" i="1"/>
  <c r="AI914" i="1" s="1"/>
  <c r="AK914" i="1"/>
  <c r="AP914" i="1" s="1"/>
  <c r="AL914" i="1"/>
  <c r="AN914" i="1"/>
  <c r="AO914" i="1"/>
  <c r="AR914" i="1"/>
  <c r="AS914" i="1"/>
  <c r="AT914" i="1"/>
  <c r="AU914" i="1"/>
  <c r="AV914" i="1"/>
  <c r="BB914" i="1"/>
  <c r="AH915" i="1"/>
  <c r="AI915" i="1" s="1"/>
  <c r="AK915" i="1"/>
  <c r="AP915" i="1" s="1"/>
  <c r="AL915" i="1"/>
  <c r="AN915" i="1"/>
  <c r="AO915" i="1"/>
  <c r="AR915" i="1"/>
  <c r="AS915" i="1"/>
  <c r="AT915" i="1"/>
  <c r="AU915" i="1"/>
  <c r="AV915" i="1"/>
  <c r="BB915" i="1"/>
  <c r="AH916" i="1"/>
  <c r="AI916" i="1" s="1"/>
  <c r="AK916" i="1"/>
  <c r="AP916" i="1" s="1"/>
  <c r="AW916" i="1" s="1"/>
  <c r="AL916" i="1"/>
  <c r="AN916" i="1"/>
  <c r="AO916" i="1"/>
  <c r="AR916" i="1"/>
  <c r="AS916" i="1"/>
  <c r="AT916" i="1"/>
  <c r="AU916" i="1"/>
  <c r="AV916" i="1"/>
  <c r="BB916" i="1"/>
  <c r="AH917" i="1"/>
  <c r="AI917" i="1" s="1"/>
  <c r="AK917" i="1"/>
  <c r="AP917" i="1" s="1"/>
  <c r="AL917" i="1"/>
  <c r="AN917" i="1"/>
  <c r="AO917" i="1"/>
  <c r="AR917" i="1"/>
  <c r="AS917" i="1"/>
  <c r="AT917" i="1"/>
  <c r="AU917" i="1"/>
  <c r="AV917" i="1"/>
  <c r="BB917" i="1"/>
  <c r="AH918" i="1"/>
  <c r="AI918" i="1" s="1"/>
  <c r="AK918" i="1"/>
  <c r="AP918" i="1" s="1"/>
  <c r="AL918" i="1"/>
  <c r="AN918" i="1"/>
  <c r="AO918" i="1"/>
  <c r="AR918" i="1"/>
  <c r="AS918" i="1"/>
  <c r="AT918" i="1"/>
  <c r="AU918" i="1"/>
  <c r="AV918" i="1"/>
  <c r="BB918" i="1"/>
  <c r="AH806" i="1"/>
  <c r="AI806" i="1" s="1"/>
  <c r="AK806" i="1"/>
  <c r="AP806" i="1" s="1"/>
  <c r="AL806" i="1"/>
  <c r="AN806" i="1"/>
  <c r="AO806" i="1"/>
  <c r="AR806" i="1"/>
  <c r="AS806" i="1"/>
  <c r="AT806" i="1"/>
  <c r="AU806" i="1"/>
  <c r="AV806" i="1"/>
  <c r="BB806" i="1"/>
  <c r="AH807" i="1"/>
  <c r="AI807" i="1" s="1"/>
  <c r="AK807" i="1"/>
  <c r="AP807" i="1" s="1"/>
  <c r="AL807" i="1"/>
  <c r="AN807" i="1"/>
  <c r="AO807" i="1"/>
  <c r="AR807" i="1"/>
  <c r="AS807" i="1"/>
  <c r="AT807" i="1"/>
  <c r="AU807" i="1"/>
  <c r="AV807" i="1"/>
  <c r="BB807" i="1"/>
  <c r="AH808" i="1"/>
  <c r="AI808" i="1" s="1"/>
  <c r="AK808" i="1"/>
  <c r="AP808" i="1" s="1"/>
  <c r="AL808" i="1"/>
  <c r="AN808" i="1"/>
  <c r="AO808" i="1"/>
  <c r="AR808" i="1"/>
  <c r="AS808" i="1"/>
  <c r="AT808" i="1"/>
  <c r="AU808" i="1"/>
  <c r="AV808" i="1"/>
  <c r="BB808" i="1"/>
  <c r="AH809" i="1"/>
  <c r="AI809" i="1" s="1"/>
  <c r="AK809" i="1"/>
  <c r="AP809" i="1" s="1"/>
  <c r="AL809" i="1"/>
  <c r="AN809" i="1"/>
  <c r="AO809" i="1"/>
  <c r="AR809" i="1"/>
  <c r="AS809" i="1"/>
  <c r="AT809" i="1"/>
  <c r="AU809" i="1"/>
  <c r="AV809" i="1"/>
  <c r="BB809" i="1"/>
  <c r="AH810" i="1"/>
  <c r="AI810" i="1" s="1"/>
  <c r="AK810" i="1"/>
  <c r="AP810" i="1" s="1"/>
  <c r="AL810" i="1"/>
  <c r="AN810" i="1"/>
  <c r="AO810" i="1"/>
  <c r="AR810" i="1"/>
  <c r="AS810" i="1"/>
  <c r="AT810" i="1"/>
  <c r="AU810" i="1"/>
  <c r="AV810" i="1"/>
  <c r="BB810" i="1"/>
  <c r="AH811" i="1"/>
  <c r="AI811" i="1" s="1"/>
  <c r="AK811" i="1"/>
  <c r="AP811" i="1" s="1"/>
  <c r="AQ811" i="1" s="1"/>
  <c r="AL811" i="1"/>
  <c r="AN811" i="1"/>
  <c r="AO811" i="1"/>
  <c r="AR811" i="1"/>
  <c r="AS811" i="1"/>
  <c r="AT811" i="1"/>
  <c r="AU811" i="1"/>
  <c r="AV811" i="1"/>
  <c r="BB811" i="1"/>
  <c r="AH812" i="1"/>
  <c r="AI812" i="1" s="1"/>
  <c r="AK812" i="1"/>
  <c r="AP812" i="1" s="1"/>
  <c r="AL812" i="1"/>
  <c r="AN812" i="1"/>
  <c r="AO812" i="1"/>
  <c r="AR812" i="1"/>
  <c r="AS812" i="1"/>
  <c r="AT812" i="1"/>
  <c r="AU812" i="1"/>
  <c r="AV812" i="1"/>
  <c r="BB812" i="1"/>
  <c r="AH813" i="1"/>
  <c r="AI813" i="1" s="1"/>
  <c r="AK813" i="1"/>
  <c r="AP813" i="1" s="1"/>
  <c r="AL813" i="1"/>
  <c r="AN813" i="1"/>
  <c r="AO813" i="1"/>
  <c r="AR813" i="1"/>
  <c r="AS813" i="1"/>
  <c r="AT813" i="1"/>
  <c r="AU813" i="1"/>
  <c r="AV813" i="1"/>
  <c r="BB813" i="1"/>
  <c r="AH814" i="1"/>
  <c r="AI814" i="1" s="1"/>
  <c r="AK814" i="1"/>
  <c r="AP814" i="1" s="1"/>
  <c r="AL814" i="1"/>
  <c r="AN814" i="1"/>
  <c r="AO814" i="1"/>
  <c r="AR814" i="1"/>
  <c r="AS814" i="1"/>
  <c r="AT814" i="1"/>
  <c r="AU814" i="1"/>
  <c r="AV814" i="1"/>
  <c r="BB814" i="1"/>
  <c r="AH815" i="1"/>
  <c r="AI815" i="1" s="1"/>
  <c r="AK815" i="1"/>
  <c r="AP815" i="1" s="1"/>
  <c r="AL815" i="1"/>
  <c r="AN815" i="1"/>
  <c r="AO815" i="1"/>
  <c r="AR815" i="1"/>
  <c r="AS815" i="1"/>
  <c r="AT815" i="1"/>
  <c r="AU815" i="1"/>
  <c r="AV815" i="1"/>
  <c r="BB815" i="1"/>
  <c r="AH816" i="1"/>
  <c r="AI816" i="1" s="1"/>
  <c r="AK816" i="1"/>
  <c r="AP816" i="1" s="1"/>
  <c r="AL816" i="1"/>
  <c r="AN816" i="1"/>
  <c r="AO816" i="1"/>
  <c r="AR816" i="1"/>
  <c r="AS816" i="1"/>
  <c r="AT816" i="1"/>
  <c r="AU816" i="1"/>
  <c r="AV816" i="1"/>
  <c r="BB816" i="1"/>
  <c r="AH817" i="1"/>
  <c r="AI817" i="1" s="1"/>
  <c r="AK817" i="1"/>
  <c r="AP817" i="1" s="1"/>
  <c r="AL817" i="1"/>
  <c r="AN817" i="1"/>
  <c r="AO817" i="1"/>
  <c r="AR817" i="1"/>
  <c r="AS817" i="1"/>
  <c r="AT817" i="1"/>
  <c r="AU817" i="1"/>
  <c r="AV817" i="1"/>
  <c r="BB817" i="1"/>
  <c r="AH818" i="1"/>
  <c r="AI818" i="1" s="1"/>
  <c r="AK818" i="1"/>
  <c r="AP818" i="1" s="1"/>
  <c r="AW818" i="1" s="1"/>
  <c r="AL818" i="1"/>
  <c r="AN818" i="1"/>
  <c r="AO818" i="1"/>
  <c r="AR818" i="1"/>
  <c r="AS818" i="1"/>
  <c r="AT818" i="1"/>
  <c r="AU818" i="1"/>
  <c r="AV818" i="1"/>
  <c r="BB818" i="1"/>
  <c r="AH819" i="1"/>
  <c r="AI819" i="1" s="1"/>
  <c r="AK819" i="1"/>
  <c r="AP819" i="1" s="1"/>
  <c r="AQ819" i="1" s="1"/>
  <c r="AL819" i="1"/>
  <c r="AN819" i="1"/>
  <c r="AO819" i="1"/>
  <c r="AR819" i="1"/>
  <c r="AS819" i="1"/>
  <c r="AT819" i="1"/>
  <c r="AU819" i="1"/>
  <c r="AV819" i="1"/>
  <c r="BB819" i="1"/>
  <c r="AH820" i="1"/>
  <c r="AI820" i="1" s="1"/>
  <c r="AK820" i="1"/>
  <c r="AP820" i="1" s="1"/>
  <c r="AL820" i="1"/>
  <c r="AN820" i="1"/>
  <c r="AO820" i="1"/>
  <c r="AR820" i="1"/>
  <c r="AS820" i="1"/>
  <c r="AT820" i="1"/>
  <c r="AU820" i="1"/>
  <c r="AV820" i="1"/>
  <c r="BB820" i="1"/>
  <c r="AH821" i="1"/>
  <c r="AI821" i="1" s="1"/>
  <c r="AK821" i="1"/>
  <c r="AP821" i="1" s="1"/>
  <c r="AL821" i="1"/>
  <c r="AN821" i="1"/>
  <c r="AO821" i="1"/>
  <c r="AR821" i="1"/>
  <c r="AS821" i="1"/>
  <c r="AT821" i="1"/>
  <c r="AU821" i="1"/>
  <c r="AV821" i="1"/>
  <c r="BB821" i="1"/>
  <c r="AH822" i="1"/>
  <c r="AI822" i="1" s="1"/>
  <c r="AK822" i="1"/>
  <c r="AP822" i="1" s="1"/>
  <c r="AL822" i="1"/>
  <c r="AN822" i="1"/>
  <c r="AO822" i="1"/>
  <c r="AR822" i="1"/>
  <c r="AS822" i="1"/>
  <c r="AT822" i="1"/>
  <c r="AU822" i="1"/>
  <c r="AV822" i="1"/>
  <c r="BB822" i="1"/>
  <c r="AH823" i="1"/>
  <c r="AI823" i="1" s="1"/>
  <c r="AK823" i="1"/>
  <c r="AP823" i="1" s="1"/>
  <c r="AL823" i="1"/>
  <c r="AN823" i="1"/>
  <c r="AO823" i="1"/>
  <c r="AR823" i="1"/>
  <c r="AS823" i="1"/>
  <c r="AT823" i="1"/>
  <c r="AU823" i="1"/>
  <c r="AV823" i="1"/>
  <c r="BB823" i="1"/>
  <c r="AH824" i="1"/>
  <c r="AI824" i="1" s="1"/>
  <c r="AK824" i="1"/>
  <c r="AP824" i="1" s="1"/>
  <c r="AL824" i="1"/>
  <c r="AN824" i="1"/>
  <c r="AO824" i="1"/>
  <c r="AR824" i="1"/>
  <c r="AS824" i="1"/>
  <c r="AT824" i="1"/>
  <c r="AU824" i="1"/>
  <c r="AV824" i="1"/>
  <c r="BB824" i="1"/>
  <c r="AH825" i="1"/>
  <c r="AI825" i="1" s="1"/>
  <c r="AK825" i="1"/>
  <c r="AP825" i="1" s="1"/>
  <c r="AL825" i="1"/>
  <c r="AN825" i="1"/>
  <c r="AO825" i="1"/>
  <c r="AR825" i="1"/>
  <c r="AS825" i="1"/>
  <c r="AT825" i="1"/>
  <c r="AU825" i="1"/>
  <c r="AV825" i="1"/>
  <c r="BB825" i="1"/>
  <c r="AH826" i="1"/>
  <c r="AI826" i="1" s="1"/>
  <c r="AK826" i="1"/>
  <c r="AP826" i="1" s="1"/>
  <c r="AW826" i="1" s="1"/>
  <c r="AL826" i="1"/>
  <c r="AN826" i="1"/>
  <c r="AO826" i="1"/>
  <c r="AR826" i="1"/>
  <c r="AS826" i="1"/>
  <c r="AT826" i="1"/>
  <c r="AU826" i="1"/>
  <c r="AV826" i="1"/>
  <c r="BB826" i="1"/>
  <c r="AH827" i="1"/>
  <c r="AI827" i="1" s="1"/>
  <c r="AK827" i="1"/>
  <c r="AP827" i="1" s="1"/>
  <c r="AQ827" i="1" s="1"/>
  <c r="AL827" i="1"/>
  <c r="AN827" i="1"/>
  <c r="AO827" i="1"/>
  <c r="AR827" i="1"/>
  <c r="AS827" i="1"/>
  <c r="AT827" i="1"/>
  <c r="AU827" i="1"/>
  <c r="AV827" i="1"/>
  <c r="BB827" i="1"/>
  <c r="AH828" i="1"/>
  <c r="AI828" i="1" s="1"/>
  <c r="AK828" i="1"/>
  <c r="AP828" i="1" s="1"/>
  <c r="AL828" i="1"/>
  <c r="AN828" i="1"/>
  <c r="AO828" i="1"/>
  <c r="AR828" i="1"/>
  <c r="AS828" i="1"/>
  <c r="AT828" i="1"/>
  <c r="AU828" i="1"/>
  <c r="AV828" i="1"/>
  <c r="BB828" i="1"/>
  <c r="AH829" i="1"/>
  <c r="AI829" i="1" s="1"/>
  <c r="AK829" i="1"/>
  <c r="AP829" i="1" s="1"/>
  <c r="AL829" i="1"/>
  <c r="AN829" i="1"/>
  <c r="AO829" i="1"/>
  <c r="AR829" i="1"/>
  <c r="AS829" i="1"/>
  <c r="AT829" i="1"/>
  <c r="AU829" i="1"/>
  <c r="AV829" i="1"/>
  <c r="BB829" i="1"/>
  <c r="AH830" i="1"/>
  <c r="AI830" i="1" s="1"/>
  <c r="AK830" i="1"/>
  <c r="AP830" i="1" s="1"/>
  <c r="AL830" i="1"/>
  <c r="AN830" i="1"/>
  <c r="AO830" i="1"/>
  <c r="AR830" i="1"/>
  <c r="AS830" i="1"/>
  <c r="AT830" i="1"/>
  <c r="AU830" i="1"/>
  <c r="AV830" i="1"/>
  <c r="BB830" i="1"/>
  <c r="AH831" i="1"/>
  <c r="AI831" i="1" s="1"/>
  <c r="AK831" i="1"/>
  <c r="AP831" i="1" s="1"/>
  <c r="AL831" i="1"/>
  <c r="AN831" i="1"/>
  <c r="AO831" i="1"/>
  <c r="AR831" i="1"/>
  <c r="AS831" i="1"/>
  <c r="AT831" i="1"/>
  <c r="AU831" i="1"/>
  <c r="AV831" i="1"/>
  <c r="BB831" i="1"/>
  <c r="AH832" i="1"/>
  <c r="AI832" i="1" s="1"/>
  <c r="AK832" i="1"/>
  <c r="AP832" i="1" s="1"/>
  <c r="AL832" i="1"/>
  <c r="AN832" i="1"/>
  <c r="AO832" i="1"/>
  <c r="AR832" i="1"/>
  <c r="AS832" i="1"/>
  <c r="AT832" i="1"/>
  <c r="AU832" i="1"/>
  <c r="AV832" i="1"/>
  <c r="BB832" i="1"/>
  <c r="AH833" i="1"/>
  <c r="AI833" i="1" s="1"/>
  <c r="AK833" i="1"/>
  <c r="AP833" i="1" s="1"/>
  <c r="AL833" i="1"/>
  <c r="AN833" i="1"/>
  <c r="AO833" i="1"/>
  <c r="AR833" i="1"/>
  <c r="AS833" i="1"/>
  <c r="AT833" i="1"/>
  <c r="AU833" i="1"/>
  <c r="AV833" i="1"/>
  <c r="BB833" i="1"/>
  <c r="AH834" i="1"/>
  <c r="AI834" i="1" s="1"/>
  <c r="AK834" i="1"/>
  <c r="AP834" i="1" s="1"/>
  <c r="AL834" i="1"/>
  <c r="AN834" i="1"/>
  <c r="AO834" i="1"/>
  <c r="AR834" i="1"/>
  <c r="AS834" i="1"/>
  <c r="AT834" i="1"/>
  <c r="AU834" i="1"/>
  <c r="AV834" i="1"/>
  <c r="BB834" i="1"/>
  <c r="AH835" i="1"/>
  <c r="AI835" i="1" s="1"/>
  <c r="AK835" i="1"/>
  <c r="AP835" i="1" s="1"/>
  <c r="AL835" i="1"/>
  <c r="AN835" i="1"/>
  <c r="AO835" i="1"/>
  <c r="AR835" i="1"/>
  <c r="AS835" i="1"/>
  <c r="AT835" i="1"/>
  <c r="AU835" i="1"/>
  <c r="AV835" i="1"/>
  <c r="BB835" i="1"/>
  <c r="AH836" i="1"/>
  <c r="AI836" i="1" s="1"/>
  <c r="AK836" i="1"/>
  <c r="AP836" i="1" s="1"/>
  <c r="AL836" i="1"/>
  <c r="AN836" i="1"/>
  <c r="AO836" i="1"/>
  <c r="AR836" i="1"/>
  <c r="AS836" i="1"/>
  <c r="AT836" i="1"/>
  <c r="AU836" i="1"/>
  <c r="AV836" i="1"/>
  <c r="BB836" i="1"/>
  <c r="AH761" i="1"/>
  <c r="AI761" i="1" s="1"/>
  <c r="AK761" i="1"/>
  <c r="AP761" i="1" s="1"/>
  <c r="AL761" i="1"/>
  <c r="AN761" i="1"/>
  <c r="AO761" i="1"/>
  <c r="AR761" i="1"/>
  <c r="AS761" i="1"/>
  <c r="AT761" i="1"/>
  <c r="AU761" i="1"/>
  <c r="AV761" i="1"/>
  <c r="BB761" i="1"/>
  <c r="AH762" i="1"/>
  <c r="AI762" i="1" s="1"/>
  <c r="AK762" i="1"/>
  <c r="AP762" i="1" s="1"/>
  <c r="AL762" i="1"/>
  <c r="AN762" i="1"/>
  <c r="AO762" i="1"/>
  <c r="AR762" i="1"/>
  <c r="AS762" i="1"/>
  <c r="AT762" i="1"/>
  <c r="AU762" i="1"/>
  <c r="AV762" i="1"/>
  <c r="BB762" i="1"/>
  <c r="AH763" i="1"/>
  <c r="AI763" i="1" s="1"/>
  <c r="AK763" i="1"/>
  <c r="AP763" i="1" s="1"/>
  <c r="AL763" i="1"/>
  <c r="AN763" i="1"/>
  <c r="AO763" i="1"/>
  <c r="AR763" i="1"/>
  <c r="AS763" i="1"/>
  <c r="AT763" i="1"/>
  <c r="AU763" i="1"/>
  <c r="AV763" i="1"/>
  <c r="BB763" i="1"/>
  <c r="AH764" i="1"/>
  <c r="AI764" i="1" s="1"/>
  <c r="AK764" i="1"/>
  <c r="AP764" i="1" s="1"/>
  <c r="AW764" i="1" s="1"/>
  <c r="AL764" i="1"/>
  <c r="AN764" i="1"/>
  <c r="AO764" i="1"/>
  <c r="AR764" i="1"/>
  <c r="AS764" i="1"/>
  <c r="AT764" i="1"/>
  <c r="AU764" i="1"/>
  <c r="AV764" i="1"/>
  <c r="BB764" i="1"/>
  <c r="AH765" i="1"/>
  <c r="AI765" i="1" s="1"/>
  <c r="AK765" i="1"/>
  <c r="AP765" i="1" s="1"/>
  <c r="AL765" i="1"/>
  <c r="AN765" i="1"/>
  <c r="AO765" i="1"/>
  <c r="AR765" i="1"/>
  <c r="AS765" i="1"/>
  <c r="AT765" i="1"/>
  <c r="AU765" i="1"/>
  <c r="AV765" i="1"/>
  <c r="BB765" i="1"/>
  <c r="AH766" i="1"/>
  <c r="AI766" i="1" s="1"/>
  <c r="AK766" i="1"/>
  <c r="AP766" i="1" s="1"/>
  <c r="AL766" i="1"/>
  <c r="AN766" i="1"/>
  <c r="AO766" i="1"/>
  <c r="AR766" i="1"/>
  <c r="AS766" i="1"/>
  <c r="AT766" i="1"/>
  <c r="AU766" i="1"/>
  <c r="AV766" i="1"/>
  <c r="BB766" i="1"/>
  <c r="AH767" i="1"/>
  <c r="AI767" i="1"/>
  <c r="AK767" i="1"/>
  <c r="AP767" i="1" s="1"/>
  <c r="AL767" i="1"/>
  <c r="AN767" i="1"/>
  <c r="AO767" i="1"/>
  <c r="AR767" i="1"/>
  <c r="AS767" i="1"/>
  <c r="AT767" i="1"/>
  <c r="AU767" i="1"/>
  <c r="AV767" i="1"/>
  <c r="BB767" i="1"/>
  <c r="AH768" i="1"/>
  <c r="AI768" i="1"/>
  <c r="AK768" i="1"/>
  <c r="AP768" i="1" s="1"/>
  <c r="AL768" i="1"/>
  <c r="AN768" i="1"/>
  <c r="AO768" i="1"/>
  <c r="AR768" i="1"/>
  <c r="AS768" i="1"/>
  <c r="AT768" i="1"/>
  <c r="AU768" i="1"/>
  <c r="AV768" i="1"/>
  <c r="BB768" i="1"/>
  <c r="AH769" i="1"/>
  <c r="AI769" i="1" s="1"/>
  <c r="AK769" i="1"/>
  <c r="AP769" i="1" s="1"/>
  <c r="AL769" i="1"/>
  <c r="AN769" i="1"/>
  <c r="AO769" i="1"/>
  <c r="AR769" i="1"/>
  <c r="AS769" i="1"/>
  <c r="AT769" i="1"/>
  <c r="AU769" i="1"/>
  <c r="AV769" i="1"/>
  <c r="BB769" i="1"/>
  <c r="AH770" i="1"/>
  <c r="AI770" i="1" s="1"/>
  <c r="AK770" i="1"/>
  <c r="AP770" i="1" s="1"/>
  <c r="AL770" i="1"/>
  <c r="AN770" i="1"/>
  <c r="AO770" i="1"/>
  <c r="AR770" i="1"/>
  <c r="AS770" i="1"/>
  <c r="AT770" i="1"/>
  <c r="AU770" i="1"/>
  <c r="AV770" i="1"/>
  <c r="BB770" i="1"/>
  <c r="AH771" i="1"/>
  <c r="AI771" i="1" s="1"/>
  <c r="AK771" i="1"/>
  <c r="AP771" i="1" s="1"/>
  <c r="AL771" i="1"/>
  <c r="AN771" i="1"/>
  <c r="AO771" i="1"/>
  <c r="AR771" i="1"/>
  <c r="AS771" i="1"/>
  <c r="AT771" i="1"/>
  <c r="AU771" i="1"/>
  <c r="AV771" i="1"/>
  <c r="BB771" i="1"/>
  <c r="AH772" i="1"/>
  <c r="AI772" i="1" s="1"/>
  <c r="AK772" i="1"/>
  <c r="AP772" i="1" s="1"/>
  <c r="AW772" i="1" s="1"/>
  <c r="AL772" i="1"/>
  <c r="AN772" i="1"/>
  <c r="AO772" i="1"/>
  <c r="AR772" i="1"/>
  <c r="AS772" i="1"/>
  <c r="AT772" i="1"/>
  <c r="AU772" i="1"/>
  <c r="AV772" i="1"/>
  <c r="BB772" i="1"/>
  <c r="AH773" i="1"/>
  <c r="AI773" i="1" s="1"/>
  <c r="AK773" i="1"/>
  <c r="AP773" i="1" s="1"/>
  <c r="AL773" i="1"/>
  <c r="AN773" i="1"/>
  <c r="AO773" i="1"/>
  <c r="AR773" i="1"/>
  <c r="AS773" i="1"/>
  <c r="AT773" i="1"/>
  <c r="AU773" i="1"/>
  <c r="AV773" i="1"/>
  <c r="BB773" i="1"/>
  <c r="AH774" i="1"/>
  <c r="AI774" i="1" s="1"/>
  <c r="AK774" i="1"/>
  <c r="AP774" i="1" s="1"/>
  <c r="AL774" i="1"/>
  <c r="AN774" i="1"/>
  <c r="AO774" i="1"/>
  <c r="AR774" i="1"/>
  <c r="AS774" i="1"/>
  <c r="AT774" i="1"/>
  <c r="AU774" i="1"/>
  <c r="AV774" i="1"/>
  <c r="BB774" i="1"/>
  <c r="AH775" i="1"/>
  <c r="AI775" i="1" s="1"/>
  <c r="AK775" i="1"/>
  <c r="AP775" i="1" s="1"/>
  <c r="AL775" i="1"/>
  <c r="AN775" i="1"/>
  <c r="AO775" i="1"/>
  <c r="AR775" i="1"/>
  <c r="AS775" i="1"/>
  <c r="AT775" i="1"/>
  <c r="AU775" i="1"/>
  <c r="AV775" i="1"/>
  <c r="BB775" i="1"/>
  <c r="AH776" i="1"/>
  <c r="AI776" i="1" s="1"/>
  <c r="AK776" i="1"/>
  <c r="AP776" i="1" s="1"/>
  <c r="AW776" i="1" s="1"/>
  <c r="AL776" i="1"/>
  <c r="AN776" i="1"/>
  <c r="AO776" i="1"/>
  <c r="AR776" i="1"/>
  <c r="AS776" i="1"/>
  <c r="AT776" i="1"/>
  <c r="AU776" i="1"/>
  <c r="AV776" i="1"/>
  <c r="BB776" i="1"/>
  <c r="AH777" i="1"/>
  <c r="AI777" i="1" s="1"/>
  <c r="AK777" i="1"/>
  <c r="AP777" i="1" s="1"/>
  <c r="AQ777" i="1" s="1"/>
  <c r="AL777" i="1"/>
  <c r="AN777" i="1"/>
  <c r="AO777" i="1"/>
  <c r="AR777" i="1"/>
  <c r="AS777" i="1"/>
  <c r="AT777" i="1"/>
  <c r="AU777" i="1"/>
  <c r="AV777" i="1"/>
  <c r="BB777" i="1"/>
  <c r="AH778" i="1"/>
  <c r="AI778" i="1" s="1"/>
  <c r="AK778" i="1"/>
  <c r="AP778" i="1" s="1"/>
  <c r="AL778" i="1"/>
  <c r="AN778" i="1"/>
  <c r="AO778" i="1"/>
  <c r="AR778" i="1"/>
  <c r="AS778" i="1"/>
  <c r="AT778" i="1"/>
  <c r="AU778" i="1"/>
  <c r="AV778" i="1"/>
  <c r="BB778" i="1"/>
  <c r="AH779" i="1"/>
  <c r="AI779" i="1" s="1"/>
  <c r="AK779" i="1"/>
  <c r="AP779" i="1" s="1"/>
  <c r="AL779" i="1"/>
  <c r="AN779" i="1"/>
  <c r="AO779" i="1"/>
  <c r="AR779" i="1"/>
  <c r="AS779" i="1"/>
  <c r="AT779" i="1"/>
  <c r="AU779" i="1"/>
  <c r="AV779" i="1"/>
  <c r="BB779" i="1"/>
  <c r="AH780" i="1"/>
  <c r="AI780" i="1" s="1"/>
  <c r="AK780" i="1"/>
  <c r="AP780" i="1" s="1"/>
  <c r="AL780" i="1"/>
  <c r="AN780" i="1"/>
  <c r="AO780" i="1"/>
  <c r="AR780" i="1"/>
  <c r="AS780" i="1"/>
  <c r="AT780" i="1"/>
  <c r="AU780" i="1"/>
  <c r="AV780" i="1"/>
  <c r="BB780" i="1"/>
  <c r="AH781" i="1"/>
  <c r="AI781" i="1" s="1"/>
  <c r="AK781" i="1"/>
  <c r="AP781" i="1" s="1"/>
  <c r="AL781" i="1"/>
  <c r="AN781" i="1"/>
  <c r="AO781" i="1"/>
  <c r="AR781" i="1"/>
  <c r="AS781" i="1"/>
  <c r="AT781" i="1"/>
  <c r="AU781" i="1"/>
  <c r="AV781" i="1"/>
  <c r="BB781" i="1"/>
  <c r="AH782" i="1"/>
  <c r="AI782" i="1" s="1"/>
  <c r="AK782" i="1"/>
  <c r="AP782" i="1" s="1"/>
  <c r="AL782" i="1"/>
  <c r="AN782" i="1"/>
  <c r="AO782" i="1"/>
  <c r="AR782" i="1"/>
  <c r="AS782" i="1"/>
  <c r="AT782" i="1"/>
  <c r="AU782" i="1"/>
  <c r="AV782" i="1"/>
  <c r="BB782" i="1"/>
  <c r="AH783" i="1"/>
  <c r="AI783" i="1" s="1"/>
  <c r="AK783" i="1"/>
  <c r="AP783" i="1" s="1"/>
  <c r="AL783" i="1"/>
  <c r="AN783" i="1"/>
  <c r="AO783" i="1"/>
  <c r="AR783" i="1"/>
  <c r="AS783" i="1"/>
  <c r="AT783" i="1"/>
  <c r="AU783" i="1"/>
  <c r="AV783" i="1"/>
  <c r="BB783" i="1"/>
  <c r="AH784" i="1"/>
  <c r="AI784" i="1" s="1"/>
  <c r="AK784" i="1"/>
  <c r="AP784" i="1" s="1"/>
  <c r="AW784" i="1" s="1"/>
  <c r="AL784" i="1"/>
  <c r="AN784" i="1"/>
  <c r="AO784" i="1"/>
  <c r="AR784" i="1"/>
  <c r="AS784" i="1"/>
  <c r="AT784" i="1"/>
  <c r="AU784" i="1"/>
  <c r="AV784" i="1"/>
  <c r="BB784" i="1"/>
  <c r="AH785" i="1"/>
  <c r="AI785" i="1" s="1"/>
  <c r="AK785" i="1"/>
  <c r="AP785" i="1" s="1"/>
  <c r="AL785" i="1"/>
  <c r="AN785" i="1"/>
  <c r="AO785" i="1"/>
  <c r="AR785" i="1"/>
  <c r="AS785" i="1"/>
  <c r="AT785" i="1"/>
  <c r="AU785" i="1"/>
  <c r="AV785" i="1"/>
  <c r="BB785" i="1"/>
  <c r="AH786" i="1"/>
  <c r="AI786" i="1" s="1"/>
  <c r="AK786" i="1"/>
  <c r="AP786" i="1" s="1"/>
  <c r="AL786" i="1"/>
  <c r="AN786" i="1"/>
  <c r="AO786" i="1"/>
  <c r="AR786" i="1"/>
  <c r="AS786" i="1"/>
  <c r="AT786" i="1"/>
  <c r="AU786" i="1"/>
  <c r="AV786" i="1"/>
  <c r="BB786" i="1"/>
  <c r="AH787" i="1"/>
  <c r="AI787" i="1" s="1"/>
  <c r="AK787" i="1"/>
  <c r="AP787" i="1" s="1"/>
  <c r="AL787" i="1"/>
  <c r="AN787" i="1"/>
  <c r="AO787" i="1"/>
  <c r="AR787" i="1"/>
  <c r="AS787" i="1"/>
  <c r="AT787" i="1"/>
  <c r="AU787" i="1"/>
  <c r="AV787" i="1"/>
  <c r="BB787" i="1"/>
  <c r="AH788" i="1"/>
  <c r="AI788" i="1" s="1"/>
  <c r="AK788" i="1"/>
  <c r="AP788" i="1" s="1"/>
  <c r="AL788" i="1"/>
  <c r="AN788" i="1"/>
  <c r="AO788" i="1"/>
  <c r="AR788" i="1"/>
  <c r="AS788" i="1"/>
  <c r="AT788" i="1"/>
  <c r="AU788" i="1"/>
  <c r="AV788" i="1"/>
  <c r="BB788" i="1"/>
  <c r="AH789" i="1"/>
  <c r="AI789" i="1" s="1"/>
  <c r="AK789" i="1"/>
  <c r="AP789" i="1" s="1"/>
  <c r="AQ789" i="1" s="1"/>
  <c r="AL789" i="1"/>
  <c r="AN789" i="1"/>
  <c r="AO789" i="1"/>
  <c r="AR789" i="1"/>
  <c r="AS789" i="1"/>
  <c r="AT789" i="1"/>
  <c r="AU789" i="1"/>
  <c r="AV789" i="1"/>
  <c r="BB789" i="1"/>
  <c r="AH790" i="1"/>
  <c r="AI790" i="1" s="1"/>
  <c r="AK790" i="1"/>
  <c r="AP790" i="1" s="1"/>
  <c r="AL790" i="1"/>
  <c r="AN790" i="1"/>
  <c r="AO790" i="1"/>
  <c r="AR790" i="1"/>
  <c r="AS790" i="1"/>
  <c r="AT790" i="1"/>
  <c r="AU790" i="1"/>
  <c r="AV790" i="1"/>
  <c r="BB790" i="1"/>
  <c r="AH791" i="1"/>
  <c r="AI791" i="1" s="1"/>
  <c r="AK791" i="1"/>
  <c r="AP791" i="1" s="1"/>
  <c r="AL791" i="1"/>
  <c r="AN791" i="1"/>
  <c r="AO791" i="1"/>
  <c r="AR791" i="1"/>
  <c r="AS791" i="1"/>
  <c r="AT791" i="1"/>
  <c r="AU791" i="1"/>
  <c r="AV791" i="1"/>
  <c r="BB791" i="1"/>
  <c r="AH792" i="1"/>
  <c r="AI792" i="1" s="1"/>
  <c r="AK792" i="1"/>
  <c r="AP792" i="1" s="1"/>
  <c r="AL792" i="1"/>
  <c r="AN792" i="1"/>
  <c r="AO792" i="1"/>
  <c r="AR792" i="1"/>
  <c r="AS792" i="1"/>
  <c r="AT792" i="1"/>
  <c r="AU792" i="1"/>
  <c r="AV792" i="1"/>
  <c r="BB792" i="1"/>
  <c r="AH793" i="1"/>
  <c r="AI793" i="1" s="1"/>
  <c r="AK793" i="1"/>
  <c r="AP793" i="1" s="1"/>
  <c r="AL793" i="1"/>
  <c r="AN793" i="1"/>
  <c r="AO793" i="1"/>
  <c r="AR793" i="1"/>
  <c r="AS793" i="1"/>
  <c r="AT793" i="1"/>
  <c r="AU793" i="1"/>
  <c r="AV793" i="1"/>
  <c r="BB793" i="1"/>
  <c r="AH794" i="1"/>
  <c r="AI794" i="1" s="1"/>
  <c r="AK794" i="1"/>
  <c r="AP794" i="1" s="1"/>
  <c r="AL794" i="1"/>
  <c r="AN794" i="1"/>
  <c r="AO794" i="1"/>
  <c r="AR794" i="1"/>
  <c r="AS794" i="1"/>
  <c r="AT794" i="1"/>
  <c r="AU794" i="1"/>
  <c r="AV794" i="1"/>
  <c r="BB794" i="1"/>
  <c r="AH795" i="1"/>
  <c r="AI795" i="1" s="1"/>
  <c r="AK795" i="1"/>
  <c r="AP795" i="1" s="1"/>
  <c r="AL795" i="1"/>
  <c r="AN795" i="1"/>
  <c r="AO795" i="1"/>
  <c r="AR795" i="1"/>
  <c r="AS795" i="1"/>
  <c r="AT795" i="1"/>
  <c r="AU795" i="1"/>
  <c r="AV795" i="1"/>
  <c r="BB795" i="1"/>
  <c r="AH796" i="1"/>
  <c r="AI796" i="1" s="1"/>
  <c r="AK796" i="1"/>
  <c r="AP796" i="1" s="1"/>
  <c r="AW796" i="1" s="1"/>
  <c r="AL796" i="1"/>
  <c r="AN796" i="1"/>
  <c r="AO796" i="1"/>
  <c r="AR796" i="1"/>
  <c r="AS796" i="1"/>
  <c r="AT796" i="1"/>
  <c r="AU796" i="1"/>
  <c r="AV796" i="1"/>
  <c r="BB796" i="1"/>
  <c r="AH797" i="1"/>
  <c r="AI797" i="1" s="1"/>
  <c r="AK797" i="1"/>
  <c r="AP797" i="1" s="1"/>
  <c r="AL797" i="1"/>
  <c r="AN797" i="1"/>
  <c r="AO797" i="1"/>
  <c r="AR797" i="1"/>
  <c r="AS797" i="1"/>
  <c r="AT797" i="1"/>
  <c r="AU797" i="1"/>
  <c r="AV797" i="1"/>
  <c r="BB797" i="1"/>
  <c r="AH798" i="1"/>
  <c r="AI798" i="1" s="1"/>
  <c r="AK798" i="1"/>
  <c r="AP798" i="1" s="1"/>
  <c r="AL798" i="1"/>
  <c r="AN798" i="1"/>
  <c r="AO798" i="1"/>
  <c r="AR798" i="1"/>
  <c r="AS798" i="1"/>
  <c r="AT798" i="1"/>
  <c r="AU798" i="1"/>
  <c r="AV798" i="1"/>
  <c r="BB798" i="1"/>
  <c r="AH799" i="1"/>
  <c r="AI799" i="1" s="1"/>
  <c r="AK799" i="1"/>
  <c r="AP799" i="1" s="1"/>
  <c r="AL799" i="1"/>
  <c r="AN799" i="1"/>
  <c r="AO799" i="1"/>
  <c r="AR799" i="1"/>
  <c r="AS799" i="1"/>
  <c r="AT799" i="1"/>
  <c r="AU799" i="1"/>
  <c r="AV799" i="1"/>
  <c r="BB799" i="1"/>
  <c r="AH800" i="1"/>
  <c r="AI800" i="1" s="1"/>
  <c r="AK800" i="1"/>
  <c r="AP800" i="1" s="1"/>
  <c r="AL800" i="1"/>
  <c r="AN800" i="1"/>
  <c r="AO800" i="1"/>
  <c r="AR800" i="1"/>
  <c r="AS800" i="1"/>
  <c r="AT800" i="1"/>
  <c r="AU800" i="1"/>
  <c r="AV800" i="1"/>
  <c r="BB800" i="1"/>
  <c r="AH801" i="1"/>
  <c r="AI801" i="1" s="1"/>
  <c r="AK801" i="1"/>
  <c r="AP801" i="1" s="1"/>
  <c r="AQ801" i="1" s="1"/>
  <c r="AL801" i="1"/>
  <c r="AN801" i="1"/>
  <c r="AO801" i="1"/>
  <c r="AR801" i="1"/>
  <c r="AS801" i="1"/>
  <c r="AT801" i="1"/>
  <c r="AU801" i="1"/>
  <c r="AV801" i="1"/>
  <c r="BB801" i="1"/>
  <c r="AH802" i="1"/>
  <c r="AI802" i="1" s="1"/>
  <c r="AK802" i="1"/>
  <c r="AP802" i="1" s="1"/>
  <c r="AL802" i="1"/>
  <c r="AN802" i="1"/>
  <c r="AO802" i="1"/>
  <c r="AR802" i="1"/>
  <c r="AS802" i="1"/>
  <c r="AT802" i="1"/>
  <c r="AU802" i="1"/>
  <c r="AV802" i="1"/>
  <c r="BB802" i="1"/>
  <c r="AH803" i="1"/>
  <c r="AI803" i="1" s="1"/>
  <c r="AK803" i="1"/>
  <c r="AP803" i="1" s="1"/>
  <c r="AL803" i="1"/>
  <c r="AN803" i="1"/>
  <c r="AO803" i="1"/>
  <c r="AR803" i="1"/>
  <c r="AS803" i="1"/>
  <c r="AT803" i="1"/>
  <c r="AU803" i="1"/>
  <c r="AV803" i="1"/>
  <c r="BB803" i="1"/>
  <c r="AH804" i="1"/>
  <c r="AI804" i="1" s="1"/>
  <c r="AK804" i="1"/>
  <c r="AP804" i="1" s="1"/>
  <c r="AL804" i="1"/>
  <c r="AN804" i="1"/>
  <c r="AO804" i="1"/>
  <c r="AR804" i="1"/>
  <c r="AS804" i="1"/>
  <c r="AT804" i="1"/>
  <c r="AU804" i="1"/>
  <c r="AV804" i="1"/>
  <c r="BB804" i="1"/>
  <c r="AH805" i="1"/>
  <c r="AI805" i="1" s="1"/>
  <c r="AK805" i="1"/>
  <c r="AP805" i="1" s="1"/>
  <c r="AL805" i="1"/>
  <c r="AN805" i="1"/>
  <c r="AO805" i="1"/>
  <c r="AR805" i="1"/>
  <c r="AS805" i="1"/>
  <c r="AT805" i="1"/>
  <c r="AU805" i="1"/>
  <c r="AV805" i="1"/>
  <c r="BB805" i="1"/>
  <c r="AH735" i="1"/>
  <c r="AI735" i="1" s="1"/>
  <c r="AK735" i="1"/>
  <c r="AP735" i="1" s="1"/>
  <c r="AW735" i="1" s="1"/>
  <c r="AL735" i="1"/>
  <c r="AN735" i="1"/>
  <c r="AO735" i="1"/>
  <c r="AR735" i="1"/>
  <c r="AS735" i="1"/>
  <c r="AT735" i="1"/>
  <c r="AU735" i="1"/>
  <c r="AV735" i="1"/>
  <c r="BB735" i="1"/>
  <c r="AH736" i="1"/>
  <c r="AI736" i="1" s="1"/>
  <c r="AK736" i="1"/>
  <c r="AP736" i="1" s="1"/>
  <c r="AQ736" i="1" s="1"/>
  <c r="AL736" i="1"/>
  <c r="AN736" i="1"/>
  <c r="AO736" i="1"/>
  <c r="AR736" i="1"/>
  <c r="AS736" i="1"/>
  <c r="AT736" i="1"/>
  <c r="AU736" i="1"/>
  <c r="AV736" i="1"/>
  <c r="BB736" i="1"/>
  <c r="AH737" i="1"/>
  <c r="AI737" i="1"/>
  <c r="AK737" i="1"/>
  <c r="AP737" i="1" s="1"/>
  <c r="AL737" i="1"/>
  <c r="AN737" i="1"/>
  <c r="AO737" i="1"/>
  <c r="AR737" i="1"/>
  <c r="AS737" i="1"/>
  <c r="AT737" i="1"/>
  <c r="AU737" i="1"/>
  <c r="AV737" i="1"/>
  <c r="BB737" i="1"/>
  <c r="AH738" i="1"/>
  <c r="AI738" i="1" s="1"/>
  <c r="AK738" i="1"/>
  <c r="AP738" i="1" s="1"/>
  <c r="AL738" i="1"/>
  <c r="AN738" i="1"/>
  <c r="AO738" i="1"/>
  <c r="AR738" i="1"/>
  <c r="AS738" i="1"/>
  <c r="AT738" i="1"/>
  <c r="AU738" i="1"/>
  <c r="AV738" i="1"/>
  <c r="BB738" i="1"/>
  <c r="AH739" i="1"/>
  <c r="AI739" i="1"/>
  <c r="AK739" i="1"/>
  <c r="AP739" i="1" s="1"/>
  <c r="AW739" i="1" s="1"/>
  <c r="AL739" i="1"/>
  <c r="AN739" i="1"/>
  <c r="AO739" i="1"/>
  <c r="AR739" i="1"/>
  <c r="AS739" i="1"/>
  <c r="AT739" i="1"/>
  <c r="AU739" i="1"/>
  <c r="AV739" i="1"/>
  <c r="BB739" i="1"/>
  <c r="AH740" i="1"/>
  <c r="AI740" i="1" s="1"/>
  <c r="AK740" i="1"/>
  <c r="AP740" i="1" s="1"/>
  <c r="AQ740" i="1" s="1"/>
  <c r="AL740" i="1"/>
  <c r="AN740" i="1"/>
  <c r="AO740" i="1"/>
  <c r="AR740" i="1"/>
  <c r="AS740" i="1"/>
  <c r="AT740" i="1"/>
  <c r="AU740" i="1"/>
  <c r="AV740" i="1"/>
  <c r="BB740" i="1"/>
  <c r="AH741" i="1"/>
  <c r="AI741" i="1" s="1"/>
  <c r="AK741" i="1"/>
  <c r="AP741" i="1" s="1"/>
  <c r="AL741" i="1"/>
  <c r="AN741" i="1"/>
  <c r="AO741" i="1"/>
  <c r="AR741" i="1"/>
  <c r="AS741" i="1"/>
  <c r="AT741" i="1"/>
  <c r="AU741" i="1"/>
  <c r="AV741" i="1"/>
  <c r="BB741" i="1"/>
  <c r="AH742" i="1"/>
  <c r="AI742" i="1" s="1"/>
  <c r="AK742" i="1"/>
  <c r="AP742" i="1" s="1"/>
  <c r="AL742" i="1"/>
  <c r="AN742" i="1"/>
  <c r="AO742" i="1"/>
  <c r="AR742" i="1"/>
  <c r="AS742" i="1"/>
  <c r="AT742" i="1"/>
  <c r="AU742" i="1"/>
  <c r="AV742" i="1"/>
  <c r="BB742" i="1"/>
  <c r="AH743" i="1"/>
  <c r="AI743" i="1" s="1"/>
  <c r="AK743" i="1"/>
  <c r="AP743" i="1" s="1"/>
  <c r="AL743" i="1"/>
  <c r="AN743" i="1"/>
  <c r="AO743" i="1"/>
  <c r="AR743" i="1"/>
  <c r="AS743" i="1"/>
  <c r="AT743" i="1"/>
  <c r="AU743" i="1"/>
  <c r="AV743" i="1"/>
  <c r="BB743" i="1"/>
  <c r="AH744" i="1"/>
  <c r="AI744" i="1" s="1"/>
  <c r="AK744" i="1"/>
  <c r="AP744" i="1" s="1"/>
  <c r="AQ744" i="1" s="1"/>
  <c r="AL744" i="1"/>
  <c r="AN744" i="1"/>
  <c r="AO744" i="1"/>
  <c r="AR744" i="1"/>
  <c r="AS744" i="1"/>
  <c r="AT744" i="1"/>
  <c r="AU744" i="1"/>
  <c r="AV744" i="1"/>
  <c r="BB744" i="1"/>
  <c r="AH745" i="1"/>
  <c r="AI745" i="1" s="1"/>
  <c r="AK745" i="1"/>
  <c r="AP745" i="1" s="1"/>
  <c r="AW745" i="1" s="1"/>
  <c r="AL745" i="1"/>
  <c r="AN745" i="1"/>
  <c r="AO745" i="1"/>
  <c r="AR745" i="1"/>
  <c r="AS745" i="1"/>
  <c r="AT745" i="1"/>
  <c r="AU745" i="1"/>
  <c r="AV745" i="1"/>
  <c r="BB745" i="1"/>
  <c r="AH746" i="1"/>
  <c r="AI746" i="1" s="1"/>
  <c r="AK746" i="1"/>
  <c r="AP746" i="1" s="1"/>
  <c r="AL746" i="1"/>
  <c r="AN746" i="1"/>
  <c r="AO746" i="1"/>
  <c r="AR746" i="1"/>
  <c r="AS746" i="1"/>
  <c r="AT746" i="1"/>
  <c r="AU746" i="1"/>
  <c r="AV746" i="1"/>
  <c r="BB746" i="1"/>
  <c r="AH747" i="1"/>
  <c r="AI747" i="1" s="1"/>
  <c r="AK747" i="1"/>
  <c r="AP747" i="1" s="1"/>
  <c r="AL747" i="1"/>
  <c r="AN747" i="1"/>
  <c r="AO747" i="1"/>
  <c r="AR747" i="1"/>
  <c r="AS747" i="1"/>
  <c r="AT747" i="1"/>
  <c r="AU747" i="1"/>
  <c r="AV747" i="1"/>
  <c r="BB747" i="1"/>
  <c r="AH748" i="1"/>
  <c r="AI748" i="1" s="1"/>
  <c r="AK748" i="1"/>
  <c r="AP748" i="1" s="1"/>
  <c r="AQ748" i="1" s="1"/>
  <c r="AL748" i="1"/>
  <c r="AN748" i="1"/>
  <c r="AO748" i="1"/>
  <c r="AR748" i="1"/>
  <c r="AS748" i="1"/>
  <c r="AT748" i="1"/>
  <c r="AU748" i="1"/>
  <c r="AV748" i="1"/>
  <c r="BB748" i="1"/>
  <c r="AH749" i="1"/>
  <c r="AI749" i="1" s="1"/>
  <c r="AK749" i="1"/>
  <c r="AP749" i="1" s="1"/>
  <c r="AW749" i="1" s="1"/>
  <c r="AL749" i="1"/>
  <c r="AN749" i="1"/>
  <c r="AO749" i="1"/>
  <c r="AR749" i="1"/>
  <c r="AS749" i="1"/>
  <c r="AT749" i="1"/>
  <c r="AU749" i="1"/>
  <c r="AV749" i="1"/>
  <c r="BB749" i="1"/>
  <c r="AH750" i="1"/>
  <c r="AI750" i="1" s="1"/>
  <c r="AK750" i="1"/>
  <c r="AP750" i="1" s="1"/>
  <c r="AL750" i="1"/>
  <c r="AN750" i="1"/>
  <c r="AO750" i="1"/>
  <c r="AR750" i="1"/>
  <c r="AS750" i="1"/>
  <c r="AT750" i="1"/>
  <c r="AU750" i="1"/>
  <c r="AV750" i="1"/>
  <c r="BB750" i="1"/>
  <c r="AH751" i="1"/>
  <c r="AI751" i="1" s="1"/>
  <c r="AK751" i="1"/>
  <c r="AP751" i="1" s="1"/>
  <c r="AL751" i="1"/>
  <c r="AN751" i="1"/>
  <c r="AO751" i="1"/>
  <c r="AR751" i="1"/>
  <c r="AS751" i="1"/>
  <c r="AT751" i="1"/>
  <c r="AU751" i="1"/>
  <c r="AV751" i="1"/>
  <c r="BB751" i="1"/>
  <c r="AH752" i="1"/>
  <c r="AI752" i="1" s="1"/>
  <c r="AK752" i="1"/>
  <c r="AP752" i="1" s="1"/>
  <c r="AQ752" i="1" s="1"/>
  <c r="AL752" i="1"/>
  <c r="AN752" i="1"/>
  <c r="AO752" i="1"/>
  <c r="AR752" i="1"/>
  <c r="AS752" i="1"/>
  <c r="AT752" i="1"/>
  <c r="AU752" i="1"/>
  <c r="AV752" i="1"/>
  <c r="BB752" i="1"/>
  <c r="AH753" i="1"/>
  <c r="AI753" i="1" s="1"/>
  <c r="AK753" i="1"/>
  <c r="AP753" i="1" s="1"/>
  <c r="AW753" i="1" s="1"/>
  <c r="AL753" i="1"/>
  <c r="AN753" i="1"/>
  <c r="AO753" i="1"/>
  <c r="AR753" i="1"/>
  <c r="AS753" i="1"/>
  <c r="AT753" i="1"/>
  <c r="AU753" i="1"/>
  <c r="AV753" i="1"/>
  <c r="BB753" i="1"/>
  <c r="AH754" i="1"/>
  <c r="AI754" i="1" s="1"/>
  <c r="AK754" i="1"/>
  <c r="AP754" i="1" s="1"/>
  <c r="AL754" i="1"/>
  <c r="AN754" i="1"/>
  <c r="AO754" i="1"/>
  <c r="AR754" i="1"/>
  <c r="AS754" i="1"/>
  <c r="AT754" i="1"/>
  <c r="AU754" i="1"/>
  <c r="AV754" i="1"/>
  <c r="BB754" i="1"/>
  <c r="AH755" i="1"/>
  <c r="AI755" i="1" s="1"/>
  <c r="AK755" i="1"/>
  <c r="AP755" i="1" s="1"/>
  <c r="AL755" i="1"/>
  <c r="AN755" i="1"/>
  <c r="AO755" i="1"/>
  <c r="AR755" i="1"/>
  <c r="AS755" i="1"/>
  <c r="AT755" i="1"/>
  <c r="AU755" i="1"/>
  <c r="AV755" i="1"/>
  <c r="BB755" i="1"/>
  <c r="AH756" i="1"/>
  <c r="AI756" i="1" s="1"/>
  <c r="AK756" i="1"/>
  <c r="AP756" i="1" s="1"/>
  <c r="AQ756" i="1" s="1"/>
  <c r="AL756" i="1"/>
  <c r="AN756" i="1"/>
  <c r="AO756" i="1"/>
  <c r="AR756" i="1"/>
  <c r="AS756" i="1"/>
  <c r="AT756" i="1"/>
  <c r="AU756" i="1"/>
  <c r="AV756" i="1"/>
  <c r="BB756" i="1"/>
  <c r="AH757" i="1"/>
  <c r="AI757" i="1" s="1"/>
  <c r="AK757" i="1"/>
  <c r="AP757" i="1" s="1"/>
  <c r="AW757" i="1" s="1"/>
  <c r="AL757" i="1"/>
  <c r="AN757" i="1"/>
  <c r="AO757" i="1"/>
  <c r="AR757" i="1"/>
  <c r="AS757" i="1"/>
  <c r="AT757" i="1"/>
  <c r="AU757" i="1"/>
  <c r="AV757" i="1"/>
  <c r="BB757" i="1"/>
  <c r="AH758" i="1"/>
  <c r="AI758" i="1" s="1"/>
  <c r="AK758" i="1"/>
  <c r="AP758" i="1" s="1"/>
  <c r="AL758" i="1"/>
  <c r="AN758" i="1"/>
  <c r="AO758" i="1"/>
  <c r="AR758" i="1"/>
  <c r="AS758" i="1"/>
  <c r="AT758" i="1"/>
  <c r="AU758" i="1"/>
  <c r="AV758" i="1"/>
  <c r="BB758" i="1"/>
  <c r="AH759" i="1"/>
  <c r="AI759" i="1" s="1"/>
  <c r="AK759" i="1"/>
  <c r="AP759" i="1" s="1"/>
  <c r="AL759" i="1"/>
  <c r="AN759" i="1"/>
  <c r="AO759" i="1"/>
  <c r="AR759" i="1"/>
  <c r="AS759" i="1"/>
  <c r="AT759" i="1"/>
  <c r="AU759" i="1"/>
  <c r="AV759" i="1"/>
  <c r="BB759" i="1"/>
  <c r="AH760" i="1"/>
  <c r="AI760" i="1" s="1"/>
  <c r="AK760" i="1"/>
  <c r="AP760" i="1" s="1"/>
  <c r="AQ760" i="1" s="1"/>
  <c r="AL760" i="1"/>
  <c r="AN760" i="1"/>
  <c r="AO760" i="1"/>
  <c r="AR760" i="1"/>
  <c r="AS760" i="1"/>
  <c r="AT760" i="1"/>
  <c r="AU760" i="1"/>
  <c r="AV760" i="1"/>
  <c r="BB760" i="1"/>
  <c r="AH733" i="1"/>
  <c r="AI733" i="1" s="1"/>
  <c r="AK733" i="1"/>
  <c r="AP733" i="1" s="1"/>
  <c r="AL733" i="1"/>
  <c r="AN733" i="1"/>
  <c r="AO733" i="1"/>
  <c r="AR733" i="1"/>
  <c r="AS733" i="1"/>
  <c r="AT733" i="1"/>
  <c r="AU733" i="1"/>
  <c r="AV733" i="1"/>
  <c r="BB733" i="1"/>
  <c r="AH734" i="1"/>
  <c r="AI734" i="1" s="1"/>
  <c r="AK734" i="1"/>
  <c r="AP734" i="1" s="1"/>
  <c r="AL734" i="1"/>
  <c r="AN734" i="1"/>
  <c r="AO734" i="1"/>
  <c r="AR734" i="1"/>
  <c r="AS734" i="1"/>
  <c r="AT734" i="1"/>
  <c r="AU734" i="1"/>
  <c r="AV734" i="1"/>
  <c r="BB734" i="1"/>
  <c r="AU3" i="1"/>
  <c r="AU4" i="1"/>
  <c r="AU5" i="1"/>
  <c r="AU6" i="1"/>
  <c r="AU7" i="1"/>
  <c r="AU8" i="1"/>
  <c r="AU9" i="1"/>
  <c r="AU10" i="1"/>
  <c r="AU11" i="1"/>
  <c r="AU12" i="1"/>
  <c r="AU13" i="1"/>
  <c r="AU14" i="1"/>
  <c r="AU15" i="1"/>
  <c r="AU16" i="1"/>
  <c r="AU17" i="1"/>
  <c r="AU18" i="1"/>
  <c r="AU19" i="1"/>
  <c r="AU20" i="1"/>
  <c r="AU21" i="1"/>
  <c r="AU22" i="1"/>
  <c r="AU23" i="1"/>
  <c r="AU24" i="1"/>
  <c r="AU25" i="1"/>
  <c r="AU26" i="1"/>
  <c r="AU27" i="1"/>
  <c r="AU28" i="1"/>
  <c r="AU29" i="1"/>
  <c r="AU30" i="1"/>
  <c r="AU31" i="1"/>
  <c r="AU32" i="1"/>
  <c r="AU33" i="1"/>
  <c r="AU34" i="1"/>
  <c r="AU35" i="1"/>
  <c r="AU36" i="1"/>
  <c r="AU37" i="1"/>
  <c r="AU38" i="1"/>
  <c r="AU39" i="1"/>
  <c r="AU40" i="1"/>
  <c r="AU41" i="1"/>
  <c r="AU42" i="1"/>
  <c r="AU43" i="1"/>
  <c r="AU44" i="1"/>
  <c r="AU45" i="1"/>
  <c r="AU46" i="1"/>
  <c r="AU47" i="1"/>
  <c r="AU48" i="1"/>
  <c r="AU49" i="1"/>
  <c r="AU50" i="1"/>
  <c r="AU51" i="1"/>
  <c r="AU52" i="1"/>
  <c r="AU53" i="1"/>
  <c r="AU54" i="1"/>
  <c r="AU55" i="1"/>
  <c r="AU56" i="1"/>
  <c r="AU57" i="1"/>
  <c r="AU58" i="1"/>
  <c r="AU59" i="1"/>
  <c r="AU60" i="1"/>
  <c r="AU61" i="1"/>
  <c r="AU62" i="1"/>
  <c r="AU63" i="1"/>
  <c r="AU64" i="1"/>
  <c r="AU65" i="1"/>
  <c r="AU66" i="1"/>
  <c r="AU67" i="1"/>
  <c r="AU68" i="1"/>
  <c r="AU69" i="1"/>
  <c r="AU70" i="1"/>
  <c r="AU71" i="1"/>
  <c r="AU72" i="1"/>
  <c r="AU73" i="1"/>
  <c r="AU74" i="1"/>
  <c r="AU75" i="1"/>
  <c r="AU76" i="1"/>
  <c r="AU77" i="1"/>
  <c r="AU78" i="1"/>
  <c r="AU79" i="1"/>
  <c r="AU80" i="1"/>
  <c r="AU81" i="1"/>
  <c r="AU82" i="1"/>
  <c r="AU83" i="1"/>
  <c r="AU84" i="1"/>
  <c r="AU85" i="1"/>
  <c r="AU86" i="1"/>
  <c r="AU87" i="1"/>
  <c r="AU88" i="1"/>
  <c r="AU89" i="1"/>
  <c r="AU90" i="1"/>
  <c r="AU91" i="1"/>
  <c r="AU92" i="1"/>
  <c r="AU93" i="1"/>
  <c r="AU94" i="1"/>
  <c r="AU95" i="1"/>
  <c r="AU96" i="1"/>
  <c r="AU97" i="1"/>
  <c r="AU98" i="1"/>
  <c r="AU99" i="1"/>
  <c r="AU100" i="1"/>
  <c r="AU101" i="1"/>
  <c r="AU102" i="1"/>
  <c r="AU103" i="1"/>
  <c r="AU104" i="1"/>
  <c r="AU105" i="1"/>
  <c r="AU106" i="1"/>
  <c r="AU107" i="1"/>
  <c r="AU108" i="1"/>
  <c r="AU109" i="1"/>
  <c r="AU110" i="1"/>
  <c r="AU111" i="1"/>
  <c r="AU112" i="1"/>
  <c r="AU113" i="1"/>
  <c r="AU114" i="1"/>
  <c r="AU115" i="1"/>
  <c r="AU116" i="1"/>
  <c r="AU117" i="1"/>
  <c r="AU118" i="1"/>
  <c r="AU119" i="1"/>
  <c r="AU120" i="1"/>
  <c r="AU121" i="1"/>
  <c r="AU122" i="1"/>
  <c r="AU123" i="1"/>
  <c r="AU124" i="1"/>
  <c r="AU125" i="1"/>
  <c r="AU126" i="1"/>
  <c r="AU127" i="1"/>
  <c r="AU128" i="1"/>
  <c r="AU129" i="1"/>
  <c r="AU130" i="1"/>
  <c r="AU131" i="1"/>
  <c r="AU132" i="1"/>
  <c r="AU133" i="1"/>
  <c r="AU134" i="1"/>
  <c r="AU135" i="1"/>
  <c r="AU136" i="1"/>
  <c r="AU137" i="1"/>
  <c r="AU138" i="1"/>
  <c r="AU139" i="1"/>
  <c r="AU140" i="1"/>
  <c r="AU141" i="1"/>
  <c r="AU142" i="1"/>
  <c r="AU143" i="1"/>
  <c r="AU144" i="1"/>
  <c r="AU145" i="1"/>
  <c r="AU146" i="1"/>
  <c r="AU147" i="1"/>
  <c r="AU148" i="1"/>
  <c r="AU149" i="1"/>
  <c r="AU150" i="1"/>
  <c r="AU151" i="1"/>
  <c r="AU152" i="1"/>
  <c r="AU153" i="1"/>
  <c r="AU154" i="1"/>
  <c r="AU155" i="1"/>
  <c r="AU156" i="1"/>
  <c r="AU157" i="1"/>
  <c r="AU158" i="1"/>
  <c r="AU159" i="1"/>
  <c r="AU160" i="1"/>
  <c r="AU161" i="1"/>
  <c r="AU162" i="1"/>
  <c r="AU163" i="1"/>
  <c r="AU164" i="1"/>
  <c r="AU165" i="1"/>
  <c r="AU166" i="1"/>
  <c r="AU167" i="1"/>
  <c r="AU168" i="1"/>
  <c r="AU169" i="1"/>
  <c r="AU170" i="1"/>
  <c r="AU171" i="1"/>
  <c r="AU172" i="1"/>
  <c r="AU173" i="1"/>
  <c r="AU174" i="1"/>
  <c r="AU175" i="1"/>
  <c r="AU176" i="1"/>
  <c r="AU177" i="1"/>
  <c r="AU178" i="1"/>
  <c r="AU179" i="1"/>
  <c r="AU180" i="1"/>
  <c r="AU181" i="1"/>
  <c r="AU182" i="1"/>
  <c r="AU183" i="1"/>
  <c r="AU184" i="1"/>
  <c r="AU185" i="1"/>
  <c r="AU186" i="1"/>
  <c r="AU187" i="1"/>
  <c r="AU188" i="1"/>
  <c r="AU189" i="1"/>
  <c r="AU190" i="1"/>
  <c r="AU191" i="1"/>
  <c r="AU192" i="1"/>
  <c r="AU193" i="1"/>
  <c r="AU194" i="1"/>
  <c r="AU195" i="1"/>
  <c r="AU196" i="1"/>
  <c r="AU197" i="1"/>
  <c r="AU198" i="1"/>
  <c r="AU199" i="1"/>
  <c r="AU200" i="1"/>
  <c r="AU201" i="1"/>
  <c r="AU202" i="1"/>
  <c r="AU203" i="1"/>
  <c r="AU204" i="1"/>
  <c r="AU205" i="1"/>
  <c r="AU206" i="1"/>
  <c r="AU207" i="1"/>
  <c r="AU208" i="1"/>
  <c r="AU209" i="1"/>
  <c r="AU210" i="1"/>
  <c r="AU211" i="1"/>
  <c r="AU212" i="1"/>
  <c r="AU213" i="1"/>
  <c r="AU214" i="1"/>
  <c r="AU215" i="1"/>
  <c r="AU216" i="1"/>
  <c r="AU217" i="1"/>
  <c r="AU218" i="1"/>
  <c r="AU219" i="1"/>
  <c r="AU220" i="1"/>
  <c r="AU221" i="1"/>
  <c r="AU222" i="1"/>
  <c r="AU223" i="1"/>
  <c r="AU224" i="1"/>
  <c r="AU225" i="1"/>
  <c r="AU226" i="1"/>
  <c r="AU227" i="1"/>
  <c r="AU228" i="1"/>
  <c r="AU229" i="1"/>
  <c r="AU230" i="1"/>
  <c r="AU231" i="1"/>
  <c r="AU232" i="1"/>
  <c r="AU233" i="1"/>
  <c r="AU234" i="1"/>
  <c r="AU235" i="1"/>
  <c r="AU236" i="1"/>
  <c r="AU237" i="1"/>
  <c r="AU238" i="1"/>
  <c r="AU239" i="1"/>
  <c r="AU240" i="1"/>
  <c r="AU241" i="1"/>
  <c r="AU242" i="1"/>
  <c r="AU243" i="1"/>
  <c r="AU244" i="1"/>
  <c r="AU245" i="1"/>
  <c r="AU246" i="1"/>
  <c r="AU247" i="1"/>
  <c r="AU248" i="1"/>
  <c r="AU249" i="1"/>
  <c r="AU250" i="1"/>
  <c r="AU251" i="1"/>
  <c r="AU252" i="1"/>
  <c r="AU253" i="1"/>
  <c r="AU254" i="1"/>
  <c r="AU255" i="1"/>
  <c r="AU256" i="1"/>
  <c r="AU257" i="1"/>
  <c r="AU258" i="1"/>
  <c r="AU259" i="1"/>
  <c r="AU260" i="1"/>
  <c r="AU261" i="1"/>
  <c r="AU262" i="1"/>
  <c r="AU263" i="1"/>
  <c r="AU264" i="1"/>
  <c r="AU265" i="1"/>
  <c r="AU266" i="1"/>
  <c r="AU267" i="1"/>
  <c r="AU268" i="1"/>
  <c r="AU269" i="1"/>
  <c r="AU270" i="1"/>
  <c r="AU271" i="1"/>
  <c r="AU272" i="1"/>
  <c r="AU273" i="1"/>
  <c r="AU274" i="1"/>
  <c r="AU275" i="1"/>
  <c r="AU276" i="1"/>
  <c r="AU277" i="1"/>
  <c r="AU278" i="1"/>
  <c r="AU279" i="1"/>
  <c r="AU280" i="1"/>
  <c r="AU281" i="1"/>
  <c r="AU282" i="1"/>
  <c r="AU283" i="1"/>
  <c r="AU284" i="1"/>
  <c r="AU285" i="1"/>
  <c r="AU286" i="1"/>
  <c r="AU287" i="1"/>
  <c r="AU288" i="1"/>
  <c r="AU289" i="1"/>
  <c r="AU290" i="1"/>
  <c r="AU291" i="1"/>
  <c r="AU292" i="1"/>
  <c r="AU293" i="1"/>
  <c r="AU294" i="1"/>
  <c r="AU295" i="1"/>
  <c r="AU296" i="1"/>
  <c r="AU297" i="1"/>
  <c r="AU298" i="1"/>
  <c r="AU299" i="1"/>
  <c r="AU300" i="1"/>
  <c r="AU301" i="1"/>
  <c r="AU302" i="1"/>
  <c r="AU303" i="1"/>
  <c r="AU304" i="1"/>
  <c r="AU305" i="1"/>
  <c r="AU306" i="1"/>
  <c r="AU307" i="1"/>
  <c r="AU308" i="1"/>
  <c r="AU309" i="1"/>
  <c r="AU310" i="1"/>
  <c r="AU311" i="1"/>
  <c r="AU312" i="1"/>
  <c r="AU313" i="1"/>
  <c r="AU314" i="1"/>
  <c r="AU315" i="1"/>
  <c r="AU316" i="1"/>
  <c r="AU317" i="1"/>
  <c r="AU318" i="1"/>
  <c r="AU319" i="1"/>
  <c r="AU320" i="1"/>
  <c r="AU321" i="1"/>
  <c r="AU322" i="1"/>
  <c r="AU323" i="1"/>
  <c r="AU324" i="1"/>
  <c r="AU325" i="1"/>
  <c r="AU326" i="1"/>
  <c r="AU327" i="1"/>
  <c r="AU328" i="1"/>
  <c r="AU329" i="1"/>
  <c r="AU330" i="1"/>
  <c r="AU331" i="1"/>
  <c r="AU332" i="1"/>
  <c r="AU333" i="1"/>
  <c r="AU334" i="1"/>
  <c r="AU335" i="1"/>
  <c r="AU336" i="1"/>
  <c r="AU337" i="1"/>
  <c r="AU338" i="1"/>
  <c r="AU339" i="1"/>
  <c r="AU340" i="1"/>
  <c r="AU341" i="1"/>
  <c r="AU342" i="1"/>
  <c r="AU343" i="1"/>
  <c r="AU344" i="1"/>
  <c r="AU345" i="1"/>
  <c r="AU346" i="1"/>
  <c r="AU347" i="1"/>
  <c r="AU348" i="1"/>
  <c r="AU349" i="1"/>
  <c r="AU350" i="1"/>
  <c r="AU351" i="1"/>
  <c r="AU352" i="1"/>
  <c r="AU353" i="1"/>
  <c r="AU354" i="1"/>
  <c r="AU355" i="1"/>
  <c r="AU356" i="1"/>
  <c r="AU357" i="1"/>
  <c r="AU358" i="1"/>
  <c r="AU359" i="1"/>
  <c r="AU360" i="1"/>
  <c r="AU361" i="1"/>
  <c r="AU362" i="1"/>
  <c r="AU363" i="1"/>
  <c r="AU364" i="1"/>
  <c r="AU365" i="1"/>
  <c r="AU366" i="1"/>
  <c r="AU367" i="1"/>
  <c r="AU368" i="1"/>
  <c r="AU369" i="1"/>
  <c r="AU370" i="1"/>
  <c r="AU371" i="1"/>
  <c r="AU372" i="1"/>
  <c r="AU373" i="1"/>
  <c r="AU374" i="1"/>
  <c r="AU375" i="1"/>
  <c r="AU376" i="1"/>
  <c r="AU377" i="1"/>
  <c r="AU378" i="1"/>
  <c r="AU379" i="1"/>
  <c r="AU380" i="1"/>
  <c r="AU381" i="1"/>
  <c r="AU382" i="1"/>
  <c r="AU383" i="1"/>
  <c r="AU384" i="1"/>
  <c r="AU385" i="1"/>
  <c r="AU386" i="1"/>
  <c r="AU387" i="1"/>
  <c r="AU388" i="1"/>
  <c r="AU389" i="1"/>
  <c r="AU390" i="1"/>
  <c r="AU391" i="1"/>
  <c r="AU392" i="1"/>
  <c r="AU393" i="1"/>
  <c r="AU394" i="1"/>
  <c r="AU395" i="1"/>
  <c r="AU396" i="1"/>
  <c r="AU397" i="1"/>
  <c r="AU398" i="1"/>
  <c r="AU399" i="1"/>
  <c r="AU400" i="1"/>
  <c r="AU401" i="1"/>
  <c r="AU402" i="1"/>
  <c r="AU403" i="1"/>
  <c r="AU404" i="1"/>
  <c r="AU405" i="1"/>
  <c r="AU406" i="1"/>
  <c r="AU407" i="1"/>
  <c r="AU408" i="1"/>
  <c r="AU409" i="1"/>
  <c r="AU410" i="1"/>
  <c r="AU411" i="1"/>
  <c r="AU412" i="1"/>
  <c r="AU413" i="1"/>
  <c r="AU414" i="1"/>
  <c r="AU415" i="1"/>
  <c r="AU416" i="1"/>
  <c r="AU417" i="1"/>
  <c r="AU418" i="1"/>
  <c r="AU419" i="1"/>
  <c r="AU420" i="1"/>
  <c r="AU421" i="1"/>
  <c r="AU422" i="1"/>
  <c r="AU423" i="1"/>
  <c r="AU424" i="1"/>
  <c r="AU425" i="1"/>
  <c r="AU426" i="1"/>
  <c r="AU427" i="1"/>
  <c r="AU428" i="1"/>
  <c r="AU429" i="1"/>
  <c r="AU430" i="1"/>
  <c r="AU431" i="1"/>
  <c r="AU432" i="1"/>
  <c r="AU433" i="1"/>
  <c r="AU434" i="1"/>
  <c r="AU435" i="1"/>
  <c r="AU436" i="1"/>
  <c r="AU437" i="1"/>
  <c r="AU438" i="1"/>
  <c r="AU439" i="1"/>
  <c r="AU440" i="1"/>
  <c r="AU441" i="1"/>
  <c r="AU442" i="1"/>
  <c r="AU443" i="1"/>
  <c r="AU444" i="1"/>
  <c r="AU445" i="1"/>
  <c r="AU446" i="1"/>
  <c r="AU447" i="1"/>
  <c r="AU448" i="1"/>
  <c r="AU449" i="1"/>
  <c r="AU450" i="1"/>
  <c r="AU451" i="1"/>
  <c r="AU452" i="1"/>
  <c r="AU453" i="1"/>
  <c r="AU454" i="1"/>
  <c r="AU455" i="1"/>
  <c r="AU456" i="1"/>
  <c r="AU457" i="1"/>
  <c r="AU458" i="1"/>
  <c r="AU459" i="1"/>
  <c r="AU460" i="1"/>
  <c r="AU461" i="1"/>
  <c r="AU462" i="1"/>
  <c r="AU463" i="1"/>
  <c r="AU464" i="1"/>
  <c r="AU465" i="1"/>
  <c r="AU466" i="1"/>
  <c r="AU467" i="1"/>
  <c r="AU468" i="1"/>
  <c r="AU469" i="1"/>
  <c r="AU470" i="1"/>
  <c r="AU471" i="1"/>
  <c r="AU472" i="1"/>
  <c r="AU473" i="1"/>
  <c r="AU474" i="1"/>
  <c r="AU475" i="1"/>
  <c r="AU476" i="1"/>
  <c r="AU477" i="1"/>
  <c r="AU478" i="1"/>
  <c r="AU479" i="1"/>
  <c r="AU480" i="1"/>
  <c r="AU481" i="1"/>
  <c r="AU482" i="1"/>
  <c r="AU483" i="1"/>
  <c r="AU484" i="1"/>
  <c r="AU485" i="1"/>
  <c r="AU486" i="1"/>
  <c r="AU487" i="1"/>
  <c r="AU488" i="1"/>
  <c r="AU489" i="1"/>
  <c r="AU490" i="1"/>
  <c r="AU491" i="1"/>
  <c r="AU492" i="1"/>
  <c r="AU493" i="1"/>
  <c r="AU494" i="1"/>
  <c r="AU495" i="1"/>
  <c r="AU496" i="1"/>
  <c r="AU497" i="1"/>
  <c r="AU498" i="1"/>
  <c r="AU499" i="1"/>
  <c r="AU500" i="1"/>
  <c r="AU501" i="1"/>
  <c r="AU502" i="1"/>
  <c r="AU503" i="1"/>
  <c r="AU504" i="1"/>
  <c r="AU505" i="1"/>
  <c r="AU506" i="1"/>
  <c r="AU507" i="1"/>
  <c r="AU508" i="1"/>
  <c r="AU509" i="1"/>
  <c r="AU510" i="1"/>
  <c r="AU511" i="1"/>
  <c r="AU512" i="1"/>
  <c r="AU513" i="1"/>
  <c r="AU514" i="1"/>
  <c r="AU515" i="1"/>
  <c r="AU516" i="1"/>
  <c r="AU517" i="1"/>
  <c r="AU518" i="1"/>
  <c r="AU519" i="1"/>
  <c r="AU520" i="1"/>
  <c r="AU521" i="1"/>
  <c r="AU522" i="1"/>
  <c r="AU523" i="1"/>
  <c r="AU524" i="1"/>
  <c r="AU525" i="1"/>
  <c r="AU526" i="1"/>
  <c r="AU527" i="1"/>
  <c r="AU528" i="1"/>
  <c r="AU529" i="1"/>
  <c r="AU530" i="1"/>
  <c r="AU531" i="1"/>
  <c r="AU532" i="1"/>
  <c r="AU533" i="1"/>
  <c r="AU534" i="1"/>
  <c r="AU535" i="1"/>
  <c r="AU536" i="1"/>
  <c r="AU537" i="1"/>
  <c r="AU538" i="1"/>
  <c r="AU539" i="1"/>
  <c r="AU540" i="1"/>
  <c r="AU541" i="1"/>
  <c r="AU542" i="1"/>
  <c r="AU543" i="1"/>
  <c r="AU544" i="1"/>
  <c r="AU545" i="1"/>
  <c r="AU546" i="1"/>
  <c r="AU547" i="1"/>
  <c r="AU548" i="1"/>
  <c r="AU549" i="1"/>
  <c r="AU550" i="1"/>
  <c r="AU551" i="1"/>
  <c r="AU552" i="1"/>
  <c r="AU553" i="1"/>
  <c r="AU554" i="1"/>
  <c r="AU555" i="1"/>
  <c r="AU556" i="1"/>
  <c r="AU557" i="1"/>
  <c r="AU558" i="1"/>
  <c r="AU559" i="1"/>
  <c r="AU560" i="1"/>
  <c r="AU561" i="1"/>
  <c r="AU562" i="1"/>
  <c r="AU563" i="1"/>
  <c r="AU564" i="1"/>
  <c r="AU565" i="1"/>
  <c r="AU566" i="1"/>
  <c r="AU567" i="1"/>
  <c r="AU568" i="1"/>
  <c r="AU569" i="1"/>
  <c r="AU570" i="1"/>
  <c r="AU571" i="1"/>
  <c r="AU572" i="1"/>
  <c r="AU573" i="1"/>
  <c r="AU574" i="1"/>
  <c r="AU575" i="1"/>
  <c r="AU576" i="1"/>
  <c r="AU577" i="1"/>
  <c r="AU578" i="1"/>
  <c r="AU579" i="1"/>
  <c r="AU580" i="1"/>
  <c r="AU581" i="1"/>
  <c r="AU582" i="1"/>
  <c r="AU583" i="1"/>
  <c r="AU584" i="1"/>
  <c r="AU585" i="1"/>
  <c r="AU586" i="1"/>
  <c r="AU587" i="1"/>
  <c r="AU588" i="1"/>
  <c r="AU589" i="1"/>
  <c r="AU590" i="1"/>
  <c r="AU591" i="1"/>
  <c r="AU592" i="1"/>
  <c r="AU593" i="1"/>
  <c r="AU594" i="1"/>
  <c r="AU595" i="1"/>
  <c r="AU596" i="1"/>
  <c r="AU597" i="1"/>
  <c r="AU598" i="1"/>
  <c r="AU599" i="1"/>
  <c r="AU600" i="1"/>
  <c r="AU601" i="1"/>
  <c r="AU602" i="1"/>
  <c r="AU603" i="1"/>
  <c r="AU604" i="1"/>
  <c r="AU605" i="1"/>
  <c r="AU606" i="1"/>
  <c r="AU607" i="1"/>
  <c r="AU608" i="1"/>
  <c r="AU609" i="1"/>
  <c r="AU610" i="1"/>
  <c r="AU611" i="1"/>
  <c r="AU612" i="1"/>
  <c r="AU613" i="1"/>
  <c r="AU614" i="1"/>
  <c r="AU615" i="1"/>
  <c r="AU616" i="1"/>
  <c r="AU617" i="1"/>
  <c r="AU618" i="1"/>
  <c r="AU619" i="1"/>
  <c r="AU620" i="1"/>
  <c r="AU621" i="1"/>
  <c r="AU622" i="1"/>
  <c r="AU623" i="1"/>
  <c r="AU624" i="1"/>
  <c r="AU625" i="1"/>
  <c r="AU626" i="1"/>
  <c r="AU627" i="1"/>
  <c r="AU628" i="1"/>
  <c r="AU629" i="1"/>
  <c r="AU630" i="1"/>
  <c r="AU631" i="1"/>
  <c r="AU632" i="1"/>
  <c r="AU633" i="1"/>
  <c r="AU634" i="1"/>
  <c r="AU635" i="1"/>
  <c r="AU636" i="1"/>
  <c r="AU637" i="1"/>
  <c r="AU638" i="1"/>
  <c r="AU639" i="1"/>
  <c r="AU640" i="1"/>
  <c r="AU641" i="1"/>
  <c r="AU642" i="1"/>
  <c r="AU643" i="1"/>
  <c r="AU644" i="1"/>
  <c r="AU645" i="1"/>
  <c r="AU646" i="1"/>
  <c r="AU647" i="1"/>
  <c r="AU648" i="1"/>
  <c r="AU649" i="1"/>
  <c r="AU650" i="1"/>
  <c r="AU651" i="1"/>
  <c r="AU652" i="1"/>
  <c r="AU653" i="1"/>
  <c r="AU654" i="1"/>
  <c r="AU655" i="1"/>
  <c r="AU656" i="1"/>
  <c r="AU657" i="1"/>
  <c r="AU658" i="1"/>
  <c r="AU659" i="1"/>
  <c r="AU660" i="1"/>
  <c r="AU661" i="1"/>
  <c r="AU662" i="1"/>
  <c r="AU663" i="1"/>
  <c r="AU664" i="1"/>
  <c r="AU665" i="1"/>
  <c r="AU666" i="1"/>
  <c r="AU667" i="1"/>
  <c r="AU668" i="1"/>
  <c r="AU669" i="1"/>
  <c r="AU670" i="1"/>
  <c r="AU671" i="1"/>
  <c r="AU672" i="1"/>
  <c r="AU673" i="1"/>
  <c r="AU674" i="1"/>
  <c r="AU675" i="1"/>
  <c r="AU676" i="1"/>
  <c r="AU677" i="1"/>
  <c r="AU678" i="1"/>
  <c r="AU679" i="1"/>
  <c r="AU680" i="1"/>
  <c r="AU681" i="1"/>
  <c r="AU682" i="1"/>
  <c r="AU683" i="1"/>
  <c r="AU684" i="1"/>
  <c r="AU685" i="1"/>
  <c r="AU686" i="1"/>
  <c r="AU687" i="1"/>
  <c r="AU688" i="1"/>
  <c r="AU689" i="1"/>
  <c r="AU690" i="1"/>
  <c r="AU691" i="1"/>
  <c r="AU692" i="1"/>
  <c r="AU693" i="1"/>
  <c r="AU694" i="1"/>
  <c r="AU695" i="1"/>
  <c r="AU696" i="1"/>
  <c r="AU697" i="1"/>
  <c r="AU698" i="1"/>
  <c r="AU699" i="1"/>
  <c r="AU700" i="1"/>
  <c r="AU701" i="1"/>
  <c r="AU702" i="1"/>
  <c r="AU703" i="1"/>
  <c r="AU704" i="1"/>
  <c r="AU705" i="1"/>
  <c r="AU706" i="1"/>
  <c r="AU707" i="1"/>
  <c r="AU708" i="1"/>
  <c r="AU709" i="1"/>
  <c r="AU710" i="1"/>
  <c r="AU711" i="1"/>
  <c r="AU712" i="1"/>
  <c r="AU713" i="1"/>
  <c r="AU714" i="1"/>
  <c r="AU715" i="1"/>
  <c r="AU716" i="1"/>
  <c r="AU717" i="1"/>
  <c r="AU718" i="1"/>
  <c r="AU719" i="1"/>
  <c r="AU720" i="1"/>
  <c r="AU721" i="1"/>
  <c r="AU722" i="1"/>
  <c r="AU723" i="1"/>
  <c r="AU724" i="1"/>
  <c r="AU725" i="1"/>
  <c r="AU726" i="1"/>
  <c r="AU727" i="1"/>
  <c r="AU728" i="1"/>
  <c r="AU729" i="1"/>
  <c r="AU730" i="1"/>
  <c r="AU731" i="1"/>
  <c r="AU732" i="1"/>
  <c r="AU2" i="1"/>
  <c r="AT3" i="1"/>
  <c r="AT4" i="1"/>
  <c r="AT5" i="1"/>
  <c r="AT6" i="1"/>
  <c r="AT7" i="1"/>
  <c r="AT8" i="1"/>
  <c r="AT9" i="1"/>
  <c r="AT10" i="1"/>
  <c r="AT11" i="1"/>
  <c r="AT12" i="1"/>
  <c r="AT13" i="1"/>
  <c r="AT14" i="1"/>
  <c r="AT15" i="1"/>
  <c r="AT16" i="1"/>
  <c r="AT17" i="1"/>
  <c r="AT18" i="1"/>
  <c r="AT19" i="1"/>
  <c r="AT20" i="1"/>
  <c r="AT21" i="1"/>
  <c r="AT22" i="1"/>
  <c r="AT23" i="1"/>
  <c r="AT24" i="1"/>
  <c r="AT25" i="1"/>
  <c r="AT26" i="1"/>
  <c r="AT27" i="1"/>
  <c r="AT28" i="1"/>
  <c r="AT29" i="1"/>
  <c r="AT30" i="1"/>
  <c r="AT31" i="1"/>
  <c r="AT32" i="1"/>
  <c r="AT33" i="1"/>
  <c r="AT34" i="1"/>
  <c r="AT35" i="1"/>
  <c r="AT36" i="1"/>
  <c r="AT37" i="1"/>
  <c r="AT38" i="1"/>
  <c r="AT39" i="1"/>
  <c r="AT40" i="1"/>
  <c r="AT41" i="1"/>
  <c r="AT42" i="1"/>
  <c r="AT43" i="1"/>
  <c r="AT44" i="1"/>
  <c r="AT45" i="1"/>
  <c r="AT46" i="1"/>
  <c r="AT47" i="1"/>
  <c r="AT48" i="1"/>
  <c r="AT49" i="1"/>
  <c r="AT50" i="1"/>
  <c r="AT51" i="1"/>
  <c r="AT52" i="1"/>
  <c r="AT53" i="1"/>
  <c r="AT54" i="1"/>
  <c r="AT55" i="1"/>
  <c r="AT56" i="1"/>
  <c r="AT57" i="1"/>
  <c r="AT58" i="1"/>
  <c r="AT59" i="1"/>
  <c r="AT60" i="1"/>
  <c r="AT61" i="1"/>
  <c r="AT62" i="1"/>
  <c r="AT63" i="1"/>
  <c r="AT64" i="1"/>
  <c r="AT65" i="1"/>
  <c r="AT66" i="1"/>
  <c r="AT67" i="1"/>
  <c r="AT68" i="1"/>
  <c r="AT69" i="1"/>
  <c r="AT70" i="1"/>
  <c r="AT71" i="1"/>
  <c r="AT72" i="1"/>
  <c r="AT73" i="1"/>
  <c r="AT74" i="1"/>
  <c r="AT75" i="1"/>
  <c r="AT76" i="1"/>
  <c r="AT77" i="1"/>
  <c r="AT78" i="1"/>
  <c r="AT79" i="1"/>
  <c r="AT80" i="1"/>
  <c r="AT81" i="1"/>
  <c r="AT82" i="1"/>
  <c r="AT83" i="1"/>
  <c r="AT84" i="1"/>
  <c r="AT85" i="1"/>
  <c r="AT86" i="1"/>
  <c r="AT87" i="1"/>
  <c r="AT88" i="1"/>
  <c r="AT89" i="1"/>
  <c r="AT90" i="1"/>
  <c r="AT91" i="1"/>
  <c r="AT92" i="1"/>
  <c r="AT93" i="1"/>
  <c r="AT94" i="1"/>
  <c r="AT95" i="1"/>
  <c r="AT96" i="1"/>
  <c r="AT97" i="1"/>
  <c r="AT98" i="1"/>
  <c r="AT99" i="1"/>
  <c r="AT100" i="1"/>
  <c r="AT101" i="1"/>
  <c r="AT102" i="1"/>
  <c r="AT103" i="1"/>
  <c r="AT104" i="1"/>
  <c r="AT105" i="1"/>
  <c r="AT106" i="1"/>
  <c r="AT107" i="1"/>
  <c r="AT108" i="1"/>
  <c r="AT109" i="1"/>
  <c r="AT110" i="1"/>
  <c r="AT111" i="1"/>
  <c r="AT112" i="1"/>
  <c r="AT113" i="1"/>
  <c r="AT114" i="1"/>
  <c r="AT115" i="1"/>
  <c r="AT116" i="1"/>
  <c r="AT117" i="1"/>
  <c r="AT118" i="1"/>
  <c r="AT119" i="1"/>
  <c r="AT120" i="1"/>
  <c r="AT121" i="1"/>
  <c r="AT122" i="1"/>
  <c r="AT123" i="1"/>
  <c r="AT124" i="1"/>
  <c r="AT125" i="1"/>
  <c r="AT126" i="1"/>
  <c r="AT127" i="1"/>
  <c r="AT128" i="1"/>
  <c r="AT129" i="1"/>
  <c r="AT130" i="1"/>
  <c r="AT131" i="1"/>
  <c r="AT132" i="1"/>
  <c r="AT133" i="1"/>
  <c r="AT134" i="1"/>
  <c r="AT135" i="1"/>
  <c r="AT136" i="1"/>
  <c r="AT137" i="1"/>
  <c r="AT138" i="1"/>
  <c r="AT139" i="1"/>
  <c r="AT140" i="1"/>
  <c r="AT141" i="1"/>
  <c r="AT142" i="1"/>
  <c r="AT143" i="1"/>
  <c r="AT144" i="1"/>
  <c r="AT145" i="1"/>
  <c r="AT146" i="1"/>
  <c r="AT147" i="1"/>
  <c r="AT148" i="1"/>
  <c r="AT149" i="1"/>
  <c r="AT150" i="1"/>
  <c r="AT151" i="1"/>
  <c r="AT152" i="1"/>
  <c r="AT153" i="1"/>
  <c r="AT154" i="1"/>
  <c r="AT155" i="1"/>
  <c r="AT156" i="1"/>
  <c r="AT157" i="1"/>
  <c r="AT158" i="1"/>
  <c r="AT159" i="1"/>
  <c r="AT160" i="1"/>
  <c r="AT161" i="1"/>
  <c r="AT162" i="1"/>
  <c r="AT163" i="1"/>
  <c r="AT164" i="1"/>
  <c r="AT165" i="1"/>
  <c r="AT166" i="1"/>
  <c r="AT167" i="1"/>
  <c r="AT168" i="1"/>
  <c r="AT169" i="1"/>
  <c r="AT170" i="1"/>
  <c r="AT171" i="1"/>
  <c r="AT172" i="1"/>
  <c r="AT173" i="1"/>
  <c r="AT174" i="1"/>
  <c r="AT175" i="1"/>
  <c r="AT176" i="1"/>
  <c r="AT177" i="1"/>
  <c r="AT178" i="1"/>
  <c r="AT179" i="1"/>
  <c r="AT180" i="1"/>
  <c r="AT181" i="1"/>
  <c r="AT182" i="1"/>
  <c r="AT183" i="1"/>
  <c r="AT184" i="1"/>
  <c r="AT185" i="1"/>
  <c r="AT186" i="1"/>
  <c r="AT187" i="1"/>
  <c r="AT188" i="1"/>
  <c r="AT189" i="1"/>
  <c r="AT190" i="1"/>
  <c r="AT191" i="1"/>
  <c r="AT192" i="1"/>
  <c r="AT193" i="1"/>
  <c r="AT194" i="1"/>
  <c r="AT195" i="1"/>
  <c r="AT196" i="1"/>
  <c r="AT197" i="1"/>
  <c r="AT198" i="1"/>
  <c r="AT199" i="1"/>
  <c r="AT200" i="1"/>
  <c r="AT201" i="1"/>
  <c r="AT202" i="1"/>
  <c r="AT203" i="1"/>
  <c r="AT204" i="1"/>
  <c r="AT205" i="1"/>
  <c r="AT206" i="1"/>
  <c r="AT207" i="1"/>
  <c r="AT208" i="1"/>
  <c r="AT209" i="1"/>
  <c r="AT210" i="1"/>
  <c r="AT211" i="1"/>
  <c r="AT212" i="1"/>
  <c r="AT213" i="1"/>
  <c r="AT214" i="1"/>
  <c r="AT215" i="1"/>
  <c r="AT216" i="1"/>
  <c r="AT217" i="1"/>
  <c r="AT218" i="1"/>
  <c r="AT219" i="1"/>
  <c r="AT220" i="1"/>
  <c r="AT221" i="1"/>
  <c r="AT222" i="1"/>
  <c r="AT223" i="1"/>
  <c r="AT224" i="1"/>
  <c r="AT225" i="1"/>
  <c r="AT226" i="1"/>
  <c r="AT227" i="1"/>
  <c r="AT228" i="1"/>
  <c r="AT229" i="1"/>
  <c r="AT230" i="1"/>
  <c r="AT231" i="1"/>
  <c r="AT232" i="1"/>
  <c r="AT233" i="1"/>
  <c r="AT234" i="1"/>
  <c r="AT235" i="1"/>
  <c r="AT236" i="1"/>
  <c r="AT237" i="1"/>
  <c r="AT238" i="1"/>
  <c r="AT239" i="1"/>
  <c r="AT240" i="1"/>
  <c r="AT241" i="1"/>
  <c r="AT242" i="1"/>
  <c r="AT243" i="1"/>
  <c r="AT244" i="1"/>
  <c r="AT245" i="1"/>
  <c r="AT246" i="1"/>
  <c r="AT247" i="1"/>
  <c r="AT248" i="1"/>
  <c r="AT249" i="1"/>
  <c r="AT250" i="1"/>
  <c r="AT251" i="1"/>
  <c r="AT252" i="1"/>
  <c r="AT253" i="1"/>
  <c r="AT254" i="1"/>
  <c r="AT255" i="1"/>
  <c r="AT256" i="1"/>
  <c r="AT257" i="1"/>
  <c r="AT258" i="1"/>
  <c r="AT259" i="1"/>
  <c r="AT260" i="1"/>
  <c r="AT261" i="1"/>
  <c r="AT262" i="1"/>
  <c r="AT263" i="1"/>
  <c r="AT264" i="1"/>
  <c r="AT265" i="1"/>
  <c r="AT266" i="1"/>
  <c r="AT267" i="1"/>
  <c r="AT268" i="1"/>
  <c r="AT269" i="1"/>
  <c r="AT270" i="1"/>
  <c r="AT271" i="1"/>
  <c r="AT272" i="1"/>
  <c r="AT273" i="1"/>
  <c r="AT274" i="1"/>
  <c r="AT275" i="1"/>
  <c r="AT276" i="1"/>
  <c r="AT277" i="1"/>
  <c r="AT278" i="1"/>
  <c r="AT279" i="1"/>
  <c r="AT280" i="1"/>
  <c r="AT281" i="1"/>
  <c r="AT282" i="1"/>
  <c r="AT283" i="1"/>
  <c r="AT284" i="1"/>
  <c r="AT285" i="1"/>
  <c r="AT286" i="1"/>
  <c r="AT287" i="1"/>
  <c r="AT288" i="1"/>
  <c r="AT289" i="1"/>
  <c r="AT290" i="1"/>
  <c r="AT291" i="1"/>
  <c r="AT292" i="1"/>
  <c r="AT293" i="1"/>
  <c r="AT294" i="1"/>
  <c r="AT295" i="1"/>
  <c r="AT296" i="1"/>
  <c r="AT297" i="1"/>
  <c r="AT298" i="1"/>
  <c r="AT299" i="1"/>
  <c r="AT300" i="1"/>
  <c r="AT301" i="1"/>
  <c r="AT302" i="1"/>
  <c r="AT303" i="1"/>
  <c r="AT304" i="1"/>
  <c r="AT305" i="1"/>
  <c r="AT306" i="1"/>
  <c r="AT307" i="1"/>
  <c r="AT308" i="1"/>
  <c r="AT309" i="1"/>
  <c r="AT310" i="1"/>
  <c r="AT311" i="1"/>
  <c r="AT312" i="1"/>
  <c r="AT313" i="1"/>
  <c r="AT314" i="1"/>
  <c r="AT315" i="1"/>
  <c r="AT316" i="1"/>
  <c r="AT317" i="1"/>
  <c r="AT318" i="1"/>
  <c r="AT319" i="1"/>
  <c r="AT320" i="1"/>
  <c r="AT321" i="1"/>
  <c r="AT322" i="1"/>
  <c r="AT323" i="1"/>
  <c r="AT324" i="1"/>
  <c r="AT325" i="1"/>
  <c r="AT326" i="1"/>
  <c r="AT327" i="1"/>
  <c r="AT328" i="1"/>
  <c r="AT329" i="1"/>
  <c r="AT330" i="1"/>
  <c r="AT331" i="1"/>
  <c r="AT332" i="1"/>
  <c r="AT333" i="1"/>
  <c r="AT334" i="1"/>
  <c r="AT335" i="1"/>
  <c r="AT336" i="1"/>
  <c r="AT337" i="1"/>
  <c r="AT338" i="1"/>
  <c r="AT339" i="1"/>
  <c r="AT340" i="1"/>
  <c r="AT341" i="1"/>
  <c r="AT342" i="1"/>
  <c r="AT343" i="1"/>
  <c r="AT344" i="1"/>
  <c r="AT345" i="1"/>
  <c r="AT346" i="1"/>
  <c r="AT347" i="1"/>
  <c r="AT348" i="1"/>
  <c r="AT349" i="1"/>
  <c r="AT350" i="1"/>
  <c r="AT351" i="1"/>
  <c r="AT352" i="1"/>
  <c r="AT353" i="1"/>
  <c r="AT354" i="1"/>
  <c r="AT355" i="1"/>
  <c r="AT356" i="1"/>
  <c r="AT357" i="1"/>
  <c r="AT358" i="1"/>
  <c r="AT359" i="1"/>
  <c r="AT360" i="1"/>
  <c r="AT361" i="1"/>
  <c r="AT362" i="1"/>
  <c r="AT363" i="1"/>
  <c r="AT364" i="1"/>
  <c r="AT365" i="1"/>
  <c r="AT366" i="1"/>
  <c r="AT367" i="1"/>
  <c r="AT368" i="1"/>
  <c r="AT369" i="1"/>
  <c r="AT370" i="1"/>
  <c r="AT371" i="1"/>
  <c r="AT372" i="1"/>
  <c r="AT373" i="1"/>
  <c r="AT374" i="1"/>
  <c r="AT375" i="1"/>
  <c r="AT376" i="1"/>
  <c r="AT377" i="1"/>
  <c r="AT378" i="1"/>
  <c r="AT379" i="1"/>
  <c r="AT380" i="1"/>
  <c r="AT381" i="1"/>
  <c r="AT382" i="1"/>
  <c r="AT383" i="1"/>
  <c r="AT384" i="1"/>
  <c r="AT385" i="1"/>
  <c r="AT386" i="1"/>
  <c r="AT387" i="1"/>
  <c r="AT388" i="1"/>
  <c r="AT389" i="1"/>
  <c r="AT390" i="1"/>
  <c r="AT391" i="1"/>
  <c r="AT392" i="1"/>
  <c r="AT393" i="1"/>
  <c r="AT394" i="1"/>
  <c r="AT395" i="1"/>
  <c r="AT396" i="1"/>
  <c r="AT397" i="1"/>
  <c r="AT398" i="1"/>
  <c r="AT399" i="1"/>
  <c r="AT400" i="1"/>
  <c r="AT401" i="1"/>
  <c r="AT402" i="1"/>
  <c r="AT403" i="1"/>
  <c r="AT404" i="1"/>
  <c r="AT405" i="1"/>
  <c r="AT406" i="1"/>
  <c r="AT407" i="1"/>
  <c r="AT408" i="1"/>
  <c r="AT409" i="1"/>
  <c r="AT410" i="1"/>
  <c r="AT411" i="1"/>
  <c r="AT412" i="1"/>
  <c r="AT413" i="1"/>
  <c r="AT414" i="1"/>
  <c r="AT415" i="1"/>
  <c r="AT416" i="1"/>
  <c r="AT417" i="1"/>
  <c r="AT418" i="1"/>
  <c r="AT419" i="1"/>
  <c r="AT420" i="1"/>
  <c r="AT421" i="1"/>
  <c r="AT422" i="1"/>
  <c r="AT423" i="1"/>
  <c r="AT424" i="1"/>
  <c r="AT425" i="1"/>
  <c r="AT426" i="1"/>
  <c r="AT427" i="1"/>
  <c r="AT428" i="1"/>
  <c r="AT429" i="1"/>
  <c r="AT430" i="1"/>
  <c r="AT431" i="1"/>
  <c r="AT432" i="1"/>
  <c r="AT433" i="1"/>
  <c r="AT434" i="1"/>
  <c r="AT435" i="1"/>
  <c r="AT436" i="1"/>
  <c r="AT437" i="1"/>
  <c r="AT438" i="1"/>
  <c r="AT439" i="1"/>
  <c r="AT440" i="1"/>
  <c r="AT441" i="1"/>
  <c r="AT442" i="1"/>
  <c r="AT443" i="1"/>
  <c r="AT444" i="1"/>
  <c r="AT445" i="1"/>
  <c r="AT446" i="1"/>
  <c r="AT447" i="1"/>
  <c r="AT448" i="1"/>
  <c r="AT449" i="1"/>
  <c r="AT450" i="1"/>
  <c r="AT451" i="1"/>
  <c r="AT452" i="1"/>
  <c r="AT453" i="1"/>
  <c r="AT454" i="1"/>
  <c r="AT455" i="1"/>
  <c r="AT456" i="1"/>
  <c r="AT457" i="1"/>
  <c r="AT458" i="1"/>
  <c r="AT459" i="1"/>
  <c r="AT460" i="1"/>
  <c r="AT461" i="1"/>
  <c r="AT462" i="1"/>
  <c r="AT463" i="1"/>
  <c r="AT464" i="1"/>
  <c r="AT465" i="1"/>
  <c r="AT466" i="1"/>
  <c r="AT467" i="1"/>
  <c r="AT468" i="1"/>
  <c r="AT469" i="1"/>
  <c r="AT470" i="1"/>
  <c r="AT471" i="1"/>
  <c r="AT472" i="1"/>
  <c r="AT473" i="1"/>
  <c r="AT474" i="1"/>
  <c r="AT475" i="1"/>
  <c r="AT476" i="1"/>
  <c r="AT477" i="1"/>
  <c r="AT478" i="1"/>
  <c r="AT479" i="1"/>
  <c r="AT480" i="1"/>
  <c r="AT481" i="1"/>
  <c r="AT482" i="1"/>
  <c r="AT483" i="1"/>
  <c r="AT484" i="1"/>
  <c r="AT485" i="1"/>
  <c r="AT486" i="1"/>
  <c r="AT487" i="1"/>
  <c r="AT488" i="1"/>
  <c r="AT489" i="1"/>
  <c r="AT490" i="1"/>
  <c r="AT491" i="1"/>
  <c r="AT492" i="1"/>
  <c r="AT493" i="1"/>
  <c r="AT494" i="1"/>
  <c r="AT495" i="1"/>
  <c r="AT496" i="1"/>
  <c r="AT497" i="1"/>
  <c r="AT498" i="1"/>
  <c r="AT499" i="1"/>
  <c r="AT500" i="1"/>
  <c r="AT501" i="1"/>
  <c r="AT502" i="1"/>
  <c r="AT503" i="1"/>
  <c r="AT504" i="1"/>
  <c r="AT505" i="1"/>
  <c r="AT506" i="1"/>
  <c r="AT507" i="1"/>
  <c r="AT508" i="1"/>
  <c r="AT509" i="1"/>
  <c r="AT510" i="1"/>
  <c r="AT511" i="1"/>
  <c r="AT512" i="1"/>
  <c r="AT513" i="1"/>
  <c r="AT514" i="1"/>
  <c r="AT515" i="1"/>
  <c r="AT516" i="1"/>
  <c r="AT517" i="1"/>
  <c r="AT518" i="1"/>
  <c r="AT519" i="1"/>
  <c r="AT520" i="1"/>
  <c r="AT521" i="1"/>
  <c r="AT522" i="1"/>
  <c r="AT523" i="1"/>
  <c r="AT524" i="1"/>
  <c r="AT525" i="1"/>
  <c r="AT526" i="1"/>
  <c r="AT527" i="1"/>
  <c r="AT528" i="1"/>
  <c r="AT529" i="1"/>
  <c r="AT530" i="1"/>
  <c r="AT531" i="1"/>
  <c r="AT532" i="1"/>
  <c r="AT533" i="1"/>
  <c r="AT534" i="1"/>
  <c r="AT535" i="1"/>
  <c r="AT536" i="1"/>
  <c r="AT537" i="1"/>
  <c r="AT538" i="1"/>
  <c r="AT539" i="1"/>
  <c r="AT540" i="1"/>
  <c r="AT541" i="1"/>
  <c r="AT542" i="1"/>
  <c r="AT543" i="1"/>
  <c r="AT544" i="1"/>
  <c r="AT545" i="1"/>
  <c r="AT546" i="1"/>
  <c r="AT547" i="1"/>
  <c r="AT548" i="1"/>
  <c r="AT549" i="1"/>
  <c r="AT550" i="1"/>
  <c r="AT551" i="1"/>
  <c r="AT552" i="1"/>
  <c r="AT553" i="1"/>
  <c r="AT554" i="1"/>
  <c r="AT555" i="1"/>
  <c r="AT556" i="1"/>
  <c r="AT557" i="1"/>
  <c r="AT558" i="1"/>
  <c r="AT559" i="1"/>
  <c r="AT560" i="1"/>
  <c r="AT561" i="1"/>
  <c r="AT562" i="1"/>
  <c r="AT563" i="1"/>
  <c r="AT564" i="1"/>
  <c r="AT565" i="1"/>
  <c r="AT566" i="1"/>
  <c r="AT567" i="1"/>
  <c r="AT568" i="1"/>
  <c r="AT569" i="1"/>
  <c r="AT570" i="1"/>
  <c r="AT571" i="1"/>
  <c r="AT572" i="1"/>
  <c r="AT573" i="1"/>
  <c r="AT574" i="1"/>
  <c r="AT575" i="1"/>
  <c r="AT576" i="1"/>
  <c r="AT577" i="1"/>
  <c r="AT578" i="1"/>
  <c r="AT579" i="1"/>
  <c r="AT580" i="1"/>
  <c r="AT581" i="1"/>
  <c r="AT582" i="1"/>
  <c r="AT583" i="1"/>
  <c r="AT584" i="1"/>
  <c r="AT585" i="1"/>
  <c r="AT586" i="1"/>
  <c r="AT587" i="1"/>
  <c r="AT588" i="1"/>
  <c r="AT589" i="1"/>
  <c r="AT590" i="1"/>
  <c r="AT591" i="1"/>
  <c r="AT592" i="1"/>
  <c r="AT593" i="1"/>
  <c r="AT594" i="1"/>
  <c r="AT595" i="1"/>
  <c r="AT596" i="1"/>
  <c r="AT597" i="1"/>
  <c r="AT598" i="1"/>
  <c r="AT599" i="1"/>
  <c r="AT600" i="1"/>
  <c r="AT601" i="1"/>
  <c r="AT602" i="1"/>
  <c r="AT603" i="1"/>
  <c r="AT604" i="1"/>
  <c r="AT605" i="1"/>
  <c r="AT606" i="1"/>
  <c r="AT607" i="1"/>
  <c r="AT608" i="1"/>
  <c r="AT609" i="1"/>
  <c r="AT610" i="1"/>
  <c r="AT611" i="1"/>
  <c r="AT612" i="1"/>
  <c r="AT613" i="1"/>
  <c r="AT614" i="1"/>
  <c r="AT615" i="1"/>
  <c r="AT616" i="1"/>
  <c r="AT617" i="1"/>
  <c r="AT618" i="1"/>
  <c r="AT619" i="1"/>
  <c r="AT620" i="1"/>
  <c r="AT621" i="1"/>
  <c r="AT622" i="1"/>
  <c r="AT623" i="1"/>
  <c r="AT624" i="1"/>
  <c r="AT625" i="1"/>
  <c r="AT626" i="1"/>
  <c r="AT627" i="1"/>
  <c r="AT628" i="1"/>
  <c r="AT629" i="1"/>
  <c r="AT630" i="1"/>
  <c r="AT631" i="1"/>
  <c r="AT632" i="1"/>
  <c r="AT633" i="1"/>
  <c r="AT634" i="1"/>
  <c r="AT635" i="1"/>
  <c r="AT636" i="1"/>
  <c r="AT637" i="1"/>
  <c r="AT638" i="1"/>
  <c r="AT639" i="1"/>
  <c r="AT640" i="1"/>
  <c r="AT641" i="1"/>
  <c r="AT642" i="1"/>
  <c r="AT643" i="1"/>
  <c r="AT644" i="1"/>
  <c r="AT645" i="1"/>
  <c r="AT646" i="1"/>
  <c r="AT647" i="1"/>
  <c r="AT648" i="1"/>
  <c r="AT649" i="1"/>
  <c r="AT650" i="1"/>
  <c r="AT651" i="1"/>
  <c r="AT652" i="1"/>
  <c r="AT653" i="1"/>
  <c r="AT654" i="1"/>
  <c r="AT655" i="1"/>
  <c r="AT656" i="1"/>
  <c r="AT657" i="1"/>
  <c r="AT658" i="1"/>
  <c r="AT659" i="1"/>
  <c r="AT660" i="1"/>
  <c r="AT661" i="1"/>
  <c r="AT662" i="1"/>
  <c r="AT663" i="1"/>
  <c r="AT664" i="1"/>
  <c r="AT665" i="1"/>
  <c r="AT666" i="1"/>
  <c r="AT667" i="1"/>
  <c r="AT668" i="1"/>
  <c r="AT669" i="1"/>
  <c r="AT670" i="1"/>
  <c r="AT671" i="1"/>
  <c r="AT672" i="1"/>
  <c r="AT673" i="1"/>
  <c r="AT674" i="1"/>
  <c r="AT675" i="1"/>
  <c r="AT676" i="1"/>
  <c r="AT677" i="1"/>
  <c r="AT678" i="1"/>
  <c r="AT679" i="1"/>
  <c r="AT680" i="1"/>
  <c r="AT681" i="1"/>
  <c r="AT682" i="1"/>
  <c r="AT683" i="1"/>
  <c r="AT684" i="1"/>
  <c r="AT685" i="1"/>
  <c r="AT686" i="1"/>
  <c r="AT687" i="1"/>
  <c r="AT688" i="1"/>
  <c r="AT689" i="1"/>
  <c r="AT690" i="1"/>
  <c r="AT691" i="1"/>
  <c r="AT692" i="1"/>
  <c r="AT693" i="1"/>
  <c r="AT694" i="1"/>
  <c r="AT695" i="1"/>
  <c r="AT696" i="1"/>
  <c r="AT697" i="1"/>
  <c r="AT698" i="1"/>
  <c r="AT699" i="1"/>
  <c r="AT700" i="1"/>
  <c r="AT701" i="1"/>
  <c r="AT702" i="1"/>
  <c r="AT703" i="1"/>
  <c r="AT704" i="1"/>
  <c r="AT705" i="1"/>
  <c r="AT706" i="1"/>
  <c r="AT707" i="1"/>
  <c r="AT708" i="1"/>
  <c r="AT709" i="1"/>
  <c r="AT710" i="1"/>
  <c r="AT711" i="1"/>
  <c r="AT712" i="1"/>
  <c r="AT713" i="1"/>
  <c r="AT714" i="1"/>
  <c r="AT715" i="1"/>
  <c r="AT716" i="1"/>
  <c r="AT717" i="1"/>
  <c r="AT718" i="1"/>
  <c r="AT719" i="1"/>
  <c r="AT720" i="1"/>
  <c r="AT721" i="1"/>
  <c r="AT722" i="1"/>
  <c r="AT723" i="1"/>
  <c r="AT724" i="1"/>
  <c r="AT725" i="1"/>
  <c r="AT726" i="1"/>
  <c r="AT727" i="1"/>
  <c r="AT728" i="1"/>
  <c r="AT729" i="1"/>
  <c r="AT730" i="1"/>
  <c r="AT731" i="1"/>
  <c r="AT732" i="1"/>
  <c r="AT2" i="1"/>
  <c r="AV3" i="1"/>
  <c r="AV4" i="1"/>
  <c r="AV5" i="1"/>
  <c r="AV6" i="1"/>
  <c r="AV7" i="1"/>
  <c r="AV8" i="1"/>
  <c r="AV9" i="1"/>
  <c r="AV10" i="1"/>
  <c r="AV11" i="1"/>
  <c r="AV12" i="1"/>
  <c r="AV13" i="1"/>
  <c r="AV14" i="1"/>
  <c r="AV15" i="1"/>
  <c r="AV16" i="1"/>
  <c r="AV17" i="1"/>
  <c r="AV18" i="1"/>
  <c r="AV19" i="1"/>
  <c r="AV20" i="1"/>
  <c r="AV21" i="1"/>
  <c r="AV22" i="1"/>
  <c r="AV23" i="1"/>
  <c r="AV24" i="1"/>
  <c r="AV25" i="1"/>
  <c r="AV26" i="1"/>
  <c r="AV27" i="1"/>
  <c r="AV28" i="1"/>
  <c r="AV29" i="1"/>
  <c r="AV30" i="1"/>
  <c r="AV31" i="1"/>
  <c r="AV32" i="1"/>
  <c r="AV33" i="1"/>
  <c r="AV34" i="1"/>
  <c r="AV35" i="1"/>
  <c r="AV36" i="1"/>
  <c r="AV37" i="1"/>
  <c r="AV38" i="1"/>
  <c r="AV39" i="1"/>
  <c r="AV40" i="1"/>
  <c r="AV41" i="1"/>
  <c r="AV42" i="1"/>
  <c r="AV43" i="1"/>
  <c r="AV44" i="1"/>
  <c r="AV45" i="1"/>
  <c r="AV46" i="1"/>
  <c r="AV47" i="1"/>
  <c r="AV48" i="1"/>
  <c r="AV49" i="1"/>
  <c r="AV50" i="1"/>
  <c r="AV51" i="1"/>
  <c r="AV52" i="1"/>
  <c r="AV53" i="1"/>
  <c r="AV54" i="1"/>
  <c r="AV55" i="1"/>
  <c r="AV56" i="1"/>
  <c r="AV57" i="1"/>
  <c r="AV58" i="1"/>
  <c r="AV59" i="1"/>
  <c r="AV60" i="1"/>
  <c r="AV61" i="1"/>
  <c r="AV62" i="1"/>
  <c r="AV63" i="1"/>
  <c r="AV64" i="1"/>
  <c r="AV65" i="1"/>
  <c r="AV66" i="1"/>
  <c r="AV67" i="1"/>
  <c r="AV68" i="1"/>
  <c r="AV69" i="1"/>
  <c r="AV70" i="1"/>
  <c r="AV71" i="1"/>
  <c r="AV72" i="1"/>
  <c r="AV73" i="1"/>
  <c r="AV74" i="1"/>
  <c r="AV75" i="1"/>
  <c r="AV76" i="1"/>
  <c r="AV77" i="1"/>
  <c r="AV78" i="1"/>
  <c r="AV79" i="1"/>
  <c r="AV80" i="1"/>
  <c r="AV81" i="1"/>
  <c r="AV82" i="1"/>
  <c r="AV83" i="1"/>
  <c r="AV84" i="1"/>
  <c r="AV85" i="1"/>
  <c r="AV86" i="1"/>
  <c r="AV87" i="1"/>
  <c r="AV88" i="1"/>
  <c r="AV89" i="1"/>
  <c r="AV90" i="1"/>
  <c r="AV91" i="1"/>
  <c r="AV92" i="1"/>
  <c r="AV93" i="1"/>
  <c r="AV94" i="1"/>
  <c r="AV95" i="1"/>
  <c r="AV96" i="1"/>
  <c r="AV97" i="1"/>
  <c r="AV98" i="1"/>
  <c r="AV99" i="1"/>
  <c r="AV100" i="1"/>
  <c r="AV101" i="1"/>
  <c r="AV102" i="1"/>
  <c r="AV103" i="1"/>
  <c r="AV104" i="1"/>
  <c r="AV105" i="1"/>
  <c r="AV106" i="1"/>
  <c r="AV107" i="1"/>
  <c r="AV108" i="1"/>
  <c r="AV109" i="1"/>
  <c r="AV110" i="1"/>
  <c r="AV111" i="1"/>
  <c r="AV112" i="1"/>
  <c r="AV113" i="1"/>
  <c r="AV114" i="1"/>
  <c r="AV115" i="1"/>
  <c r="AV116" i="1"/>
  <c r="AV117" i="1"/>
  <c r="AV118" i="1"/>
  <c r="AV119" i="1"/>
  <c r="AV120" i="1"/>
  <c r="AV121" i="1"/>
  <c r="AV122" i="1"/>
  <c r="AV123" i="1"/>
  <c r="AV124" i="1"/>
  <c r="AV125" i="1"/>
  <c r="AV126" i="1"/>
  <c r="AV127" i="1"/>
  <c r="AV128" i="1"/>
  <c r="AV129" i="1"/>
  <c r="AV130" i="1"/>
  <c r="AV131" i="1"/>
  <c r="AV132" i="1"/>
  <c r="AV133" i="1"/>
  <c r="AV134" i="1"/>
  <c r="AV135" i="1"/>
  <c r="AV136" i="1"/>
  <c r="AV137" i="1"/>
  <c r="AV138" i="1"/>
  <c r="AV139" i="1"/>
  <c r="AV140" i="1"/>
  <c r="AV141" i="1"/>
  <c r="AV142" i="1"/>
  <c r="AV143" i="1"/>
  <c r="AV144" i="1"/>
  <c r="AV145" i="1"/>
  <c r="AV146" i="1"/>
  <c r="AV147" i="1"/>
  <c r="AV148" i="1"/>
  <c r="AV149" i="1"/>
  <c r="AV150" i="1"/>
  <c r="AV151" i="1"/>
  <c r="AV152" i="1"/>
  <c r="AV153" i="1"/>
  <c r="AV154" i="1"/>
  <c r="AV155" i="1"/>
  <c r="AV156" i="1"/>
  <c r="AV157" i="1"/>
  <c r="AV158" i="1"/>
  <c r="AV159" i="1"/>
  <c r="AV160" i="1"/>
  <c r="AV161" i="1"/>
  <c r="AV162" i="1"/>
  <c r="AV163" i="1"/>
  <c r="AV164" i="1"/>
  <c r="AV165" i="1"/>
  <c r="AV166" i="1"/>
  <c r="AV167" i="1"/>
  <c r="AV168" i="1"/>
  <c r="AV169" i="1"/>
  <c r="AV170" i="1"/>
  <c r="AV171" i="1"/>
  <c r="AV172" i="1"/>
  <c r="AV173" i="1"/>
  <c r="AV174" i="1"/>
  <c r="AV175" i="1"/>
  <c r="AV176" i="1"/>
  <c r="AV177" i="1"/>
  <c r="AV178" i="1"/>
  <c r="AV179" i="1"/>
  <c r="AV180" i="1"/>
  <c r="AV181" i="1"/>
  <c r="AV182" i="1"/>
  <c r="AV183" i="1"/>
  <c r="AV184" i="1"/>
  <c r="AV185" i="1"/>
  <c r="AV186" i="1"/>
  <c r="AV187" i="1"/>
  <c r="AV188" i="1"/>
  <c r="AV189" i="1"/>
  <c r="AV190" i="1"/>
  <c r="AV191" i="1"/>
  <c r="AV192" i="1"/>
  <c r="AV193" i="1"/>
  <c r="AV194" i="1"/>
  <c r="AV195" i="1"/>
  <c r="AV196" i="1"/>
  <c r="AV197" i="1"/>
  <c r="AV198" i="1"/>
  <c r="AV199" i="1"/>
  <c r="AV200" i="1"/>
  <c r="AV201" i="1"/>
  <c r="AV202" i="1"/>
  <c r="AV203" i="1"/>
  <c r="AV204" i="1"/>
  <c r="AV205" i="1"/>
  <c r="AV206" i="1"/>
  <c r="AV207" i="1"/>
  <c r="AV208" i="1"/>
  <c r="AV209" i="1"/>
  <c r="AV210" i="1"/>
  <c r="AV211" i="1"/>
  <c r="AV212" i="1"/>
  <c r="AV213" i="1"/>
  <c r="AV214" i="1"/>
  <c r="AV215" i="1"/>
  <c r="AV216" i="1"/>
  <c r="AV217" i="1"/>
  <c r="AV218" i="1"/>
  <c r="AV219" i="1"/>
  <c r="AV220" i="1"/>
  <c r="AV221" i="1"/>
  <c r="AV222" i="1"/>
  <c r="AV223" i="1"/>
  <c r="AV224" i="1"/>
  <c r="AV225" i="1"/>
  <c r="AV226" i="1"/>
  <c r="AV227" i="1"/>
  <c r="AV228" i="1"/>
  <c r="AV229" i="1"/>
  <c r="AV230" i="1"/>
  <c r="AV231" i="1"/>
  <c r="AV232" i="1"/>
  <c r="AV233" i="1"/>
  <c r="AV234" i="1"/>
  <c r="AV235" i="1"/>
  <c r="AV236" i="1"/>
  <c r="AV237" i="1"/>
  <c r="AV238" i="1"/>
  <c r="AV239" i="1"/>
  <c r="AV240" i="1"/>
  <c r="AV241" i="1"/>
  <c r="AV242" i="1"/>
  <c r="AV243" i="1"/>
  <c r="AV244" i="1"/>
  <c r="AV245" i="1"/>
  <c r="AV246" i="1"/>
  <c r="AV247" i="1"/>
  <c r="AV248" i="1"/>
  <c r="AV249" i="1"/>
  <c r="AV250" i="1"/>
  <c r="AV251" i="1"/>
  <c r="AV252" i="1"/>
  <c r="AV253" i="1"/>
  <c r="AV254" i="1"/>
  <c r="AV255" i="1"/>
  <c r="AV256" i="1"/>
  <c r="AV257" i="1"/>
  <c r="AV258" i="1"/>
  <c r="AV259" i="1"/>
  <c r="AV260" i="1"/>
  <c r="AV261" i="1"/>
  <c r="AV262" i="1"/>
  <c r="AV263" i="1"/>
  <c r="AV264" i="1"/>
  <c r="AV265" i="1"/>
  <c r="AV266" i="1"/>
  <c r="AV267" i="1"/>
  <c r="AV268" i="1"/>
  <c r="AV269" i="1"/>
  <c r="AV270" i="1"/>
  <c r="AV271" i="1"/>
  <c r="AV272" i="1"/>
  <c r="AV273" i="1"/>
  <c r="AV274" i="1"/>
  <c r="AV275" i="1"/>
  <c r="AV276" i="1"/>
  <c r="AV277" i="1"/>
  <c r="AV278" i="1"/>
  <c r="AV279" i="1"/>
  <c r="AV280" i="1"/>
  <c r="AV281" i="1"/>
  <c r="AV282" i="1"/>
  <c r="AV283" i="1"/>
  <c r="AV284" i="1"/>
  <c r="AV285" i="1"/>
  <c r="AV286" i="1"/>
  <c r="AV287" i="1"/>
  <c r="AV288" i="1"/>
  <c r="AV289" i="1"/>
  <c r="AV290" i="1"/>
  <c r="AV291" i="1"/>
  <c r="AV292" i="1"/>
  <c r="AV293" i="1"/>
  <c r="AV294" i="1"/>
  <c r="AV295" i="1"/>
  <c r="AV296" i="1"/>
  <c r="AV297" i="1"/>
  <c r="AV298" i="1"/>
  <c r="AV299" i="1"/>
  <c r="AV300" i="1"/>
  <c r="AV301" i="1"/>
  <c r="AV302" i="1"/>
  <c r="AV303" i="1"/>
  <c r="AV304" i="1"/>
  <c r="AV305" i="1"/>
  <c r="AV306" i="1"/>
  <c r="AV307" i="1"/>
  <c r="AV308" i="1"/>
  <c r="AV309" i="1"/>
  <c r="AV310" i="1"/>
  <c r="AV311" i="1"/>
  <c r="AV312" i="1"/>
  <c r="AV313" i="1"/>
  <c r="AV314" i="1"/>
  <c r="AV315" i="1"/>
  <c r="AV316" i="1"/>
  <c r="AV317" i="1"/>
  <c r="AV318" i="1"/>
  <c r="AV319" i="1"/>
  <c r="AV320" i="1"/>
  <c r="AV321" i="1"/>
  <c r="AV322" i="1"/>
  <c r="AV323" i="1"/>
  <c r="AV324" i="1"/>
  <c r="AV325" i="1"/>
  <c r="AV326" i="1"/>
  <c r="AV327" i="1"/>
  <c r="AV328" i="1"/>
  <c r="AV329" i="1"/>
  <c r="AV330" i="1"/>
  <c r="AV331" i="1"/>
  <c r="AV332" i="1"/>
  <c r="AV333" i="1"/>
  <c r="AV334" i="1"/>
  <c r="AV335" i="1"/>
  <c r="AV336" i="1"/>
  <c r="AV337" i="1"/>
  <c r="AV338" i="1"/>
  <c r="AV339" i="1"/>
  <c r="AV340" i="1"/>
  <c r="AV341" i="1"/>
  <c r="AV342" i="1"/>
  <c r="AV343" i="1"/>
  <c r="AV344" i="1"/>
  <c r="AV345" i="1"/>
  <c r="AV346" i="1"/>
  <c r="AV347" i="1"/>
  <c r="AV348" i="1"/>
  <c r="AV349" i="1"/>
  <c r="AV350" i="1"/>
  <c r="AV351" i="1"/>
  <c r="AV352" i="1"/>
  <c r="AV353" i="1"/>
  <c r="AV354" i="1"/>
  <c r="AV355" i="1"/>
  <c r="AV356" i="1"/>
  <c r="AV357" i="1"/>
  <c r="AV358" i="1"/>
  <c r="AV359" i="1"/>
  <c r="AV360" i="1"/>
  <c r="AV361" i="1"/>
  <c r="AV362" i="1"/>
  <c r="AV363" i="1"/>
  <c r="AV364" i="1"/>
  <c r="AV365" i="1"/>
  <c r="AV366" i="1"/>
  <c r="AV367" i="1"/>
  <c r="AV368" i="1"/>
  <c r="AV369" i="1"/>
  <c r="AV370" i="1"/>
  <c r="AV371" i="1"/>
  <c r="AV372" i="1"/>
  <c r="AV373" i="1"/>
  <c r="AV374" i="1"/>
  <c r="AV375" i="1"/>
  <c r="AV376" i="1"/>
  <c r="AV377" i="1"/>
  <c r="AV378" i="1"/>
  <c r="AV379" i="1"/>
  <c r="AV380" i="1"/>
  <c r="AV381" i="1"/>
  <c r="AV382" i="1"/>
  <c r="AV383" i="1"/>
  <c r="AV384" i="1"/>
  <c r="AV385" i="1"/>
  <c r="AV386" i="1"/>
  <c r="AV387" i="1"/>
  <c r="AV388" i="1"/>
  <c r="AV389" i="1"/>
  <c r="AV390" i="1"/>
  <c r="AV391" i="1"/>
  <c r="AV392" i="1"/>
  <c r="AV393" i="1"/>
  <c r="AV394" i="1"/>
  <c r="AV395" i="1"/>
  <c r="AV396" i="1"/>
  <c r="AV397" i="1"/>
  <c r="AV398" i="1"/>
  <c r="AV399" i="1"/>
  <c r="AV400" i="1"/>
  <c r="AV401" i="1"/>
  <c r="AV402" i="1"/>
  <c r="AV403" i="1"/>
  <c r="AV404" i="1"/>
  <c r="AV405" i="1"/>
  <c r="AV406" i="1"/>
  <c r="AV407" i="1"/>
  <c r="AV408" i="1"/>
  <c r="AV409" i="1"/>
  <c r="AV410" i="1"/>
  <c r="AV411" i="1"/>
  <c r="AV412" i="1"/>
  <c r="AV413" i="1"/>
  <c r="AV414" i="1"/>
  <c r="AV415" i="1"/>
  <c r="AV416" i="1"/>
  <c r="AV417" i="1"/>
  <c r="AV418" i="1"/>
  <c r="AV419" i="1"/>
  <c r="AV420" i="1"/>
  <c r="AV421" i="1"/>
  <c r="AV422" i="1"/>
  <c r="AV423" i="1"/>
  <c r="AV424" i="1"/>
  <c r="AV425" i="1"/>
  <c r="AV426" i="1"/>
  <c r="AV427" i="1"/>
  <c r="AV428" i="1"/>
  <c r="AV429" i="1"/>
  <c r="AV430" i="1"/>
  <c r="AV431" i="1"/>
  <c r="AV432" i="1"/>
  <c r="AV433" i="1"/>
  <c r="AV434" i="1"/>
  <c r="AV435" i="1"/>
  <c r="AV436" i="1"/>
  <c r="AV437" i="1"/>
  <c r="AV438" i="1"/>
  <c r="AV439" i="1"/>
  <c r="AV440" i="1"/>
  <c r="AV441" i="1"/>
  <c r="AV442" i="1"/>
  <c r="AV443" i="1"/>
  <c r="AV444" i="1"/>
  <c r="AV445" i="1"/>
  <c r="AV446" i="1"/>
  <c r="AV447" i="1"/>
  <c r="AV448" i="1"/>
  <c r="AV449" i="1"/>
  <c r="AV450" i="1"/>
  <c r="AV451" i="1"/>
  <c r="AV452" i="1"/>
  <c r="AV453" i="1"/>
  <c r="AV454" i="1"/>
  <c r="AV455" i="1"/>
  <c r="AV456" i="1"/>
  <c r="AV457" i="1"/>
  <c r="AV458" i="1"/>
  <c r="AV459" i="1"/>
  <c r="AV460" i="1"/>
  <c r="AV461" i="1"/>
  <c r="AV462" i="1"/>
  <c r="AV463" i="1"/>
  <c r="AV464" i="1"/>
  <c r="AV465" i="1"/>
  <c r="AV466" i="1"/>
  <c r="AV467" i="1"/>
  <c r="AV468" i="1"/>
  <c r="AV469" i="1"/>
  <c r="AV470" i="1"/>
  <c r="AV471" i="1"/>
  <c r="AV472" i="1"/>
  <c r="AV473" i="1"/>
  <c r="AV474" i="1"/>
  <c r="AV475" i="1"/>
  <c r="AV476" i="1"/>
  <c r="AV477" i="1"/>
  <c r="AV478" i="1"/>
  <c r="AV479" i="1"/>
  <c r="AV480" i="1"/>
  <c r="AV481" i="1"/>
  <c r="AV482" i="1"/>
  <c r="AV483" i="1"/>
  <c r="AV484" i="1"/>
  <c r="AV485" i="1"/>
  <c r="AV486" i="1"/>
  <c r="AV487" i="1"/>
  <c r="AV488" i="1"/>
  <c r="AV489" i="1"/>
  <c r="AV490" i="1"/>
  <c r="AV491" i="1"/>
  <c r="AV492" i="1"/>
  <c r="AV493" i="1"/>
  <c r="AV494" i="1"/>
  <c r="AV495" i="1"/>
  <c r="AV496" i="1"/>
  <c r="AV497" i="1"/>
  <c r="AV498" i="1"/>
  <c r="AV499" i="1"/>
  <c r="AV500" i="1"/>
  <c r="AV501" i="1"/>
  <c r="AV502" i="1"/>
  <c r="AV503" i="1"/>
  <c r="AV504" i="1"/>
  <c r="AV505" i="1"/>
  <c r="AV506" i="1"/>
  <c r="AV507" i="1"/>
  <c r="AV508" i="1"/>
  <c r="AV509" i="1"/>
  <c r="AV510" i="1"/>
  <c r="AV511" i="1"/>
  <c r="AV512" i="1"/>
  <c r="AV513" i="1"/>
  <c r="AV514" i="1"/>
  <c r="AV515" i="1"/>
  <c r="AV516" i="1"/>
  <c r="AV517" i="1"/>
  <c r="AV518" i="1"/>
  <c r="AV519" i="1"/>
  <c r="AV520" i="1"/>
  <c r="AV521" i="1"/>
  <c r="AV522" i="1"/>
  <c r="AV523" i="1"/>
  <c r="AV524" i="1"/>
  <c r="AV525" i="1"/>
  <c r="AV526" i="1"/>
  <c r="AV527" i="1"/>
  <c r="AV528" i="1"/>
  <c r="AV529" i="1"/>
  <c r="AV530" i="1"/>
  <c r="AV531" i="1"/>
  <c r="AV532" i="1"/>
  <c r="AV533" i="1"/>
  <c r="AV534" i="1"/>
  <c r="AV535" i="1"/>
  <c r="AV536" i="1"/>
  <c r="AV537" i="1"/>
  <c r="AV538" i="1"/>
  <c r="AV539" i="1"/>
  <c r="AV540" i="1"/>
  <c r="AV541" i="1"/>
  <c r="AV542" i="1"/>
  <c r="AV543" i="1"/>
  <c r="AV544" i="1"/>
  <c r="AV545" i="1"/>
  <c r="AV546" i="1"/>
  <c r="AV547" i="1"/>
  <c r="AV548" i="1"/>
  <c r="AV549" i="1"/>
  <c r="AV550" i="1"/>
  <c r="AV551" i="1"/>
  <c r="AV552" i="1"/>
  <c r="AV553" i="1"/>
  <c r="AV554" i="1"/>
  <c r="AV555" i="1"/>
  <c r="AV556" i="1"/>
  <c r="AV557" i="1"/>
  <c r="AV558" i="1"/>
  <c r="AV559" i="1"/>
  <c r="AV560" i="1"/>
  <c r="AV561" i="1"/>
  <c r="AV562" i="1"/>
  <c r="AV563" i="1"/>
  <c r="AV564" i="1"/>
  <c r="AV565" i="1"/>
  <c r="AV566" i="1"/>
  <c r="AV567" i="1"/>
  <c r="AV568" i="1"/>
  <c r="AV569" i="1"/>
  <c r="AV570" i="1"/>
  <c r="AV571" i="1"/>
  <c r="AV572" i="1"/>
  <c r="AV573" i="1"/>
  <c r="AV574" i="1"/>
  <c r="AV575" i="1"/>
  <c r="AV576" i="1"/>
  <c r="AV577" i="1"/>
  <c r="AV578" i="1"/>
  <c r="AV579" i="1"/>
  <c r="AV580" i="1"/>
  <c r="AV581" i="1"/>
  <c r="AV582" i="1"/>
  <c r="AV583" i="1"/>
  <c r="AV584" i="1"/>
  <c r="AV585" i="1"/>
  <c r="AV586" i="1"/>
  <c r="AV587" i="1"/>
  <c r="AV588" i="1"/>
  <c r="AV589" i="1"/>
  <c r="AV590" i="1"/>
  <c r="AV591" i="1"/>
  <c r="AV592" i="1"/>
  <c r="AV593" i="1"/>
  <c r="AV594" i="1"/>
  <c r="AV595" i="1"/>
  <c r="AV596" i="1"/>
  <c r="AV597" i="1"/>
  <c r="AV598" i="1"/>
  <c r="AV599" i="1"/>
  <c r="AV600" i="1"/>
  <c r="AV601" i="1"/>
  <c r="AV602" i="1"/>
  <c r="AV603" i="1"/>
  <c r="AV604" i="1"/>
  <c r="AV605" i="1"/>
  <c r="AV606" i="1"/>
  <c r="AV607" i="1"/>
  <c r="AV608" i="1"/>
  <c r="AV609" i="1"/>
  <c r="AV610" i="1"/>
  <c r="AV611" i="1"/>
  <c r="AV612" i="1"/>
  <c r="AV613" i="1"/>
  <c r="AV614" i="1"/>
  <c r="AV615" i="1"/>
  <c r="AV616" i="1"/>
  <c r="AV617" i="1"/>
  <c r="AV618" i="1"/>
  <c r="AV619" i="1"/>
  <c r="AV620" i="1"/>
  <c r="AV621" i="1"/>
  <c r="AV622" i="1"/>
  <c r="AV623" i="1"/>
  <c r="AV624" i="1"/>
  <c r="AV625" i="1"/>
  <c r="AV626" i="1"/>
  <c r="AV627" i="1"/>
  <c r="AV628" i="1"/>
  <c r="AV629" i="1"/>
  <c r="AV630" i="1"/>
  <c r="AV631" i="1"/>
  <c r="AV632" i="1"/>
  <c r="AV633" i="1"/>
  <c r="AV634" i="1"/>
  <c r="AV635" i="1"/>
  <c r="AV636" i="1"/>
  <c r="AV637" i="1"/>
  <c r="AV638" i="1"/>
  <c r="AV639" i="1"/>
  <c r="AV640" i="1"/>
  <c r="AV641" i="1"/>
  <c r="AV642" i="1"/>
  <c r="AV643" i="1"/>
  <c r="AV644" i="1"/>
  <c r="AV645" i="1"/>
  <c r="AV646" i="1"/>
  <c r="AV647" i="1"/>
  <c r="AV648" i="1"/>
  <c r="AV649" i="1"/>
  <c r="AV650" i="1"/>
  <c r="AV651" i="1"/>
  <c r="AV652" i="1"/>
  <c r="AV653" i="1"/>
  <c r="AV654" i="1"/>
  <c r="AV655" i="1"/>
  <c r="AV656" i="1"/>
  <c r="AV657" i="1"/>
  <c r="AV658" i="1"/>
  <c r="AV659" i="1"/>
  <c r="AV660" i="1"/>
  <c r="AV661" i="1"/>
  <c r="AV662" i="1"/>
  <c r="AV663" i="1"/>
  <c r="AV664" i="1"/>
  <c r="AV665" i="1"/>
  <c r="AV666" i="1"/>
  <c r="AV667" i="1"/>
  <c r="AV668" i="1"/>
  <c r="AV669" i="1"/>
  <c r="AV670" i="1"/>
  <c r="AV671" i="1"/>
  <c r="AV672" i="1"/>
  <c r="AV673" i="1"/>
  <c r="AV674" i="1"/>
  <c r="AV675" i="1"/>
  <c r="AV676" i="1"/>
  <c r="AV677" i="1"/>
  <c r="AV678" i="1"/>
  <c r="AV679" i="1"/>
  <c r="AV680" i="1"/>
  <c r="AV681" i="1"/>
  <c r="AV682" i="1"/>
  <c r="AV683" i="1"/>
  <c r="AV684" i="1"/>
  <c r="AV685" i="1"/>
  <c r="AV686" i="1"/>
  <c r="AV687" i="1"/>
  <c r="AV688" i="1"/>
  <c r="AV689" i="1"/>
  <c r="AV690" i="1"/>
  <c r="AV691" i="1"/>
  <c r="AV692" i="1"/>
  <c r="AV693" i="1"/>
  <c r="AV694" i="1"/>
  <c r="AV695" i="1"/>
  <c r="AV696" i="1"/>
  <c r="AV697" i="1"/>
  <c r="AV698" i="1"/>
  <c r="AV699" i="1"/>
  <c r="AV700" i="1"/>
  <c r="AV701" i="1"/>
  <c r="AV702" i="1"/>
  <c r="AV703" i="1"/>
  <c r="AV704" i="1"/>
  <c r="AV705" i="1"/>
  <c r="AV706" i="1"/>
  <c r="AV707" i="1"/>
  <c r="AV708" i="1"/>
  <c r="AV709" i="1"/>
  <c r="AV710" i="1"/>
  <c r="AV711" i="1"/>
  <c r="AV712" i="1"/>
  <c r="AV713" i="1"/>
  <c r="AV714" i="1"/>
  <c r="AV715" i="1"/>
  <c r="AV716" i="1"/>
  <c r="AV717" i="1"/>
  <c r="AV718" i="1"/>
  <c r="AV719" i="1"/>
  <c r="AV720" i="1"/>
  <c r="AV721" i="1"/>
  <c r="AV722" i="1"/>
  <c r="AV723" i="1"/>
  <c r="AV724" i="1"/>
  <c r="AV725" i="1"/>
  <c r="AV726" i="1"/>
  <c r="AV727" i="1"/>
  <c r="AV728" i="1"/>
  <c r="AV729" i="1"/>
  <c r="AV730" i="1"/>
  <c r="AV731" i="1"/>
  <c r="AV732" i="1"/>
  <c r="AV2" i="1"/>
  <c r="AS3" i="1"/>
  <c r="AS4" i="1"/>
  <c r="AS5" i="1"/>
  <c r="AS6" i="1"/>
  <c r="AS7" i="1"/>
  <c r="AS8" i="1"/>
  <c r="AS9" i="1"/>
  <c r="AS10" i="1"/>
  <c r="AS11" i="1"/>
  <c r="AS12" i="1"/>
  <c r="AS13" i="1"/>
  <c r="AS14" i="1"/>
  <c r="AS15" i="1"/>
  <c r="AS16" i="1"/>
  <c r="AS17" i="1"/>
  <c r="AS18" i="1"/>
  <c r="AS19" i="1"/>
  <c r="AS20" i="1"/>
  <c r="AS21" i="1"/>
  <c r="AS22" i="1"/>
  <c r="AS23" i="1"/>
  <c r="AS24" i="1"/>
  <c r="AS25" i="1"/>
  <c r="AS26" i="1"/>
  <c r="AS27" i="1"/>
  <c r="AS28" i="1"/>
  <c r="AS29" i="1"/>
  <c r="AS30" i="1"/>
  <c r="AS31" i="1"/>
  <c r="AS32" i="1"/>
  <c r="AS33" i="1"/>
  <c r="AS34" i="1"/>
  <c r="AS35" i="1"/>
  <c r="AS36" i="1"/>
  <c r="AS37" i="1"/>
  <c r="AS38" i="1"/>
  <c r="AS39" i="1"/>
  <c r="AS40" i="1"/>
  <c r="AS41" i="1"/>
  <c r="AS42" i="1"/>
  <c r="AS43" i="1"/>
  <c r="AS44" i="1"/>
  <c r="AS45" i="1"/>
  <c r="AS46" i="1"/>
  <c r="AS47" i="1"/>
  <c r="AS48" i="1"/>
  <c r="AS49" i="1"/>
  <c r="AS50" i="1"/>
  <c r="AS51" i="1"/>
  <c r="AS52" i="1"/>
  <c r="AS53" i="1"/>
  <c r="AS54" i="1"/>
  <c r="AS55" i="1"/>
  <c r="AS56" i="1"/>
  <c r="AS57" i="1"/>
  <c r="AS58" i="1"/>
  <c r="AS59" i="1"/>
  <c r="AS60" i="1"/>
  <c r="AS61" i="1"/>
  <c r="AS62" i="1"/>
  <c r="AS63" i="1"/>
  <c r="AS64" i="1"/>
  <c r="AS65" i="1"/>
  <c r="AS66" i="1"/>
  <c r="AS67" i="1"/>
  <c r="AS68" i="1"/>
  <c r="AS69" i="1"/>
  <c r="AS70" i="1"/>
  <c r="AS71" i="1"/>
  <c r="AS72" i="1"/>
  <c r="AS73" i="1"/>
  <c r="AS74" i="1"/>
  <c r="AS75" i="1"/>
  <c r="AS76" i="1"/>
  <c r="AS77" i="1"/>
  <c r="AS78" i="1"/>
  <c r="AS79" i="1"/>
  <c r="AS80" i="1"/>
  <c r="AS81" i="1"/>
  <c r="AS82" i="1"/>
  <c r="AS83" i="1"/>
  <c r="AS84" i="1"/>
  <c r="AS85" i="1"/>
  <c r="AS86" i="1"/>
  <c r="AS87" i="1"/>
  <c r="AS88" i="1"/>
  <c r="AS89" i="1"/>
  <c r="AS90" i="1"/>
  <c r="AS91" i="1"/>
  <c r="AS92" i="1"/>
  <c r="AS93" i="1"/>
  <c r="AS94" i="1"/>
  <c r="AS95" i="1"/>
  <c r="AS96" i="1"/>
  <c r="AS97" i="1"/>
  <c r="AS98" i="1"/>
  <c r="AS99" i="1"/>
  <c r="AS100" i="1"/>
  <c r="AS101" i="1"/>
  <c r="AS102" i="1"/>
  <c r="AS103" i="1"/>
  <c r="AS104" i="1"/>
  <c r="AS105" i="1"/>
  <c r="AS106" i="1"/>
  <c r="AS107" i="1"/>
  <c r="AS108" i="1"/>
  <c r="AS109" i="1"/>
  <c r="AS110" i="1"/>
  <c r="AS111" i="1"/>
  <c r="AS112" i="1"/>
  <c r="AS113" i="1"/>
  <c r="AS114" i="1"/>
  <c r="AS115" i="1"/>
  <c r="AS116" i="1"/>
  <c r="AS117" i="1"/>
  <c r="AS118" i="1"/>
  <c r="AS119" i="1"/>
  <c r="AS120" i="1"/>
  <c r="AS121" i="1"/>
  <c r="AS122" i="1"/>
  <c r="AS123" i="1"/>
  <c r="AS124" i="1"/>
  <c r="AS125" i="1"/>
  <c r="AS126" i="1"/>
  <c r="AS127" i="1"/>
  <c r="AS128" i="1"/>
  <c r="AS129" i="1"/>
  <c r="AS130" i="1"/>
  <c r="AS131" i="1"/>
  <c r="AS132" i="1"/>
  <c r="AS133" i="1"/>
  <c r="AS134" i="1"/>
  <c r="AS135" i="1"/>
  <c r="AS136" i="1"/>
  <c r="AS137" i="1"/>
  <c r="AS138" i="1"/>
  <c r="AS139" i="1"/>
  <c r="AS140" i="1"/>
  <c r="AS141" i="1"/>
  <c r="AS142" i="1"/>
  <c r="AS143" i="1"/>
  <c r="AS144" i="1"/>
  <c r="AS145" i="1"/>
  <c r="AS146" i="1"/>
  <c r="AS147" i="1"/>
  <c r="AS148" i="1"/>
  <c r="AS149" i="1"/>
  <c r="AS150" i="1"/>
  <c r="AS151" i="1"/>
  <c r="AS152" i="1"/>
  <c r="AS153" i="1"/>
  <c r="AS154" i="1"/>
  <c r="AS155" i="1"/>
  <c r="AS156" i="1"/>
  <c r="AS157" i="1"/>
  <c r="AS158" i="1"/>
  <c r="AS159" i="1"/>
  <c r="AS160" i="1"/>
  <c r="AS161" i="1"/>
  <c r="AS162" i="1"/>
  <c r="AS163" i="1"/>
  <c r="AS164" i="1"/>
  <c r="AS165" i="1"/>
  <c r="AS166" i="1"/>
  <c r="AS167" i="1"/>
  <c r="AS168" i="1"/>
  <c r="AS169" i="1"/>
  <c r="AS170" i="1"/>
  <c r="AS171" i="1"/>
  <c r="AS172" i="1"/>
  <c r="AS173" i="1"/>
  <c r="AS174" i="1"/>
  <c r="AS175" i="1"/>
  <c r="AS176" i="1"/>
  <c r="AS177" i="1"/>
  <c r="AS178" i="1"/>
  <c r="AS179" i="1"/>
  <c r="AS180" i="1"/>
  <c r="AS181" i="1"/>
  <c r="AS182" i="1"/>
  <c r="AS183" i="1"/>
  <c r="AS184" i="1"/>
  <c r="AS185" i="1"/>
  <c r="AS186" i="1"/>
  <c r="AS187" i="1"/>
  <c r="AS188" i="1"/>
  <c r="AS189" i="1"/>
  <c r="AS190" i="1"/>
  <c r="AS191" i="1"/>
  <c r="AS192" i="1"/>
  <c r="AS193" i="1"/>
  <c r="AS194" i="1"/>
  <c r="AS195" i="1"/>
  <c r="AS196" i="1"/>
  <c r="AS197" i="1"/>
  <c r="AS198" i="1"/>
  <c r="AS199" i="1"/>
  <c r="AS200" i="1"/>
  <c r="AS201" i="1"/>
  <c r="AS202" i="1"/>
  <c r="AS203" i="1"/>
  <c r="AS204" i="1"/>
  <c r="AS205" i="1"/>
  <c r="AS206" i="1"/>
  <c r="AS207" i="1"/>
  <c r="AS208" i="1"/>
  <c r="AS209" i="1"/>
  <c r="AS210" i="1"/>
  <c r="AS211" i="1"/>
  <c r="AS212" i="1"/>
  <c r="AS213" i="1"/>
  <c r="AS214" i="1"/>
  <c r="AS215" i="1"/>
  <c r="AS216" i="1"/>
  <c r="AS217" i="1"/>
  <c r="AS218" i="1"/>
  <c r="AS219" i="1"/>
  <c r="AS220" i="1"/>
  <c r="AS221" i="1"/>
  <c r="AS222" i="1"/>
  <c r="AS223" i="1"/>
  <c r="AS224" i="1"/>
  <c r="AS225" i="1"/>
  <c r="AS226" i="1"/>
  <c r="AS227" i="1"/>
  <c r="AS228" i="1"/>
  <c r="AS229" i="1"/>
  <c r="AS230" i="1"/>
  <c r="AS231" i="1"/>
  <c r="AS232" i="1"/>
  <c r="AS233" i="1"/>
  <c r="AS234" i="1"/>
  <c r="AS235" i="1"/>
  <c r="AS236" i="1"/>
  <c r="AS237" i="1"/>
  <c r="AS238" i="1"/>
  <c r="AS239" i="1"/>
  <c r="AS240" i="1"/>
  <c r="AS241" i="1"/>
  <c r="AS242" i="1"/>
  <c r="AS243" i="1"/>
  <c r="AS244" i="1"/>
  <c r="AS245" i="1"/>
  <c r="AS246" i="1"/>
  <c r="AS247" i="1"/>
  <c r="AS248" i="1"/>
  <c r="AS249" i="1"/>
  <c r="AS250" i="1"/>
  <c r="AS251" i="1"/>
  <c r="AS252" i="1"/>
  <c r="AS253" i="1"/>
  <c r="AS254" i="1"/>
  <c r="AS255" i="1"/>
  <c r="AS256" i="1"/>
  <c r="AS257" i="1"/>
  <c r="AS258" i="1"/>
  <c r="AS259" i="1"/>
  <c r="AS260" i="1"/>
  <c r="AS261" i="1"/>
  <c r="AS262" i="1"/>
  <c r="AS263" i="1"/>
  <c r="AS264" i="1"/>
  <c r="AS265" i="1"/>
  <c r="AS266" i="1"/>
  <c r="AS267" i="1"/>
  <c r="AS268" i="1"/>
  <c r="AS269" i="1"/>
  <c r="AS270" i="1"/>
  <c r="AS271" i="1"/>
  <c r="AS272" i="1"/>
  <c r="AS273" i="1"/>
  <c r="AS274" i="1"/>
  <c r="AS275" i="1"/>
  <c r="AS276" i="1"/>
  <c r="AS277" i="1"/>
  <c r="AS278" i="1"/>
  <c r="AS279" i="1"/>
  <c r="AS280" i="1"/>
  <c r="AS281" i="1"/>
  <c r="AS282" i="1"/>
  <c r="AS283" i="1"/>
  <c r="AS284" i="1"/>
  <c r="AS285" i="1"/>
  <c r="AS286" i="1"/>
  <c r="AS287" i="1"/>
  <c r="AS288" i="1"/>
  <c r="AS289" i="1"/>
  <c r="AS290" i="1"/>
  <c r="AS291" i="1"/>
  <c r="AS292" i="1"/>
  <c r="AS293" i="1"/>
  <c r="AS294" i="1"/>
  <c r="AS295" i="1"/>
  <c r="AS296" i="1"/>
  <c r="AS297" i="1"/>
  <c r="AS298" i="1"/>
  <c r="AS299" i="1"/>
  <c r="AS300" i="1"/>
  <c r="AS301" i="1"/>
  <c r="AS302" i="1"/>
  <c r="AS303" i="1"/>
  <c r="AS304" i="1"/>
  <c r="AS305" i="1"/>
  <c r="AS306" i="1"/>
  <c r="AS307" i="1"/>
  <c r="AS308" i="1"/>
  <c r="AS309" i="1"/>
  <c r="AS310" i="1"/>
  <c r="AS311" i="1"/>
  <c r="AS312" i="1"/>
  <c r="AS313" i="1"/>
  <c r="AS314" i="1"/>
  <c r="AS315" i="1"/>
  <c r="AS316" i="1"/>
  <c r="AS317" i="1"/>
  <c r="AS318" i="1"/>
  <c r="AS319" i="1"/>
  <c r="AS320" i="1"/>
  <c r="AS321" i="1"/>
  <c r="AS322" i="1"/>
  <c r="AS323" i="1"/>
  <c r="AS324" i="1"/>
  <c r="AS325" i="1"/>
  <c r="AS326" i="1"/>
  <c r="AS327" i="1"/>
  <c r="AS328" i="1"/>
  <c r="AS329" i="1"/>
  <c r="AS330" i="1"/>
  <c r="AS331" i="1"/>
  <c r="AS332" i="1"/>
  <c r="AS333" i="1"/>
  <c r="AS334" i="1"/>
  <c r="AS335" i="1"/>
  <c r="AS336" i="1"/>
  <c r="AS337" i="1"/>
  <c r="AS338" i="1"/>
  <c r="AS339" i="1"/>
  <c r="AS340" i="1"/>
  <c r="AS341" i="1"/>
  <c r="AS342" i="1"/>
  <c r="AS343" i="1"/>
  <c r="AS344" i="1"/>
  <c r="AS345" i="1"/>
  <c r="AS346" i="1"/>
  <c r="AS347" i="1"/>
  <c r="AS348" i="1"/>
  <c r="AS349" i="1"/>
  <c r="AS350" i="1"/>
  <c r="AS351" i="1"/>
  <c r="AS352" i="1"/>
  <c r="AS353" i="1"/>
  <c r="AS354" i="1"/>
  <c r="AS355" i="1"/>
  <c r="AS356" i="1"/>
  <c r="AS357" i="1"/>
  <c r="AS358" i="1"/>
  <c r="AS359" i="1"/>
  <c r="AS360" i="1"/>
  <c r="AS361" i="1"/>
  <c r="AS362" i="1"/>
  <c r="AS363" i="1"/>
  <c r="AS364" i="1"/>
  <c r="AS365" i="1"/>
  <c r="AS366" i="1"/>
  <c r="AS367" i="1"/>
  <c r="AS368" i="1"/>
  <c r="AS369" i="1"/>
  <c r="AS370" i="1"/>
  <c r="AS371" i="1"/>
  <c r="AS372" i="1"/>
  <c r="AS373" i="1"/>
  <c r="AS374" i="1"/>
  <c r="AS375" i="1"/>
  <c r="AS376" i="1"/>
  <c r="AS377" i="1"/>
  <c r="AS378" i="1"/>
  <c r="AS379" i="1"/>
  <c r="AS380" i="1"/>
  <c r="AS381" i="1"/>
  <c r="AS382" i="1"/>
  <c r="AS383" i="1"/>
  <c r="AS384" i="1"/>
  <c r="AS385" i="1"/>
  <c r="AS386" i="1"/>
  <c r="AS387" i="1"/>
  <c r="AS388" i="1"/>
  <c r="AS389" i="1"/>
  <c r="AS390" i="1"/>
  <c r="AS391" i="1"/>
  <c r="AS392" i="1"/>
  <c r="AS393" i="1"/>
  <c r="AS394" i="1"/>
  <c r="AS395" i="1"/>
  <c r="AS396" i="1"/>
  <c r="AS397" i="1"/>
  <c r="AS398" i="1"/>
  <c r="AS399" i="1"/>
  <c r="AS400" i="1"/>
  <c r="AS401" i="1"/>
  <c r="AS402" i="1"/>
  <c r="AS403" i="1"/>
  <c r="AS404" i="1"/>
  <c r="AS405" i="1"/>
  <c r="AS406" i="1"/>
  <c r="AS407" i="1"/>
  <c r="AS408" i="1"/>
  <c r="AS409" i="1"/>
  <c r="AS410" i="1"/>
  <c r="AS411" i="1"/>
  <c r="AS412" i="1"/>
  <c r="AS413" i="1"/>
  <c r="AS414" i="1"/>
  <c r="AS415" i="1"/>
  <c r="AS416" i="1"/>
  <c r="AS417" i="1"/>
  <c r="AS418" i="1"/>
  <c r="AS419" i="1"/>
  <c r="AS420" i="1"/>
  <c r="AS421" i="1"/>
  <c r="AS422" i="1"/>
  <c r="AS423" i="1"/>
  <c r="AS424" i="1"/>
  <c r="AS425" i="1"/>
  <c r="AS426" i="1"/>
  <c r="AS427" i="1"/>
  <c r="AS428" i="1"/>
  <c r="AS429" i="1"/>
  <c r="AS430" i="1"/>
  <c r="AS431" i="1"/>
  <c r="AS432" i="1"/>
  <c r="AS433" i="1"/>
  <c r="AS434" i="1"/>
  <c r="AS435" i="1"/>
  <c r="AS436" i="1"/>
  <c r="AS437" i="1"/>
  <c r="AS438" i="1"/>
  <c r="AS439" i="1"/>
  <c r="AS440" i="1"/>
  <c r="AS441" i="1"/>
  <c r="AS442" i="1"/>
  <c r="AS443" i="1"/>
  <c r="AS444" i="1"/>
  <c r="AS445" i="1"/>
  <c r="AS446" i="1"/>
  <c r="AS447" i="1"/>
  <c r="AS448" i="1"/>
  <c r="AS449" i="1"/>
  <c r="AS450" i="1"/>
  <c r="AS451" i="1"/>
  <c r="AS452" i="1"/>
  <c r="AS453" i="1"/>
  <c r="AS454" i="1"/>
  <c r="AS455" i="1"/>
  <c r="AS456" i="1"/>
  <c r="AS457" i="1"/>
  <c r="AS458" i="1"/>
  <c r="AS459" i="1"/>
  <c r="AS460" i="1"/>
  <c r="AS461" i="1"/>
  <c r="AS462" i="1"/>
  <c r="AS463" i="1"/>
  <c r="AS464" i="1"/>
  <c r="AS465" i="1"/>
  <c r="AS466" i="1"/>
  <c r="AS467" i="1"/>
  <c r="AS468" i="1"/>
  <c r="AS469" i="1"/>
  <c r="AS470" i="1"/>
  <c r="AS471" i="1"/>
  <c r="AS472" i="1"/>
  <c r="AS473" i="1"/>
  <c r="AS474" i="1"/>
  <c r="AS475" i="1"/>
  <c r="AS476" i="1"/>
  <c r="AS477" i="1"/>
  <c r="AS478" i="1"/>
  <c r="AS479" i="1"/>
  <c r="AS480" i="1"/>
  <c r="AS481" i="1"/>
  <c r="AS482" i="1"/>
  <c r="AS483" i="1"/>
  <c r="AS484" i="1"/>
  <c r="AS485" i="1"/>
  <c r="AS486" i="1"/>
  <c r="AS487" i="1"/>
  <c r="AS488" i="1"/>
  <c r="AS489" i="1"/>
  <c r="AS490" i="1"/>
  <c r="AS491" i="1"/>
  <c r="AS492" i="1"/>
  <c r="AS493" i="1"/>
  <c r="AS494" i="1"/>
  <c r="AS495" i="1"/>
  <c r="AS496" i="1"/>
  <c r="AS497" i="1"/>
  <c r="AS498" i="1"/>
  <c r="AS499" i="1"/>
  <c r="AS500" i="1"/>
  <c r="AS501" i="1"/>
  <c r="AS502" i="1"/>
  <c r="AS503" i="1"/>
  <c r="AS504" i="1"/>
  <c r="AS505" i="1"/>
  <c r="AS506" i="1"/>
  <c r="AS507" i="1"/>
  <c r="AS508" i="1"/>
  <c r="AS509" i="1"/>
  <c r="AS510" i="1"/>
  <c r="AS511" i="1"/>
  <c r="AS512" i="1"/>
  <c r="AS513" i="1"/>
  <c r="AS514" i="1"/>
  <c r="AS515" i="1"/>
  <c r="AS516" i="1"/>
  <c r="AS517" i="1"/>
  <c r="AS518" i="1"/>
  <c r="AS519" i="1"/>
  <c r="AS520" i="1"/>
  <c r="AS521" i="1"/>
  <c r="AS522" i="1"/>
  <c r="AS523" i="1"/>
  <c r="AS524" i="1"/>
  <c r="AS525" i="1"/>
  <c r="AS526" i="1"/>
  <c r="AS527" i="1"/>
  <c r="AS528" i="1"/>
  <c r="AS529" i="1"/>
  <c r="AS530" i="1"/>
  <c r="AS531" i="1"/>
  <c r="AS532" i="1"/>
  <c r="AS533" i="1"/>
  <c r="AS534" i="1"/>
  <c r="AS535" i="1"/>
  <c r="AS536" i="1"/>
  <c r="AS537" i="1"/>
  <c r="AS538" i="1"/>
  <c r="AS539" i="1"/>
  <c r="AS540" i="1"/>
  <c r="AS541" i="1"/>
  <c r="AS542" i="1"/>
  <c r="AS543" i="1"/>
  <c r="AS544" i="1"/>
  <c r="AS545" i="1"/>
  <c r="AS546" i="1"/>
  <c r="AS547" i="1"/>
  <c r="AS548" i="1"/>
  <c r="AS549" i="1"/>
  <c r="AS550" i="1"/>
  <c r="AS551" i="1"/>
  <c r="AS552" i="1"/>
  <c r="AS553" i="1"/>
  <c r="AS554" i="1"/>
  <c r="AS555" i="1"/>
  <c r="AS556" i="1"/>
  <c r="AS557" i="1"/>
  <c r="AS558" i="1"/>
  <c r="AS559" i="1"/>
  <c r="AS560" i="1"/>
  <c r="AS561" i="1"/>
  <c r="AS562" i="1"/>
  <c r="AS563" i="1"/>
  <c r="AS564" i="1"/>
  <c r="AS565" i="1"/>
  <c r="AS566" i="1"/>
  <c r="AS567" i="1"/>
  <c r="AS568" i="1"/>
  <c r="AS569" i="1"/>
  <c r="AS570" i="1"/>
  <c r="AS571" i="1"/>
  <c r="AS572" i="1"/>
  <c r="AS573" i="1"/>
  <c r="AS574" i="1"/>
  <c r="AS575" i="1"/>
  <c r="AS576" i="1"/>
  <c r="AS577" i="1"/>
  <c r="AS578" i="1"/>
  <c r="AS579" i="1"/>
  <c r="AS580" i="1"/>
  <c r="AS581" i="1"/>
  <c r="AS582" i="1"/>
  <c r="AS583" i="1"/>
  <c r="AS584" i="1"/>
  <c r="AS585" i="1"/>
  <c r="AS586" i="1"/>
  <c r="AS587" i="1"/>
  <c r="AS588" i="1"/>
  <c r="AS589" i="1"/>
  <c r="AS590" i="1"/>
  <c r="AS591" i="1"/>
  <c r="AS592" i="1"/>
  <c r="AS593" i="1"/>
  <c r="AS594" i="1"/>
  <c r="AS595" i="1"/>
  <c r="AS596" i="1"/>
  <c r="AS597" i="1"/>
  <c r="AS598" i="1"/>
  <c r="AS599" i="1"/>
  <c r="AS600" i="1"/>
  <c r="AS601" i="1"/>
  <c r="AS602" i="1"/>
  <c r="AS603" i="1"/>
  <c r="AS604" i="1"/>
  <c r="AS605" i="1"/>
  <c r="AS606" i="1"/>
  <c r="AS607" i="1"/>
  <c r="AS608" i="1"/>
  <c r="AS609" i="1"/>
  <c r="AS610" i="1"/>
  <c r="AS611" i="1"/>
  <c r="AS612" i="1"/>
  <c r="AS613" i="1"/>
  <c r="AS614" i="1"/>
  <c r="AS615" i="1"/>
  <c r="AS616" i="1"/>
  <c r="AS617" i="1"/>
  <c r="AS618" i="1"/>
  <c r="AS619" i="1"/>
  <c r="AS620" i="1"/>
  <c r="AS621" i="1"/>
  <c r="AS622" i="1"/>
  <c r="AS623" i="1"/>
  <c r="AS624" i="1"/>
  <c r="AS625" i="1"/>
  <c r="AS626" i="1"/>
  <c r="AS627" i="1"/>
  <c r="AS628" i="1"/>
  <c r="AS629" i="1"/>
  <c r="AS630" i="1"/>
  <c r="AS631" i="1"/>
  <c r="AS632" i="1"/>
  <c r="AS633" i="1"/>
  <c r="AS634" i="1"/>
  <c r="AS635" i="1"/>
  <c r="AS636" i="1"/>
  <c r="AS637" i="1"/>
  <c r="AS638" i="1"/>
  <c r="AS639" i="1"/>
  <c r="AS640" i="1"/>
  <c r="AS641" i="1"/>
  <c r="AS642" i="1"/>
  <c r="AS643" i="1"/>
  <c r="AS644" i="1"/>
  <c r="AS645" i="1"/>
  <c r="AS646" i="1"/>
  <c r="AS647" i="1"/>
  <c r="AS648" i="1"/>
  <c r="AS649" i="1"/>
  <c r="AS650" i="1"/>
  <c r="AS651" i="1"/>
  <c r="AS652" i="1"/>
  <c r="AS653" i="1"/>
  <c r="AS654" i="1"/>
  <c r="AS655" i="1"/>
  <c r="AS656" i="1"/>
  <c r="AS657" i="1"/>
  <c r="AS658" i="1"/>
  <c r="AS659" i="1"/>
  <c r="AS660" i="1"/>
  <c r="AS661" i="1"/>
  <c r="AS662" i="1"/>
  <c r="AS663" i="1"/>
  <c r="AS664" i="1"/>
  <c r="AS665" i="1"/>
  <c r="AS666" i="1"/>
  <c r="AS667" i="1"/>
  <c r="AS668" i="1"/>
  <c r="AS669" i="1"/>
  <c r="AS670" i="1"/>
  <c r="AS671" i="1"/>
  <c r="AS672" i="1"/>
  <c r="AS673" i="1"/>
  <c r="AS674" i="1"/>
  <c r="AS675" i="1"/>
  <c r="AS676" i="1"/>
  <c r="AS677" i="1"/>
  <c r="AS678" i="1"/>
  <c r="AS679" i="1"/>
  <c r="AS680" i="1"/>
  <c r="AS681" i="1"/>
  <c r="AS682" i="1"/>
  <c r="AS683" i="1"/>
  <c r="AS684" i="1"/>
  <c r="AS685" i="1"/>
  <c r="AS686" i="1"/>
  <c r="AS687" i="1"/>
  <c r="AS688" i="1"/>
  <c r="AS689" i="1"/>
  <c r="AS690" i="1"/>
  <c r="AS691" i="1"/>
  <c r="AS692" i="1"/>
  <c r="AS693" i="1"/>
  <c r="AS694" i="1"/>
  <c r="AS695" i="1"/>
  <c r="AS696" i="1"/>
  <c r="AS697" i="1"/>
  <c r="AS698" i="1"/>
  <c r="AS699" i="1"/>
  <c r="AS700" i="1"/>
  <c r="AS701" i="1"/>
  <c r="AS702" i="1"/>
  <c r="AS703" i="1"/>
  <c r="AS704" i="1"/>
  <c r="AS705" i="1"/>
  <c r="AS706" i="1"/>
  <c r="AS707" i="1"/>
  <c r="AS708" i="1"/>
  <c r="AS709" i="1"/>
  <c r="AS710" i="1"/>
  <c r="AS711" i="1"/>
  <c r="AS712" i="1"/>
  <c r="AS713" i="1"/>
  <c r="AS714" i="1"/>
  <c r="AS715" i="1"/>
  <c r="AS716" i="1"/>
  <c r="AS717" i="1"/>
  <c r="AS718" i="1"/>
  <c r="AS719" i="1"/>
  <c r="AS720" i="1"/>
  <c r="AS721" i="1"/>
  <c r="AS722" i="1"/>
  <c r="AS723" i="1"/>
  <c r="AS724" i="1"/>
  <c r="AS725" i="1"/>
  <c r="AS726" i="1"/>
  <c r="AS727" i="1"/>
  <c r="AS728" i="1"/>
  <c r="AS729" i="1"/>
  <c r="AS730" i="1"/>
  <c r="AS731" i="1"/>
  <c r="AS732" i="1"/>
  <c r="AS2" i="1"/>
  <c r="AR2" i="1"/>
  <c r="AR3" i="1"/>
  <c r="AR4" i="1"/>
  <c r="AR5" i="1"/>
  <c r="AR6" i="1"/>
  <c r="AR7" i="1"/>
  <c r="AR8" i="1"/>
  <c r="AR9" i="1"/>
  <c r="AR10" i="1"/>
  <c r="AR11" i="1"/>
  <c r="AR12" i="1"/>
  <c r="AR13" i="1"/>
  <c r="AR14" i="1"/>
  <c r="AR15" i="1"/>
  <c r="AR16" i="1"/>
  <c r="AR17" i="1"/>
  <c r="AR18" i="1"/>
  <c r="AR19" i="1"/>
  <c r="AR20" i="1"/>
  <c r="AR21" i="1"/>
  <c r="AR22" i="1"/>
  <c r="AR23" i="1"/>
  <c r="AR24" i="1"/>
  <c r="AR25" i="1"/>
  <c r="AR26" i="1"/>
  <c r="AR27" i="1"/>
  <c r="AR28" i="1"/>
  <c r="AR29" i="1"/>
  <c r="AR30" i="1"/>
  <c r="AR31" i="1"/>
  <c r="AR32" i="1"/>
  <c r="AR33" i="1"/>
  <c r="AR34" i="1"/>
  <c r="AR35" i="1"/>
  <c r="AR36" i="1"/>
  <c r="AR37" i="1"/>
  <c r="AR38" i="1"/>
  <c r="AR39" i="1"/>
  <c r="AR40" i="1"/>
  <c r="AR41" i="1"/>
  <c r="AR42" i="1"/>
  <c r="AR43" i="1"/>
  <c r="AR44" i="1"/>
  <c r="AR45" i="1"/>
  <c r="AR46" i="1"/>
  <c r="AR47" i="1"/>
  <c r="AR48" i="1"/>
  <c r="AR49" i="1"/>
  <c r="AR50" i="1"/>
  <c r="AR51" i="1"/>
  <c r="AR52" i="1"/>
  <c r="AR53" i="1"/>
  <c r="AR54" i="1"/>
  <c r="AR55" i="1"/>
  <c r="AR56" i="1"/>
  <c r="AR57" i="1"/>
  <c r="AR58" i="1"/>
  <c r="AR59" i="1"/>
  <c r="AR60" i="1"/>
  <c r="AR61" i="1"/>
  <c r="AR62" i="1"/>
  <c r="AR63" i="1"/>
  <c r="AR64" i="1"/>
  <c r="AR65" i="1"/>
  <c r="AR66" i="1"/>
  <c r="AR67" i="1"/>
  <c r="AR68" i="1"/>
  <c r="AR69" i="1"/>
  <c r="AR70" i="1"/>
  <c r="AR71" i="1"/>
  <c r="AR72" i="1"/>
  <c r="AR73" i="1"/>
  <c r="AR74" i="1"/>
  <c r="AR75" i="1"/>
  <c r="AR76" i="1"/>
  <c r="AR77" i="1"/>
  <c r="AR78" i="1"/>
  <c r="AR79" i="1"/>
  <c r="AR80" i="1"/>
  <c r="AR81" i="1"/>
  <c r="AR82" i="1"/>
  <c r="AR83" i="1"/>
  <c r="AR84" i="1"/>
  <c r="AR85" i="1"/>
  <c r="AR86" i="1"/>
  <c r="AR87" i="1"/>
  <c r="AR88" i="1"/>
  <c r="AR89" i="1"/>
  <c r="AR90" i="1"/>
  <c r="AR91" i="1"/>
  <c r="AR92" i="1"/>
  <c r="AR93" i="1"/>
  <c r="AR94" i="1"/>
  <c r="AR95" i="1"/>
  <c r="AR96" i="1"/>
  <c r="AR97" i="1"/>
  <c r="AR98" i="1"/>
  <c r="AR99" i="1"/>
  <c r="AR100" i="1"/>
  <c r="AR101" i="1"/>
  <c r="AR102" i="1"/>
  <c r="AR103" i="1"/>
  <c r="AR104" i="1"/>
  <c r="AR105" i="1"/>
  <c r="AR106" i="1"/>
  <c r="AR107" i="1"/>
  <c r="AR108" i="1"/>
  <c r="AR109" i="1"/>
  <c r="AR110" i="1"/>
  <c r="AR111" i="1"/>
  <c r="AR112" i="1"/>
  <c r="AR113" i="1"/>
  <c r="AR114" i="1"/>
  <c r="AR115" i="1"/>
  <c r="AR116" i="1"/>
  <c r="AR117" i="1"/>
  <c r="AR118" i="1"/>
  <c r="AR119" i="1"/>
  <c r="AR120" i="1"/>
  <c r="AR121" i="1"/>
  <c r="AR122" i="1"/>
  <c r="AR123" i="1"/>
  <c r="AR124" i="1"/>
  <c r="AR125" i="1"/>
  <c r="AR126" i="1"/>
  <c r="AR127" i="1"/>
  <c r="AR128" i="1"/>
  <c r="AR129" i="1"/>
  <c r="AR130" i="1"/>
  <c r="AR131" i="1"/>
  <c r="AR132" i="1"/>
  <c r="AR133" i="1"/>
  <c r="AR134" i="1"/>
  <c r="AR135" i="1"/>
  <c r="AR136" i="1"/>
  <c r="AR137" i="1"/>
  <c r="AR138" i="1"/>
  <c r="AR139" i="1"/>
  <c r="AR140" i="1"/>
  <c r="AR141" i="1"/>
  <c r="AR142" i="1"/>
  <c r="AR143" i="1"/>
  <c r="AR144" i="1"/>
  <c r="AR145" i="1"/>
  <c r="AR146" i="1"/>
  <c r="AR147" i="1"/>
  <c r="AR148" i="1"/>
  <c r="AR149" i="1"/>
  <c r="AR150" i="1"/>
  <c r="AR151" i="1"/>
  <c r="AR152" i="1"/>
  <c r="AR153" i="1"/>
  <c r="AR154" i="1"/>
  <c r="AR155" i="1"/>
  <c r="AR156" i="1"/>
  <c r="AR157" i="1"/>
  <c r="AR158" i="1"/>
  <c r="AR159" i="1"/>
  <c r="AR160" i="1"/>
  <c r="AR161" i="1"/>
  <c r="AR162" i="1"/>
  <c r="AR163" i="1"/>
  <c r="AR164" i="1"/>
  <c r="AR165" i="1"/>
  <c r="AR166" i="1"/>
  <c r="AR167" i="1"/>
  <c r="AR168" i="1"/>
  <c r="AR169" i="1"/>
  <c r="AR170" i="1"/>
  <c r="AR171" i="1"/>
  <c r="AR172" i="1"/>
  <c r="AR173" i="1"/>
  <c r="AR174" i="1"/>
  <c r="AR175" i="1"/>
  <c r="AR176" i="1"/>
  <c r="AR177" i="1"/>
  <c r="AR178" i="1"/>
  <c r="AR179" i="1"/>
  <c r="AR180" i="1"/>
  <c r="AR181" i="1"/>
  <c r="AR182" i="1"/>
  <c r="AR183" i="1"/>
  <c r="AR184" i="1"/>
  <c r="AR185" i="1"/>
  <c r="AR186" i="1"/>
  <c r="AR187" i="1"/>
  <c r="AR188" i="1"/>
  <c r="AR189" i="1"/>
  <c r="AR190" i="1"/>
  <c r="AR191" i="1"/>
  <c r="AR192" i="1"/>
  <c r="AR193" i="1"/>
  <c r="AR194" i="1"/>
  <c r="AR195" i="1"/>
  <c r="AR196" i="1"/>
  <c r="AR197" i="1"/>
  <c r="AR198" i="1"/>
  <c r="AR199" i="1"/>
  <c r="AR200" i="1"/>
  <c r="AR201" i="1"/>
  <c r="AR202" i="1"/>
  <c r="AR203" i="1"/>
  <c r="AR204" i="1"/>
  <c r="AR205" i="1"/>
  <c r="AR206" i="1"/>
  <c r="AR207" i="1"/>
  <c r="AR208" i="1"/>
  <c r="AR209" i="1"/>
  <c r="AR210" i="1"/>
  <c r="AR211" i="1"/>
  <c r="AR212" i="1"/>
  <c r="AR213" i="1"/>
  <c r="AR214" i="1"/>
  <c r="AR215" i="1"/>
  <c r="AR216" i="1"/>
  <c r="AR217" i="1"/>
  <c r="AR218" i="1"/>
  <c r="AR219" i="1"/>
  <c r="AR220" i="1"/>
  <c r="AR221" i="1"/>
  <c r="AR222" i="1"/>
  <c r="AR223" i="1"/>
  <c r="AR224" i="1"/>
  <c r="AR225" i="1"/>
  <c r="AR226" i="1"/>
  <c r="AR227" i="1"/>
  <c r="AR228" i="1"/>
  <c r="AR229" i="1"/>
  <c r="AR230" i="1"/>
  <c r="AR231" i="1"/>
  <c r="AR232" i="1"/>
  <c r="AR233" i="1"/>
  <c r="AR234" i="1"/>
  <c r="AR235" i="1"/>
  <c r="AR236" i="1"/>
  <c r="AR237" i="1"/>
  <c r="AR238" i="1"/>
  <c r="AR239" i="1"/>
  <c r="AR240" i="1"/>
  <c r="AR241" i="1"/>
  <c r="AR242" i="1"/>
  <c r="AR243" i="1"/>
  <c r="AR244" i="1"/>
  <c r="AR245" i="1"/>
  <c r="AR246" i="1"/>
  <c r="AR247" i="1"/>
  <c r="AR248" i="1"/>
  <c r="AR249" i="1"/>
  <c r="AR250" i="1"/>
  <c r="AR251" i="1"/>
  <c r="AR252" i="1"/>
  <c r="AR253" i="1"/>
  <c r="AR254" i="1"/>
  <c r="AR255" i="1"/>
  <c r="AR256" i="1"/>
  <c r="AR257" i="1"/>
  <c r="AR258" i="1"/>
  <c r="AR259" i="1"/>
  <c r="AR260" i="1"/>
  <c r="AR261" i="1"/>
  <c r="AR262" i="1"/>
  <c r="AR263" i="1"/>
  <c r="AR264" i="1"/>
  <c r="AR265" i="1"/>
  <c r="AR266" i="1"/>
  <c r="AR267" i="1"/>
  <c r="AR268" i="1"/>
  <c r="AR269" i="1"/>
  <c r="AR270" i="1"/>
  <c r="AR271" i="1"/>
  <c r="AR272" i="1"/>
  <c r="AR273" i="1"/>
  <c r="AR274" i="1"/>
  <c r="AR275" i="1"/>
  <c r="AR276" i="1"/>
  <c r="AR277" i="1"/>
  <c r="AR278" i="1"/>
  <c r="AR279" i="1"/>
  <c r="AR280" i="1"/>
  <c r="AR281" i="1"/>
  <c r="AR282" i="1"/>
  <c r="AR283" i="1"/>
  <c r="AR284" i="1"/>
  <c r="AR285" i="1"/>
  <c r="AR286" i="1"/>
  <c r="AR287" i="1"/>
  <c r="AR288" i="1"/>
  <c r="AR289" i="1"/>
  <c r="AR290" i="1"/>
  <c r="AR291" i="1"/>
  <c r="AR292" i="1"/>
  <c r="AR293" i="1"/>
  <c r="AR294" i="1"/>
  <c r="AR295" i="1"/>
  <c r="AR296" i="1"/>
  <c r="AR297" i="1"/>
  <c r="AR298" i="1"/>
  <c r="AR299" i="1"/>
  <c r="AR300" i="1"/>
  <c r="AR301" i="1"/>
  <c r="AR302" i="1"/>
  <c r="AR303" i="1"/>
  <c r="AR304" i="1"/>
  <c r="AR305" i="1"/>
  <c r="AR306" i="1"/>
  <c r="AR307" i="1"/>
  <c r="AR308" i="1"/>
  <c r="AR309" i="1"/>
  <c r="AR310" i="1"/>
  <c r="AR311" i="1"/>
  <c r="AR312" i="1"/>
  <c r="AR313" i="1"/>
  <c r="AR314" i="1"/>
  <c r="AR315" i="1"/>
  <c r="AR316" i="1"/>
  <c r="AR317" i="1"/>
  <c r="AR318" i="1"/>
  <c r="AR319" i="1"/>
  <c r="AR320" i="1"/>
  <c r="AR321" i="1"/>
  <c r="AR322" i="1"/>
  <c r="AR323" i="1"/>
  <c r="AR324" i="1"/>
  <c r="AR325" i="1"/>
  <c r="AR326" i="1"/>
  <c r="AR327" i="1"/>
  <c r="AR328" i="1"/>
  <c r="AR329" i="1"/>
  <c r="AR330" i="1"/>
  <c r="AR331" i="1"/>
  <c r="AR332" i="1"/>
  <c r="AR333" i="1"/>
  <c r="AR334" i="1"/>
  <c r="AR335" i="1"/>
  <c r="AR336" i="1"/>
  <c r="AR337" i="1"/>
  <c r="AR338" i="1"/>
  <c r="AR339" i="1"/>
  <c r="AR340" i="1"/>
  <c r="AR341" i="1"/>
  <c r="AR342" i="1"/>
  <c r="AR343" i="1"/>
  <c r="AR344" i="1"/>
  <c r="AR345" i="1"/>
  <c r="AR346" i="1"/>
  <c r="AR347" i="1"/>
  <c r="AR348" i="1"/>
  <c r="AR349" i="1"/>
  <c r="AR350" i="1"/>
  <c r="AR351" i="1"/>
  <c r="AR352" i="1"/>
  <c r="AR353" i="1"/>
  <c r="AR354" i="1"/>
  <c r="AR355" i="1"/>
  <c r="AR356" i="1"/>
  <c r="AR357" i="1"/>
  <c r="AR358" i="1"/>
  <c r="AR359" i="1"/>
  <c r="AR360" i="1"/>
  <c r="AR361" i="1"/>
  <c r="AR362" i="1"/>
  <c r="AR363" i="1"/>
  <c r="AR364" i="1"/>
  <c r="AR365" i="1"/>
  <c r="AR366" i="1"/>
  <c r="AR367" i="1"/>
  <c r="AR368" i="1"/>
  <c r="AR369" i="1"/>
  <c r="AR370" i="1"/>
  <c r="AR371" i="1"/>
  <c r="AR372" i="1"/>
  <c r="AR373" i="1"/>
  <c r="AR374" i="1"/>
  <c r="AR375" i="1"/>
  <c r="AR376" i="1"/>
  <c r="AR377" i="1"/>
  <c r="AR378" i="1"/>
  <c r="AR379" i="1"/>
  <c r="AR380" i="1"/>
  <c r="AR381" i="1"/>
  <c r="AR382" i="1"/>
  <c r="AR383" i="1"/>
  <c r="AR384" i="1"/>
  <c r="AR385" i="1"/>
  <c r="AR386" i="1"/>
  <c r="AR387" i="1"/>
  <c r="AR388" i="1"/>
  <c r="AR389" i="1"/>
  <c r="AR390" i="1"/>
  <c r="AR391" i="1"/>
  <c r="AR392" i="1"/>
  <c r="AR393" i="1"/>
  <c r="AR394" i="1"/>
  <c r="AR395" i="1"/>
  <c r="AR396" i="1"/>
  <c r="AR397" i="1"/>
  <c r="AR398" i="1"/>
  <c r="AR399" i="1"/>
  <c r="AR400" i="1"/>
  <c r="AR401" i="1"/>
  <c r="AR402" i="1"/>
  <c r="AR403" i="1"/>
  <c r="AR404" i="1"/>
  <c r="AR405" i="1"/>
  <c r="AR406" i="1"/>
  <c r="AR407" i="1"/>
  <c r="AR408" i="1"/>
  <c r="AR409" i="1"/>
  <c r="AR410" i="1"/>
  <c r="AR411" i="1"/>
  <c r="AR412" i="1"/>
  <c r="AR413" i="1"/>
  <c r="AR414" i="1"/>
  <c r="AR415" i="1"/>
  <c r="AR416" i="1"/>
  <c r="AR417" i="1"/>
  <c r="AR418" i="1"/>
  <c r="AR419" i="1"/>
  <c r="AR420" i="1"/>
  <c r="AR421" i="1"/>
  <c r="AR422" i="1"/>
  <c r="AR423" i="1"/>
  <c r="AR424" i="1"/>
  <c r="AR425" i="1"/>
  <c r="AR426" i="1"/>
  <c r="AR427" i="1"/>
  <c r="AR428" i="1"/>
  <c r="AR429" i="1"/>
  <c r="AR430" i="1"/>
  <c r="AR431" i="1"/>
  <c r="AR432" i="1"/>
  <c r="AR433" i="1"/>
  <c r="AR434" i="1"/>
  <c r="AR435" i="1"/>
  <c r="AR436" i="1"/>
  <c r="AR437" i="1"/>
  <c r="AR438" i="1"/>
  <c r="AR439" i="1"/>
  <c r="AR440" i="1"/>
  <c r="AR441" i="1"/>
  <c r="AR442" i="1"/>
  <c r="AR443" i="1"/>
  <c r="AR444" i="1"/>
  <c r="AR445" i="1"/>
  <c r="AR446" i="1"/>
  <c r="AR447" i="1"/>
  <c r="AR448" i="1"/>
  <c r="AR449" i="1"/>
  <c r="AR450" i="1"/>
  <c r="AR451" i="1"/>
  <c r="AR452" i="1"/>
  <c r="AR453" i="1"/>
  <c r="AR454" i="1"/>
  <c r="AR455" i="1"/>
  <c r="AR456" i="1"/>
  <c r="AR457" i="1"/>
  <c r="AR458" i="1"/>
  <c r="AR459" i="1"/>
  <c r="AR460" i="1"/>
  <c r="AR461" i="1"/>
  <c r="AR462" i="1"/>
  <c r="AR463" i="1"/>
  <c r="AR464" i="1"/>
  <c r="AR465" i="1"/>
  <c r="AR466" i="1"/>
  <c r="AR467" i="1"/>
  <c r="AR468" i="1"/>
  <c r="AR469" i="1"/>
  <c r="AR470" i="1"/>
  <c r="AR471" i="1"/>
  <c r="AR472" i="1"/>
  <c r="AR473" i="1"/>
  <c r="AR474" i="1"/>
  <c r="AR475" i="1"/>
  <c r="AR476" i="1"/>
  <c r="AR477" i="1"/>
  <c r="AR478" i="1"/>
  <c r="AR479" i="1"/>
  <c r="AR480" i="1"/>
  <c r="AR481" i="1"/>
  <c r="AR482" i="1"/>
  <c r="AR483" i="1"/>
  <c r="AR484" i="1"/>
  <c r="AR485" i="1"/>
  <c r="AR486" i="1"/>
  <c r="AR487" i="1"/>
  <c r="AR488" i="1"/>
  <c r="AR489" i="1"/>
  <c r="AR490" i="1"/>
  <c r="AR491" i="1"/>
  <c r="AR492" i="1"/>
  <c r="AR493" i="1"/>
  <c r="AR494" i="1"/>
  <c r="AR495" i="1"/>
  <c r="AR496" i="1"/>
  <c r="AR497" i="1"/>
  <c r="AR498" i="1"/>
  <c r="AR499" i="1"/>
  <c r="AR500" i="1"/>
  <c r="AR501" i="1"/>
  <c r="AR502" i="1"/>
  <c r="AR503" i="1"/>
  <c r="AR504" i="1"/>
  <c r="AR505" i="1"/>
  <c r="AR506" i="1"/>
  <c r="AR507" i="1"/>
  <c r="AR508" i="1"/>
  <c r="AR509" i="1"/>
  <c r="AR510" i="1"/>
  <c r="AR511" i="1"/>
  <c r="AR512" i="1"/>
  <c r="AR513" i="1"/>
  <c r="AR514" i="1"/>
  <c r="AR515" i="1"/>
  <c r="AR516" i="1"/>
  <c r="AR517" i="1"/>
  <c r="AR518" i="1"/>
  <c r="AR519" i="1"/>
  <c r="AR520" i="1"/>
  <c r="AR521" i="1"/>
  <c r="AR522" i="1"/>
  <c r="AR523" i="1"/>
  <c r="AR524" i="1"/>
  <c r="AR525" i="1"/>
  <c r="AR526" i="1"/>
  <c r="AR527" i="1"/>
  <c r="AR528" i="1"/>
  <c r="AR529" i="1"/>
  <c r="AR530" i="1"/>
  <c r="AR531" i="1"/>
  <c r="AR532" i="1"/>
  <c r="AR533" i="1"/>
  <c r="AR534" i="1"/>
  <c r="AR535" i="1"/>
  <c r="AR536" i="1"/>
  <c r="AR537" i="1"/>
  <c r="AR538" i="1"/>
  <c r="AR539" i="1"/>
  <c r="AR540" i="1"/>
  <c r="AR541" i="1"/>
  <c r="AR542" i="1"/>
  <c r="AR543" i="1"/>
  <c r="AR544" i="1"/>
  <c r="AR545" i="1"/>
  <c r="AR546" i="1"/>
  <c r="AR547" i="1"/>
  <c r="AR548" i="1"/>
  <c r="AR549" i="1"/>
  <c r="AR550" i="1"/>
  <c r="AR551" i="1"/>
  <c r="AR552" i="1"/>
  <c r="AR553" i="1"/>
  <c r="AR554" i="1"/>
  <c r="AR555" i="1"/>
  <c r="AR556" i="1"/>
  <c r="AR557" i="1"/>
  <c r="AR558" i="1"/>
  <c r="AR559" i="1"/>
  <c r="AR560" i="1"/>
  <c r="AR561" i="1"/>
  <c r="AR562" i="1"/>
  <c r="AR563" i="1"/>
  <c r="AR564" i="1"/>
  <c r="AR565" i="1"/>
  <c r="AR566" i="1"/>
  <c r="AR567" i="1"/>
  <c r="AR568" i="1"/>
  <c r="AR569" i="1"/>
  <c r="AR570" i="1"/>
  <c r="AR571" i="1"/>
  <c r="AR572" i="1"/>
  <c r="AR573" i="1"/>
  <c r="AR574" i="1"/>
  <c r="AR575" i="1"/>
  <c r="AR576" i="1"/>
  <c r="AR577" i="1"/>
  <c r="AR578" i="1"/>
  <c r="AR579" i="1"/>
  <c r="AR580" i="1"/>
  <c r="AR581" i="1"/>
  <c r="AR582" i="1"/>
  <c r="AR583" i="1"/>
  <c r="AR584" i="1"/>
  <c r="AR585" i="1"/>
  <c r="AR586" i="1"/>
  <c r="AR587" i="1"/>
  <c r="AR588" i="1"/>
  <c r="AR589" i="1"/>
  <c r="AR590" i="1"/>
  <c r="AR591" i="1"/>
  <c r="AR592" i="1"/>
  <c r="AR593" i="1"/>
  <c r="AR594" i="1"/>
  <c r="AR595" i="1"/>
  <c r="AR596" i="1"/>
  <c r="AR597" i="1"/>
  <c r="AR598" i="1"/>
  <c r="AR599" i="1"/>
  <c r="AR600" i="1"/>
  <c r="AR601" i="1"/>
  <c r="AR602" i="1"/>
  <c r="AR603" i="1"/>
  <c r="AR604" i="1"/>
  <c r="AR605" i="1"/>
  <c r="AR606" i="1"/>
  <c r="AR607" i="1"/>
  <c r="AR608" i="1"/>
  <c r="AR609" i="1"/>
  <c r="AR610" i="1"/>
  <c r="AR611" i="1"/>
  <c r="AR612" i="1"/>
  <c r="AR613" i="1"/>
  <c r="AR614" i="1"/>
  <c r="AR615" i="1"/>
  <c r="AR616" i="1"/>
  <c r="AR617" i="1"/>
  <c r="AR618" i="1"/>
  <c r="AR619" i="1"/>
  <c r="AR620" i="1"/>
  <c r="AR621" i="1"/>
  <c r="AR622" i="1"/>
  <c r="AR623" i="1"/>
  <c r="AR624" i="1"/>
  <c r="AR625" i="1"/>
  <c r="AR626" i="1"/>
  <c r="AR627" i="1"/>
  <c r="AR628" i="1"/>
  <c r="AR629" i="1"/>
  <c r="AR630" i="1"/>
  <c r="AR631" i="1"/>
  <c r="AR632" i="1"/>
  <c r="AR633" i="1"/>
  <c r="AR634" i="1"/>
  <c r="AR635" i="1"/>
  <c r="AR636" i="1"/>
  <c r="AR637" i="1"/>
  <c r="AR638" i="1"/>
  <c r="AR639" i="1"/>
  <c r="AR640" i="1"/>
  <c r="AR641" i="1"/>
  <c r="AR642" i="1"/>
  <c r="AR643" i="1"/>
  <c r="AR644" i="1"/>
  <c r="AR645" i="1"/>
  <c r="AR646" i="1"/>
  <c r="AR647" i="1"/>
  <c r="AR648" i="1"/>
  <c r="AR649" i="1"/>
  <c r="AR650" i="1"/>
  <c r="AR651" i="1"/>
  <c r="AR652" i="1"/>
  <c r="AR653" i="1"/>
  <c r="AR654" i="1"/>
  <c r="AR655" i="1"/>
  <c r="AR656" i="1"/>
  <c r="AR657" i="1"/>
  <c r="AR658" i="1"/>
  <c r="AR659" i="1"/>
  <c r="AR660" i="1"/>
  <c r="AR661" i="1"/>
  <c r="AR662" i="1"/>
  <c r="AR663" i="1"/>
  <c r="AR664" i="1"/>
  <c r="AR665" i="1"/>
  <c r="AR666" i="1"/>
  <c r="AR667" i="1"/>
  <c r="AR668" i="1"/>
  <c r="AR669" i="1"/>
  <c r="AR670" i="1"/>
  <c r="AR671" i="1"/>
  <c r="AR672" i="1"/>
  <c r="AR673" i="1"/>
  <c r="AR674" i="1"/>
  <c r="AR675" i="1"/>
  <c r="AR676" i="1"/>
  <c r="AR677" i="1"/>
  <c r="AR678" i="1"/>
  <c r="AR679" i="1"/>
  <c r="AR680" i="1"/>
  <c r="AR681" i="1"/>
  <c r="AR682" i="1"/>
  <c r="AR683" i="1"/>
  <c r="AR684" i="1"/>
  <c r="AR685" i="1"/>
  <c r="AR686" i="1"/>
  <c r="AR687" i="1"/>
  <c r="AR688" i="1"/>
  <c r="AR689" i="1"/>
  <c r="AR690" i="1"/>
  <c r="AR691" i="1"/>
  <c r="AR692" i="1"/>
  <c r="AR693" i="1"/>
  <c r="AR694" i="1"/>
  <c r="AR695" i="1"/>
  <c r="AR696" i="1"/>
  <c r="AR697" i="1"/>
  <c r="AR698" i="1"/>
  <c r="AR699" i="1"/>
  <c r="AR700" i="1"/>
  <c r="AR701" i="1"/>
  <c r="AR702" i="1"/>
  <c r="AR703" i="1"/>
  <c r="AR704" i="1"/>
  <c r="AR705" i="1"/>
  <c r="AR706" i="1"/>
  <c r="AR707" i="1"/>
  <c r="AR708" i="1"/>
  <c r="AR709" i="1"/>
  <c r="AR710" i="1"/>
  <c r="AR711" i="1"/>
  <c r="AR712" i="1"/>
  <c r="AR713" i="1"/>
  <c r="AR714" i="1"/>
  <c r="AR715" i="1"/>
  <c r="AR716" i="1"/>
  <c r="AR717" i="1"/>
  <c r="AR718" i="1"/>
  <c r="AR719" i="1"/>
  <c r="AR720" i="1"/>
  <c r="AR721" i="1"/>
  <c r="AR722" i="1"/>
  <c r="AR723" i="1"/>
  <c r="AR724" i="1"/>
  <c r="AR725" i="1"/>
  <c r="AR726" i="1"/>
  <c r="AR727" i="1"/>
  <c r="AR728" i="1"/>
  <c r="AR729" i="1"/>
  <c r="AR730" i="1"/>
  <c r="AR731" i="1"/>
  <c r="AR732" i="1"/>
  <c r="J22" i="3"/>
  <c r="Z25" i="3"/>
  <c r="X25" i="3"/>
  <c r="AB18" i="9"/>
  <c r="AT8" i="9"/>
  <c r="Y25" i="3"/>
  <c r="AW1692" i="1" l="1"/>
  <c r="AQ1692" i="1"/>
  <c r="AQ1693" i="1"/>
  <c r="AW1693" i="1"/>
  <c r="AQ1690" i="1"/>
  <c r="AQ1691" i="1"/>
  <c r="AW1691" i="1"/>
  <c r="AW1683" i="1"/>
  <c r="AQ1683" i="1"/>
  <c r="AW1681" i="1"/>
  <c r="AQ1681" i="1"/>
  <c r="AW1687" i="1"/>
  <c r="AQ1687" i="1"/>
  <c r="AW1685" i="1"/>
  <c r="AQ1685" i="1"/>
  <c r="AW1689" i="1"/>
  <c r="AQ1689" i="1"/>
  <c r="AW1688" i="1"/>
  <c r="AQ1688" i="1"/>
  <c r="AW1686" i="1"/>
  <c r="AQ1686" i="1"/>
  <c r="AW1684" i="1"/>
  <c r="AQ1684" i="1"/>
  <c r="AQ1682" i="1"/>
  <c r="AW1682" i="1"/>
  <c r="AQ1680" i="1"/>
  <c r="AQ1679" i="1"/>
  <c r="AW1677" i="1"/>
  <c r="AQ1677" i="1"/>
  <c r="AW1675" i="1"/>
  <c r="AQ1675" i="1"/>
  <c r="AW1673" i="1"/>
  <c r="AQ1673" i="1"/>
  <c r="AW1671" i="1"/>
  <c r="AQ1671" i="1"/>
  <c r="AQ1669" i="1"/>
  <c r="AQ1676" i="1"/>
  <c r="AW1676" i="1"/>
  <c r="AQ1674" i="1"/>
  <c r="AW1674" i="1"/>
  <c r="AQ1670" i="1"/>
  <c r="AW1670" i="1"/>
  <c r="AQ1672" i="1"/>
  <c r="AW1672" i="1"/>
  <c r="AQ1678" i="1"/>
  <c r="AW1678" i="1"/>
  <c r="AW1656" i="1"/>
  <c r="AQ1656" i="1"/>
  <c r="AW1668" i="1"/>
  <c r="AQ1668" i="1"/>
  <c r="AW1664" i="1"/>
  <c r="AQ1664" i="1"/>
  <c r="AW1660" i="1"/>
  <c r="AQ1660" i="1"/>
  <c r="AQ1658" i="1"/>
  <c r="AW1658" i="1"/>
  <c r="AQ1657" i="1"/>
  <c r="AW1657" i="1"/>
  <c r="AW1666" i="1"/>
  <c r="AQ1666" i="1"/>
  <c r="AQ1665" i="1"/>
  <c r="AW1665" i="1"/>
  <c r="AW1662" i="1"/>
  <c r="AQ1662" i="1"/>
  <c r="AQ1661" i="1"/>
  <c r="AW1661" i="1"/>
  <c r="AQ1667" i="1"/>
  <c r="AQ1663" i="1"/>
  <c r="AQ1659" i="1"/>
  <c r="AQ1655" i="1"/>
  <c r="AW1653" i="1"/>
  <c r="AQ1653" i="1"/>
  <c r="AW1651" i="1"/>
  <c r="AQ1651" i="1"/>
  <c r="AW1649" i="1"/>
  <c r="AQ1649" i="1"/>
  <c r="AW1647" i="1"/>
  <c r="AQ1647" i="1"/>
  <c r="AW1645" i="1"/>
  <c r="AQ1645" i="1"/>
  <c r="AW1643" i="1"/>
  <c r="AQ1643" i="1"/>
  <c r="AQ1654" i="1"/>
  <c r="AW1654" i="1"/>
  <c r="AQ1648" i="1"/>
  <c r="AW1648" i="1"/>
  <c r="AQ1652" i="1"/>
  <c r="AW1652" i="1"/>
  <c r="AQ1644" i="1"/>
  <c r="AW1644" i="1"/>
  <c r="AQ1646" i="1"/>
  <c r="AW1646" i="1"/>
  <c r="AQ1650" i="1"/>
  <c r="AW1650" i="1"/>
  <c r="AW1636" i="1"/>
  <c r="AQ1636" i="1"/>
  <c r="AW1642" i="1"/>
  <c r="AQ1642" i="1"/>
  <c r="AW1633" i="1"/>
  <c r="AQ1633" i="1"/>
  <c r="AW1640" i="1"/>
  <c r="AQ1640" i="1"/>
  <c r="AW1638" i="1"/>
  <c r="AQ1638" i="1"/>
  <c r="AQ1637" i="1"/>
  <c r="AW1637" i="1"/>
  <c r="AW1641" i="1"/>
  <c r="AQ1641" i="1"/>
  <c r="AW1639" i="1"/>
  <c r="AQ1639" i="1"/>
  <c r="AW1635" i="1"/>
  <c r="AQ1635" i="1"/>
  <c r="AQ1634" i="1"/>
  <c r="AW1634" i="1"/>
  <c r="AW1631" i="1"/>
  <c r="AQ1631" i="1"/>
  <c r="AQ1627" i="1"/>
  <c r="AQ1629" i="1"/>
  <c r="AQ1628" i="1"/>
  <c r="AW1628" i="1"/>
  <c r="AQ1630" i="1"/>
  <c r="AW1630" i="1"/>
  <c r="AQ1632" i="1"/>
  <c r="AW1632" i="1"/>
  <c r="AQ1608" i="1"/>
  <c r="AW1622" i="1"/>
  <c r="AQ1622" i="1"/>
  <c r="AQ1620" i="1"/>
  <c r="AQ1624" i="1"/>
  <c r="AW1610" i="1"/>
  <c r="AQ1610" i="1"/>
  <c r="AW1616" i="1"/>
  <c r="AQ1616" i="1"/>
  <c r="AW1614" i="1"/>
  <c r="AQ1614" i="1"/>
  <c r="AW1612" i="1"/>
  <c r="AQ1612" i="1"/>
  <c r="AQ1626" i="1"/>
  <c r="AQ1618" i="1"/>
  <c r="AQ1615" i="1"/>
  <c r="AW1615" i="1"/>
  <c r="AQ1625" i="1"/>
  <c r="AW1625" i="1"/>
  <c r="AQ1613" i="1"/>
  <c r="AW1613" i="1"/>
  <c r="AQ1623" i="1"/>
  <c r="AW1623" i="1"/>
  <c r="AQ1611" i="1"/>
  <c r="AW1611" i="1"/>
  <c r="AQ1621" i="1"/>
  <c r="AW1621" i="1"/>
  <c r="AW1609" i="1"/>
  <c r="AQ1609" i="1"/>
  <c r="AQ1619" i="1"/>
  <c r="AW1619" i="1"/>
  <c r="AQ1617" i="1"/>
  <c r="AW1617" i="1"/>
  <c r="AW1605" i="1"/>
  <c r="AQ1605" i="1"/>
  <c r="AQ1604" i="1"/>
  <c r="AW1604" i="1"/>
  <c r="AW1603" i="1"/>
  <c r="AQ1603" i="1"/>
  <c r="AQ1602" i="1"/>
  <c r="AW1602" i="1"/>
  <c r="AW1601" i="1"/>
  <c r="AQ1601" i="1"/>
  <c r="AQ1606" i="1"/>
  <c r="AW1606" i="1"/>
  <c r="AW1607" i="1"/>
  <c r="AQ1607" i="1"/>
  <c r="AQ1598" i="1"/>
  <c r="AQ1595" i="1"/>
  <c r="AW1594" i="1"/>
  <c r="AQ1594" i="1"/>
  <c r="AW1591" i="1"/>
  <c r="AQ1591" i="1"/>
  <c r="AQ1597" i="1"/>
  <c r="AW1597" i="1"/>
  <c r="AW1600" i="1"/>
  <c r="AQ1600" i="1"/>
  <c r="AQ1589" i="1"/>
  <c r="AW1589" i="1"/>
  <c r="AW1592" i="1"/>
  <c r="AQ1592" i="1"/>
  <c r="AW1588" i="1"/>
  <c r="AQ1588" i="1"/>
  <c r="AW1599" i="1"/>
  <c r="AQ1599" i="1"/>
  <c r="AW1596" i="1"/>
  <c r="AQ1596" i="1"/>
  <c r="AQ1593" i="1"/>
  <c r="AW1593" i="1"/>
  <c r="AQ1590" i="1"/>
  <c r="AW1582" i="1"/>
  <c r="AQ1582" i="1"/>
  <c r="AW1581" i="1"/>
  <c r="AQ1581" i="1"/>
  <c r="AW1585" i="1"/>
  <c r="AQ1585" i="1"/>
  <c r="AW1586" i="1"/>
  <c r="AQ1586" i="1"/>
  <c r="AQ1587" i="1"/>
  <c r="AW1584" i="1"/>
  <c r="AQ1583" i="1"/>
  <c r="AW1580" i="1"/>
  <c r="AQ1579" i="1"/>
  <c r="AW1576" i="1"/>
  <c r="AQ1576" i="1"/>
  <c r="AW1572" i="1"/>
  <c r="AQ1572" i="1"/>
  <c r="AW1571" i="1"/>
  <c r="AW1573" i="1"/>
  <c r="AQ1573" i="1"/>
  <c r="AQ1570" i="1"/>
  <c r="AW1570" i="1"/>
  <c r="AQ1578" i="1"/>
  <c r="AW1578" i="1"/>
  <c r="AW1577" i="1"/>
  <c r="AQ1577" i="1"/>
  <c r="AW1569" i="1"/>
  <c r="AQ1569" i="1"/>
  <c r="AQ1574" i="1"/>
  <c r="AW1574" i="1"/>
  <c r="AQ1575" i="1"/>
  <c r="AW1567" i="1"/>
  <c r="AQ1567" i="1"/>
  <c r="AW1563" i="1"/>
  <c r="AQ1563" i="1"/>
  <c r="AW1566" i="1"/>
  <c r="AW1565" i="1"/>
  <c r="AQ1565" i="1"/>
  <c r="AQ1568" i="1"/>
  <c r="AW1568" i="1"/>
  <c r="AQ1564" i="1"/>
  <c r="AW1564" i="1"/>
  <c r="AW1560" i="1"/>
  <c r="AQ1560" i="1"/>
  <c r="AQ1556" i="1"/>
  <c r="AW1562" i="1"/>
  <c r="AQ1562" i="1"/>
  <c r="AQ1553" i="1"/>
  <c r="AW1553" i="1"/>
  <c r="AW1558" i="1"/>
  <c r="AQ1558" i="1"/>
  <c r="AW1552" i="1"/>
  <c r="AQ1552" i="1"/>
  <c r="AW1554" i="1"/>
  <c r="AQ1554" i="1"/>
  <c r="AQ1557" i="1"/>
  <c r="AW1557" i="1"/>
  <c r="AQ1561" i="1"/>
  <c r="AW1561" i="1"/>
  <c r="AQ1559" i="1"/>
  <c r="AQ1555" i="1"/>
  <c r="AW1541" i="1"/>
  <c r="AW1549" i="1"/>
  <c r="AW1545" i="1"/>
  <c r="AW1547" i="1"/>
  <c r="AQ1547" i="1"/>
  <c r="AW1543" i="1"/>
  <c r="AQ1543" i="1"/>
  <c r="AW1551" i="1"/>
  <c r="AQ1551" i="1"/>
  <c r="AQ1548" i="1"/>
  <c r="AW1548" i="1"/>
  <c r="AW1544" i="1"/>
  <c r="AQ1544" i="1"/>
  <c r="AW1540" i="1"/>
  <c r="AQ1540" i="1"/>
  <c r="AQ1550" i="1"/>
  <c r="AQ1546" i="1"/>
  <c r="AQ1542" i="1"/>
  <c r="AW1532" i="1"/>
  <c r="AQ1532" i="1"/>
  <c r="AW1520" i="1"/>
  <c r="AQ1520" i="1"/>
  <c r="AW1524" i="1"/>
  <c r="AQ1524" i="1"/>
  <c r="AQ1512" i="1"/>
  <c r="AQ1528" i="1"/>
  <c r="AQ1516" i="1"/>
  <c r="AW1536" i="1"/>
  <c r="AQ1536" i="1"/>
  <c r="AQ1533" i="1"/>
  <c r="AW1533" i="1"/>
  <c r="AQ1513" i="1"/>
  <c r="AW1513" i="1"/>
  <c r="AQ1537" i="1"/>
  <c r="AW1537" i="1"/>
  <c r="AW1522" i="1"/>
  <c r="AQ1522" i="1"/>
  <c r="AW1530" i="1"/>
  <c r="AQ1530" i="1"/>
  <c r="AW1526" i="1"/>
  <c r="AQ1526" i="1"/>
  <c r="AW1514" i="1"/>
  <c r="AQ1514" i="1"/>
  <c r="AW1518" i="1"/>
  <c r="AQ1518" i="1"/>
  <c r="AQ1521" i="1"/>
  <c r="AW1521" i="1"/>
  <c r="AW1529" i="1"/>
  <c r="AQ1529" i="1"/>
  <c r="AW1517" i="1"/>
  <c r="AQ1517" i="1"/>
  <c r="AQ1525" i="1"/>
  <c r="AW1525" i="1"/>
  <c r="AQ1539" i="1"/>
  <c r="AQ1535" i="1"/>
  <c r="AQ1531" i="1"/>
  <c r="AQ1527" i="1"/>
  <c r="AQ1523" i="1"/>
  <c r="AQ1519" i="1"/>
  <c r="AQ1515" i="1"/>
  <c r="AQ1538" i="1"/>
  <c r="AQ1534" i="1"/>
  <c r="AW1499" i="1"/>
  <c r="AQ1499" i="1"/>
  <c r="AW1507" i="1"/>
  <c r="AQ1507" i="1"/>
  <c r="AQ1510" i="1"/>
  <c r="AW1510" i="1"/>
  <c r="AQ1502" i="1"/>
  <c r="AW1502" i="1"/>
  <c r="AQ1498" i="1"/>
  <c r="AW1498" i="1"/>
  <c r="AW1511" i="1"/>
  <c r="AQ1511" i="1"/>
  <c r="AW1503" i="1"/>
  <c r="AQ1503" i="1"/>
  <c r="AW1506" i="1"/>
  <c r="AW1509" i="1"/>
  <c r="AQ1509" i="1"/>
  <c r="AQ1504" i="1"/>
  <c r="AW1504" i="1"/>
  <c r="AQ1496" i="1"/>
  <c r="AW1496" i="1"/>
  <c r="AW1501" i="1"/>
  <c r="AQ1501" i="1"/>
  <c r="AW1505" i="1"/>
  <c r="AQ1505" i="1"/>
  <c r="AQ1508" i="1"/>
  <c r="AW1508" i="1"/>
  <c r="AQ1500" i="1"/>
  <c r="AW1500" i="1"/>
  <c r="AW1495" i="1"/>
  <c r="AQ1495" i="1"/>
  <c r="AW1497" i="1"/>
  <c r="AQ1497" i="1"/>
  <c r="AW1487" i="1"/>
  <c r="AQ1487" i="1"/>
  <c r="AQ1491" i="1"/>
  <c r="AQ1484" i="1"/>
  <c r="AW1484" i="1"/>
  <c r="AQ1488" i="1"/>
  <c r="AW1488" i="1"/>
  <c r="AW1493" i="1"/>
  <c r="AQ1493" i="1"/>
  <c r="AW1489" i="1"/>
  <c r="AQ1489" i="1"/>
  <c r="AW1483" i="1"/>
  <c r="AQ1483" i="1"/>
  <c r="AQ1492" i="1"/>
  <c r="AW1492" i="1"/>
  <c r="AW1485" i="1"/>
  <c r="AQ1485" i="1"/>
  <c r="AQ1494" i="1"/>
  <c r="AQ1490" i="1"/>
  <c r="AQ1486" i="1"/>
  <c r="AW1474" i="1"/>
  <c r="AQ1474" i="1"/>
  <c r="AW1478" i="1"/>
  <c r="AQ1478" i="1"/>
  <c r="AQ1479" i="1"/>
  <c r="AW1479" i="1"/>
  <c r="AW1482" i="1"/>
  <c r="AQ1482" i="1"/>
  <c r="AW1475" i="1"/>
  <c r="AW1476" i="1"/>
  <c r="AQ1476" i="1"/>
  <c r="AW1480" i="1"/>
  <c r="AQ1480" i="1"/>
  <c r="AW1477" i="1"/>
  <c r="AQ1477" i="1"/>
  <c r="AW1481" i="1"/>
  <c r="AQ1481" i="1"/>
  <c r="AW1472" i="1"/>
  <c r="AQ1472" i="1"/>
  <c r="AQ1461" i="1"/>
  <c r="AW1461" i="1"/>
  <c r="AQ1473" i="1"/>
  <c r="AW1473" i="1"/>
  <c r="AW1460" i="1"/>
  <c r="AQ1460" i="1"/>
  <c r="AW1469" i="1"/>
  <c r="AW1465" i="1"/>
  <c r="AQ1464" i="1"/>
  <c r="AQ1468" i="1"/>
  <c r="AW1471" i="1"/>
  <c r="AQ1471" i="1"/>
  <c r="AW1462" i="1"/>
  <c r="AQ1462" i="1"/>
  <c r="AW1467" i="1"/>
  <c r="AQ1467" i="1"/>
  <c r="AW1470" i="1"/>
  <c r="AQ1470" i="1"/>
  <c r="AW1463" i="1"/>
  <c r="AQ1463" i="1"/>
  <c r="AW1466" i="1"/>
  <c r="AQ1466" i="1"/>
  <c r="AW1457" i="1"/>
  <c r="AQ1457" i="1"/>
  <c r="AW1453" i="1"/>
  <c r="AQ1453" i="1"/>
  <c r="AW1449" i="1"/>
  <c r="AQ1449" i="1"/>
  <c r="AW1445" i="1"/>
  <c r="AQ1445" i="1"/>
  <c r="AW1458" i="1"/>
  <c r="AQ1458" i="1"/>
  <c r="AW1454" i="1"/>
  <c r="AQ1454" i="1"/>
  <c r="AW1450" i="1"/>
  <c r="AQ1450" i="1"/>
  <c r="AW1446" i="1"/>
  <c r="AQ1446" i="1"/>
  <c r="AW1442" i="1"/>
  <c r="AQ1442" i="1"/>
  <c r="AW1459" i="1"/>
  <c r="AW1455" i="1"/>
  <c r="AW1451" i="1"/>
  <c r="AW1447" i="1"/>
  <c r="AW1443" i="1"/>
  <c r="AQ1456" i="1"/>
  <c r="AQ1452" i="1"/>
  <c r="AQ1448" i="1"/>
  <c r="AQ1444" i="1"/>
  <c r="AW1436" i="1"/>
  <c r="AQ1436" i="1"/>
  <c r="AW1440" i="1"/>
  <c r="AQ1440" i="1"/>
  <c r="AQ1441" i="1"/>
  <c r="AW1441" i="1"/>
  <c r="AW1438" i="1"/>
  <c r="AQ1438" i="1"/>
  <c r="AQ1433" i="1"/>
  <c r="AW1433" i="1"/>
  <c r="AW1439" i="1"/>
  <c r="AQ1439" i="1"/>
  <c r="AQ1437" i="1"/>
  <c r="AW1437" i="1"/>
  <c r="AW1434" i="1"/>
  <c r="AQ1434" i="1"/>
  <c r="AW1432" i="1"/>
  <c r="AQ1432" i="1"/>
  <c r="AQ1435" i="1"/>
  <c r="AW1428" i="1"/>
  <c r="AQ1428" i="1"/>
  <c r="AQ1421" i="1"/>
  <c r="AW1421" i="1"/>
  <c r="AQ1413" i="1"/>
  <c r="AW1413" i="1"/>
  <c r="AQ1417" i="1"/>
  <c r="AW1417" i="1"/>
  <c r="AQ1425" i="1"/>
  <c r="AW1425" i="1"/>
  <c r="AW1420" i="1"/>
  <c r="AQ1420" i="1"/>
  <c r="AW1424" i="1"/>
  <c r="AW1429" i="1"/>
  <c r="AQ1414" i="1"/>
  <c r="AW1430" i="1"/>
  <c r="AQ1430" i="1"/>
  <c r="AW1427" i="1"/>
  <c r="AQ1427" i="1"/>
  <c r="AW1422" i="1"/>
  <c r="AQ1422" i="1"/>
  <c r="AW1418" i="1"/>
  <c r="AQ1418" i="1"/>
  <c r="AW1431" i="1"/>
  <c r="AQ1431" i="1"/>
  <c r="AQ1423" i="1"/>
  <c r="AW1423" i="1"/>
  <c r="AW1416" i="1"/>
  <c r="AQ1416" i="1"/>
  <c r="AW1426" i="1"/>
  <c r="AQ1426" i="1"/>
  <c r="AW1419" i="1"/>
  <c r="AQ1419" i="1"/>
  <c r="AQ1415" i="1"/>
  <c r="AW1415" i="1"/>
  <c r="AW1412" i="1"/>
  <c r="AQ1412" i="1"/>
  <c r="AW1409" i="1"/>
  <c r="AQ1409" i="1"/>
  <c r="AQ1405" i="1"/>
  <c r="AW1408" i="1"/>
  <c r="AW1407" i="1"/>
  <c r="AQ1407" i="1"/>
  <c r="AW1411" i="1"/>
  <c r="AQ1411" i="1"/>
  <c r="AW1406" i="1"/>
  <c r="AQ1406" i="1"/>
  <c r="AQ1410" i="1"/>
  <c r="AW1410" i="1"/>
  <c r="AW1385" i="1"/>
  <c r="AQ1385" i="1"/>
  <c r="AW1381" i="1"/>
  <c r="AQ1381" i="1"/>
  <c r="AW1401" i="1"/>
  <c r="AQ1401" i="1"/>
  <c r="AW1393" i="1"/>
  <c r="AQ1393" i="1"/>
  <c r="AW1389" i="1"/>
  <c r="AQ1389" i="1"/>
  <c r="AQ1397" i="1"/>
  <c r="AQ1402" i="1"/>
  <c r="AW1402" i="1"/>
  <c r="AQ1386" i="1"/>
  <c r="AW1386" i="1"/>
  <c r="AQ1382" i="1"/>
  <c r="AW1382" i="1"/>
  <c r="AW1391" i="1"/>
  <c r="AQ1391" i="1"/>
  <c r="AW1387" i="1"/>
  <c r="AQ1387" i="1"/>
  <c r="AQ1378" i="1"/>
  <c r="AW1378" i="1"/>
  <c r="AW1403" i="1"/>
  <c r="AQ1403" i="1"/>
  <c r="AQ1398" i="1"/>
  <c r="AW1398" i="1"/>
  <c r="AQ1394" i="1"/>
  <c r="AW1394" i="1"/>
  <c r="AW1383" i="1"/>
  <c r="AQ1383" i="1"/>
  <c r="AW1399" i="1"/>
  <c r="AQ1399" i="1"/>
  <c r="AW1377" i="1"/>
  <c r="AQ1377" i="1"/>
  <c r="AW1379" i="1"/>
  <c r="AQ1379" i="1"/>
  <c r="AW1395" i="1"/>
  <c r="AQ1395" i="1"/>
  <c r="AQ1390" i="1"/>
  <c r="AW1390" i="1"/>
  <c r="AQ1404" i="1"/>
  <c r="AQ1400" i="1"/>
  <c r="AQ1396" i="1"/>
  <c r="AQ1392" i="1"/>
  <c r="AQ1388" i="1"/>
  <c r="AQ1384" i="1"/>
  <c r="AQ1380" i="1"/>
  <c r="AQ1363" i="1"/>
  <c r="AW1359" i="1"/>
  <c r="AQ1359" i="1"/>
  <c r="AW1355" i="1"/>
  <c r="AQ1355" i="1"/>
  <c r="AQ1375" i="1"/>
  <c r="AQ1367" i="1"/>
  <c r="AW1371" i="1"/>
  <c r="AQ1371" i="1"/>
  <c r="AW1374" i="1"/>
  <c r="AQ1372" i="1"/>
  <c r="AW1372" i="1"/>
  <c r="AQ1364" i="1"/>
  <c r="AW1364" i="1"/>
  <c r="AQ1360" i="1"/>
  <c r="AW1360" i="1"/>
  <c r="AW1357" i="1"/>
  <c r="AQ1357" i="1"/>
  <c r="AW1373" i="1"/>
  <c r="AQ1373" i="1"/>
  <c r="AW1365" i="1"/>
  <c r="AQ1365" i="1"/>
  <c r="AQ1376" i="1"/>
  <c r="AW1376" i="1"/>
  <c r="AQ1368" i="1"/>
  <c r="AW1368" i="1"/>
  <c r="AW1361" i="1"/>
  <c r="AQ1361" i="1"/>
  <c r="AW1369" i="1"/>
  <c r="AQ1369" i="1"/>
  <c r="AQ1356" i="1"/>
  <c r="AW1356" i="1"/>
  <c r="AQ1370" i="1"/>
  <c r="AQ1366" i="1"/>
  <c r="AQ1362" i="1"/>
  <c r="AQ1358" i="1"/>
  <c r="AQ1343" i="1"/>
  <c r="AW1351" i="1"/>
  <c r="AQ1351" i="1"/>
  <c r="AW1339" i="1"/>
  <c r="AQ1339" i="1"/>
  <c r="AQ1347" i="1"/>
  <c r="AW1345" i="1"/>
  <c r="AQ1345" i="1"/>
  <c r="AW1349" i="1"/>
  <c r="AQ1349" i="1"/>
  <c r="AW1341" i="1"/>
  <c r="AQ1341" i="1"/>
  <c r="AQ1352" i="1"/>
  <c r="AW1352" i="1"/>
  <c r="AW1353" i="1"/>
  <c r="AQ1353" i="1"/>
  <c r="AQ1348" i="1"/>
  <c r="AW1348" i="1"/>
  <c r="AQ1344" i="1"/>
  <c r="AW1344" i="1"/>
  <c r="AW1340" i="1"/>
  <c r="AQ1340" i="1"/>
  <c r="AQ1354" i="1"/>
  <c r="AQ1350" i="1"/>
  <c r="AQ1346" i="1"/>
  <c r="AQ1342" i="1"/>
  <c r="AW1336" i="1"/>
  <c r="AQ1336" i="1"/>
  <c r="AW1328" i="1"/>
  <c r="AQ1328" i="1"/>
  <c r="AQ1337" i="1"/>
  <c r="AW1337" i="1"/>
  <c r="AQ1332" i="1"/>
  <c r="AQ1329" i="1"/>
  <c r="AW1329" i="1"/>
  <c r="AQ1325" i="1"/>
  <c r="AW1325" i="1"/>
  <c r="AW1335" i="1"/>
  <c r="AQ1335" i="1"/>
  <c r="AW1330" i="1"/>
  <c r="AQ1330" i="1"/>
  <c r="AW1324" i="1"/>
  <c r="AQ1324" i="1"/>
  <c r="AQ1333" i="1"/>
  <c r="AW1333" i="1"/>
  <c r="AW1338" i="1"/>
  <c r="AQ1338" i="1"/>
  <c r="AW1334" i="1"/>
  <c r="AQ1334" i="1"/>
  <c r="AW1326" i="1"/>
  <c r="AQ1326" i="1"/>
  <c r="AQ1331" i="1"/>
  <c r="AQ1327" i="1"/>
  <c r="AW1320" i="1"/>
  <c r="AQ1320" i="1"/>
  <c r="AW1300" i="1"/>
  <c r="AQ1300" i="1"/>
  <c r="AQ1316" i="1"/>
  <c r="AQ1315" i="1"/>
  <c r="AW1315" i="1"/>
  <c r="AW1308" i="1"/>
  <c r="AQ1308" i="1"/>
  <c r="AW1304" i="1"/>
  <c r="AQ1304" i="1"/>
  <c r="AW1312" i="1"/>
  <c r="AQ1312" i="1"/>
  <c r="AW1296" i="1"/>
  <c r="AQ1296" i="1"/>
  <c r="AQ1307" i="1"/>
  <c r="AW1307" i="1"/>
  <c r="AQ1303" i="1"/>
  <c r="AW1303" i="1"/>
  <c r="AW1311" i="1"/>
  <c r="AW1323" i="1"/>
  <c r="AW1319" i="1"/>
  <c r="AQ1305" i="1"/>
  <c r="AW1305" i="1"/>
  <c r="AW1302" i="1"/>
  <c r="AQ1302" i="1"/>
  <c r="AW1309" i="1"/>
  <c r="AQ1309" i="1"/>
  <c r="AW1321" i="1"/>
  <c r="AQ1321" i="1"/>
  <c r="AW1298" i="1"/>
  <c r="AQ1298" i="1"/>
  <c r="AW1318" i="1"/>
  <c r="AQ1318" i="1"/>
  <c r="AQ1317" i="1"/>
  <c r="AW1317" i="1"/>
  <c r="AW1314" i="1"/>
  <c r="AQ1314" i="1"/>
  <c r="AW1322" i="1"/>
  <c r="AQ1322" i="1"/>
  <c r="AW1306" i="1"/>
  <c r="AQ1306" i="1"/>
  <c r="AQ1301" i="1"/>
  <c r="AW1301" i="1"/>
  <c r="AW1313" i="1"/>
  <c r="AQ1313" i="1"/>
  <c r="AW1310" i="1"/>
  <c r="AQ1310" i="1"/>
  <c r="AW1299" i="1"/>
  <c r="AQ1299" i="1"/>
  <c r="AQ1297" i="1"/>
  <c r="AW1297" i="1"/>
  <c r="AQ1273" i="1"/>
  <c r="AW1273" i="1"/>
  <c r="AW1284" i="1"/>
  <c r="AQ1284" i="1"/>
  <c r="AQ1285" i="1"/>
  <c r="AW1285" i="1"/>
  <c r="AW1292" i="1"/>
  <c r="AQ1292" i="1"/>
  <c r="AW1268" i="1"/>
  <c r="AQ1268" i="1"/>
  <c r="AQ1293" i="1"/>
  <c r="AW1293" i="1"/>
  <c r="AQ1281" i="1"/>
  <c r="AW1281" i="1"/>
  <c r="AQ1277" i="1"/>
  <c r="AW1277" i="1"/>
  <c r="AW1276" i="1"/>
  <c r="AQ1276" i="1"/>
  <c r="AW1289" i="1"/>
  <c r="AQ1288" i="1"/>
  <c r="AQ1272" i="1"/>
  <c r="AQ1280" i="1"/>
  <c r="AW1286" i="1"/>
  <c r="AQ1286" i="1"/>
  <c r="AW1294" i="1"/>
  <c r="AQ1294" i="1"/>
  <c r="AW1291" i="1"/>
  <c r="AQ1291" i="1"/>
  <c r="AW1295" i="1"/>
  <c r="AQ1295" i="1"/>
  <c r="AW1283" i="1"/>
  <c r="AQ1283" i="1"/>
  <c r="AW1278" i="1"/>
  <c r="AQ1278" i="1"/>
  <c r="AW1275" i="1"/>
  <c r="AQ1275" i="1"/>
  <c r="AW1270" i="1"/>
  <c r="AQ1270" i="1"/>
  <c r="AW1287" i="1"/>
  <c r="AQ1287" i="1"/>
  <c r="AW1290" i="1"/>
  <c r="AQ1290" i="1"/>
  <c r="AW1282" i="1"/>
  <c r="AQ1282" i="1"/>
  <c r="AW1279" i="1"/>
  <c r="AQ1279" i="1"/>
  <c r="AW1274" i="1"/>
  <c r="AQ1274" i="1"/>
  <c r="AW1271" i="1"/>
  <c r="AQ1271" i="1"/>
  <c r="AW1269" i="1"/>
  <c r="AQ1269" i="1"/>
  <c r="AQ1267" i="1"/>
  <c r="AW1267" i="1"/>
  <c r="AW1258" i="1"/>
  <c r="AQ1258" i="1"/>
  <c r="AW1252" i="1"/>
  <c r="AQ1252" i="1"/>
  <c r="AW1248" i="1"/>
  <c r="AQ1248" i="1"/>
  <c r="AQ1263" i="1"/>
  <c r="AW1263" i="1"/>
  <c r="AQ1259" i="1"/>
  <c r="AW1259" i="1"/>
  <c r="AW1266" i="1"/>
  <c r="AW1262" i="1"/>
  <c r="AW1249" i="1"/>
  <c r="AQ1249" i="1"/>
  <c r="AQ1246" i="1"/>
  <c r="AW1246" i="1"/>
  <c r="AQ1265" i="1"/>
  <c r="AW1265" i="1"/>
  <c r="AW1260" i="1"/>
  <c r="AQ1260" i="1"/>
  <c r="AQ1257" i="1"/>
  <c r="AW1257" i="1"/>
  <c r="AQ1254" i="1"/>
  <c r="AW1254" i="1"/>
  <c r="AW1245" i="1"/>
  <c r="AQ1245" i="1"/>
  <c r="AQ1250" i="1"/>
  <c r="AW1250" i="1"/>
  <c r="AW1264" i="1"/>
  <c r="AQ1264" i="1"/>
  <c r="AQ1261" i="1"/>
  <c r="AW1261" i="1"/>
  <c r="AW1256" i="1"/>
  <c r="AQ1256" i="1"/>
  <c r="AQ1253" i="1"/>
  <c r="AW1253" i="1"/>
  <c r="AQ1255" i="1"/>
  <c r="AQ1251" i="1"/>
  <c r="AQ1247" i="1"/>
  <c r="AW1215" i="1"/>
  <c r="AQ1215" i="1"/>
  <c r="AW1231" i="1"/>
  <c r="AQ1223" i="1"/>
  <c r="AW1243" i="1"/>
  <c r="AQ1243" i="1"/>
  <c r="AW1227" i="1"/>
  <c r="AQ1227" i="1"/>
  <c r="AW1242" i="1"/>
  <c r="AQ1242" i="1"/>
  <c r="AQ1239" i="1"/>
  <c r="AW1239" i="1"/>
  <c r="AW1222" i="1"/>
  <c r="AQ1222" i="1"/>
  <c r="AW1235" i="1"/>
  <c r="AQ1219" i="1"/>
  <c r="AQ1238" i="1"/>
  <c r="AW1241" i="1"/>
  <c r="AQ1241" i="1"/>
  <c r="AW1213" i="1"/>
  <c r="AQ1213" i="1"/>
  <c r="AQ1220" i="1"/>
  <c r="AW1220" i="1"/>
  <c r="AQ1236" i="1"/>
  <c r="AW1236" i="1"/>
  <c r="AQ1232" i="1"/>
  <c r="AW1232" i="1"/>
  <c r="AW1224" i="1"/>
  <c r="AQ1224" i="1"/>
  <c r="AW1218" i="1"/>
  <c r="AQ1218" i="1"/>
  <c r="AQ1216" i="1"/>
  <c r="AW1216" i="1"/>
  <c r="AW1229" i="1"/>
  <c r="AQ1229" i="1"/>
  <c r="AW1221" i="1"/>
  <c r="AQ1221" i="1"/>
  <c r="AQ1240" i="1"/>
  <c r="AW1240" i="1"/>
  <c r="AW1237" i="1"/>
  <c r="AQ1237" i="1"/>
  <c r="AW1211" i="1"/>
  <c r="AQ1211" i="1"/>
  <c r="AQ1244" i="1"/>
  <c r="AW1244" i="1"/>
  <c r="AQ1212" i="1"/>
  <c r="AW1212" i="1"/>
  <c r="AW1233" i="1"/>
  <c r="AQ1233" i="1"/>
  <c r="AW1228" i="1"/>
  <c r="AQ1228" i="1"/>
  <c r="AW1225" i="1"/>
  <c r="AQ1225" i="1"/>
  <c r="AW1217" i="1"/>
  <c r="AQ1217" i="1"/>
  <c r="AQ1234" i="1"/>
  <c r="AQ1230" i="1"/>
  <c r="AQ1226" i="1"/>
  <c r="AQ1214" i="1"/>
  <c r="AW1191" i="1"/>
  <c r="AQ1191" i="1"/>
  <c r="AQ1207" i="1"/>
  <c r="AW1207" i="1"/>
  <c r="AQ1204" i="1"/>
  <c r="AW1204" i="1"/>
  <c r="AQ1196" i="1"/>
  <c r="AW1196" i="1"/>
  <c r="AQ1199" i="1"/>
  <c r="AW1199" i="1"/>
  <c r="AW1200" i="1"/>
  <c r="AW1195" i="1"/>
  <c r="AW1208" i="1"/>
  <c r="AQ1203" i="1"/>
  <c r="AW1192" i="1"/>
  <c r="AW1209" i="1"/>
  <c r="AQ1209" i="1"/>
  <c r="AW1206" i="1"/>
  <c r="AQ1206" i="1"/>
  <c r="AQ1189" i="1"/>
  <c r="AW1189" i="1"/>
  <c r="AW1198" i="1"/>
  <c r="AQ1198" i="1"/>
  <c r="AQ1187" i="1"/>
  <c r="AW1187" i="1"/>
  <c r="AW1193" i="1"/>
  <c r="AQ1193" i="1"/>
  <c r="AW1210" i="1"/>
  <c r="AQ1210" i="1"/>
  <c r="AW1205" i="1"/>
  <c r="AQ1205" i="1"/>
  <c r="AW1190" i="1"/>
  <c r="AQ1190" i="1"/>
  <c r="AQ1201" i="1"/>
  <c r="AW1201" i="1"/>
  <c r="AW1186" i="1"/>
  <c r="AQ1186" i="1"/>
  <c r="AW1202" i="1"/>
  <c r="AQ1202" i="1"/>
  <c r="AW1197" i="1"/>
  <c r="AQ1197" i="1"/>
  <c r="AW1194" i="1"/>
  <c r="AQ1194" i="1"/>
  <c r="AQ1188" i="1"/>
  <c r="AQ1183" i="1"/>
  <c r="AW1183" i="1"/>
  <c r="AW1179" i="1"/>
  <c r="AQ1179" i="1"/>
  <c r="AW1185" i="1"/>
  <c r="AQ1185" i="1"/>
  <c r="AQ1174" i="1"/>
  <c r="AW1174" i="1"/>
  <c r="AQ1177" i="1"/>
  <c r="AW1177" i="1"/>
  <c r="AW1181" i="1"/>
  <c r="AQ1181" i="1"/>
  <c r="AW1175" i="1"/>
  <c r="AQ1175" i="1"/>
  <c r="AQ1182" i="1"/>
  <c r="AW1182" i="1"/>
  <c r="AW1173" i="1"/>
  <c r="AQ1173" i="1"/>
  <c r="AW1178" i="1"/>
  <c r="AQ1178" i="1"/>
  <c r="AQ1184" i="1"/>
  <c r="AQ1180" i="1"/>
  <c r="AQ1176" i="1"/>
  <c r="AQ1170" i="1"/>
  <c r="AW1154" i="1"/>
  <c r="AQ1154" i="1"/>
  <c r="AW1163" i="1"/>
  <c r="AQ1163" i="1"/>
  <c r="AW1159" i="1"/>
  <c r="AQ1159" i="1"/>
  <c r="AW1151" i="1"/>
  <c r="AQ1151" i="1"/>
  <c r="AW1155" i="1"/>
  <c r="AQ1155" i="1"/>
  <c r="AW1167" i="1"/>
  <c r="AQ1167" i="1"/>
  <c r="AW1143" i="1"/>
  <c r="AQ1143" i="1"/>
  <c r="AW1147" i="1"/>
  <c r="AQ1147" i="1"/>
  <c r="AW1150" i="1"/>
  <c r="AQ1150" i="1"/>
  <c r="AW1162" i="1"/>
  <c r="AQ1162" i="1"/>
  <c r="AQ1166" i="1"/>
  <c r="AQ1158" i="1"/>
  <c r="AQ1146" i="1"/>
  <c r="AQ1171" i="1"/>
  <c r="AQ1168" i="1"/>
  <c r="AW1168" i="1"/>
  <c r="AW1149" i="1"/>
  <c r="AQ1149" i="1"/>
  <c r="AQ1164" i="1"/>
  <c r="AW1164" i="1"/>
  <c r="AQ1160" i="1"/>
  <c r="AW1160" i="1"/>
  <c r="AW1157" i="1"/>
  <c r="AQ1157" i="1"/>
  <c r="AQ1152" i="1"/>
  <c r="AW1152" i="1"/>
  <c r="AW1145" i="1"/>
  <c r="AQ1145" i="1"/>
  <c r="AW1172" i="1"/>
  <c r="AQ1172" i="1"/>
  <c r="AW1169" i="1"/>
  <c r="AQ1169" i="1"/>
  <c r="AW1165" i="1"/>
  <c r="AQ1165" i="1"/>
  <c r="AW1161" i="1"/>
  <c r="AQ1161" i="1"/>
  <c r="AQ1148" i="1"/>
  <c r="AW1148" i="1"/>
  <c r="AQ1156" i="1"/>
  <c r="AW1156" i="1"/>
  <c r="AW1153" i="1"/>
  <c r="AQ1153" i="1"/>
  <c r="AQ1144" i="1"/>
  <c r="AW1144" i="1"/>
  <c r="AW1121" i="1"/>
  <c r="AQ1121" i="1"/>
  <c r="AW1138" i="1"/>
  <c r="AW1134" i="1"/>
  <c r="AQ1141" i="1"/>
  <c r="AQ1125" i="1"/>
  <c r="AW1142" i="1"/>
  <c r="AQ1137" i="1"/>
  <c r="AQ1133" i="1"/>
  <c r="AQ1129" i="1"/>
  <c r="AW1123" i="1"/>
  <c r="AQ1123" i="1"/>
  <c r="AW1132" i="1"/>
  <c r="AQ1132" i="1"/>
  <c r="AQ1126" i="1"/>
  <c r="AW1126" i="1"/>
  <c r="AW1140" i="1"/>
  <c r="AQ1140" i="1"/>
  <c r="AW1131" i="1"/>
  <c r="AQ1131" i="1"/>
  <c r="AW1127" i="1"/>
  <c r="AQ1127" i="1"/>
  <c r="AW1139" i="1"/>
  <c r="AQ1139" i="1"/>
  <c r="AW1135" i="1"/>
  <c r="AQ1135" i="1"/>
  <c r="AW1122" i="1"/>
  <c r="AQ1122" i="1"/>
  <c r="AW1136" i="1"/>
  <c r="AQ1136" i="1"/>
  <c r="AQ1130" i="1"/>
  <c r="AW1130" i="1"/>
  <c r="AQ1128" i="1"/>
  <c r="AQ1124" i="1"/>
  <c r="AW1119" i="1"/>
  <c r="AQ1119" i="1"/>
  <c r="AW1111" i="1"/>
  <c r="AQ1111" i="1"/>
  <c r="AW1115" i="1"/>
  <c r="AQ1115" i="1"/>
  <c r="AW1113" i="1"/>
  <c r="AQ1113" i="1"/>
  <c r="AQ1116" i="1"/>
  <c r="AW1116" i="1"/>
  <c r="AQ1108" i="1"/>
  <c r="AW1108" i="1"/>
  <c r="AQ1120" i="1"/>
  <c r="AW1120" i="1"/>
  <c r="AQ1112" i="1"/>
  <c r="AW1112" i="1"/>
  <c r="AW1107" i="1"/>
  <c r="AQ1107" i="1"/>
  <c r="AW1117" i="1"/>
  <c r="AQ1117" i="1"/>
  <c r="AW1109" i="1"/>
  <c r="AQ1109" i="1"/>
  <c r="AQ1118" i="1"/>
  <c r="AQ1114" i="1"/>
  <c r="AQ1110" i="1"/>
  <c r="AQ1091" i="1"/>
  <c r="AW1095" i="1"/>
  <c r="AQ1095" i="1"/>
  <c r="AW1083" i="1"/>
  <c r="AQ1083" i="1"/>
  <c r="AW1063" i="1"/>
  <c r="AQ1063" i="1"/>
  <c r="AQ1079" i="1"/>
  <c r="AW1094" i="1"/>
  <c r="AQ1094" i="1"/>
  <c r="AW1087" i="1"/>
  <c r="AQ1087" i="1"/>
  <c r="AW1075" i="1"/>
  <c r="AQ1075" i="1"/>
  <c r="AW1098" i="1"/>
  <c r="AQ1098" i="1"/>
  <c r="AW1090" i="1"/>
  <c r="AQ1090" i="1"/>
  <c r="AW1102" i="1"/>
  <c r="AQ1102" i="1"/>
  <c r="AW1067" i="1"/>
  <c r="AQ1067" i="1"/>
  <c r="AW1082" i="1"/>
  <c r="AQ1082" i="1"/>
  <c r="AW1066" i="1"/>
  <c r="AQ1066" i="1"/>
  <c r="AW1070" i="1"/>
  <c r="AQ1070" i="1"/>
  <c r="AW1099" i="1"/>
  <c r="AQ1099" i="1"/>
  <c r="AQ1106" i="1"/>
  <c r="AQ1078" i="1"/>
  <c r="AQ1071" i="1"/>
  <c r="AQ1103" i="1"/>
  <c r="AQ1086" i="1"/>
  <c r="AQ1074" i="1"/>
  <c r="AW1093" i="1"/>
  <c r="AQ1093" i="1"/>
  <c r="AW1085" i="1"/>
  <c r="AQ1085" i="1"/>
  <c r="AQ1080" i="1"/>
  <c r="AW1080" i="1"/>
  <c r="AW1073" i="1"/>
  <c r="AQ1073" i="1"/>
  <c r="AW1105" i="1"/>
  <c r="AQ1105" i="1"/>
  <c r="AQ1100" i="1"/>
  <c r="AW1100" i="1"/>
  <c r="AQ1088" i="1"/>
  <c r="AW1088" i="1"/>
  <c r="AQ1068" i="1"/>
  <c r="AW1068" i="1"/>
  <c r="AQ1076" i="1"/>
  <c r="AW1076" i="1"/>
  <c r="AW1096" i="1"/>
  <c r="AQ1096" i="1"/>
  <c r="AW1065" i="1"/>
  <c r="AQ1065" i="1"/>
  <c r="AW1081" i="1"/>
  <c r="AQ1081" i="1"/>
  <c r="AQ1072" i="1"/>
  <c r="AW1072" i="1"/>
  <c r="AW1069" i="1"/>
  <c r="AQ1069" i="1"/>
  <c r="AW1101" i="1"/>
  <c r="AQ1101" i="1"/>
  <c r="AQ1092" i="1"/>
  <c r="AW1092" i="1"/>
  <c r="AW1089" i="1"/>
  <c r="AQ1089" i="1"/>
  <c r="AW1084" i="1"/>
  <c r="AQ1084" i="1"/>
  <c r="AQ1104" i="1"/>
  <c r="AW1104" i="1"/>
  <c r="AW1097" i="1"/>
  <c r="AQ1097" i="1"/>
  <c r="AW1077" i="1"/>
  <c r="AQ1077" i="1"/>
  <c r="AQ1064" i="1"/>
  <c r="AW1064" i="1"/>
  <c r="AQ1053" i="1"/>
  <c r="AW1053" i="1"/>
  <c r="AQ1045" i="1"/>
  <c r="AW1045" i="1"/>
  <c r="AQ1049" i="1"/>
  <c r="AW1049" i="1"/>
  <c r="AW1050" i="1"/>
  <c r="AQ1050" i="1"/>
  <c r="AW1038" i="1"/>
  <c r="AQ1038" i="1"/>
  <c r="AW1034" i="1"/>
  <c r="AQ1034" i="1"/>
  <c r="AW1058" i="1"/>
  <c r="AQ1058" i="1"/>
  <c r="AW1046" i="1"/>
  <c r="AQ1046" i="1"/>
  <c r="AQ1062" i="1"/>
  <c r="AW1057" i="1"/>
  <c r="AQ1042" i="1"/>
  <c r="AW1041" i="1"/>
  <c r="AQ1054" i="1"/>
  <c r="AW1059" i="1"/>
  <c r="AQ1059" i="1"/>
  <c r="AW1056" i="1"/>
  <c r="AQ1056" i="1"/>
  <c r="AW1040" i="1"/>
  <c r="AQ1040" i="1"/>
  <c r="AW1036" i="1"/>
  <c r="AQ1036" i="1"/>
  <c r="AW1048" i="1"/>
  <c r="AQ1048" i="1"/>
  <c r="AW1043" i="1"/>
  <c r="AQ1043" i="1"/>
  <c r="AW1052" i="1"/>
  <c r="AQ1052" i="1"/>
  <c r="AW1060" i="1"/>
  <c r="AQ1060" i="1"/>
  <c r="AQ1055" i="1"/>
  <c r="AW1055" i="1"/>
  <c r="AQ1039" i="1"/>
  <c r="AW1039" i="1"/>
  <c r="AQ1051" i="1"/>
  <c r="AW1051" i="1"/>
  <c r="AQ1047" i="1"/>
  <c r="AW1047" i="1"/>
  <c r="AW1044" i="1"/>
  <c r="AQ1044" i="1"/>
  <c r="AW1035" i="1"/>
  <c r="AQ1035" i="1"/>
  <c r="AQ1061" i="1"/>
  <c r="AQ1037" i="1"/>
  <c r="AW1005" i="1"/>
  <c r="AQ1005" i="1"/>
  <c r="AQ1001" i="1"/>
  <c r="AW1026" i="1"/>
  <c r="AQ1026" i="1"/>
  <c r="AQ1012" i="1"/>
  <c r="AW1012" i="1"/>
  <c r="AQ1008" i="1"/>
  <c r="AW1008" i="1"/>
  <c r="AW1018" i="1"/>
  <c r="AW1004" i="1"/>
  <c r="AW1000" i="1"/>
  <c r="AQ1030" i="1"/>
  <c r="AQ1022" i="1"/>
  <c r="AQ1016" i="1"/>
  <c r="AW1016" i="1"/>
  <c r="AW1031" i="1"/>
  <c r="AQ1031" i="1"/>
  <c r="AW1023" i="1"/>
  <c r="AQ1023" i="1"/>
  <c r="AQ999" i="1"/>
  <c r="AW999" i="1"/>
  <c r="AQ996" i="1"/>
  <c r="AW996" i="1"/>
  <c r="AQ1032" i="1"/>
  <c r="AW1032" i="1"/>
  <c r="AQ1024" i="1"/>
  <c r="AW1024" i="1"/>
  <c r="AW1011" i="1"/>
  <c r="AQ1011" i="1"/>
  <c r="AW1006" i="1"/>
  <c r="AQ1006" i="1"/>
  <c r="AW1003" i="1"/>
  <c r="AQ1003" i="1"/>
  <c r="AW1007" i="1"/>
  <c r="AQ1007" i="1"/>
  <c r="AQ1027" i="1"/>
  <c r="AW1027" i="1"/>
  <c r="AW1019" i="1"/>
  <c r="AQ1019" i="1"/>
  <c r="AQ1014" i="1"/>
  <c r="AW1014" i="1"/>
  <c r="AW997" i="1"/>
  <c r="AQ997" i="1"/>
  <c r="AW995" i="1"/>
  <c r="AQ995" i="1"/>
  <c r="AW1015" i="1"/>
  <c r="AQ1015" i="1"/>
  <c r="AW1010" i="1"/>
  <c r="AQ1010" i="1"/>
  <c r="AQ1002" i="1"/>
  <c r="AW1002" i="1"/>
  <c r="AW998" i="1"/>
  <c r="AQ998" i="1"/>
  <c r="AQ1028" i="1"/>
  <c r="AW1028" i="1"/>
  <c r="AQ1020" i="1"/>
  <c r="AW1020" i="1"/>
  <c r="AQ1033" i="1"/>
  <c r="AQ1029" i="1"/>
  <c r="AQ1025" i="1"/>
  <c r="AQ1021" i="1"/>
  <c r="AQ1017" i="1"/>
  <c r="AQ1013" i="1"/>
  <c r="AQ1009" i="1"/>
  <c r="AQ994" i="1"/>
  <c r="AW994" i="1"/>
  <c r="AW991" i="1"/>
  <c r="AQ991" i="1"/>
  <c r="AQ992" i="1"/>
  <c r="AW992" i="1"/>
  <c r="AQ993" i="1"/>
  <c r="AW985" i="1"/>
  <c r="AQ985" i="1"/>
  <c r="AQ989" i="1"/>
  <c r="AQ990" i="1"/>
  <c r="AW990" i="1"/>
  <c r="AW987" i="1"/>
  <c r="AQ987" i="1"/>
  <c r="AQ986" i="1"/>
  <c r="AW986" i="1"/>
  <c r="AQ988" i="1"/>
  <c r="AW967" i="1"/>
  <c r="AQ967" i="1"/>
  <c r="AW959" i="1"/>
  <c r="AQ959" i="1"/>
  <c r="AQ924" i="1"/>
  <c r="AW924" i="1"/>
  <c r="AQ940" i="1"/>
  <c r="AW940" i="1"/>
  <c r="AW983" i="1"/>
  <c r="AQ983" i="1"/>
  <c r="AW975" i="1"/>
  <c r="AQ975" i="1"/>
  <c r="AW952" i="1"/>
  <c r="AQ932" i="1"/>
  <c r="AW932" i="1"/>
  <c r="AQ984" i="1"/>
  <c r="AW984" i="1"/>
  <c r="AQ956" i="1"/>
  <c r="AW956" i="1"/>
  <c r="AQ976" i="1"/>
  <c r="AW976" i="1"/>
  <c r="AW963" i="1"/>
  <c r="AQ963" i="1"/>
  <c r="AQ948" i="1"/>
  <c r="AW948" i="1"/>
  <c r="AQ936" i="1"/>
  <c r="AW936" i="1"/>
  <c r="AW979" i="1"/>
  <c r="AQ979" i="1"/>
  <c r="AQ964" i="1"/>
  <c r="AW964" i="1"/>
  <c r="AQ920" i="1"/>
  <c r="AW920" i="1"/>
  <c r="AW971" i="1"/>
  <c r="AQ971" i="1"/>
  <c r="AQ972" i="1"/>
  <c r="AW972" i="1"/>
  <c r="AQ944" i="1"/>
  <c r="AW944" i="1"/>
  <c r="AW980" i="1"/>
  <c r="AW928" i="1"/>
  <c r="AW968" i="1"/>
  <c r="AW960" i="1"/>
  <c r="AW974" i="1"/>
  <c r="AQ974" i="1"/>
  <c r="AW969" i="1"/>
  <c r="AQ969" i="1"/>
  <c r="AW966" i="1"/>
  <c r="AQ966" i="1"/>
  <c r="AW961" i="1"/>
  <c r="AQ961" i="1"/>
  <c r="AW958" i="1"/>
  <c r="AQ958" i="1"/>
  <c r="AW982" i="1"/>
  <c r="AQ982" i="1"/>
  <c r="AW977" i="1"/>
  <c r="AQ977" i="1"/>
  <c r="AQ951" i="1"/>
  <c r="AW951" i="1"/>
  <c r="AQ939" i="1"/>
  <c r="AW939" i="1"/>
  <c r="AW930" i="1"/>
  <c r="AQ930" i="1"/>
  <c r="AQ923" i="1"/>
  <c r="AW923" i="1"/>
  <c r="AW946" i="1"/>
  <c r="AQ946" i="1"/>
  <c r="AW934" i="1"/>
  <c r="AQ934" i="1"/>
  <c r="AW954" i="1"/>
  <c r="AQ954" i="1"/>
  <c r="AW942" i="1"/>
  <c r="AQ942" i="1"/>
  <c r="AW926" i="1"/>
  <c r="AQ926" i="1"/>
  <c r="AQ947" i="1"/>
  <c r="AW947" i="1"/>
  <c r="AW973" i="1"/>
  <c r="AQ973" i="1"/>
  <c r="AW970" i="1"/>
  <c r="AQ970" i="1"/>
  <c r="AW965" i="1"/>
  <c r="AQ965" i="1"/>
  <c r="AW962" i="1"/>
  <c r="AQ962" i="1"/>
  <c r="AW957" i="1"/>
  <c r="AQ957" i="1"/>
  <c r="AW950" i="1"/>
  <c r="AQ950" i="1"/>
  <c r="AW935" i="1"/>
  <c r="AQ935" i="1"/>
  <c r="AW919" i="1"/>
  <c r="AQ919" i="1"/>
  <c r="AW981" i="1"/>
  <c r="AQ981" i="1"/>
  <c r="AW978" i="1"/>
  <c r="AQ978" i="1"/>
  <c r="AW938" i="1"/>
  <c r="AQ938" i="1"/>
  <c r="AQ931" i="1"/>
  <c r="AW931" i="1"/>
  <c r="AW922" i="1"/>
  <c r="AQ922" i="1"/>
  <c r="AQ927" i="1"/>
  <c r="AW927" i="1"/>
  <c r="AQ955" i="1"/>
  <c r="AW955" i="1"/>
  <c r="AQ943" i="1"/>
  <c r="AW943" i="1"/>
  <c r="AQ953" i="1"/>
  <c r="AQ949" i="1"/>
  <c r="AQ945" i="1"/>
  <c r="AQ941" i="1"/>
  <c r="AQ937" i="1"/>
  <c r="AQ933" i="1"/>
  <c r="AQ929" i="1"/>
  <c r="AQ925" i="1"/>
  <c r="AQ921" i="1"/>
  <c r="AW909" i="1"/>
  <c r="AQ909" i="1"/>
  <c r="AW861" i="1"/>
  <c r="AQ861" i="1"/>
  <c r="AW877" i="1"/>
  <c r="AQ877" i="1"/>
  <c r="AQ901" i="1"/>
  <c r="AQ865" i="1"/>
  <c r="AW873" i="1"/>
  <c r="AQ873" i="1"/>
  <c r="AW893" i="1"/>
  <c r="AQ893" i="1"/>
  <c r="AW917" i="1"/>
  <c r="AQ917" i="1"/>
  <c r="AW897" i="1"/>
  <c r="AQ897" i="1"/>
  <c r="AW885" i="1"/>
  <c r="AQ885" i="1"/>
  <c r="AW857" i="1"/>
  <c r="AQ857" i="1"/>
  <c r="AW849" i="1"/>
  <c r="AQ849" i="1"/>
  <c r="AW845" i="1"/>
  <c r="AQ845" i="1"/>
  <c r="AW905" i="1"/>
  <c r="AQ905" i="1"/>
  <c r="AW841" i="1"/>
  <c r="AQ841" i="1"/>
  <c r="AQ837" i="1"/>
  <c r="AQ913" i="1"/>
  <c r="AQ881" i="1"/>
  <c r="AQ869" i="1"/>
  <c r="AQ853" i="1"/>
  <c r="AQ889" i="1"/>
  <c r="AW915" i="1"/>
  <c r="AQ915" i="1"/>
  <c r="AQ898" i="1"/>
  <c r="AW898" i="1"/>
  <c r="AW883" i="1"/>
  <c r="AQ883" i="1"/>
  <c r="AQ862" i="1"/>
  <c r="AW862" i="1"/>
  <c r="AQ850" i="1"/>
  <c r="AW850" i="1"/>
  <c r="AQ858" i="1"/>
  <c r="AW858" i="1"/>
  <c r="AQ918" i="1"/>
  <c r="AW918" i="1"/>
  <c r="AW903" i="1"/>
  <c r="AQ903" i="1"/>
  <c r="AQ886" i="1"/>
  <c r="AW886" i="1"/>
  <c r="AW871" i="1"/>
  <c r="AQ871" i="1"/>
  <c r="AW855" i="1"/>
  <c r="AQ855" i="1"/>
  <c r="AW843" i="1"/>
  <c r="AQ843" i="1"/>
  <c r="AW911" i="1"/>
  <c r="AQ911" i="1"/>
  <c r="AQ894" i="1"/>
  <c r="AW894" i="1"/>
  <c r="AW879" i="1"/>
  <c r="AQ879" i="1"/>
  <c r="AW867" i="1"/>
  <c r="AQ867" i="1"/>
  <c r="AW846" i="1"/>
  <c r="AQ846" i="1"/>
  <c r="AW839" i="1"/>
  <c r="AQ839" i="1"/>
  <c r="AQ906" i="1"/>
  <c r="AW906" i="1"/>
  <c r="AQ874" i="1"/>
  <c r="AW874" i="1"/>
  <c r="AQ914" i="1"/>
  <c r="AW914" i="1"/>
  <c r="AW899" i="1"/>
  <c r="AQ899" i="1"/>
  <c r="AQ882" i="1"/>
  <c r="AW882" i="1"/>
  <c r="AW863" i="1"/>
  <c r="AQ863" i="1"/>
  <c r="AW851" i="1"/>
  <c r="AQ851" i="1"/>
  <c r="AW902" i="1"/>
  <c r="AQ902" i="1"/>
  <c r="AW887" i="1"/>
  <c r="AQ887" i="1"/>
  <c r="AQ870" i="1"/>
  <c r="AW870" i="1"/>
  <c r="AW854" i="1"/>
  <c r="AQ854" i="1"/>
  <c r="AQ842" i="1"/>
  <c r="AW842" i="1"/>
  <c r="AW891" i="1"/>
  <c r="AQ891" i="1"/>
  <c r="AW907" i="1"/>
  <c r="AQ907" i="1"/>
  <c r="AQ890" i="1"/>
  <c r="AW890" i="1"/>
  <c r="AW875" i="1"/>
  <c r="AQ875" i="1"/>
  <c r="AQ866" i="1"/>
  <c r="AW866" i="1"/>
  <c r="AW859" i="1"/>
  <c r="AQ859" i="1"/>
  <c r="AQ910" i="1"/>
  <c r="AW910" i="1"/>
  <c r="AW895" i="1"/>
  <c r="AQ895" i="1"/>
  <c r="AQ878" i="1"/>
  <c r="AW878" i="1"/>
  <c r="AW847" i="1"/>
  <c r="AQ847" i="1"/>
  <c r="AQ838" i="1"/>
  <c r="AW838" i="1"/>
  <c r="AQ916" i="1"/>
  <c r="AQ912" i="1"/>
  <c r="AQ908" i="1"/>
  <c r="AQ904" i="1"/>
  <c r="AQ900" i="1"/>
  <c r="AQ896" i="1"/>
  <c r="AQ892" i="1"/>
  <c r="AQ888" i="1"/>
  <c r="AQ884" i="1"/>
  <c r="AQ880" i="1"/>
  <c r="AQ876" i="1"/>
  <c r="AQ872" i="1"/>
  <c r="AQ868" i="1"/>
  <c r="AQ864" i="1"/>
  <c r="AQ860" i="1"/>
  <c r="AQ856" i="1"/>
  <c r="AQ852" i="1"/>
  <c r="AQ848" i="1"/>
  <c r="AQ844" i="1"/>
  <c r="AQ840" i="1"/>
  <c r="AW834" i="1"/>
  <c r="AQ834" i="1"/>
  <c r="AW806" i="1"/>
  <c r="AQ806" i="1"/>
  <c r="AQ835" i="1"/>
  <c r="AW835" i="1"/>
  <c r="AW822" i="1"/>
  <c r="AQ822" i="1"/>
  <c r="AW810" i="1"/>
  <c r="AQ810" i="1"/>
  <c r="AW814" i="1"/>
  <c r="AQ814" i="1"/>
  <c r="AQ823" i="1"/>
  <c r="AW823" i="1"/>
  <c r="AW830" i="1"/>
  <c r="AQ830" i="1"/>
  <c r="AQ815" i="1"/>
  <c r="AW815" i="1"/>
  <c r="AW827" i="1"/>
  <c r="AW819" i="1"/>
  <c r="AW811" i="1"/>
  <c r="AQ826" i="1"/>
  <c r="AQ818" i="1"/>
  <c r="AQ831" i="1"/>
  <c r="AW831" i="1"/>
  <c r="AW829" i="1"/>
  <c r="AQ829" i="1"/>
  <c r="AW824" i="1"/>
  <c r="AQ824" i="1"/>
  <c r="AW821" i="1"/>
  <c r="AQ821" i="1"/>
  <c r="AW816" i="1"/>
  <c r="AQ816" i="1"/>
  <c r="AW813" i="1"/>
  <c r="AQ813" i="1"/>
  <c r="AW808" i="1"/>
  <c r="AQ808" i="1"/>
  <c r="AW832" i="1"/>
  <c r="AQ832" i="1"/>
  <c r="AW836" i="1"/>
  <c r="AQ836" i="1"/>
  <c r="AW833" i="1"/>
  <c r="AQ833" i="1"/>
  <c r="AW828" i="1"/>
  <c r="AQ828" i="1"/>
  <c r="AW825" i="1"/>
  <c r="AQ825" i="1"/>
  <c r="AW820" i="1"/>
  <c r="AQ820" i="1"/>
  <c r="AW817" i="1"/>
  <c r="AQ817" i="1"/>
  <c r="AW812" i="1"/>
  <c r="AQ812" i="1"/>
  <c r="AW809" i="1"/>
  <c r="AQ809" i="1"/>
  <c r="AW807" i="1"/>
  <c r="AQ807" i="1"/>
  <c r="AW804" i="1"/>
  <c r="AQ804" i="1"/>
  <c r="AQ785" i="1"/>
  <c r="AW785" i="1"/>
  <c r="AQ765" i="1"/>
  <c r="AW765" i="1"/>
  <c r="AQ796" i="1"/>
  <c r="AQ776" i="1"/>
  <c r="AQ772" i="1"/>
  <c r="AQ764" i="1"/>
  <c r="AW800" i="1"/>
  <c r="AQ800" i="1"/>
  <c r="AQ793" i="1"/>
  <c r="AW793" i="1"/>
  <c r="AW780" i="1"/>
  <c r="AQ780" i="1"/>
  <c r="AQ805" i="1"/>
  <c r="AW805" i="1"/>
  <c r="AW768" i="1"/>
  <c r="AQ768" i="1"/>
  <c r="AW788" i="1"/>
  <c r="AQ788" i="1"/>
  <c r="AQ781" i="1"/>
  <c r="AW781" i="1"/>
  <c r="AQ797" i="1"/>
  <c r="AW797" i="1"/>
  <c r="AQ773" i="1"/>
  <c r="AW773" i="1"/>
  <c r="AQ769" i="1"/>
  <c r="AW769" i="1"/>
  <c r="AW792" i="1"/>
  <c r="AQ792" i="1"/>
  <c r="AW801" i="1"/>
  <c r="AW777" i="1"/>
  <c r="AW789" i="1"/>
  <c r="AQ784" i="1"/>
  <c r="AQ782" i="1"/>
  <c r="AW782" i="1"/>
  <c r="AW771" i="1"/>
  <c r="AQ771" i="1"/>
  <c r="AW763" i="1"/>
  <c r="AQ763" i="1"/>
  <c r="AQ794" i="1"/>
  <c r="AW794" i="1"/>
  <c r="AW783" i="1"/>
  <c r="AQ783" i="1"/>
  <c r="AW803" i="1"/>
  <c r="AQ803" i="1"/>
  <c r="AQ798" i="1"/>
  <c r="AW798" i="1"/>
  <c r="AW795" i="1"/>
  <c r="AQ795" i="1"/>
  <c r="AQ774" i="1"/>
  <c r="AW774" i="1"/>
  <c r="AQ786" i="1"/>
  <c r="AW786" i="1"/>
  <c r="AW775" i="1"/>
  <c r="AQ775" i="1"/>
  <c r="AQ766" i="1"/>
  <c r="AW766" i="1"/>
  <c r="AW787" i="1"/>
  <c r="AQ787" i="1"/>
  <c r="AW767" i="1"/>
  <c r="AQ767" i="1"/>
  <c r="AQ778" i="1"/>
  <c r="AW778" i="1"/>
  <c r="AW761" i="1"/>
  <c r="AQ761" i="1"/>
  <c r="AQ802" i="1"/>
  <c r="AW802" i="1"/>
  <c r="AW799" i="1"/>
  <c r="AQ799" i="1"/>
  <c r="AQ790" i="1"/>
  <c r="AW790" i="1"/>
  <c r="AW779" i="1"/>
  <c r="AQ779" i="1"/>
  <c r="AW791" i="1"/>
  <c r="AQ791" i="1"/>
  <c r="AQ770" i="1"/>
  <c r="AW770" i="1"/>
  <c r="AQ762" i="1"/>
  <c r="AW762" i="1"/>
  <c r="AQ739" i="1"/>
  <c r="AW736" i="1"/>
  <c r="AW737" i="1"/>
  <c r="AQ737" i="1"/>
  <c r="AW758" i="1"/>
  <c r="AQ758" i="1"/>
  <c r="AW747" i="1"/>
  <c r="AQ747" i="1"/>
  <c r="AW742" i="1"/>
  <c r="AQ742" i="1"/>
  <c r="AW751" i="1"/>
  <c r="AQ751" i="1"/>
  <c r="AW759" i="1"/>
  <c r="AQ759" i="1"/>
  <c r="AW754" i="1"/>
  <c r="AQ754" i="1"/>
  <c r="AW743" i="1"/>
  <c r="AQ743" i="1"/>
  <c r="AW746" i="1"/>
  <c r="AQ746" i="1"/>
  <c r="AW738" i="1"/>
  <c r="AQ738" i="1"/>
  <c r="AW755" i="1"/>
  <c r="AQ755" i="1"/>
  <c r="AW750" i="1"/>
  <c r="AQ750" i="1"/>
  <c r="AW741" i="1"/>
  <c r="AQ741" i="1"/>
  <c r="AW760" i="1"/>
  <c r="AW756" i="1"/>
  <c r="AW752" i="1"/>
  <c r="AW748" i="1"/>
  <c r="AW744" i="1"/>
  <c r="AW740" i="1"/>
  <c r="AQ735" i="1"/>
  <c r="AQ757" i="1"/>
  <c r="AQ753" i="1"/>
  <c r="AQ749" i="1"/>
  <c r="AQ745" i="1"/>
  <c r="AQ734" i="1"/>
  <c r="AW734" i="1"/>
  <c r="AQ733" i="1"/>
  <c r="AW733" i="1"/>
  <c r="AO4" i="1"/>
  <c r="AO5" i="1"/>
  <c r="AO6" i="1"/>
  <c r="AO7" i="1"/>
  <c r="AO8" i="1"/>
  <c r="AO9" i="1"/>
  <c r="AO10" i="1"/>
  <c r="AO11" i="1"/>
  <c r="AO12" i="1"/>
  <c r="AO13" i="1"/>
  <c r="AO14" i="1"/>
  <c r="AO15" i="1"/>
  <c r="AO16" i="1"/>
  <c r="AO17" i="1"/>
  <c r="AO18" i="1"/>
  <c r="AO19" i="1"/>
  <c r="AO20" i="1"/>
  <c r="AO21" i="1"/>
  <c r="AO22" i="1"/>
  <c r="AO23" i="1"/>
  <c r="AO24" i="1"/>
  <c r="AO25" i="1"/>
  <c r="AO26" i="1"/>
  <c r="AO27" i="1"/>
  <c r="AO28" i="1"/>
  <c r="AO29" i="1"/>
  <c r="AO30" i="1"/>
  <c r="AO31" i="1"/>
  <c r="AO32" i="1"/>
  <c r="AO33" i="1"/>
  <c r="AO34" i="1"/>
  <c r="AO35" i="1"/>
  <c r="AO36" i="1"/>
  <c r="AO37" i="1"/>
  <c r="AO38" i="1"/>
  <c r="AO39" i="1"/>
  <c r="AO40" i="1"/>
  <c r="AO41" i="1"/>
  <c r="AO42" i="1"/>
  <c r="AO43" i="1"/>
  <c r="AO44" i="1"/>
  <c r="AO45" i="1"/>
  <c r="AO46" i="1"/>
  <c r="AO47" i="1"/>
  <c r="AO48" i="1"/>
  <c r="AO49" i="1"/>
  <c r="AO50" i="1"/>
  <c r="AO51" i="1"/>
  <c r="AO52" i="1"/>
  <c r="AO53" i="1"/>
  <c r="AO54" i="1"/>
  <c r="AO55" i="1"/>
  <c r="AO56" i="1"/>
  <c r="AO57" i="1"/>
  <c r="AO58" i="1"/>
  <c r="AO59" i="1"/>
  <c r="AO60" i="1"/>
  <c r="AO61" i="1"/>
  <c r="AO62" i="1"/>
  <c r="AO63" i="1"/>
  <c r="AO64" i="1"/>
  <c r="AO65" i="1"/>
  <c r="AO66" i="1"/>
  <c r="AO67" i="1"/>
  <c r="AO68" i="1"/>
  <c r="AO69" i="1"/>
  <c r="AO70" i="1"/>
  <c r="AO71" i="1"/>
  <c r="AO72" i="1"/>
  <c r="AO73" i="1"/>
  <c r="AO74" i="1"/>
  <c r="AO75" i="1"/>
  <c r="AO76" i="1"/>
  <c r="AO77" i="1"/>
  <c r="AO78" i="1"/>
  <c r="AO79" i="1"/>
  <c r="AO80" i="1"/>
  <c r="AO81" i="1"/>
  <c r="AO82" i="1"/>
  <c r="AO83" i="1"/>
  <c r="AO84" i="1"/>
  <c r="AO85" i="1"/>
  <c r="AO86" i="1"/>
  <c r="AO87" i="1"/>
  <c r="AO88" i="1"/>
  <c r="AO89" i="1"/>
  <c r="AO90" i="1"/>
  <c r="AO91" i="1"/>
  <c r="AO92" i="1"/>
  <c r="AO93" i="1"/>
  <c r="AO94" i="1"/>
  <c r="AO95" i="1"/>
  <c r="AO96" i="1"/>
  <c r="AO97" i="1"/>
  <c r="AO98" i="1"/>
  <c r="AO99" i="1"/>
  <c r="AO100" i="1"/>
  <c r="AO101" i="1"/>
  <c r="AO102" i="1"/>
  <c r="AO103" i="1"/>
  <c r="AO104" i="1"/>
  <c r="AO105" i="1"/>
  <c r="AO106" i="1"/>
  <c r="AO107" i="1"/>
  <c r="AO108" i="1"/>
  <c r="AO109" i="1"/>
  <c r="AO110" i="1"/>
  <c r="AO111" i="1"/>
  <c r="AO112" i="1"/>
  <c r="AO113" i="1"/>
  <c r="AO114" i="1"/>
  <c r="AO115" i="1"/>
  <c r="AO116" i="1"/>
  <c r="AO117" i="1"/>
  <c r="AO118" i="1"/>
  <c r="AO119" i="1"/>
  <c r="AO120" i="1"/>
  <c r="AO121" i="1"/>
  <c r="AO122" i="1"/>
  <c r="AO123" i="1"/>
  <c r="AO124" i="1"/>
  <c r="AO125" i="1"/>
  <c r="AO126" i="1"/>
  <c r="AO127" i="1"/>
  <c r="AO128" i="1"/>
  <c r="AO129" i="1"/>
  <c r="AO130" i="1"/>
  <c r="AO131" i="1"/>
  <c r="AO132" i="1"/>
  <c r="AO133" i="1"/>
  <c r="AO134" i="1"/>
  <c r="AO135" i="1"/>
  <c r="AO136" i="1"/>
  <c r="AO137" i="1"/>
  <c r="AO138" i="1"/>
  <c r="AO139" i="1"/>
  <c r="AO140" i="1"/>
  <c r="AO141" i="1"/>
  <c r="AO142" i="1"/>
  <c r="AO143" i="1"/>
  <c r="AO144" i="1"/>
  <c r="AO145" i="1"/>
  <c r="AO146" i="1"/>
  <c r="AO147" i="1"/>
  <c r="AO148" i="1"/>
  <c r="AO149" i="1"/>
  <c r="AO150" i="1"/>
  <c r="AO151" i="1"/>
  <c r="AO152" i="1"/>
  <c r="AO153" i="1"/>
  <c r="AO154" i="1"/>
  <c r="AO155" i="1"/>
  <c r="AO156" i="1"/>
  <c r="AO157" i="1"/>
  <c r="AO158" i="1"/>
  <c r="AO159" i="1"/>
  <c r="AO160" i="1"/>
  <c r="AO161" i="1"/>
  <c r="AO162" i="1"/>
  <c r="AO163" i="1"/>
  <c r="AO164" i="1"/>
  <c r="AO165" i="1"/>
  <c r="AO166" i="1"/>
  <c r="AO167" i="1"/>
  <c r="AO168" i="1"/>
  <c r="AO169" i="1"/>
  <c r="AO170" i="1"/>
  <c r="AO171" i="1"/>
  <c r="AO172" i="1"/>
  <c r="AO173" i="1"/>
  <c r="AO174" i="1"/>
  <c r="AO175" i="1"/>
  <c r="AO176" i="1"/>
  <c r="AO177" i="1"/>
  <c r="AO178" i="1"/>
  <c r="AO179" i="1"/>
  <c r="AO180" i="1"/>
  <c r="AO181" i="1"/>
  <c r="AO182" i="1"/>
  <c r="AO183" i="1"/>
  <c r="AO184" i="1"/>
  <c r="AO185" i="1"/>
  <c r="AO186" i="1"/>
  <c r="AO187" i="1"/>
  <c r="AO188" i="1"/>
  <c r="AO189" i="1"/>
  <c r="AO190" i="1"/>
  <c r="AO191" i="1"/>
  <c r="AO192" i="1"/>
  <c r="AO193" i="1"/>
  <c r="AO194" i="1"/>
  <c r="AO195" i="1"/>
  <c r="AO196" i="1"/>
  <c r="AO197" i="1"/>
  <c r="AO198" i="1"/>
  <c r="AO199" i="1"/>
  <c r="AO200" i="1"/>
  <c r="AO201" i="1"/>
  <c r="AO202" i="1"/>
  <c r="AO203" i="1"/>
  <c r="AO204" i="1"/>
  <c r="AO205" i="1"/>
  <c r="AO206" i="1"/>
  <c r="AO207" i="1"/>
  <c r="AO208" i="1"/>
  <c r="AO209" i="1"/>
  <c r="AO210" i="1"/>
  <c r="AO211" i="1"/>
  <c r="AO212" i="1"/>
  <c r="AO213" i="1"/>
  <c r="AO214" i="1"/>
  <c r="AO215" i="1"/>
  <c r="AO216" i="1"/>
  <c r="AO217" i="1"/>
  <c r="AO218" i="1"/>
  <c r="AO219" i="1"/>
  <c r="AO220" i="1"/>
  <c r="AO221" i="1"/>
  <c r="AO222" i="1"/>
  <c r="AO223" i="1"/>
  <c r="AO224" i="1"/>
  <c r="AO225" i="1"/>
  <c r="AO226" i="1"/>
  <c r="AO227" i="1"/>
  <c r="AO228" i="1"/>
  <c r="AO229" i="1"/>
  <c r="AO230" i="1"/>
  <c r="AO231" i="1"/>
  <c r="AO232" i="1"/>
  <c r="AO233" i="1"/>
  <c r="AO234" i="1"/>
  <c r="AO235" i="1"/>
  <c r="AO236" i="1"/>
  <c r="AO237" i="1"/>
  <c r="AO238" i="1"/>
  <c r="AO239" i="1"/>
  <c r="AO240" i="1"/>
  <c r="AO241" i="1"/>
  <c r="AO242" i="1"/>
  <c r="AO243" i="1"/>
  <c r="AO244" i="1"/>
  <c r="AO245" i="1"/>
  <c r="AO246" i="1"/>
  <c r="AO247" i="1"/>
  <c r="AO248" i="1"/>
  <c r="AO249" i="1"/>
  <c r="AO250" i="1"/>
  <c r="AO251" i="1"/>
  <c r="AO252" i="1"/>
  <c r="AO253" i="1"/>
  <c r="AO254" i="1"/>
  <c r="AO255" i="1"/>
  <c r="AO256" i="1"/>
  <c r="AO257" i="1"/>
  <c r="AO258" i="1"/>
  <c r="AO259" i="1"/>
  <c r="AO260" i="1"/>
  <c r="AO261" i="1"/>
  <c r="AO262" i="1"/>
  <c r="AO263" i="1"/>
  <c r="AO264" i="1"/>
  <c r="AO265" i="1"/>
  <c r="AO266" i="1"/>
  <c r="AO267" i="1"/>
  <c r="AO268" i="1"/>
  <c r="AO269" i="1"/>
  <c r="AO270" i="1"/>
  <c r="AO271" i="1"/>
  <c r="AO272" i="1"/>
  <c r="AO273" i="1"/>
  <c r="AO274" i="1"/>
  <c r="AO275" i="1"/>
  <c r="AO276" i="1"/>
  <c r="AO277" i="1"/>
  <c r="AO278" i="1"/>
  <c r="AO279" i="1"/>
  <c r="AO280" i="1"/>
  <c r="AO281" i="1"/>
  <c r="AO282" i="1"/>
  <c r="AO283" i="1"/>
  <c r="AO284" i="1"/>
  <c r="AO285" i="1"/>
  <c r="AO286" i="1"/>
  <c r="AO287" i="1"/>
  <c r="AO288" i="1"/>
  <c r="AO289" i="1"/>
  <c r="AO290" i="1"/>
  <c r="AO291" i="1"/>
  <c r="AO292" i="1"/>
  <c r="AO293" i="1"/>
  <c r="AO294" i="1"/>
  <c r="AO295" i="1"/>
  <c r="AO296" i="1"/>
  <c r="AO297" i="1"/>
  <c r="AO298" i="1"/>
  <c r="AO299" i="1"/>
  <c r="AO300" i="1"/>
  <c r="AO301" i="1"/>
  <c r="AO302" i="1"/>
  <c r="AO303" i="1"/>
  <c r="AO304" i="1"/>
  <c r="AO305" i="1"/>
  <c r="AO306" i="1"/>
  <c r="AO307" i="1"/>
  <c r="AO308" i="1"/>
  <c r="AO309" i="1"/>
  <c r="AO310" i="1"/>
  <c r="AO311" i="1"/>
  <c r="AO312" i="1"/>
  <c r="AO313" i="1"/>
  <c r="AO314" i="1"/>
  <c r="AO315" i="1"/>
  <c r="AO316" i="1"/>
  <c r="AO317" i="1"/>
  <c r="AO318" i="1"/>
  <c r="AO319" i="1"/>
  <c r="AO320" i="1"/>
  <c r="AO321" i="1"/>
  <c r="AO322" i="1"/>
  <c r="AO323" i="1"/>
  <c r="AO324" i="1"/>
  <c r="AO325" i="1"/>
  <c r="AO326" i="1"/>
  <c r="AO327" i="1"/>
  <c r="AO328" i="1"/>
  <c r="AO329" i="1"/>
  <c r="AO330" i="1"/>
  <c r="AO331" i="1"/>
  <c r="AO332" i="1"/>
  <c r="AO333" i="1"/>
  <c r="AO334" i="1"/>
  <c r="AO335" i="1"/>
  <c r="AO336" i="1"/>
  <c r="AO337" i="1"/>
  <c r="AO338" i="1"/>
  <c r="AO339" i="1"/>
  <c r="AO340" i="1"/>
  <c r="AO341" i="1"/>
  <c r="AO342" i="1"/>
  <c r="AO343" i="1"/>
  <c r="AO344" i="1"/>
  <c r="AO345" i="1"/>
  <c r="AO346" i="1"/>
  <c r="AO347" i="1"/>
  <c r="AO348" i="1"/>
  <c r="AO349" i="1"/>
  <c r="AO350" i="1"/>
  <c r="AO351" i="1"/>
  <c r="AO352" i="1"/>
  <c r="AO353" i="1"/>
  <c r="AO354" i="1"/>
  <c r="AO355" i="1"/>
  <c r="AO356" i="1"/>
  <c r="AO357" i="1"/>
  <c r="AO358" i="1"/>
  <c r="AO359" i="1"/>
  <c r="AO360" i="1"/>
  <c r="AO361" i="1"/>
  <c r="AO362" i="1"/>
  <c r="AO363" i="1"/>
  <c r="AO364" i="1"/>
  <c r="AO365" i="1"/>
  <c r="AO366" i="1"/>
  <c r="AO367" i="1"/>
  <c r="AO368" i="1"/>
  <c r="AO369" i="1"/>
  <c r="AO370" i="1"/>
  <c r="AO371" i="1"/>
  <c r="AO372" i="1"/>
  <c r="AO373" i="1"/>
  <c r="AO374" i="1"/>
  <c r="AO375" i="1"/>
  <c r="AO376" i="1"/>
  <c r="AO377" i="1"/>
  <c r="AO378" i="1"/>
  <c r="AO379" i="1"/>
  <c r="AO380" i="1"/>
  <c r="AO381" i="1"/>
  <c r="AO382" i="1"/>
  <c r="AO383" i="1"/>
  <c r="AO384" i="1"/>
  <c r="AO385" i="1"/>
  <c r="AO386" i="1"/>
  <c r="AO387" i="1"/>
  <c r="AO388" i="1"/>
  <c r="AO389" i="1"/>
  <c r="AO390" i="1"/>
  <c r="AO391" i="1"/>
  <c r="AO392" i="1"/>
  <c r="AO393" i="1"/>
  <c r="AO394" i="1"/>
  <c r="AO395" i="1"/>
  <c r="AO396" i="1"/>
  <c r="AO397" i="1"/>
  <c r="AO398" i="1"/>
  <c r="AO399" i="1"/>
  <c r="AO400" i="1"/>
  <c r="AO401" i="1"/>
  <c r="AO402" i="1"/>
  <c r="AO403" i="1"/>
  <c r="AO404" i="1"/>
  <c r="AO405" i="1"/>
  <c r="AO406" i="1"/>
  <c r="AO407" i="1"/>
  <c r="AO408" i="1"/>
  <c r="AO409" i="1"/>
  <c r="AO410" i="1"/>
  <c r="AO411" i="1"/>
  <c r="AO412" i="1"/>
  <c r="AO413" i="1"/>
  <c r="AO414" i="1"/>
  <c r="AO415" i="1"/>
  <c r="AO416" i="1"/>
  <c r="AO417" i="1"/>
  <c r="AO418" i="1"/>
  <c r="AO419" i="1"/>
  <c r="AO420" i="1"/>
  <c r="AO421" i="1"/>
  <c r="AO422" i="1"/>
  <c r="AO423" i="1"/>
  <c r="AO424" i="1"/>
  <c r="AO425" i="1"/>
  <c r="AO426" i="1"/>
  <c r="AO427" i="1"/>
  <c r="AO428" i="1"/>
  <c r="AO429" i="1"/>
  <c r="AO430" i="1"/>
  <c r="AO431" i="1"/>
  <c r="AO432" i="1"/>
  <c r="AO433" i="1"/>
  <c r="AO434" i="1"/>
  <c r="AO435" i="1"/>
  <c r="AO436" i="1"/>
  <c r="AO437" i="1"/>
  <c r="AO438" i="1"/>
  <c r="AO439" i="1"/>
  <c r="AO440" i="1"/>
  <c r="AO441" i="1"/>
  <c r="AO442" i="1"/>
  <c r="AO443" i="1"/>
  <c r="AO444" i="1"/>
  <c r="AO445" i="1"/>
  <c r="AO446" i="1"/>
  <c r="AO447" i="1"/>
  <c r="AO448" i="1"/>
  <c r="AO449" i="1"/>
  <c r="AO450" i="1"/>
  <c r="AO451" i="1"/>
  <c r="AO452" i="1"/>
  <c r="AO453" i="1"/>
  <c r="AO454" i="1"/>
  <c r="AO455" i="1"/>
  <c r="AO456" i="1"/>
  <c r="AO457" i="1"/>
  <c r="AO458" i="1"/>
  <c r="AO459" i="1"/>
  <c r="AO460" i="1"/>
  <c r="AO461" i="1"/>
  <c r="AO462" i="1"/>
  <c r="AO463" i="1"/>
  <c r="AO464" i="1"/>
  <c r="AO465" i="1"/>
  <c r="AO466" i="1"/>
  <c r="AO467" i="1"/>
  <c r="AO468" i="1"/>
  <c r="AO469" i="1"/>
  <c r="AO470" i="1"/>
  <c r="AO471" i="1"/>
  <c r="AO472" i="1"/>
  <c r="AO473" i="1"/>
  <c r="AO474" i="1"/>
  <c r="AO475" i="1"/>
  <c r="AO476" i="1"/>
  <c r="AO477" i="1"/>
  <c r="AO478" i="1"/>
  <c r="AO479" i="1"/>
  <c r="AO480" i="1"/>
  <c r="AO481" i="1"/>
  <c r="AO482" i="1"/>
  <c r="AO483" i="1"/>
  <c r="AO484" i="1"/>
  <c r="AO485" i="1"/>
  <c r="AO486" i="1"/>
  <c r="AO487" i="1"/>
  <c r="AO488" i="1"/>
  <c r="AO489" i="1"/>
  <c r="AO490" i="1"/>
  <c r="AO491" i="1"/>
  <c r="AO492" i="1"/>
  <c r="AO493" i="1"/>
  <c r="AO494" i="1"/>
  <c r="AO495" i="1"/>
  <c r="AO496" i="1"/>
  <c r="AO497" i="1"/>
  <c r="AO498" i="1"/>
  <c r="AO499" i="1"/>
  <c r="AO500" i="1"/>
  <c r="AO501" i="1"/>
  <c r="AO502" i="1"/>
  <c r="AO503" i="1"/>
  <c r="AO504" i="1"/>
  <c r="AO505" i="1"/>
  <c r="AO506" i="1"/>
  <c r="AO507" i="1"/>
  <c r="AO508" i="1"/>
  <c r="AO509" i="1"/>
  <c r="AO510" i="1"/>
  <c r="AO511" i="1"/>
  <c r="AO512" i="1"/>
  <c r="AO513" i="1"/>
  <c r="AO514" i="1"/>
  <c r="AO515" i="1"/>
  <c r="AO516" i="1"/>
  <c r="AO517" i="1"/>
  <c r="AO518" i="1"/>
  <c r="AO519" i="1"/>
  <c r="AO520" i="1"/>
  <c r="AO521" i="1"/>
  <c r="AO522" i="1"/>
  <c r="AO523" i="1"/>
  <c r="AO524" i="1"/>
  <c r="AO525" i="1"/>
  <c r="AO526" i="1"/>
  <c r="AO527" i="1"/>
  <c r="AO528" i="1"/>
  <c r="AO529" i="1"/>
  <c r="AO530" i="1"/>
  <c r="AO531" i="1"/>
  <c r="AO532" i="1"/>
  <c r="AO533" i="1"/>
  <c r="AO534" i="1"/>
  <c r="AO535" i="1"/>
  <c r="AO536" i="1"/>
  <c r="AO537" i="1"/>
  <c r="AO538" i="1"/>
  <c r="AO539" i="1"/>
  <c r="AO540" i="1"/>
  <c r="AO541" i="1"/>
  <c r="AO542" i="1"/>
  <c r="AO543" i="1"/>
  <c r="AO544" i="1"/>
  <c r="AO545" i="1"/>
  <c r="AO546" i="1"/>
  <c r="AO547" i="1"/>
  <c r="AO548" i="1"/>
  <c r="AO549" i="1"/>
  <c r="AO550" i="1"/>
  <c r="AO551" i="1"/>
  <c r="AO552" i="1"/>
  <c r="AO553" i="1"/>
  <c r="AO554" i="1"/>
  <c r="AO555" i="1"/>
  <c r="AO556" i="1"/>
  <c r="AO557" i="1"/>
  <c r="AO558" i="1"/>
  <c r="AO559" i="1"/>
  <c r="AO560" i="1"/>
  <c r="AO561" i="1"/>
  <c r="AO562" i="1"/>
  <c r="AO563" i="1"/>
  <c r="AO564" i="1"/>
  <c r="AO565" i="1"/>
  <c r="AO566" i="1"/>
  <c r="AO567" i="1"/>
  <c r="AO568" i="1"/>
  <c r="AO569" i="1"/>
  <c r="AO570" i="1"/>
  <c r="AO571" i="1"/>
  <c r="AO572" i="1"/>
  <c r="AO573" i="1"/>
  <c r="AO574" i="1"/>
  <c r="AO575" i="1"/>
  <c r="AO576" i="1"/>
  <c r="AO577" i="1"/>
  <c r="AO578" i="1"/>
  <c r="AO579" i="1"/>
  <c r="AO580" i="1"/>
  <c r="AO581" i="1"/>
  <c r="AO582" i="1"/>
  <c r="AO583" i="1"/>
  <c r="AO584" i="1"/>
  <c r="AO585" i="1"/>
  <c r="AO586" i="1"/>
  <c r="AO587" i="1"/>
  <c r="AO588" i="1"/>
  <c r="AO589" i="1"/>
  <c r="AO590" i="1"/>
  <c r="AO591" i="1"/>
  <c r="AO592" i="1"/>
  <c r="AO593" i="1"/>
  <c r="AO594" i="1"/>
  <c r="AO595" i="1"/>
  <c r="AO596" i="1"/>
  <c r="AO597" i="1"/>
  <c r="AO598" i="1"/>
  <c r="AO599" i="1"/>
  <c r="AO600" i="1"/>
  <c r="AO601" i="1"/>
  <c r="AO602" i="1"/>
  <c r="AO603" i="1"/>
  <c r="AO604" i="1"/>
  <c r="AO605" i="1"/>
  <c r="AO606" i="1"/>
  <c r="AO607" i="1"/>
  <c r="AO608" i="1"/>
  <c r="AO609" i="1"/>
  <c r="AO610" i="1"/>
  <c r="AO611" i="1"/>
  <c r="AO612" i="1"/>
  <c r="AO613" i="1"/>
  <c r="AO614" i="1"/>
  <c r="AO615" i="1"/>
  <c r="AO616" i="1"/>
  <c r="AO617" i="1"/>
  <c r="AO618" i="1"/>
  <c r="AO619" i="1"/>
  <c r="AO620" i="1"/>
  <c r="AO621" i="1"/>
  <c r="AO622" i="1"/>
  <c r="AO623" i="1"/>
  <c r="AO624" i="1"/>
  <c r="AO625" i="1"/>
  <c r="AO626" i="1"/>
  <c r="AO627" i="1"/>
  <c r="AO628" i="1"/>
  <c r="AO629" i="1"/>
  <c r="AO630" i="1"/>
  <c r="AO631" i="1"/>
  <c r="AO632" i="1"/>
  <c r="AO633" i="1"/>
  <c r="AO634" i="1"/>
  <c r="AO635" i="1"/>
  <c r="AO636" i="1"/>
  <c r="AO637" i="1"/>
  <c r="AO638" i="1"/>
  <c r="AO639" i="1"/>
  <c r="AO640" i="1"/>
  <c r="AO641" i="1"/>
  <c r="AO642" i="1"/>
  <c r="AO643" i="1"/>
  <c r="AO644" i="1"/>
  <c r="AO645" i="1"/>
  <c r="AO646" i="1"/>
  <c r="AO647" i="1"/>
  <c r="AO648" i="1"/>
  <c r="AO649" i="1"/>
  <c r="AO650" i="1"/>
  <c r="AO651" i="1"/>
  <c r="AO652" i="1"/>
  <c r="AO653" i="1"/>
  <c r="AO654" i="1"/>
  <c r="AO655" i="1"/>
  <c r="AO656" i="1"/>
  <c r="AO657" i="1"/>
  <c r="AO658" i="1"/>
  <c r="AO659" i="1"/>
  <c r="AO660" i="1"/>
  <c r="AO661" i="1"/>
  <c r="AO662" i="1"/>
  <c r="AO663" i="1"/>
  <c r="AO664" i="1"/>
  <c r="AO665" i="1"/>
  <c r="AO666" i="1"/>
  <c r="AO667" i="1"/>
  <c r="AO668" i="1"/>
  <c r="AO669" i="1"/>
  <c r="AO670" i="1"/>
  <c r="AO671" i="1"/>
  <c r="AO672" i="1"/>
  <c r="AO673" i="1"/>
  <c r="AO674" i="1"/>
  <c r="AO675" i="1"/>
  <c r="AO676" i="1"/>
  <c r="AO677" i="1"/>
  <c r="AO678" i="1"/>
  <c r="AO679" i="1"/>
  <c r="AO680" i="1"/>
  <c r="AO681" i="1"/>
  <c r="AO682" i="1"/>
  <c r="AO683" i="1"/>
  <c r="AO684" i="1"/>
  <c r="AO685" i="1"/>
  <c r="AO686" i="1"/>
  <c r="AO687" i="1"/>
  <c r="AO688" i="1"/>
  <c r="AO689" i="1"/>
  <c r="AO690" i="1"/>
  <c r="AO691" i="1"/>
  <c r="AO692" i="1"/>
  <c r="AO693" i="1"/>
  <c r="AO694" i="1"/>
  <c r="AO695" i="1"/>
  <c r="AO696" i="1"/>
  <c r="AO697" i="1"/>
  <c r="AO698" i="1"/>
  <c r="AO699" i="1"/>
  <c r="AO700" i="1"/>
  <c r="AO701" i="1"/>
  <c r="AO702" i="1"/>
  <c r="AO703" i="1"/>
  <c r="AO704" i="1"/>
  <c r="AO705" i="1"/>
  <c r="AO706" i="1"/>
  <c r="AO707" i="1"/>
  <c r="AO708" i="1"/>
  <c r="AO709" i="1"/>
  <c r="AO710" i="1"/>
  <c r="AO711" i="1"/>
  <c r="AO712" i="1"/>
  <c r="AO713" i="1"/>
  <c r="AO714" i="1"/>
  <c r="AO715" i="1"/>
  <c r="AO716" i="1"/>
  <c r="AO717" i="1"/>
  <c r="AO718" i="1"/>
  <c r="AO719" i="1"/>
  <c r="AO720" i="1"/>
  <c r="AO721" i="1"/>
  <c r="AO722" i="1"/>
  <c r="AO723" i="1"/>
  <c r="AO724" i="1"/>
  <c r="AO725" i="1"/>
  <c r="AO726" i="1"/>
  <c r="AO727" i="1"/>
  <c r="AO728" i="1"/>
  <c r="AO729" i="1"/>
  <c r="AO730" i="1"/>
  <c r="AO731" i="1"/>
  <c r="AO732" i="1"/>
  <c r="AO3" i="1"/>
  <c r="AO2" i="1"/>
  <c r="BB3" i="1" l="1"/>
  <c r="BB4" i="1"/>
  <c r="BB5" i="1"/>
  <c r="BB6" i="1"/>
  <c r="BB7" i="1"/>
  <c r="BB8" i="1"/>
  <c r="BB9" i="1"/>
  <c r="BB10" i="1"/>
  <c r="BB11" i="1"/>
  <c r="BB12" i="1"/>
  <c r="BB13" i="1"/>
  <c r="BB14" i="1"/>
  <c r="BB15" i="1"/>
  <c r="BB16" i="1"/>
  <c r="BB17" i="1"/>
  <c r="BB18" i="1"/>
  <c r="BB19" i="1"/>
  <c r="BB20" i="1"/>
  <c r="BB21" i="1"/>
  <c r="BB22" i="1"/>
  <c r="BB23" i="1"/>
  <c r="BB24" i="1"/>
  <c r="BB25" i="1"/>
  <c r="BB26" i="1"/>
  <c r="BB27" i="1"/>
  <c r="BB28" i="1"/>
  <c r="BB29" i="1"/>
  <c r="BB30" i="1"/>
  <c r="BB31" i="1"/>
  <c r="BB32" i="1"/>
  <c r="BB33" i="1"/>
  <c r="BB34" i="1"/>
  <c r="BB35" i="1"/>
  <c r="BB36" i="1"/>
  <c r="BB37" i="1"/>
  <c r="BB38" i="1"/>
  <c r="BB39" i="1"/>
  <c r="BB40" i="1"/>
  <c r="BB41" i="1"/>
  <c r="BB42" i="1"/>
  <c r="BB43" i="1"/>
  <c r="BB44" i="1"/>
  <c r="BB45" i="1"/>
  <c r="BB46" i="1"/>
  <c r="BB47" i="1"/>
  <c r="BB48" i="1"/>
  <c r="BB49" i="1"/>
  <c r="BB50" i="1"/>
  <c r="BB51" i="1"/>
  <c r="BB52" i="1"/>
  <c r="BB53" i="1"/>
  <c r="BB54" i="1"/>
  <c r="BB55" i="1"/>
  <c r="BB56" i="1"/>
  <c r="BB57" i="1"/>
  <c r="BB58" i="1"/>
  <c r="BB59" i="1"/>
  <c r="BB60" i="1"/>
  <c r="BB61" i="1"/>
  <c r="BB62" i="1"/>
  <c r="BB63" i="1"/>
  <c r="BB64" i="1"/>
  <c r="BB65" i="1"/>
  <c r="BB66" i="1"/>
  <c r="BB67" i="1"/>
  <c r="BB68" i="1"/>
  <c r="BB69" i="1"/>
  <c r="BB70" i="1"/>
  <c r="BB71" i="1"/>
  <c r="BB72" i="1"/>
  <c r="BB73" i="1"/>
  <c r="BB74" i="1"/>
  <c r="BB75" i="1"/>
  <c r="BB76" i="1"/>
  <c r="BB77" i="1"/>
  <c r="BB78" i="1"/>
  <c r="BB79" i="1"/>
  <c r="BB80" i="1"/>
  <c r="BB81" i="1"/>
  <c r="BB82" i="1"/>
  <c r="BB83" i="1"/>
  <c r="BB84" i="1"/>
  <c r="BB85" i="1"/>
  <c r="BB86" i="1"/>
  <c r="BB87" i="1"/>
  <c r="BB88" i="1"/>
  <c r="BB89" i="1"/>
  <c r="BB90" i="1"/>
  <c r="BB91" i="1"/>
  <c r="BB92" i="1"/>
  <c r="BB93" i="1"/>
  <c r="BB94" i="1"/>
  <c r="BB95" i="1"/>
  <c r="BB96" i="1"/>
  <c r="BB97" i="1"/>
  <c r="BB98" i="1"/>
  <c r="BB99" i="1"/>
  <c r="BB100" i="1"/>
  <c r="BB101" i="1"/>
  <c r="BB102" i="1"/>
  <c r="BB103" i="1"/>
  <c r="BB104" i="1"/>
  <c r="BB105" i="1"/>
  <c r="BB106" i="1"/>
  <c r="BB107" i="1"/>
  <c r="BB108" i="1"/>
  <c r="BB109" i="1"/>
  <c r="BB110" i="1"/>
  <c r="BB111" i="1"/>
  <c r="BB112" i="1"/>
  <c r="BB113" i="1"/>
  <c r="BB114" i="1"/>
  <c r="BB115" i="1"/>
  <c r="BB116" i="1"/>
  <c r="BB117" i="1"/>
  <c r="BB118" i="1"/>
  <c r="BB119" i="1"/>
  <c r="BB120" i="1"/>
  <c r="BB121" i="1"/>
  <c r="BB122" i="1"/>
  <c r="BB123" i="1"/>
  <c r="BB124" i="1"/>
  <c r="BB125" i="1"/>
  <c r="BB126" i="1"/>
  <c r="BB127" i="1"/>
  <c r="BB128" i="1"/>
  <c r="BB129" i="1"/>
  <c r="BB130" i="1"/>
  <c r="BB131" i="1"/>
  <c r="BB132" i="1"/>
  <c r="BB133" i="1"/>
  <c r="BB134" i="1"/>
  <c r="BB135" i="1"/>
  <c r="BB136" i="1"/>
  <c r="BB137" i="1"/>
  <c r="BB138" i="1"/>
  <c r="BB139" i="1"/>
  <c r="BB140" i="1"/>
  <c r="BB141" i="1"/>
  <c r="BB142" i="1"/>
  <c r="BB143" i="1"/>
  <c r="BB144" i="1"/>
  <c r="BB145" i="1"/>
  <c r="BB146" i="1"/>
  <c r="BB147" i="1"/>
  <c r="BB148" i="1"/>
  <c r="BB149" i="1"/>
  <c r="BB150" i="1"/>
  <c r="BB151" i="1"/>
  <c r="BB152" i="1"/>
  <c r="BB153" i="1"/>
  <c r="BB154" i="1"/>
  <c r="BB155" i="1"/>
  <c r="BB156" i="1"/>
  <c r="BB157" i="1"/>
  <c r="BB158" i="1"/>
  <c r="BB159" i="1"/>
  <c r="BB160" i="1"/>
  <c r="BB161" i="1"/>
  <c r="BB162" i="1"/>
  <c r="BB163" i="1"/>
  <c r="BB164" i="1"/>
  <c r="BB165" i="1"/>
  <c r="BB166" i="1"/>
  <c r="BB167" i="1"/>
  <c r="BB168" i="1"/>
  <c r="BB169" i="1"/>
  <c r="BB170" i="1"/>
  <c r="BB171" i="1"/>
  <c r="BB172" i="1"/>
  <c r="BB173" i="1"/>
  <c r="BB174" i="1"/>
  <c r="BB175" i="1"/>
  <c r="BB176" i="1"/>
  <c r="BB177" i="1"/>
  <c r="BB178" i="1"/>
  <c r="BB179" i="1"/>
  <c r="BB180" i="1"/>
  <c r="BB181" i="1"/>
  <c r="BB182" i="1"/>
  <c r="BB183" i="1"/>
  <c r="BB184" i="1"/>
  <c r="BB185" i="1"/>
  <c r="BB186" i="1"/>
  <c r="BB187" i="1"/>
  <c r="BB188" i="1"/>
  <c r="BB189" i="1"/>
  <c r="BB190" i="1"/>
  <c r="BB191" i="1"/>
  <c r="BB192" i="1"/>
  <c r="BB193" i="1"/>
  <c r="BB194" i="1"/>
  <c r="BB195" i="1"/>
  <c r="BB196" i="1"/>
  <c r="BB197" i="1"/>
  <c r="BB198" i="1"/>
  <c r="BB199" i="1"/>
  <c r="BB200" i="1"/>
  <c r="BB201" i="1"/>
  <c r="BB202" i="1"/>
  <c r="BB203" i="1"/>
  <c r="BB204" i="1"/>
  <c r="BB205" i="1"/>
  <c r="BB206" i="1"/>
  <c r="BB207" i="1"/>
  <c r="BB208" i="1"/>
  <c r="BB209" i="1"/>
  <c r="BB210" i="1"/>
  <c r="BB211" i="1"/>
  <c r="BB212" i="1"/>
  <c r="BB213" i="1"/>
  <c r="BB214" i="1"/>
  <c r="BB215" i="1"/>
  <c r="BB216" i="1"/>
  <c r="BB217" i="1"/>
  <c r="BB218" i="1"/>
  <c r="BB219" i="1"/>
  <c r="BB220" i="1"/>
  <c r="BB221" i="1"/>
  <c r="BB222" i="1"/>
  <c r="BB223" i="1"/>
  <c r="BB224" i="1"/>
  <c r="BB225" i="1"/>
  <c r="BB226" i="1"/>
  <c r="BB227" i="1"/>
  <c r="BB228" i="1"/>
  <c r="BB229" i="1"/>
  <c r="BB230" i="1"/>
  <c r="BB231" i="1"/>
  <c r="BB232" i="1"/>
  <c r="BB233" i="1"/>
  <c r="BB234" i="1"/>
  <c r="BB235" i="1"/>
  <c r="BB236" i="1"/>
  <c r="BB237" i="1"/>
  <c r="BB238" i="1"/>
  <c r="BB239" i="1"/>
  <c r="BB240" i="1"/>
  <c r="BB241" i="1"/>
  <c r="BB242" i="1"/>
  <c r="BB243" i="1"/>
  <c r="BB244" i="1"/>
  <c r="BB245" i="1"/>
  <c r="BB246" i="1"/>
  <c r="BB247" i="1"/>
  <c r="BB248" i="1"/>
  <c r="BB249" i="1"/>
  <c r="BB250" i="1"/>
  <c r="BB251" i="1"/>
  <c r="BB252" i="1"/>
  <c r="BB253" i="1"/>
  <c r="BB254" i="1"/>
  <c r="BB255" i="1"/>
  <c r="BB256" i="1"/>
  <c r="BB257" i="1"/>
  <c r="BB258" i="1"/>
  <c r="BB259" i="1"/>
  <c r="BB260" i="1"/>
  <c r="BB261" i="1"/>
  <c r="BB262" i="1"/>
  <c r="BB263" i="1"/>
  <c r="BB264" i="1"/>
  <c r="BB265" i="1"/>
  <c r="BB266" i="1"/>
  <c r="BB267" i="1"/>
  <c r="BB268" i="1"/>
  <c r="BB269" i="1"/>
  <c r="BB270" i="1"/>
  <c r="BB271" i="1"/>
  <c r="BB272" i="1"/>
  <c r="BB273" i="1"/>
  <c r="BB274" i="1"/>
  <c r="BB275" i="1"/>
  <c r="BB276" i="1"/>
  <c r="BB277" i="1"/>
  <c r="BB278" i="1"/>
  <c r="BB279" i="1"/>
  <c r="BB280" i="1"/>
  <c r="BB281" i="1"/>
  <c r="BB282" i="1"/>
  <c r="BB283" i="1"/>
  <c r="BB284" i="1"/>
  <c r="BB285" i="1"/>
  <c r="BB286" i="1"/>
  <c r="BB287" i="1"/>
  <c r="BB288" i="1"/>
  <c r="BB289" i="1"/>
  <c r="BB290" i="1"/>
  <c r="BB291" i="1"/>
  <c r="BB292" i="1"/>
  <c r="BB293" i="1"/>
  <c r="BB294" i="1"/>
  <c r="BB295" i="1"/>
  <c r="BB296" i="1"/>
  <c r="BB297" i="1"/>
  <c r="BB298" i="1"/>
  <c r="BB299" i="1"/>
  <c r="BB300" i="1"/>
  <c r="BB301" i="1"/>
  <c r="BB302" i="1"/>
  <c r="BB303" i="1"/>
  <c r="BB304" i="1"/>
  <c r="BB305" i="1"/>
  <c r="BB306" i="1"/>
  <c r="BB307" i="1"/>
  <c r="BB308" i="1"/>
  <c r="BB309" i="1"/>
  <c r="BB310" i="1"/>
  <c r="BB311" i="1"/>
  <c r="BB312" i="1"/>
  <c r="BB313" i="1"/>
  <c r="BB314" i="1"/>
  <c r="BB315" i="1"/>
  <c r="BB316" i="1"/>
  <c r="BB317" i="1"/>
  <c r="BB318" i="1"/>
  <c r="BB319" i="1"/>
  <c r="BB320" i="1"/>
  <c r="BB321" i="1"/>
  <c r="BB322" i="1"/>
  <c r="BB323" i="1"/>
  <c r="BB324" i="1"/>
  <c r="BB325" i="1"/>
  <c r="BB326" i="1"/>
  <c r="BB327" i="1"/>
  <c r="BB328" i="1"/>
  <c r="BB329" i="1"/>
  <c r="BB330" i="1"/>
  <c r="BB331" i="1"/>
  <c r="BB332" i="1"/>
  <c r="BB333" i="1"/>
  <c r="BB334" i="1"/>
  <c r="BB335" i="1"/>
  <c r="BB336" i="1"/>
  <c r="BB337" i="1"/>
  <c r="BB338" i="1"/>
  <c r="BB339" i="1"/>
  <c r="BB340" i="1"/>
  <c r="BB341" i="1"/>
  <c r="BB342" i="1"/>
  <c r="BB343" i="1"/>
  <c r="BB344" i="1"/>
  <c r="BB345" i="1"/>
  <c r="BB346" i="1"/>
  <c r="BB347" i="1"/>
  <c r="BB348" i="1"/>
  <c r="BB349" i="1"/>
  <c r="BB350" i="1"/>
  <c r="BB351" i="1"/>
  <c r="BB352" i="1"/>
  <c r="BB353" i="1"/>
  <c r="BB354" i="1"/>
  <c r="BB355" i="1"/>
  <c r="BB356" i="1"/>
  <c r="BB357" i="1"/>
  <c r="BB358" i="1"/>
  <c r="BB359" i="1"/>
  <c r="BB360" i="1"/>
  <c r="BB361" i="1"/>
  <c r="BB362" i="1"/>
  <c r="BB363" i="1"/>
  <c r="BB364" i="1"/>
  <c r="BB365" i="1"/>
  <c r="BB366" i="1"/>
  <c r="BB367" i="1"/>
  <c r="BB368" i="1"/>
  <c r="BB369" i="1"/>
  <c r="BB370" i="1"/>
  <c r="BB371" i="1"/>
  <c r="BB372" i="1"/>
  <c r="BB373" i="1"/>
  <c r="BB374" i="1"/>
  <c r="BB375" i="1"/>
  <c r="BB376" i="1"/>
  <c r="BB377" i="1"/>
  <c r="BB378" i="1"/>
  <c r="BB379" i="1"/>
  <c r="BB380" i="1"/>
  <c r="BB381" i="1"/>
  <c r="BB382" i="1"/>
  <c r="BB383" i="1"/>
  <c r="BB384" i="1"/>
  <c r="BB385" i="1"/>
  <c r="BB386" i="1"/>
  <c r="BB387" i="1"/>
  <c r="BB388" i="1"/>
  <c r="BB389" i="1"/>
  <c r="BB390" i="1"/>
  <c r="BB391" i="1"/>
  <c r="BB392" i="1"/>
  <c r="BB393" i="1"/>
  <c r="BB394" i="1"/>
  <c r="BB395" i="1"/>
  <c r="BB396" i="1"/>
  <c r="BB397" i="1"/>
  <c r="BB398" i="1"/>
  <c r="BB399" i="1"/>
  <c r="BB400" i="1"/>
  <c r="BB401" i="1"/>
  <c r="BB402" i="1"/>
  <c r="BB403" i="1"/>
  <c r="BB404" i="1"/>
  <c r="BB405" i="1"/>
  <c r="BB406" i="1"/>
  <c r="BB407" i="1"/>
  <c r="BB408" i="1"/>
  <c r="BB409" i="1"/>
  <c r="BB410" i="1"/>
  <c r="BB411" i="1"/>
  <c r="BB412" i="1"/>
  <c r="BB413" i="1"/>
  <c r="BB414" i="1"/>
  <c r="BB415" i="1"/>
  <c r="BB416" i="1"/>
  <c r="BB417" i="1"/>
  <c r="BB418" i="1"/>
  <c r="BB419" i="1"/>
  <c r="BB420" i="1"/>
  <c r="BB421" i="1"/>
  <c r="BB422" i="1"/>
  <c r="BB423" i="1"/>
  <c r="BB424" i="1"/>
  <c r="BB425" i="1"/>
  <c r="BB426" i="1"/>
  <c r="BB427" i="1"/>
  <c r="BB428" i="1"/>
  <c r="BB429" i="1"/>
  <c r="BB430" i="1"/>
  <c r="BB431" i="1"/>
  <c r="BB432" i="1"/>
  <c r="BB433" i="1"/>
  <c r="BB434" i="1"/>
  <c r="BB435" i="1"/>
  <c r="BB436" i="1"/>
  <c r="BB437" i="1"/>
  <c r="BB438" i="1"/>
  <c r="BB439" i="1"/>
  <c r="BB440" i="1"/>
  <c r="BB441" i="1"/>
  <c r="BB442" i="1"/>
  <c r="BB443" i="1"/>
  <c r="BB444" i="1"/>
  <c r="BB445" i="1"/>
  <c r="BB446" i="1"/>
  <c r="BB447" i="1"/>
  <c r="BB448" i="1"/>
  <c r="BB449" i="1"/>
  <c r="BB450" i="1"/>
  <c r="BB451" i="1"/>
  <c r="BB452" i="1"/>
  <c r="BB453" i="1"/>
  <c r="BB454" i="1"/>
  <c r="BB455" i="1"/>
  <c r="BB456" i="1"/>
  <c r="BB457" i="1"/>
  <c r="BB458" i="1"/>
  <c r="BB459" i="1"/>
  <c r="BB460" i="1"/>
  <c r="BB461" i="1"/>
  <c r="BB462" i="1"/>
  <c r="BB463" i="1"/>
  <c r="BB464" i="1"/>
  <c r="BB465" i="1"/>
  <c r="BB466" i="1"/>
  <c r="BB467" i="1"/>
  <c r="BB468" i="1"/>
  <c r="BB469" i="1"/>
  <c r="BB470" i="1"/>
  <c r="BB471" i="1"/>
  <c r="BB472" i="1"/>
  <c r="BB473" i="1"/>
  <c r="BB474" i="1"/>
  <c r="BB475" i="1"/>
  <c r="BB476" i="1"/>
  <c r="BB477" i="1"/>
  <c r="BB478" i="1"/>
  <c r="BB479" i="1"/>
  <c r="BB480" i="1"/>
  <c r="BB481" i="1"/>
  <c r="BB482" i="1"/>
  <c r="BB483" i="1"/>
  <c r="BB484" i="1"/>
  <c r="BB485" i="1"/>
  <c r="BB486" i="1"/>
  <c r="BB487" i="1"/>
  <c r="BB488" i="1"/>
  <c r="BB489" i="1"/>
  <c r="BB490" i="1"/>
  <c r="BB491" i="1"/>
  <c r="BB492" i="1"/>
  <c r="BB493" i="1"/>
  <c r="BB494" i="1"/>
  <c r="BB495" i="1"/>
  <c r="BB496" i="1"/>
  <c r="BB497" i="1"/>
  <c r="BB498" i="1"/>
  <c r="BB499" i="1"/>
  <c r="BB500" i="1"/>
  <c r="BB501" i="1"/>
  <c r="BB502" i="1"/>
  <c r="BB503" i="1"/>
  <c r="BB504" i="1"/>
  <c r="BB505" i="1"/>
  <c r="BB506" i="1"/>
  <c r="BB507" i="1"/>
  <c r="BB508" i="1"/>
  <c r="BB509" i="1"/>
  <c r="BB510" i="1"/>
  <c r="BB511" i="1"/>
  <c r="BB512" i="1"/>
  <c r="BB513" i="1"/>
  <c r="BB514" i="1"/>
  <c r="BB515" i="1"/>
  <c r="BB516" i="1"/>
  <c r="BB517" i="1"/>
  <c r="BB518" i="1"/>
  <c r="BB519" i="1"/>
  <c r="BB520" i="1"/>
  <c r="BB521" i="1"/>
  <c r="BB522" i="1"/>
  <c r="BB523" i="1"/>
  <c r="BB524" i="1"/>
  <c r="BB525" i="1"/>
  <c r="BB526" i="1"/>
  <c r="BB527" i="1"/>
  <c r="BB528" i="1"/>
  <c r="BB529" i="1"/>
  <c r="BB530" i="1"/>
  <c r="BB531" i="1"/>
  <c r="BB532" i="1"/>
  <c r="BB533" i="1"/>
  <c r="BB534" i="1"/>
  <c r="BB535" i="1"/>
  <c r="BB536" i="1"/>
  <c r="BB537" i="1"/>
  <c r="BB538" i="1"/>
  <c r="BB539" i="1"/>
  <c r="BB540" i="1"/>
  <c r="BB541" i="1"/>
  <c r="BB542" i="1"/>
  <c r="BB543" i="1"/>
  <c r="BB544" i="1"/>
  <c r="BB545" i="1"/>
  <c r="BB546" i="1"/>
  <c r="BB547" i="1"/>
  <c r="BB548" i="1"/>
  <c r="BB549" i="1"/>
  <c r="BB550" i="1"/>
  <c r="BB551" i="1"/>
  <c r="BB552" i="1"/>
  <c r="BB553" i="1"/>
  <c r="BB554" i="1"/>
  <c r="BB555" i="1"/>
  <c r="BB556" i="1"/>
  <c r="BB557" i="1"/>
  <c r="BB558" i="1"/>
  <c r="BB559" i="1"/>
  <c r="BB560" i="1"/>
  <c r="BB561" i="1"/>
  <c r="BB562" i="1"/>
  <c r="BB563" i="1"/>
  <c r="BB564" i="1"/>
  <c r="BB565" i="1"/>
  <c r="BB566" i="1"/>
  <c r="BB567" i="1"/>
  <c r="BB568" i="1"/>
  <c r="BB569" i="1"/>
  <c r="BB570" i="1"/>
  <c r="BB571" i="1"/>
  <c r="BB572" i="1"/>
  <c r="BB573" i="1"/>
  <c r="BB574" i="1"/>
  <c r="BB575" i="1"/>
  <c r="BB576" i="1"/>
  <c r="BB577" i="1"/>
  <c r="BB578" i="1"/>
  <c r="BB579" i="1"/>
  <c r="BB580" i="1"/>
  <c r="BB581" i="1"/>
  <c r="BB582" i="1"/>
  <c r="BB583" i="1"/>
  <c r="BB584" i="1"/>
  <c r="BB585" i="1"/>
  <c r="BB586" i="1"/>
  <c r="BB587" i="1"/>
  <c r="BB588" i="1"/>
  <c r="BB589" i="1"/>
  <c r="BB590" i="1"/>
  <c r="BB591" i="1"/>
  <c r="BB592" i="1"/>
  <c r="BB593" i="1"/>
  <c r="BB594" i="1"/>
  <c r="BB595" i="1"/>
  <c r="BB596" i="1"/>
  <c r="BB597" i="1"/>
  <c r="BB598" i="1"/>
  <c r="BB599" i="1"/>
  <c r="BB600" i="1"/>
  <c r="BB601" i="1"/>
  <c r="BB602" i="1"/>
  <c r="BB603" i="1"/>
  <c r="BB604" i="1"/>
  <c r="BB605" i="1"/>
  <c r="BB606" i="1"/>
  <c r="BB607" i="1"/>
  <c r="BB608" i="1"/>
  <c r="BB609" i="1"/>
  <c r="BB610" i="1"/>
  <c r="BB611" i="1"/>
  <c r="BB612" i="1"/>
  <c r="BB613" i="1"/>
  <c r="BB614" i="1"/>
  <c r="BB615" i="1"/>
  <c r="BB616" i="1"/>
  <c r="BB617" i="1"/>
  <c r="BB618" i="1"/>
  <c r="BB619" i="1"/>
  <c r="BB620" i="1"/>
  <c r="BB621" i="1"/>
  <c r="BB622" i="1"/>
  <c r="BB623" i="1"/>
  <c r="BB624" i="1"/>
  <c r="BB625" i="1"/>
  <c r="BB626" i="1"/>
  <c r="BB627" i="1"/>
  <c r="BB628" i="1"/>
  <c r="BB629" i="1"/>
  <c r="BB630" i="1"/>
  <c r="BB631" i="1"/>
  <c r="BB632" i="1"/>
  <c r="BB633" i="1"/>
  <c r="BB634" i="1"/>
  <c r="BB635" i="1"/>
  <c r="BB636" i="1"/>
  <c r="BB637" i="1"/>
  <c r="BB638" i="1"/>
  <c r="BB639" i="1"/>
  <c r="BB640" i="1"/>
  <c r="BB641" i="1"/>
  <c r="BB642" i="1"/>
  <c r="BB643" i="1"/>
  <c r="BB644" i="1"/>
  <c r="BB645" i="1"/>
  <c r="BB646" i="1"/>
  <c r="BB647" i="1"/>
  <c r="BB648" i="1"/>
  <c r="BB649" i="1"/>
  <c r="BB650" i="1"/>
  <c r="BB651" i="1"/>
  <c r="BB652" i="1"/>
  <c r="BB653" i="1"/>
  <c r="BB654" i="1"/>
  <c r="BB655" i="1"/>
  <c r="BB656" i="1"/>
  <c r="BB657" i="1"/>
  <c r="BB658" i="1"/>
  <c r="BB659" i="1"/>
  <c r="BB660" i="1"/>
  <c r="BB661" i="1"/>
  <c r="BB662" i="1"/>
  <c r="BB663" i="1"/>
  <c r="BB664" i="1"/>
  <c r="BB665" i="1"/>
  <c r="BB666" i="1"/>
  <c r="BB667" i="1"/>
  <c r="BB668" i="1"/>
  <c r="BB669" i="1"/>
  <c r="BB670" i="1"/>
  <c r="BB671" i="1"/>
  <c r="BB672" i="1"/>
  <c r="BB673" i="1"/>
  <c r="BB674" i="1"/>
  <c r="BB675" i="1"/>
  <c r="BB676" i="1"/>
  <c r="BB677" i="1"/>
  <c r="BB678" i="1"/>
  <c r="BB679" i="1"/>
  <c r="BB680" i="1"/>
  <c r="BB681" i="1"/>
  <c r="BB682" i="1"/>
  <c r="BB683" i="1"/>
  <c r="BB684" i="1"/>
  <c r="BB685" i="1"/>
  <c r="BB686" i="1"/>
  <c r="BB687" i="1"/>
  <c r="BB688" i="1"/>
  <c r="BB689" i="1"/>
  <c r="BB690" i="1"/>
  <c r="BB691" i="1"/>
  <c r="BB692" i="1"/>
  <c r="BB693" i="1"/>
  <c r="BB694" i="1"/>
  <c r="BB695" i="1"/>
  <c r="BB696" i="1"/>
  <c r="BB697" i="1"/>
  <c r="BB698" i="1"/>
  <c r="BB699" i="1"/>
  <c r="BB700" i="1"/>
  <c r="BB701" i="1"/>
  <c r="BB702" i="1"/>
  <c r="BB703" i="1"/>
  <c r="BB704" i="1"/>
  <c r="BB705" i="1"/>
  <c r="BB706" i="1"/>
  <c r="BB707" i="1"/>
  <c r="BB708" i="1"/>
  <c r="BB709" i="1"/>
  <c r="BB710" i="1"/>
  <c r="BB711" i="1"/>
  <c r="BB712" i="1"/>
  <c r="BB713" i="1"/>
  <c r="BB714" i="1"/>
  <c r="BB715" i="1"/>
  <c r="BB716" i="1"/>
  <c r="BB717" i="1"/>
  <c r="BB718" i="1"/>
  <c r="BB719" i="1"/>
  <c r="BB720" i="1"/>
  <c r="BB721" i="1"/>
  <c r="BB722" i="1"/>
  <c r="BB723" i="1"/>
  <c r="BB724" i="1"/>
  <c r="BB725" i="1"/>
  <c r="BB726" i="1"/>
  <c r="BB727" i="1"/>
  <c r="BB728" i="1"/>
  <c r="BB729" i="1"/>
  <c r="BB730" i="1"/>
  <c r="BB731" i="1"/>
  <c r="BB732" i="1"/>
  <c r="BB2" i="1"/>
  <c r="AH2" i="1"/>
  <c r="AI2" i="1" s="1"/>
  <c r="AH3" i="1"/>
  <c r="AI3" i="1" s="1"/>
  <c r="AH4" i="1"/>
  <c r="AI4" i="1" s="1"/>
  <c r="AH5" i="1"/>
  <c r="AI5" i="1" s="1"/>
  <c r="AH6" i="1"/>
  <c r="AI6" i="1" s="1"/>
  <c r="AH7" i="1"/>
  <c r="AI7" i="1" s="1"/>
  <c r="AH8" i="1"/>
  <c r="AI8" i="1" s="1"/>
  <c r="AH9" i="1"/>
  <c r="AI9" i="1" s="1"/>
  <c r="AH10" i="1"/>
  <c r="AI10" i="1" s="1"/>
  <c r="AH11" i="1"/>
  <c r="AI11" i="1" s="1"/>
  <c r="AH12" i="1"/>
  <c r="AI12" i="1" s="1"/>
  <c r="AH13" i="1"/>
  <c r="AI13" i="1" s="1"/>
  <c r="AH14" i="1"/>
  <c r="AI14" i="1" s="1"/>
  <c r="AH15" i="1"/>
  <c r="AI15" i="1" s="1"/>
  <c r="AH16" i="1"/>
  <c r="AI16" i="1" s="1"/>
  <c r="AH17" i="1"/>
  <c r="AI17" i="1" s="1"/>
  <c r="AH18" i="1"/>
  <c r="AI18" i="1" s="1"/>
  <c r="AH19" i="1"/>
  <c r="AI19" i="1" s="1"/>
  <c r="AH20" i="1"/>
  <c r="AI20" i="1" s="1"/>
  <c r="AH21" i="1"/>
  <c r="AI21" i="1" s="1"/>
  <c r="AH22" i="1"/>
  <c r="AI22" i="1" s="1"/>
  <c r="AH23" i="1"/>
  <c r="AI23" i="1" s="1"/>
  <c r="AH24" i="1"/>
  <c r="AI24" i="1" s="1"/>
  <c r="AH25" i="1"/>
  <c r="AI25" i="1" s="1"/>
  <c r="AH26" i="1"/>
  <c r="AI26" i="1" s="1"/>
  <c r="AH27" i="1"/>
  <c r="AI27" i="1" s="1"/>
  <c r="AH28" i="1"/>
  <c r="AI28" i="1" s="1"/>
  <c r="AH29" i="1"/>
  <c r="AI29" i="1" s="1"/>
  <c r="AH30" i="1"/>
  <c r="AI30" i="1" s="1"/>
  <c r="AH31" i="1"/>
  <c r="AI31" i="1" s="1"/>
  <c r="AH32" i="1"/>
  <c r="AI32" i="1" s="1"/>
  <c r="AH33" i="1"/>
  <c r="AI33" i="1" s="1"/>
  <c r="AH34" i="1"/>
  <c r="AI34" i="1" s="1"/>
  <c r="AH35" i="1"/>
  <c r="AI35" i="1" s="1"/>
  <c r="AH36" i="1"/>
  <c r="AI36" i="1" s="1"/>
  <c r="AH37" i="1"/>
  <c r="AI37" i="1" s="1"/>
  <c r="AH38" i="1"/>
  <c r="AI38" i="1" s="1"/>
  <c r="AH39" i="1"/>
  <c r="AI39" i="1" s="1"/>
  <c r="AH40" i="1"/>
  <c r="AI40" i="1" s="1"/>
  <c r="AH41" i="1"/>
  <c r="AI41" i="1" s="1"/>
  <c r="AH42" i="1"/>
  <c r="AI42" i="1" s="1"/>
  <c r="AH43" i="1"/>
  <c r="AI43" i="1" s="1"/>
  <c r="AH44" i="1"/>
  <c r="AI44" i="1" s="1"/>
  <c r="AH45" i="1"/>
  <c r="AI45" i="1" s="1"/>
  <c r="AH46" i="1"/>
  <c r="AI46" i="1" s="1"/>
  <c r="AH47" i="1"/>
  <c r="AI47" i="1" s="1"/>
  <c r="AH48" i="1"/>
  <c r="AI48" i="1" s="1"/>
  <c r="AH49" i="1"/>
  <c r="AI49" i="1" s="1"/>
  <c r="AH50" i="1"/>
  <c r="AI50" i="1" s="1"/>
  <c r="AH51" i="1"/>
  <c r="AI51" i="1" s="1"/>
  <c r="AH52" i="1"/>
  <c r="AI52" i="1" s="1"/>
  <c r="AH53" i="1"/>
  <c r="AI53" i="1" s="1"/>
  <c r="AH54" i="1"/>
  <c r="AI54" i="1" s="1"/>
  <c r="AH55" i="1"/>
  <c r="AI55" i="1" s="1"/>
  <c r="AH56" i="1"/>
  <c r="AI56" i="1" s="1"/>
  <c r="AH57" i="1"/>
  <c r="AI57" i="1" s="1"/>
  <c r="AH58" i="1"/>
  <c r="AI58" i="1" s="1"/>
  <c r="AH59" i="1"/>
  <c r="AI59" i="1" s="1"/>
  <c r="AH60" i="1"/>
  <c r="AI60" i="1" s="1"/>
  <c r="AH61" i="1"/>
  <c r="AI61" i="1" s="1"/>
  <c r="AH62" i="1"/>
  <c r="AI62" i="1" s="1"/>
  <c r="AH63" i="1"/>
  <c r="AI63" i="1" s="1"/>
  <c r="AH64" i="1"/>
  <c r="AI64" i="1" s="1"/>
  <c r="AH65" i="1"/>
  <c r="AI65" i="1" s="1"/>
  <c r="AH66" i="1"/>
  <c r="AI66" i="1" s="1"/>
  <c r="AH67" i="1"/>
  <c r="AI67" i="1" s="1"/>
  <c r="AH68" i="1"/>
  <c r="AI68" i="1" s="1"/>
  <c r="AH69" i="1"/>
  <c r="AI69" i="1" s="1"/>
  <c r="AH70" i="1"/>
  <c r="AI70" i="1" s="1"/>
  <c r="AH71" i="1"/>
  <c r="AI71" i="1" s="1"/>
  <c r="AH72" i="1"/>
  <c r="AI72" i="1" s="1"/>
  <c r="AH73" i="1"/>
  <c r="AI73" i="1" s="1"/>
  <c r="AH74" i="1"/>
  <c r="AI74" i="1" s="1"/>
  <c r="AH75" i="1"/>
  <c r="AI75" i="1" s="1"/>
  <c r="AH76" i="1"/>
  <c r="AI76" i="1" s="1"/>
  <c r="AH77" i="1"/>
  <c r="AI77" i="1" s="1"/>
  <c r="AH78" i="1"/>
  <c r="AI78" i="1" s="1"/>
  <c r="AH79" i="1"/>
  <c r="AI79" i="1" s="1"/>
  <c r="AH80" i="1"/>
  <c r="AI80" i="1" s="1"/>
  <c r="AH81" i="1"/>
  <c r="AI81" i="1" s="1"/>
  <c r="AH82" i="1"/>
  <c r="AI82" i="1" s="1"/>
  <c r="AH83" i="1"/>
  <c r="AI83" i="1" s="1"/>
  <c r="AH84" i="1"/>
  <c r="AI84" i="1" s="1"/>
  <c r="AH85" i="1"/>
  <c r="AI85" i="1" s="1"/>
  <c r="AH86" i="1"/>
  <c r="AI86" i="1" s="1"/>
  <c r="AH87" i="1"/>
  <c r="AI87" i="1" s="1"/>
  <c r="AH88" i="1"/>
  <c r="AI88" i="1" s="1"/>
  <c r="AH89" i="1"/>
  <c r="AI89" i="1" s="1"/>
  <c r="AH90" i="1"/>
  <c r="AI90" i="1" s="1"/>
  <c r="AH91" i="1"/>
  <c r="AI91" i="1" s="1"/>
  <c r="AH92" i="1"/>
  <c r="AI92" i="1" s="1"/>
  <c r="AH93" i="1"/>
  <c r="AI93" i="1" s="1"/>
  <c r="AH94" i="1"/>
  <c r="AI94" i="1" s="1"/>
  <c r="AH95" i="1"/>
  <c r="AI95" i="1" s="1"/>
  <c r="AH96" i="1"/>
  <c r="AI96" i="1" s="1"/>
  <c r="AH97" i="1"/>
  <c r="AI97" i="1" s="1"/>
  <c r="AH98" i="1"/>
  <c r="AI98" i="1" s="1"/>
  <c r="AH99" i="1"/>
  <c r="AI99" i="1" s="1"/>
  <c r="AH100" i="1"/>
  <c r="AI100" i="1" s="1"/>
  <c r="AH101" i="1"/>
  <c r="AI101" i="1" s="1"/>
  <c r="AH102" i="1"/>
  <c r="AI102" i="1" s="1"/>
  <c r="AH103" i="1"/>
  <c r="AI103" i="1" s="1"/>
  <c r="AH104" i="1"/>
  <c r="AI104" i="1" s="1"/>
  <c r="AH105" i="1"/>
  <c r="AI105" i="1" s="1"/>
  <c r="AH106" i="1"/>
  <c r="AI106" i="1" s="1"/>
  <c r="AH107" i="1"/>
  <c r="AI107" i="1" s="1"/>
  <c r="AH108" i="1"/>
  <c r="AI108" i="1" s="1"/>
  <c r="AH109" i="1"/>
  <c r="AI109" i="1" s="1"/>
  <c r="AH110" i="1"/>
  <c r="AI110" i="1" s="1"/>
  <c r="AH111" i="1"/>
  <c r="AI111" i="1" s="1"/>
  <c r="AH112" i="1"/>
  <c r="AI112" i="1" s="1"/>
  <c r="AH113" i="1"/>
  <c r="AI113" i="1" s="1"/>
  <c r="AH114" i="1"/>
  <c r="AI114" i="1" s="1"/>
  <c r="AH115" i="1"/>
  <c r="AI115" i="1" s="1"/>
  <c r="AH116" i="1"/>
  <c r="AI116" i="1" s="1"/>
  <c r="AH117" i="1"/>
  <c r="AI117" i="1" s="1"/>
  <c r="AH118" i="1"/>
  <c r="AI118" i="1" s="1"/>
  <c r="AH119" i="1"/>
  <c r="AI119" i="1" s="1"/>
  <c r="AH120" i="1"/>
  <c r="AI120" i="1" s="1"/>
  <c r="AH121" i="1"/>
  <c r="AI121" i="1" s="1"/>
  <c r="AH122" i="1"/>
  <c r="AI122" i="1" s="1"/>
  <c r="AH123" i="1"/>
  <c r="AI123" i="1" s="1"/>
  <c r="AH124" i="1"/>
  <c r="AI124" i="1" s="1"/>
  <c r="AH125" i="1"/>
  <c r="AI125" i="1" s="1"/>
  <c r="AH126" i="1"/>
  <c r="AI126" i="1" s="1"/>
  <c r="AH127" i="1"/>
  <c r="AI127" i="1" s="1"/>
  <c r="AH128" i="1"/>
  <c r="AI128" i="1" s="1"/>
  <c r="AH129" i="1"/>
  <c r="AI129" i="1" s="1"/>
  <c r="AH130" i="1"/>
  <c r="AI130" i="1" s="1"/>
  <c r="AH131" i="1"/>
  <c r="AI131" i="1" s="1"/>
  <c r="AH132" i="1"/>
  <c r="AI132" i="1" s="1"/>
  <c r="AH133" i="1"/>
  <c r="AI133" i="1" s="1"/>
  <c r="AH134" i="1"/>
  <c r="AI134" i="1" s="1"/>
  <c r="AH135" i="1"/>
  <c r="AI135" i="1" s="1"/>
  <c r="AH136" i="1"/>
  <c r="AI136" i="1" s="1"/>
  <c r="AH137" i="1"/>
  <c r="AI137" i="1" s="1"/>
  <c r="AH138" i="1"/>
  <c r="AI138" i="1" s="1"/>
  <c r="AH139" i="1"/>
  <c r="AI139" i="1" s="1"/>
  <c r="AH140" i="1"/>
  <c r="AI140" i="1" s="1"/>
  <c r="AH141" i="1"/>
  <c r="AI141" i="1" s="1"/>
  <c r="AH142" i="1"/>
  <c r="AI142" i="1" s="1"/>
  <c r="AH143" i="1"/>
  <c r="AI143" i="1" s="1"/>
  <c r="AH144" i="1"/>
  <c r="AI144" i="1" s="1"/>
  <c r="AH145" i="1"/>
  <c r="AI145" i="1" s="1"/>
  <c r="AH146" i="1"/>
  <c r="AI146" i="1" s="1"/>
  <c r="AH147" i="1"/>
  <c r="AI147" i="1" s="1"/>
  <c r="AH148" i="1"/>
  <c r="AI148" i="1" s="1"/>
  <c r="AH149" i="1"/>
  <c r="AI149" i="1" s="1"/>
  <c r="AH150" i="1"/>
  <c r="AI150" i="1" s="1"/>
  <c r="AH151" i="1"/>
  <c r="AI151" i="1" s="1"/>
  <c r="AH152" i="1"/>
  <c r="AI152" i="1" s="1"/>
  <c r="AH153" i="1"/>
  <c r="AI153" i="1" s="1"/>
  <c r="AH154" i="1"/>
  <c r="AI154" i="1" s="1"/>
  <c r="AH155" i="1"/>
  <c r="AI155" i="1" s="1"/>
  <c r="AH156" i="1"/>
  <c r="AI156" i="1" s="1"/>
  <c r="AH157" i="1"/>
  <c r="AI157" i="1" s="1"/>
  <c r="AH158" i="1"/>
  <c r="AI158" i="1" s="1"/>
  <c r="AH159" i="1"/>
  <c r="AI159" i="1" s="1"/>
  <c r="AH160" i="1"/>
  <c r="AI160" i="1" s="1"/>
  <c r="AH161" i="1"/>
  <c r="AI161" i="1" s="1"/>
  <c r="AH162" i="1"/>
  <c r="AI162" i="1" s="1"/>
  <c r="AH163" i="1"/>
  <c r="AI163" i="1" s="1"/>
  <c r="AH164" i="1"/>
  <c r="AI164" i="1" s="1"/>
  <c r="AH165" i="1"/>
  <c r="AI165" i="1" s="1"/>
  <c r="AH166" i="1"/>
  <c r="AI166" i="1" s="1"/>
  <c r="AH167" i="1"/>
  <c r="AI167" i="1" s="1"/>
  <c r="AH168" i="1"/>
  <c r="AI168" i="1" s="1"/>
  <c r="AH169" i="1"/>
  <c r="AI169" i="1" s="1"/>
  <c r="AH170" i="1"/>
  <c r="AI170" i="1" s="1"/>
  <c r="AH171" i="1"/>
  <c r="AI171" i="1" s="1"/>
  <c r="AH172" i="1"/>
  <c r="AI172" i="1" s="1"/>
  <c r="AH173" i="1"/>
  <c r="AI173" i="1" s="1"/>
  <c r="AH174" i="1"/>
  <c r="AI174" i="1" s="1"/>
  <c r="AH175" i="1"/>
  <c r="AI175" i="1" s="1"/>
  <c r="AH176" i="1"/>
  <c r="AI176" i="1" s="1"/>
  <c r="AH177" i="1"/>
  <c r="AI177" i="1" s="1"/>
  <c r="AH178" i="1"/>
  <c r="AI178" i="1" s="1"/>
  <c r="AH179" i="1"/>
  <c r="AI179" i="1" s="1"/>
  <c r="AH180" i="1"/>
  <c r="AI180" i="1" s="1"/>
  <c r="AH181" i="1"/>
  <c r="AI181" i="1" s="1"/>
  <c r="AH182" i="1"/>
  <c r="AI182" i="1" s="1"/>
  <c r="AH183" i="1"/>
  <c r="AI183" i="1" s="1"/>
  <c r="AH184" i="1"/>
  <c r="AI184" i="1" s="1"/>
  <c r="AH185" i="1"/>
  <c r="AI185" i="1" s="1"/>
  <c r="AH186" i="1"/>
  <c r="AI186" i="1" s="1"/>
  <c r="AH187" i="1"/>
  <c r="AI187" i="1" s="1"/>
  <c r="AH188" i="1"/>
  <c r="AI188" i="1" s="1"/>
  <c r="AH189" i="1"/>
  <c r="AI189" i="1" s="1"/>
  <c r="AH190" i="1"/>
  <c r="AI190" i="1" s="1"/>
  <c r="AH191" i="1"/>
  <c r="AI191" i="1" s="1"/>
  <c r="AH192" i="1"/>
  <c r="AI192" i="1" s="1"/>
  <c r="AH193" i="1"/>
  <c r="AI193" i="1" s="1"/>
  <c r="AH194" i="1"/>
  <c r="AI194" i="1" s="1"/>
  <c r="AH195" i="1"/>
  <c r="AI195" i="1" s="1"/>
  <c r="AH196" i="1"/>
  <c r="AI196" i="1" s="1"/>
  <c r="AH197" i="1"/>
  <c r="AI197" i="1" s="1"/>
  <c r="AH198" i="1"/>
  <c r="AI198" i="1" s="1"/>
  <c r="AH199" i="1"/>
  <c r="AI199" i="1" s="1"/>
  <c r="AH200" i="1"/>
  <c r="AI200" i="1" s="1"/>
  <c r="AH201" i="1"/>
  <c r="AI201" i="1" s="1"/>
  <c r="AH202" i="1"/>
  <c r="AI202" i="1" s="1"/>
  <c r="AH203" i="1"/>
  <c r="AI203" i="1" s="1"/>
  <c r="AH204" i="1"/>
  <c r="AI204" i="1" s="1"/>
  <c r="AH205" i="1"/>
  <c r="AI205" i="1" s="1"/>
  <c r="AH206" i="1"/>
  <c r="AI206" i="1" s="1"/>
  <c r="AH207" i="1"/>
  <c r="AI207" i="1" s="1"/>
  <c r="AH208" i="1"/>
  <c r="AI208" i="1" s="1"/>
  <c r="AH209" i="1"/>
  <c r="AI209" i="1" s="1"/>
  <c r="AH210" i="1"/>
  <c r="AI210" i="1" s="1"/>
  <c r="AH211" i="1"/>
  <c r="AI211" i="1" s="1"/>
  <c r="AH212" i="1"/>
  <c r="AI212" i="1" s="1"/>
  <c r="AH213" i="1"/>
  <c r="AI213" i="1" s="1"/>
  <c r="AH214" i="1"/>
  <c r="AI214" i="1" s="1"/>
  <c r="AH215" i="1"/>
  <c r="AI215" i="1" s="1"/>
  <c r="AH216" i="1"/>
  <c r="AI216" i="1" s="1"/>
  <c r="AH217" i="1"/>
  <c r="AI217" i="1" s="1"/>
  <c r="AH218" i="1"/>
  <c r="AI218" i="1" s="1"/>
  <c r="AH219" i="1"/>
  <c r="AI219" i="1" s="1"/>
  <c r="AH220" i="1"/>
  <c r="AI220" i="1" s="1"/>
  <c r="AH221" i="1"/>
  <c r="AI221" i="1" s="1"/>
  <c r="AH222" i="1"/>
  <c r="AI222" i="1" s="1"/>
  <c r="AH223" i="1"/>
  <c r="AI223" i="1" s="1"/>
  <c r="AH224" i="1"/>
  <c r="AI224" i="1" s="1"/>
  <c r="AH225" i="1"/>
  <c r="AI225" i="1" s="1"/>
  <c r="AH226" i="1"/>
  <c r="AI226" i="1" s="1"/>
  <c r="AH227" i="1"/>
  <c r="AI227" i="1" s="1"/>
  <c r="AH228" i="1"/>
  <c r="AI228" i="1" s="1"/>
  <c r="AH229" i="1"/>
  <c r="AI229" i="1" s="1"/>
  <c r="AH230" i="1"/>
  <c r="AI230" i="1" s="1"/>
  <c r="AH231" i="1"/>
  <c r="AI231" i="1" s="1"/>
  <c r="AH232" i="1"/>
  <c r="AI232" i="1" s="1"/>
  <c r="AH233" i="1"/>
  <c r="AI233" i="1" s="1"/>
  <c r="AH234" i="1"/>
  <c r="AI234" i="1" s="1"/>
  <c r="AH235" i="1"/>
  <c r="AI235" i="1" s="1"/>
  <c r="AH236" i="1"/>
  <c r="AI236" i="1" s="1"/>
  <c r="AH237" i="1"/>
  <c r="AI237" i="1" s="1"/>
  <c r="AH238" i="1"/>
  <c r="AI238" i="1" s="1"/>
  <c r="AH239" i="1"/>
  <c r="AI239" i="1" s="1"/>
  <c r="AH240" i="1"/>
  <c r="AI240" i="1" s="1"/>
  <c r="AH241" i="1"/>
  <c r="AI241" i="1" s="1"/>
  <c r="AH242" i="1"/>
  <c r="AI242" i="1" s="1"/>
  <c r="AH243" i="1"/>
  <c r="AI243" i="1" s="1"/>
  <c r="AH244" i="1"/>
  <c r="AI244" i="1" s="1"/>
  <c r="AH245" i="1"/>
  <c r="AI245" i="1" s="1"/>
  <c r="AH246" i="1"/>
  <c r="AI246" i="1" s="1"/>
  <c r="AH247" i="1"/>
  <c r="AI247" i="1" s="1"/>
  <c r="AH248" i="1"/>
  <c r="AI248" i="1" s="1"/>
  <c r="AH249" i="1"/>
  <c r="AI249" i="1" s="1"/>
  <c r="AH250" i="1"/>
  <c r="AI250" i="1" s="1"/>
  <c r="AH251" i="1"/>
  <c r="AI251" i="1" s="1"/>
  <c r="AH252" i="1"/>
  <c r="AI252" i="1" s="1"/>
  <c r="AH253" i="1"/>
  <c r="AI253" i="1" s="1"/>
  <c r="AH254" i="1"/>
  <c r="AI254" i="1" s="1"/>
  <c r="AH255" i="1"/>
  <c r="AI255" i="1" s="1"/>
  <c r="AH256" i="1"/>
  <c r="AI256" i="1" s="1"/>
  <c r="AH257" i="1"/>
  <c r="AI257" i="1" s="1"/>
  <c r="AH258" i="1"/>
  <c r="AI258" i="1" s="1"/>
  <c r="AH259" i="1"/>
  <c r="AI259" i="1" s="1"/>
  <c r="AH260" i="1"/>
  <c r="AI260" i="1" s="1"/>
  <c r="AH261" i="1"/>
  <c r="AI261" i="1" s="1"/>
  <c r="AH262" i="1"/>
  <c r="AI262" i="1" s="1"/>
  <c r="AH263" i="1"/>
  <c r="AI263" i="1" s="1"/>
  <c r="AH264" i="1"/>
  <c r="AI264" i="1" s="1"/>
  <c r="AH265" i="1"/>
  <c r="AI265" i="1" s="1"/>
  <c r="AH266" i="1"/>
  <c r="AI266" i="1" s="1"/>
  <c r="AH267" i="1"/>
  <c r="AI267" i="1" s="1"/>
  <c r="AH268" i="1"/>
  <c r="AI268" i="1" s="1"/>
  <c r="AH269" i="1"/>
  <c r="AI269" i="1" s="1"/>
  <c r="AH270" i="1"/>
  <c r="AI270" i="1" s="1"/>
  <c r="AH271" i="1"/>
  <c r="AI271" i="1" s="1"/>
  <c r="AH272" i="1"/>
  <c r="AI272" i="1" s="1"/>
  <c r="AH273" i="1"/>
  <c r="AH274" i="1"/>
  <c r="AI274" i="1" s="1"/>
  <c r="AH275" i="1"/>
  <c r="AH276" i="1"/>
  <c r="AI276" i="1" s="1"/>
  <c r="AH277" i="1"/>
  <c r="AI277" i="1" s="1"/>
  <c r="AH278" i="1"/>
  <c r="AI278" i="1" s="1"/>
  <c r="AH279" i="1"/>
  <c r="AI279" i="1" s="1"/>
  <c r="AH280" i="1"/>
  <c r="AI280" i="1" s="1"/>
  <c r="AH281" i="1"/>
  <c r="AI281" i="1" s="1"/>
  <c r="AH282" i="1"/>
  <c r="AI282" i="1" s="1"/>
  <c r="AH283" i="1"/>
  <c r="AI283" i="1" s="1"/>
  <c r="AH284" i="1"/>
  <c r="AI284" i="1" s="1"/>
  <c r="AH285" i="1"/>
  <c r="AI285" i="1" s="1"/>
  <c r="AH286" i="1"/>
  <c r="AI286" i="1" s="1"/>
  <c r="AH287" i="1"/>
  <c r="AI287" i="1" s="1"/>
  <c r="AH288" i="1"/>
  <c r="AI288" i="1" s="1"/>
  <c r="AH289" i="1"/>
  <c r="AI289" i="1" s="1"/>
  <c r="AH290" i="1"/>
  <c r="AI290" i="1" s="1"/>
  <c r="AH291" i="1"/>
  <c r="AI291" i="1" s="1"/>
  <c r="AH292" i="1"/>
  <c r="AI292" i="1" s="1"/>
  <c r="AH293" i="1"/>
  <c r="AI293" i="1" s="1"/>
  <c r="AH294" i="1"/>
  <c r="AI294" i="1" s="1"/>
  <c r="AH295" i="1"/>
  <c r="AI295" i="1" s="1"/>
  <c r="AH296" i="1"/>
  <c r="AI296" i="1" s="1"/>
  <c r="AH297" i="1"/>
  <c r="AI297" i="1" s="1"/>
  <c r="AH298" i="1"/>
  <c r="AI298" i="1" s="1"/>
  <c r="AH299" i="1"/>
  <c r="AI299" i="1" s="1"/>
  <c r="AH300" i="1"/>
  <c r="AI300" i="1" s="1"/>
  <c r="AH301" i="1"/>
  <c r="AI301" i="1" s="1"/>
  <c r="AH302" i="1"/>
  <c r="AI302" i="1" s="1"/>
  <c r="AH303" i="1"/>
  <c r="AI303" i="1" s="1"/>
  <c r="AH304" i="1"/>
  <c r="AI304" i="1" s="1"/>
  <c r="AH305" i="1"/>
  <c r="AI305" i="1" s="1"/>
  <c r="AH306" i="1"/>
  <c r="AI306" i="1" s="1"/>
  <c r="AH307" i="1"/>
  <c r="AI307" i="1" s="1"/>
  <c r="AH308" i="1"/>
  <c r="AI308" i="1" s="1"/>
  <c r="AH309" i="1"/>
  <c r="AI309" i="1" s="1"/>
  <c r="AH310" i="1"/>
  <c r="AI310" i="1" s="1"/>
  <c r="AH311" i="1"/>
  <c r="AI311" i="1" s="1"/>
  <c r="AH312" i="1"/>
  <c r="AI312" i="1" s="1"/>
  <c r="AH313" i="1"/>
  <c r="AI313" i="1" s="1"/>
  <c r="AH314" i="1"/>
  <c r="AI314" i="1" s="1"/>
  <c r="AH315" i="1"/>
  <c r="AI315" i="1" s="1"/>
  <c r="AH316" i="1"/>
  <c r="AI316" i="1" s="1"/>
  <c r="AH317" i="1"/>
  <c r="AI317" i="1" s="1"/>
  <c r="AH318" i="1"/>
  <c r="AI318" i="1" s="1"/>
  <c r="AH319" i="1"/>
  <c r="AI319" i="1" s="1"/>
  <c r="AH320" i="1"/>
  <c r="AI320" i="1" s="1"/>
  <c r="AH321" i="1"/>
  <c r="AI321" i="1" s="1"/>
  <c r="AH322" i="1"/>
  <c r="AI322" i="1" s="1"/>
  <c r="AH323" i="1"/>
  <c r="AI323" i="1" s="1"/>
  <c r="AH324" i="1"/>
  <c r="AI324" i="1" s="1"/>
  <c r="AH325" i="1"/>
  <c r="AI325" i="1" s="1"/>
  <c r="AH326" i="1"/>
  <c r="AI326" i="1" s="1"/>
  <c r="AH327" i="1"/>
  <c r="AI327" i="1" s="1"/>
  <c r="AH328" i="1"/>
  <c r="AI328" i="1" s="1"/>
  <c r="AH329" i="1"/>
  <c r="AI329" i="1" s="1"/>
  <c r="AH330" i="1"/>
  <c r="AI330" i="1" s="1"/>
  <c r="AH331" i="1"/>
  <c r="AI331" i="1" s="1"/>
  <c r="AH332" i="1"/>
  <c r="AI332" i="1" s="1"/>
  <c r="AH333" i="1"/>
  <c r="AI333" i="1" s="1"/>
  <c r="AH334" i="1"/>
  <c r="AI334" i="1" s="1"/>
  <c r="AH335" i="1"/>
  <c r="AI335" i="1" s="1"/>
  <c r="AH336" i="1"/>
  <c r="AI336" i="1" s="1"/>
  <c r="AH337" i="1"/>
  <c r="AI337" i="1" s="1"/>
  <c r="AH338" i="1"/>
  <c r="AI338" i="1" s="1"/>
  <c r="AH339" i="1"/>
  <c r="AI339" i="1" s="1"/>
  <c r="AH340" i="1"/>
  <c r="AI340" i="1" s="1"/>
  <c r="AH341" i="1"/>
  <c r="AI341" i="1" s="1"/>
  <c r="AH342" i="1"/>
  <c r="AI342" i="1" s="1"/>
  <c r="AH343" i="1"/>
  <c r="AI343" i="1" s="1"/>
  <c r="AH344" i="1"/>
  <c r="AI344" i="1" s="1"/>
  <c r="AH345" i="1"/>
  <c r="AI345" i="1" s="1"/>
  <c r="AH346" i="1"/>
  <c r="AI346" i="1" s="1"/>
  <c r="AH347" i="1"/>
  <c r="AI347" i="1" s="1"/>
  <c r="AH348" i="1"/>
  <c r="AI348" i="1" s="1"/>
  <c r="AH349" i="1"/>
  <c r="AI349" i="1" s="1"/>
  <c r="AH350" i="1"/>
  <c r="AI350" i="1" s="1"/>
  <c r="AH351" i="1"/>
  <c r="AI351" i="1" s="1"/>
  <c r="AH352" i="1"/>
  <c r="AI352" i="1" s="1"/>
  <c r="AH353" i="1"/>
  <c r="AI353" i="1" s="1"/>
  <c r="AH354" i="1"/>
  <c r="AI354" i="1" s="1"/>
  <c r="AH355" i="1"/>
  <c r="AI355" i="1" s="1"/>
  <c r="AH356" i="1"/>
  <c r="AI356" i="1" s="1"/>
  <c r="AH357" i="1"/>
  <c r="AI357" i="1" s="1"/>
  <c r="AH358" i="1"/>
  <c r="AI358" i="1" s="1"/>
  <c r="AH359" i="1"/>
  <c r="AI359" i="1" s="1"/>
  <c r="AH360" i="1"/>
  <c r="AI360" i="1" s="1"/>
  <c r="AH361" i="1"/>
  <c r="AI361" i="1" s="1"/>
  <c r="AH362" i="1"/>
  <c r="AI362" i="1" s="1"/>
  <c r="AH363" i="1"/>
  <c r="AI363" i="1" s="1"/>
  <c r="AH364" i="1"/>
  <c r="AI364" i="1" s="1"/>
  <c r="AH365" i="1"/>
  <c r="AI365" i="1" s="1"/>
  <c r="AH366" i="1"/>
  <c r="AI366" i="1" s="1"/>
  <c r="AH367" i="1"/>
  <c r="AI367" i="1" s="1"/>
  <c r="AH368" i="1"/>
  <c r="AI368" i="1" s="1"/>
  <c r="AH369" i="1"/>
  <c r="AI369" i="1" s="1"/>
  <c r="AH370" i="1"/>
  <c r="AI370" i="1" s="1"/>
  <c r="AH371" i="1"/>
  <c r="AI371" i="1" s="1"/>
  <c r="AH372" i="1"/>
  <c r="AI372" i="1" s="1"/>
  <c r="AH373" i="1"/>
  <c r="AI373" i="1" s="1"/>
  <c r="AH374" i="1"/>
  <c r="AI374" i="1" s="1"/>
  <c r="AH375" i="1"/>
  <c r="AI375" i="1" s="1"/>
  <c r="AH376" i="1"/>
  <c r="AI376" i="1" s="1"/>
  <c r="AH377" i="1"/>
  <c r="AI377" i="1" s="1"/>
  <c r="AH378" i="1"/>
  <c r="AI378" i="1" s="1"/>
  <c r="AH379" i="1"/>
  <c r="AI379" i="1" s="1"/>
  <c r="AH380" i="1"/>
  <c r="AI380" i="1" s="1"/>
  <c r="AH381" i="1"/>
  <c r="AI381" i="1" s="1"/>
  <c r="AH382" i="1"/>
  <c r="AI382" i="1" s="1"/>
  <c r="AH383" i="1"/>
  <c r="AI383" i="1" s="1"/>
  <c r="AH384" i="1"/>
  <c r="AI384" i="1" s="1"/>
  <c r="AH385" i="1"/>
  <c r="AI385" i="1" s="1"/>
  <c r="AH386" i="1"/>
  <c r="AI386" i="1" s="1"/>
  <c r="AH387" i="1"/>
  <c r="AI387" i="1" s="1"/>
  <c r="AH388" i="1"/>
  <c r="AI388" i="1" s="1"/>
  <c r="AH389" i="1"/>
  <c r="AI389" i="1" s="1"/>
  <c r="AH390" i="1"/>
  <c r="AI390" i="1" s="1"/>
  <c r="AH391" i="1"/>
  <c r="AI391" i="1" s="1"/>
  <c r="AH392" i="1"/>
  <c r="AI392" i="1" s="1"/>
  <c r="AH393" i="1"/>
  <c r="AI393" i="1" s="1"/>
  <c r="AH394" i="1"/>
  <c r="AI394" i="1" s="1"/>
  <c r="AH395" i="1"/>
  <c r="AI395" i="1" s="1"/>
  <c r="AH396" i="1"/>
  <c r="AI396" i="1" s="1"/>
  <c r="AH397" i="1"/>
  <c r="AI397" i="1" s="1"/>
  <c r="AH398" i="1"/>
  <c r="AI398" i="1" s="1"/>
  <c r="AH399" i="1"/>
  <c r="AI399" i="1" s="1"/>
  <c r="AH400" i="1"/>
  <c r="AI400" i="1" s="1"/>
  <c r="AH401" i="1"/>
  <c r="AI401" i="1" s="1"/>
  <c r="AH402" i="1"/>
  <c r="AI402" i="1" s="1"/>
  <c r="AH403" i="1"/>
  <c r="AI403" i="1" s="1"/>
  <c r="AH404" i="1"/>
  <c r="AI404" i="1" s="1"/>
  <c r="AH405" i="1"/>
  <c r="AI405" i="1" s="1"/>
  <c r="AH406" i="1"/>
  <c r="AI406" i="1" s="1"/>
  <c r="AH407" i="1"/>
  <c r="AI407" i="1" s="1"/>
  <c r="AH408" i="1"/>
  <c r="AI408" i="1" s="1"/>
  <c r="AH409" i="1"/>
  <c r="AI409" i="1" s="1"/>
  <c r="AH410" i="1"/>
  <c r="AI410" i="1" s="1"/>
  <c r="AH411" i="1"/>
  <c r="AI411" i="1" s="1"/>
  <c r="AH412" i="1"/>
  <c r="AI412" i="1" s="1"/>
  <c r="AH413" i="1"/>
  <c r="AI413" i="1" s="1"/>
  <c r="AH414" i="1"/>
  <c r="AI414" i="1" s="1"/>
  <c r="AH415" i="1"/>
  <c r="AI415" i="1" s="1"/>
  <c r="AH416" i="1"/>
  <c r="AI416" i="1" s="1"/>
  <c r="AH417" i="1"/>
  <c r="AI417" i="1" s="1"/>
  <c r="AH418" i="1"/>
  <c r="AI418" i="1" s="1"/>
  <c r="AH419" i="1"/>
  <c r="AI419" i="1" s="1"/>
  <c r="AH420" i="1"/>
  <c r="AI420" i="1" s="1"/>
  <c r="AH421" i="1"/>
  <c r="AI421" i="1" s="1"/>
  <c r="AH422" i="1"/>
  <c r="AI422" i="1" s="1"/>
  <c r="AH423" i="1"/>
  <c r="AI423" i="1" s="1"/>
  <c r="AH424" i="1"/>
  <c r="AI424" i="1" s="1"/>
  <c r="AH425" i="1"/>
  <c r="AI425" i="1" s="1"/>
  <c r="AH426" i="1"/>
  <c r="AI426" i="1" s="1"/>
  <c r="AH427" i="1"/>
  <c r="AI427" i="1" s="1"/>
  <c r="AH428" i="1"/>
  <c r="AI428" i="1" s="1"/>
  <c r="AH429" i="1"/>
  <c r="AI429" i="1" s="1"/>
  <c r="AH430" i="1"/>
  <c r="AI430" i="1" s="1"/>
  <c r="AH431" i="1"/>
  <c r="AI431" i="1" s="1"/>
  <c r="AH432" i="1"/>
  <c r="AI432" i="1" s="1"/>
  <c r="AH433" i="1"/>
  <c r="AI433" i="1" s="1"/>
  <c r="AH434" i="1"/>
  <c r="AI434" i="1" s="1"/>
  <c r="AH435" i="1"/>
  <c r="AI435" i="1" s="1"/>
  <c r="AH436" i="1"/>
  <c r="AI436" i="1" s="1"/>
  <c r="AH437" i="1"/>
  <c r="AI437" i="1" s="1"/>
  <c r="AH438" i="1"/>
  <c r="AI438" i="1" s="1"/>
  <c r="AH439" i="1"/>
  <c r="AI439" i="1" s="1"/>
  <c r="AH440" i="1"/>
  <c r="AI440" i="1" s="1"/>
  <c r="AH441" i="1"/>
  <c r="AI441" i="1" s="1"/>
  <c r="AH442" i="1"/>
  <c r="AI442" i="1" s="1"/>
  <c r="AH443" i="1"/>
  <c r="AI443" i="1" s="1"/>
  <c r="AH444" i="1"/>
  <c r="AI444" i="1" s="1"/>
  <c r="AH445" i="1"/>
  <c r="AI445" i="1" s="1"/>
  <c r="AH446" i="1"/>
  <c r="AI446" i="1" s="1"/>
  <c r="AH447" i="1"/>
  <c r="AI447" i="1" s="1"/>
  <c r="AH448" i="1"/>
  <c r="AI448" i="1" s="1"/>
  <c r="AH449" i="1"/>
  <c r="AI449" i="1" s="1"/>
  <c r="AH450" i="1"/>
  <c r="AI450" i="1" s="1"/>
  <c r="AH451" i="1"/>
  <c r="AI451" i="1" s="1"/>
  <c r="AH452" i="1"/>
  <c r="AI452" i="1" s="1"/>
  <c r="AH453" i="1"/>
  <c r="AI453" i="1" s="1"/>
  <c r="AH454" i="1"/>
  <c r="AI454" i="1" s="1"/>
  <c r="AH455" i="1"/>
  <c r="AI455" i="1" s="1"/>
  <c r="AH456" i="1"/>
  <c r="AI456" i="1" s="1"/>
  <c r="AH457" i="1"/>
  <c r="AI457" i="1" s="1"/>
  <c r="AH458" i="1"/>
  <c r="AI458" i="1" s="1"/>
  <c r="AH459" i="1"/>
  <c r="AI459" i="1" s="1"/>
  <c r="AH460" i="1"/>
  <c r="AI460" i="1" s="1"/>
  <c r="AH461" i="1"/>
  <c r="AI461" i="1" s="1"/>
  <c r="AH462" i="1"/>
  <c r="AI462" i="1" s="1"/>
  <c r="AH463" i="1"/>
  <c r="AI463" i="1" s="1"/>
  <c r="AH464" i="1"/>
  <c r="AI464" i="1" s="1"/>
  <c r="AH465" i="1"/>
  <c r="AI465" i="1" s="1"/>
  <c r="AH466" i="1"/>
  <c r="AI466" i="1" s="1"/>
  <c r="AH467" i="1"/>
  <c r="AI467" i="1" s="1"/>
  <c r="AH468" i="1"/>
  <c r="AI468" i="1" s="1"/>
  <c r="AH469" i="1"/>
  <c r="AI469" i="1" s="1"/>
  <c r="AH470" i="1"/>
  <c r="AI470" i="1" s="1"/>
  <c r="AH471" i="1"/>
  <c r="AI471" i="1" s="1"/>
  <c r="AH472" i="1"/>
  <c r="AI472" i="1" s="1"/>
  <c r="AH473" i="1"/>
  <c r="AI473" i="1" s="1"/>
  <c r="AH474" i="1"/>
  <c r="AI474" i="1" s="1"/>
  <c r="AH475" i="1"/>
  <c r="AI475" i="1" s="1"/>
  <c r="AH476" i="1"/>
  <c r="AI476" i="1" s="1"/>
  <c r="AH477" i="1"/>
  <c r="AI477" i="1" s="1"/>
  <c r="AH478" i="1"/>
  <c r="AI478" i="1" s="1"/>
  <c r="AH479" i="1"/>
  <c r="AI479" i="1" s="1"/>
  <c r="AH480" i="1"/>
  <c r="AI480" i="1" s="1"/>
  <c r="AH481" i="1"/>
  <c r="AI481" i="1" s="1"/>
  <c r="AH482" i="1"/>
  <c r="AI482" i="1" s="1"/>
  <c r="AH483" i="1"/>
  <c r="AI483" i="1" s="1"/>
  <c r="AH484" i="1"/>
  <c r="AI484" i="1" s="1"/>
  <c r="AH485" i="1"/>
  <c r="AI485" i="1" s="1"/>
  <c r="AH486" i="1"/>
  <c r="AI486" i="1" s="1"/>
  <c r="AH487" i="1"/>
  <c r="AH488" i="1"/>
  <c r="AH489" i="1"/>
  <c r="AH490" i="1"/>
  <c r="AH491" i="1"/>
  <c r="AH492" i="1"/>
  <c r="AH493" i="1"/>
  <c r="AH494" i="1"/>
  <c r="AH495" i="1"/>
  <c r="AI495" i="1" s="1"/>
  <c r="AH496" i="1"/>
  <c r="AI496" i="1" s="1"/>
  <c r="AH497" i="1"/>
  <c r="AI497" i="1" s="1"/>
  <c r="AH498" i="1"/>
  <c r="AH499" i="1"/>
  <c r="AH500" i="1"/>
  <c r="AH501" i="1"/>
  <c r="AH502" i="1"/>
  <c r="AH503" i="1"/>
  <c r="AH504" i="1"/>
  <c r="AH505" i="1"/>
  <c r="AH506" i="1"/>
  <c r="AH507" i="1"/>
  <c r="AH508" i="1"/>
  <c r="AH509" i="1"/>
  <c r="AH510" i="1"/>
  <c r="AH511" i="1"/>
  <c r="AH512" i="1"/>
  <c r="AH513" i="1"/>
  <c r="AH514" i="1"/>
  <c r="AI514" i="1" s="1"/>
  <c r="AH515" i="1"/>
  <c r="AH516" i="1"/>
  <c r="AI516" i="1" s="1"/>
  <c r="AH517" i="1"/>
  <c r="AH518" i="1"/>
  <c r="AI518" i="1" s="1"/>
  <c r="AH519" i="1"/>
  <c r="AI519" i="1" s="1"/>
  <c r="AH520" i="1"/>
  <c r="AI520" i="1" s="1"/>
  <c r="AH521" i="1"/>
  <c r="AI521" i="1" s="1"/>
  <c r="AH522" i="1"/>
  <c r="AH523" i="1"/>
  <c r="AI523" i="1" s="1"/>
  <c r="AH524" i="1"/>
  <c r="AI524" i="1" s="1"/>
  <c r="AH525" i="1"/>
  <c r="AI525" i="1" s="1"/>
  <c r="AH526" i="1"/>
  <c r="AI526" i="1" s="1"/>
  <c r="AH527" i="1"/>
  <c r="AI527" i="1" s="1"/>
  <c r="AH528" i="1"/>
  <c r="AI528" i="1" s="1"/>
  <c r="AH529" i="1"/>
  <c r="AI529" i="1" s="1"/>
  <c r="AH530" i="1"/>
  <c r="AI530" i="1" s="1"/>
  <c r="AH531" i="1"/>
  <c r="AI531" i="1" s="1"/>
  <c r="AH532" i="1"/>
  <c r="AI532" i="1" s="1"/>
  <c r="AH533" i="1"/>
  <c r="AI533" i="1" s="1"/>
  <c r="AH534" i="1"/>
  <c r="AI534" i="1" s="1"/>
  <c r="AH535" i="1"/>
  <c r="AI535" i="1" s="1"/>
  <c r="AH536" i="1"/>
  <c r="AI536" i="1" s="1"/>
  <c r="AH537" i="1"/>
  <c r="AI537" i="1" s="1"/>
  <c r="AH538" i="1"/>
  <c r="AI538" i="1" s="1"/>
  <c r="AH539" i="1"/>
  <c r="AI539" i="1" s="1"/>
  <c r="AH540" i="1"/>
  <c r="AI540" i="1" s="1"/>
  <c r="AH541" i="1"/>
  <c r="AI541" i="1" s="1"/>
  <c r="AH542" i="1"/>
  <c r="AI542" i="1" s="1"/>
  <c r="AH543" i="1"/>
  <c r="AI543" i="1" s="1"/>
  <c r="AH544" i="1"/>
  <c r="AI544" i="1" s="1"/>
  <c r="AH545" i="1"/>
  <c r="AI545" i="1" s="1"/>
  <c r="AH546" i="1"/>
  <c r="AI546" i="1" s="1"/>
  <c r="AH547" i="1"/>
  <c r="AI547" i="1" s="1"/>
  <c r="AH548" i="1"/>
  <c r="AI548" i="1" s="1"/>
  <c r="AH549" i="1"/>
  <c r="AI549" i="1" s="1"/>
  <c r="AH550" i="1"/>
  <c r="AI550" i="1" s="1"/>
  <c r="AH551" i="1"/>
  <c r="AI551" i="1" s="1"/>
  <c r="AH552" i="1"/>
  <c r="AI552" i="1" s="1"/>
  <c r="AH553" i="1"/>
  <c r="AI553" i="1" s="1"/>
  <c r="AH554" i="1"/>
  <c r="AI554" i="1" s="1"/>
  <c r="AH555" i="1"/>
  <c r="AI555" i="1" s="1"/>
  <c r="AH556" i="1"/>
  <c r="AI556" i="1" s="1"/>
  <c r="AH557" i="1"/>
  <c r="AI557" i="1" s="1"/>
  <c r="AH558" i="1"/>
  <c r="AI558" i="1" s="1"/>
  <c r="AH559" i="1"/>
  <c r="AI559" i="1" s="1"/>
  <c r="AH560" i="1"/>
  <c r="AI560" i="1" s="1"/>
  <c r="AH561" i="1"/>
  <c r="AI561" i="1" s="1"/>
  <c r="AH562" i="1"/>
  <c r="AI562" i="1" s="1"/>
  <c r="AH563" i="1"/>
  <c r="AI563" i="1" s="1"/>
  <c r="AH564" i="1"/>
  <c r="AI564" i="1" s="1"/>
  <c r="AH565" i="1"/>
  <c r="AI565" i="1" s="1"/>
  <c r="AH566" i="1"/>
  <c r="AI566" i="1" s="1"/>
  <c r="AH567" i="1"/>
  <c r="AI567" i="1" s="1"/>
  <c r="AH568" i="1"/>
  <c r="AI568" i="1" s="1"/>
  <c r="AH569" i="1"/>
  <c r="AI569" i="1" s="1"/>
  <c r="AH570" i="1"/>
  <c r="AI570" i="1" s="1"/>
  <c r="AH571" i="1"/>
  <c r="AI571" i="1" s="1"/>
  <c r="AH572" i="1"/>
  <c r="AI572" i="1" s="1"/>
  <c r="AH573" i="1"/>
  <c r="AI573" i="1" s="1"/>
  <c r="AH574" i="1"/>
  <c r="AI574" i="1" s="1"/>
  <c r="AH575" i="1"/>
  <c r="AI575" i="1" s="1"/>
  <c r="AH576" i="1"/>
  <c r="AI576" i="1" s="1"/>
  <c r="AH577" i="1"/>
  <c r="AI577" i="1" s="1"/>
  <c r="AH578" i="1"/>
  <c r="AI578" i="1" s="1"/>
  <c r="AH579" i="1"/>
  <c r="AI579" i="1" s="1"/>
  <c r="AH580" i="1"/>
  <c r="AI580" i="1" s="1"/>
  <c r="AH581" i="1"/>
  <c r="AI581" i="1" s="1"/>
  <c r="AH582" i="1"/>
  <c r="AI582" i="1" s="1"/>
  <c r="AH583" i="1"/>
  <c r="AI583" i="1" s="1"/>
  <c r="AH584" i="1"/>
  <c r="AI584" i="1" s="1"/>
  <c r="AH585" i="1"/>
  <c r="AI585" i="1" s="1"/>
  <c r="AH586" i="1"/>
  <c r="AI586" i="1" s="1"/>
  <c r="AH587" i="1"/>
  <c r="AI587" i="1" s="1"/>
  <c r="AH588" i="1"/>
  <c r="AI588" i="1" s="1"/>
  <c r="AH589" i="1"/>
  <c r="AI589" i="1" s="1"/>
  <c r="AH590" i="1"/>
  <c r="AI590" i="1" s="1"/>
  <c r="AH591" i="1"/>
  <c r="AI591" i="1" s="1"/>
  <c r="AH592" i="1"/>
  <c r="AI592" i="1" s="1"/>
  <c r="AH593" i="1"/>
  <c r="AI593" i="1" s="1"/>
  <c r="AH594" i="1"/>
  <c r="AI594" i="1" s="1"/>
  <c r="AH595" i="1"/>
  <c r="AI595" i="1" s="1"/>
  <c r="AH596" i="1"/>
  <c r="AI596" i="1" s="1"/>
  <c r="AH597" i="1"/>
  <c r="AI597" i="1" s="1"/>
  <c r="AH598" i="1"/>
  <c r="AI598" i="1" s="1"/>
  <c r="AH599" i="1"/>
  <c r="AI599" i="1" s="1"/>
  <c r="AH600" i="1"/>
  <c r="AI600" i="1" s="1"/>
  <c r="AH601" i="1"/>
  <c r="AI601" i="1" s="1"/>
  <c r="AH602" i="1"/>
  <c r="AI602" i="1" s="1"/>
  <c r="AH603" i="1"/>
  <c r="AI603" i="1" s="1"/>
  <c r="AH604" i="1"/>
  <c r="AI604" i="1" s="1"/>
  <c r="AH605" i="1"/>
  <c r="AI605" i="1" s="1"/>
  <c r="AH606" i="1"/>
  <c r="AI606" i="1" s="1"/>
  <c r="AH607" i="1"/>
  <c r="AI607" i="1" s="1"/>
  <c r="AH608" i="1"/>
  <c r="AI608" i="1" s="1"/>
  <c r="AH609" i="1"/>
  <c r="AI609" i="1" s="1"/>
  <c r="AH610" i="1"/>
  <c r="AI610" i="1" s="1"/>
  <c r="AH611" i="1"/>
  <c r="AI611" i="1" s="1"/>
  <c r="AH612" i="1"/>
  <c r="AI612" i="1" s="1"/>
  <c r="AH613" i="1"/>
  <c r="AI613" i="1" s="1"/>
  <c r="AH614" i="1"/>
  <c r="AI614" i="1" s="1"/>
  <c r="AH615" i="1"/>
  <c r="AI615" i="1" s="1"/>
  <c r="AH616" i="1"/>
  <c r="AI616" i="1" s="1"/>
  <c r="AH617" i="1"/>
  <c r="AI617" i="1" s="1"/>
  <c r="AH618" i="1"/>
  <c r="AI618" i="1" s="1"/>
  <c r="AH619" i="1"/>
  <c r="AI619" i="1" s="1"/>
  <c r="AH620" i="1"/>
  <c r="AI620" i="1" s="1"/>
  <c r="AH621" i="1"/>
  <c r="AI621" i="1" s="1"/>
  <c r="AH622" i="1"/>
  <c r="AI622" i="1" s="1"/>
  <c r="AH623" i="1"/>
  <c r="AI623" i="1" s="1"/>
  <c r="AH624" i="1"/>
  <c r="AI624" i="1" s="1"/>
  <c r="AH625" i="1"/>
  <c r="AI625" i="1" s="1"/>
  <c r="AH626" i="1"/>
  <c r="AI626" i="1" s="1"/>
  <c r="AH627" i="1"/>
  <c r="AI627" i="1" s="1"/>
  <c r="AH628" i="1"/>
  <c r="AI628" i="1" s="1"/>
  <c r="AH629" i="1"/>
  <c r="AI629" i="1" s="1"/>
  <c r="AH630" i="1"/>
  <c r="AI630" i="1" s="1"/>
  <c r="AH631" i="1"/>
  <c r="AI631" i="1" s="1"/>
  <c r="AH632" i="1"/>
  <c r="AI632" i="1" s="1"/>
  <c r="AH633" i="1"/>
  <c r="AI633" i="1" s="1"/>
  <c r="AH634" i="1"/>
  <c r="AI634" i="1" s="1"/>
  <c r="AH635" i="1"/>
  <c r="AI635" i="1" s="1"/>
  <c r="AH636" i="1"/>
  <c r="AI636" i="1" s="1"/>
  <c r="AH637" i="1"/>
  <c r="AI637" i="1" s="1"/>
  <c r="AH638" i="1"/>
  <c r="AI638" i="1" s="1"/>
  <c r="AH639" i="1"/>
  <c r="AI639" i="1" s="1"/>
  <c r="AH640" i="1"/>
  <c r="AI640" i="1" s="1"/>
  <c r="AH641" i="1"/>
  <c r="AI641" i="1" s="1"/>
  <c r="AH642" i="1"/>
  <c r="AI642" i="1" s="1"/>
  <c r="AH643" i="1"/>
  <c r="AI643" i="1" s="1"/>
  <c r="AH644" i="1"/>
  <c r="AI644" i="1" s="1"/>
  <c r="AH645" i="1"/>
  <c r="AI645" i="1" s="1"/>
  <c r="AH646" i="1"/>
  <c r="AI646" i="1" s="1"/>
  <c r="AH647" i="1"/>
  <c r="AI647" i="1" s="1"/>
  <c r="AH648" i="1"/>
  <c r="AI648" i="1" s="1"/>
  <c r="AH649" i="1"/>
  <c r="AI649" i="1" s="1"/>
  <c r="AH650" i="1"/>
  <c r="AI650" i="1" s="1"/>
  <c r="AH651" i="1"/>
  <c r="AI651" i="1" s="1"/>
  <c r="AH652" i="1"/>
  <c r="AI652" i="1" s="1"/>
  <c r="AH653" i="1"/>
  <c r="AI653" i="1" s="1"/>
  <c r="AH654" i="1"/>
  <c r="AI654" i="1" s="1"/>
  <c r="AH655" i="1"/>
  <c r="AI655" i="1" s="1"/>
  <c r="AH656" i="1"/>
  <c r="AI656" i="1" s="1"/>
  <c r="AH657" i="1"/>
  <c r="AI657" i="1" s="1"/>
  <c r="AH658" i="1"/>
  <c r="AI658" i="1" s="1"/>
  <c r="AH659" i="1"/>
  <c r="AI659" i="1" s="1"/>
  <c r="AH660" i="1"/>
  <c r="AI660" i="1" s="1"/>
  <c r="AH661" i="1"/>
  <c r="AI661" i="1" s="1"/>
  <c r="AH662" i="1"/>
  <c r="AI662" i="1" s="1"/>
  <c r="AH663" i="1"/>
  <c r="AI663" i="1" s="1"/>
  <c r="AH664" i="1"/>
  <c r="AI664" i="1" s="1"/>
  <c r="AH665" i="1"/>
  <c r="AI665" i="1" s="1"/>
  <c r="AH666" i="1"/>
  <c r="AI666" i="1" s="1"/>
  <c r="AH667" i="1"/>
  <c r="AI667" i="1" s="1"/>
  <c r="AH668" i="1"/>
  <c r="AI668" i="1" s="1"/>
  <c r="AH669" i="1"/>
  <c r="AI669" i="1" s="1"/>
  <c r="AH670" i="1"/>
  <c r="AI670" i="1" s="1"/>
  <c r="AH671" i="1"/>
  <c r="AI671" i="1" s="1"/>
  <c r="AH672" i="1"/>
  <c r="AI672" i="1" s="1"/>
  <c r="AH673" i="1"/>
  <c r="AI673" i="1" s="1"/>
  <c r="AH674" i="1"/>
  <c r="AI674" i="1" s="1"/>
  <c r="AH675" i="1"/>
  <c r="AI675" i="1" s="1"/>
  <c r="AH676" i="1"/>
  <c r="AI676" i="1" s="1"/>
  <c r="AH677" i="1"/>
  <c r="AI677" i="1" s="1"/>
  <c r="AH678" i="1"/>
  <c r="AI678" i="1" s="1"/>
  <c r="AH679" i="1"/>
  <c r="AI679" i="1" s="1"/>
  <c r="AH680" i="1"/>
  <c r="AI680" i="1" s="1"/>
  <c r="AH681" i="1"/>
  <c r="AI681" i="1" s="1"/>
  <c r="AH682" i="1"/>
  <c r="AI682" i="1" s="1"/>
  <c r="AH683" i="1"/>
  <c r="AI683" i="1" s="1"/>
  <c r="AH684" i="1"/>
  <c r="AI684" i="1" s="1"/>
  <c r="AH685" i="1"/>
  <c r="AI685" i="1" s="1"/>
  <c r="AH686" i="1"/>
  <c r="AI686" i="1" s="1"/>
  <c r="AH687" i="1"/>
  <c r="AI687" i="1" s="1"/>
  <c r="AH688" i="1"/>
  <c r="AI688" i="1" s="1"/>
  <c r="AH689" i="1"/>
  <c r="AI689" i="1" s="1"/>
  <c r="AH690" i="1"/>
  <c r="AI690" i="1" s="1"/>
  <c r="AH691" i="1"/>
  <c r="AI691" i="1" s="1"/>
  <c r="AH692" i="1"/>
  <c r="AI692" i="1" s="1"/>
  <c r="AH693" i="1"/>
  <c r="AI693" i="1" s="1"/>
  <c r="AH694" i="1"/>
  <c r="AI694" i="1" s="1"/>
  <c r="AH695" i="1"/>
  <c r="AI695" i="1" s="1"/>
  <c r="AH696" i="1"/>
  <c r="AI696" i="1" s="1"/>
  <c r="AH697" i="1"/>
  <c r="AI697" i="1" s="1"/>
  <c r="AH698" i="1"/>
  <c r="AI698" i="1" s="1"/>
  <c r="AH699" i="1"/>
  <c r="AI699" i="1" s="1"/>
  <c r="AH700" i="1"/>
  <c r="AI700" i="1" s="1"/>
  <c r="AH701" i="1"/>
  <c r="AI701" i="1" s="1"/>
  <c r="AH702" i="1"/>
  <c r="AI702" i="1" s="1"/>
  <c r="AH703" i="1"/>
  <c r="AI703" i="1" s="1"/>
  <c r="AH704" i="1"/>
  <c r="AI704" i="1" s="1"/>
  <c r="AH705" i="1"/>
  <c r="AI705" i="1" s="1"/>
  <c r="AH706" i="1"/>
  <c r="AI706" i="1" s="1"/>
  <c r="AH707" i="1"/>
  <c r="AI707" i="1" s="1"/>
  <c r="AH708" i="1"/>
  <c r="AI708" i="1" s="1"/>
  <c r="AH709" i="1"/>
  <c r="AI709" i="1" s="1"/>
  <c r="AH710" i="1"/>
  <c r="AI710" i="1" s="1"/>
  <c r="AH711" i="1"/>
  <c r="AI711" i="1" s="1"/>
  <c r="AH712" i="1"/>
  <c r="AI712" i="1" s="1"/>
  <c r="AH713" i="1"/>
  <c r="AI713" i="1" s="1"/>
  <c r="AH714" i="1"/>
  <c r="AI714" i="1" s="1"/>
  <c r="AH715" i="1"/>
  <c r="AI715" i="1" s="1"/>
  <c r="AH716" i="1"/>
  <c r="AI716" i="1" s="1"/>
  <c r="AH717" i="1"/>
  <c r="AI717" i="1" s="1"/>
  <c r="AH718" i="1"/>
  <c r="AI718" i="1" s="1"/>
  <c r="AH719" i="1"/>
  <c r="AI719" i="1" s="1"/>
  <c r="AH720" i="1"/>
  <c r="AI720" i="1" s="1"/>
  <c r="AH721" i="1"/>
  <c r="AI721" i="1" s="1"/>
  <c r="AH722" i="1"/>
  <c r="AI722" i="1" s="1"/>
  <c r="AH723" i="1"/>
  <c r="AI723" i="1" s="1"/>
  <c r="AH724" i="1"/>
  <c r="AI724" i="1" s="1"/>
  <c r="AH725" i="1"/>
  <c r="AI725" i="1" s="1"/>
  <c r="AH726" i="1"/>
  <c r="AI726" i="1" s="1"/>
  <c r="AH727" i="1"/>
  <c r="AI727" i="1" s="1"/>
  <c r="AH728" i="1"/>
  <c r="AI728" i="1" s="1"/>
  <c r="AH729" i="1"/>
  <c r="AI729" i="1" s="1"/>
  <c r="AH730" i="1"/>
  <c r="AI730" i="1" s="1"/>
  <c r="AH731" i="1"/>
  <c r="AI731" i="1" s="1"/>
  <c r="AH732" i="1"/>
  <c r="AI732" i="1" s="1"/>
  <c r="AK714" i="1"/>
  <c r="AP714" i="1" s="1"/>
  <c r="AQ714" i="1" s="1"/>
  <c r="AL714" i="1"/>
  <c r="AN714" i="1"/>
  <c r="AK715" i="1"/>
  <c r="AP715" i="1" s="1"/>
  <c r="AQ715" i="1" s="1"/>
  <c r="AL715" i="1"/>
  <c r="AN715" i="1"/>
  <c r="AK716" i="1"/>
  <c r="AP716" i="1" s="1"/>
  <c r="AL716" i="1"/>
  <c r="AN716" i="1"/>
  <c r="AK717" i="1"/>
  <c r="AP717" i="1" s="1"/>
  <c r="AQ717" i="1" s="1"/>
  <c r="AL717" i="1"/>
  <c r="AN717" i="1"/>
  <c r="AK718" i="1"/>
  <c r="AP718" i="1" s="1"/>
  <c r="AL718" i="1"/>
  <c r="AN718" i="1"/>
  <c r="AK719" i="1"/>
  <c r="AP719" i="1" s="1"/>
  <c r="AQ719" i="1" s="1"/>
  <c r="AL719" i="1"/>
  <c r="AN719" i="1"/>
  <c r="AK720" i="1"/>
  <c r="AP720" i="1" s="1"/>
  <c r="AQ720" i="1" s="1"/>
  <c r="AL720" i="1"/>
  <c r="AN720" i="1"/>
  <c r="AK721" i="1"/>
  <c r="AP721" i="1" s="1"/>
  <c r="AQ721" i="1" s="1"/>
  <c r="AL721" i="1"/>
  <c r="AN721" i="1"/>
  <c r="AK722" i="1"/>
  <c r="AP722" i="1" s="1"/>
  <c r="AL722" i="1"/>
  <c r="AN722" i="1"/>
  <c r="AK723" i="1"/>
  <c r="AP723" i="1" s="1"/>
  <c r="AQ723" i="1" s="1"/>
  <c r="AL723" i="1"/>
  <c r="AN723" i="1"/>
  <c r="AK724" i="1"/>
  <c r="AP724" i="1" s="1"/>
  <c r="AL724" i="1"/>
  <c r="AN724" i="1"/>
  <c r="AK725" i="1"/>
  <c r="AP725" i="1" s="1"/>
  <c r="AL725" i="1"/>
  <c r="AN725" i="1"/>
  <c r="AK726" i="1"/>
  <c r="AP726" i="1" s="1"/>
  <c r="AQ726" i="1" s="1"/>
  <c r="AL726" i="1"/>
  <c r="AN726" i="1"/>
  <c r="AK727" i="1"/>
  <c r="AP727" i="1" s="1"/>
  <c r="AQ727" i="1" s="1"/>
  <c r="AL727" i="1"/>
  <c r="AN727" i="1"/>
  <c r="AK728" i="1"/>
  <c r="AP728" i="1" s="1"/>
  <c r="AQ728" i="1" s="1"/>
  <c r="AL728" i="1"/>
  <c r="AN728" i="1"/>
  <c r="AK729" i="1"/>
  <c r="AP729" i="1" s="1"/>
  <c r="AQ729" i="1" s="1"/>
  <c r="AL729" i="1"/>
  <c r="AN729" i="1"/>
  <c r="AK730" i="1"/>
  <c r="AP730" i="1" s="1"/>
  <c r="AL730" i="1"/>
  <c r="AN730" i="1"/>
  <c r="AK731" i="1"/>
  <c r="AP731" i="1" s="1"/>
  <c r="AQ731" i="1" s="1"/>
  <c r="AL731" i="1"/>
  <c r="AN731" i="1"/>
  <c r="AK732" i="1"/>
  <c r="AP732" i="1" s="1"/>
  <c r="AQ732" i="1" s="1"/>
  <c r="AL732" i="1"/>
  <c r="AN732" i="1"/>
  <c r="B3" i="2"/>
  <c r="AK690" i="1"/>
  <c r="AP690" i="1" s="1"/>
  <c r="AQ690" i="1" s="1"/>
  <c r="AL690" i="1"/>
  <c r="AN690" i="1"/>
  <c r="AK691" i="1"/>
  <c r="AP691" i="1" s="1"/>
  <c r="AL691" i="1"/>
  <c r="AN691" i="1"/>
  <c r="AK692" i="1"/>
  <c r="AP692" i="1" s="1"/>
  <c r="AQ692" i="1" s="1"/>
  <c r="AL692" i="1"/>
  <c r="AN692" i="1"/>
  <c r="AK693" i="1"/>
  <c r="AP693" i="1" s="1"/>
  <c r="AL693" i="1"/>
  <c r="AN693" i="1"/>
  <c r="AK694" i="1"/>
  <c r="AP694" i="1" s="1"/>
  <c r="AQ694" i="1" s="1"/>
  <c r="AL694" i="1"/>
  <c r="AN694" i="1"/>
  <c r="AK695" i="1"/>
  <c r="AP695" i="1" s="1"/>
  <c r="AL695" i="1"/>
  <c r="AN695" i="1"/>
  <c r="AK696" i="1"/>
  <c r="AP696" i="1" s="1"/>
  <c r="AQ696" i="1" s="1"/>
  <c r="AL696" i="1"/>
  <c r="AN696" i="1"/>
  <c r="AK697" i="1"/>
  <c r="AP697" i="1" s="1"/>
  <c r="AL697" i="1"/>
  <c r="AN697" i="1"/>
  <c r="AK698" i="1"/>
  <c r="AP698" i="1" s="1"/>
  <c r="AQ698" i="1" s="1"/>
  <c r="AL698" i="1"/>
  <c r="AN698" i="1"/>
  <c r="AK699" i="1"/>
  <c r="AP699" i="1" s="1"/>
  <c r="AL699" i="1"/>
  <c r="AN699" i="1"/>
  <c r="AK700" i="1"/>
  <c r="AP700" i="1" s="1"/>
  <c r="AQ700" i="1" s="1"/>
  <c r="AL700" i="1"/>
  <c r="AN700" i="1"/>
  <c r="AK701" i="1"/>
  <c r="AP701" i="1" s="1"/>
  <c r="AL701" i="1"/>
  <c r="AN701" i="1"/>
  <c r="AK702" i="1"/>
  <c r="AP702" i="1" s="1"/>
  <c r="AQ702" i="1" s="1"/>
  <c r="AL702" i="1"/>
  <c r="AN702" i="1"/>
  <c r="AK703" i="1"/>
  <c r="AP703" i="1" s="1"/>
  <c r="AL703" i="1"/>
  <c r="AN703" i="1"/>
  <c r="AK704" i="1"/>
  <c r="AP704" i="1" s="1"/>
  <c r="AQ704" i="1" s="1"/>
  <c r="AL704" i="1"/>
  <c r="AN704" i="1"/>
  <c r="AK705" i="1"/>
  <c r="AP705" i="1" s="1"/>
  <c r="AL705" i="1"/>
  <c r="AN705" i="1"/>
  <c r="AK706" i="1"/>
  <c r="AP706" i="1" s="1"/>
  <c r="AQ706" i="1" s="1"/>
  <c r="AL706" i="1"/>
  <c r="AN706" i="1"/>
  <c r="AK707" i="1"/>
  <c r="AP707" i="1" s="1"/>
  <c r="AL707" i="1"/>
  <c r="AN707" i="1"/>
  <c r="AK708" i="1"/>
  <c r="AP708" i="1" s="1"/>
  <c r="AQ708" i="1" s="1"/>
  <c r="AL708" i="1"/>
  <c r="AN708" i="1"/>
  <c r="AK709" i="1"/>
  <c r="AP709" i="1" s="1"/>
  <c r="AL709" i="1"/>
  <c r="AN709" i="1"/>
  <c r="AK710" i="1"/>
  <c r="AP710" i="1" s="1"/>
  <c r="AQ710" i="1" s="1"/>
  <c r="AL710" i="1"/>
  <c r="AN710" i="1"/>
  <c r="AK711" i="1"/>
  <c r="AP711" i="1" s="1"/>
  <c r="AL711" i="1"/>
  <c r="AN711" i="1"/>
  <c r="AK712" i="1"/>
  <c r="AP712" i="1" s="1"/>
  <c r="AQ712" i="1" s="1"/>
  <c r="AL712" i="1"/>
  <c r="AN712" i="1"/>
  <c r="AK713" i="1"/>
  <c r="AP713" i="1" s="1"/>
  <c r="AL713" i="1"/>
  <c r="AN713" i="1"/>
  <c r="AN4" i="1"/>
  <c r="AN5" i="1"/>
  <c r="AN6" i="1"/>
  <c r="AN7" i="1"/>
  <c r="AN8" i="1"/>
  <c r="AN9" i="1"/>
  <c r="AN10" i="1"/>
  <c r="AN11" i="1"/>
  <c r="AN12" i="1"/>
  <c r="AN13" i="1"/>
  <c r="AN14" i="1"/>
  <c r="AN15" i="1"/>
  <c r="AN16" i="1"/>
  <c r="AN17" i="1"/>
  <c r="AN18" i="1"/>
  <c r="AN19" i="1"/>
  <c r="AN20" i="1"/>
  <c r="AN21" i="1"/>
  <c r="AN22" i="1"/>
  <c r="AN23" i="1"/>
  <c r="AN24" i="1"/>
  <c r="AN25" i="1"/>
  <c r="AN26" i="1"/>
  <c r="AN27" i="1"/>
  <c r="AN28" i="1"/>
  <c r="AN29" i="1"/>
  <c r="AN30" i="1"/>
  <c r="AN31" i="1"/>
  <c r="AN32" i="1"/>
  <c r="AN33" i="1"/>
  <c r="AN34" i="1"/>
  <c r="AN35" i="1"/>
  <c r="AN36" i="1"/>
  <c r="AN37" i="1"/>
  <c r="AN38" i="1"/>
  <c r="AN39" i="1"/>
  <c r="AN40" i="1"/>
  <c r="AN41" i="1"/>
  <c r="AN42" i="1"/>
  <c r="AN43" i="1"/>
  <c r="AN44" i="1"/>
  <c r="AN45" i="1"/>
  <c r="AN46" i="1"/>
  <c r="AN47" i="1"/>
  <c r="AN48" i="1"/>
  <c r="AN49" i="1"/>
  <c r="AN50" i="1"/>
  <c r="AN51" i="1"/>
  <c r="AN52" i="1"/>
  <c r="AN53" i="1"/>
  <c r="AN54" i="1"/>
  <c r="AN55" i="1"/>
  <c r="AN56" i="1"/>
  <c r="AN57" i="1"/>
  <c r="AN58" i="1"/>
  <c r="AN59" i="1"/>
  <c r="AN60" i="1"/>
  <c r="AN61" i="1"/>
  <c r="AN62" i="1"/>
  <c r="AN63" i="1"/>
  <c r="AN64" i="1"/>
  <c r="AN65" i="1"/>
  <c r="AN66" i="1"/>
  <c r="AN67" i="1"/>
  <c r="AN68" i="1"/>
  <c r="AN69" i="1"/>
  <c r="AN70" i="1"/>
  <c r="AN71" i="1"/>
  <c r="AN72" i="1"/>
  <c r="AN73" i="1"/>
  <c r="AN74" i="1"/>
  <c r="AN75" i="1"/>
  <c r="AN76" i="1"/>
  <c r="AN77" i="1"/>
  <c r="AN78" i="1"/>
  <c r="AN79" i="1"/>
  <c r="AN80" i="1"/>
  <c r="AN81" i="1"/>
  <c r="AN82" i="1"/>
  <c r="AN83" i="1"/>
  <c r="AN84" i="1"/>
  <c r="AN85" i="1"/>
  <c r="AN86" i="1"/>
  <c r="AN87" i="1"/>
  <c r="AN88" i="1"/>
  <c r="AN89" i="1"/>
  <c r="AN90" i="1"/>
  <c r="AN91" i="1"/>
  <c r="AN92" i="1"/>
  <c r="AN93" i="1"/>
  <c r="AN94" i="1"/>
  <c r="AN95" i="1"/>
  <c r="AN96" i="1"/>
  <c r="AN97" i="1"/>
  <c r="AN98" i="1"/>
  <c r="AN99" i="1"/>
  <c r="AN100" i="1"/>
  <c r="AN101" i="1"/>
  <c r="AN102" i="1"/>
  <c r="AN103" i="1"/>
  <c r="AN104" i="1"/>
  <c r="AN105" i="1"/>
  <c r="AN106" i="1"/>
  <c r="AN107" i="1"/>
  <c r="AN108" i="1"/>
  <c r="AN109" i="1"/>
  <c r="AN110" i="1"/>
  <c r="AN111" i="1"/>
  <c r="AN112" i="1"/>
  <c r="AN113" i="1"/>
  <c r="AN114" i="1"/>
  <c r="AN115" i="1"/>
  <c r="AN116" i="1"/>
  <c r="AN117" i="1"/>
  <c r="AN118" i="1"/>
  <c r="AN119" i="1"/>
  <c r="AN120" i="1"/>
  <c r="AN121" i="1"/>
  <c r="AN122" i="1"/>
  <c r="AN123" i="1"/>
  <c r="AN124" i="1"/>
  <c r="AN125" i="1"/>
  <c r="AN126" i="1"/>
  <c r="AN127" i="1"/>
  <c r="AN128" i="1"/>
  <c r="AN129" i="1"/>
  <c r="AN130" i="1"/>
  <c r="AN131" i="1"/>
  <c r="AN132" i="1"/>
  <c r="AN133" i="1"/>
  <c r="AN134" i="1"/>
  <c r="AN135" i="1"/>
  <c r="AN136" i="1"/>
  <c r="AN137" i="1"/>
  <c r="AN138" i="1"/>
  <c r="AN139" i="1"/>
  <c r="AN140" i="1"/>
  <c r="AN141" i="1"/>
  <c r="AN142" i="1"/>
  <c r="AN143" i="1"/>
  <c r="AN144" i="1"/>
  <c r="AN145" i="1"/>
  <c r="AN146" i="1"/>
  <c r="AN147" i="1"/>
  <c r="AN148" i="1"/>
  <c r="AN149" i="1"/>
  <c r="AN150" i="1"/>
  <c r="AN151" i="1"/>
  <c r="AN152" i="1"/>
  <c r="AN153" i="1"/>
  <c r="AN154" i="1"/>
  <c r="AN155" i="1"/>
  <c r="AN156" i="1"/>
  <c r="AN157" i="1"/>
  <c r="AN158" i="1"/>
  <c r="AN159" i="1"/>
  <c r="AN160" i="1"/>
  <c r="AN161" i="1"/>
  <c r="AN162" i="1"/>
  <c r="AN163" i="1"/>
  <c r="AN164" i="1"/>
  <c r="AN165" i="1"/>
  <c r="AN166" i="1"/>
  <c r="AN167" i="1"/>
  <c r="AN168" i="1"/>
  <c r="AN169" i="1"/>
  <c r="AN170" i="1"/>
  <c r="AN171" i="1"/>
  <c r="AN172" i="1"/>
  <c r="AN173" i="1"/>
  <c r="AN174" i="1"/>
  <c r="AN175" i="1"/>
  <c r="AN176" i="1"/>
  <c r="AN177" i="1"/>
  <c r="AN178" i="1"/>
  <c r="AN179" i="1"/>
  <c r="AN180" i="1"/>
  <c r="AN181" i="1"/>
  <c r="AN182" i="1"/>
  <c r="AN183" i="1"/>
  <c r="AN184" i="1"/>
  <c r="AN185" i="1"/>
  <c r="AN186" i="1"/>
  <c r="AN187" i="1"/>
  <c r="AN188" i="1"/>
  <c r="AN189" i="1"/>
  <c r="AN190" i="1"/>
  <c r="AN191" i="1"/>
  <c r="AN192" i="1"/>
  <c r="AN193" i="1"/>
  <c r="AN194" i="1"/>
  <c r="AN195" i="1"/>
  <c r="AN196" i="1"/>
  <c r="AN197" i="1"/>
  <c r="AN198" i="1"/>
  <c r="AN199" i="1"/>
  <c r="AN200" i="1"/>
  <c r="AN201" i="1"/>
  <c r="AN202" i="1"/>
  <c r="AN203" i="1"/>
  <c r="AN204" i="1"/>
  <c r="AN205" i="1"/>
  <c r="AN206" i="1"/>
  <c r="AN207" i="1"/>
  <c r="AN208" i="1"/>
  <c r="AN209" i="1"/>
  <c r="AN210" i="1"/>
  <c r="AN211" i="1"/>
  <c r="AN212" i="1"/>
  <c r="AN213" i="1"/>
  <c r="AN214" i="1"/>
  <c r="AN215" i="1"/>
  <c r="AN216" i="1"/>
  <c r="AN217" i="1"/>
  <c r="AN218" i="1"/>
  <c r="AN219" i="1"/>
  <c r="AN220" i="1"/>
  <c r="AN221" i="1"/>
  <c r="AN222" i="1"/>
  <c r="AN223" i="1"/>
  <c r="AN224" i="1"/>
  <c r="AN225" i="1"/>
  <c r="AN226" i="1"/>
  <c r="AN227" i="1"/>
  <c r="AN228" i="1"/>
  <c r="AN229" i="1"/>
  <c r="AN230" i="1"/>
  <c r="AN231" i="1"/>
  <c r="AN232" i="1"/>
  <c r="AN233" i="1"/>
  <c r="AN234" i="1"/>
  <c r="AN235" i="1"/>
  <c r="AN236" i="1"/>
  <c r="AN237" i="1"/>
  <c r="AN238" i="1"/>
  <c r="AN239" i="1"/>
  <c r="AN240" i="1"/>
  <c r="AN241" i="1"/>
  <c r="AN242" i="1"/>
  <c r="AN243" i="1"/>
  <c r="AN244" i="1"/>
  <c r="AN245" i="1"/>
  <c r="AN246" i="1"/>
  <c r="AN247" i="1"/>
  <c r="AN248" i="1"/>
  <c r="AN249" i="1"/>
  <c r="AN250" i="1"/>
  <c r="AN251" i="1"/>
  <c r="AN252" i="1"/>
  <c r="AN253" i="1"/>
  <c r="AN254" i="1"/>
  <c r="AN255" i="1"/>
  <c r="AN256" i="1"/>
  <c r="AN257" i="1"/>
  <c r="AN258" i="1"/>
  <c r="AN259" i="1"/>
  <c r="AN260" i="1"/>
  <c r="AN261" i="1"/>
  <c r="AN262" i="1"/>
  <c r="AN263" i="1"/>
  <c r="AN264" i="1"/>
  <c r="AN265" i="1"/>
  <c r="AN266" i="1"/>
  <c r="AN267" i="1"/>
  <c r="AN268" i="1"/>
  <c r="AN269" i="1"/>
  <c r="AN270" i="1"/>
  <c r="AN271" i="1"/>
  <c r="AN272" i="1"/>
  <c r="AN273" i="1"/>
  <c r="AN274" i="1"/>
  <c r="AN275" i="1"/>
  <c r="AN276" i="1"/>
  <c r="AN277" i="1"/>
  <c r="AN278" i="1"/>
  <c r="AN279" i="1"/>
  <c r="AN280" i="1"/>
  <c r="AN281" i="1"/>
  <c r="AN282" i="1"/>
  <c r="AN283" i="1"/>
  <c r="AN284" i="1"/>
  <c r="AN285" i="1"/>
  <c r="AN286" i="1"/>
  <c r="AN287" i="1"/>
  <c r="AN288" i="1"/>
  <c r="AN289" i="1"/>
  <c r="AN290" i="1"/>
  <c r="AN291" i="1"/>
  <c r="AN292" i="1"/>
  <c r="AN293" i="1"/>
  <c r="AN294" i="1"/>
  <c r="AN295" i="1"/>
  <c r="AN296" i="1"/>
  <c r="AN297" i="1"/>
  <c r="AN298" i="1"/>
  <c r="AN299" i="1"/>
  <c r="AN300" i="1"/>
  <c r="AN301" i="1"/>
  <c r="AN302" i="1"/>
  <c r="AN303" i="1"/>
  <c r="AN304" i="1"/>
  <c r="AN305" i="1"/>
  <c r="AN306" i="1"/>
  <c r="AN307" i="1"/>
  <c r="AN308" i="1"/>
  <c r="AN309" i="1"/>
  <c r="AN310" i="1"/>
  <c r="AN311" i="1"/>
  <c r="AN312" i="1"/>
  <c r="AN313" i="1"/>
  <c r="AN314" i="1"/>
  <c r="AN315" i="1"/>
  <c r="AN316" i="1"/>
  <c r="AN317" i="1"/>
  <c r="AN318" i="1"/>
  <c r="AN319" i="1"/>
  <c r="AN320" i="1"/>
  <c r="AN321" i="1"/>
  <c r="AN322" i="1"/>
  <c r="AN323" i="1"/>
  <c r="AN324" i="1"/>
  <c r="AN325" i="1"/>
  <c r="AN326" i="1"/>
  <c r="AN327" i="1"/>
  <c r="AN328" i="1"/>
  <c r="AN329" i="1"/>
  <c r="AN330" i="1"/>
  <c r="AN331" i="1"/>
  <c r="AN332" i="1"/>
  <c r="AN333" i="1"/>
  <c r="AN334" i="1"/>
  <c r="AN335" i="1"/>
  <c r="AN336" i="1"/>
  <c r="AN337" i="1"/>
  <c r="AN338" i="1"/>
  <c r="AN339" i="1"/>
  <c r="AN340" i="1"/>
  <c r="AN341" i="1"/>
  <c r="AN342" i="1"/>
  <c r="AN343" i="1"/>
  <c r="AN344" i="1"/>
  <c r="AN345" i="1"/>
  <c r="AN346" i="1"/>
  <c r="AN347" i="1"/>
  <c r="AN348" i="1"/>
  <c r="AN349" i="1"/>
  <c r="AN350" i="1"/>
  <c r="AN351" i="1"/>
  <c r="AN352" i="1"/>
  <c r="AN353" i="1"/>
  <c r="AN354" i="1"/>
  <c r="AN355" i="1"/>
  <c r="AN356" i="1"/>
  <c r="AN357" i="1"/>
  <c r="AN358" i="1"/>
  <c r="AN359" i="1"/>
  <c r="AN360" i="1"/>
  <c r="AN361" i="1"/>
  <c r="AN362" i="1"/>
  <c r="AN363" i="1"/>
  <c r="AN364" i="1"/>
  <c r="AN365" i="1"/>
  <c r="AN366" i="1"/>
  <c r="AN367" i="1"/>
  <c r="AN368" i="1"/>
  <c r="AN369" i="1"/>
  <c r="AN370" i="1"/>
  <c r="AN371" i="1"/>
  <c r="AN372" i="1"/>
  <c r="AN373" i="1"/>
  <c r="AN374" i="1"/>
  <c r="AN375" i="1"/>
  <c r="AN376" i="1"/>
  <c r="AN377" i="1"/>
  <c r="AN378" i="1"/>
  <c r="AN379" i="1"/>
  <c r="AN380" i="1"/>
  <c r="AN381" i="1"/>
  <c r="AN382" i="1"/>
  <c r="AN383" i="1"/>
  <c r="AN384" i="1"/>
  <c r="AN385" i="1"/>
  <c r="AN386" i="1"/>
  <c r="AN387" i="1"/>
  <c r="AN388" i="1"/>
  <c r="AN389" i="1"/>
  <c r="AN390" i="1"/>
  <c r="AN391" i="1"/>
  <c r="AN392" i="1"/>
  <c r="AN393" i="1"/>
  <c r="AN394" i="1"/>
  <c r="AN395" i="1"/>
  <c r="AN396" i="1"/>
  <c r="AN397" i="1"/>
  <c r="AN398" i="1"/>
  <c r="AN399" i="1"/>
  <c r="AN400" i="1"/>
  <c r="AN401" i="1"/>
  <c r="AN402" i="1"/>
  <c r="AN403" i="1"/>
  <c r="AN404" i="1"/>
  <c r="AN405" i="1"/>
  <c r="AN406" i="1"/>
  <c r="AN407" i="1"/>
  <c r="AN408" i="1"/>
  <c r="AN409" i="1"/>
  <c r="AN410" i="1"/>
  <c r="AN411" i="1"/>
  <c r="AN412" i="1"/>
  <c r="AN413" i="1"/>
  <c r="AN414" i="1"/>
  <c r="AN415" i="1"/>
  <c r="AN416" i="1"/>
  <c r="AN417" i="1"/>
  <c r="AN418" i="1"/>
  <c r="AN419" i="1"/>
  <c r="AN420" i="1"/>
  <c r="AN421" i="1"/>
  <c r="AN422" i="1"/>
  <c r="AN423" i="1"/>
  <c r="AN424" i="1"/>
  <c r="AN425" i="1"/>
  <c r="AN426" i="1"/>
  <c r="AN427" i="1"/>
  <c r="AN428" i="1"/>
  <c r="AN429" i="1"/>
  <c r="AN430" i="1"/>
  <c r="AN431" i="1"/>
  <c r="AN432" i="1"/>
  <c r="AN433" i="1"/>
  <c r="AN434" i="1"/>
  <c r="AN435" i="1"/>
  <c r="AN436" i="1"/>
  <c r="AN437" i="1"/>
  <c r="AN438" i="1"/>
  <c r="AN439" i="1"/>
  <c r="AN440" i="1"/>
  <c r="AN441" i="1"/>
  <c r="AN442" i="1"/>
  <c r="AN443" i="1"/>
  <c r="AN444" i="1"/>
  <c r="AN445" i="1"/>
  <c r="AN446" i="1"/>
  <c r="AN447" i="1"/>
  <c r="AN448" i="1"/>
  <c r="AN449" i="1"/>
  <c r="AN450" i="1"/>
  <c r="AN451" i="1"/>
  <c r="AN452" i="1"/>
  <c r="AN453" i="1"/>
  <c r="AN454" i="1"/>
  <c r="AN455" i="1"/>
  <c r="AN456" i="1"/>
  <c r="AN457" i="1"/>
  <c r="AN458" i="1"/>
  <c r="AN459" i="1"/>
  <c r="AN460" i="1"/>
  <c r="AN461" i="1"/>
  <c r="AN462" i="1"/>
  <c r="AN463" i="1"/>
  <c r="AN464" i="1"/>
  <c r="AN465" i="1"/>
  <c r="AN466" i="1"/>
  <c r="AN467" i="1"/>
  <c r="AN468" i="1"/>
  <c r="AN469" i="1"/>
  <c r="AN470" i="1"/>
  <c r="AN471" i="1"/>
  <c r="AN472" i="1"/>
  <c r="AN473" i="1"/>
  <c r="AN474" i="1"/>
  <c r="AN475" i="1"/>
  <c r="AN476" i="1"/>
  <c r="AN477" i="1"/>
  <c r="AN478" i="1"/>
  <c r="AN479" i="1"/>
  <c r="AN480" i="1"/>
  <c r="AN481" i="1"/>
  <c r="AN482" i="1"/>
  <c r="AN483" i="1"/>
  <c r="AN484" i="1"/>
  <c r="AN485" i="1"/>
  <c r="AN486" i="1"/>
  <c r="AN487" i="1"/>
  <c r="AN488" i="1"/>
  <c r="AN489" i="1"/>
  <c r="AN490" i="1"/>
  <c r="AN491" i="1"/>
  <c r="AN492" i="1"/>
  <c r="AN493" i="1"/>
  <c r="AN494" i="1"/>
  <c r="AN495" i="1"/>
  <c r="AN496" i="1"/>
  <c r="AN497" i="1"/>
  <c r="AN498" i="1"/>
  <c r="AN499" i="1"/>
  <c r="AN500" i="1"/>
  <c r="AN501" i="1"/>
  <c r="AN502" i="1"/>
  <c r="AN503" i="1"/>
  <c r="AN504" i="1"/>
  <c r="AN505" i="1"/>
  <c r="AN506" i="1"/>
  <c r="AN507" i="1"/>
  <c r="AN508" i="1"/>
  <c r="AN509" i="1"/>
  <c r="AN510" i="1"/>
  <c r="AN511" i="1"/>
  <c r="AN512" i="1"/>
  <c r="AN513" i="1"/>
  <c r="AN514" i="1"/>
  <c r="AN515" i="1"/>
  <c r="AN516" i="1"/>
  <c r="AN517" i="1"/>
  <c r="AN518" i="1"/>
  <c r="AN519" i="1"/>
  <c r="AN520" i="1"/>
  <c r="AN521" i="1"/>
  <c r="AN522" i="1"/>
  <c r="AN523" i="1"/>
  <c r="AN524" i="1"/>
  <c r="AN525" i="1"/>
  <c r="AN526" i="1"/>
  <c r="AN527" i="1"/>
  <c r="AN528" i="1"/>
  <c r="AN529" i="1"/>
  <c r="AN530" i="1"/>
  <c r="AN531" i="1"/>
  <c r="AN532" i="1"/>
  <c r="AN533" i="1"/>
  <c r="AN534" i="1"/>
  <c r="AN535" i="1"/>
  <c r="AN536" i="1"/>
  <c r="AN537" i="1"/>
  <c r="AN538" i="1"/>
  <c r="AN539" i="1"/>
  <c r="AN540" i="1"/>
  <c r="AN541" i="1"/>
  <c r="AN542" i="1"/>
  <c r="AN543" i="1"/>
  <c r="AN544" i="1"/>
  <c r="AN545" i="1"/>
  <c r="AN546" i="1"/>
  <c r="AN547" i="1"/>
  <c r="AN548" i="1"/>
  <c r="AN549" i="1"/>
  <c r="AN550" i="1"/>
  <c r="AN551" i="1"/>
  <c r="AN552" i="1"/>
  <c r="AN553" i="1"/>
  <c r="AN554" i="1"/>
  <c r="AN555" i="1"/>
  <c r="AN556" i="1"/>
  <c r="AN557" i="1"/>
  <c r="AN558" i="1"/>
  <c r="AN559" i="1"/>
  <c r="AN560" i="1"/>
  <c r="AN561" i="1"/>
  <c r="AN562" i="1"/>
  <c r="AN563" i="1"/>
  <c r="AN564" i="1"/>
  <c r="AN565" i="1"/>
  <c r="AN566" i="1"/>
  <c r="AN567" i="1"/>
  <c r="AN568" i="1"/>
  <c r="AN569" i="1"/>
  <c r="AN570" i="1"/>
  <c r="AN571" i="1"/>
  <c r="AN572" i="1"/>
  <c r="AN573" i="1"/>
  <c r="AN574" i="1"/>
  <c r="AN575" i="1"/>
  <c r="AN576" i="1"/>
  <c r="AN577" i="1"/>
  <c r="AN578" i="1"/>
  <c r="AN579" i="1"/>
  <c r="AN580" i="1"/>
  <c r="AN581" i="1"/>
  <c r="AN582" i="1"/>
  <c r="AN583" i="1"/>
  <c r="AN584" i="1"/>
  <c r="AN585" i="1"/>
  <c r="AN586" i="1"/>
  <c r="AN587" i="1"/>
  <c r="AN588" i="1"/>
  <c r="AN589" i="1"/>
  <c r="AN590" i="1"/>
  <c r="AN591" i="1"/>
  <c r="AN592" i="1"/>
  <c r="AN593" i="1"/>
  <c r="AN594" i="1"/>
  <c r="AN595" i="1"/>
  <c r="AN596" i="1"/>
  <c r="AN597" i="1"/>
  <c r="AN598" i="1"/>
  <c r="AN599" i="1"/>
  <c r="AN600" i="1"/>
  <c r="AN601" i="1"/>
  <c r="AN602" i="1"/>
  <c r="AN603" i="1"/>
  <c r="AN604" i="1"/>
  <c r="AN605" i="1"/>
  <c r="AN606" i="1"/>
  <c r="AN607" i="1"/>
  <c r="AN608" i="1"/>
  <c r="AN609" i="1"/>
  <c r="AN610" i="1"/>
  <c r="AN611" i="1"/>
  <c r="AN612" i="1"/>
  <c r="AN613" i="1"/>
  <c r="AN614" i="1"/>
  <c r="AN615" i="1"/>
  <c r="AN616" i="1"/>
  <c r="AN617" i="1"/>
  <c r="AN618" i="1"/>
  <c r="AN619" i="1"/>
  <c r="AN620" i="1"/>
  <c r="AN621" i="1"/>
  <c r="AN622" i="1"/>
  <c r="AN623" i="1"/>
  <c r="AN624" i="1"/>
  <c r="AN625" i="1"/>
  <c r="AN626" i="1"/>
  <c r="AN627" i="1"/>
  <c r="AN628" i="1"/>
  <c r="AN629" i="1"/>
  <c r="AN630" i="1"/>
  <c r="AN631" i="1"/>
  <c r="AN632" i="1"/>
  <c r="AN633" i="1"/>
  <c r="AN634" i="1"/>
  <c r="AN635" i="1"/>
  <c r="AN636" i="1"/>
  <c r="AN637" i="1"/>
  <c r="AN638" i="1"/>
  <c r="AN639" i="1"/>
  <c r="AN640" i="1"/>
  <c r="AN641" i="1"/>
  <c r="AN642" i="1"/>
  <c r="AN643" i="1"/>
  <c r="AN644" i="1"/>
  <c r="AN645" i="1"/>
  <c r="AN646" i="1"/>
  <c r="AN647" i="1"/>
  <c r="AN648" i="1"/>
  <c r="AN649" i="1"/>
  <c r="AN650" i="1"/>
  <c r="AN651" i="1"/>
  <c r="AN652" i="1"/>
  <c r="AN653" i="1"/>
  <c r="AN654" i="1"/>
  <c r="AN655" i="1"/>
  <c r="AN656" i="1"/>
  <c r="AN657" i="1"/>
  <c r="AN658" i="1"/>
  <c r="AN659" i="1"/>
  <c r="AN660" i="1"/>
  <c r="AN661" i="1"/>
  <c r="AN662" i="1"/>
  <c r="AN663" i="1"/>
  <c r="AN664" i="1"/>
  <c r="AN665" i="1"/>
  <c r="AN666" i="1"/>
  <c r="AN667" i="1"/>
  <c r="AN668" i="1"/>
  <c r="AN669" i="1"/>
  <c r="AN670" i="1"/>
  <c r="AN671" i="1"/>
  <c r="AN672" i="1"/>
  <c r="AN673" i="1"/>
  <c r="AN674" i="1"/>
  <c r="AN675" i="1"/>
  <c r="AN676" i="1"/>
  <c r="AN677" i="1"/>
  <c r="AN678" i="1"/>
  <c r="AN679" i="1"/>
  <c r="AN680" i="1"/>
  <c r="AN681" i="1"/>
  <c r="AN682" i="1"/>
  <c r="AN683" i="1"/>
  <c r="AN684" i="1"/>
  <c r="AN685" i="1"/>
  <c r="AN686" i="1"/>
  <c r="AN687" i="1"/>
  <c r="AN688" i="1"/>
  <c r="AN689" i="1"/>
  <c r="AN3" i="1"/>
  <c r="AN2" i="1"/>
  <c r="AL4" i="1"/>
  <c r="AL5" i="1"/>
  <c r="AL6" i="1"/>
  <c r="AL7" i="1"/>
  <c r="AL8" i="1"/>
  <c r="AL9" i="1"/>
  <c r="AL10" i="1"/>
  <c r="AL11" i="1"/>
  <c r="AL12" i="1"/>
  <c r="AL13" i="1"/>
  <c r="AL14" i="1"/>
  <c r="AL15" i="1"/>
  <c r="AL16" i="1"/>
  <c r="AL17" i="1"/>
  <c r="AL18" i="1"/>
  <c r="AL19" i="1"/>
  <c r="AL20" i="1"/>
  <c r="AL21" i="1"/>
  <c r="AL22" i="1"/>
  <c r="AL23" i="1"/>
  <c r="AL24" i="1"/>
  <c r="AL25" i="1"/>
  <c r="AL26" i="1"/>
  <c r="AL27" i="1"/>
  <c r="AL28" i="1"/>
  <c r="AL29" i="1"/>
  <c r="AL30" i="1"/>
  <c r="AL31" i="1"/>
  <c r="AL32" i="1"/>
  <c r="AL33" i="1"/>
  <c r="AL34" i="1"/>
  <c r="AL35" i="1"/>
  <c r="AL36" i="1"/>
  <c r="AL37" i="1"/>
  <c r="AL38" i="1"/>
  <c r="AL39" i="1"/>
  <c r="AL40" i="1"/>
  <c r="AL41" i="1"/>
  <c r="AL42" i="1"/>
  <c r="AL43" i="1"/>
  <c r="AL44" i="1"/>
  <c r="AL45" i="1"/>
  <c r="AL46" i="1"/>
  <c r="AL47" i="1"/>
  <c r="AL48" i="1"/>
  <c r="AL49" i="1"/>
  <c r="AL50" i="1"/>
  <c r="AL51" i="1"/>
  <c r="AL52" i="1"/>
  <c r="AL53" i="1"/>
  <c r="AL54" i="1"/>
  <c r="AL55" i="1"/>
  <c r="AL56" i="1"/>
  <c r="AL57" i="1"/>
  <c r="AL58" i="1"/>
  <c r="AL59" i="1"/>
  <c r="AL60" i="1"/>
  <c r="AL61" i="1"/>
  <c r="AL62" i="1"/>
  <c r="AL63" i="1"/>
  <c r="AL64" i="1"/>
  <c r="AL65" i="1"/>
  <c r="AL66" i="1"/>
  <c r="AL67" i="1"/>
  <c r="AL68" i="1"/>
  <c r="AL69" i="1"/>
  <c r="AL70" i="1"/>
  <c r="AL71" i="1"/>
  <c r="AL72" i="1"/>
  <c r="AL73" i="1"/>
  <c r="AL74" i="1"/>
  <c r="AL75" i="1"/>
  <c r="AL76" i="1"/>
  <c r="AL77" i="1"/>
  <c r="AL78" i="1"/>
  <c r="AL79" i="1"/>
  <c r="AL80" i="1"/>
  <c r="AL81" i="1"/>
  <c r="AL82" i="1"/>
  <c r="AL83" i="1"/>
  <c r="AL84" i="1"/>
  <c r="AL85" i="1"/>
  <c r="AL86" i="1"/>
  <c r="AL87" i="1"/>
  <c r="AL88" i="1"/>
  <c r="AL89" i="1"/>
  <c r="AL90" i="1"/>
  <c r="AL91" i="1"/>
  <c r="AL92" i="1"/>
  <c r="AL93" i="1"/>
  <c r="AL94" i="1"/>
  <c r="AL95" i="1"/>
  <c r="AL96" i="1"/>
  <c r="AL97" i="1"/>
  <c r="AL98" i="1"/>
  <c r="AL99" i="1"/>
  <c r="AL100" i="1"/>
  <c r="AL101" i="1"/>
  <c r="AL102" i="1"/>
  <c r="AL103" i="1"/>
  <c r="AL104" i="1"/>
  <c r="AL105" i="1"/>
  <c r="AL106" i="1"/>
  <c r="AL107" i="1"/>
  <c r="AL108" i="1"/>
  <c r="AL109" i="1"/>
  <c r="AL110" i="1"/>
  <c r="AL111" i="1"/>
  <c r="AL112" i="1"/>
  <c r="AL113" i="1"/>
  <c r="AL114" i="1"/>
  <c r="AL115" i="1"/>
  <c r="AL116" i="1"/>
  <c r="AL117" i="1"/>
  <c r="AL118" i="1"/>
  <c r="AL119" i="1"/>
  <c r="AL120" i="1"/>
  <c r="AL121" i="1"/>
  <c r="AL122" i="1"/>
  <c r="AL123" i="1"/>
  <c r="AL124" i="1"/>
  <c r="AL125" i="1"/>
  <c r="AL126" i="1"/>
  <c r="AL127" i="1"/>
  <c r="AL128" i="1"/>
  <c r="AL129" i="1"/>
  <c r="AL130" i="1"/>
  <c r="AL131" i="1"/>
  <c r="AL132" i="1"/>
  <c r="AL133" i="1"/>
  <c r="AL134" i="1"/>
  <c r="AL135" i="1"/>
  <c r="AL136" i="1"/>
  <c r="AL137" i="1"/>
  <c r="AL138" i="1"/>
  <c r="AL139" i="1"/>
  <c r="AL140" i="1"/>
  <c r="AL141" i="1"/>
  <c r="AL142" i="1"/>
  <c r="AL143" i="1"/>
  <c r="AL144" i="1"/>
  <c r="AL145" i="1"/>
  <c r="AL146" i="1"/>
  <c r="AL147" i="1"/>
  <c r="AL148" i="1"/>
  <c r="AL149" i="1"/>
  <c r="AL150" i="1"/>
  <c r="AL151" i="1"/>
  <c r="AL152" i="1"/>
  <c r="AL153" i="1"/>
  <c r="AL154" i="1"/>
  <c r="AL155" i="1"/>
  <c r="AL156" i="1"/>
  <c r="AL157" i="1"/>
  <c r="AL158" i="1"/>
  <c r="AL159" i="1"/>
  <c r="AL160" i="1"/>
  <c r="AL161" i="1"/>
  <c r="AL162" i="1"/>
  <c r="AL163" i="1"/>
  <c r="AL164" i="1"/>
  <c r="AL165" i="1"/>
  <c r="AL166" i="1"/>
  <c r="AL167" i="1"/>
  <c r="AL168" i="1"/>
  <c r="AL169" i="1"/>
  <c r="AL170" i="1"/>
  <c r="AL171" i="1"/>
  <c r="AL172" i="1"/>
  <c r="AL173" i="1"/>
  <c r="AL174" i="1"/>
  <c r="AL175" i="1"/>
  <c r="AL176" i="1"/>
  <c r="AL177" i="1"/>
  <c r="AL178" i="1"/>
  <c r="AL179" i="1"/>
  <c r="AL180" i="1"/>
  <c r="AL181" i="1"/>
  <c r="AL182" i="1"/>
  <c r="AL183" i="1"/>
  <c r="AL184" i="1"/>
  <c r="AL185" i="1"/>
  <c r="AL186" i="1"/>
  <c r="AL187" i="1"/>
  <c r="AL188" i="1"/>
  <c r="AL189" i="1"/>
  <c r="AL190" i="1"/>
  <c r="AL191" i="1"/>
  <c r="AL192" i="1"/>
  <c r="AL193" i="1"/>
  <c r="AL194" i="1"/>
  <c r="AL195" i="1"/>
  <c r="AL196" i="1"/>
  <c r="AL197" i="1"/>
  <c r="AL198" i="1"/>
  <c r="AL199" i="1"/>
  <c r="AL200" i="1"/>
  <c r="AL201" i="1"/>
  <c r="AL202" i="1"/>
  <c r="AL203" i="1"/>
  <c r="AL204" i="1"/>
  <c r="AL205" i="1"/>
  <c r="AL206" i="1"/>
  <c r="AL207" i="1"/>
  <c r="AL208" i="1"/>
  <c r="AL209" i="1"/>
  <c r="AL210" i="1"/>
  <c r="AL211" i="1"/>
  <c r="AL212" i="1"/>
  <c r="AL213" i="1"/>
  <c r="AL214" i="1"/>
  <c r="AL215" i="1"/>
  <c r="AL216" i="1"/>
  <c r="AL217" i="1"/>
  <c r="AL218" i="1"/>
  <c r="AL219" i="1"/>
  <c r="AL220" i="1"/>
  <c r="AL221" i="1"/>
  <c r="AL222" i="1"/>
  <c r="AL223" i="1"/>
  <c r="AL224" i="1"/>
  <c r="AL225" i="1"/>
  <c r="AL226" i="1"/>
  <c r="AL227" i="1"/>
  <c r="AL228" i="1"/>
  <c r="AL229" i="1"/>
  <c r="AL230" i="1"/>
  <c r="AL231" i="1"/>
  <c r="AL232" i="1"/>
  <c r="AL233" i="1"/>
  <c r="AL234" i="1"/>
  <c r="AL235" i="1"/>
  <c r="AL236" i="1"/>
  <c r="AL237" i="1"/>
  <c r="AL238" i="1"/>
  <c r="AL239" i="1"/>
  <c r="AL240" i="1"/>
  <c r="AL241" i="1"/>
  <c r="AL242" i="1"/>
  <c r="AL243" i="1"/>
  <c r="AL244" i="1"/>
  <c r="AL245" i="1"/>
  <c r="AL246" i="1"/>
  <c r="AL247" i="1"/>
  <c r="AL248" i="1"/>
  <c r="AL249" i="1"/>
  <c r="AL250" i="1"/>
  <c r="AL251" i="1"/>
  <c r="AL252" i="1"/>
  <c r="AL253" i="1"/>
  <c r="AL254" i="1"/>
  <c r="AL255" i="1"/>
  <c r="AL256" i="1"/>
  <c r="AL257" i="1"/>
  <c r="AL258" i="1"/>
  <c r="AL259" i="1"/>
  <c r="AL260" i="1"/>
  <c r="AL261" i="1"/>
  <c r="AL262" i="1"/>
  <c r="AL263" i="1"/>
  <c r="AL264" i="1"/>
  <c r="AL265" i="1"/>
  <c r="AL266" i="1"/>
  <c r="AL267" i="1"/>
  <c r="AL268" i="1"/>
  <c r="AL269" i="1"/>
  <c r="AL270" i="1"/>
  <c r="AL271" i="1"/>
  <c r="AL272" i="1"/>
  <c r="AL273" i="1"/>
  <c r="AL274" i="1"/>
  <c r="AL275" i="1"/>
  <c r="AL276" i="1"/>
  <c r="AL277" i="1"/>
  <c r="AL278" i="1"/>
  <c r="AL279" i="1"/>
  <c r="AL280" i="1"/>
  <c r="AL281" i="1"/>
  <c r="AL282" i="1"/>
  <c r="AL283" i="1"/>
  <c r="AL284" i="1"/>
  <c r="AL285" i="1"/>
  <c r="AL286" i="1"/>
  <c r="AL287" i="1"/>
  <c r="AL288" i="1"/>
  <c r="AL289" i="1"/>
  <c r="AL290" i="1"/>
  <c r="AL291" i="1"/>
  <c r="AL292" i="1"/>
  <c r="AL293" i="1"/>
  <c r="AL294" i="1"/>
  <c r="AL295" i="1"/>
  <c r="AL296" i="1"/>
  <c r="AL297" i="1"/>
  <c r="AL298" i="1"/>
  <c r="AL299" i="1"/>
  <c r="AL300" i="1"/>
  <c r="AL301" i="1"/>
  <c r="AL302" i="1"/>
  <c r="AL303" i="1"/>
  <c r="AL304" i="1"/>
  <c r="AL305" i="1"/>
  <c r="AL306" i="1"/>
  <c r="AL307" i="1"/>
  <c r="AL308" i="1"/>
  <c r="AL309" i="1"/>
  <c r="AL310" i="1"/>
  <c r="AL311" i="1"/>
  <c r="AL312" i="1"/>
  <c r="AL313" i="1"/>
  <c r="AL314" i="1"/>
  <c r="AL315" i="1"/>
  <c r="AL316" i="1"/>
  <c r="AL317" i="1"/>
  <c r="AL318" i="1"/>
  <c r="AL319" i="1"/>
  <c r="AL320" i="1"/>
  <c r="AL321" i="1"/>
  <c r="AL322" i="1"/>
  <c r="AL323" i="1"/>
  <c r="AL324" i="1"/>
  <c r="AL325" i="1"/>
  <c r="AL326" i="1"/>
  <c r="AL327" i="1"/>
  <c r="AL328" i="1"/>
  <c r="AL329" i="1"/>
  <c r="AL330" i="1"/>
  <c r="AL331" i="1"/>
  <c r="AL332" i="1"/>
  <c r="AL333" i="1"/>
  <c r="AL334" i="1"/>
  <c r="AL335" i="1"/>
  <c r="AL336" i="1"/>
  <c r="AL337" i="1"/>
  <c r="AL338" i="1"/>
  <c r="AL339" i="1"/>
  <c r="AL340" i="1"/>
  <c r="AL341" i="1"/>
  <c r="AL342" i="1"/>
  <c r="AL343" i="1"/>
  <c r="AL344" i="1"/>
  <c r="AL345" i="1"/>
  <c r="AL346" i="1"/>
  <c r="AL347" i="1"/>
  <c r="AL348" i="1"/>
  <c r="AL349" i="1"/>
  <c r="AL350" i="1"/>
  <c r="AL351" i="1"/>
  <c r="AL352" i="1"/>
  <c r="AL353" i="1"/>
  <c r="AL354" i="1"/>
  <c r="AL355" i="1"/>
  <c r="AL356" i="1"/>
  <c r="AL357" i="1"/>
  <c r="AL358" i="1"/>
  <c r="AL359" i="1"/>
  <c r="AL360" i="1"/>
  <c r="AL361" i="1"/>
  <c r="AL362" i="1"/>
  <c r="AL363" i="1"/>
  <c r="AL364" i="1"/>
  <c r="AL365" i="1"/>
  <c r="AL366" i="1"/>
  <c r="AL367" i="1"/>
  <c r="AL368" i="1"/>
  <c r="AL369" i="1"/>
  <c r="AL370" i="1"/>
  <c r="AL371" i="1"/>
  <c r="AL372" i="1"/>
  <c r="AL373" i="1"/>
  <c r="AL374" i="1"/>
  <c r="AL375" i="1"/>
  <c r="AL376" i="1"/>
  <c r="AL377" i="1"/>
  <c r="AL378" i="1"/>
  <c r="AL379" i="1"/>
  <c r="AL380" i="1"/>
  <c r="AL381" i="1"/>
  <c r="AL382" i="1"/>
  <c r="AL383" i="1"/>
  <c r="AL384" i="1"/>
  <c r="AL385" i="1"/>
  <c r="AL386" i="1"/>
  <c r="AL387" i="1"/>
  <c r="AL388" i="1"/>
  <c r="AL389" i="1"/>
  <c r="AL390" i="1"/>
  <c r="AL391" i="1"/>
  <c r="AL392" i="1"/>
  <c r="AL393" i="1"/>
  <c r="AL394" i="1"/>
  <c r="AL395" i="1"/>
  <c r="AL396" i="1"/>
  <c r="AL397" i="1"/>
  <c r="AL398" i="1"/>
  <c r="AL399" i="1"/>
  <c r="AL400" i="1"/>
  <c r="AL401" i="1"/>
  <c r="AL402" i="1"/>
  <c r="AL403" i="1"/>
  <c r="AL404" i="1"/>
  <c r="AL405" i="1"/>
  <c r="AL406" i="1"/>
  <c r="AL407" i="1"/>
  <c r="AL408" i="1"/>
  <c r="AL409" i="1"/>
  <c r="AL410" i="1"/>
  <c r="AL411" i="1"/>
  <c r="AL412" i="1"/>
  <c r="AL413" i="1"/>
  <c r="AL414" i="1"/>
  <c r="AL415" i="1"/>
  <c r="AL416" i="1"/>
  <c r="AL417" i="1"/>
  <c r="AL418" i="1"/>
  <c r="AL419" i="1"/>
  <c r="AL420" i="1"/>
  <c r="AL421" i="1"/>
  <c r="AL422" i="1"/>
  <c r="AL423" i="1"/>
  <c r="AL424" i="1"/>
  <c r="AL425" i="1"/>
  <c r="AL426" i="1"/>
  <c r="AL427" i="1"/>
  <c r="AL428" i="1"/>
  <c r="AL429" i="1"/>
  <c r="AL430" i="1"/>
  <c r="AL431" i="1"/>
  <c r="AL432" i="1"/>
  <c r="AL433" i="1"/>
  <c r="AL434" i="1"/>
  <c r="AL435" i="1"/>
  <c r="AL436" i="1"/>
  <c r="AL437" i="1"/>
  <c r="AL438" i="1"/>
  <c r="AL439" i="1"/>
  <c r="AL440" i="1"/>
  <c r="AL441" i="1"/>
  <c r="AL442" i="1"/>
  <c r="AL443" i="1"/>
  <c r="AL444" i="1"/>
  <c r="AL445" i="1"/>
  <c r="AL446" i="1"/>
  <c r="AL447" i="1"/>
  <c r="AL448" i="1"/>
  <c r="AL449" i="1"/>
  <c r="AL450" i="1"/>
  <c r="AL451" i="1"/>
  <c r="AL452" i="1"/>
  <c r="AL453" i="1"/>
  <c r="AL454" i="1"/>
  <c r="AL455" i="1"/>
  <c r="AL456" i="1"/>
  <c r="AL457" i="1"/>
  <c r="AL458" i="1"/>
  <c r="AL459" i="1"/>
  <c r="AL460" i="1"/>
  <c r="AL461" i="1"/>
  <c r="AL462" i="1"/>
  <c r="AL463" i="1"/>
  <c r="AL464" i="1"/>
  <c r="AL465" i="1"/>
  <c r="AL466" i="1"/>
  <c r="AL467" i="1"/>
  <c r="AL468" i="1"/>
  <c r="AL469" i="1"/>
  <c r="AL470" i="1"/>
  <c r="AL471" i="1"/>
  <c r="AL472" i="1"/>
  <c r="AL473" i="1"/>
  <c r="AL474" i="1"/>
  <c r="AL475" i="1"/>
  <c r="AL476" i="1"/>
  <c r="AL477" i="1"/>
  <c r="AL478" i="1"/>
  <c r="AL479" i="1"/>
  <c r="AL480" i="1"/>
  <c r="AL481" i="1"/>
  <c r="AL482" i="1"/>
  <c r="AL483" i="1"/>
  <c r="AL484" i="1"/>
  <c r="AL485" i="1"/>
  <c r="AL486" i="1"/>
  <c r="AL487" i="1"/>
  <c r="AL488" i="1"/>
  <c r="AL489" i="1"/>
  <c r="AL490" i="1"/>
  <c r="AL491" i="1"/>
  <c r="AL492" i="1"/>
  <c r="AL493" i="1"/>
  <c r="AL494" i="1"/>
  <c r="AL495" i="1"/>
  <c r="AL496" i="1"/>
  <c r="AL497" i="1"/>
  <c r="AL498" i="1"/>
  <c r="AL499" i="1"/>
  <c r="AL500" i="1"/>
  <c r="AL501" i="1"/>
  <c r="AL502" i="1"/>
  <c r="AL503" i="1"/>
  <c r="AL504" i="1"/>
  <c r="AL505" i="1"/>
  <c r="AL506" i="1"/>
  <c r="AL507" i="1"/>
  <c r="AL508" i="1"/>
  <c r="AL509" i="1"/>
  <c r="AL510" i="1"/>
  <c r="AL511" i="1"/>
  <c r="AL512" i="1"/>
  <c r="AL513" i="1"/>
  <c r="AL514" i="1"/>
  <c r="AL515" i="1"/>
  <c r="AL516" i="1"/>
  <c r="AL517" i="1"/>
  <c r="AL518" i="1"/>
  <c r="AL519" i="1"/>
  <c r="AL520" i="1"/>
  <c r="AL521" i="1"/>
  <c r="AL522" i="1"/>
  <c r="AL523" i="1"/>
  <c r="AL524" i="1"/>
  <c r="AL525" i="1"/>
  <c r="AL526" i="1"/>
  <c r="AL527" i="1"/>
  <c r="AL528" i="1"/>
  <c r="AL529" i="1"/>
  <c r="AL530" i="1"/>
  <c r="AL531" i="1"/>
  <c r="AL532" i="1"/>
  <c r="AL533" i="1"/>
  <c r="AL534" i="1"/>
  <c r="AL535" i="1"/>
  <c r="AL536" i="1"/>
  <c r="AL537" i="1"/>
  <c r="AL538" i="1"/>
  <c r="AL539" i="1"/>
  <c r="AL540" i="1"/>
  <c r="AL541" i="1"/>
  <c r="AL542" i="1"/>
  <c r="AL543" i="1"/>
  <c r="AL544" i="1"/>
  <c r="AL545" i="1"/>
  <c r="AL546" i="1"/>
  <c r="AL547" i="1"/>
  <c r="AL548" i="1"/>
  <c r="AL549" i="1"/>
  <c r="AL550" i="1"/>
  <c r="AL551" i="1"/>
  <c r="AL552" i="1"/>
  <c r="AL553" i="1"/>
  <c r="AL554" i="1"/>
  <c r="AL555" i="1"/>
  <c r="AL556" i="1"/>
  <c r="AL557" i="1"/>
  <c r="AL558" i="1"/>
  <c r="AL559" i="1"/>
  <c r="AL560" i="1"/>
  <c r="AL561" i="1"/>
  <c r="AL562" i="1"/>
  <c r="AL563" i="1"/>
  <c r="AL564" i="1"/>
  <c r="AL565" i="1"/>
  <c r="AL566" i="1"/>
  <c r="AL567" i="1"/>
  <c r="AL568" i="1"/>
  <c r="AL569" i="1"/>
  <c r="AL570" i="1"/>
  <c r="AL571" i="1"/>
  <c r="AL572" i="1"/>
  <c r="AL573" i="1"/>
  <c r="AL574" i="1"/>
  <c r="AL575" i="1"/>
  <c r="AL576" i="1"/>
  <c r="AL577" i="1"/>
  <c r="AL578" i="1"/>
  <c r="AL579" i="1"/>
  <c r="AL580" i="1"/>
  <c r="AL581" i="1"/>
  <c r="AL582" i="1"/>
  <c r="AL583" i="1"/>
  <c r="AL584" i="1"/>
  <c r="AL585" i="1"/>
  <c r="AL586" i="1"/>
  <c r="AL587" i="1"/>
  <c r="AL588" i="1"/>
  <c r="AL589" i="1"/>
  <c r="AL590" i="1"/>
  <c r="AL591" i="1"/>
  <c r="AL592" i="1"/>
  <c r="AL593" i="1"/>
  <c r="AL594" i="1"/>
  <c r="AL595" i="1"/>
  <c r="AL596" i="1"/>
  <c r="AL597" i="1"/>
  <c r="AL598" i="1"/>
  <c r="AL599" i="1"/>
  <c r="AL600" i="1"/>
  <c r="AL601" i="1"/>
  <c r="AL602" i="1"/>
  <c r="AL603" i="1"/>
  <c r="AL604" i="1"/>
  <c r="AL605" i="1"/>
  <c r="AL606" i="1"/>
  <c r="AL607" i="1"/>
  <c r="AL608" i="1"/>
  <c r="AL609" i="1"/>
  <c r="AL610" i="1"/>
  <c r="AL611" i="1"/>
  <c r="AL612" i="1"/>
  <c r="AL613" i="1"/>
  <c r="AL614" i="1"/>
  <c r="AL615" i="1"/>
  <c r="AL616" i="1"/>
  <c r="AL617" i="1"/>
  <c r="AL618" i="1"/>
  <c r="AL619" i="1"/>
  <c r="AL620" i="1"/>
  <c r="AL621" i="1"/>
  <c r="AL622" i="1"/>
  <c r="AL623" i="1"/>
  <c r="AL624" i="1"/>
  <c r="AL625" i="1"/>
  <c r="AL626" i="1"/>
  <c r="AL627" i="1"/>
  <c r="AL628" i="1"/>
  <c r="AL629" i="1"/>
  <c r="AL630" i="1"/>
  <c r="AL631" i="1"/>
  <c r="AL632" i="1"/>
  <c r="AL633" i="1"/>
  <c r="AL634" i="1"/>
  <c r="AL635" i="1"/>
  <c r="AL636" i="1"/>
  <c r="AL637" i="1"/>
  <c r="AL638" i="1"/>
  <c r="AL639" i="1"/>
  <c r="AL640" i="1"/>
  <c r="AL641" i="1"/>
  <c r="AL642" i="1"/>
  <c r="AL643" i="1"/>
  <c r="AL644" i="1"/>
  <c r="AL645" i="1"/>
  <c r="AL646" i="1"/>
  <c r="AL647" i="1"/>
  <c r="AL648" i="1"/>
  <c r="AL649" i="1"/>
  <c r="AL650" i="1"/>
  <c r="AL651" i="1"/>
  <c r="AL652" i="1"/>
  <c r="AL653" i="1"/>
  <c r="AL654" i="1"/>
  <c r="AL655" i="1"/>
  <c r="AL656" i="1"/>
  <c r="AL657" i="1"/>
  <c r="AL658" i="1"/>
  <c r="AL659" i="1"/>
  <c r="AL660" i="1"/>
  <c r="AL661" i="1"/>
  <c r="AL662" i="1"/>
  <c r="AL663" i="1"/>
  <c r="AL664" i="1"/>
  <c r="AL665" i="1"/>
  <c r="AL666" i="1"/>
  <c r="AL667" i="1"/>
  <c r="AL668" i="1"/>
  <c r="AL669" i="1"/>
  <c r="AL670" i="1"/>
  <c r="AL671" i="1"/>
  <c r="AL672" i="1"/>
  <c r="AL673" i="1"/>
  <c r="AL674" i="1"/>
  <c r="AL675" i="1"/>
  <c r="AL676" i="1"/>
  <c r="AL677" i="1"/>
  <c r="AL678" i="1"/>
  <c r="AL679" i="1"/>
  <c r="AL680" i="1"/>
  <c r="AL681" i="1"/>
  <c r="AL682" i="1"/>
  <c r="AL683" i="1"/>
  <c r="AL684" i="1"/>
  <c r="AL685" i="1"/>
  <c r="AL686" i="1"/>
  <c r="AL687" i="1"/>
  <c r="AL688" i="1"/>
  <c r="AL689" i="1"/>
  <c r="AL3" i="1"/>
  <c r="AL2" i="1"/>
  <c r="AM3" i="1"/>
  <c r="AM4" i="1"/>
  <c r="AM5" i="1"/>
  <c r="AM6" i="1"/>
  <c r="AM7" i="1"/>
  <c r="AM8" i="1"/>
  <c r="AM9" i="1"/>
  <c r="AM10" i="1"/>
  <c r="AM11" i="1"/>
  <c r="AM12" i="1"/>
  <c r="AM13" i="1"/>
  <c r="AM14" i="1"/>
  <c r="AM15" i="1"/>
  <c r="AM16" i="1"/>
  <c r="AM17" i="1"/>
  <c r="AM18" i="1"/>
  <c r="AM19" i="1"/>
  <c r="AM20" i="1"/>
  <c r="AM21" i="1"/>
  <c r="AM22" i="1"/>
  <c r="AM23" i="1"/>
  <c r="AM24" i="1"/>
  <c r="AM25" i="1"/>
  <c r="AM26" i="1"/>
  <c r="AM27" i="1"/>
  <c r="AM28" i="1"/>
  <c r="AM29" i="1"/>
  <c r="AM30" i="1"/>
  <c r="AM31" i="1"/>
  <c r="AM32" i="1"/>
  <c r="AM33" i="1"/>
  <c r="AM34" i="1"/>
  <c r="AM35" i="1"/>
  <c r="AM36" i="1"/>
  <c r="AM37" i="1"/>
  <c r="AM38" i="1"/>
  <c r="AM39" i="1"/>
  <c r="AM40" i="1"/>
  <c r="AM41" i="1"/>
  <c r="AM42" i="1"/>
  <c r="AM43" i="1"/>
  <c r="AM44" i="1"/>
  <c r="AM45" i="1"/>
  <c r="AM46" i="1"/>
  <c r="AM47" i="1"/>
  <c r="AM48" i="1"/>
  <c r="AM49" i="1"/>
  <c r="AM50" i="1"/>
  <c r="AM51" i="1"/>
  <c r="AM52" i="1"/>
  <c r="AM53" i="1"/>
  <c r="AM54" i="1"/>
  <c r="AM55" i="1"/>
  <c r="AM56" i="1"/>
  <c r="AM57" i="1"/>
  <c r="AM58" i="1"/>
  <c r="AM59" i="1"/>
  <c r="AM60" i="1"/>
  <c r="AM61" i="1"/>
  <c r="AM62" i="1"/>
  <c r="AM63" i="1"/>
  <c r="AM64" i="1"/>
  <c r="AM65" i="1"/>
  <c r="AM66" i="1"/>
  <c r="AM67" i="1"/>
  <c r="AM68" i="1"/>
  <c r="AM69" i="1"/>
  <c r="AM70" i="1"/>
  <c r="AM71" i="1"/>
  <c r="AM72" i="1"/>
  <c r="AM73" i="1"/>
  <c r="AM74" i="1"/>
  <c r="AM75" i="1"/>
  <c r="AM76" i="1"/>
  <c r="AM77" i="1"/>
  <c r="AM78" i="1"/>
  <c r="AM79" i="1"/>
  <c r="AM80" i="1"/>
  <c r="AM81" i="1"/>
  <c r="AM82" i="1"/>
  <c r="AM83" i="1"/>
  <c r="AM84" i="1"/>
  <c r="AM85" i="1"/>
  <c r="AM86" i="1"/>
  <c r="AM87" i="1"/>
  <c r="AM88" i="1"/>
  <c r="AM89" i="1"/>
  <c r="AM90" i="1"/>
  <c r="AM91" i="1"/>
  <c r="AM92" i="1"/>
  <c r="AM93" i="1"/>
  <c r="AM94" i="1"/>
  <c r="AM95" i="1"/>
  <c r="AM96" i="1"/>
  <c r="AM97" i="1"/>
  <c r="AM98" i="1"/>
  <c r="AM99" i="1"/>
  <c r="AM100" i="1"/>
  <c r="AM101" i="1"/>
  <c r="AM102" i="1"/>
  <c r="AM103" i="1"/>
  <c r="AM104" i="1"/>
  <c r="AM105" i="1"/>
  <c r="AM106" i="1"/>
  <c r="AM107" i="1"/>
  <c r="AM108" i="1"/>
  <c r="AM109" i="1"/>
  <c r="AM110" i="1"/>
  <c r="AM111" i="1"/>
  <c r="AM112" i="1"/>
  <c r="AM113" i="1"/>
  <c r="AM114" i="1"/>
  <c r="AM115" i="1"/>
  <c r="AM116" i="1"/>
  <c r="AM117" i="1"/>
  <c r="AM118" i="1"/>
  <c r="AM119" i="1"/>
  <c r="AM120" i="1"/>
  <c r="AM121" i="1"/>
  <c r="AM122" i="1"/>
  <c r="AM123" i="1"/>
  <c r="AM124" i="1"/>
  <c r="AM125" i="1"/>
  <c r="AM126" i="1"/>
  <c r="AM127" i="1"/>
  <c r="AM128" i="1"/>
  <c r="AM129" i="1"/>
  <c r="AM130" i="1"/>
  <c r="AM131" i="1"/>
  <c r="AM132" i="1"/>
  <c r="AM133" i="1"/>
  <c r="AM134" i="1"/>
  <c r="AM135" i="1"/>
  <c r="AM136" i="1"/>
  <c r="AM137" i="1"/>
  <c r="AM138" i="1"/>
  <c r="AM139" i="1"/>
  <c r="AM140" i="1"/>
  <c r="AM141" i="1"/>
  <c r="AM142" i="1"/>
  <c r="AM143" i="1"/>
  <c r="AM144" i="1"/>
  <c r="AM145" i="1"/>
  <c r="AM146" i="1"/>
  <c r="AM147" i="1"/>
  <c r="AM148" i="1"/>
  <c r="AM149" i="1"/>
  <c r="AM150" i="1"/>
  <c r="AM151" i="1"/>
  <c r="AM152" i="1"/>
  <c r="AM153" i="1"/>
  <c r="AM154" i="1"/>
  <c r="AM155" i="1"/>
  <c r="AM156" i="1"/>
  <c r="AM157" i="1"/>
  <c r="AM158" i="1"/>
  <c r="AM159" i="1"/>
  <c r="AM160" i="1"/>
  <c r="AM161" i="1"/>
  <c r="AM162" i="1"/>
  <c r="AM163" i="1"/>
  <c r="AM164" i="1"/>
  <c r="AM165" i="1"/>
  <c r="AM166" i="1"/>
  <c r="AM167" i="1"/>
  <c r="AM168" i="1"/>
  <c r="AM169" i="1"/>
  <c r="AM170" i="1"/>
  <c r="AM171" i="1"/>
  <c r="AM172" i="1"/>
  <c r="AM173" i="1"/>
  <c r="AM174" i="1"/>
  <c r="AM175" i="1"/>
  <c r="AM176" i="1"/>
  <c r="AM177" i="1"/>
  <c r="AM178" i="1"/>
  <c r="AM179" i="1"/>
  <c r="AM180" i="1"/>
  <c r="AM181" i="1"/>
  <c r="AM182" i="1"/>
  <c r="AM183" i="1"/>
  <c r="AM184" i="1"/>
  <c r="AM185" i="1"/>
  <c r="AM186" i="1"/>
  <c r="AM187" i="1"/>
  <c r="AM188" i="1"/>
  <c r="AM189" i="1"/>
  <c r="AM190" i="1"/>
  <c r="AM191" i="1"/>
  <c r="AM192" i="1"/>
  <c r="AM193" i="1"/>
  <c r="AM194" i="1"/>
  <c r="AM195" i="1"/>
  <c r="AM196" i="1"/>
  <c r="AM197" i="1"/>
  <c r="AM198" i="1"/>
  <c r="AM199" i="1"/>
  <c r="AM200" i="1"/>
  <c r="AM201" i="1"/>
  <c r="AM202" i="1"/>
  <c r="AM203" i="1"/>
  <c r="AM204" i="1"/>
  <c r="AM205" i="1"/>
  <c r="AM206" i="1"/>
  <c r="AM207" i="1"/>
  <c r="AM208" i="1"/>
  <c r="AM209" i="1"/>
  <c r="AM210" i="1"/>
  <c r="AM211" i="1"/>
  <c r="AM212" i="1"/>
  <c r="AM213" i="1"/>
  <c r="AM214" i="1"/>
  <c r="AM215" i="1"/>
  <c r="AM216" i="1"/>
  <c r="AM217" i="1"/>
  <c r="AM218" i="1"/>
  <c r="AM219" i="1"/>
  <c r="AM220" i="1"/>
  <c r="AM221" i="1"/>
  <c r="AM222" i="1"/>
  <c r="AM223" i="1"/>
  <c r="AM224" i="1"/>
  <c r="AM225" i="1"/>
  <c r="AM226" i="1"/>
  <c r="AM227" i="1"/>
  <c r="AM228" i="1"/>
  <c r="AM229" i="1"/>
  <c r="AM230" i="1"/>
  <c r="AM231" i="1"/>
  <c r="AM232" i="1"/>
  <c r="AM233" i="1"/>
  <c r="AM234" i="1"/>
  <c r="AM235" i="1"/>
  <c r="AM236" i="1"/>
  <c r="AM237" i="1"/>
  <c r="AM238" i="1"/>
  <c r="AM239" i="1"/>
  <c r="AM240" i="1"/>
  <c r="AM241" i="1"/>
  <c r="AM242" i="1"/>
  <c r="AM243" i="1"/>
  <c r="AM244" i="1"/>
  <c r="AM245" i="1"/>
  <c r="AM246" i="1"/>
  <c r="AM247" i="1"/>
  <c r="AM248" i="1"/>
  <c r="AM249" i="1"/>
  <c r="AM250" i="1"/>
  <c r="AM251" i="1"/>
  <c r="AM252" i="1"/>
  <c r="AM253" i="1"/>
  <c r="AM254" i="1"/>
  <c r="AM255" i="1"/>
  <c r="AM256" i="1"/>
  <c r="AM257" i="1"/>
  <c r="AM258" i="1"/>
  <c r="AM259" i="1"/>
  <c r="AM260" i="1"/>
  <c r="AM261" i="1"/>
  <c r="AM262" i="1"/>
  <c r="AM263" i="1"/>
  <c r="AM264" i="1"/>
  <c r="AM265" i="1"/>
  <c r="AM266" i="1"/>
  <c r="AM267" i="1"/>
  <c r="AM268" i="1"/>
  <c r="AM269" i="1"/>
  <c r="AM270" i="1"/>
  <c r="AM271" i="1"/>
  <c r="AM272" i="1"/>
  <c r="AM273" i="1"/>
  <c r="AM274" i="1"/>
  <c r="AM275" i="1"/>
  <c r="AM276" i="1"/>
  <c r="AM277" i="1"/>
  <c r="AM278" i="1"/>
  <c r="AM279" i="1"/>
  <c r="AM280" i="1"/>
  <c r="AM281" i="1"/>
  <c r="AM282" i="1"/>
  <c r="AM283" i="1"/>
  <c r="AM284" i="1"/>
  <c r="AM285" i="1"/>
  <c r="AM286" i="1"/>
  <c r="AM287" i="1"/>
  <c r="AM288" i="1"/>
  <c r="AM289" i="1"/>
  <c r="AM290" i="1"/>
  <c r="AM291" i="1"/>
  <c r="AM292" i="1"/>
  <c r="AM293" i="1"/>
  <c r="AM294" i="1"/>
  <c r="AM295" i="1"/>
  <c r="AM296" i="1"/>
  <c r="AM297" i="1"/>
  <c r="AM298" i="1"/>
  <c r="AM299" i="1"/>
  <c r="AM300" i="1"/>
  <c r="AM301" i="1"/>
  <c r="AM302" i="1"/>
  <c r="AM303" i="1"/>
  <c r="AM304" i="1"/>
  <c r="AM305" i="1"/>
  <c r="AM306" i="1"/>
  <c r="AM307" i="1"/>
  <c r="AM308" i="1"/>
  <c r="AM309" i="1"/>
  <c r="AM310" i="1"/>
  <c r="AM311" i="1"/>
  <c r="AM312" i="1"/>
  <c r="AM313" i="1"/>
  <c r="AM314" i="1"/>
  <c r="AM315" i="1"/>
  <c r="AM316" i="1"/>
  <c r="AM317" i="1"/>
  <c r="AM318" i="1"/>
  <c r="AM319" i="1"/>
  <c r="AM320" i="1"/>
  <c r="AM321" i="1"/>
  <c r="AM322" i="1"/>
  <c r="AM323" i="1"/>
  <c r="AM324" i="1"/>
  <c r="AM325" i="1"/>
  <c r="AM326" i="1"/>
  <c r="AM327" i="1"/>
  <c r="AM328" i="1"/>
  <c r="AM329" i="1"/>
  <c r="AM330" i="1"/>
  <c r="AM331" i="1"/>
  <c r="AM332" i="1"/>
  <c r="AM333" i="1"/>
  <c r="AM334" i="1"/>
  <c r="AM335" i="1"/>
  <c r="AM336" i="1"/>
  <c r="AM337" i="1"/>
  <c r="AM338" i="1"/>
  <c r="AM339" i="1"/>
  <c r="AM340" i="1"/>
  <c r="AM341" i="1"/>
  <c r="AM342" i="1"/>
  <c r="AM343" i="1"/>
  <c r="AM344" i="1"/>
  <c r="AM345" i="1"/>
  <c r="AM346" i="1"/>
  <c r="AM347" i="1"/>
  <c r="AM348" i="1"/>
  <c r="AM349" i="1"/>
  <c r="AM350" i="1"/>
  <c r="AM351" i="1"/>
  <c r="AM352" i="1"/>
  <c r="AM353" i="1"/>
  <c r="AM354" i="1"/>
  <c r="AM355" i="1"/>
  <c r="AM356" i="1"/>
  <c r="AM357" i="1"/>
  <c r="AM358" i="1"/>
  <c r="AM359" i="1"/>
  <c r="AM360" i="1"/>
  <c r="AM361" i="1"/>
  <c r="AM362" i="1"/>
  <c r="AM363" i="1"/>
  <c r="AM364" i="1"/>
  <c r="AM365" i="1"/>
  <c r="AM366" i="1"/>
  <c r="AM367" i="1"/>
  <c r="AM368" i="1"/>
  <c r="AM369" i="1"/>
  <c r="AM370" i="1"/>
  <c r="AM371" i="1"/>
  <c r="AM372" i="1"/>
  <c r="AM373" i="1"/>
  <c r="AM374" i="1"/>
  <c r="AM375" i="1"/>
  <c r="AM376" i="1"/>
  <c r="AM377" i="1"/>
  <c r="AM378" i="1"/>
  <c r="AM379" i="1"/>
  <c r="AM380" i="1"/>
  <c r="AM381" i="1"/>
  <c r="AM382" i="1"/>
  <c r="AM383" i="1"/>
  <c r="AM384" i="1"/>
  <c r="AM385" i="1"/>
  <c r="AM386" i="1"/>
  <c r="AM387" i="1"/>
  <c r="AM388" i="1"/>
  <c r="AM389" i="1"/>
  <c r="AM390" i="1"/>
  <c r="AM391" i="1"/>
  <c r="AM392" i="1"/>
  <c r="AM393" i="1"/>
  <c r="AM394" i="1"/>
  <c r="AM395" i="1"/>
  <c r="AM396" i="1"/>
  <c r="AM397" i="1"/>
  <c r="AM398" i="1"/>
  <c r="AM399" i="1"/>
  <c r="AM400" i="1"/>
  <c r="AM401" i="1"/>
  <c r="AM402" i="1"/>
  <c r="AM403" i="1"/>
  <c r="AM404" i="1"/>
  <c r="AM405" i="1"/>
  <c r="AM406" i="1"/>
  <c r="AM407" i="1"/>
  <c r="AM408" i="1"/>
  <c r="AM409" i="1"/>
  <c r="AM410" i="1"/>
  <c r="AM411" i="1"/>
  <c r="AM412" i="1"/>
  <c r="AM413" i="1"/>
  <c r="AM414" i="1"/>
  <c r="AM415" i="1"/>
  <c r="AM416" i="1"/>
  <c r="AM417" i="1"/>
  <c r="AM418" i="1"/>
  <c r="AM419" i="1"/>
  <c r="AM420" i="1"/>
  <c r="AM421" i="1"/>
  <c r="AM422" i="1"/>
  <c r="AM423" i="1"/>
  <c r="AM424" i="1"/>
  <c r="AM425" i="1"/>
  <c r="AM426" i="1"/>
  <c r="AM427" i="1"/>
  <c r="AM428" i="1"/>
  <c r="AM429" i="1"/>
  <c r="AM430" i="1"/>
  <c r="AM431" i="1"/>
  <c r="AM432" i="1"/>
  <c r="AM433" i="1"/>
  <c r="AM434" i="1"/>
  <c r="AM435" i="1"/>
  <c r="AM436" i="1"/>
  <c r="AM437" i="1"/>
  <c r="AM438" i="1"/>
  <c r="AM439" i="1"/>
  <c r="AM440" i="1"/>
  <c r="AM441" i="1"/>
  <c r="AM442" i="1"/>
  <c r="AM443" i="1"/>
  <c r="AM444" i="1"/>
  <c r="AM445" i="1"/>
  <c r="AM446" i="1"/>
  <c r="AM447" i="1"/>
  <c r="AM448" i="1"/>
  <c r="AM449" i="1"/>
  <c r="AM450" i="1"/>
  <c r="AM451" i="1"/>
  <c r="AM452" i="1"/>
  <c r="AM453" i="1"/>
  <c r="AM454" i="1"/>
  <c r="AM455" i="1"/>
  <c r="AM456" i="1"/>
  <c r="AM457" i="1"/>
  <c r="AM458" i="1"/>
  <c r="AM459" i="1"/>
  <c r="AM460" i="1"/>
  <c r="AM461" i="1"/>
  <c r="AM462" i="1"/>
  <c r="AM463" i="1"/>
  <c r="AM464" i="1"/>
  <c r="AM465" i="1"/>
  <c r="AM466" i="1"/>
  <c r="AM467" i="1"/>
  <c r="AM468" i="1"/>
  <c r="AM469" i="1"/>
  <c r="AM470" i="1"/>
  <c r="AM471" i="1"/>
  <c r="AM472" i="1"/>
  <c r="AM473" i="1"/>
  <c r="AM474" i="1"/>
  <c r="AM475" i="1"/>
  <c r="AM476" i="1"/>
  <c r="AM477" i="1"/>
  <c r="AM478" i="1"/>
  <c r="AM479" i="1"/>
  <c r="AM480" i="1"/>
  <c r="AM481" i="1"/>
  <c r="AM482" i="1"/>
  <c r="AM483" i="1"/>
  <c r="AM484" i="1"/>
  <c r="AM485" i="1"/>
  <c r="AM486" i="1"/>
  <c r="AM487" i="1"/>
  <c r="AM488" i="1"/>
  <c r="AM489" i="1"/>
  <c r="AM490" i="1"/>
  <c r="AM491" i="1"/>
  <c r="AM492" i="1"/>
  <c r="AM493" i="1"/>
  <c r="AM494" i="1"/>
  <c r="AM495" i="1"/>
  <c r="AM496" i="1"/>
  <c r="AM497" i="1"/>
  <c r="AM498" i="1"/>
  <c r="AM499" i="1"/>
  <c r="AM500" i="1"/>
  <c r="AM501" i="1"/>
  <c r="AM502" i="1"/>
  <c r="AM503" i="1"/>
  <c r="AM504" i="1"/>
  <c r="AM505" i="1"/>
  <c r="AM506" i="1"/>
  <c r="AM507" i="1"/>
  <c r="AM508" i="1"/>
  <c r="AM509" i="1"/>
  <c r="AM510" i="1"/>
  <c r="AM511" i="1"/>
  <c r="AM512" i="1"/>
  <c r="AM513" i="1"/>
  <c r="AM514" i="1"/>
  <c r="AM515" i="1"/>
  <c r="AM516" i="1"/>
  <c r="AM517" i="1"/>
  <c r="AM518" i="1"/>
  <c r="AM519" i="1"/>
  <c r="AM520" i="1"/>
  <c r="AM521" i="1"/>
  <c r="AM522" i="1"/>
  <c r="AM523" i="1"/>
  <c r="AM524" i="1"/>
  <c r="AM525" i="1"/>
  <c r="AM526" i="1"/>
  <c r="AM527" i="1"/>
  <c r="AM528" i="1"/>
  <c r="AM529" i="1"/>
  <c r="AM530" i="1"/>
  <c r="AM531" i="1"/>
  <c r="AM532" i="1"/>
  <c r="AM533" i="1"/>
  <c r="AM534" i="1"/>
  <c r="AM535" i="1"/>
  <c r="AM536" i="1"/>
  <c r="AM537" i="1"/>
  <c r="AM538" i="1"/>
  <c r="AM539" i="1"/>
  <c r="AM540" i="1"/>
  <c r="AM541" i="1"/>
  <c r="AM542" i="1"/>
  <c r="AM543" i="1"/>
  <c r="AM544" i="1"/>
  <c r="AM545" i="1"/>
  <c r="AM546" i="1"/>
  <c r="AM547" i="1"/>
  <c r="AM548" i="1"/>
  <c r="AM549" i="1"/>
  <c r="AM550" i="1"/>
  <c r="AM551" i="1"/>
  <c r="AM552" i="1"/>
  <c r="AM553" i="1"/>
  <c r="AM554" i="1"/>
  <c r="AM555" i="1"/>
  <c r="AM556" i="1"/>
  <c r="AM557" i="1"/>
  <c r="AM558" i="1"/>
  <c r="AM559" i="1"/>
  <c r="AM560" i="1"/>
  <c r="AM561" i="1"/>
  <c r="AM562" i="1"/>
  <c r="AM563" i="1"/>
  <c r="AM564" i="1"/>
  <c r="AM565" i="1"/>
  <c r="AM566" i="1"/>
  <c r="AM567" i="1"/>
  <c r="AM568" i="1"/>
  <c r="AM569" i="1"/>
  <c r="AM570" i="1"/>
  <c r="AM571" i="1"/>
  <c r="AM572" i="1"/>
  <c r="AM573" i="1"/>
  <c r="AM574" i="1"/>
  <c r="AM575" i="1"/>
  <c r="AM576" i="1"/>
  <c r="AM577" i="1"/>
  <c r="AM578" i="1"/>
  <c r="AM579" i="1"/>
  <c r="AM580" i="1"/>
  <c r="AM581" i="1"/>
  <c r="AM582" i="1"/>
  <c r="AM583" i="1"/>
  <c r="AM584" i="1"/>
  <c r="AM585" i="1"/>
  <c r="AM586" i="1"/>
  <c r="AM587" i="1"/>
  <c r="AM588" i="1"/>
  <c r="AM589" i="1"/>
  <c r="AM590" i="1"/>
  <c r="AM591" i="1"/>
  <c r="AM592" i="1"/>
  <c r="AM593" i="1"/>
  <c r="AM594" i="1"/>
  <c r="AM595" i="1"/>
  <c r="AM596" i="1"/>
  <c r="AM597" i="1"/>
  <c r="AM598" i="1"/>
  <c r="AM599" i="1"/>
  <c r="AM600" i="1"/>
  <c r="AM601" i="1"/>
  <c r="AM602" i="1"/>
  <c r="AM603" i="1"/>
  <c r="AM604" i="1"/>
  <c r="AM605" i="1"/>
  <c r="AM606" i="1"/>
  <c r="AM607" i="1"/>
  <c r="AM608" i="1"/>
  <c r="AM609" i="1"/>
  <c r="AM610" i="1"/>
  <c r="AM611" i="1"/>
  <c r="AM612" i="1"/>
  <c r="AM613" i="1"/>
  <c r="AM614" i="1"/>
  <c r="AM615" i="1"/>
  <c r="AM616" i="1"/>
  <c r="AM617" i="1"/>
  <c r="AM618" i="1"/>
  <c r="AM619" i="1"/>
  <c r="AM620" i="1"/>
  <c r="AM621" i="1"/>
  <c r="AM622" i="1"/>
  <c r="AM623" i="1"/>
  <c r="AM624" i="1"/>
  <c r="AM625" i="1"/>
  <c r="AM626" i="1"/>
  <c r="AM627" i="1"/>
  <c r="AM628" i="1"/>
  <c r="AM629" i="1"/>
  <c r="AM630" i="1"/>
  <c r="AM631" i="1"/>
  <c r="AM632" i="1"/>
  <c r="AM633" i="1"/>
  <c r="AM634" i="1"/>
  <c r="AM635" i="1"/>
  <c r="AM636" i="1"/>
  <c r="AM637" i="1"/>
  <c r="AM638" i="1"/>
  <c r="AM639" i="1"/>
  <c r="AM640" i="1"/>
  <c r="AM641" i="1"/>
  <c r="AM642" i="1"/>
  <c r="AM643" i="1"/>
  <c r="AM644" i="1"/>
  <c r="AM645" i="1"/>
  <c r="AM646" i="1"/>
  <c r="AM647" i="1"/>
  <c r="AM648" i="1"/>
  <c r="AM649" i="1"/>
  <c r="AM650" i="1"/>
  <c r="AM651" i="1"/>
  <c r="AM652" i="1"/>
  <c r="AM653" i="1"/>
  <c r="AM654" i="1"/>
  <c r="AM655" i="1"/>
  <c r="AM656" i="1"/>
  <c r="AM657" i="1"/>
  <c r="AM658" i="1"/>
  <c r="AM659" i="1"/>
  <c r="AM660" i="1"/>
  <c r="AM661" i="1"/>
  <c r="AM662" i="1"/>
  <c r="AM663" i="1"/>
  <c r="AM664" i="1"/>
  <c r="AM665" i="1"/>
  <c r="AM666" i="1"/>
  <c r="AM667" i="1"/>
  <c r="AM668" i="1"/>
  <c r="AM669" i="1"/>
  <c r="AM670" i="1"/>
  <c r="AM671" i="1"/>
  <c r="AM672" i="1"/>
  <c r="AM673" i="1"/>
  <c r="AM674" i="1"/>
  <c r="AM675" i="1"/>
  <c r="AM676" i="1"/>
  <c r="AM677" i="1"/>
  <c r="AM678" i="1"/>
  <c r="AM679" i="1"/>
  <c r="AM680" i="1"/>
  <c r="AM681" i="1"/>
  <c r="AM682" i="1"/>
  <c r="AM683" i="1"/>
  <c r="AM684" i="1"/>
  <c r="AM685" i="1"/>
  <c r="AM686" i="1"/>
  <c r="AM687" i="1"/>
  <c r="AM688" i="1"/>
  <c r="AM2" i="1"/>
  <c r="AK689" i="1"/>
  <c r="AP689" i="1" s="1"/>
  <c r="AK688" i="1"/>
  <c r="AP688" i="1" s="1"/>
  <c r="AQ688" i="1" s="1"/>
  <c r="AK687" i="1"/>
  <c r="AP687" i="1" s="1"/>
  <c r="AK686" i="1"/>
  <c r="AP686" i="1" s="1"/>
  <c r="AQ686" i="1" s="1"/>
  <c r="AK685" i="1"/>
  <c r="AP685" i="1" s="1"/>
  <c r="AK684" i="1"/>
  <c r="AP684" i="1" s="1"/>
  <c r="AQ684" i="1" s="1"/>
  <c r="AK683" i="1"/>
  <c r="AP683" i="1" s="1"/>
  <c r="AK682" i="1"/>
  <c r="AP682" i="1" s="1"/>
  <c r="AQ682" i="1" s="1"/>
  <c r="AK681" i="1"/>
  <c r="AP681" i="1" s="1"/>
  <c r="AK680" i="1"/>
  <c r="AP680" i="1" s="1"/>
  <c r="AQ680" i="1" s="1"/>
  <c r="AK679" i="1"/>
  <c r="AP679" i="1" s="1"/>
  <c r="AK678" i="1"/>
  <c r="AP678" i="1" s="1"/>
  <c r="AQ678" i="1" s="1"/>
  <c r="AK677" i="1"/>
  <c r="AP677" i="1" s="1"/>
  <c r="AK676" i="1"/>
  <c r="AP676" i="1" s="1"/>
  <c r="AQ676" i="1" s="1"/>
  <c r="AK675" i="1"/>
  <c r="AP675" i="1" s="1"/>
  <c r="AK674" i="1"/>
  <c r="AP674" i="1" s="1"/>
  <c r="AQ674" i="1" s="1"/>
  <c r="AK673" i="1"/>
  <c r="AP673" i="1" s="1"/>
  <c r="AK672" i="1"/>
  <c r="AP672" i="1" s="1"/>
  <c r="AQ672" i="1" s="1"/>
  <c r="AK671" i="1"/>
  <c r="AP671" i="1" s="1"/>
  <c r="AK670" i="1"/>
  <c r="AP670" i="1" s="1"/>
  <c r="AQ670" i="1" s="1"/>
  <c r="AK669" i="1"/>
  <c r="AP669" i="1" s="1"/>
  <c r="AK668" i="1"/>
  <c r="AP668" i="1" s="1"/>
  <c r="AQ668" i="1" s="1"/>
  <c r="AK667" i="1"/>
  <c r="AP667" i="1" s="1"/>
  <c r="AK666" i="1"/>
  <c r="AP666" i="1" s="1"/>
  <c r="AQ666" i="1" s="1"/>
  <c r="AK665" i="1"/>
  <c r="AP665" i="1" s="1"/>
  <c r="AK664" i="1"/>
  <c r="AP664" i="1" s="1"/>
  <c r="AQ664" i="1" s="1"/>
  <c r="AK663" i="1"/>
  <c r="AP663" i="1" s="1"/>
  <c r="AK662" i="1"/>
  <c r="AP662" i="1" s="1"/>
  <c r="AQ662" i="1" s="1"/>
  <c r="AK661" i="1"/>
  <c r="AP661" i="1" s="1"/>
  <c r="AK660" i="1"/>
  <c r="AP660" i="1" s="1"/>
  <c r="AQ660" i="1" s="1"/>
  <c r="AK659" i="1"/>
  <c r="AP659" i="1" s="1"/>
  <c r="AK658" i="1"/>
  <c r="AP658" i="1" s="1"/>
  <c r="AQ658" i="1" s="1"/>
  <c r="AK657" i="1"/>
  <c r="AP657" i="1" s="1"/>
  <c r="AK656" i="1"/>
  <c r="AP656" i="1" s="1"/>
  <c r="AQ656" i="1" s="1"/>
  <c r="AK655" i="1"/>
  <c r="AP655" i="1" s="1"/>
  <c r="AK654" i="1"/>
  <c r="AP654" i="1" s="1"/>
  <c r="AQ654" i="1" s="1"/>
  <c r="AK653" i="1"/>
  <c r="AP653" i="1" s="1"/>
  <c r="AK652" i="1"/>
  <c r="AP652" i="1" s="1"/>
  <c r="AQ652" i="1" s="1"/>
  <c r="AK651" i="1"/>
  <c r="AP651" i="1" s="1"/>
  <c r="AK650" i="1"/>
  <c r="AP650" i="1" s="1"/>
  <c r="AQ650" i="1" s="1"/>
  <c r="AK649" i="1"/>
  <c r="AP649" i="1" s="1"/>
  <c r="AK648" i="1"/>
  <c r="AP648" i="1" s="1"/>
  <c r="AQ648" i="1" s="1"/>
  <c r="AK647" i="1"/>
  <c r="AP647" i="1" s="1"/>
  <c r="AK646" i="1"/>
  <c r="AP646" i="1" s="1"/>
  <c r="AQ646" i="1" s="1"/>
  <c r="AK645" i="1"/>
  <c r="AP645" i="1" s="1"/>
  <c r="AK644" i="1"/>
  <c r="AP644" i="1" s="1"/>
  <c r="AQ644" i="1" s="1"/>
  <c r="AK643" i="1"/>
  <c r="AP643" i="1" s="1"/>
  <c r="AK642" i="1"/>
  <c r="AP642" i="1" s="1"/>
  <c r="AQ642" i="1" s="1"/>
  <c r="AK641" i="1"/>
  <c r="AP641" i="1" s="1"/>
  <c r="AK640" i="1"/>
  <c r="AP640" i="1" s="1"/>
  <c r="AQ640" i="1" s="1"/>
  <c r="AK639" i="1"/>
  <c r="AP639" i="1" s="1"/>
  <c r="AK638" i="1"/>
  <c r="AP638" i="1" s="1"/>
  <c r="AQ638" i="1" s="1"/>
  <c r="AK637" i="1"/>
  <c r="AP637" i="1" s="1"/>
  <c r="AK636" i="1"/>
  <c r="AP636" i="1" s="1"/>
  <c r="AQ636" i="1" s="1"/>
  <c r="AK635" i="1"/>
  <c r="AP635" i="1" s="1"/>
  <c r="AK634" i="1"/>
  <c r="AP634" i="1" s="1"/>
  <c r="AQ634" i="1" s="1"/>
  <c r="AK633" i="1"/>
  <c r="AP633" i="1" s="1"/>
  <c r="AK632" i="1"/>
  <c r="AP632" i="1" s="1"/>
  <c r="AQ632" i="1" s="1"/>
  <c r="AK631" i="1"/>
  <c r="AP631" i="1" s="1"/>
  <c r="AK630" i="1"/>
  <c r="AP630" i="1" s="1"/>
  <c r="AQ630" i="1" s="1"/>
  <c r="AK629" i="1"/>
  <c r="AP629" i="1" s="1"/>
  <c r="AK628" i="1"/>
  <c r="AP628" i="1" s="1"/>
  <c r="AQ628" i="1" s="1"/>
  <c r="AK627" i="1"/>
  <c r="AP627" i="1" s="1"/>
  <c r="AK626" i="1"/>
  <c r="AP626" i="1" s="1"/>
  <c r="AQ626" i="1" s="1"/>
  <c r="AK625" i="1"/>
  <c r="AP625" i="1" s="1"/>
  <c r="AK624" i="1"/>
  <c r="AP624" i="1" s="1"/>
  <c r="AQ624" i="1" s="1"/>
  <c r="AK623" i="1"/>
  <c r="AP623" i="1" s="1"/>
  <c r="AK622" i="1"/>
  <c r="AP622" i="1" s="1"/>
  <c r="AQ622" i="1" s="1"/>
  <c r="AK621" i="1"/>
  <c r="AP621" i="1" s="1"/>
  <c r="AK620" i="1"/>
  <c r="AP620" i="1" s="1"/>
  <c r="AQ620" i="1" s="1"/>
  <c r="AK619" i="1"/>
  <c r="AP619" i="1" s="1"/>
  <c r="AK618" i="1"/>
  <c r="AP618" i="1" s="1"/>
  <c r="AQ618" i="1" s="1"/>
  <c r="AK617" i="1"/>
  <c r="AP617" i="1" s="1"/>
  <c r="AK616" i="1"/>
  <c r="AP616" i="1" s="1"/>
  <c r="AQ616" i="1" s="1"/>
  <c r="AK615" i="1"/>
  <c r="AP615" i="1" s="1"/>
  <c r="AK614" i="1"/>
  <c r="AP614" i="1" s="1"/>
  <c r="AQ614" i="1" s="1"/>
  <c r="AK613" i="1"/>
  <c r="AP613" i="1" s="1"/>
  <c r="AK612" i="1"/>
  <c r="AP612" i="1" s="1"/>
  <c r="AQ612" i="1" s="1"/>
  <c r="AK611" i="1"/>
  <c r="AP611" i="1" s="1"/>
  <c r="AK610" i="1"/>
  <c r="AP610" i="1" s="1"/>
  <c r="AQ610" i="1" s="1"/>
  <c r="AK609" i="1"/>
  <c r="AP609" i="1" s="1"/>
  <c r="AK608" i="1"/>
  <c r="AP608" i="1" s="1"/>
  <c r="AQ608" i="1" s="1"/>
  <c r="AK607" i="1"/>
  <c r="AP607" i="1" s="1"/>
  <c r="AK606" i="1"/>
  <c r="AP606" i="1" s="1"/>
  <c r="AQ606" i="1" s="1"/>
  <c r="AK605" i="1"/>
  <c r="AP605" i="1" s="1"/>
  <c r="AK604" i="1"/>
  <c r="AP604" i="1" s="1"/>
  <c r="AQ604" i="1" s="1"/>
  <c r="AK603" i="1"/>
  <c r="AP603" i="1" s="1"/>
  <c r="AK602" i="1"/>
  <c r="AP602" i="1" s="1"/>
  <c r="AQ602" i="1" s="1"/>
  <c r="AK601" i="1"/>
  <c r="AP601" i="1" s="1"/>
  <c r="AK600" i="1"/>
  <c r="AP600" i="1" s="1"/>
  <c r="AQ600" i="1" s="1"/>
  <c r="AK599" i="1"/>
  <c r="AP599" i="1" s="1"/>
  <c r="AK598" i="1"/>
  <c r="AP598" i="1" s="1"/>
  <c r="AQ598" i="1" s="1"/>
  <c r="AK597" i="1"/>
  <c r="AP597" i="1" s="1"/>
  <c r="AK596" i="1"/>
  <c r="AP596" i="1" s="1"/>
  <c r="AK595" i="1"/>
  <c r="AP595" i="1" s="1"/>
  <c r="AK594" i="1"/>
  <c r="AP594" i="1" s="1"/>
  <c r="AQ594" i="1" s="1"/>
  <c r="AK593" i="1"/>
  <c r="AP593" i="1" s="1"/>
  <c r="AK592" i="1"/>
  <c r="AP592" i="1" s="1"/>
  <c r="AK591" i="1"/>
  <c r="AP591" i="1" s="1"/>
  <c r="AK590" i="1"/>
  <c r="AP590" i="1" s="1"/>
  <c r="AK589" i="1"/>
  <c r="AP589" i="1" s="1"/>
  <c r="AK588" i="1"/>
  <c r="AP588" i="1" s="1"/>
  <c r="AK587" i="1"/>
  <c r="AP587" i="1" s="1"/>
  <c r="AK586" i="1"/>
  <c r="AP586" i="1" s="1"/>
  <c r="AK585" i="1"/>
  <c r="AP585" i="1" s="1"/>
  <c r="AK584" i="1"/>
  <c r="AP584" i="1" s="1"/>
  <c r="AK583" i="1"/>
  <c r="AP583" i="1" s="1"/>
  <c r="AK582" i="1"/>
  <c r="AP582" i="1" s="1"/>
  <c r="AK581" i="1"/>
  <c r="AP581" i="1" s="1"/>
  <c r="AK580" i="1"/>
  <c r="AP580" i="1" s="1"/>
  <c r="AK579" i="1"/>
  <c r="AP579" i="1" s="1"/>
  <c r="AK578" i="1"/>
  <c r="AP578" i="1" s="1"/>
  <c r="AK577" i="1"/>
  <c r="AP577" i="1" s="1"/>
  <c r="AK576" i="1"/>
  <c r="AP576" i="1" s="1"/>
  <c r="AK575" i="1"/>
  <c r="AP575" i="1" s="1"/>
  <c r="AK574" i="1"/>
  <c r="AP574" i="1" s="1"/>
  <c r="AK573" i="1"/>
  <c r="AP573" i="1" s="1"/>
  <c r="AK572" i="1"/>
  <c r="AP572" i="1" s="1"/>
  <c r="AK571" i="1"/>
  <c r="AP571" i="1" s="1"/>
  <c r="AK570" i="1"/>
  <c r="AP570" i="1" s="1"/>
  <c r="AK569" i="1"/>
  <c r="AP569" i="1" s="1"/>
  <c r="AK568" i="1"/>
  <c r="AP568" i="1" s="1"/>
  <c r="AK567" i="1"/>
  <c r="AP567" i="1" s="1"/>
  <c r="AK566" i="1"/>
  <c r="AP566" i="1" s="1"/>
  <c r="AK565" i="1"/>
  <c r="AP565" i="1" s="1"/>
  <c r="AK564" i="1"/>
  <c r="AP564" i="1" s="1"/>
  <c r="AK563" i="1"/>
  <c r="AP563" i="1" s="1"/>
  <c r="AK562" i="1"/>
  <c r="AP562" i="1" s="1"/>
  <c r="AK561" i="1"/>
  <c r="AP561" i="1" s="1"/>
  <c r="AK560" i="1"/>
  <c r="AP560" i="1" s="1"/>
  <c r="AK559" i="1"/>
  <c r="AP559" i="1" s="1"/>
  <c r="AK558" i="1"/>
  <c r="AP558" i="1" s="1"/>
  <c r="AK557" i="1"/>
  <c r="AP557" i="1" s="1"/>
  <c r="AK556" i="1"/>
  <c r="AP556" i="1" s="1"/>
  <c r="AK555" i="1"/>
  <c r="AP555" i="1" s="1"/>
  <c r="AK554" i="1"/>
  <c r="AP554" i="1" s="1"/>
  <c r="AK553" i="1"/>
  <c r="AP553" i="1" s="1"/>
  <c r="AK552" i="1"/>
  <c r="AP552" i="1" s="1"/>
  <c r="AK551" i="1"/>
  <c r="AP551" i="1" s="1"/>
  <c r="AK550" i="1"/>
  <c r="AP550" i="1" s="1"/>
  <c r="AK549" i="1"/>
  <c r="AP549" i="1" s="1"/>
  <c r="AK548" i="1"/>
  <c r="AP548" i="1" s="1"/>
  <c r="AK547" i="1"/>
  <c r="AP547" i="1" s="1"/>
  <c r="AK546" i="1"/>
  <c r="AP546" i="1" s="1"/>
  <c r="AK545" i="1"/>
  <c r="AP545" i="1" s="1"/>
  <c r="AK544" i="1"/>
  <c r="AP544" i="1" s="1"/>
  <c r="AK543" i="1"/>
  <c r="AP543" i="1" s="1"/>
  <c r="AK542" i="1"/>
  <c r="AP542" i="1" s="1"/>
  <c r="AK541" i="1"/>
  <c r="AP541" i="1" s="1"/>
  <c r="AK540" i="1"/>
  <c r="AP540" i="1" s="1"/>
  <c r="AK539" i="1"/>
  <c r="AP539" i="1" s="1"/>
  <c r="AK538" i="1"/>
  <c r="AP538" i="1" s="1"/>
  <c r="AK537" i="1"/>
  <c r="AP537" i="1" s="1"/>
  <c r="AK536" i="1"/>
  <c r="AP536" i="1" s="1"/>
  <c r="AK535" i="1"/>
  <c r="AP535" i="1" s="1"/>
  <c r="AK534" i="1"/>
  <c r="AP534" i="1" s="1"/>
  <c r="AK533" i="1"/>
  <c r="AP533" i="1" s="1"/>
  <c r="AK532" i="1"/>
  <c r="AP532" i="1" s="1"/>
  <c r="AK531" i="1"/>
  <c r="AP531" i="1" s="1"/>
  <c r="AK530" i="1"/>
  <c r="AP530" i="1" s="1"/>
  <c r="AK529" i="1"/>
  <c r="AP529" i="1" s="1"/>
  <c r="AK528" i="1"/>
  <c r="AP528" i="1" s="1"/>
  <c r="AK527" i="1"/>
  <c r="AP527" i="1" s="1"/>
  <c r="AK526" i="1"/>
  <c r="AP526" i="1" s="1"/>
  <c r="AK525" i="1"/>
  <c r="AP525" i="1" s="1"/>
  <c r="AK524" i="1"/>
  <c r="AP524" i="1" s="1"/>
  <c r="AK523" i="1"/>
  <c r="AP523" i="1" s="1"/>
  <c r="AK522" i="1"/>
  <c r="AP522" i="1" s="1"/>
  <c r="AK521" i="1"/>
  <c r="AP521" i="1" s="1"/>
  <c r="AK520" i="1"/>
  <c r="AP520" i="1" s="1"/>
  <c r="AK519" i="1"/>
  <c r="AP519" i="1" s="1"/>
  <c r="AK518" i="1"/>
  <c r="AP518" i="1" s="1"/>
  <c r="AK517" i="1"/>
  <c r="AP517" i="1" s="1"/>
  <c r="AK516" i="1"/>
  <c r="AP516" i="1" s="1"/>
  <c r="AK515" i="1"/>
  <c r="AP515" i="1" s="1"/>
  <c r="AK514" i="1"/>
  <c r="AP514" i="1" s="1"/>
  <c r="AK513" i="1"/>
  <c r="AP513" i="1" s="1"/>
  <c r="AK512" i="1"/>
  <c r="AP512" i="1" s="1"/>
  <c r="AK511" i="1"/>
  <c r="AP511" i="1" s="1"/>
  <c r="AK510" i="1"/>
  <c r="AP510" i="1" s="1"/>
  <c r="AK509" i="1"/>
  <c r="AP509" i="1" s="1"/>
  <c r="AK508" i="1"/>
  <c r="AP508" i="1" s="1"/>
  <c r="AK507" i="1"/>
  <c r="AP507" i="1" s="1"/>
  <c r="AK506" i="1"/>
  <c r="AP506" i="1" s="1"/>
  <c r="AK505" i="1"/>
  <c r="AP505" i="1" s="1"/>
  <c r="AK504" i="1"/>
  <c r="AP504" i="1" s="1"/>
  <c r="AK503" i="1"/>
  <c r="AP503" i="1" s="1"/>
  <c r="AK502" i="1"/>
  <c r="AP502" i="1" s="1"/>
  <c r="AK501" i="1"/>
  <c r="AP501" i="1" s="1"/>
  <c r="AK500" i="1"/>
  <c r="AP500" i="1" s="1"/>
  <c r="AK499" i="1"/>
  <c r="AP499" i="1" s="1"/>
  <c r="AK498" i="1"/>
  <c r="AP498" i="1" s="1"/>
  <c r="AK497" i="1"/>
  <c r="AP497" i="1" s="1"/>
  <c r="AK496" i="1"/>
  <c r="AP496" i="1" s="1"/>
  <c r="AK495" i="1"/>
  <c r="AP495" i="1" s="1"/>
  <c r="AK494" i="1"/>
  <c r="AP494" i="1" s="1"/>
  <c r="AK493" i="1"/>
  <c r="AP493" i="1" s="1"/>
  <c r="AK492" i="1"/>
  <c r="AP492" i="1" s="1"/>
  <c r="AK491" i="1"/>
  <c r="AP491" i="1" s="1"/>
  <c r="AK490" i="1"/>
  <c r="AP490" i="1" s="1"/>
  <c r="AK489" i="1"/>
  <c r="AP489" i="1" s="1"/>
  <c r="AK488" i="1"/>
  <c r="AP488" i="1" s="1"/>
  <c r="AK487" i="1"/>
  <c r="AP487" i="1" s="1"/>
  <c r="AK486" i="1"/>
  <c r="AP486" i="1" s="1"/>
  <c r="AK485" i="1"/>
  <c r="AP485" i="1" s="1"/>
  <c r="AK484" i="1"/>
  <c r="AP484" i="1" s="1"/>
  <c r="AK483" i="1"/>
  <c r="AP483" i="1" s="1"/>
  <c r="AK482" i="1"/>
  <c r="AP482" i="1" s="1"/>
  <c r="AK481" i="1"/>
  <c r="AP481" i="1" s="1"/>
  <c r="AK480" i="1"/>
  <c r="AP480" i="1" s="1"/>
  <c r="AK479" i="1"/>
  <c r="AP479" i="1" s="1"/>
  <c r="AK478" i="1"/>
  <c r="AP478" i="1" s="1"/>
  <c r="AK477" i="1"/>
  <c r="AP477" i="1" s="1"/>
  <c r="AK476" i="1"/>
  <c r="AP476" i="1" s="1"/>
  <c r="AK475" i="1"/>
  <c r="AP475" i="1" s="1"/>
  <c r="AK474" i="1"/>
  <c r="AP474" i="1" s="1"/>
  <c r="AK473" i="1"/>
  <c r="AP473" i="1" s="1"/>
  <c r="AK472" i="1"/>
  <c r="AP472" i="1" s="1"/>
  <c r="AK471" i="1"/>
  <c r="AP471" i="1" s="1"/>
  <c r="AK470" i="1"/>
  <c r="AP470" i="1" s="1"/>
  <c r="AK469" i="1"/>
  <c r="AP469" i="1" s="1"/>
  <c r="AK468" i="1"/>
  <c r="AP468" i="1" s="1"/>
  <c r="AK467" i="1"/>
  <c r="AP467" i="1" s="1"/>
  <c r="AK466" i="1"/>
  <c r="AP466" i="1" s="1"/>
  <c r="AK465" i="1"/>
  <c r="AP465" i="1" s="1"/>
  <c r="AK464" i="1"/>
  <c r="AP464" i="1" s="1"/>
  <c r="AK463" i="1"/>
  <c r="AP463" i="1" s="1"/>
  <c r="AK462" i="1"/>
  <c r="AP462" i="1" s="1"/>
  <c r="AK461" i="1"/>
  <c r="AP461" i="1" s="1"/>
  <c r="AK460" i="1"/>
  <c r="AP460" i="1" s="1"/>
  <c r="AK459" i="1"/>
  <c r="AP459" i="1" s="1"/>
  <c r="AK458" i="1"/>
  <c r="AP458" i="1" s="1"/>
  <c r="AK457" i="1"/>
  <c r="AP457" i="1" s="1"/>
  <c r="AK456" i="1"/>
  <c r="AP456" i="1" s="1"/>
  <c r="AK455" i="1"/>
  <c r="AP455" i="1" s="1"/>
  <c r="AK454" i="1"/>
  <c r="AP454" i="1" s="1"/>
  <c r="AK453" i="1"/>
  <c r="AP453" i="1" s="1"/>
  <c r="AK452" i="1"/>
  <c r="AP452" i="1" s="1"/>
  <c r="AK451" i="1"/>
  <c r="AP451" i="1" s="1"/>
  <c r="AK450" i="1"/>
  <c r="AP450" i="1" s="1"/>
  <c r="AK449" i="1"/>
  <c r="AP449" i="1" s="1"/>
  <c r="AK448" i="1"/>
  <c r="AP448" i="1" s="1"/>
  <c r="AK447" i="1"/>
  <c r="AP447" i="1" s="1"/>
  <c r="AK446" i="1"/>
  <c r="AP446" i="1" s="1"/>
  <c r="AK445" i="1"/>
  <c r="AP445" i="1" s="1"/>
  <c r="AK444" i="1"/>
  <c r="AP444" i="1" s="1"/>
  <c r="AK443" i="1"/>
  <c r="AP443" i="1" s="1"/>
  <c r="AK442" i="1"/>
  <c r="AP442" i="1" s="1"/>
  <c r="AK441" i="1"/>
  <c r="AP441" i="1" s="1"/>
  <c r="AK440" i="1"/>
  <c r="AP440" i="1" s="1"/>
  <c r="AK439" i="1"/>
  <c r="AP439" i="1" s="1"/>
  <c r="AK438" i="1"/>
  <c r="AP438" i="1" s="1"/>
  <c r="AK437" i="1"/>
  <c r="AP437" i="1" s="1"/>
  <c r="AK436" i="1"/>
  <c r="AP436" i="1" s="1"/>
  <c r="AK435" i="1"/>
  <c r="AP435" i="1" s="1"/>
  <c r="AK434" i="1"/>
  <c r="AP434" i="1" s="1"/>
  <c r="AK433" i="1"/>
  <c r="AP433" i="1" s="1"/>
  <c r="AK432" i="1"/>
  <c r="AP432" i="1" s="1"/>
  <c r="AK431" i="1"/>
  <c r="AP431" i="1" s="1"/>
  <c r="AK430" i="1"/>
  <c r="AP430" i="1" s="1"/>
  <c r="AK429" i="1"/>
  <c r="AP429" i="1" s="1"/>
  <c r="AK428" i="1"/>
  <c r="AP428" i="1" s="1"/>
  <c r="AK427" i="1"/>
  <c r="AP427" i="1" s="1"/>
  <c r="AK426" i="1"/>
  <c r="AP426" i="1" s="1"/>
  <c r="AK425" i="1"/>
  <c r="AP425" i="1" s="1"/>
  <c r="AK424" i="1"/>
  <c r="AP424" i="1" s="1"/>
  <c r="AK423" i="1"/>
  <c r="AP423" i="1" s="1"/>
  <c r="AK422" i="1"/>
  <c r="AP422" i="1" s="1"/>
  <c r="AK421" i="1"/>
  <c r="AP421" i="1" s="1"/>
  <c r="AK420" i="1"/>
  <c r="AP420" i="1" s="1"/>
  <c r="AK419" i="1"/>
  <c r="AP419" i="1" s="1"/>
  <c r="AK418" i="1"/>
  <c r="AP418" i="1" s="1"/>
  <c r="AK417" i="1"/>
  <c r="AP417" i="1" s="1"/>
  <c r="AK416" i="1"/>
  <c r="AP416" i="1" s="1"/>
  <c r="AK415" i="1"/>
  <c r="AP415" i="1" s="1"/>
  <c r="AK414" i="1"/>
  <c r="AP414" i="1" s="1"/>
  <c r="AK413" i="1"/>
  <c r="AP413" i="1" s="1"/>
  <c r="AK412" i="1"/>
  <c r="AP412" i="1" s="1"/>
  <c r="AK411" i="1"/>
  <c r="AP411" i="1" s="1"/>
  <c r="AK410" i="1"/>
  <c r="AP410" i="1" s="1"/>
  <c r="AK409" i="1"/>
  <c r="AP409" i="1" s="1"/>
  <c r="AK408" i="1"/>
  <c r="AP408" i="1" s="1"/>
  <c r="AK407" i="1"/>
  <c r="AP407" i="1" s="1"/>
  <c r="AK406" i="1"/>
  <c r="AP406" i="1" s="1"/>
  <c r="AK405" i="1"/>
  <c r="AP405" i="1" s="1"/>
  <c r="AK404" i="1"/>
  <c r="AP404" i="1" s="1"/>
  <c r="AK403" i="1"/>
  <c r="AP403" i="1" s="1"/>
  <c r="AK402" i="1"/>
  <c r="AP402" i="1" s="1"/>
  <c r="AK401" i="1"/>
  <c r="AP401" i="1" s="1"/>
  <c r="AK400" i="1"/>
  <c r="AP400" i="1" s="1"/>
  <c r="AK399" i="1"/>
  <c r="AP399" i="1" s="1"/>
  <c r="AK398" i="1"/>
  <c r="AP398" i="1" s="1"/>
  <c r="AK397" i="1"/>
  <c r="AP397" i="1" s="1"/>
  <c r="AK396" i="1"/>
  <c r="AP396" i="1" s="1"/>
  <c r="AK395" i="1"/>
  <c r="AP395" i="1" s="1"/>
  <c r="AK394" i="1"/>
  <c r="AP394" i="1" s="1"/>
  <c r="AK393" i="1"/>
  <c r="AP393" i="1" s="1"/>
  <c r="AK392" i="1"/>
  <c r="AP392" i="1" s="1"/>
  <c r="AK391" i="1"/>
  <c r="AP391" i="1" s="1"/>
  <c r="AK390" i="1"/>
  <c r="AP390" i="1" s="1"/>
  <c r="AK389" i="1"/>
  <c r="AP389" i="1" s="1"/>
  <c r="AK388" i="1"/>
  <c r="AP388" i="1" s="1"/>
  <c r="AK387" i="1"/>
  <c r="AP387" i="1" s="1"/>
  <c r="AK386" i="1"/>
  <c r="AP386" i="1" s="1"/>
  <c r="AK385" i="1"/>
  <c r="AP385" i="1" s="1"/>
  <c r="AK384" i="1"/>
  <c r="AP384" i="1" s="1"/>
  <c r="AK383" i="1"/>
  <c r="AP383" i="1" s="1"/>
  <c r="AK382" i="1"/>
  <c r="AP382" i="1" s="1"/>
  <c r="AK381" i="1"/>
  <c r="AP381" i="1" s="1"/>
  <c r="AK380" i="1"/>
  <c r="AP380" i="1" s="1"/>
  <c r="AK379" i="1"/>
  <c r="AP379" i="1" s="1"/>
  <c r="AK378" i="1"/>
  <c r="AP378" i="1" s="1"/>
  <c r="AK377" i="1"/>
  <c r="AP377" i="1" s="1"/>
  <c r="AK376" i="1"/>
  <c r="AP376" i="1" s="1"/>
  <c r="AK375" i="1"/>
  <c r="AP375" i="1" s="1"/>
  <c r="AK374" i="1"/>
  <c r="AP374" i="1" s="1"/>
  <c r="AK373" i="1"/>
  <c r="AP373" i="1" s="1"/>
  <c r="AK372" i="1"/>
  <c r="AP372" i="1" s="1"/>
  <c r="AK371" i="1"/>
  <c r="AP371" i="1" s="1"/>
  <c r="AK370" i="1"/>
  <c r="AP370" i="1" s="1"/>
  <c r="AK369" i="1"/>
  <c r="AP369" i="1" s="1"/>
  <c r="AK368" i="1"/>
  <c r="AP368" i="1" s="1"/>
  <c r="AK367" i="1"/>
  <c r="AP367" i="1" s="1"/>
  <c r="AK366" i="1"/>
  <c r="AP366" i="1" s="1"/>
  <c r="AK365" i="1"/>
  <c r="AP365" i="1" s="1"/>
  <c r="AK364" i="1"/>
  <c r="AP364" i="1" s="1"/>
  <c r="AK363" i="1"/>
  <c r="AP363" i="1" s="1"/>
  <c r="AK362" i="1"/>
  <c r="AP362" i="1" s="1"/>
  <c r="AK361" i="1"/>
  <c r="AP361" i="1" s="1"/>
  <c r="AK360" i="1"/>
  <c r="AP360" i="1" s="1"/>
  <c r="AK359" i="1"/>
  <c r="AP359" i="1" s="1"/>
  <c r="AK358" i="1"/>
  <c r="AP358" i="1" s="1"/>
  <c r="AK357" i="1"/>
  <c r="AP357" i="1" s="1"/>
  <c r="AK356" i="1"/>
  <c r="AP356" i="1" s="1"/>
  <c r="AK355" i="1"/>
  <c r="AP355" i="1" s="1"/>
  <c r="AK354" i="1"/>
  <c r="AP354" i="1" s="1"/>
  <c r="AK353" i="1"/>
  <c r="AP353" i="1" s="1"/>
  <c r="AK352" i="1"/>
  <c r="AP352" i="1" s="1"/>
  <c r="AK351" i="1"/>
  <c r="AP351" i="1" s="1"/>
  <c r="AK350" i="1"/>
  <c r="AP350" i="1" s="1"/>
  <c r="AK349" i="1"/>
  <c r="AP349" i="1" s="1"/>
  <c r="AK348" i="1"/>
  <c r="AP348" i="1" s="1"/>
  <c r="AK347" i="1"/>
  <c r="AP347" i="1" s="1"/>
  <c r="AK346" i="1"/>
  <c r="AP346" i="1" s="1"/>
  <c r="AK345" i="1"/>
  <c r="AP345" i="1" s="1"/>
  <c r="AK344" i="1"/>
  <c r="AP344" i="1" s="1"/>
  <c r="AK343" i="1"/>
  <c r="AP343" i="1" s="1"/>
  <c r="AK342" i="1"/>
  <c r="AP342" i="1" s="1"/>
  <c r="AK341" i="1"/>
  <c r="AP341" i="1" s="1"/>
  <c r="AK340" i="1"/>
  <c r="AP340" i="1" s="1"/>
  <c r="AK339" i="1"/>
  <c r="AP339" i="1" s="1"/>
  <c r="AK338" i="1"/>
  <c r="AP338" i="1" s="1"/>
  <c r="AK337" i="1"/>
  <c r="AP337" i="1" s="1"/>
  <c r="AK336" i="1"/>
  <c r="AP336" i="1" s="1"/>
  <c r="AK335" i="1"/>
  <c r="AP335" i="1" s="1"/>
  <c r="AK334" i="1"/>
  <c r="AP334" i="1" s="1"/>
  <c r="AK333" i="1"/>
  <c r="AP333" i="1" s="1"/>
  <c r="AK332" i="1"/>
  <c r="AP332" i="1" s="1"/>
  <c r="AK331" i="1"/>
  <c r="AP331" i="1" s="1"/>
  <c r="AK330" i="1"/>
  <c r="AP330" i="1" s="1"/>
  <c r="AK329" i="1"/>
  <c r="AP329" i="1" s="1"/>
  <c r="AK328" i="1"/>
  <c r="AP328" i="1" s="1"/>
  <c r="AK327" i="1"/>
  <c r="AP327" i="1" s="1"/>
  <c r="AK326" i="1"/>
  <c r="AP326" i="1" s="1"/>
  <c r="AK325" i="1"/>
  <c r="AP325" i="1" s="1"/>
  <c r="AK324" i="1"/>
  <c r="AP324" i="1" s="1"/>
  <c r="AK323" i="1"/>
  <c r="AP323" i="1" s="1"/>
  <c r="AK322" i="1"/>
  <c r="AP322" i="1" s="1"/>
  <c r="AK321" i="1"/>
  <c r="AP321" i="1" s="1"/>
  <c r="AK320" i="1"/>
  <c r="AP320" i="1" s="1"/>
  <c r="AK319" i="1"/>
  <c r="AP319" i="1" s="1"/>
  <c r="AK318" i="1"/>
  <c r="AP318" i="1" s="1"/>
  <c r="AK317" i="1"/>
  <c r="AP317" i="1" s="1"/>
  <c r="AK316" i="1"/>
  <c r="AP316" i="1" s="1"/>
  <c r="AK315" i="1"/>
  <c r="AP315" i="1" s="1"/>
  <c r="AK314" i="1"/>
  <c r="AP314" i="1" s="1"/>
  <c r="AK313" i="1"/>
  <c r="AP313" i="1" s="1"/>
  <c r="AK312" i="1"/>
  <c r="AP312" i="1" s="1"/>
  <c r="AK311" i="1"/>
  <c r="AP311" i="1" s="1"/>
  <c r="AK310" i="1"/>
  <c r="AP310" i="1" s="1"/>
  <c r="AK309" i="1"/>
  <c r="AP309" i="1" s="1"/>
  <c r="AK308" i="1"/>
  <c r="AP308" i="1" s="1"/>
  <c r="AK307" i="1"/>
  <c r="AP307" i="1" s="1"/>
  <c r="AK306" i="1"/>
  <c r="AP306" i="1" s="1"/>
  <c r="AK305" i="1"/>
  <c r="AP305" i="1" s="1"/>
  <c r="AK304" i="1"/>
  <c r="AP304" i="1" s="1"/>
  <c r="AK303" i="1"/>
  <c r="AP303" i="1" s="1"/>
  <c r="AK302" i="1"/>
  <c r="AP302" i="1" s="1"/>
  <c r="AK301" i="1"/>
  <c r="AP301" i="1" s="1"/>
  <c r="AK300" i="1"/>
  <c r="AP300" i="1" s="1"/>
  <c r="AK299" i="1"/>
  <c r="AP299" i="1" s="1"/>
  <c r="AK298" i="1"/>
  <c r="AP298" i="1" s="1"/>
  <c r="AK297" i="1"/>
  <c r="AP297" i="1" s="1"/>
  <c r="AK296" i="1"/>
  <c r="AP296" i="1" s="1"/>
  <c r="AK295" i="1"/>
  <c r="AP295" i="1" s="1"/>
  <c r="AK294" i="1"/>
  <c r="AP294" i="1" s="1"/>
  <c r="AK293" i="1"/>
  <c r="AP293" i="1" s="1"/>
  <c r="AK292" i="1"/>
  <c r="AP292" i="1" s="1"/>
  <c r="AK291" i="1"/>
  <c r="AP291" i="1" s="1"/>
  <c r="AK290" i="1"/>
  <c r="AP290" i="1" s="1"/>
  <c r="AK289" i="1"/>
  <c r="AP289" i="1" s="1"/>
  <c r="AK288" i="1"/>
  <c r="AP288" i="1" s="1"/>
  <c r="AK287" i="1"/>
  <c r="AP287" i="1" s="1"/>
  <c r="AK286" i="1"/>
  <c r="AP286" i="1" s="1"/>
  <c r="AK285" i="1"/>
  <c r="AP285" i="1" s="1"/>
  <c r="AK284" i="1"/>
  <c r="AP284" i="1" s="1"/>
  <c r="AK283" i="1"/>
  <c r="AP283" i="1" s="1"/>
  <c r="AK282" i="1"/>
  <c r="AP282" i="1" s="1"/>
  <c r="AK281" i="1"/>
  <c r="AP281" i="1" s="1"/>
  <c r="AK280" i="1"/>
  <c r="AP280" i="1" s="1"/>
  <c r="AK279" i="1"/>
  <c r="AP279" i="1" s="1"/>
  <c r="AK278" i="1"/>
  <c r="AP278" i="1" s="1"/>
  <c r="AK277" i="1"/>
  <c r="AP277" i="1" s="1"/>
  <c r="AK276" i="1"/>
  <c r="AP276" i="1" s="1"/>
  <c r="AK275" i="1"/>
  <c r="AP275" i="1" s="1"/>
  <c r="AK274" i="1"/>
  <c r="AP274" i="1" s="1"/>
  <c r="AK273" i="1"/>
  <c r="AP273" i="1" s="1"/>
  <c r="AK272" i="1"/>
  <c r="AP272" i="1" s="1"/>
  <c r="AK271" i="1"/>
  <c r="AP271" i="1" s="1"/>
  <c r="AK270" i="1"/>
  <c r="AP270" i="1" s="1"/>
  <c r="AK269" i="1"/>
  <c r="AP269" i="1" s="1"/>
  <c r="AK268" i="1"/>
  <c r="AP268" i="1" s="1"/>
  <c r="AK267" i="1"/>
  <c r="AP267" i="1" s="1"/>
  <c r="AK266" i="1"/>
  <c r="AP266" i="1" s="1"/>
  <c r="AK265" i="1"/>
  <c r="AP265" i="1" s="1"/>
  <c r="AK264" i="1"/>
  <c r="AP264" i="1" s="1"/>
  <c r="AK263" i="1"/>
  <c r="AP263" i="1" s="1"/>
  <c r="AK262" i="1"/>
  <c r="AP262" i="1" s="1"/>
  <c r="AK261" i="1"/>
  <c r="AP261" i="1" s="1"/>
  <c r="AK260" i="1"/>
  <c r="AP260" i="1" s="1"/>
  <c r="AK259" i="1"/>
  <c r="AP259" i="1" s="1"/>
  <c r="AK258" i="1"/>
  <c r="AP258" i="1" s="1"/>
  <c r="AK257" i="1"/>
  <c r="AP257" i="1" s="1"/>
  <c r="AK256" i="1"/>
  <c r="AP256" i="1" s="1"/>
  <c r="AK255" i="1"/>
  <c r="AP255" i="1" s="1"/>
  <c r="AK254" i="1"/>
  <c r="AP254" i="1" s="1"/>
  <c r="AK253" i="1"/>
  <c r="AP253" i="1" s="1"/>
  <c r="AK252" i="1"/>
  <c r="AP252" i="1" s="1"/>
  <c r="AK251" i="1"/>
  <c r="AP251" i="1" s="1"/>
  <c r="AK250" i="1"/>
  <c r="AP250" i="1" s="1"/>
  <c r="AK249" i="1"/>
  <c r="AP249" i="1" s="1"/>
  <c r="AK248" i="1"/>
  <c r="AP248" i="1" s="1"/>
  <c r="AK247" i="1"/>
  <c r="AP247" i="1" s="1"/>
  <c r="AK246" i="1"/>
  <c r="AP246" i="1" s="1"/>
  <c r="AK245" i="1"/>
  <c r="AP245" i="1" s="1"/>
  <c r="AK244" i="1"/>
  <c r="AP244" i="1" s="1"/>
  <c r="AK243" i="1"/>
  <c r="AP243" i="1" s="1"/>
  <c r="AK242" i="1"/>
  <c r="AP242" i="1" s="1"/>
  <c r="AK241" i="1"/>
  <c r="AP241" i="1" s="1"/>
  <c r="AK240" i="1"/>
  <c r="AP240" i="1" s="1"/>
  <c r="AK239" i="1"/>
  <c r="AP239" i="1" s="1"/>
  <c r="AK238" i="1"/>
  <c r="AP238" i="1" s="1"/>
  <c r="AK237" i="1"/>
  <c r="AP237" i="1" s="1"/>
  <c r="AK236" i="1"/>
  <c r="AP236" i="1" s="1"/>
  <c r="AK235" i="1"/>
  <c r="AP235" i="1" s="1"/>
  <c r="AK234" i="1"/>
  <c r="AP234" i="1" s="1"/>
  <c r="AK233" i="1"/>
  <c r="AP233" i="1" s="1"/>
  <c r="AK232" i="1"/>
  <c r="AP232" i="1" s="1"/>
  <c r="AK231" i="1"/>
  <c r="AP231" i="1" s="1"/>
  <c r="AK230" i="1"/>
  <c r="AP230" i="1" s="1"/>
  <c r="AK229" i="1"/>
  <c r="AP229" i="1" s="1"/>
  <c r="AK228" i="1"/>
  <c r="AP228" i="1" s="1"/>
  <c r="AK227" i="1"/>
  <c r="AP227" i="1" s="1"/>
  <c r="AK226" i="1"/>
  <c r="AP226" i="1" s="1"/>
  <c r="AK225" i="1"/>
  <c r="AP225" i="1" s="1"/>
  <c r="AK224" i="1"/>
  <c r="AP224" i="1" s="1"/>
  <c r="AK223" i="1"/>
  <c r="AP223" i="1" s="1"/>
  <c r="AK222" i="1"/>
  <c r="AP222" i="1" s="1"/>
  <c r="AK221" i="1"/>
  <c r="AP221" i="1" s="1"/>
  <c r="AK220" i="1"/>
  <c r="AP220" i="1" s="1"/>
  <c r="AK219" i="1"/>
  <c r="AP219" i="1" s="1"/>
  <c r="AK218" i="1"/>
  <c r="AP218" i="1" s="1"/>
  <c r="AK217" i="1"/>
  <c r="AP217" i="1" s="1"/>
  <c r="AK216" i="1"/>
  <c r="AP216" i="1" s="1"/>
  <c r="AK215" i="1"/>
  <c r="AP215" i="1" s="1"/>
  <c r="AK214" i="1"/>
  <c r="AP214" i="1" s="1"/>
  <c r="AK213" i="1"/>
  <c r="AP213" i="1" s="1"/>
  <c r="AK212" i="1"/>
  <c r="AP212" i="1" s="1"/>
  <c r="AK211" i="1"/>
  <c r="AP211" i="1" s="1"/>
  <c r="AK210" i="1"/>
  <c r="AP210" i="1" s="1"/>
  <c r="AK209" i="1"/>
  <c r="AP209" i="1" s="1"/>
  <c r="AK208" i="1"/>
  <c r="AP208" i="1" s="1"/>
  <c r="AK207" i="1"/>
  <c r="AP207" i="1" s="1"/>
  <c r="AK206" i="1"/>
  <c r="AP206" i="1" s="1"/>
  <c r="AK205" i="1"/>
  <c r="AP205" i="1" s="1"/>
  <c r="AK204" i="1"/>
  <c r="AP204" i="1" s="1"/>
  <c r="AK203" i="1"/>
  <c r="AP203" i="1" s="1"/>
  <c r="AK202" i="1"/>
  <c r="AP202" i="1" s="1"/>
  <c r="AK201" i="1"/>
  <c r="AP201" i="1" s="1"/>
  <c r="AK200" i="1"/>
  <c r="AP200" i="1" s="1"/>
  <c r="AK199" i="1"/>
  <c r="AP199" i="1" s="1"/>
  <c r="AK198" i="1"/>
  <c r="AP198" i="1" s="1"/>
  <c r="AK197" i="1"/>
  <c r="AP197" i="1" s="1"/>
  <c r="AK196" i="1"/>
  <c r="AP196" i="1" s="1"/>
  <c r="AK195" i="1"/>
  <c r="AP195" i="1" s="1"/>
  <c r="AK194" i="1"/>
  <c r="AP194" i="1" s="1"/>
  <c r="AK193" i="1"/>
  <c r="AP193" i="1" s="1"/>
  <c r="AK192" i="1"/>
  <c r="AP192" i="1" s="1"/>
  <c r="AK191" i="1"/>
  <c r="AP191" i="1" s="1"/>
  <c r="AK190" i="1"/>
  <c r="AP190" i="1" s="1"/>
  <c r="AK189" i="1"/>
  <c r="AP189" i="1" s="1"/>
  <c r="AK188" i="1"/>
  <c r="AP188" i="1" s="1"/>
  <c r="AK187" i="1"/>
  <c r="AP187" i="1" s="1"/>
  <c r="AK186" i="1"/>
  <c r="AP186" i="1" s="1"/>
  <c r="AK185" i="1"/>
  <c r="AP185" i="1" s="1"/>
  <c r="AK184" i="1"/>
  <c r="AP184" i="1" s="1"/>
  <c r="AK183" i="1"/>
  <c r="AP183" i="1" s="1"/>
  <c r="AK182" i="1"/>
  <c r="AP182" i="1" s="1"/>
  <c r="AK181" i="1"/>
  <c r="AP181" i="1" s="1"/>
  <c r="AK180" i="1"/>
  <c r="AP180" i="1" s="1"/>
  <c r="AK179" i="1"/>
  <c r="AP179" i="1" s="1"/>
  <c r="AK178" i="1"/>
  <c r="AP178" i="1" s="1"/>
  <c r="AK177" i="1"/>
  <c r="AP177" i="1" s="1"/>
  <c r="AK176" i="1"/>
  <c r="AP176" i="1" s="1"/>
  <c r="AK175" i="1"/>
  <c r="AP175" i="1" s="1"/>
  <c r="AK174" i="1"/>
  <c r="AP174" i="1" s="1"/>
  <c r="AK173" i="1"/>
  <c r="AP173" i="1" s="1"/>
  <c r="AK172" i="1"/>
  <c r="AP172" i="1" s="1"/>
  <c r="AK171" i="1"/>
  <c r="AP171" i="1" s="1"/>
  <c r="AK170" i="1"/>
  <c r="AP170" i="1" s="1"/>
  <c r="AK169" i="1"/>
  <c r="AP169" i="1" s="1"/>
  <c r="AK168" i="1"/>
  <c r="AP168" i="1" s="1"/>
  <c r="AK167" i="1"/>
  <c r="AP167" i="1" s="1"/>
  <c r="AK166" i="1"/>
  <c r="AP166" i="1" s="1"/>
  <c r="AK165" i="1"/>
  <c r="AP165" i="1" s="1"/>
  <c r="AK164" i="1"/>
  <c r="AP164" i="1" s="1"/>
  <c r="AK163" i="1"/>
  <c r="AP163" i="1" s="1"/>
  <c r="AK162" i="1"/>
  <c r="AP162" i="1" s="1"/>
  <c r="AK161" i="1"/>
  <c r="AP161" i="1" s="1"/>
  <c r="AK160" i="1"/>
  <c r="AP160" i="1" s="1"/>
  <c r="AK159" i="1"/>
  <c r="AP159" i="1" s="1"/>
  <c r="AK158" i="1"/>
  <c r="AP158" i="1" s="1"/>
  <c r="AK157" i="1"/>
  <c r="AP157" i="1" s="1"/>
  <c r="AK156" i="1"/>
  <c r="AP156" i="1" s="1"/>
  <c r="AK155" i="1"/>
  <c r="AP155" i="1" s="1"/>
  <c r="AK154" i="1"/>
  <c r="AP154" i="1" s="1"/>
  <c r="AK153" i="1"/>
  <c r="AP153" i="1" s="1"/>
  <c r="AK152" i="1"/>
  <c r="AP152" i="1" s="1"/>
  <c r="AK151" i="1"/>
  <c r="AP151" i="1" s="1"/>
  <c r="AK150" i="1"/>
  <c r="AP150" i="1" s="1"/>
  <c r="AK149" i="1"/>
  <c r="AP149" i="1" s="1"/>
  <c r="AK148" i="1"/>
  <c r="AP148" i="1" s="1"/>
  <c r="AK147" i="1"/>
  <c r="AP147" i="1" s="1"/>
  <c r="AK146" i="1"/>
  <c r="AP146" i="1" s="1"/>
  <c r="AK145" i="1"/>
  <c r="AP145" i="1" s="1"/>
  <c r="AK144" i="1"/>
  <c r="AP144" i="1" s="1"/>
  <c r="AK143" i="1"/>
  <c r="AP143" i="1" s="1"/>
  <c r="AK142" i="1"/>
  <c r="AP142" i="1" s="1"/>
  <c r="AK141" i="1"/>
  <c r="AP141" i="1" s="1"/>
  <c r="AK140" i="1"/>
  <c r="AP140" i="1" s="1"/>
  <c r="AK139" i="1"/>
  <c r="AP139" i="1" s="1"/>
  <c r="AK138" i="1"/>
  <c r="AP138" i="1" s="1"/>
  <c r="AK137" i="1"/>
  <c r="AP137" i="1" s="1"/>
  <c r="AK136" i="1"/>
  <c r="AP136" i="1" s="1"/>
  <c r="AK135" i="1"/>
  <c r="AP135" i="1" s="1"/>
  <c r="AK134" i="1"/>
  <c r="AP134" i="1" s="1"/>
  <c r="AK133" i="1"/>
  <c r="AP133" i="1" s="1"/>
  <c r="AK132" i="1"/>
  <c r="AP132" i="1" s="1"/>
  <c r="AK131" i="1"/>
  <c r="AP131" i="1" s="1"/>
  <c r="AK130" i="1"/>
  <c r="AP130" i="1" s="1"/>
  <c r="AK129" i="1"/>
  <c r="AP129" i="1" s="1"/>
  <c r="AK128" i="1"/>
  <c r="AP128" i="1" s="1"/>
  <c r="AK127" i="1"/>
  <c r="AP127" i="1" s="1"/>
  <c r="AK126" i="1"/>
  <c r="AP126" i="1" s="1"/>
  <c r="AK125" i="1"/>
  <c r="AP125" i="1" s="1"/>
  <c r="AK124" i="1"/>
  <c r="AP124" i="1" s="1"/>
  <c r="AK123" i="1"/>
  <c r="AP123" i="1" s="1"/>
  <c r="AK122" i="1"/>
  <c r="AP122" i="1" s="1"/>
  <c r="AK121" i="1"/>
  <c r="AP121" i="1" s="1"/>
  <c r="AK120" i="1"/>
  <c r="AP120" i="1" s="1"/>
  <c r="AK119" i="1"/>
  <c r="AP119" i="1" s="1"/>
  <c r="AK118" i="1"/>
  <c r="AP118" i="1" s="1"/>
  <c r="AK117" i="1"/>
  <c r="AP117" i="1" s="1"/>
  <c r="AK116" i="1"/>
  <c r="AP116" i="1" s="1"/>
  <c r="AK115" i="1"/>
  <c r="AP115" i="1" s="1"/>
  <c r="AK114" i="1"/>
  <c r="AP114" i="1" s="1"/>
  <c r="AK113" i="1"/>
  <c r="AP113" i="1" s="1"/>
  <c r="AK112" i="1"/>
  <c r="AP112" i="1" s="1"/>
  <c r="AK111" i="1"/>
  <c r="AP111" i="1" s="1"/>
  <c r="AK110" i="1"/>
  <c r="AP110" i="1" s="1"/>
  <c r="AK109" i="1"/>
  <c r="AP109" i="1" s="1"/>
  <c r="AK108" i="1"/>
  <c r="AP108" i="1" s="1"/>
  <c r="AK107" i="1"/>
  <c r="AP107" i="1" s="1"/>
  <c r="AK106" i="1"/>
  <c r="AP106" i="1" s="1"/>
  <c r="AK105" i="1"/>
  <c r="AP105" i="1" s="1"/>
  <c r="AK104" i="1"/>
  <c r="AP104" i="1" s="1"/>
  <c r="AK103" i="1"/>
  <c r="AP103" i="1" s="1"/>
  <c r="AK102" i="1"/>
  <c r="AP102" i="1" s="1"/>
  <c r="AK101" i="1"/>
  <c r="AP101" i="1" s="1"/>
  <c r="AK100" i="1"/>
  <c r="AP100" i="1" s="1"/>
  <c r="AK99" i="1"/>
  <c r="AP99" i="1" s="1"/>
  <c r="AK98" i="1"/>
  <c r="AP98" i="1" s="1"/>
  <c r="AK97" i="1"/>
  <c r="AP97" i="1" s="1"/>
  <c r="AK96" i="1"/>
  <c r="AP96" i="1" s="1"/>
  <c r="AK95" i="1"/>
  <c r="AP95" i="1" s="1"/>
  <c r="AK94" i="1"/>
  <c r="AP94" i="1" s="1"/>
  <c r="AK93" i="1"/>
  <c r="AP93" i="1" s="1"/>
  <c r="AK92" i="1"/>
  <c r="AP92" i="1" s="1"/>
  <c r="AK91" i="1"/>
  <c r="AP91" i="1" s="1"/>
  <c r="AK90" i="1"/>
  <c r="AP90" i="1" s="1"/>
  <c r="AK89" i="1"/>
  <c r="AP89" i="1" s="1"/>
  <c r="AK88" i="1"/>
  <c r="AP88" i="1" s="1"/>
  <c r="AK87" i="1"/>
  <c r="AP87" i="1" s="1"/>
  <c r="AK86" i="1"/>
  <c r="AP86" i="1" s="1"/>
  <c r="AK85" i="1"/>
  <c r="AP85" i="1" s="1"/>
  <c r="AK84" i="1"/>
  <c r="AP84" i="1" s="1"/>
  <c r="AK83" i="1"/>
  <c r="AP83" i="1" s="1"/>
  <c r="AK82" i="1"/>
  <c r="AP82" i="1" s="1"/>
  <c r="AK81" i="1"/>
  <c r="AP81" i="1" s="1"/>
  <c r="AK80" i="1"/>
  <c r="AP80" i="1" s="1"/>
  <c r="AK79" i="1"/>
  <c r="AP79" i="1" s="1"/>
  <c r="AK78" i="1"/>
  <c r="AP78" i="1" s="1"/>
  <c r="AK77" i="1"/>
  <c r="AP77" i="1" s="1"/>
  <c r="AK76" i="1"/>
  <c r="AP76" i="1" s="1"/>
  <c r="AK75" i="1"/>
  <c r="AP75" i="1" s="1"/>
  <c r="AK74" i="1"/>
  <c r="AP74" i="1" s="1"/>
  <c r="AK73" i="1"/>
  <c r="AP73" i="1" s="1"/>
  <c r="AK72" i="1"/>
  <c r="AP72" i="1" s="1"/>
  <c r="AK71" i="1"/>
  <c r="AP71" i="1" s="1"/>
  <c r="AK70" i="1"/>
  <c r="AP70" i="1" s="1"/>
  <c r="AK69" i="1"/>
  <c r="AP69" i="1" s="1"/>
  <c r="AK68" i="1"/>
  <c r="AP68" i="1" s="1"/>
  <c r="AK67" i="1"/>
  <c r="AP67" i="1" s="1"/>
  <c r="AK66" i="1"/>
  <c r="AP66" i="1" s="1"/>
  <c r="AK65" i="1"/>
  <c r="AP65" i="1" s="1"/>
  <c r="AK64" i="1"/>
  <c r="AP64" i="1" s="1"/>
  <c r="AK63" i="1"/>
  <c r="AP63" i="1" s="1"/>
  <c r="AK62" i="1"/>
  <c r="AP62" i="1" s="1"/>
  <c r="AK61" i="1"/>
  <c r="AP61" i="1" s="1"/>
  <c r="AK60" i="1"/>
  <c r="AP60" i="1" s="1"/>
  <c r="AK59" i="1"/>
  <c r="AP59" i="1" s="1"/>
  <c r="AK58" i="1"/>
  <c r="AP58" i="1" s="1"/>
  <c r="AK57" i="1"/>
  <c r="AP57" i="1" s="1"/>
  <c r="AK56" i="1"/>
  <c r="AP56" i="1" s="1"/>
  <c r="AK55" i="1"/>
  <c r="AP55" i="1" s="1"/>
  <c r="AK54" i="1"/>
  <c r="AP54" i="1" s="1"/>
  <c r="AK53" i="1"/>
  <c r="AP53" i="1" s="1"/>
  <c r="AK52" i="1"/>
  <c r="AP52" i="1" s="1"/>
  <c r="AK51" i="1"/>
  <c r="AP51" i="1" s="1"/>
  <c r="AK50" i="1"/>
  <c r="AP50" i="1" s="1"/>
  <c r="AK49" i="1"/>
  <c r="AP49" i="1" s="1"/>
  <c r="AK48" i="1"/>
  <c r="AP48" i="1" s="1"/>
  <c r="AK47" i="1"/>
  <c r="AP47" i="1" s="1"/>
  <c r="AK46" i="1"/>
  <c r="AP46" i="1" s="1"/>
  <c r="AK45" i="1"/>
  <c r="AP45" i="1" s="1"/>
  <c r="AK44" i="1"/>
  <c r="AP44" i="1" s="1"/>
  <c r="AK43" i="1"/>
  <c r="AP43" i="1" s="1"/>
  <c r="AK42" i="1"/>
  <c r="AP42" i="1" s="1"/>
  <c r="AK41" i="1"/>
  <c r="AP41" i="1" s="1"/>
  <c r="AK40" i="1"/>
  <c r="AP40" i="1" s="1"/>
  <c r="AK39" i="1"/>
  <c r="AP39" i="1" s="1"/>
  <c r="AK38" i="1"/>
  <c r="AP38" i="1" s="1"/>
  <c r="AK37" i="1"/>
  <c r="AP37" i="1" s="1"/>
  <c r="AK36" i="1"/>
  <c r="AP36" i="1" s="1"/>
  <c r="AK35" i="1"/>
  <c r="AP35" i="1" s="1"/>
  <c r="AK34" i="1"/>
  <c r="AP34" i="1" s="1"/>
  <c r="AK33" i="1"/>
  <c r="AP33" i="1" s="1"/>
  <c r="AK32" i="1"/>
  <c r="AP32" i="1" s="1"/>
  <c r="AK31" i="1"/>
  <c r="AP31" i="1" s="1"/>
  <c r="AK30" i="1"/>
  <c r="AP30" i="1" s="1"/>
  <c r="AK29" i="1"/>
  <c r="AP29" i="1" s="1"/>
  <c r="AK28" i="1"/>
  <c r="AP28" i="1" s="1"/>
  <c r="AK27" i="1"/>
  <c r="AP27" i="1" s="1"/>
  <c r="AK26" i="1"/>
  <c r="AP26" i="1" s="1"/>
  <c r="AK25" i="1"/>
  <c r="AP25" i="1" s="1"/>
  <c r="AK24" i="1"/>
  <c r="AP24" i="1" s="1"/>
  <c r="AK23" i="1"/>
  <c r="AP23" i="1" s="1"/>
  <c r="AK22" i="1"/>
  <c r="AP22" i="1" s="1"/>
  <c r="AK21" i="1"/>
  <c r="AP21" i="1" s="1"/>
  <c r="AK20" i="1"/>
  <c r="AP20" i="1" s="1"/>
  <c r="AK19" i="1"/>
  <c r="AP19" i="1" s="1"/>
  <c r="AK18" i="1"/>
  <c r="AP18" i="1" s="1"/>
  <c r="AK17" i="1"/>
  <c r="AP17" i="1" s="1"/>
  <c r="AK16" i="1"/>
  <c r="AP16" i="1" s="1"/>
  <c r="AK15" i="1"/>
  <c r="AP15" i="1" s="1"/>
  <c r="AK14" i="1"/>
  <c r="AP14" i="1" s="1"/>
  <c r="AK13" i="1"/>
  <c r="AP13" i="1" s="1"/>
  <c r="AK12" i="1"/>
  <c r="AP12" i="1" s="1"/>
  <c r="AK11" i="1"/>
  <c r="AP11" i="1" s="1"/>
  <c r="AK10" i="1"/>
  <c r="AP10" i="1" s="1"/>
  <c r="AK9" i="1"/>
  <c r="AP9" i="1" s="1"/>
  <c r="AK8" i="1"/>
  <c r="AP8" i="1" s="1"/>
  <c r="AK7" i="1"/>
  <c r="AP7" i="1" s="1"/>
  <c r="AK6" i="1"/>
  <c r="AP6" i="1" s="1"/>
  <c r="AK5" i="1"/>
  <c r="AP5" i="1" s="1"/>
  <c r="AK4" i="1"/>
  <c r="AP4" i="1" s="1"/>
  <c r="AK3" i="1"/>
  <c r="AP3" i="1" s="1"/>
  <c r="AK2" i="1"/>
  <c r="AP2" i="1" s="1"/>
  <c r="AX2" i="1"/>
  <c r="Y18" i="9"/>
  <c r="AC18" i="9"/>
  <c r="AM18" i="9"/>
  <c r="AL18" i="9"/>
  <c r="Z18" i="9"/>
  <c r="L22" i="3"/>
  <c r="M22" i="3"/>
  <c r="AN18" i="9"/>
  <c r="AA18" i="9"/>
  <c r="AO18" i="9"/>
  <c r="K22" i="3"/>
  <c r="AY1692" i="1" l="1"/>
  <c r="AY1693" i="1"/>
  <c r="AY1690" i="1"/>
  <c r="AY1691" i="1"/>
  <c r="AY1680" i="1"/>
  <c r="AZ1680" i="1" s="1"/>
  <c r="AY1682" i="1"/>
  <c r="AY1684" i="1"/>
  <c r="AY1686" i="1"/>
  <c r="AY1688" i="1"/>
  <c r="AY1681" i="1"/>
  <c r="AY1683" i="1"/>
  <c r="AY1685" i="1"/>
  <c r="AY1687" i="1"/>
  <c r="AY1689" i="1"/>
  <c r="AY1669" i="1"/>
  <c r="AY1671" i="1"/>
  <c r="AY1673" i="1"/>
  <c r="AY1675" i="1"/>
  <c r="AY1677" i="1"/>
  <c r="AY1679" i="1"/>
  <c r="AY1670" i="1"/>
  <c r="AY1672" i="1"/>
  <c r="AY1674" i="1"/>
  <c r="AY1676" i="1"/>
  <c r="AY1678" i="1"/>
  <c r="AY1660" i="1"/>
  <c r="AY1662" i="1"/>
  <c r="AY1668" i="1"/>
  <c r="AY1656" i="1"/>
  <c r="AY1655" i="1"/>
  <c r="AY1657" i="1"/>
  <c r="AY1659" i="1"/>
  <c r="AY1661" i="1"/>
  <c r="AY1663" i="1"/>
  <c r="AY1665" i="1"/>
  <c r="AY1667" i="1"/>
  <c r="AY1658" i="1"/>
  <c r="AY1664" i="1"/>
  <c r="AY1666" i="1"/>
  <c r="AY1650" i="1"/>
  <c r="AY1649" i="1"/>
  <c r="AY1654" i="1"/>
  <c r="AY1643" i="1"/>
  <c r="AY1645" i="1"/>
  <c r="AY1647" i="1"/>
  <c r="AY1651" i="1"/>
  <c r="AY1653" i="1"/>
  <c r="AY1644" i="1"/>
  <c r="AY1646" i="1"/>
  <c r="AY1648" i="1"/>
  <c r="AY1652" i="1"/>
  <c r="AY1639" i="1"/>
  <c r="AY1640" i="1"/>
  <c r="AY1632" i="1"/>
  <c r="AZ1632" i="1" s="1"/>
  <c r="AY1641" i="1"/>
  <c r="AY1636" i="1"/>
  <c r="AY1638" i="1"/>
  <c r="AY1642" i="1"/>
  <c r="AY1637" i="1"/>
  <c r="AY1633" i="1"/>
  <c r="AY1635" i="1"/>
  <c r="AY1634" i="1"/>
  <c r="AY1629" i="1"/>
  <c r="AY1628" i="1"/>
  <c r="AY1627" i="1"/>
  <c r="AY1631" i="1"/>
  <c r="AY1630" i="1"/>
  <c r="AY1626" i="1"/>
  <c r="AY1625" i="1"/>
  <c r="AY1624" i="1"/>
  <c r="AY1608" i="1"/>
  <c r="AY1610" i="1"/>
  <c r="AY1612" i="1"/>
  <c r="AY1614" i="1"/>
  <c r="AY1616" i="1"/>
  <c r="AY1618" i="1"/>
  <c r="AY1620" i="1"/>
  <c r="AY1622" i="1"/>
  <c r="AY1609" i="1"/>
  <c r="AY1611" i="1"/>
  <c r="AY1613" i="1"/>
  <c r="AY1615" i="1"/>
  <c r="AY1617" i="1"/>
  <c r="AY1619" i="1"/>
  <c r="AY1621" i="1"/>
  <c r="AY1623" i="1"/>
  <c r="AY1605" i="1"/>
  <c r="AY1607" i="1"/>
  <c r="AY1604" i="1"/>
  <c r="AY1601" i="1"/>
  <c r="AY1603" i="1"/>
  <c r="AY1602" i="1"/>
  <c r="AY1606" i="1"/>
  <c r="AY1600" i="1"/>
  <c r="AY1599" i="1"/>
  <c r="AY1589" i="1"/>
  <c r="AY1593" i="1"/>
  <c r="AY1597" i="1"/>
  <c r="AY1590" i="1"/>
  <c r="AY1594" i="1"/>
  <c r="AY1598" i="1"/>
  <c r="AY1591" i="1"/>
  <c r="AY1595" i="1"/>
  <c r="AY1588" i="1"/>
  <c r="AY1592" i="1"/>
  <c r="AY1596" i="1"/>
  <c r="AY1587" i="1"/>
  <c r="AY1586" i="1"/>
  <c r="AY1585" i="1"/>
  <c r="AY1576" i="1"/>
  <c r="BA1576" i="1" s="1"/>
  <c r="AY1581" i="1"/>
  <c r="AY1580" i="1"/>
  <c r="AY1582" i="1"/>
  <c r="AY1584" i="1"/>
  <c r="AY1579" i="1"/>
  <c r="AY1583" i="1"/>
  <c r="AY1570" i="1"/>
  <c r="AY1574" i="1"/>
  <c r="AY1578" i="1"/>
  <c r="AY1571" i="1"/>
  <c r="AY1575" i="1"/>
  <c r="AY1572" i="1"/>
  <c r="AY1569" i="1"/>
  <c r="AY1573" i="1"/>
  <c r="AY1577" i="1"/>
  <c r="AY1566" i="1"/>
  <c r="AY1568" i="1"/>
  <c r="AY1561" i="1"/>
  <c r="BA1561" i="1" s="1"/>
  <c r="AY1564" i="1"/>
  <c r="AY1565" i="1"/>
  <c r="AY1563" i="1"/>
  <c r="AY1567" i="1"/>
  <c r="AY1553" i="1"/>
  <c r="AY1557" i="1"/>
  <c r="AY1554" i="1"/>
  <c r="AY1558" i="1"/>
  <c r="AY1562" i="1"/>
  <c r="AY1555" i="1"/>
  <c r="AY1559" i="1"/>
  <c r="AY1552" i="1"/>
  <c r="AY1556" i="1"/>
  <c r="AY1560" i="1"/>
  <c r="AY1544" i="1"/>
  <c r="AY1549" i="1"/>
  <c r="AY1546" i="1"/>
  <c r="AY1551" i="1"/>
  <c r="AY1543" i="1"/>
  <c r="AY1548" i="1"/>
  <c r="AY1545" i="1"/>
  <c r="AY1550" i="1"/>
  <c r="AY1537" i="1"/>
  <c r="AY1541" i="1"/>
  <c r="AY1542" i="1"/>
  <c r="AY1547" i="1"/>
  <c r="AY1540" i="1"/>
  <c r="AY1531" i="1"/>
  <c r="AY1534" i="1"/>
  <c r="AY1536" i="1"/>
  <c r="AY1539" i="1"/>
  <c r="AY1525" i="1"/>
  <c r="AY1533" i="1"/>
  <c r="AY1538" i="1"/>
  <c r="AY1524" i="1"/>
  <c r="AY1532" i="1"/>
  <c r="AY1513" i="1"/>
  <c r="AY1517" i="1"/>
  <c r="AY1521" i="1"/>
  <c r="AY1529" i="1"/>
  <c r="AY1514" i="1"/>
  <c r="AY1518" i="1"/>
  <c r="AY1522" i="1"/>
  <c r="AY1526" i="1"/>
  <c r="AY1530" i="1"/>
  <c r="AY1515" i="1"/>
  <c r="AY1519" i="1"/>
  <c r="AY1523" i="1"/>
  <c r="AY1527" i="1"/>
  <c r="AY1535" i="1"/>
  <c r="AY1512" i="1"/>
  <c r="AY1516" i="1"/>
  <c r="AY1520" i="1"/>
  <c r="AY1528" i="1"/>
  <c r="AY1504" i="1"/>
  <c r="AY1501" i="1"/>
  <c r="AY1509" i="1"/>
  <c r="AY1506" i="1"/>
  <c r="AY1503" i="1"/>
  <c r="AY1511" i="1"/>
  <c r="AY1500" i="1"/>
  <c r="AY1508" i="1"/>
  <c r="AY1505" i="1"/>
  <c r="AY1502" i="1"/>
  <c r="AY1510" i="1"/>
  <c r="AY1499" i="1"/>
  <c r="AY1507" i="1"/>
  <c r="AY1496" i="1"/>
  <c r="AY1497" i="1"/>
  <c r="AY1498" i="1"/>
  <c r="AY1495" i="1"/>
  <c r="AY1494" i="1"/>
  <c r="AY1493" i="1"/>
  <c r="AY1484" i="1"/>
  <c r="AY1488" i="1"/>
  <c r="AY1492" i="1"/>
  <c r="AY1485" i="1"/>
  <c r="AY1489" i="1"/>
  <c r="AY1486" i="1"/>
  <c r="AY1490" i="1"/>
  <c r="AY1483" i="1"/>
  <c r="AY1487" i="1"/>
  <c r="AY1491" i="1"/>
  <c r="AY1478" i="1"/>
  <c r="AY1480" i="1"/>
  <c r="AY1474" i="1"/>
  <c r="AY1482" i="1"/>
  <c r="AY1473" i="1"/>
  <c r="AY1481" i="1"/>
  <c r="AY1475" i="1"/>
  <c r="AY1479" i="1"/>
  <c r="AY1476" i="1"/>
  <c r="AY1477" i="1"/>
  <c r="AY1462" i="1"/>
  <c r="AY1470" i="1"/>
  <c r="AY1468" i="1"/>
  <c r="AY1467" i="1"/>
  <c r="AY1472" i="1"/>
  <c r="AY1469" i="1"/>
  <c r="AY1471" i="1"/>
  <c r="AY1461" i="1"/>
  <c r="AY1465" i="1"/>
  <c r="AY1466" i="1"/>
  <c r="AY1463" i="1"/>
  <c r="AY1460" i="1"/>
  <c r="AY1464" i="1"/>
  <c r="AY1447" i="1"/>
  <c r="AY1455" i="1"/>
  <c r="AY1452" i="1"/>
  <c r="AY1449" i="1"/>
  <c r="AY1457" i="1"/>
  <c r="AY1446" i="1"/>
  <c r="AY1454" i="1"/>
  <c r="AY1451" i="1"/>
  <c r="AY1459" i="1"/>
  <c r="AY1448" i="1"/>
  <c r="AY1456" i="1"/>
  <c r="AY1450" i="1"/>
  <c r="AY1445" i="1"/>
  <c r="AY1453" i="1"/>
  <c r="AY1458" i="1"/>
  <c r="AY1443" i="1"/>
  <c r="AY1444" i="1"/>
  <c r="AY1442" i="1"/>
  <c r="AY1434" i="1"/>
  <c r="AY1441" i="1"/>
  <c r="AY1440" i="1"/>
  <c r="AY1433" i="1"/>
  <c r="AY1437" i="1"/>
  <c r="AY1438" i="1"/>
  <c r="AY1435" i="1"/>
  <c r="AY1439" i="1"/>
  <c r="AY1432" i="1"/>
  <c r="AY1436" i="1"/>
  <c r="AY1424" i="1"/>
  <c r="AY1419" i="1"/>
  <c r="AY1421" i="1"/>
  <c r="AY1431" i="1"/>
  <c r="AY1423" i="1"/>
  <c r="AY1422" i="1"/>
  <c r="AY1430" i="1"/>
  <c r="AY1413" i="1"/>
  <c r="AY1417" i="1"/>
  <c r="AY1425" i="1"/>
  <c r="AY1429" i="1"/>
  <c r="AY1414" i="1"/>
  <c r="AY1418" i="1"/>
  <c r="AY1426" i="1"/>
  <c r="AY1415" i="1"/>
  <c r="AY1427" i="1"/>
  <c r="AY1412" i="1"/>
  <c r="AY1416" i="1"/>
  <c r="AY1420" i="1"/>
  <c r="AY1428" i="1"/>
  <c r="AY1406" i="1"/>
  <c r="AY1397" i="1"/>
  <c r="AY1404" i="1"/>
  <c r="AY1405" i="1"/>
  <c r="AY1409" i="1"/>
  <c r="AY1410" i="1"/>
  <c r="AY1407" i="1"/>
  <c r="AY1411" i="1"/>
  <c r="AY1408" i="1"/>
  <c r="AY1388" i="1"/>
  <c r="AY1390" i="1"/>
  <c r="AY1398" i="1"/>
  <c r="AY1385" i="1"/>
  <c r="AY1395" i="1"/>
  <c r="AY1357" i="1"/>
  <c r="AY1400" i="1"/>
  <c r="AY1387" i="1"/>
  <c r="AY1372" i="1"/>
  <c r="AY1384" i="1"/>
  <c r="AY1402" i="1"/>
  <c r="AY1399" i="1"/>
  <c r="AY1369" i="1"/>
  <c r="AY1386" i="1"/>
  <c r="AY1396" i="1"/>
  <c r="AY1371" i="1"/>
  <c r="AY1401" i="1"/>
  <c r="AY1383" i="1"/>
  <c r="AY1378" i="1"/>
  <c r="AY1382" i="1"/>
  <c r="AY1394" i="1"/>
  <c r="AY1379" i="1"/>
  <c r="AY1391" i="1"/>
  <c r="AY1403" i="1"/>
  <c r="AY1380" i="1"/>
  <c r="AY1392" i="1"/>
  <c r="AY1377" i="1"/>
  <c r="AY1381" i="1"/>
  <c r="AY1389" i="1"/>
  <c r="AY1393" i="1"/>
  <c r="AY1350" i="1"/>
  <c r="AY1361" i="1"/>
  <c r="AY1366" i="1"/>
  <c r="AY1374" i="1"/>
  <c r="AY1352" i="1"/>
  <c r="AY1368" i="1"/>
  <c r="AY1376" i="1"/>
  <c r="AY1365" i="1"/>
  <c r="AY1373" i="1"/>
  <c r="AY1370" i="1"/>
  <c r="AY1356" i="1"/>
  <c r="AY1362" i="1"/>
  <c r="AY1367" i="1"/>
  <c r="AY1375" i="1"/>
  <c r="AY1353" i="1"/>
  <c r="AY1364" i="1"/>
  <c r="AY1360" i="1"/>
  <c r="AY1358" i="1"/>
  <c r="AY1355" i="1"/>
  <c r="AY1359" i="1"/>
  <c r="AY1363" i="1"/>
  <c r="AY1354" i="1"/>
  <c r="AY1351" i="1"/>
  <c r="AY1344" i="1"/>
  <c r="AY1348" i="1"/>
  <c r="AY1341" i="1"/>
  <c r="AY1343" i="1"/>
  <c r="AY1347" i="1"/>
  <c r="AY1349" i="1"/>
  <c r="AY1340" i="1"/>
  <c r="AY1345" i="1"/>
  <c r="AY1342" i="1"/>
  <c r="AY1346" i="1"/>
  <c r="AY1339" i="1"/>
  <c r="AY1333" i="1"/>
  <c r="AY1335" i="1"/>
  <c r="AY1321" i="1"/>
  <c r="AY1336" i="1"/>
  <c r="AY1338" i="1"/>
  <c r="AY1325" i="1"/>
  <c r="AY1329" i="1"/>
  <c r="AY1337" i="1"/>
  <c r="AY1326" i="1"/>
  <c r="AY1330" i="1"/>
  <c r="AY1334" i="1"/>
  <c r="AY1327" i="1"/>
  <c r="AY1331" i="1"/>
  <c r="AY1324" i="1"/>
  <c r="AY1328" i="1"/>
  <c r="AY1332" i="1"/>
  <c r="AY1306" i="1"/>
  <c r="AY1318" i="1"/>
  <c r="AY1320" i="1"/>
  <c r="AY1323" i="1"/>
  <c r="AY1283" i="1"/>
  <c r="AY1297" i="1"/>
  <c r="AY1301" i="1"/>
  <c r="AY1305" i="1"/>
  <c r="AY1309" i="1"/>
  <c r="AY1313" i="1"/>
  <c r="AY1317" i="1"/>
  <c r="AY1300" i="1"/>
  <c r="AY1316" i="1"/>
  <c r="AY1298" i="1"/>
  <c r="AY1302" i="1"/>
  <c r="AY1310" i="1"/>
  <c r="AY1314" i="1"/>
  <c r="AY1322" i="1"/>
  <c r="AY1304" i="1"/>
  <c r="AY1308" i="1"/>
  <c r="AY1312" i="1"/>
  <c r="AY1299" i="1"/>
  <c r="AY1303" i="1"/>
  <c r="AY1307" i="1"/>
  <c r="AY1311" i="1"/>
  <c r="AY1315" i="1"/>
  <c r="AY1319" i="1"/>
  <c r="AY1296" i="1"/>
  <c r="AY1281" i="1"/>
  <c r="AY1294" i="1"/>
  <c r="AY1269" i="1"/>
  <c r="AY1273" i="1"/>
  <c r="AY1277" i="1"/>
  <c r="AY1285" i="1"/>
  <c r="AY1289" i="1"/>
  <c r="AY1293" i="1"/>
  <c r="AY1270" i="1"/>
  <c r="AY1274" i="1"/>
  <c r="AY1278" i="1"/>
  <c r="AY1282" i="1"/>
  <c r="AY1286" i="1"/>
  <c r="AY1290" i="1"/>
  <c r="AY1271" i="1"/>
  <c r="AY1275" i="1"/>
  <c r="AY1279" i="1"/>
  <c r="AY1287" i="1"/>
  <c r="AY1291" i="1"/>
  <c r="AY1295" i="1"/>
  <c r="AY1268" i="1"/>
  <c r="AY1272" i="1"/>
  <c r="AY1276" i="1"/>
  <c r="AY1280" i="1"/>
  <c r="AY1284" i="1"/>
  <c r="AY1288" i="1"/>
  <c r="AY1292" i="1"/>
  <c r="AY1253" i="1"/>
  <c r="AY1255" i="1"/>
  <c r="AY1265" i="1"/>
  <c r="AY1267" i="1"/>
  <c r="AY1266" i="1"/>
  <c r="AY1231" i="1"/>
  <c r="AY1246" i="1"/>
  <c r="AY1250" i="1"/>
  <c r="AY1254" i="1"/>
  <c r="AY1258" i="1"/>
  <c r="AY1262" i="1"/>
  <c r="AY1247" i="1"/>
  <c r="AY1251" i="1"/>
  <c r="AY1259" i="1"/>
  <c r="AY1263" i="1"/>
  <c r="AY1248" i="1"/>
  <c r="AY1252" i="1"/>
  <c r="AY1256" i="1"/>
  <c r="AY1260" i="1"/>
  <c r="AY1264" i="1"/>
  <c r="AY1245" i="1"/>
  <c r="AY1249" i="1"/>
  <c r="AY1257" i="1"/>
  <c r="AY1261" i="1"/>
  <c r="AY1210" i="1"/>
  <c r="AY1211" i="1"/>
  <c r="AY1236" i="1"/>
  <c r="AY1244" i="1"/>
  <c r="AY1233" i="1"/>
  <c r="AY1235" i="1"/>
  <c r="AY1212" i="1"/>
  <c r="AY1216" i="1"/>
  <c r="AY1220" i="1"/>
  <c r="AY1224" i="1"/>
  <c r="AY1228" i="1"/>
  <c r="AY1232" i="1"/>
  <c r="AY1240" i="1"/>
  <c r="AY1213" i="1"/>
  <c r="AY1217" i="1"/>
  <c r="AY1221" i="1"/>
  <c r="AY1225" i="1"/>
  <c r="AY1229" i="1"/>
  <c r="AY1237" i="1"/>
  <c r="AY1241" i="1"/>
  <c r="AY1214" i="1"/>
  <c r="AY1218" i="1"/>
  <c r="AY1222" i="1"/>
  <c r="AY1226" i="1"/>
  <c r="AY1230" i="1"/>
  <c r="AY1234" i="1"/>
  <c r="AY1238" i="1"/>
  <c r="AY1242" i="1"/>
  <c r="AY1215" i="1"/>
  <c r="AY1219" i="1"/>
  <c r="AY1223" i="1"/>
  <c r="AY1227" i="1"/>
  <c r="AY1239" i="1"/>
  <c r="AY1243" i="1"/>
  <c r="AY1202" i="1"/>
  <c r="AY1176" i="1"/>
  <c r="AY1178" i="1"/>
  <c r="AY1197" i="1"/>
  <c r="AY1199" i="1"/>
  <c r="AY1201" i="1"/>
  <c r="AY1187" i="1"/>
  <c r="AY1191" i="1"/>
  <c r="AY1195" i="1"/>
  <c r="AY1203" i="1"/>
  <c r="AY1207" i="1"/>
  <c r="AY1188" i="1"/>
  <c r="AY1192" i="1"/>
  <c r="AY1196" i="1"/>
  <c r="AY1200" i="1"/>
  <c r="AY1204" i="1"/>
  <c r="AY1208" i="1"/>
  <c r="AY1189" i="1"/>
  <c r="AY1193" i="1"/>
  <c r="AY1205" i="1"/>
  <c r="AY1209" i="1"/>
  <c r="AY1186" i="1"/>
  <c r="AY1190" i="1"/>
  <c r="AY1194" i="1"/>
  <c r="AY1198" i="1"/>
  <c r="AY1206" i="1"/>
  <c r="AY1180" i="1"/>
  <c r="AY1183" i="1"/>
  <c r="AY1171" i="1"/>
  <c r="AY1167" i="1"/>
  <c r="AY1185" i="1"/>
  <c r="AY1179" i="1"/>
  <c r="AY1182" i="1"/>
  <c r="AY1181" i="1"/>
  <c r="AY1184" i="1"/>
  <c r="AY1174" i="1"/>
  <c r="AY1175" i="1"/>
  <c r="AY1173" i="1"/>
  <c r="AY1177" i="1"/>
  <c r="AY1163" i="1"/>
  <c r="AY1148" i="1"/>
  <c r="AY1172" i="1"/>
  <c r="AY1165" i="1"/>
  <c r="AY1169" i="1"/>
  <c r="AY1125" i="1"/>
  <c r="AY1170" i="1"/>
  <c r="AY1147" i="1"/>
  <c r="AY1146" i="1"/>
  <c r="AY1160" i="1"/>
  <c r="AY1164" i="1"/>
  <c r="AY1144" i="1"/>
  <c r="AY1152" i="1"/>
  <c r="AY1156" i="1"/>
  <c r="AY1168" i="1"/>
  <c r="AY1145" i="1"/>
  <c r="AY1149" i="1"/>
  <c r="AY1153" i="1"/>
  <c r="AY1157" i="1"/>
  <c r="AY1161" i="1"/>
  <c r="AY1150" i="1"/>
  <c r="AY1154" i="1"/>
  <c r="AY1158" i="1"/>
  <c r="AY1162" i="1"/>
  <c r="AY1166" i="1"/>
  <c r="AY1143" i="1"/>
  <c r="AY1151" i="1"/>
  <c r="AY1155" i="1"/>
  <c r="AY1159" i="1"/>
  <c r="AY1135" i="1"/>
  <c r="AY1137" i="1"/>
  <c r="AY1142" i="1"/>
  <c r="AY1097" i="1"/>
  <c r="AY1120" i="1"/>
  <c r="AY1139" i="1"/>
  <c r="AY1119" i="1"/>
  <c r="AY1121" i="1"/>
  <c r="AY1134" i="1"/>
  <c r="AY1140" i="1"/>
  <c r="AY1141" i="1"/>
  <c r="AY1138" i="1"/>
  <c r="AY1126" i="1"/>
  <c r="AY1133" i="1"/>
  <c r="AY1122" i="1"/>
  <c r="AY1130" i="1"/>
  <c r="AY1123" i="1"/>
  <c r="AY1127" i="1"/>
  <c r="AY1131" i="1"/>
  <c r="AY1124" i="1"/>
  <c r="AY1128" i="1"/>
  <c r="AY1132" i="1"/>
  <c r="AY1136" i="1"/>
  <c r="AY1129" i="1"/>
  <c r="AY1111" i="1"/>
  <c r="AY1118" i="1"/>
  <c r="AY1081" i="1"/>
  <c r="AY1104" i="1"/>
  <c r="AY1110" i="1"/>
  <c r="AY1106" i="1"/>
  <c r="AY1082" i="1"/>
  <c r="AY1112" i="1"/>
  <c r="AY1105" i="1"/>
  <c r="AY1108" i="1"/>
  <c r="AY1116" i="1"/>
  <c r="AY1109" i="1"/>
  <c r="AY1113" i="1"/>
  <c r="AY1117" i="1"/>
  <c r="AY1114" i="1"/>
  <c r="AY1107" i="1"/>
  <c r="AY1115" i="1"/>
  <c r="AY1098" i="1"/>
  <c r="AY1067" i="1"/>
  <c r="AY1093" i="1"/>
  <c r="AY1095" i="1"/>
  <c r="AY1029" i="1"/>
  <c r="AY1090" i="1"/>
  <c r="AY1089" i="1"/>
  <c r="AY1015" i="1"/>
  <c r="AY1084" i="1"/>
  <c r="AY1092" i="1"/>
  <c r="AY1068" i="1"/>
  <c r="AY1096" i="1"/>
  <c r="AY1083" i="1"/>
  <c r="AY1091" i="1"/>
  <c r="AY1064" i="1"/>
  <c r="AY1072" i="1"/>
  <c r="AY1076" i="1"/>
  <c r="AY1080" i="1"/>
  <c r="AY1088" i="1"/>
  <c r="AY1100" i="1"/>
  <c r="AY1075" i="1"/>
  <c r="AY1065" i="1"/>
  <c r="AY1069" i="1"/>
  <c r="AY1073" i="1"/>
  <c r="AY1077" i="1"/>
  <c r="AY1085" i="1"/>
  <c r="AY1101" i="1"/>
  <c r="AY1103" i="1"/>
  <c r="AY1066" i="1"/>
  <c r="AY1070" i="1"/>
  <c r="AY1074" i="1"/>
  <c r="AY1078" i="1"/>
  <c r="AY1086" i="1"/>
  <c r="AY1094" i="1"/>
  <c r="AY1102" i="1"/>
  <c r="AY1063" i="1"/>
  <c r="AY1071" i="1"/>
  <c r="AY1079" i="1"/>
  <c r="AY1087" i="1"/>
  <c r="AY1099" i="1"/>
  <c r="AY1049" i="1"/>
  <c r="AY1027" i="1"/>
  <c r="AY1043" i="1"/>
  <c r="AY1019" i="1"/>
  <c r="AY993" i="1"/>
  <c r="AY1050" i="1"/>
  <c r="AY1016" i="1"/>
  <c r="AY1020" i="1"/>
  <c r="AY1022" i="1"/>
  <c r="AY1030" i="1"/>
  <c r="AY1035" i="1"/>
  <c r="AY1039" i="1"/>
  <c r="AY1047" i="1"/>
  <c r="AY1051" i="1"/>
  <c r="AY1055" i="1"/>
  <c r="AY1059" i="1"/>
  <c r="AY1046" i="1"/>
  <c r="AY1054" i="1"/>
  <c r="AY1058" i="1"/>
  <c r="AY1036" i="1"/>
  <c r="AY1040" i="1"/>
  <c r="AY1044" i="1"/>
  <c r="AY1048" i="1"/>
  <c r="AY1052" i="1"/>
  <c r="AY1056" i="1"/>
  <c r="AY1060" i="1"/>
  <c r="AY1037" i="1"/>
  <c r="AY1041" i="1"/>
  <c r="AY1045" i="1"/>
  <c r="AY1053" i="1"/>
  <c r="AY1057" i="1"/>
  <c r="AY1061" i="1"/>
  <c r="AY1034" i="1"/>
  <c r="AY1042" i="1"/>
  <c r="AY1038" i="1"/>
  <c r="AY1062" i="1"/>
  <c r="AY1025" i="1"/>
  <c r="AY1033" i="1"/>
  <c r="AY997" i="1"/>
  <c r="AY1002" i="1"/>
  <c r="AY1024" i="1"/>
  <c r="AY1032" i="1"/>
  <c r="AY1001" i="1"/>
  <c r="AY1021" i="1"/>
  <c r="AY1028" i="1"/>
  <c r="AY1014" i="1"/>
  <c r="AY1026" i="1"/>
  <c r="AY991" i="1"/>
  <c r="AY998" i="1"/>
  <c r="AY1000" i="1"/>
  <c r="AY1023" i="1"/>
  <c r="AY1031" i="1"/>
  <c r="AY990" i="1"/>
  <c r="AY996" i="1"/>
  <c r="AY1004" i="1"/>
  <c r="AY1008" i="1"/>
  <c r="AY1012" i="1"/>
  <c r="AY1005" i="1"/>
  <c r="AY1009" i="1"/>
  <c r="AY1013" i="1"/>
  <c r="AY1017" i="1"/>
  <c r="AY1006" i="1"/>
  <c r="AY1010" i="1"/>
  <c r="AY1018" i="1"/>
  <c r="AY995" i="1"/>
  <c r="AY999" i="1"/>
  <c r="AY1003" i="1"/>
  <c r="AY1007" i="1"/>
  <c r="AY1011" i="1"/>
  <c r="AY992" i="1"/>
  <c r="AY994" i="1"/>
  <c r="AY986" i="1"/>
  <c r="AY987" i="1"/>
  <c r="AY985" i="1"/>
  <c r="AY988" i="1"/>
  <c r="AY989" i="1"/>
  <c r="AY920" i="1"/>
  <c r="AY924" i="1"/>
  <c r="AY928" i="1"/>
  <c r="AY932" i="1"/>
  <c r="AY936" i="1"/>
  <c r="AY940" i="1"/>
  <c r="AY944" i="1"/>
  <c r="AY948" i="1"/>
  <c r="AY952" i="1"/>
  <c r="AY956" i="1"/>
  <c r="AY960" i="1"/>
  <c r="AY964" i="1"/>
  <c r="AY968" i="1"/>
  <c r="AY972" i="1"/>
  <c r="AY976" i="1"/>
  <c r="AY980" i="1"/>
  <c r="AY984" i="1"/>
  <c r="AY921" i="1"/>
  <c r="AY925" i="1"/>
  <c r="AY929" i="1"/>
  <c r="AY933" i="1"/>
  <c r="AY937" i="1"/>
  <c r="AY941" i="1"/>
  <c r="AY945" i="1"/>
  <c r="AY949" i="1"/>
  <c r="AY953" i="1"/>
  <c r="AY957" i="1"/>
  <c r="AY961" i="1"/>
  <c r="AY965" i="1"/>
  <c r="AY969" i="1"/>
  <c r="AY973" i="1"/>
  <c r="AY977" i="1"/>
  <c r="AY981" i="1"/>
  <c r="AY922" i="1"/>
  <c r="AY926" i="1"/>
  <c r="AY930" i="1"/>
  <c r="AY934" i="1"/>
  <c r="AY938" i="1"/>
  <c r="AY942" i="1"/>
  <c r="AY946" i="1"/>
  <c r="AY950" i="1"/>
  <c r="AY954" i="1"/>
  <c r="AY958" i="1"/>
  <c r="AY962" i="1"/>
  <c r="AY966" i="1"/>
  <c r="AY970" i="1"/>
  <c r="AY974" i="1"/>
  <c r="AY978" i="1"/>
  <c r="AY982" i="1"/>
  <c r="AY919" i="1"/>
  <c r="AY923" i="1"/>
  <c r="AY927" i="1"/>
  <c r="AY931" i="1"/>
  <c r="AY935" i="1"/>
  <c r="AY939" i="1"/>
  <c r="AY943" i="1"/>
  <c r="AY947" i="1"/>
  <c r="AY951" i="1"/>
  <c r="AY955" i="1"/>
  <c r="AY959" i="1"/>
  <c r="AY963" i="1"/>
  <c r="AY967" i="1"/>
  <c r="AY971" i="1"/>
  <c r="AY975" i="1"/>
  <c r="AY979" i="1"/>
  <c r="AY983" i="1"/>
  <c r="AY838" i="1"/>
  <c r="AY842" i="1"/>
  <c r="AY846" i="1"/>
  <c r="AY850" i="1"/>
  <c r="AY854" i="1"/>
  <c r="AY858" i="1"/>
  <c r="AY862" i="1"/>
  <c r="AY866" i="1"/>
  <c r="AY870" i="1"/>
  <c r="AY874" i="1"/>
  <c r="AY878" i="1"/>
  <c r="AY882" i="1"/>
  <c r="AY886" i="1"/>
  <c r="AY890" i="1"/>
  <c r="AY894" i="1"/>
  <c r="AY898" i="1"/>
  <c r="AY902" i="1"/>
  <c r="AY906" i="1"/>
  <c r="AY910" i="1"/>
  <c r="AY914" i="1"/>
  <c r="AY918" i="1"/>
  <c r="AY839" i="1"/>
  <c r="AY843" i="1"/>
  <c r="AY847" i="1"/>
  <c r="AY851" i="1"/>
  <c r="AY855" i="1"/>
  <c r="AY859" i="1"/>
  <c r="AY863" i="1"/>
  <c r="AY867" i="1"/>
  <c r="AY871" i="1"/>
  <c r="AY875" i="1"/>
  <c r="AY879" i="1"/>
  <c r="AY883" i="1"/>
  <c r="AY887" i="1"/>
  <c r="AY891" i="1"/>
  <c r="AY895" i="1"/>
  <c r="AY899" i="1"/>
  <c r="AY903" i="1"/>
  <c r="AY907" i="1"/>
  <c r="AY911" i="1"/>
  <c r="AY915" i="1"/>
  <c r="AY840" i="1"/>
  <c r="AY844" i="1"/>
  <c r="AY848" i="1"/>
  <c r="AY852" i="1"/>
  <c r="AY856" i="1"/>
  <c r="AY860" i="1"/>
  <c r="AY864" i="1"/>
  <c r="AY868" i="1"/>
  <c r="AY872" i="1"/>
  <c r="AY876" i="1"/>
  <c r="AY880" i="1"/>
  <c r="AY884" i="1"/>
  <c r="AY888" i="1"/>
  <c r="AY892" i="1"/>
  <c r="AY896" i="1"/>
  <c r="AY900" i="1"/>
  <c r="AY904" i="1"/>
  <c r="AY908" i="1"/>
  <c r="AY912" i="1"/>
  <c r="AY916" i="1"/>
  <c r="AY837" i="1"/>
  <c r="AY841" i="1"/>
  <c r="AY845" i="1"/>
  <c r="AY849" i="1"/>
  <c r="AY853" i="1"/>
  <c r="AY857" i="1"/>
  <c r="AY861" i="1"/>
  <c r="AY865" i="1"/>
  <c r="AY869" i="1"/>
  <c r="AY873" i="1"/>
  <c r="AY877" i="1"/>
  <c r="AY881" i="1"/>
  <c r="AY885" i="1"/>
  <c r="AY889" i="1"/>
  <c r="AY893" i="1"/>
  <c r="AY897" i="1"/>
  <c r="AY901" i="1"/>
  <c r="AY905" i="1"/>
  <c r="AY909" i="1"/>
  <c r="AY913" i="1"/>
  <c r="AY917" i="1"/>
  <c r="AY807" i="1"/>
  <c r="AY811" i="1"/>
  <c r="AY815" i="1"/>
  <c r="AY819" i="1"/>
  <c r="AY823" i="1"/>
  <c r="AY827" i="1"/>
  <c r="AY831" i="1"/>
  <c r="AY835" i="1"/>
  <c r="AY810" i="1"/>
  <c r="AY830" i="1"/>
  <c r="AY808" i="1"/>
  <c r="AY812" i="1"/>
  <c r="AY816" i="1"/>
  <c r="AY820" i="1"/>
  <c r="AY824" i="1"/>
  <c r="AY828" i="1"/>
  <c r="AY832" i="1"/>
  <c r="AY836" i="1"/>
  <c r="AY814" i="1"/>
  <c r="AY826" i="1"/>
  <c r="AY834" i="1"/>
  <c r="AY809" i="1"/>
  <c r="AY813" i="1"/>
  <c r="AY817" i="1"/>
  <c r="AY821" i="1"/>
  <c r="AY825" i="1"/>
  <c r="AY829" i="1"/>
  <c r="AY833" i="1"/>
  <c r="AY806" i="1"/>
  <c r="AY818" i="1"/>
  <c r="AY822" i="1"/>
  <c r="AY762" i="1"/>
  <c r="AY770" i="1"/>
  <c r="AY776" i="1"/>
  <c r="AY782" i="1"/>
  <c r="AY790" i="1"/>
  <c r="AY757" i="1"/>
  <c r="AY793" i="1"/>
  <c r="AY752" i="1"/>
  <c r="AY760" i="1"/>
  <c r="AY767" i="1"/>
  <c r="AY773" i="1"/>
  <c r="AY779" i="1"/>
  <c r="AY787" i="1"/>
  <c r="AY754" i="1"/>
  <c r="AY765" i="1"/>
  <c r="AY764" i="1"/>
  <c r="AY784" i="1"/>
  <c r="AY792" i="1"/>
  <c r="AY751" i="1"/>
  <c r="AY759" i="1"/>
  <c r="AY777" i="1"/>
  <c r="AY761" i="1"/>
  <c r="AY769" i="1"/>
  <c r="AY775" i="1"/>
  <c r="AY781" i="1"/>
  <c r="AY789" i="1"/>
  <c r="AY756" i="1"/>
  <c r="AY766" i="1"/>
  <c r="AY772" i="1"/>
  <c r="AY778" i="1"/>
  <c r="AY786" i="1"/>
  <c r="AY794" i="1"/>
  <c r="AY753" i="1"/>
  <c r="AY763" i="1"/>
  <c r="AY783" i="1"/>
  <c r="AY791" i="1"/>
  <c r="AY750" i="1"/>
  <c r="AY758" i="1"/>
  <c r="AY785" i="1"/>
  <c r="AY768" i="1"/>
  <c r="AY771" i="1"/>
  <c r="AY774" i="1"/>
  <c r="AY780" i="1"/>
  <c r="AY788" i="1"/>
  <c r="AY755" i="1"/>
  <c r="AY798" i="1"/>
  <c r="AY802" i="1"/>
  <c r="AY795" i="1"/>
  <c r="AY799" i="1"/>
  <c r="AY803" i="1"/>
  <c r="AY796" i="1"/>
  <c r="AY800" i="1"/>
  <c r="AY804" i="1"/>
  <c r="AY797" i="1"/>
  <c r="AY801" i="1"/>
  <c r="AY805" i="1"/>
  <c r="AY745" i="1"/>
  <c r="AY738" i="1"/>
  <c r="AY742" i="1"/>
  <c r="AY747" i="1"/>
  <c r="AY744" i="1"/>
  <c r="AY735" i="1"/>
  <c r="AY737" i="1"/>
  <c r="AY734" i="1"/>
  <c r="AY746" i="1"/>
  <c r="AY749" i="1"/>
  <c r="AY739" i="1"/>
  <c r="AY743" i="1"/>
  <c r="AY748" i="1"/>
  <c r="AY733" i="1"/>
  <c r="BA733" i="1" s="1"/>
  <c r="AY736" i="1"/>
  <c r="AY740" i="1"/>
  <c r="AY741" i="1"/>
  <c r="AI508" i="1"/>
  <c r="AI507" i="1"/>
  <c r="AI522" i="1"/>
  <c r="AI513" i="1"/>
  <c r="AI512" i="1"/>
  <c r="AI511" i="1"/>
  <c r="AI517" i="1"/>
  <c r="AI509" i="1"/>
  <c r="AI515" i="1"/>
  <c r="AI499" i="1"/>
  <c r="AI506" i="1"/>
  <c r="AI504" i="1"/>
  <c r="AI510" i="1"/>
  <c r="AI501" i="1"/>
  <c r="AI500" i="1"/>
  <c r="AI492" i="1"/>
  <c r="AI491" i="1"/>
  <c r="AI498" i="1"/>
  <c r="AI490" i="1"/>
  <c r="AI505" i="1"/>
  <c r="AI489" i="1"/>
  <c r="AI488" i="1"/>
  <c r="AI503" i="1"/>
  <c r="AI487" i="1"/>
  <c r="AI502" i="1"/>
  <c r="AI494" i="1"/>
  <c r="AI493" i="1"/>
  <c r="AI275" i="1"/>
  <c r="AI273" i="1"/>
  <c r="AY728" i="1"/>
  <c r="AZ728" i="1" s="1"/>
  <c r="AW714" i="1"/>
  <c r="AW728" i="1"/>
  <c r="AQ730" i="1"/>
  <c r="AW730" i="1"/>
  <c r="AQ724" i="1"/>
  <c r="AW724" i="1"/>
  <c r="AW727" i="1"/>
  <c r="AW732" i="1"/>
  <c r="AW721" i="1"/>
  <c r="AW719" i="1"/>
  <c r="AW726" i="1"/>
  <c r="AW717" i="1"/>
  <c r="AQ725" i="1"/>
  <c r="AW725" i="1"/>
  <c r="AQ722" i="1"/>
  <c r="AW722" i="1"/>
  <c r="AQ716" i="1"/>
  <c r="AW716" i="1"/>
  <c r="AQ718" i="1"/>
  <c r="AW718" i="1"/>
  <c r="AW723" i="1"/>
  <c r="AW720" i="1"/>
  <c r="AW731" i="1"/>
  <c r="AW729" i="1"/>
  <c r="AW715" i="1"/>
  <c r="AY714" i="1"/>
  <c r="BA714" i="1" s="1"/>
  <c r="AY724" i="1"/>
  <c r="AZ724" i="1" s="1"/>
  <c r="AY730" i="1"/>
  <c r="BA730" i="1" s="1"/>
  <c r="AY726" i="1"/>
  <c r="AY720" i="1"/>
  <c r="AY716" i="1"/>
  <c r="AY732" i="1"/>
  <c r="AY26" i="1"/>
  <c r="BA26" i="1" s="1"/>
  <c r="AY715" i="1"/>
  <c r="AY717" i="1"/>
  <c r="AY719" i="1"/>
  <c r="AY721" i="1"/>
  <c r="AY723" i="1"/>
  <c r="AY725" i="1"/>
  <c r="AY727" i="1"/>
  <c r="AY729" i="1"/>
  <c r="AY731" i="1"/>
  <c r="AY722" i="1"/>
  <c r="AY718" i="1"/>
  <c r="AY711" i="1"/>
  <c r="AZ711" i="1" s="1"/>
  <c r="AY707" i="1"/>
  <c r="AZ707" i="1" s="1"/>
  <c r="AY703" i="1"/>
  <c r="AZ703" i="1" s="1"/>
  <c r="AY699" i="1"/>
  <c r="AZ699" i="1" s="1"/>
  <c r="AY692" i="1"/>
  <c r="BA692" i="1" s="1"/>
  <c r="AY710" i="1"/>
  <c r="BA710" i="1" s="1"/>
  <c r="AY706" i="1"/>
  <c r="BA706" i="1" s="1"/>
  <c r="AY702" i="1"/>
  <c r="AZ702" i="1" s="1"/>
  <c r="AY698" i="1"/>
  <c r="AZ698" i="1" s="1"/>
  <c r="AY691" i="1"/>
  <c r="AZ691" i="1" s="1"/>
  <c r="AY713" i="1"/>
  <c r="BA713" i="1" s="1"/>
  <c r="AY709" i="1"/>
  <c r="BA709" i="1" s="1"/>
  <c r="AY705" i="1"/>
  <c r="AZ705" i="1" s="1"/>
  <c r="AY701" i="1"/>
  <c r="BA701" i="1" s="1"/>
  <c r="AY697" i="1"/>
  <c r="AZ697" i="1" s="1"/>
  <c r="AY690" i="1"/>
  <c r="AZ690" i="1" s="1"/>
  <c r="AY712" i="1"/>
  <c r="BA712" i="1" s="1"/>
  <c r="AY708" i="1"/>
  <c r="BA708" i="1" s="1"/>
  <c r="AY704" i="1"/>
  <c r="BA704" i="1" s="1"/>
  <c r="AY700" i="1"/>
  <c r="BA700" i="1" s="1"/>
  <c r="AY696" i="1"/>
  <c r="BA696" i="1" s="1"/>
  <c r="AW694" i="1"/>
  <c r="AW2" i="1"/>
  <c r="AQ2" i="1"/>
  <c r="AQ6" i="1"/>
  <c r="AW6" i="1"/>
  <c r="AW10" i="1"/>
  <c r="AQ10" i="1"/>
  <c r="AQ14" i="1"/>
  <c r="AW14" i="1"/>
  <c r="AW18" i="1"/>
  <c r="AQ18" i="1"/>
  <c r="AQ22" i="1"/>
  <c r="AW22" i="1"/>
  <c r="AW26" i="1"/>
  <c r="AQ26" i="1"/>
  <c r="AQ30" i="1"/>
  <c r="AW30" i="1"/>
  <c r="AW34" i="1"/>
  <c r="AQ34" i="1"/>
  <c r="AQ38" i="1"/>
  <c r="AW38" i="1"/>
  <c r="AW42" i="1"/>
  <c r="AQ42" i="1"/>
  <c r="AQ46" i="1"/>
  <c r="AW46" i="1"/>
  <c r="AW50" i="1"/>
  <c r="AQ50" i="1"/>
  <c r="AQ54" i="1"/>
  <c r="AW54" i="1"/>
  <c r="AW58" i="1"/>
  <c r="AQ58" i="1"/>
  <c r="AQ62" i="1"/>
  <c r="AW62" i="1"/>
  <c r="AW66" i="1"/>
  <c r="AQ66" i="1"/>
  <c r="AQ70" i="1"/>
  <c r="AW70" i="1"/>
  <c r="AW74" i="1"/>
  <c r="AQ74" i="1"/>
  <c r="AQ78" i="1"/>
  <c r="AW78" i="1"/>
  <c r="AW82" i="1"/>
  <c r="AQ82" i="1"/>
  <c r="AQ86" i="1"/>
  <c r="AW86" i="1"/>
  <c r="AW90" i="1"/>
  <c r="AQ90" i="1"/>
  <c r="AQ94" i="1"/>
  <c r="AW94" i="1"/>
  <c r="AW98" i="1"/>
  <c r="AQ98" i="1"/>
  <c r="AQ102" i="1"/>
  <c r="AW102" i="1"/>
  <c r="AW106" i="1"/>
  <c r="AQ106" i="1"/>
  <c r="AQ110" i="1"/>
  <c r="AW110" i="1"/>
  <c r="AW114" i="1"/>
  <c r="AQ114" i="1"/>
  <c r="AQ118" i="1"/>
  <c r="AW118" i="1"/>
  <c r="AW122" i="1"/>
  <c r="AQ122" i="1"/>
  <c r="AQ126" i="1"/>
  <c r="AW126" i="1"/>
  <c r="AW130" i="1"/>
  <c r="AQ130" i="1"/>
  <c r="AQ134" i="1"/>
  <c r="AW134" i="1"/>
  <c r="AW138" i="1"/>
  <c r="AQ138" i="1"/>
  <c r="AQ142" i="1"/>
  <c r="AW142" i="1"/>
  <c r="AQ146" i="1"/>
  <c r="AW146" i="1"/>
  <c r="AQ150" i="1"/>
  <c r="AW150" i="1"/>
  <c r="AQ154" i="1"/>
  <c r="AW154" i="1"/>
  <c r="AQ158" i="1"/>
  <c r="AW158" i="1"/>
  <c r="AQ162" i="1"/>
  <c r="AW162" i="1"/>
  <c r="AQ166" i="1"/>
  <c r="AW166" i="1"/>
  <c r="AQ170" i="1"/>
  <c r="AW170" i="1"/>
  <c r="AQ174" i="1"/>
  <c r="AW174" i="1"/>
  <c r="AQ178" i="1"/>
  <c r="AW178" i="1"/>
  <c r="AQ182" i="1"/>
  <c r="AW182" i="1"/>
  <c r="AQ186" i="1"/>
  <c r="AW186" i="1"/>
  <c r="AQ190" i="1"/>
  <c r="AW190" i="1"/>
  <c r="AQ194" i="1"/>
  <c r="AW194" i="1"/>
  <c r="AQ198" i="1"/>
  <c r="AW198" i="1"/>
  <c r="AQ202" i="1"/>
  <c r="AW202" i="1"/>
  <c r="AQ206" i="1"/>
  <c r="AW206" i="1"/>
  <c r="AQ210" i="1"/>
  <c r="AW210" i="1"/>
  <c r="AQ214" i="1"/>
  <c r="AW214" i="1"/>
  <c r="AQ218" i="1"/>
  <c r="AW218" i="1"/>
  <c r="AQ222" i="1"/>
  <c r="AW222" i="1"/>
  <c r="AQ226" i="1"/>
  <c r="AW226" i="1"/>
  <c r="AQ230" i="1"/>
  <c r="AW230" i="1"/>
  <c r="AQ234" i="1"/>
  <c r="AW234" i="1"/>
  <c r="AQ238" i="1"/>
  <c r="AW238" i="1"/>
  <c r="AQ242" i="1"/>
  <c r="AW242" i="1"/>
  <c r="AQ246" i="1"/>
  <c r="AW246" i="1"/>
  <c r="AQ250" i="1"/>
  <c r="AW250" i="1"/>
  <c r="AQ254" i="1"/>
  <c r="AW254" i="1"/>
  <c r="AQ258" i="1"/>
  <c r="AW258" i="1"/>
  <c r="AQ262" i="1"/>
  <c r="AW262" i="1"/>
  <c r="AQ266" i="1"/>
  <c r="AW266" i="1"/>
  <c r="AQ270" i="1"/>
  <c r="AW270" i="1"/>
  <c r="AQ274" i="1"/>
  <c r="AW274" i="1"/>
  <c r="AQ278" i="1"/>
  <c r="AW278" i="1"/>
  <c r="AQ282" i="1"/>
  <c r="AW282" i="1"/>
  <c r="AQ286" i="1"/>
  <c r="AW286" i="1"/>
  <c r="AQ290" i="1"/>
  <c r="AW290" i="1"/>
  <c r="AQ294" i="1"/>
  <c r="AW294" i="1"/>
  <c r="AQ298" i="1"/>
  <c r="AW298" i="1"/>
  <c r="AQ302" i="1"/>
  <c r="AW302" i="1"/>
  <c r="AQ306" i="1"/>
  <c r="AW306" i="1"/>
  <c r="AQ310" i="1"/>
  <c r="AW310" i="1"/>
  <c r="AQ314" i="1"/>
  <c r="AW314" i="1"/>
  <c r="AQ318" i="1"/>
  <c r="AW318" i="1"/>
  <c r="AQ322" i="1"/>
  <c r="AW322" i="1"/>
  <c r="AQ326" i="1"/>
  <c r="AW326" i="1"/>
  <c r="AQ330" i="1"/>
  <c r="AW330" i="1"/>
  <c r="AQ334" i="1"/>
  <c r="AW334" i="1"/>
  <c r="AQ338" i="1"/>
  <c r="AW338" i="1"/>
  <c r="AQ342" i="1"/>
  <c r="AW342" i="1"/>
  <c r="AQ346" i="1"/>
  <c r="AW346" i="1"/>
  <c r="AQ350" i="1"/>
  <c r="AW350" i="1"/>
  <c r="AQ354" i="1"/>
  <c r="AW354" i="1"/>
  <c r="AQ358" i="1"/>
  <c r="AW358" i="1"/>
  <c r="AQ362" i="1"/>
  <c r="AW362" i="1"/>
  <c r="AQ366" i="1"/>
  <c r="AW366" i="1"/>
  <c r="AQ370" i="1"/>
  <c r="AW370" i="1"/>
  <c r="AQ374" i="1"/>
  <c r="AW374" i="1"/>
  <c r="AQ378" i="1"/>
  <c r="AW378" i="1"/>
  <c r="AQ382" i="1"/>
  <c r="AW382" i="1"/>
  <c r="AQ386" i="1"/>
  <c r="AW386" i="1"/>
  <c r="AQ390" i="1"/>
  <c r="AW390" i="1"/>
  <c r="AQ394" i="1"/>
  <c r="AW394" i="1"/>
  <c r="AQ398" i="1"/>
  <c r="AW398" i="1"/>
  <c r="AQ402" i="1"/>
  <c r="AW402" i="1"/>
  <c r="AQ406" i="1"/>
  <c r="AW406" i="1"/>
  <c r="AQ410" i="1"/>
  <c r="AW410" i="1"/>
  <c r="AQ414" i="1"/>
  <c r="AW414" i="1"/>
  <c r="AQ418" i="1"/>
  <c r="AW418" i="1"/>
  <c r="AQ422" i="1"/>
  <c r="AW422" i="1"/>
  <c r="AQ426" i="1"/>
  <c r="AW426" i="1"/>
  <c r="AQ430" i="1"/>
  <c r="AW430" i="1"/>
  <c r="AQ434" i="1"/>
  <c r="AW434" i="1"/>
  <c r="AQ438" i="1"/>
  <c r="AW438" i="1"/>
  <c r="AQ442" i="1"/>
  <c r="AW442" i="1"/>
  <c r="AQ446" i="1"/>
  <c r="AW446" i="1"/>
  <c r="AQ450" i="1"/>
  <c r="AW450" i="1"/>
  <c r="AQ454" i="1"/>
  <c r="AW454" i="1"/>
  <c r="AQ458" i="1"/>
  <c r="AW458" i="1"/>
  <c r="AQ462" i="1"/>
  <c r="AW462" i="1"/>
  <c r="AQ466" i="1"/>
  <c r="AW466" i="1"/>
  <c r="AQ470" i="1"/>
  <c r="AW470" i="1"/>
  <c r="AQ474" i="1"/>
  <c r="AW474" i="1"/>
  <c r="AQ478" i="1"/>
  <c r="AW478" i="1"/>
  <c r="AQ482" i="1"/>
  <c r="AW482" i="1"/>
  <c r="AQ486" i="1"/>
  <c r="AW486" i="1"/>
  <c r="AQ490" i="1"/>
  <c r="AW490" i="1"/>
  <c r="AQ494" i="1"/>
  <c r="AW494" i="1"/>
  <c r="AQ498" i="1"/>
  <c r="AW498" i="1"/>
  <c r="AQ502" i="1"/>
  <c r="AW502" i="1"/>
  <c r="AQ506" i="1"/>
  <c r="AW506" i="1"/>
  <c r="AQ510" i="1"/>
  <c r="AW510" i="1"/>
  <c r="AQ514" i="1"/>
  <c r="AW514" i="1"/>
  <c r="AQ518" i="1"/>
  <c r="AW518" i="1"/>
  <c r="AQ522" i="1"/>
  <c r="AW522" i="1"/>
  <c r="AQ526" i="1"/>
  <c r="AW526" i="1"/>
  <c r="AQ530" i="1"/>
  <c r="AW530" i="1"/>
  <c r="AQ534" i="1"/>
  <c r="AW534" i="1"/>
  <c r="AQ538" i="1"/>
  <c r="AW538" i="1"/>
  <c r="AQ542" i="1"/>
  <c r="AW542" i="1"/>
  <c r="AQ546" i="1"/>
  <c r="AW546" i="1"/>
  <c r="AQ550" i="1"/>
  <c r="AW550" i="1"/>
  <c r="AQ554" i="1"/>
  <c r="AW554" i="1"/>
  <c r="AQ558" i="1"/>
  <c r="AW558" i="1"/>
  <c r="AQ562" i="1"/>
  <c r="AW562" i="1"/>
  <c r="AQ566" i="1"/>
  <c r="AW566" i="1"/>
  <c r="AQ570" i="1"/>
  <c r="AW570" i="1"/>
  <c r="AQ574" i="1"/>
  <c r="AW574" i="1"/>
  <c r="AQ578" i="1"/>
  <c r="AW578" i="1"/>
  <c r="AQ582" i="1"/>
  <c r="AW582" i="1"/>
  <c r="AQ586" i="1"/>
  <c r="AW586" i="1"/>
  <c r="AQ590" i="1"/>
  <c r="AW590" i="1"/>
  <c r="AQ713" i="1"/>
  <c r="AW713" i="1"/>
  <c r="AQ711" i="1"/>
  <c r="AW711" i="1"/>
  <c r="AW709" i="1"/>
  <c r="AQ709" i="1"/>
  <c r="AQ707" i="1"/>
  <c r="AW707" i="1"/>
  <c r="AQ705" i="1"/>
  <c r="AW705" i="1"/>
  <c r="AQ703" i="1"/>
  <c r="AW703" i="1"/>
  <c r="AW701" i="1"/>
  <c r="AQ701" i="1"/>
  <c r="AQ699" i="1"/>
  <c r="AW699" i="1"/>
  <c r="AQ697" i="1"/>
  <c r="AW697" i="1"/>
  <c r="AW706" i="1"/>
  <c r="AW698" i="1"/>
  <c r="AW690" i="1"/>
  <c r="AW682" i="1"/>
  <c r="AW674" i="1"/>
  <c r="AW666" i="1"/>
  <c r="AW658" i="1"/>
  <c r="AW650" i="1"/>
  <c r="AW642" i="1"/>
  <c r="AW634" i="1"/>
  <c r="AW626" i="1"/>
  <c r="AW618" i="1"/>
  <c r="AW610" i="1"/>
  <c r="AW602" i="1"/>
  <c r="AQ3" i="1"/>
  <c r="AW3" i="1"/>
  <c r="AQ7" i="1"/>
  <c r="AW7" i="1"/>
  <c r="AQ11" i="1"/>
  <c r="AW11" i="1"/>
  <c r="AQ15" i="1"/>
  <c r="AW15" i="1"/>
  <c r="AQ19" i="1"/>
  <c r="AW19" i="1"/>
  <c r="AQ23" i="1"/>
  <c r="AW23" i="1"/>
  <c r="AQ27" i="1"/>
  <c r="AW27" i="1"/>
  <c r="AQ31" i="1"/>
  <c r="AW31" i="1"/>
  <c r="AQ35" i="1"/>
  <c r="AW35" i="1"/>
  <c r="AQ39" i="1"/>
  <c r="AW39" i="1"/>
  <c r="AQ43" i="1"/>
  <c r="AW43" i="1"/>
  <c r="AQ47" i="1"/>
  <c r="AW47" i="1"/>
  <c r="AQ51" i="1"/>
  <c r="AW51" i="1"/>
  <c r="AQ55" i="1"/>
  <c r="AW55" i="1"/>
  <c r="AQ59" i="1"/>
  <c r="AW59" i="1"/>
  <c r="AQ63" i="1"/>
  <c r="AW63" i="1"/>
  <c r="AQ67" i="1"/>
  <c r="AW67" i="1"/>
  <c r="AQ71" i="1"/>
  <c r="AW71" i="1"/>
  <c r="AQ75" i="1"/>
  <c r="AW75" i="1"/>
  <c r="AQ79" i="1"/>
  <c r="AW79" i="1"/>
  <c r="AQ83" i="1"/>
  <c r="AW83" i="1"/>
  <c r="AQ87" i="1"/>
  <c r="AW87" i="1"/>
  <c r="AQ91" i="1"/>
  <c r="AW91" i="1"/>
  <c r="AQ95" i="1"/>
  <c r="AW95" i="1"/>
  <c r="AQ99" i="1"/>
  <c r="AW99" i="1"/>
  <c r="AQ103" i="1"/>
  <c r="AW103" i="1"/>
  <c r="AQ107" i="1"/>
  <c r="AW107" i="1"/>
  <c r="AQ111" i="1"/>
  <c r="AW111" i="1"/>
  <c r="AQ115" i="1"/>
  <c r="AW115" i="1"/>
  <c r="AQ119" i="1"/>
  <c r="AW119" i="1"/>
  <c r="AQ123" i="1"/>
  <c r="AW123" i="1"/>
  <c r="AQ127" i="1"/>
  <c r="AW127" i="1"/>
  <c r="AQ131" i="1"/>
  <c r="AW131" i="1"/>
  <c r="AQ135" i="1"/>
  <c r="AW135" i="1"/>
  <c r="AQ139" i="1"/>
  <c r="AW139" i="1"/>
  <c r="AQ143" i="1"/>
  <c r="AW143" i="1"/>
  <c r="AQ147" i="1"/>
  <c r="AW147" i="1"/>
  <c r="AQ151" i="1"/>
  <c r="AW151" i="1"/>
  <c r="AQ155" i="1"/>
  <c r="AW155" i="1"/>
  <c r="AQ159" i="1"/>
  <c r="AW159" i="1"/>
  <c r="AQ163" i="1"/>
  <c r="AW163" i="1"/>
  <c r="AQ167" i="1"/>
  <c r="AW167" i="1"/>
  <c r="AQ171" i="1"/>
  <c r="AW171" i="1"/>
  <c r="AQ175" i="1"/>
  <c r="AW175" i="1"/>
  <c r="AQ179" i="1"/>
  <c r="AW179" i="1"/>
  <c r="AQ183" i="1"/>
  <c r="AW183" i="1"/>
  <c r="AQ187" i="1"/>
  <c r="AW187" i="1"/>
  <c r="AQ191" i="1"/>
  <c r="AW191" i="1"/>
  <c r="AQ195" i="1"/>
  <c r="AW195" i="1"/>
  <c r="AQ199" i="1"/>
  <c r="AW199" i="1"/>
  <c r="AQ203" i="1"/>
  <c r="AW203" i="1"/>
  <c r="AQ207" i="1"/>
  <c r="AW207" i="1"/>
  <c r="AQ211" i="1"/>
  <c r="AW211" i="1"/>
  <c r="AQ215" i="1"/>
  <c r="AW215" i="1"/>
  <c r="AQ219" i="1"/>
  <c r="AW219" i="1"/>
  <c r="AQ223" i="1"/>
  <c r="AW223" i="1"/>
  <c r="AQ227" i="1"/>
  <c r="AW227" i="1"/>
  <c r="AQ231" i="1"/>
  <c r="AW231" i="1"/>
  <c r="AQ235" i="1"/>
  <c r="AW235" i="1"/>
  <c r="AQ239" i="1"/>
  <c r="AW239" i="1"/>
  <c r="AQ243" i="1"/>
  <c r="AW243" i="1"/>
  <c r="AQ247" i="1"/>
  <c r="AW247" i="1"/>
  <c r="AQ251" i="1"/>
  <c r="AW251" i="1"/>
  <c r="AQ255" i="1"/>
  <c r="AW255" i="1"/>
  <c r="AQ259" i="1"/>
  <c r="AW259" i="1"/>
  <c r="AQ263" i="1"/>
  <c r="AW263" i="1"/>
  <c r="AQ267" i="1"/>
  <c r="AW267" i="1"/>
  <c r="AQ271" i="1"/>
  <c r="AW271" i="1"/>
  <c r="AQ275" i="1"/>
  <c r="AW275" i="1"/>
  <c r="AQ279" i="1"/>
  <c r="AW279" i="1"/>
  <c r="AQ283" i="1"/>
  <c r="AW283" i="1"/>
  <c r="AQ287" i="1"/>
  <c r="AW287" i="1"/>
  <c r="AQ291" i="1"/>
  <c r="AW291" i="1"/>
  <c r="AQ295" i="1"/>
  <c r="AW295" i="1"/>
  <c r="AQ299" i="1"/>
  <c r="AW299" i="1"/>
  <c r="AQ303" i="1"/>
  <c r="AW303" i="1"/>
  <c r="AQ307" i="1"/>
  <c r="AW307" i="1"/>
  <c r="AQ311" i="1"/>
  <c r="AW311" i="1"/>
  <c r="AQ315" i="1"/>
  <c r="AW315" i="1"/>
  <c r="AQ319" i="1"/>
  <c r="AW319" i="1"/>
  <c r="AQ323" i="1"/>
  <c r="AW323" i="1"/>
  <c r="AQ327" i="1"/>
  <c r="AW327" i="1"/>
  <c r="AQ331" i="1"/>
  <c r="AW331" i="1"/>
  <c r="AQ335" i="1"/>
  <c r="AW335" i="1"/>
  <c r="AQ339" i="1"/>
  <c r="AW339" i="1"/>
  <c r="AQ343" i="1"/>
  <c r="AW343" i="1"/>
  <c r="AQ347" i="1"/>
  <c r="AW347" i="1"/>
  <c r="AQ351" i="1"/>
  <c r="AW351" i="1"/>
  <c r="AQ355" i="1"/>
  <c r="AW355" i="1"/>
  <c r="AQ359" i="1"/>
  <c r="AW359" i="1"/>
  <c r="AQ363" i="1"/>
  <c r="AW363" i="1"/>
  <c r="AQ367" i="1"/>
  <c r="AW367" i="1"/>
  <c r="AQ371" i="1"/>
  <c r="AW371" i="1"/>
  <c r="AQ375" i="1"/>
  <c r="AW375" i="1"/>
  <c r="AQ379" i="1"/>
  <c r="AW379" i="1"/>
  <c r="AQ383" i="1"/>
  <c r="AW383" i="1"/>
  <c r="AQ387" i="1"/>
  <c r="AW387" i="1"/>
  <c r="AQ391" i="1"/>
  <c r="AW391" i="1"/>
  <c r="AQ395" i="1"/>
  <c r="AW395" i="1"/>
  <c r="AQ399" i="1"/>
  <c r="AW399" i="1"/>
  <c r="AQ403" i="1"/>
  <c r="AW403" i="1"/>
  <c r="AQ407" i="1"/>
  <c r="AW407" i="1"/>
  <c r="AQ411" i="1"/>
  <c r="AW411" i="1"/>
  <c r="AQ415" i="1"/>
  <c r="AW415" i="1"/>
  <c r="AQ419" i="1"/>
  <c r="AW419" i="1"/>
  <c r="AQ423" i="1"/>
  <c r="AW423" i="1"/>
  <c r="AQ427" i="1"/>
  <c r="AW427" i="1"/>
  <c r="AQ431" i="1"/>
  <c r="AW431" i="1"/>
  <c r="AQ435" i="1"/>
  <c r="AW435" i="1"/>
  <c r="AQ439" i="1"/>
  <c r="AW439" i="1"/>
  <c r="AQ443" i="1"/>
  <c r="AW443" i="1"/>
  <c r="AQ447" i="1"/>
  <c r="AW447" i="1"/>
  <c r="AQ451" i="1"/>
  <c r="AW451" i="1"/>
  <c r="AQ455" i="1"/>
  <c r="AW455" i="1"/>
  <c r="AQ459" i="1"/>
  <c r="AW459" i="1"/>
  <c r="AQ463" i="1"/>
  <c r="AW463" i="1"/>
  <c r="AQ467" i="1"/>
  <c r="AW467" i="1"/>
  <c r="AQ471" i="1"/>
  <c r="AW471" i="1"/>
  <c r="AQ475" i="1"/>
  <c r="AW475" i="1"/>
  <c r="AQ479" i="1"/>
  <c r="AW479" i="1"/>
  <c r="AQ483" i="1"/>
  <c r="AW483" i="1"/>
  <c r="AQ487" i="1"/>
  <c r="AW487" i="1"/>
  <c r="AQ491" i="1"/>
  <c r="AW491" i="1"/>
  <c r="AQ495" i="1"/>
  <c r="AW495" i="1"/>
  <c r="AQ499" i="1"/>
  <c r="AW499" i="1"/>
  <c r="AQ503" i="1"/>
  <c r="AW503" i="1"/>
  <c r="AQ507" i="1"/>
  <c r="AW507" i="1"/>
  <c r="AQ511" i="1"/>
  <c r="AW511" i="1"/>
  <c r="AQ515" i="1"/>
  <c r="AW515" i="1"/>
  <c r="AQ519" i="1"/>
  <c r="AW519" i="1"/>
  <c r="AQ523" i="1"/>
  <c r="AW523" i="1"/>
  <c r="AQ527" i="1"/>
  <c r="AW527" i="1"/>
  <c r="AQ531" i="1"/>
  <c r="AW531" i="1"/>
  <c r="AQ535" i="1"/>
  <c r="AW535" i="1"/>
  <c r="AQ539" i="1"/>
  <c r="AW539" i="1"/>
  <c r="AQ543" i="1"/>
  <c r="AW543" i="1"/>
  <c r="AQ547" i="1"/>
  <c r="AW547" i="1"/>
  <c r="AQ551" i="1"/>
  <c r="AW551" i="1"/>
  <c r="AQ555" i="1"/>
  <c r="AW555" i="1"/>
  <c r="AQ559" i="1"/>
  <c r="AW559" i="1"/>
  <c r="AQ563" i="1"/>
  <c r="AW563" i="1"/>
  <c r="AQ567" i="1"/>
  <c r="AW567" i="1"/>
  <c r="AQ571" i="1"/>
  <c r="AW571" i="1"/>
  <c r="AQ575" i="1"/>
  <c r="AW575" i="1"/>
  <c r="AQ579" i="1"/>
  <c r="AW579" i="1"/>
  <c r="AQ583" i="1"/>
  <c r="AW583" i="1"/>
  <c r="AQ587" i="1"/>
  <c r="AW587" i="1"/>
  <c r="AQ591" i="1"/>
  <c r="AW591" i="1"/>
  <c r="AQ595" i="1"/>
  <c r="AW595" i="1"/>
  <c r="AQ599" i="1"/>
  <c r="AW599" i="1"/>
  <c r="AQ603" i="1"/>
  <c r="AW603" i="1"/>
  <c r="AQ607" i="1"/>
  <c r="AW607" i="1"/>
  <c r="AQ611" i="1"/>
  <c r="AW611" i="1"/>
  <c r="AQ615" i="1"/>
  <c r="AW615" i="1"/>
  <c r="AQ619" i="1"/>
  <c r="AW619" i="1"/>
  <c r="AQ623" i="1"/>
  <c r="AW623" i="1"/>
  <c r="AQ627" i="1"/>
  <c r="AW627" i="1"/>
  <c r="AQ631" i="1"/>
  <c r="AW631" i="1"/>
  <c r="AQ635" i="1"/>
  <c r="AW635" i="1"/>
  <c r="AQ639" i="1"/>
  <c r="AW639" i="1"/>
  <c r="AQ643" i="1"/>
  <c r="AW643" i="1"/>
  <c r="AQ647" i="1"/>
  <c r="AW647" i="1"/>
  <c r="AQ651" i="1"/>
  <c r="AW651" i="1"/>
  <c r="AQ655" i="1"/>
  <c r="AW655" i="1"/>
  <c r="AQ659" i="1"/>
  <c r="AW659" i="1"/>
  <c r="AQ663" i="1"/>
  <c r="AW663" i="1"/>
  <c r="AQ667" i="1"/>
  <c r="AW667" i="1"/>
  <c r="AQ671" i="1"/>
  <c r="AW671" i="1"/>
  <c r="AQ675" i="1"/>
  <c r="AW675" i="1"/>
  <c r="AQ679" i="1"/>
  <c r="AW679" i="1"/>
  <c r="AQ683" i="1"/>
  <c r="AW683" i="1"/>
  <c r="AQ687" i="1"/>
  <c r="AW687" i="1"/>
  <c r="AW693" i="1"/>
  <c r="AQ693" i="1"/>
  <c r="AQ691" i="1"/>
  <c r="AW691" i="1"/>
  <c r="AW712" i="1"/>
  <c r="AW704" i="1"/>
  <c r="AW696" i="1"/>
  <c r="AW688" i="1"/>
  <c r="AW680" i="1"/>
  <c r="AW672" i="1"/>
  <c r="AW664" i="1"/>
  <c r="AW656" i="1"/>
  <c r="AW648" i="1"/>
  <c r="AW640" i="1"/>
  <c r="AW632" i="1"/>
  <c r="AW624" i="1"/>
  <c r="AW616" i="1"/>
  <c r="AW608" i="1"/>
  <c r="AW600" i="1"/>
  <c r="AQ4" i="1"/>
  <c r="AW4" i="1"/>
  <c r="AQ8" i="1"/>
  <c r="AW8" i="1"/>
  <c r="AQ12" i="1"/>
  <c r="AW12" i="1"/>
  <c r="AQ16" i="1"/>
  <c r="AW16" i="1"/>
  <c r="AQ20" i="1"/>
  <c r="AW20" i="1"/>
  <c r="AQ24" i="1"/>
  <c r="AW24" i="1"/>
  <c r="AQ28" i="1"/>
  <c r="AW28" i="1"/>
  <c r="AQ32" i="1"/>
  <c r="AW32" i="1"/>
  <c r="AQ36" i="1"/>
  <c r="AW36" i="1"/>
  <c r="AQ40" i="1"/>
  <c r="AW40" i="1"/>
  <c r="AQ44" i="1"/>
  <c r="AW44" i="1"/>
  <c r="AQ48" i="1"/>
  <c r="AW48" i="1"/>
  <c r="AQ52" i="1"/>
  <c r="AW52" i="1"/>
  <c r="AQ56" i="1"/>
  <c r="AW56" i="1"/>
  <c r="AQ60" i="1"/>
  <c r="AW60" i="1"/>
  <c r="AQ64" i="1"/>
  <c r="AW64" i="1"/>
  <c r="AQ68" i="1"/>
  <c r="AW68" i="1"/>
  <c r="AQ72" i="1"/>
  <c r="AW72" i="1"/>
  <c r="AQ76" i="1"/>
  <c r="AW76" i="1"/>
  <c r="AQ80" i="1"/>
  <c r="AW80" i="1"/>
  <c r="AQ84" i="1"/>
  <c r="AW84" i="1"/>
  <c r="AQ88" i="1"/>
  <c r="AW88" i="1"/>
  <c r="AQ92" i="1"/>
  <c r="AW92" i="1"/>
  <c r="AQ96" i="1"/>
  <c r="AW96" i="1"/>
  <c r="AQ100" i="1"/>
  <c r="AW100" i="1"/>
  <c r="AQ104" i="1"/>
  <c r="AW104" i="1"/>
  <c r="AQ108" i="1"/>
  <c r="AW108" i="1"/>
  <c r="AQ112" i="1"/>
  <c r="AW112" i="1"/>
  <c r="AQ116" i="1"/>
  <c r="AW116" i="1"/>
  <c r="AQ120" i="1"/>
  <c r="AW120" i="1"/>
  <c r="AQ124" i="1"/>
  <c r="AW124" i="1"/>
  <c r="AQ128" i="1"/>
  <c r="AW128" i="1"/>
  <c r="AQ132" i="1"/>
  <c r="AW132" i="1"/>
  <c r="AQ136" i="1"/>
  <c r="AW136" i="1"/>
  <c r="AQ140" i="1"/>
  <c r="AW140" i="1"/>
  <c r="AQ144" i="1"/>
  <c r="AW144" i="1"/>
  <c r="AQ148" i="1"/>
  <c r="AW148" i="1"/>
  <c r="AQ152" i="1"/>
  <c r="AW152" i="1"/>
  <c r="AQ156" i="1"/>
  <c r="AW156" i="1"/>
  <c r="AQ160" i="1"/>
  <c r="AW160" i="1"/>
  <c r="AQ164" i="1"/>
  <c r="AW164" i="1"/>
  <c r="AQ168" i="1"/>
  <c r="AW168" i="1"/>
  <c r="AQ172" i="1"/>
  <c r="AW172" i="1"/>
  <c r="AQ176" i="1"/>
  <c r="AW176" i="1"/>
  <c r="AQ180" i="1"/>
  <c r="AW180" i="1"/>
  <c r="AQ184" i="1"/>
  <c r="AW184" i="1"/>
  <c r="AQ188" i="1"/>
  <c r="AW188" i="1"/>
  <c r="AQ192" i="1"/>
  <c r="AW192" i="1"/>
  <c r="AQ196" i="1"/>
  <c r="AW196" i="1"/>
  <c r="AQ200" i="1"/>
  <c r="AW200" i="1"/>
  <c r="AQ204" i="1"/>
  <c r="AW204" i="1"/>
  <c r="AQ208" i="1"/>
  <c r="AW208" i="1"/>
  <c r="AQ212" i="1"/>
  <c r="AW212" i="1"/>
  <c r="AQ216" i="1"/>
  <c r="AW216" i="1"/>
  <c r="AQ220" i="1"/>
  <c r="AW220" i="1"/>
  <c r="AQ224" i="1"/>
  <c r="AW224" i="1"/>
  <c r="AQ228" i="1"/>
  <c r="AW228" i="1"/>
  <c r="AQ232" i="1"/>
  <c r="AW232" i="1"/>
  <c r="AQ236" i="1"/>
  <c r="AW236" i="1"/>
  <c r="AQ240" i="1"/>
  <c r="AW240" i="1"/>
  <c r="AQ244" i="1"/>
  <c r="AW244" i="1"/>
  <c r="AQ248" i="1"/>
  <c r="AW248" i="1"/>
  <c r="AQ252" i="1"/>
  <c r="AW252" i="1"/>
  <c r="AQ256" i="1"/>
  <c r="AW256" i="1"/>
  <c r="AQ260" i="1"/>
  <c r="AW260" i="1"/>
  <c r="AQ264" i="1"/>
  <c r="AW264" i="1"/>
  <c r="AQ268" i="1"/>
  <c r="AW268" i="1"/>
  <c r="AQ272" i="1"/>
  <c r="AW272" i="1"/>
  <c r="AQ276" i="1"/>
  <c r="AW276" i="1"/>
  <c r="AQ280" i="1"/>
  <c r="AW280" i="1"/>
  <c r="AQ284" i="1"/>
  <c r="AW284" i="1"/>
  <c r="AQ288" i="1"/>
  <c r="AW288" i="1"/>
  <c r="AQ292" i="1"/>
  <c r="AW292" i="1"/>
  <c r="AQ296" i="1"/>
  <c r="AW296" i="1"/>
  <c r="AQ300" i="1"/>
  <c r="AW300" i="1"/>
  <c r="AQ304" i="1"/>
  <c r="AW304" i="1"/>
  <c r="AQ308" i="1"/>
  <c r="AW308" i="1"/>
  <c r="AQ312" i="1"/>
  <c r="AW312" i="1"/>
  <c r="AQ316" i="1"/>
  <c r="AW316" i="1"/>
  <c r="AQ320" i="1"/>
  <c r="AW320" i="1"/>
  <c r="AQ324" i="1"/>
  <c r="AW324" i="1"/>
  <c r="AQ328" i="1"/>
  <c r="AW328" i="1"/>
  <c r="AQ332" i="1"/>
  <c r="AW332" i="1"/>
  <c r="AQ336" i="1"/>
  <c r="AW336" i="1"/>
  <c r="AQ340" i="1"/>
  <c r="AW340" i="1"/>
  <c r="AQ344" i="1"/>
  <c r="AW344" i="1"/>
  <c r="AQ348" i="1"/>
  <c r="AW348" i="1"/>
  <c r="AQ352" i="1"/>
  <c r="AW352" i="1"/>
  <c r="AQ356" i="1"/>
  <c r="AW356" i="1"/>
  <c r="AQ360" i="1"/>
  <c r="AW360" i="1"/>
  <c r="AQ364" i="1"/>
  <c r="AW364" i="1"/>
  <c r="AQ368" i="1"/>
  <c r="AW368" i="1"/>
  <c r="AQ372" i="1"/>
  <c r="AW372" i="1"/>
  <c r="AQ376" i="1"/>
  <c r="AW376" i="1"/>
  <c r="AQ380" i="1"/>
  <c r="AW380" i="1"/>
  <c r="AQ384" i="1"/>
  <c r="AW384" i="1"/>
  <c r="AQ388" i="1"/>
  <c r="AW388" i="1"/>
  <c r="AQ392" i="1"/>
  <c r="AW392" i="1"/>
  <c r="AQ396" i="1"/>
  <c r="AW396" i="1"/>
  <c r="AQ400" i="1"/>
  <c r="AW400" i="1"/>
  <c r="AQ404" i="1"/>
  <c r="AW404" i="1"/>
  <c r="AQ408" i="1"/>
  <c r="AW408" i="1"/>
  <c r="AQ412" i="1"/>
  <c r="AW412" i="1"/>
  <c r="AQ416" i="1"/>
  <c r="AW416" i="1"/>
  <c r="AQ420" i="1"/>
  <c r="AW420" i="1"/>
  <c r="AQ424" i="1"/>
  <c r="AW424" i="1"/>
  <c r="AQ428" i="1"/>
  <c r="AW428" i="1"/>
  <c r="AQ432" i="1"/>
  <c r="AW432" i="1"/>
  <c r="AQ436" i="1"/>
  <c r="AW436" i="1"/>
  <c r="AQ440" i="1"/>
  <c r="AW440" i="1"/>
  <c r="AQ444" i="1"/>
  <c r="AW444" i="1"/>
  <c r="AQ448" i="1"/>
  <c r="AW448" i="1"/>
  <c r="AQ452" i="1"/>
  <c r="AW452" i="1"/>
  <c r="AQ456" i="1"/>
  <c r="AW456" i="1"/>
  <c r="AQ460" i="1"/>
  <c r="AW460" i="1"/>
  <c r="AQ464" i="1"/>
  <c r="AW464" i="1"/>
  <c r="AQ468" i="1"/>
  <c r="AW468" i="1"/>
  <c r="AQ472" i="1"/>
  <c r="AW472" i="1"/>
  <c r="AQ476" i="1"/>
  <c r="AW476" i="1"/>
  <c r="AQ480" i="1"/>
  <c r="AW480" i="1"/>
  <c r="AQ484" i="1"/>
  <c r="AW484" i="1"/>
  <c r="AQ488" i="1"/>
  <c r="AW488" i="1"/>
  <c r="AQ492" i="1"/>
  <c r="AW492" i="1"/>
  <c r="AQ496" i="1"/>
  <c r="AW496" i="1"/>
  <c r="AQ500" i="1"/>
  <c r="AW500" i="1"/>
  <c r="AQ504" i="1"/>
  <c r="AW504" i="1"/>
  <c r="AQ508" i="1"/>
  <c r="AW508" i="1"/>
  <c r="AQ512" i="1"/>
  <c r="AW512" i="1"/>
  <c r="AQ516" i="1"/>
  <c r="AW516" i="1"/>
  <c r="AQ520" i="1"/>
  <c r="AW520" i="1"/>
  <c r="AQ524" i="1"/>
  <c r="AW524" i="1"/>
  <c r="AQ528" i="1"/>
  <c r="AW528" i="1"/>
  <c r="AQ532" i="1"/>
  <c r="AW532" i="1"/>
  <c r="AQ536" i="1"/>
  <c r="AW536" i="1"/>
  <c r="AQ540" i="1"/>
  <c r="AW540" i="1"/>
  <c r="AQ544" i="1"/>
  <c r="AW544" i="1"/>
  <c r="AQ548" i="1"/>
  <c r="AW548" i="1"/>
  <c r="AQ552" i="1"/>
  <c r="AW552" i="1"/>
  <c r="AQ556" i="1"/>
  <c r="AW556" i="1"/>
  <c r="AQ560" i="1"/>
  <c r="AW560" i="1"/>
  <c r="AQ564" i="1"/>
  <c r="AW564" i="1"/>
  <c r="AQ568" i="1"/>
  <c r="AW568" i="1"/>
  <c r="AQ572" i="1"/>
  <c r="AW572" i="1"/>
  <c r="AQ576" i="1"/>
  <c r="AW576" i="1"/>
  <c r="AQ580" i="1"/>
  <c r="AW580" i="1"/>
  <c r="AQ584" i="1"/>
  <c r="AW584" i="1"/>
  <c r="AQ588" i="1"/>
  <c r="AW588" i="1"/>
  <c r="AQ592" i="1"/>
  <c r="AW592" i="1"/>
  <c r="AQ596" i="1"/>
  <c r="AW596" i="1"/>
  <c r="AW710" i="1"/>
  <c r="AW702" i="1"/>
  <c r="AW686" i="1"/>
  <c r="AW678" i="1"/>
  <c r="AW670" i="1"/>
  <c r="AW662" i="1"/>
  <c r="AW654" i="1"/>
  <c r="AW646" i="1"/>
  <c r="AW638" i="1"/>
  <c r="AW630" i="1"/>
  <c r="AW622" i="1"/>
  <c r="AW614" i="1"/>
  <c r="AW606" i="1"/>
  <c r="AW598" i="1"/>
  <c r="AQ5" i="1"/>
  <c r="AW5" i="1"/>
  <c r="AQ9" i="1"/>
  <c r="AW9" i="1"/>
  <c r="AQ13" i="1"/>
  <c r="AW13" i="1"/>
  <c r="AQ17" i="1"/>
  <c r="AW17" i="1"/>
  <c r="AQ21" i="1"/>
  <c r="AW21" i="1"/>
  <c r="AQ25" i="1"/>
  <c r="AW25" i="1"/>
  <c r="AQ29" i="1"/>
  <c r="AW29" i="1"/>
  <c r="AQ33" i="1"/>
  <c r="AW33" i="1"/>
  <c r="AQ37" i="1"/>
  <c r="AW37" i="1"/>
  <c r="AQ41" i="1"/>
  <c r="AW41" i="1"/>
  <c r="AQ45" i="1"/>
  <c r="AW45" i="1"/>
  <c r="AQ49" i="1"/>
  <c r="AW49" i="1"/>
  <c r="AQ53" i="1"/>
  <c r="AW53" i="1"/>
  <c r="AQ57" i="1"/>
  <c r="AW57" i="1"/>
  <c r="AQ61" i="1"/>
  <c r="AW61" i="1"/>
  <c r="AQ65" i="1"/>
  <c r="AW65" i="1"/>
  <c r="AQ69" i="1"/>
  <c r="AW69" i="1"/>
  <c r="AQ73" i="1"/>
  <c r="AW73" i="1"/>
  <c r="AQ77" i="1"/>
  <c r="AW77" i="1"/>
  <c r="AQ81" i="1"/>
  <c r="AW81" i="1"/>
  <c r="AQ85" i="1"/>
  <c r="AW85" i="1"/>
  <c r="AQ89" i="1"/>
  <c r="AW89" i="1"/>
  <c r="AQ93" i="1"/>
  <c r="AW93" i="1"/>
  <c r="AQ97" i="1"/>
  <c r="AW97" i="1"/>
  <c r="AQ101" i="1"/>
  <c r="AW101" i="1"/>
  <c r="AQ105" i="1"/>
  <c r="AW105" i="1"/>
  <c r="AQ109" i="1"/>
  <c r="AW109" i="1"/>
  <c r="AQ113" i="1"/>
  <c r="AW113" i="1"/>
  <c r="AQ117" i="1"/>
  <c r="AW117" i="1"/>
  <c r="AQ121" i="1"/>
  <c r="AW121" i="1"/>
  <c r="AQ125" i="1"/>
  <c r="AW125" i="1"/>
  <c r="AQ129" i="1"/>
  <c r="AW129" i="1"/>
  <c r="AQ133" i="1"/>
  <c r="AW133" i="1"/>
  <c r="AQ137" i="1"/>
  <c r="AW137" i="1"/>
  <c r="AQ141" i="1"/>
  <c r="AW141" i="1"/>
  <c r="AQ145" i="1"/>
  <c r="AW145" i="1"/>
  <c r="AQ149" i="1"/>
  <c r="AW149" i="1"/>
  <c r="AQ153" i="1"/>
  <c r="AW153" i="1"/>
  <c r="AQ157" i="1"/>
  <c r="AW157" i="1"/>
  <c r="AQ161" i="1"/>
  <c r="AW161" i="1"/>
  <c r="AQ165" i="1"/>
  <c r="AW165" i="1"/>
  <c r="AQ169" i="1"/>
  <c r="AW169" i="1"/>
  <c r="AQ173" i="1"/>
  <c r="AW173" i="1"/>
  <c r="AQ177" i="1"/>
  <c r="AW177" i="1"/>
  <c r="AQ181" i="1"/>
  <c r="AW181" i="1"/>
  <c r="AQ185" i="1"/>
  <c r="AW185" i="1"/>
  <c r="AQ189" i="1"/>
  <c r="AW189" i="1"/>
  <c r="AQ193" i="1"/>
  <c r="AW193" i="1"/>
  <c r="AQ197" i="1"/>
  <c r="AW197" i="1"/>
  <c r="AQ201" i="1"/>
  <c r="AW201" i="1"/>
  <c r="AQ205" i="1"/>
  <c r="AW205" i="1"/>
  <c r="AQ209" i="1"/>
  <c r="AW209" i="1"/>
  <c r="AQ213" i="1"/>
  <c r="AW213" i="1"/>
  <c r="AQ217" i="1"/>
  <c r="AW217" i="1"/>
  <c r="AQ221" i="1"/>
  <c r="AW221" i="1"/>
  <c r="AQ225" i="1"/>
  <c r="AW225" i="1"/>
  <c r="AQ229" i="1"/>
  <c r="AW229" i="1"/>
  <c r="AQ233" i="1"/>
  <c r="AW233" i="1"/>
  <c r="AQ237" i="1"/>
  <c r="AW237" i="1"/>
  <c r="AQ241" i="1"/>
  <c r="AW241" i="1"/>
  <c r="AQ245" i="1"/>
  <c r="AW245" i="1"/>
  <c r="AQ249" i="1"/>
  <c r="AW249" i="1"/>
  <c r="AQ253" i="1"/>
  <c r="AW253" i="1"/>
  <c r="AQ257" i="1"/>
  <c r="AW257" i="1"/>
  <c r="AQ261" i="1"/>
  <c r="AW261" i="1"/>
  <c r="AQ265" i="1"/>
  <c r="AW265" i="1"/>
  <c r="AQ269" i="1"/>
  <c r="AW269" i="1"/>
  <c r="AQ273" i="1"/>
  <c r="AW273" i="1"/>
  <c r="AQ277" i="1"/>
  <c r="AW277" i="1"/>
  <c r="AQ281" i="1"/>
  <c r="AW281" i="1"/>
  <c r="AQ285" i="1"/>
  <c r="AW285" i="1"/>
  <c r="AQ289" i="1"/>
  <c r="AW289" i="1"/>
  <c r="AW293" i="1"/>
  <c r="AQ293" i="1"/>
  <c r="AQ297" i="1"/>
  <c r="AW297" i="1"/>
  <c r="AW301" i="1"/>
  <c r="AQ301" i="1"/>
  <c r="AQ305" i="1"/>
  <c r="AW305" i="1"/>
  <c r="AW309" i="1"/>
  <c r="AQ309" i="1"/>
  <c r="AQ313" i="1"/>
  <c r="AW313" i="1"/>
  <c r="AW317" i="1"/>
  <c r="AQ317" i="1"/>
  <c r="AQ321" i="1"/>
  <c r="AW321" i="1"/>
  <c r="AW325" i="1"/>
  <c r="AQ325" i="1"/>
  <c r="AQ329" i="1"/>
  <c r="AW329" i="1"/>
  <c r="AW333" i="1"/>
  <c r="AQ333" i="1"/>
  <c r="AQ337" i="1"/>
  <c r="AW337" i="1"/>
  <c r="AW341" i="1"/>
  <c r="AQ341" i="1"/>
  <c r="AQ345" i="1"/>
  <c r="AW345" i="1"/>
  <c r="AW349" i="1"/>
  <c r="AQ349" i="1"/>
  <c r="AQ353" i="1"/>
  <c r="AW353" i="1"/>
  <c r="AW357" i="1"/>
  <c r="AQ357" i="1"/>
  <c r="AQ361" i="1"/>
  <c r="AW361" i="1"/>
  <c r="AW365" i="1"/>
  <c r="AQ365" i="1"/>
  <c r="AQ369" i="1"/>
  <c r="AW369" i="1"/>
  <c r="AW373" i="1"/>
  <c r="AQ373" i="1"/>
  <c r="AQ377" i="1"/>
  <c r="AW377" i="1"/>
  <c r="AW381" i="1"/>
  <c r="AQ381" i="1"/>
  <c r="AQ385" i="1"/>
  <c r="AW385" i="1"/>
  <c r="AW389" i="1"/>
  <c r="AQ389" i="1"/>
  <c r="AQ393" i="1"/>
  <c r="AW393" i="1"/>
  <c r="AW397" i="1"/>
  <c r="AQ397" i="1"/>
  <c r="AQ401" i="1"/>
  <c r="AW401" i="1"/>
  <c r="AW405" i="1"/>
  <c r="AQ405" i="1"/>
  <c r="AQ409" i="1"/>
  <c r="AW409" i="1"/>
  <c r="AW413" i="1"/>
  <c r="AQ413" i="1"/>
  <c r="AQ417" i="1"/>
  <c r="AW417" i="1"/>
  <c r="AW421" i="1"/>
  <c r="AQ421" i="1"/>
  <c r="AQ425" i="1"/>
  <c r="AW425" i="1"/>
  <c r="AW429" i="1"/>
  <c r="AQ429" i="1"/>
  <c r="AQ433" i="1"/>
  <c r="AW433" i="1"/>
  <c r="AW437" i="1"/>
  <c r="AQ437" i="1"/>
  <c r="AQ441" i="1"/>
  <c r="AW441" i="1"/>
  <c r="AW445" i="1"/>
  <c r="AQ445" i="1"/>
  <c r="AQ449" i="1"/>
  <c r="AW449" i="1"/>
  <c r="AW453" i="1"/>
  <c r="AQ453" i="1"/>
  <c r="AQ457" i="1"/>
  <c r="AW457" i="1"/>
  <c r="AW461" i="1"/>
  <c r="AQ461" i="1"/>
  <c r="AQ465" i="1"/>
  <c r="AW465" i="1"/>
  <c r="AW469" i="1"/>
  <c r="AQ469" i="1"/>
  <c r="AQ473" i="1"/>
  <c r="AW473" i="1"/>
  <c r="AW477" i="1"/>
  <c r="AQ477" i="1"/>
  <c r="AQ481" i="1"/>
  <c r="AW481" i="1"/>
  <c r="AW485" i="1"/>
  <c r="AQ485" i="1"/>
  <c r="AQ489" i="1"/>
  <c r="AW489" i="1"/>
  <c r="AW493" i="1"/>
  <c r="AQ493" i="1"/>
  <c r="AQ497" i="1"/>
  <c r="AW497" i="1"/>
  <c r="AW501" i="1"/>
  <c r="AQ501" i="1"/>
  <c r="AQ505" i="1"/>
  <c r="AW505" i="1"/>
  <c r="AW509" i="1"/>
  <c r="AQ509" i="1"/>
  <c r="AQ513" i="1"/>
  <c r="AW513" i="1"/>
  <c r="AW517" i="1"/>
  <c r="AQ517" i="1"/>
  <c r="AQ521" i="1"/>
  <c r="AW521" i="1"/>
  <c r="AW525" i="1"/>
  <c r="AQ525" i="1"/>
  <c r="AQ529" i="1"/>
  <c r="AW529" i="1"/>
  <c r="AW533" i="1"/>
  <c r="AQ533" i="1"/>
  <c r="AQ537" i="1"/>
  <c r="AW537" i="1"/>
  <c r="AW541" i="1"/>
  <c r="AQ541" i="1"/>
  <c r="AQ545" i="1"/>
  <c r="AW545" i="1"/>
  <c r="AW549" i="1"/>
  <c r="AQ549" i="1"/>
  <c r="AQ553" i="1"/>
  <c r="AW553" i="1"/>
  <c r="AW557" i="1"/>
  <c r="AQ557" i="1"/>
  <c r="AQ561" i="1"/>
  <c r="AW561" i="1"/>
  <c r="AW565" i="1"/>
  <c r="AQ565" i="1"/>
  <c r="AQ569" i="1"/>
  <c r="AW569" i="1"/>
  <c r="AW573" i="1"/>
  <c r="AQ573" i="1"/>
  <c r="AQ577" i="1"/>
  <c r="AW577" i="1"/>
  <c r="AW581" i="1"/>
  <c r="AQ581" i="1"/>
  <c r="AQ585" i="1"/>
  <c r="AW585" i="1"/>
  <c r="AW589" i="1"/>
  <c r="AQ589" i="1"/>
  <c r="AQ593" i="1"/>
  <c r="AW593" i="1"/>
  <c r="AW597" i="1"/>
  <c r="AQ597" i="1"/>
  <c r="AQ601" i="1"/>
  <c r="AW601" i="1"/>
  <c r="AW605" i="1"/>
  <c r="AQ605" i="1"/>
  <c r="AQ609" i="1"/>
  <c r="AW609" i="1"/>
  <c r="AW613" i="1"/>
  <c r="AQ613" i="1"/>
  <c r="AQ617" i="1"/>
  <c r="AW617" i="1"/>
  <c r="AW621" i="1"/>
  <c r="AQ621" i="1"/>
  <c r="AQ625" i="1"/>
  <c r="AW625" i="1"/>
  <c r="AW629" i="1"/>
  <c r="AQ629" i="1"/>
  <c r="AQ633" i="1"/>
  <c r="AW633" i="1"/>
  <c r="AW637" i="1"/>
  <c r="AQ637" i="1"/>
  <c r="AQ641" i="1"/>
  <c r="AW641" i="1"/>
  <c r="AW645" i="1"/>
  <c r="AQ645" i="1"/>
  <c r="AQ649" i="1"/>
  <c r="AW649" i="1"/>
  <c r="AW653" i="1"/>
  <c r="AQ653" i="1"/>
  <c r="AQ657" i="1"/>
  <c r="AW657" i="1"/>
  <c r="AW661" i="1"/>
  <c r="AQ661" i="1"/>
  <c r="AQ665" i="1"/>
  <c r="AW665" i="1"/>
  <c r="AW669" i="1"/>
  <c r="AQ669" i="1"/>
  <c r="AQ673" i="1"/>
  <c r="AW673" i="1"/>
  <c r="AW677" i="1"/>
  <c r="AQ677" i="1"/>
  <c r="AQ681" i="1"/>
  <c r="AW681" i="1"/>
  <c r="AW685" i="1"/>
  <c r="AQ685" i="1"/>
  <c r="AQ689" i="1"/>
  <c r="AW689" i="1"/>
  <c r="AQ695" i="1"/>
  <c r="AW695" i="1"/>
  <c r="AW708" i="1"/>
  <c r="AW700" i="1"/>
  <c r="AW692" i="1"/>
  <c r="AW684" i="1"/>
  <c r="AW676" i="1"/>
  <c r="AW668" i="1"/>
  <c r="AW660" i="1"/>
  <c r="AW652" i="1"/>
  <c r="AW644" i="1"/>
  <c r="AW636" i="1"/>
  <c r="AW628" i="1"/>
  <c r="AW620" i="1"/>
  <c r="AW612" i="1"/>
  <c r="AW604" i="1"/>
  <c r="AW594" i="1"/>
  <c r="AY695" i="1"/>
  <c r="AZ695" i="1" s="1"/>
  <c r="AY693" i="1"/>
  <c r="AZ693" i="1" s="1"/>
  <c r="AY694" i="1"/>
  <c r="AZ694" i="1" s="1"/>
  <c r="AY459" i="1"/>
  <c r="AZ459" i="1" s="1"/>
  <c r="AY158" i="1"/>
  <c r="AZ158" i="1" s="1"/>
  <c r="AY105" i="1"/>
  <c r="AZ105" i="1" s="1"/>
  <c r="AY85" i="1"/>
  <c r="AZ85" i="1" s="1"/>
  <c r="AY55" i="1"/>
  <c r="AZ55" i="1" s="1"/>
  <c r="AY35" i="1"/>
  <c r="AZ35" i="1" s="1"/>
  <c r="AY18" i="1"/>
  <c r="AZ18" i="1" s="1"/>
  <c r="AY6" i="1"/>
  <c r="AY301" i="1"/>
  <c r="AY247" i="1"/>
  <c r="AY119" i="1"/>
  <c r="AY114" i="1"/>
  <c r="AY95" i="1"/>
  <c r="AY88" i="1"/>
  <c r="AY84" i="1"/>
  <c r="AY79" i="1"/>
  <c r="AY54" i="1"/>
  <c r="AY47" i="1"/>
  <c r="AY33" i="1"/>
  <c r="AY28" i="1"/>
  <c r="AY17" i="1"/>
  <c r="AY13" i="1"/>
  <c r="AY9" i="1"/>
  <c r="AY5" i="1"/>
  <c r="AY248" i="1"/>
  <c r="AY115" i="1"/>
  <c r="AY89" i="1"/>
  <c r="AY81" i="1"/>
  <c r="AY48" i="1"/>
  <c r="AY29" i="1"/>
  <c r="AY14" i="1"/>
  <c r="AY10" i="1"/>
  <c r="AZ10" i="1" s="1"/>
  <c r="AY299" i="1"/>
  <c r="AY244" i="1"/>
  <c r="AY117" i="1"/>
  <c r="AY112" i="1"/>
  <c r="AY92" i="1"/>
  <c r="AY87" i="1"/>
  <c r="AY83" i="1"/>
  <c r="AY78" i="1"/>
  <c r="AY53" i="1"/>
  <c r="AY43" i="1"/>
  <c r="AY31" i="1"/>
  <c r="AY20" i="1"/>
  <c r="AY16" i="1"/>
  <c r="AY12" i="1"/>
  <c r="AY8" i="1"/>
  <c r="AY4" i="1"/>
  <c r="AY2" i="1"/>
  <c r="AZ2" i="1" s="1"/>
  <c r="AY295" i="1"/>
  <c r="AZ295" i="1" s="1"/>
  <c r="AY172" i="1"/>
  <c r="AZ172" i="1" s="1"/>
  <c r="AY116" i="1"/>
  <c r="AZ116" i="1" s="1"/>
  <c r="AY106" i="1"/>
  <c r="AZ106" i="1" s="1"/>
  <c r="AY91" i="1"/>
  <c r="AZ91" i="1" s="1"/>
  <c r="AY86" i="1"/>
  <c r="AZ86" i="1" s="1"/>
  <c r="AY82" i="1"/>
  <c r="AZ82" i="1" s="1"/>
  <c r="AY77" i="1"/>
  <c r="AZ77" i="1" s="1"/>
  <c r="AY52" i="1"/>
  <c r="AZ52" i="1" s="1"/>
  <c r="AY42" i="1"/>
  <c r="AZ42" i="1" s="1"/>
  <c r="AY30" i="1"/>
  <c r="AZ30" i="1" s="1"/>
  <c r="AY19" i="1"/>
  <c r="AZ19" i="1" s="1"/>
  <c r="AY15" i="1"/>
  <c r="AZ15" i="1" s="1"/>
  <c r="AY11" i="1"/>
  <c r="AZ11" i="1" s="1"/>
  <c r="AY7" i="1"/>
  <c r="AZ7" i="1" s="1"/>
  <c r="AY3" i="1"/>
  <c r="AZ3" i="1" s="1"/>
  <c r="AY687" i="1"/>
  <c r="AY671" i="1"/>
  <c r="AY650" i="1"/>
  <c r="AY586" i="1"/>
  <c r="AY522" i="1"/>
  <c r="AY394" i="1"/>
  <c r="AY226" i="1"/>
  <c r="AY683" i="1"/>
  <c r="AY667" i="1"/>
  <c r="AY634" i="1"/>
  <c r="AY570" i="1"/>
  <c r="AY506" i="1"/>
  <c r="AY446" i="1"/>
  <c r="AY330" i="1"/>
  <c r="AY679" i="1"/>
  <c r="AY663" i="1"/>
  <c r="AY618" i="1"/>
  <c r="AY554" i="1"/>
  <c r="AY490" i="1"/>
  <c r="AY430" i="1"/>
  <c r="AY675" i="1"/>
  <c r="AY659" i="1"/>
  <c r="AY602" i="1"/>
  <c r="AY538" i="1"/>
  <c r="AY474" i="1"/>
  <c r="AY414" i="1"/>
  <c r="AY134" i="1"/>
  <c r="AY90" i="1"/>
  <c r="AY686" i="1"/>
  <c r="AY682" i="1"/>
  <c r="AY678" i="1"/>
  <c r="AY674" i="1"/>
  <c r="AY670" i="1"/>
  <c r="AY666" i="1"/>
  <c r="AY662" i="1"/>
  <c r="AY658" i="1"/>
  <c r="AY646" i="1"/>
  <c r="AY630" i="1"/>
  <c r="AY614" i="1"/>
  <c r="AY598" i="1"/>
  <c r="AY582" i="1"/>
  <c r="AY566" i="1"/>
  <c r="AY550" i="1"/>
  <c r="AY534" i="1"/>
  <c r="AY518" i="1"/>
  <c r="AY502" i="1"/>
  <c r="AY486" i="1"/>
  <c r="AY470" i="1"/>
  <c r="AY458" i="1"/>
  <c r="AY442" i="1"/>
  <c r="AY426" i="1"/>
  <c r="AY410" i="1"/>
  <c r="AY378" i="1"/>
  <c r="AY314" i="1"/>
  <c r="AY294" i="1"/>
  <c r="AY210" i="1"/>
  <c r="AY166" i="1"/>
  <c r="AY62" i="1"/>
  <c r="AY23" i="1"/>
  <c r="AY27" i="1"/>
  <c r="AY39" i="1"/>
  <c r="AY51" i="1"/>
  <c r="AY59" i="1"/>
  <c r="AY63" i="1"/>
  <c r="AY67" i="1"/>
  <c r="AY71" i="1"/>
  <c r="AY75" i="1"/>
  <c r="AY99" i="1"/>
  <c r="AY103" i="1"/>
  <c r="AY107" i="1"/>
  <c r="AY111" i="1"/>
  <c r="AY123" i="1"/>
  <c r="AY127" i="1"/>
  <c r="AY131" i="1"/>
  <c r="AY135" i="1"/>
  <c r="AY139" i="1"/>
  <c r="AY143" i="1"/>
  <c r="AY147" i="1"/>
  <c r="AY151" i="1"/>
  <c r="AY155" i="1"/>
  <c r="AY159" i="1"/>
  <c r="AY163" i="1"/>
  <c r="AY167" i="1"/>
  <c r="AY171" i="1"/>
  <c r="AY175" i="1"/>
  <c r="AY179" i="1"/>
  <c r="AY183" i="1"/>
  <c r="AY187" i="1"/>
  <c r="AY191" i="1"/>
  <c r="AY195" i="1"/>
  <c r="AY199" i="1"/>
  <c r="AY203" i="1"/>
  <c r="AY207" i="1"/>
  <c r="AY211" i="1"/>
  <c r="AY215" i="1"/>
  <c r="AY219" i="1"/>
  <c r="AY223" i="1"/>
  <c r="AY227" i="1"/>
  <c r="AY231" i="1"/>
  <c r="AY235" i="1"/>
  <c r="AY239" i="1"/>
  <c r="AY243" i="1"/>
  <c r="AY251" i="1"/>
  <c r="AY255" i="1"/>
  <c r="AY259" i="1"/>
  <c r="AY263" i="1"/>
  <c r="AY267" i="1"/>
  <c r="AY271" i="1"/>
  <c r="AY275" i="1"/>
  <c r="AY279" i="1"/>
  <c r="AY283" i="1"/>
  <c r="AY287" i="1"/>
  <c r="AY291" i="1"/>
  <c r="AY303" i="1"/>
  <c r="AY307" i="1"/>
  <c r="AY311" i="1"/>
  <c r="AY315" i="1"/>
  <c r="AY319" i="1"/>
  <c r="AY323" i="1"/>
  <c r="AY327" i="1"/>
  <c r="AY331" i="1"/>
  <c r="AY335" i="1"/>
  <c r="AY339" i="1"/>
  <c r="AY343" i="1"/>
  <c r="AY347" i="1"/>
  <c r="AY351" i="1"/>
  <c r="AY355" i="1"/>
  <c r="AY359" i="1"/>
  <c r="AY363" i="1"/>
  <c r="AY367" i="1"/>
  <c r="AY371" i="1"/>
  <c r="AY375" i="1"/>
  <c r="AY379" i="1"/>
  <c r="AY383" i="1"/>
  <c r="AY387" i="1"/>
  <c r="AY391" i="1"/>
  <c r="AY395" i="1"/>
  <c r="AY399" i="1"/>
  <c r="AY403" i="1"/>
  <c r="AY24" i="1"/>
  <c r="AY32" i="1"/>
  <c r="AY36" i="1"/>
  <c r="AY40" i="1"/>
  <c r="AY44" i="1"/>
  <c r="AY56" i="1"/>
  <c r="AY60" i="1"/>
  <c r="AY64" i="1"/>
  <c r="AY68" i="1"/>
  <c r="AY72" i="1"/>
  <c r="AY76" i="1"/>
  <c r="AY80" i="1"/>
  <c r="AY96" i="1"/>
  <c r="AY100" i="1"/>
  <c r="AY104" i="1"/>
  <c r="AY108" i="1"/>
  <c r="AY120" i="1"/>
  <c r="AY124" i="1"/>
  <c r="AY128" i="1"/>
  <c r="AY132" i="1"/>
  <c r="AY136" i="1"/>
  <c r="AY140" i="1"/>
  <c r="AY144" i="1"/>
  <c r="AY148" i="1"/>
  <c r="AY152" i="1"/>
  <c r="AY156" i="1"/>
  <c r="AY160" i="1"/>
  <c r="AY164" i="1"/>
  <c r="AY168" i="1"/>
  <c r="AY176" i="1"/>
  <c r="AY180" i="1"/>
  <c r="AY184" i="1"/>
  <c r="AY188" i="1"/>
  <c r="AY192" i="1"/>
  <c r="AY196" i="1"/>
  <c r="AY200" i="1"/>
  <c r="AY204" i="1"/>
  <c r="AY208" i="1"/>
  <c r="AY212" i="1"/>
  <c r="AY216" i="1"/>
  <c r="AY220" i="1"/>
  <c r="AY224" i="1"/>
  <c r="AY228" i="1"/>
  <c r="AY232" i="1"/>
  <c r="AY236" i="1"/>
  <c r="AY240" i="1"/>
  <c r="AY252" i="1"/>
  <c r="AY256" i="1"/>
  <c r="AY260" i="1"/>
  <c r="AY264" i="1"/>
  <c r="AY268" i="1"/>
  <c r="AY272" i="1"/>
  <c r="AY276" i="1"/>
  <c r="AY280" i="1"/>
  <c r="AY284" i="1"/>
  <c r="AY288" i="1"/>
  <c r="AY292" i="1"/>
  <c r="AY296" i="1"/>
  <c r="AY300" i="1"/>
  <c r="AY304" i="1"/>
  <c r="AY308" i="1"/>
  <c r="AY312" i="1"/>
  <c r="AY316" i="1"/>
  <c r="AY320" i="1"/>
  <c r="AY324" i="1"/>
  <c r="AY328" i="1"/>
  <c r="AY332" i="1"/>
  <c r="AY336" i="1"/>
  <c r="AY340" i="1"/>
  <c r="AY344" i="1"/>
  <c r="AY348" i="1"/>
  <c r="AY352" i="1"/>
  <c r="AY356" i="1"/>
  <c r="AY360" i="1"/>
  <c r="AY364" i="1"/>
  <c r="AY368" i="1"/>
  <c r="AY372" i="1"/>
  <c r="AY376" i="1"/>
  <c r="AY380" i="1"/>
  <c r="AY384" i="1"/>
  <c r="AY388" i="1"/>
  <c r="AY392" i="1"/>
  <c r="AY21" i="1"/>
  <c r="AY25" i="1"/>
  <c r="AY37" i="1"/>
  <c r="AY41" i="1"/>
  <c r="AY45" i="1"/>
  <c r="AY49" i="1"/>
  <c r="AY57" i="1"/>
  <c r="AY61" i="1"/>
  <c r="AY65" i="1"/>
  <c r="AY69" i="1"/>
  <c r="AY73" i="1"/>
  <c r="AY93" i="1"/>
  <c r="AY97" i="1"/>
  <c r="AY101" i="1"/>
  <c r="AY109" i="1"/>
  <c r="AY113" i="1"/>
  <c r="AY121" i="1"/>
  <c r="AY125" i="1"/>
  <c r="AY129" i="1"/>
  <c r="AY133" i="1"/>
  <c r="AY137" i="1"/>
  <c r="AY141" i="1"/>
  <c r="AY145" i="1"/>
  <c r="AY149" i="1"/>
  <c r="AY153" i="1"/>
  <c r="AY157" i="1"/>
  <c r="AY161" i="1"/>
  <c r="AY165" i="1"/>
  <c r="AY169" i="1"/>
  <c r="AY173" i="1"/>
  <c r="AY177" i="1"/>
  <c r="AY181" i="1"/>
  <c r="AY185" i="1"/>
  <c r="AY189" i="1"/>
  <c r="AY193" i="1"/>
  <c r="AY197" i="1"/>
  <c r="AY201" i="1"/>
  <c r="AY205" i="1"/>
  <c r="AY209" i="1"/>
  <c r="AY213" i="1"/>
  <c r="AY217" i="1"/>
  <c r="AY221" i="1"/>
  <c r="AY225" i="1"/>
  <c r="AY229" i="1"/>
  <c r="AY233" i="1"/>
  <c r="AY237" i="1"/>
  <c r="AY241" i="1"/>
  <c r="AY245" i="1"/>
  <c r="AY249" i="1"/>
  <c r="AY253" i="1"/>
  <c r="AY257" i="1"/>
  <c r="AY261" i="1"/>
  <c r="AY265" i="1"/>
  <c r="AY269" i="1"/>
  <c r="AY273" i="1"/>
  <c r="AY277" i="1"/>
  <c r="AY281" i="1"/>
  <c r="AY285" i="1"/>
  <c r="AY289" i="1"/>
  <c r="AY293" i="1"/>
  <c r="AY297" i="1"/>
  <c r="AY305" i="1"/>
  <c r="AY309" i="1"/>
  <c r="AY313" i="1"/>
  <c r="AY317" i="1"/>
  <c r="AY321" i="1"/>
  <c r="AY325" i="1"/>
  <c r="AY329" i="1"/>
  <c r="AY333" i="1"/>
  <c r="AY337" i="1"/>
  <c r="AY341" i="1"/>
  <c r="AY345" i="1"/>
  <c r="AY349" i="1"/>
  <c r="AY353" i="1"/>
  <c r="AY357" i="1"/>
  <c r="AY361" i="1"/>
  <c r="AY365" i="1"/>
  <c r="AY369" i="1"/>
  <c r="AY373" i="1"/>
  <c r="AY377" i="1"/>
  <c r="AY381" i="1"/>
  <c r="AY385" i="1"/>
  <c r="AY389" i="1"/>
  <c r="AY393" i="1"/>
  <c r="AY397" i="1"/>
  <c r="AY66" i="1"/>
  <c r="AY98" i="1"/>
  <c r="AY110" i="1"/>
  <c r="AY122" i="1"/>
  <c r="AY138" i="1"/>
  <c r="AY154" i="1"/>
  <c r="AY170" i="1"/>
  <c r="AY182" i="1"/>
  <c r="AY198" i="1"/>
  <c r="AY214" i="1"/>
  <c r="AY230" i="1"/>
  <c r="AY250" i="1"/>
  <c r="AY266" i="1"/>
  <c r="AY282" i="1"/>
  <c r="AY302" i="1"/>
  <c r="AY318" i="1"/>
  <c r="AY334" i="1"/>
  <c r="AY350" i="1"/>
  <c r="AY366" i="1"/>
  <c r="AY382" i="1"/>
  <c r="AY396" i="1"/>
  <c r="AY402" i="1"/>
  <c r="AY407" i="1"/>
  <c r="AY411" i="1"/>
  <c r="AY415" i="1"/>
  <c r="AY419" i="1"/>
  <c r="AY423" i="1"/>
  <c r="AY427" i="1"/>
  <c r="AY431" i="1"/>
  <c r="AY435" i="1"/>
  <c r="AY439" i="1"/>
  <c r="AY443" i="1"/>
  <c r="AY447" i="1"/>
  <c r="AY451" i="1"/>
  <c r="AY455" i="1"/>
  <c r="AY463" i="1"/>
  <c r="AY467" i="1"/>
  <c r="AY471" i="1"/>
  <c r="AY475" i="1"/>
  <c r="AY479" i="1"/>
  <c r="AY483" i="1"/>
  <c r="AY487" i="1"/>
  <c r="AY491" i="1"/>
  <c r="AY495" i="1"/>
  <c r="AY499" i="1"/>
  <c r="AY503" i="1"/>
  <c r="AY507" i="1"/>
  <c r="AY511" i="1"/>
  <c r="AY515" i="1"/>
  <c r="AY519" i="1"/>
  <c r="AY523" i="1"/>
  <c r="AY527" i="1"/>
  <c r="AY531" i="1"/>
  <c r="AY535" i="1"/>
  <c r="AY539" i="1"/>
  <c r="AY543" i="1"/>
  <c r="AY547" i="1"/>
  <c r="AY551" i="1"/>
  <c r="AY555" i="1"/>
  <c r="AY559" i="1"/>
  <c r="AY563" i="1"/>
  <c r="AY567" i="1"/>
  <c r="AY571" i="1"/>
  <c r="AY575" i="1"/>
  <c r="AY579" i="1"/>
  <c r="AY583" i="1"/>
  <c r="AY587" i="1"/>
  <c r="AY591" i="1"/>
  <c r="AY595" i="1"/>
  <c r="AY599" i="1"/>
  <c r="AY603" i="1"/>
  <c r="AY607" i="1"/>
  <c r="AY611" i="1"/>
  <c r="AY615" i="1"/>
  <c r="AY619" i="1"/>
  <c r="AY623" i="1"/>
  <c r="AY627" i="1"/>
  <c r="AY631" i="1"/>
  <c r="AY635" i="1"/>
  <c r="AY639" i="1"/>
  <c r="AY643" i="1"/>
  <c r="AY647" i="1"/>
  <c r="AY651" i="1"/>
  <c r="AY655" i="1"/>
  <c r="AY34" i="1"/>
  <c r="AY50" i="1"/>
  <c r="AY70" i="1"/>
  <c r="AY102" i="1"/>
  <c r="AY126" i="1"/>
  <c r="AY142" i="1"/>
  <c r="AY186" i="1"/>
  <c r="AY202" i="1"/>
  <c r="AY218" i="1"/>
  <c r="AY234" i="1"/>
  <c r="AY246" i="1"/>
  <c r="AY254" i="1"/>
  <c r="AY270" i="1"/>
  <c r="AY286" i="1"/>
  <c r="AY298" i="1"/>
  <c r="AY306" i="1"/>
  <c r="AY322" i="1"/>
  <c r="AY338" i="1"/>
  <c r="AY354" i="1"/>
  <c r="AY370" i="1"/>
  <c r="AY386" i="1"/>
  <c r="AY398" i="1"/>
  <c r="AY404" i="1"/>
  <c r="AY408" i="1"/>
  <c r="AY412" i="1"/>
  <c r="AY416" i="1"/>
  <c r="AY420" i="1"/>
  <c r="AY424" i="1"/>
  <c r="AY428" i="1"/>
  <c r="AY432" i="1"/>
  <c r="AY436" i="1"/>
  <c r="AY440" i="1"/>
  <c r="AY444" i="1"/>
  <c r="AY448" i="1"/>
  <c r="AY452" i="1"/>
  <c r="AY456" i="1"/>
  <c r="AY460" i="1"/>
  <c r="AY464" i="1"/>
  <c r="AY468" i="1"/>
  <c r="AY472" i="1"/>
  <c r="AY476" i="1"/>
  <c r="AY480" i="1"/>
  <c r="AY484" i="1"/>
  <c r="AY488" i="1"/>
  <c r="AY492" i="1"/>
  <c r="AY496" i="1"/>
  <c r="AY500" i="1"/>
  <c r="AY504" i="1"/>
  <c r="AY508" i="1"/>
  <c r="AY512" i="1"/>
  <c r="AY516" i="1"/>
  <c r="AY520" i="1"/>
  <c r="AY524" i="1"/>
  <c r="AY528" i="1"/>
  <c r="AY532" i="1"/>
  <c r="AY536" i="1"/>
  <c r="AY540" i="1"/>
  <c r="AY544" i="1"/>
  <c r="AY548" i="1"/>
  <c r="AY552" i="1"/>
  <c r="AY556" i="1"/>
  <c r="AY560" i="1"/>
  <c r="AY564" i="1"/>
  <c r="AY568" i="1"/>
  <c r="AY572" i="1"/>
  <c r="AY576" i="1"/>
  <c r="AY580" i="1"/>
  <c r="AY584" i="1"/>
  <c r="AY588" i="1"/>
  <c r="AY592" i="1"/>
  <c r="AY596" i="1"/>
  <c r="AY600" i="1"/>
  <c r="AY604" i="1"/>
  <c r="AY608" i="1"/>
  <c r="AY612" i="1"/>
  <c r="AY616" i="1"/>
  <c r="AY620" i="1"/>
  <c r="AY624" i="1"/>
  <c r="AY628" i="1"/>
  <c r="AY632" i="1"/>
  <c r="AY636" i="1"/>
  <c r="AY640" i="1"/>
  <c r="AY644" i="1"/>
  <c r="AY648" i="1"/>
  <c r="AY652" i="1"/>
  <c r="AY22" i="1"/>
  <c r="AY46" i="1"/>
  <c r="AY58" i="1"/>
  <c r="AY74" i="1"/>
  <c r="AY94" i="1"/>
  <c r="AY118" i="1"/>
  <c r="AY130" i="1"/>
  <c r="AY146" i="1"/>
  <c r="AY162" i="1"/>
  <c r="AY174" i="1"/>
  <c r="AY190" i="1"/>
  <c r="AY206" i="1"/>
  <c r="AY222" i="1"/>
  <c r="AY238" i="1"/>
  <c r="AY258" i="1"/>
  <c r="AY274" i="1"/>
  <c r="AY290" i="1"/>
  <c r="AY310" i="1"/>
  <c r="AY326" i="1"/>
  <c r="AY342" i="1"/>
  <c r="AY358" i="1"/>
  <c r="AY374" i="1"/>
  <c r="AY390" i="1"/>
  <c r="AY400" i="1"/>
  <c r="AY405" i="1"/>
  <c r="AY409" i="1"/>
  <c r="AY413" i="1"/>
  <c r="AY417" i="1"/>
  <c r="AY421" i="1"/>
  <c r="AY425" i="1"/>
  <c r="AY429" i="1"/>
  <c r="AY433" i="1"/>
  <c r="AY437" i="1"/>
  <c r="AY441" i="1"/>
  <c r="AY445" i="1"/>
  <c r="AY449" i="1"/>
  <c r="AY453" i="1"/>
  <c r="AY457" i="1"/>
  <c r="AY461" i="1"/>
  <c r="AY465" i="1"/>
  <c r="AY469" i="1"/>
  <c r="AY473" i="1"/>
  <c r="AY477" i="1"/>
  <c r="AY481" i="1"/>
  <c r="AY485" i="1"/>
  <c r="AY489" i="1"/>
  <c r="AY493" i="1"/>
  <c r="AY497" i="1"/>
  <c r="AY501" i="1"/>
  <c r="AY505" i="1"/>
  <c r="AY509" i="1"/>
  <c r="AY513" i="1"/>
  <c r="AY517" i="1"/>
  <c r="AY521" i="1"/>
  <c r="AY525" i="1"/>
  <c r="AY529" i="1"/>
  <c r="AY533" i="1"/>
  <c r="AY537" i="1"/>
  <c r="AY541" i="1"/>
  <c r="AY545" i="1"/>
  <c r="AY549" i="1"/>
  <c r="AY553" i="1"/>
  <c r="AY557" i="1"/>
  <c r="AY561" i="1"/>
  <c r="AY565" i="1"/>
  <c r="AY569" i="1"/>
  <c r="AY573" i="1"/>
  <c r="AY577" i="1"/>
  <c r="AY581" i="1"/>
  <c r="AY585" i="1"/>
  <c r="AY589" i="1"/>
  <c r="AY593" i="1"/>
  <c r="AY597" i="1"/>
  <c r="AY601" i="1"/>
  <c r="AY605" i="1"/>
  <c r="AY609" i="1"/>
  <c r="AY613" i="1"/>
  <c r="AY617" i="1"/>
  <c r="AY621" i="1"/>
  <c r="AY625" i="1"/>
  <c r="AY629" i="1"/>
  <c r="AY633" i="1"/>
  <c r="AY637" i="1"/>
  <c r="AY641" i="1"/>
  <c r="AY645" i="1"/>
  <c r="AY649" i="1"/>
  <c r="AY653" i="1"/>
  <c r="AY657" i="1"/>
  <c r="AY689" i="1"/>
  <c r="AY685" i="1"/>
  <c r="AY681" i="1"/>
  <c r="AY677" i="1"/>
  <c r="AY673" i="1"/>
  <c r="AY669" i="1"/>
  <c r="AY665" i="1"/>
  <c r="AY661" i="1"/>
  <c r="AY656" i="1"/>
  <c r="AY642" i="1"/>
  <c r="AY626" i="1"/>
  <c r="AY610" i="1"/>
  <c r="AY594" i="1"/>
  <c r="AY578" i="1"/>
  <c r="AY562" i="1"/>
  <c r="AY546" i="1"/>
  <c r="AY530" i="1"/>
  <c r="AY514" i="1"/>
  <c r="AY498" i="1"/>
  <c r="AY482" i="1"/>
  <c r="AY466" i="1"/>
  <c r="AY454" i="1"/>
  <c r="AY438" i="1"/>
  <c r="AY422" i="1"/>
  <c r="AY406" i="1"/>
  <c r="AY362" i="1"/>
  <c r="AY278" i="1"/>
  <c r="AY194" i="1"/>
  <c r="AY38" i="1"/>
  <c r="AY688" i="1"/>
  <c r="AY684" i="1"/>
  <c r="AY680" i="1"/>
  <c r="AY676" i="1"/>
  <c r="AY672" i="1"/>
  <c r="AY668" i="1"/>
  <c r="AY664" i="1"/>
  <c r="AY660" i="1"/>
  <c r="AY654" i="1"/>
  <c r="AY638" i="1"/>
  <c r="AY622" i="1"/>
  <c r="AY606" i="1"/>
  <c r="AY590" i="1"/>
  <c r="AY574" i="1"/>
  <c r="AY558" i="1"/>
  <c r="AY542" i="1"/>
  <c r="AY526" i="1"/>
  <c r="AY510" i="1"/>
  <c r="AY494" i="1"/>
  <c r="AY478" i="1"/>
  <c r="AY462" i="1"/>
  <c r="AY450" i="1"/>
  <c r="AY434" i="1"/>
  <c r="AY418" i="1"/>
  <c r="AY401" i="1"/>
  <c r="AY346" i="1"/>
  <c r="AY262" i="1"/>
  <c r="AY242" i="1"/>
  <c r="AY178" i="1"/>
  <c r="AY150" i="1"/>
  <c r="BA1693" i="1" l="1"/>
  <c r="AZ1693" i="1"/>
  <c r="AZ1692" i="1"/>
  <c r="BA1692" i="1"/>
  <c r="AZ1691" i="1"/>
  <c r="BA1691" i="1"/>
  <c r="AZ1690" i="1"/>
  <c r="BA1690" i="1"/>
  <c r="BA1680" i="1"/>
  <c r="BA1689" i="1"/>
  <c r="AZ1689" i="1"/>
  <c r="BA1687" i="1"/>
  <c r="AZ1687" i="1"/>
  <c r="BA1685" i="1"/>
  <c r="AZ1685" i="1"/>
  <c r="BA1683" i="1"/>
  <c r="AZ1683" i="1"/>
  <c r="BA1681" i="1"/>
  <c r="AZ1681" i="1"/>
  <c r="AZ1688" i="1"/>
  <c r="BA1688" i="1"/>
  <c r="AZ1686" i="1"/>
  <c r="BA1686" i="1"/>
  <c r="AZ1684" i="1"/>
  <c r="BA1684" i="1"/>
  <c r="AZ1682" i="1"/>
  <c r="BA1682" i="1"/>
  <c r="AZ1678" i="1"/>
  <c r="BA1678" i="1"/>
  <c r="AZ1676" i="1"/>
  <c r="BA1676" i="1"/>
  <c r="AZ1674" i="1"/>
  <c r="BA1674" i="1"/>
  <c r="AZ1670" i="1"/>
  <c r="BA1670" i="1"/>
  <c r="AZ1679" i="1"/>
  <c r="BA1679" i="1"/>
  <c r="AZ1675" i="1"/>
  <c r="BA1675" i="1"/>
  <c r="AZ1677" i="1"/>
  <c r="BA1677" i="1"/>
  <c r="AZ1673" i="1"/>
  <c r="BA1673" i="1"/>
  <c r="AZ1671" i="1"/>
  <c r="BA1671" i="1"/>
  <c r="AZ1672" i="1"/>
  <c r="BA1672" i="1"/>
  <c r="AZ1669" i="1"/>
  <c r="BA1669" i="1"/>
  <c r="AZ1665" i="1"/>
  <c r="BA1665" i="1"/>
  <c r="BA1663" i="1"/>
  <c r="AZ1663" i="1"/>
  <c r="AZ1667" i="1"/>
  <c r="BA1667" i="1"/>
  <c r="AZ1661" i="1"/>
  <c r="BA1661" i="1"/>
  <c r="BA1658" i="1"/>
  <c r="AZ1658" i="1"/>
  <c r="BA1668" i="1"/>
  <c r="AZ1668" i="1"/>
  <c r="BA1659" i="1"/>
  <c r="AZ1659" i="1"/>
  <c r="AZ1657" i="1"/>
  <c r="BA1657" i="1"/>
  <c r="BA1655" i="1"/>
  <c r="AZ1655" i="1"/>
  <c r="AZ1666" i="1"/>
  <c r="BA1666" i="1"/>
  <c r="AZ1662" i="1"/>
  <c r="BA1662" i="1"/>
  <c r="AZ1656" i="1"/>
  <c r="BA1656" i="1"/>
  <c r="BA1664" i="1"/>
  <c r="AZ1664" i="1"/>
  <c r="AZ1660" i="1"/>
  <c r="BA1660" i="1"/>
  <c r="AZ1654" i="1"/>
  <c r="BA1654" i="1"/>
  <c r="AZ1649" i="1"/>
  <c r="BA1649" i="1"/>
  <c r="BA1650" i="1"/>
  <c r="AZ1650" i="1"/>
  <c r="AZ1652" i="1"/>
  <c r="BA1652" i="1"/>
  <c r="AZ1648" i="1"/>
  <c r="BA1648" i="1"/>
  <c r="AZ1646" i="1"/>
  <c r="BA1646" i="1"/>
  <c r="AZ1651" i="1"/>
  <c r="BA1651" i="1"/>
  <c r="AZ1647" i="1"/>
  <c r="BA1647" i="1"/>
  <c r="AZ1645" i="1"/>
  <c r="BA1645" i="1"/>
  <c r="AZ1644" i="1"/>
  <c r="BA1644" i="1"/>
  <c r="AZ1653" i="1"/>
  <c r="BA1653" i="1"/>
  <c r="AZ1643" i="1"/>
  <c r="BA1643" i="1"/>
  <c r="BA1640" i="1"/>
  <c r="AZ1640" i="1"/>
  <c r="BA1639" i="1"/>
  <c r="AZ1639" i="1"/>
  <c r="BA1632" i="1"/>
  <c r="AZ1637" i="1"/>
  <c r="BA1637" i="1"/>
  <c r="BA1642" i="1"/>
  <c r="AZ1642" i="1"/>
  <c r="BA1638" i="1"/>
  <c r="AZ1638" i="1"/>
  <c r="BA1636" i="1"/>
  <c r="AZ1636" i="1"/>
  <c r="AZ1641" i="1"/>
  <c r="BA1641" i="1"/>
  <c r="AZ1634" i="1"/>
  <c r="BA1634" i="1"/>
  <c r="AZ1635" i="1"/>
  <c r="BA1635" i="1"/>
  <c r="AZ1633" i="1"/>
  <c r="BA1633" i="1"/>
  <c r="AZ1628" i="1"/>
  <c r="BA1628" i="1"/>
  <c r="BA1629" i="1"/>
  <c r="AZ1629" i="1"/>
  <c r="AZ1630" i="1"/>
  <c r="BA1630" i="1"/>
  <c r="AZ1631" i="1"/>
  <c r="BA1631" i="1"/>
  <c r="AZ1627" i="1"/>
  <c r="BA1627" i="1"/>
  <c r="AZ1624" i="1"/>
  <c r="BA1624" i="1"/>
  <c r="AZ1625" i="1"/>
  <c r="BA1625" i="1"/>
  <c r="AZ1626" i="1"/>
  <c r="BA1626" i="1"/>
  <c r="AZ1613" i="1"/>
  <c r="BA1613" i="1"/>
  <c r="AZ1611" i="1"/>
  <c r="BA1611" i="1"/>
  <c r="AZ1615" i="1"/>
  <c r="BA1615" i="1"/>
  <c r="AZ1609" i="1"/>
  <c r="BA1609" i="1"/>
  <c r="AZ1620" i="1"/>
  <c r="BA1620" i="1"/>
  <c r="AZ1618" i="1"/>
  <c r="BA1618" i="1"/>
  <c r="AZ1622" i="1"/>
  <c r="BA1622" i="1"/>
  <c r="AZ1616" i="1"/>
  <c r="BA1616" i="1"/>
  <c r="AZ1623" i="1"/>
  <c r="BA1623" i="1"/>
  <c r="AZ1614" i="1"/>
  <c r="BA1614" i="1"/>
  <c r="AZ1621" i="1"/>
  <c r="BA1621" i="1"/>
  <c r="AZ1612" i="1"/>
  <c r="BA1612" i="1"/>
  <c r="AZ1619" i="1"/>
  <c r="BA1619" i="1"/>
  <c r="AZ1610" i="1"/>
  <c r="BA1610" i="1"/>
  <c r="AZ1617" i="1"/>
  <c r="BA1617" i="1"/>
  <c r="AZ1608" i="1"/>
  <c r="BA1608" i="1"/>
  <c r="AZ1604" i="1"/>
  <c r="BA1604" i="1"/>
  <c r="BA1607" i="1"/>
  <c r="AZ1607" i="1"/>
  <c r="BA1605" i="1"/>
  <c r="AZ1605" i="1"/>
  <c r="AZ1606" i="1"/>
  <c r="BA1606" i="1"/>
  <c r="AZ1602" i="1"/>
  <c r="BA1602" i="1"/>
  <c r="AZ1603" i="1"/>
  <c r="BA1603" i="1"/>
  <c r="AZ1601" i="1"/>
  <c r="BA1601" i="1"/>
  <c r="BA1599" i="1"/>
  <c r="AZ1599" i="1"/>
  <c r="AZ1600" i="1"/>
  <c r="BA1600" i="1"/>
  <c r="AZ1595" i="1"/>
  <c r="BA1595" i="1"/>
  <c r="AZ1591" i="1"/>
  <c r="BA1591" i="1"/>
  <c r="AZ1598" i="1"/>
  <c r="BA1598" i="1"/>
  <c r="AZ1594" i="1"/>
  <c r="BA1594" i="1"/>
  <c r="AZ1590" i="1"/>
  <c r="BA1590" i="1"/>
  <c r="BA1596" i="1"/>
  <c r="AZ1596" i="1"/>
  <c r="AZ1597" i="1"/>
  <c r="BA1597" i="1"/>
  <c r="BA1592" i="1"/>
  <c r="AZ1592" i="1"/>
  <c r="AZ1593" i="1"/>
  <c r="BA1593" i="1"/>
  <c r="BA1588" i="1"/>
  <c r="AZ1588" i="1"/>
  <c r="AZ1589" i="1"/>
  <c r="BA1589" i="1"/>
  <c r="AZ1585" i="1"/>
  <c r="BA1585" i="1"/>
  <c r="AZ1586" i="1"/>
  <c r="BA1586" i="1"/>
  <c r="AZ1587" i="1"/>
  <c r="BA1587" i="1"/>
  <c r="AZ1576" i="1"/>
  <c r="BA1579" i="1"/>
  <c r="AZ1579" i="1"/>
  <c r="AZ1584" i="1"/>
  <c r="BA1584" i="1"/>
  <c r="AZ1582" i="1"/>
  <c r="BA1582" i="1"/>
  <c r="BA1583" i="1"/>
  <c r="AZ1583" i="1"/>
  <c r="AZ1580" i="1"/>
  <c r="BA1580" i="1"/>
  <c r="AZ1581" i="1"/>
  <c r="BA1581" i="1"/>
  <c r="BA1573" i="1"/>
  <c r="AZ1573" i="1"/>
  <c r="BA1569" i="1"/>
  <c r="AZ1569" i="1"/>
  <c r="AZ1572" i="1"/>
  <c r="BA1572" i="1"/>
  <c r="AZ1575" i="1"/>
  <c r="BA1575" i="1"/>
  <c r="AZ1571" i="1"/>
  <c r="BA1571" i="1"/>
  <c r="AZ1578" i="1"/>
  <c r="BA1578" i="1"/>
  <c r="AZ1574" i="1"/>
  <c r="BA1574" i="1"/>
  <c r="BA1577" i="1"/>
  <c r="AZ1577" i="1"/>
  <c r="AZ1570" i="1"/>
  <c r="BA1570" i="1"/>
  <c r="AZ1566" i="1"/>
  <c r="BA1566" i="1"/>
  <c r="BA1568" i="1"/>
  <c r="AZ1568" i="1"/>
  <c r="AZ1561" i="1"/>
  <c r="BA1567" i="1"/>
  <c r="AZ1567" i="1"/>
  <c r="BA1563" i="1"/>
  <c r="AZ1563" i="1"/>
  <c r="AZ1565" i="1"/>
  <c r="BA1565" i="1"/>
  <c r="AZ1564" i="1"/>
  <c r="BA1564" i="1"/>
  <c r="AZ1559" i="1"/>
  <c r="BA1559" i="1"/>
  <c r="AZ1555" i="1"/>
  <c r="BA1555" i="1"/>
  <c r="AZ1562" i="1"/>
  <c r="BA1562" i="1"/>
  <c r="AZ1558" i="1"/>
  <c r="BA1558" i="1"/>
  <c r="AZ1554" i="1"/>
  <c r="BA1554" i="1"/>
  <c r="BA1560" i="1"/>
  <c r="AZ1560" i="1"/>
  <c r="AZ1557" i="1"/>
  <c r="BA1557" i="1"/>
  <c r="BA1552" i="1"/>
  <c r="AZ1552" i="1"/>
  <c r="BA1556" i="1"/>
  <c r="AZ1556" i="1"/>
  <c r="AZ1553" i="1"/>
  <c r="BA1553" i="1"/>
  <c r="AZ1550" i="1"/>
  <c r="BA1550" i="1"/>
  <c r="AZ1545" i="1"/>
  <c r="BA1545" i="1"/>
  <c r="AZ1548" i="1"/>
  <c r="BA1548" i="1"/>
  <c r="AZ1543" i="1"/>
  <c r="BA1543" i="1"/>
  <c r="AZ1551" i="1"/>
  <c r="BA1551" i="1"/>
  <c r="AZ1546" i="1"/>
  <c r="BA1546" i="1"/>
  <c r="AZ1549" i="1"/>
  <c r="BA1549" i="1"/>
  <c r="AZ1537" i="1"/>
  <c r="BA1537" i="1"/>
  <c r="AZ1544" i="1"/>
  <c r="BA1544" i="1"/>
  <c r="BA1540" i="1"/>
  <c r="AZ1540" i="1"/>
  <c r="AZ1547" i="1"/>
  <c r="BA1547" i="1"/>
  <c r="AZ1542" i="1"/>
  <c r="BA1542" i="1"/>
  <c r="AZ1541" i="1"/>
  <c r="BA1541" i="1"/>
  <c r="AZ1524" i="1"/>
  <c r="BA1524" i="1"/>
  <c r="AZ1538" i="1"/>
  <c r="BA1538" i="1"/>
  <c r="AZ1533" i="1"/>
  <c r="BA1533" i="1"/>
  <c r="AZ1525" i="1"/>
  <c r="BA1525" i="1"/>
  <c r="AZ1539" i="1"/>
  <c r="BA1539" i="1"/>
  <c r="AZ1536" i="1"/>
  <c r="BA1536" i="1"/>
  <c r="AZ1534" i="1"/>
  <c r="BA1534" i="1"/>
  <c r="AZ1532" i="1"/>
  <c r="BA1532" i="1"/>
  <c r="AZ1531" i="1"/>
  <c r="BA1531" i="1"/>
  <c r="BA1512" i="1"/>
  <c r="AZ1512" i="1"/>
  <c r="AZ1522" i="1"/>
  <c r="BA1522" i="1"/>
  <c r="AZ1535" i="1"/>
  <c r="BA1535" i="1"/>
  <c r="AZ1518" i="1"/>
  <c r="BA1518" i="1"/>
  <c r="AZ1527" i="1"/>
  <c r="BA1527" i="1"/>
  <c r="AZ1514" i="1"/>
  <c r="BA1514" i="1"/>
  <c r="AZ1523" i="1"/>
  <c r="BA1523" i="1"/>
  <c r="AZ1529" i="1"/>
  <c r="BA1529" i="1"/>
  <c r="AZ1519" i="1"/>
  <c r="BA1519" i="1"/>
  <c r="AZ1521" i="1"/>
  <c r="BA1521" i="1"/>
  <c r="AZ1526" i="1"/>
  <c r="BA1526" i="1"/>
  <c r="BA1528" i="1"/>
  <c r="AZ1528" i="1"/>
  <c r="AZ1515" i="1"/>
  <c r="BA1515" i="1"/>
  <c r="AZ1517" i="1"/>
  <c r="BA1517" i="1"/>
  <c r="BA1516" i="1"/>
  <c r="AZ1516" i="1"/>
  <c r="BA1520" i="1"/>
  <c r="AZ1520" i="1"/>
  <c r="AZ1530" i="1"/>
  <c r="BA1530" i="1"/>
  <c r="AZ1513" i="1"/>
  <c r="BA1513" i="1"/>
  <c r="AZ1508" i="1"/>
  <c r="BA1508" i="1"/>
  <c r="AZ1500" i="1"/>
  <c r="BA1500" i="1"/>
  <c r="BA1511" i="1"/>
  <c r="AZ1511" i="1"/>
  <c r="BA1507" i="1"/>
  <c r="AZ1507" i="1"/>
  <c r="BA1503" i="1"/>
  <c r="AZ1503" i="1"/>
  <c r="BA1499" i="1"/>
  <c r="AZ1499" i="1"/>
  <c r="AZ1506" i="1"/>
  <c r="BA1506" i="1"/>
  <c r="AZ1510" i="1"/>
  <c r="BA1510" i="1"/>
  <c r="AZ1509" i="1"/>
  <c r="BA1509" i="1"/>
  <c r="AZ1502" i="1"/>
  <c r="BA1502" i="1"/>
  <c r="AZ1501" i="1"/>
  <c r="BA1501" i="1"/>
  <c r="AZ1505" i="1"/>
  <c r="BA1505" i="1"/>
  <c r="AZ1504" i="1"/>
  <c r="BA1504" i="1"/>
  <c r="BA1495" i="1"/>
  <c r="AZ1495" i="1"/>
  <c r="AZ1498" i="1"/>
  <c r="BA1498" i="1"/>
  <c r="AZ1497" i="1"/>
  <c r="BA1497" i="1"/>
  <c r="AZ1496" i="1"/>
  <c r="BA1496" i="1"/>
  <c r="BA1493" i="1"/>
  <c r="AZ1493" i="1"/>
  <c r="AZ1494" i="1"/>
  <c r="BA1494" i="1"/>
  <c r="AZ1490" i="1"/>
  <c r="BA1490" i="1"/>
  <c r="AZ1486" i="1"/>
  <c r="BA1486" i="1"/>
  <c r="AZ1489" i="1"/>
  <c r="BA1489" i="1"/>
  <c r="AZ1485" i="1"/>
  <c r="BA1485" i="1"/>
  <c r="BA1483" i="1"/>
  <c r="AZ1483" i="1"/>
  <c r="AZ1492" i="1"/>
  <c r="BA1492" i="1"/>
  <c r="BA1491" i="1"/>
  <c r="AZ1491" i="1"/>
  <c r="AZ1488" i="1"/>
  <c r="BA1488" i="1"/>
  <c r="BA1487" i="1"/>
  <c r="AZ1487" i="1"/>
  <c r="AZ1484" i="1"/>
  <c r="BA1484" i="1"/>
  <c r="AZ1481" i="1"/>
  <c r="BA1481" i="1"/>
  <c r="AZ1473" i="1"/>
  <c r="BA1473" i="1"/>
  <c r="BA1482" i="1"/>
  <c r="AZ1482" i="1"/>
  <c r="BA1474" i="1"/>
  <c r="AZ1474" i="1"/>
  <c r="AZ1480" i="1"/>
  <c r="BA1480" i="1"/>
  <c r="BA1478" i="1"/>
  <c r="AZ1478" i="1"/>
  <c r="AZ1477" i="1"/>
  <c r="BA1477" i="1"/>
  <c r="AZ1476" i="1"/>
  <c r="BA1476" i="1"/>
  <c r="AZ1479" i="1"/>
  <c r="BA1479" i="1"/>
  <c r="AZ1475" i="1"/>
  <c r="BA1475" i="1"/>
  <c r="AZ1471" i="1"/>
  <c r="BA1471" i="1"/>
  <c r="AZ1469" i="1"/>
  <c r="BA1469" i="1"/>
  <c r="BA1472" i="1"/>
  <c r="AZ1472" i="1"/>
  <c r="AZ1467" i="1"/>
  <c r="BA1467" i="1"/>
  <c r="BA1468" i="1"/>
  <c r="AZ1468" i="1"/>
  <c r="AZ1470" i="1"/>
  <c r="BA1470" i="1"/>
  <c r="AZ1462" i="1"/>
  <c r="BA1462" i="1"/>
  <c r="BA1464" i="1"/>
  <c r="AZ1464" i="1"/>
  <c r="BA1460" i="1"/>
  <c r="AZ1460" i="1"/>
  <c r="AZ1463" i="1"/>
  <c r="BA1463" i="1"/>
  <c r="AZ1466" i="1"/>
  <c r="BA1466" i="1"/>
  <c r="AZ1465" i="1"/>
  <c r="BA1465" i="1"/>
  <c r="AZ1461" i="1"/>
  <c r="BA1461" i="1"/>
  <c r="AZ1451" i="1"/>
  <c r="BA1451" i="1"/>
  <c r="AZ1458" i="1"/>
  <c r="BA1458" i="1"/>
  <c r="AZ1454" i="1"/>
  <c r="BA1454" i="1"/>
  <c r="AZ1453" i="1"/>
  <c r="BA1453" i="1"/>
  <c r="AZ1446" i="1"/>
  <c r="BA1446" i="1"/>
  <c r="AZ1445" i="1"/>
  <c r="BA1445" i="1"/>
  <c r="AZ1457" i="1"/>
  <c r="BA1457" i="1"/>
  <c r="AZ1450" i="1"/>
  <c r="BA1450" i="1"/>
  <c r="AZ1449" i="1"/>
  <c r="BA1449" i="1"/>
  <c r="AZ1456" i="1"/>
  <c r="BA1456" i="1"/>
  <c r="AZ1452" i="1"/>
  <c r="BA1452" i="1"/>
  <c r="AZ1448" i="1"/>
  <c r="BA1448" i="1"/>
  <c r="AZ1455" i="1"/>
  <c r="BA1455" i="1"/>
  <c r="AZ1459" i="1"/>
  <c r="BA1459" i="1"/>
  <c r="AZ1447" i="1"/>
  <c r="BA1447" i="1"/>
  <c r="BA1442" i="1"/>
  <c r="AZ1442" i="1"/>
  <c r="AZ1444" i="1"/>
  <c r="BA1444" i="1"/>
  <c r="AZ1443" i="1"/>
  <c r="BA1443" i="1"/>
  <c r="BA1440" i="1"/>
  <c r="AZ1440" i="1"/>
  <c r="AZ1441" i="1"/>
  <c r="BA1441" i="1"/>
  <c r="AZ1434" i="1"/>
  <c r="BA1434" i="1"/>
  <c r="BA1436" i="1"/>
  <c r="AZ1436" i="1"/>
  <c r="BA1432" i="1"/>
  <c r="AZ1432" i="1"/>
  <c r="AZ1439" i="1"/>
  <c r="BA1439" i="1"/>
  <c r="AZ1435" i="1"/>
  <c r="BA1435" i="1"/>
  <c r="AZ1438" i="1"/>
  <c r="BA1438" i="1"/>
  <c r="AZ1437" i="1"/>
  <c r="BA1437" i="1"/>
  <c r="AZ1433" i="1"/>
  <c r="BA1433" i="1"/>
  <c r="BA1430" i="1"/>
  <c r="AZ1430" i="1"/>
  <c r="BA1422" i="1"/>
  <c r="AZ1422" i="1"/>
  <c r="AZ1423" i="1"/>
  <c r="BA1423" i="1"/>
  <c r="BA1431" i="1"/>
  <c r="AZ1431" i="1"/>
  <c r="AZ1421" i="1"/>
  <c r="BA1421" i="1"/>
  <c r="AZ1419" i="1"/>
  <c r="BA1419" i="1"/>
  <c r="AZ1424" i="1"/>
  <c r="BA1424" i="1"/>
  <c r="AZ1426" i="1"/>
  <c r="BA1426" i="1"/>
  <c r="AZ1418" i="1"/>
  <c r="BA1418" i="1"/>
  <c r="BA1428" i="1"/>
  <c r="AZ1428" i="1"/>
  <c r="AZ1414" i="1"/>
  <c r="BA1414" i="1"/>
  <c r="BA1420" i="1"/>
  <c r="AZ1420" i="1"/>
  <c r="AZ1429" i="1"/>
  <c r="BA1429" i="1"/>
  <c r="AZ1415" i="1"/>
  <c r="BA1415" i="1"/>
  <c r="BA1416" i="1"/>
  <c r="AZ1416" i="1"/>
  <c r="AZ1425" i="1"/>
  <c r="BA1425" i="1"/>
  <c r="BA1412" i="1"/>
  <c r="AZ1412" i="1"/>
  <c r="AZ1417" i="1"/>
  <c r="BA1417" i="1"/>
  <c r="BA1427" i="1"/>
  <c r="AZ1427" i="1"/>
  <c r="AZ1413" i="1"/>
  <c r="BA1413" i="1"/>
  <c r="BA1409" i="1"/>
  <c r="AZ1409" i="1"/>
  <c r="BA1405" i="1"/>
  <c r="AZ1405" i="1"/>
  <c r="AZ1404" i="1"/>
  <c r="BA1404" i="1"/>
  <c r="BA1397" i="1"/>
  <c r="AZ1397" i="1"/>
  <c r="BA1406" i="1"/>
  <c r="AZ1406" i="1"/>
  <c r="BA1408" i="1"/>
  <c r="AZ1408" i="1"/>
  <c r="AZ1411" i="1"/>
  <c r="BA1411" i="1"/>
  <c r="AZ1407" i="1"/>
  <c r="BA1407" i="1"/>
  <c r="AZ1410" i="1"/>
  <c r="BA1410" i="1"/>
  <c r="AZ1387" i="1"/>
  <c r="BA1387" i="1"/>
  <c r="AZ1396" i="1"/>
  <c r="BA1396" i="1"/>
  <c r="AZ1400" i="1"/>
  <c r="BA1400" i="1"/>
  <c r="BA1371" i="1"/>
  <c r="AZ1371" i="1"/>
  <c r="AZ1386" i="1"/>
  <c r="BA1386" i="1"/>
  <c r="AZ1357" i="1"/>
  <c r="BA1357" i="1"/>
  <c r="AZ1369" i="1"/>
  <c r="BA1369" i="1"/>
  <c r="AZ1395" i="1"/>
  <c r="BA1395" i="1"/>
  <c r="AZ1399" i="1"/>
  <c r="BA1399" i="1"/>
  <c r="BA1385" i="1"/>
  <c r="AZ1385" i="1"/>
  <c r="BA1402" i="1"/>
  <c r="AZ1402" i="1"/>
  <c r="BA1398" i="1"/>
  <c r="AZ1398" i="1"/>
  <c r="AZ1383" i="1"/>
  <c r="BA1383" i="1"/>
  <c r="AZ1384" i="1"/>
  <c r="BA1384" i="1"/>
  <c r="BA1390" i="1"/>
  <c r="AZ1390" i="1"/>
  <c r="BA1401" i="1"/>
  <c r="AZ1401" i="1"/>
  <c r="AZ1372" i="1"/>
  <c r="BA1372" i="1"/>
  <c r="AZ1388" i="1"/>
  <c r="BA1388" i="1"/>
  <c r="AZ1392" i="1"/>
  <c r="BA1392" i="1"/>
  <c r="AZ1380" i="1"/>
  <c r="BA1380" i="1"/>
  <c r="AZ1403" i="1"/>
  <c r="BA1403" i="1"/>
  <c r="AZ1391" i="1"/>
  <c r="BA1391" i="1"/>
  <c r="BA1393" i="1"/>
  <c r="AZ1393" i="1"/>
  <c r="AZ1379" i="1"/>
  <c r="BA1379" i="1"/>
  <c r="BA1389" i="1"/>
  <c r="AZ1389" i="1"/>
  <c r="AZ1394" i="1"/>
  <c r="BA1394" i="1"/>
  <c r="BA1381" i="1"/>
  <c r="AZ1381" i="1"/>
  <c r="AZ1382" i="1"/>
  <c r="BA1382" i="1"/>
  <c r="BA1377" i="1"/>
  <c r="AZ1377" i="1"/>
  <c r="AZ1378" i="1"/>
  <c r="BA1378" i="1"/>
  <c r="BA1364" i="1"/>
  <c r="AZ1364" i="1"/>
  <c r="AZ1353" i="1"/>
  <c r="BA1353" i="1"/>
  <c r="AZ1376" i="1"/>
  <c r="BA1376" i="1"/>
  <c r="BA1375" i="1"/>
  <c r="AZ1375" i="1"/>
  <c r="BA1368" i="1"/>
  <c r="AZ1368" i="1"/>
  <c r="AZ1365" i="1"/>
  <c r="BA1365" i="1"/>
  <c r="BA1367" i="1"/>
  <c r="AZ1367" i="1"/>
  <c r="AZ1352" i="1"/>
  <c r="BA1352" i="1"/>
  <c r="AZ1362" i="1"/>
  <c r="BA1362" i="1"/>
  <c r="AZ1374" i="1"/>
  <c r="BA1374" i="1"/>
  <c r="BA1356" i="1"/>
  <c r="AZ1356" i="1"/>
  <c r="AZ1366" i="1"/>
  <c r="BA1366" i="1"/>
  <c r="AZ1370" i="1"/>
  <c r="BA1370" i="1"/>
  <c r="AZ1361" i="1"/>
  <c r="BA1361" i="1"/>
  <c r="AZ1373" i="1"/>
  <c r="BA1373" i="1"/>
  <c r="AZ1350" i="1"/>
  <c r="BA1350" i="1"/>
  <c r="BA1363" i="1"/>
  <c r="AZ1363" i="1"/>
  <c r="BA1359" i="1"/>
  <c r="AZ1359" i="1"/>
  <c r="BA1355" i="1"/>
  <c r="AZ1355" i="1"/>
  <c r="AZ1358" i="1"/>
  <c r="BA1358" i="1"/>
  <c r="AZ1360" i="1"/>
  <c r="BA1360" i="1"/>
  <c r="AZ1349" i="1"/>
  <c r="BA1349" i="1"/>
  <c r="BA1347" i="1"/>
  <c r="AZ1347" i="1"/>
  <c r="AZ1341" i="1"/>
  <c r="BA1341" i="1"/>
  <c r="BA1343" i="1"/>
  <c r="AZ1343" i="1"/>
  <c r="AZ1348" i="1"/>
  <c r="BA1348" i="1"/>
  <c r="AZ1344" i="1"/>
  <c r="BA1344" i="1"/>
  <c r="BA1351" i="1"/>
  <c r="AZ1351" i="1"/>
  <c r="AZ1354" i="1"/>
  <c r="BA1354" i="1"/>
  <c r="BA1339" i="1"/>
  <c r="AZ1339" i="1"/>
  <c r="BA1346" i="1"/>
  <c r="AZ1346" i="1"/>
  <c r="BA1342" i="1"/>
  <c r="AZ1342" i="1"/>
  <c r="AZ1345" i="1"/>
  <c r="BA1345" i="1"/>
  <c r="AZ1340" i="1"/>
  <c r="BA1340" i="1"/>
  <c r="AZ1338" i="1"/>
  <c r="BA1338" i="1"/>
  <c r="BA1336" i="1"/>
  <c r="AZ1336" i="1"/>
  <c r="AZ1321" i="1"/>
  <c r="BA1321" i="1"/>
  <c r="AZ1335" i="1"/>
  <c r="BA1335" i="1"/>
  <c r="AZ1333" i="1"/>
  <c r="BA1333" i="1"/>
  <c r="AZ1331" i="1"/>
  <c r="BA1331" i="1"/>
  <c r="AZ1327" i="1"/>
  <c r="BA1327" i="1"/>
  <c r="AZ1334" i="1"/>
  <c r="BA1334" i="1"/>
  <c r="AZ1330" i="1"/>
  <c r="BA1330" i="1"/>
  <c r="AZ1326" i="1"/>
  <c r="BA1326" i="1"/>
  <c r="BA1332" i="1"/>
  <c r="AZ1332" i="1"/>
  <c r="AZ1337" i="1"/>
  <c r="BA1337" i="1"/>
  <c r="BA1328" i="1"/>
  <c r="AZ1328" i="1"/>
  <c r="AZ1329" i="1"/>
  <c r="BA1329" i="1"/>
  <c r="BA1324" i="1"/>
  <c r="AZ1324" i="1"/>
  <c r="AZ1325" i="1"/>
  <c r="BA1325" i="1"/>
  <c r="AZ1283" i="1"/>
  <c r="BA1283" i="1"/>
  <c r="AZ1323" i="1"/>
  <c r="BA1323" i="1"/>
  <c r="BA1320" i="1"/>
  <c r="AZ1320" i="1"/>
  <c r="AZ1318" i="1"/>
  <c r="BA1318" i="1"/>
  <c r="AZ1306" i="1"/>
  <c r="BA1306" i="1"/>
  <c r="BA1312" i="1"/>
  <c r="AZ1312" i="1"/>
  <c r="BA1296" i="1"/>
  <c r="AZ1296" i="1"/>
  <c r="BA1308" i="1"/>
  <c r="AZ1308" i="1"/>
  <c r="BA1300" i="1"/>
  <c r="AZ1300" i="1"/>
  <c r="BA1316" i="1"/>
  <c r="AZ1316" i="1"/>
  <c r="BA1319" i="1"/>
  <c r="AZ1319" i="1"/>
  <c r="BA1304" i="1"/>
  <c r="AZ1304" i="1"/>
  <c r="AZ1317" i="1"/>
  <c r="BA1317" i="1"/>
  <c r="BA1315" i="1"/>
  <c r="AZ1315" i="1"/>
  <c r="AZ1322" i="1"/>
  <c r="BA1322" i="1"/>
  <c r="AZ1313" i="1"/>
  <c r="BA1313" i="1"/>
  <c r="BA1311" i="1"/>
  <c r="AZ1311" i="1"/>
  <c r="AZ1314" i="1"/>
  <c r="BA1314" i="1"/>
  <c r="AZ1309" i="1"/>
  <c r="BA1309" i="1"/>
  <c r="BA1307" i="1"/>
  <c r="AZ1307" i="1"/>
  <c r="AZ1310" i="1"/>
  <c r="BA1310" i="1"/>
  <c r="AZ1305" i="1"/>
  <c r="BA1305" i="1"/>
  <c r="BA1303" i="1"/>
  <c r="AZ1303" i="1"/>
  <c r="AZ1302" i="1"/>
  <c r="BA1302" i="1"/>
  <c r="AZ1301" i="1"/>
  <c r="BA1301" i="1"/>
  <c r="BA1299" i="1"/>
  <c r="AZ1299" i="1"/>
  <c r="AZ1298" i="1"/>
  <c r="BA1298" i="1"/>
  <c r="AZ1297" i="1"/>
  <c r="BA1297" i="1"/>
  <c r="BA1294" i="1"/>
  <c r="AZ1294" i="1"/>
  <c r="AZ1281" i="1"/>
  <c r="BA1281" i="1"/>
  <c r="AZ1274" i="1"/>
  <c r="BA1274" i="1"/>
  <c r="BA1284" i="1"/>
  <c r="AZ1284" i="1"/>
  <c r="AZ1279" i="1"/>
  <c r="BA1279" i="1"/>
  <c r="AZ1270" i="1"/>
  <c r="BA1270" i="1"/>
  <c r="BA1280" i="1"/>
  <c r="AZ1280" i="1"/>
  <c r="AZ1275" i="1"/>
  <c r="BA1275" i="1"/>
  <c r="AZ1293" i="1"/>
  <c r="BA1293" i="1"/>
  <c r="AZ1287" i="1"/>
  <c r="BA1287" i="1"/>
  <c r="BA1276" i="1"/>
  <c r="AZ1276" i="1"/>
  <c r="AZ1271" i="1"/>
  <c r="BA1271" i="1"/>
  <c r="AZ1289" i="1"/>
  <c r="BA1289" i="1"/>
  <c r="BA1272" i="1"/>
  <c r="AZ1272" i="1"/>
  <c r="AZ1290" i="1"/>
  <c r="BA1290" i="1"/>
  <c r="AZ1285" i="1"/>
  <c r="BA1285" i="1"/>
  <c r="BA1268" i="1"/>
  <c r="AZ1268" i="1"/>
  <c r="AZ1286" i="1"/>
  <c r="BA1286" i="1"/>
  <c r="AZ1277" i="1"/>
  <c r="BA1277" i="1"/>
  <c r="AZ1295" i="1"/>
  <c r="BA1295" i="1"/>
  <c r="AZ1282" i="1"/>
  <c r="BA1282" i="1"/>
  <c r="AZ1273" i="1"/>
  <c r="BA1273" i="1"/>
  <c r="BA1288" i="1"/>
  <c r="AZ1288" i="1"/>
  <c r="BA1292" i="1"/>
  <c r="AZ1292" i="1"/>
  <c r="AZ1291" i="1"/>
  <c r="BA1291" i="1"/>
  <c r="AZ1278" i="1"/>
  <c r="BA1278" i="1"/>
  <c r="AZ1269" i="1"/>
  <c r="BA1269" i="1"/>
  <c r="BA1231" i="1"/>
  <c r="AZ1231" i="1"/>
  <c r="AZ1266" i="1"/>
  <c r="BA1266" i="1"/>
  <c r="AZ1267" i="1"/>
  <c r="BA1267" i="1"/>
  <c r="AZ1265" i="1"/>
  <c r="BA1265" i="1"/>
  <c r="AZ1255" i="1"/>
  <c r="BA1255" i="1"/>
  <c r="AZ1253" i="1"/>
  <c r="BA1253" i="1"/>
  <c r="AZ1259" i="1"/>
  <c r="BA1259" i="1"/>
  <c r="BA1245" i="1"/>
  <c r="AZ1245" i="1"/>
  <c r="AZ1251" i="1"/>
  <c r="BA1251" i="1"/>
  <c r="AZ1264" i="1"/>
  <c r="BA1264" i="1"/>
  <c r="AZ1247" i="1"/>
  <c r="BA1247" i="1"/>
  <c r="AZ1260" i="1"/>
  <c r="BA1260" i="1"/>
  <c r="AZ1262" i="1"/>
  <c r="BA1262" i="1"/>
  <c r="AZ1256" i="1"/>
  <c r="BA1256" i="1"/>
  <c r="AZ1258" i="1"/>
  <c r="BA1258" i="1"/>
  <c r="AZ1252" i="1"/>
  <c r="BA1252" i="1"/>
  <c r="AZ1254" i="1"/>
  <c r="BA1254" i="1"/>
  <c r="BA1249" i="1"/>
  <c r="AZ1249" i="1"/>
  <c r="BA1261" i="1"/>
  <c r="AZ1261" i="1"/>
  <c r="AZ1248" i="1"/>
  <c r="BA1248" i="1"/>
  <c r="AZ1250" i="1"/>
  <c r="BA1250" i="1"/>
  <c r="BA1257" i="1"/>
  <c r="AZ1257" i="1"/>
  <c r="AZ1263" i="1"/>
  <c r="BA1263" i="1"/>
  <c r="AZ1246" i="1"/>
  <c r="BA1246" i="1"/>
  <c r="BA1235" i="1"/>
  <c r="AZ1235" i="1"/>
  <c r="AZ1233" i="1"/>
  <c r="BA1233" i="1"/>
  <c r="BA1244" i="1"/>
  <c r="AZ1244" i="1"/>
  <c r="BA1236" i="1"/>
  <c r="AZ1236" i="1"/>
  <c r="AZ1211" i="1"/>
  <c r="BA1211" i="1"/>
  <c r="AZ1210" i="1"/>
  <c r="BA1210" i="1"/>
  <c r="AZ1213" i="1"/>
  <c r="BA1213" i="1"/>
  <c r="BA1215" i="1"/>
  <c r="AZ1215" i="1"/>
  <c r="AZ1214" i="1"/>
  <c r="BA1214" i="1"/>
  <c r="AZ1240" i="1"/>
  <c r="BA1240" i="1"/>
  <c r="BA1219" i="1"/>
  <c r="AZ1219" i="1"/>
  <c r="AZ1242" i="1"/>
  <c r="BA1242" i="1"/>
  <c r="AZ1241" i="1"/>
  <c r="BA1241" i="1"/>
  <c r="AZ1232" i="1"/>
  <c r="BA1232" i="1"/>
  <c r="AZ1218" i="1"/>
  <c r="BA1218" i="1"/>
  <c r="AZ1238" i="1"/>
  <c r="BA1238" i="1"/>
  <c r="AZ1237" i="1"/>
  <c r="BA1237" i="1"/>
  <c r="AZ1228" i="1"/>
  <c r="BA1228" i="1"/>
  <c r="BA1243" i="1"/>
  <c r="AZ1243" i="1"/>
  <c r="AZ1234" i="1"/>
  <c r="BA1234" i="1"/>
  <c r="AZ1229" i="1"/>
  <c r="BA1229" i="1"/>
  <c r="AZ1224" i="1"/>
  <c r="BA1224" i="1"/>
  <c r="BA1239" i="1"/>
  <c r="AZ1239" i="1"/>
  <c r="AZ1230" i="1"/>
  <c r="BA1230" i="1"/>
  <c r="AZ1225" i="1"/>
  <c r="BA1225" i="1"/>
  <c r="AZ1220" i="1"/>
  <c r="BA1220" i="1"/>
  <c r="BA1227" i="1"/>
  <c r="AZ1227" i="1"/>
  <c r="AZ1226" i="1"/>
  <c r="BA1226" i="1"/>
  <c r="AZ1221" i="1"/>
  <c r="BA1221" i="1"/>
  <c r="AZ1216" i="1"/>
  <c r="BA1216" i="1"/>
  <c r="BA1223" i="1"/>
  <c r="AZ1223" i="1"/>
  <c r="AZ1222" i="1"/>
  <c r="BA1222" i="1"/>
  <c r="AZ1217" i="1"/>
  <c r="BA1217" i="1"/>
  <c r="AZ1212" i="1"/>
  <c r="BA1212" i="1"/>
  <c r="BA1201" i="1"/>
  <c r="AZ1201" i="1"/>
  <c r="AZ1199" i="1"/>
  <c r="BA1199" i="1"/>
  <c r="BA1197" i="1"/>
  <c r="AZ1197" i="1"/>
  <c r="BA1178" i="1"/>
  <c r="AZ1178" i="1"/>
  <c r="AZ1176" i="1"/>
  <c r="BA1176" i="1"/>
  <c r="AZ1202" i="1"/>
  <c r="BA1202" i="1"/>
  <c r="BA1186" i="1"/>
  <c r="AZ1186" i="1"/>
  <c r="AZ1196" i="1"/>
  <c r="BA1196" i="1"/>
  <c r="AZ1209" i="1"/>
  <c r="BA1209" i="1"/>
  <c r="AZ1192" i="1"/>
  <c r="BA1192" i="1"/>
  <c r="AZ1205" i="1"/>
  <c r="BA1205" i="1"/>
  <c r="AZ1188" i="1"/>
  <c r="BA1188" i="1"/>
  <c r="AZ1193" i="1"/>
  <c r="BA1193" i="1"/>
  <c r="AZ1207" i="1"/>
  <c r="BA1207" i="1"/>
  <c r="BA1206" i="1"/>
  <c r="AZ1206" i="1"/>
  <c r="AZ1189" i="1"/>
  <c r="BA1189" i="1"/>
  <c r="AZ1203" i="1"/>
  <c r="BA1203" i="1"/>
  <c r="BA1198" i="1"/>
  <c r="AZ1198" i="1"/>
  <c r="AZ1208" i="1"/>
  <c r="BA1208" i="1"/>
  <c r="AZ1195" i="1"/>
  <c r="BA1195" i="1"/>
  <c r="BA1194" i="1"/>
  <c r="AZ1194" i="1"/>
  <c r="AZ1204" i="1"/>
  <c r="BA1204" i="1"/>
  <c r="AZ1191" i="1"/>
  <c r="BA1191" i="1"/>
  <c r="BA1190" i="1"/>
  <c r="AZ1190" i="1"/>
  <c r="AZ1200" i="1"/>
  <c r="BA1200" i="1"/>
  <c r="AZ1187" i="1"/>
  <c r="BA1187" i="1"/>
  <c r="AZ1181" i="1"/>
  <c r="BA1181" i="1"/>
  <c r="BA1182" i="1"/>
  <c r="AZ1182" i="1"/>
  <c r="AZ1179" i="1"/>
  <c r="BA1179" i="1"/>
  <c r="AZ1185" i="1"/>
  <c r="BA1185" i="1"/>
  <c r="BA1167" i="1"/>
  <c r="AZ1167" i="1"/>
  <c r="BA1171" i="1"/>
  <c r="AZ1171" i="1"/>
  <c r="BA1174" i="1"/>
  <c r="AZ1174" i="1"/>
  <c r="AZ1183" i="1"/>
  <c r="BA1183" i="1"/>
  <c r="AZ1184" i="1"/>
  <c r="BA1184" i="1"/>
  <c r="AZ1180" i="1"/>
  <c r="BA1180" i="1"/>
  <c r="BA1177" i="1"/>
  <c r="AZ1177" i="1"/>
  <c r="BA1173" i="1"/>
  <c r="AZ1173" i="1"/>
  <c r="AZ1175" i="1"/>
  <c r="BA1175" i="1"/>
  <c r="BA1147" i="1"/>
  <c r="AZ1147" i="1"/>
  <c r="BA1170" i="1"/>
  <c r="AZ1170" i="1"/>
  <c r="BA1125" i="1"/>
  <c r="AZ1125" i="1"/>
  <c r="AZ1169" i="1"/>
  <c r="BA1169" i="1"/>
  <c r="AZ1165" i="1"/>
  <c r="BA1165" i="1"/>
  <c r="AZ1164" i="1"/>
  <c r="BA1164" i="1"/>
  <c r="AZ1172" i="1"/>
  <c r="BA1172" i="1"/>
  <c r="AZ1160" i="1"/>
  <c r="BA1160" i="1"/>
  <c r="AZ1148" i="1"/>
  <c r="BA1148" i="1"/>
  <c r="BA1146" i="1"/>
  <c r="AZ1146" i="1"/>
  <c r="BA1163" i="1"/>
  <c r="AZ1163" i="1"/>
  <c r="AZ1153" i="1"/>
  <c r="BA1153" i="1"/>
  <c r="AZ1166" i="1"/>
  <c r="BA1166" i="1"/>
  <c r="AZ1149" i="1"/>
  <c r="BA1149" i="1"/>
  <c r="AZ1162" i="1"/>
  <c r="BA1162" i="1"/>
  <c r="AZ1145" i="1"/>
  <c r="BA1145" i="1"/>
  <c r="AZ1158" i="1"/>
  <c r="BA1158" i="1"/>
  <c r="AZ1168" i="1"/>
  <c r="BA1168" i="1"/>
  <c r="BA1143" i="1"/>
  <c r="AZ1143" i="1"/>
  <c r="AZ1154" i="1"/>
  <c r="BA1154" i="1"/>
  <c r="AZ1156" i="1"/>
  <c r="BA1156" i="1"/>
  <c r="AZ1157" i="1"/>
  <c r="BA1157" i="1"/>
  <c r="BA1159" i="1"/>
  <c r="AZ1159" i="1"/>
  <c r="AZ1150" i="1"/>
  <c r="BA1150" i="1"/>
  <c r="AZ1152" i="1"/>
  <c r="BA1152" i="1"/>
  <c r="BA1151" i="1"/>
  <c r="AZ1151" i="1"/>
  <c r="BA1155" i="1"/>
  <c r="AZ1155" i="1"/>
  <c r="AZ1161" i="1"/>
  <c r="BA1161" i="1"/>
  <c r="AZ1144" i="1"/>
  <c r="BA1144" i="1"/>
  <c r="BA1119" i="1"/>
  <c r="AZ1119" i="1"/>
  <c r="BA1133" i="1"/>
  <c r="AZ1133" i="1"/>
  <c r="AZ1139" i="1"/>
  <c r="BA1139" i="1"/>
  <c r="BA1121" i="1"/>
  <c r="AZ1121" i="1"/>
  <c r="AZ1126" i="1"/>
  <c r="BA1126" i="1"/>
  <c r="AZ1120" i="1"/>
  <c r="BA1120" i="1"/>
  <c r="AZ1138" i="1"/>
  <c r="BA1138" i="1"/>
  <c r="AZ1097" i="1"/>
  <c r="BA1097" i="1"/>
  <c r="BA1141" i="1"/>
  <c r="AZ1141" i="1"/>
  <c r="AZ1142" i="1"/>
  <c r="BA1142" i="1"/>
  <c r="AZ1140" i="1"/>
  <c r="BA1140" i="1"/>
  <c r="BA1137" i="1"/>
  <c r="AZ1137" i="1"/>
  <c r="AZ1134" i="1"/>
  <c r="BA1134" i="1"/>
  <c r="AZ1135" i="1"/>
  <c r="BA1135" i="1"/>
  <c r="AZ1128" i="1"/>
  <c r="BA1128" i="1"/>
  <c r="AZ1124" i="1"/>
  <c r="BA1124" i="1"/>
  <c r="AZ1131" i="1"/>
  <c r="BA1131" i="1"/>
  <c r="AZ1127" i="1"/>
  <c r="BA1127" i="1"/>
  <c r="AZ1123" i="1"/>
  <c r="BA1123" i="1"/>
  <c r="AZ1132" i="1"/>
  <c r="BA1132" i="1"/>
  <c r="BA1129" i="1"/>
  <c r="AZ1129" i="1"/>
  <c r="AZ1130" i="1"/>
  <c r="BA1130" i="1"/>
  <c r="AZ1136" i="1"/>
  <c r="BA1136" i="1"/>
  <c r="AZ1122" i="1"/>
  <c r="BA1122" i="1"/>
  <c r="AZ1112" i="1"/>
  <c r="BA1112" i="1"/>
  <c r="BA1082" i="1"/>
  <c r="AZ1082" i="1"/>
  <c r="BA1106" i="1"/>
  <c r="AZ1106" i="1"/>
  <c r="AZ1110" i="1"/>
  <c r="BA1110" i="1"/>
  <c r="AZ1104" i="1"/>
  <c r="BA1104" i="1"/>
  <c r="AZ1081" i="1"/>
  <c r="BA1081" i="1"/>
  <c r="AZ1118" i="1"/>
  <c r="BA1118" i="1"/>
  <c r="AZ1105" i="1"/>
  <c r="BA1105" i="1"/>
  <c r="BA1111" i="1"/>
  <c r="AZ1111" i="1"/>
  <c r="BA1115" i="1"/>
  <c r="AZ1115" i="1"/>
  <c r="BA1107" i="1"/>
  <c r="AZ1107" i="1"/>
  <c r="AZ1114" i="1"/>
  <c r="BA1114" i="1"/>
  <c r="AZ1117" i="1"/>
  <c r="BA1117" i="1"/>
  <c r="AZ1113" i="1"/>
  <c r="BA1113" i="1"/>
  <c r="AZ1109" i="1"/>
  <c r="BA1109" i="1"/>
  <c r="AZ1116" i="1"/>
  <c r="BA1116" i="1"/>
  <c r="AZ1108" i="1"/>
  <c r="BA1108" i="1"/>
  <c r="BA1015" i="1"/>
  <c r="AZ1015" i="1"/>
  <c r="AZ1089" i="1"/>
  <c r="BA1089" i="1"/>
  <c r="BA1091" i="1"/>
  <c r="AZ1091" i="1"/>
  <c r="AZ1090" i="1"/>
  <c r="BA1090" i="1"/>
  <c r="BA1083" i="1"/>
  <c r="AZ1083" i="1"/>
  <c r="AZ1029" i="1"/>
  <c r="BA1029" i="1"/>
  <c r="AZ1096" i="1"/>
  <c r="BA1096" i="1"/>
  <c r="BA1095" i="1"/>
  <c r="AZ1095" i="1"/>
  <c r="AZ1068" i="1"/>
  <c r="BA1068" i="1"/>
  <c r="BA1093" i="1"/>
  <c r="AZ1093" i="1"/>
  <c r="AZ1092" i="1"/>
  <c r="BA1092" i="1"/>
  <c r="BA1067" i="1"/>
  <c r="AZ1067" i="1"/>
  <c r="AZ1084" i="1"/>
  <c r="BA1084" i="1"/>
  <c r="AZ1098" i="1"/>
  <c r="BA1098" i="1"/>
  <c r="BA1070" i="1"/>
  <c r="AZ1070" i="1"/>
  <c r="BA1071" i="1"/>
  <c r="AZ1071" i="1"/>
  <c r="BA1066" i="1"/>
  <c r="AZ1066" i="1"/>
  <c r="BA1075" i="1"/>
  <c r="AZ1075" i="1"/>
  <c r="BA1079" i="1"/>
  <c r="AZ1079" i="1"/>
  <c r="BA1063" i="1"/>
  <c r="AZ1063" i="1"/>
  <c r="BA1103" i="1"/>
  <c r="AZ1103" i="1"/>
  <c r="AZ1100" i="1"/>
  <c r="BA1100" i="1"/>
  <c r="BA1102" i="1"/>
  <c r="AZ1102" i="1"/>
  <c r="AZ1101" i="1"/>
  <c r="BA1101" i="1"/>
  <c r="AZ1088" i="1"/>
  <c r="BA1088" i="1"/>
  <c r="AZ1065" i="1"/>
  <c r="BA1065" i="1"/>
  <c r="BA1094" i="1"/>
  <c r="AZ1094" i="1"/>
  <c r="AZ1085" i="1"/>
  <c r="BA1085" i="1"/>
  <c r="AZ1080" i="1"/>
  <c r="BA1080" i="1"/>
  <c r="AZ1076" i="1"/>
  <c r="BA1076" i="1"/>
  <c r="AZ1077" i="1"/>
  <c r="BA1077" i="1"/>
  <c r="BA1099" i="1"/>
  <c r="AZ1099" i="1"/>
  <c r="BA1078" i="1"/>
  <c r="AZ1078" i="1"/>
  <c r="AZ1073" i="1"/>
  <c r="BA1073" i="1"/>
  <c r="AZ1072" i="1"/>
  <c r="BA1072" i="1"/>
  <c r="BA1086" i="1"/>
  <c r="AZ1086" i="1"/>
  <c r="BA1087" i="1"/>
  <c r="AZ1087" i="1"/>
  <c r="BA1074" i="1"/>
  <c r="AZ1074" i="1"/>
  <c r="AZ1069" i="1"/>
  <c r="BA1069" i="1"/>
  <c r="AZ1064" i="1"/>
  <c r="BA1064" i="1"/>
  <c r="AZ1020" i="1"/>
  <c r="BA1020" i="1"/>
  <c r="AZ1016" i="1"/>
  <c r="BA1016" i="1"/>
  <c r="BA1050" i="1"/>
  <c r="AZ1050" i="1"/>
  <c r="AZ993" i="1"/>
  <c r="BA993" i="1"/>
  <c r="BA1019" i="1"/>
  <c r="AZ1019" i="1"/>
  <c r="AZ1043" i="1"/>
  <c r="BA1043" i="1"/>
  <c r="BA1030" i="1"/>
  <c r="AZ1030" i="1"/>
  <c r="BA1027" i="1"/>
  <c r="AZ1027" i="1"/>
  <c r="BA1022" i="1"/>
  <c r="AZ1022" i="1"/>
  <c r="AZ1049" i="1"/>
  <c r="BA1049" i="1"/>
  <c r="BA1034" i="1"/>
  <c r="AZ1034" i="1"/>
  <c r="BA1046" i="1"/>
  <c r="AZ1046" i="1"/>
  <c r="BA1061" i="1"/>
  <c r="AZ1061" i="1"/>
  <c r="AZ1052" i="1"/>
  <c r="BA1052" i="1"/>
  <c r="AZ1059" i="1"/>
  <c r="BA1059" i="1"/>
  <c r="BA1042" i="1"/>
  <c r="AZ1042" i="1"/>
  <c r="AZ1056" i="1"/>
  <c r="BA1056" i="1"/>
  <c r="BA1057" i="1"/>
  <c r="AZ1057" i="1"/>
  <c r="AZ1048" i="1"/>
  <c r="BA1048" i="1"/>
  <c r="AZ1055" i="1"/>
  <c r="BA1055" i="1"/>
  <c r="BA1054" i="1"/>
  <c r="AZ1054" i="1"/>
  <c r="AZ1051" i="1"/>
  <c r="BA1051" i="1"/>
  <c r="BA1045" i="1"/>
  <c r="AZ1045" i="1"/>
  <c r="AZ1040" i="1"/>
  <c r="BA1040" i="1"/>
  <c r="AZ1047" i="1"/>
  <c r="BA1047" i="1"/>
  <c r="AZ1044" i="1"/>
  <c r="BA1044" i="1"/>
  <c r="BA1062" i="1"/>
  <c r="AZ1062" i="1"/>
  <c r="AZ1041" i="1"/>
  <c r="BA1041" i="1"/>
  <c r="AZ1036" i="1"/>
  <c r="BA1036" i="1"/>
  <c r="AZ1039" i="1"/>
  <c r="BA1039" i="1"/>
  <c r="AZ1060" i="1"/>
  <c r="BA1060" i="1"/>
  <c r="BA1053" i="1"/>
  <c r="AZ1053" i="1"/>
  <c r="BA1038" i="1"/>
  <c r="AZ1038" i="1"/>
  <c r="BA1037" i="1"/>
  <c r="AZ1037" i="1"/>
  <c r="BA1058" i="1"/>
  <c r="AZ1058" i="1"/>
  <c r="AZ1035" i="1"/>
  <c r="BA1035" i="1"/>
  <c r="BA1031" i="1"/>
  <c r="AZ1031" i="1"/>
  <c r="BA1023" i="1"/>
  <c r="AZ1023" i="1"/>
  <c r="BA1001" i="1"/>
  <c r="AZ1001" i="1"/>
  <c r="AZ1021" i="1"/>
  <c r="BA1021" i="1"/>
  <c r="AZ1000" i="1"/>
  <c r="BA1000" i="1"/>
  <c r="AZ1032" i="1"/>
  <c r="BA1032" i="1"/>
  <c r="BA998" i="1"/>
  <c r="AZ998" i="1"/>
  <c r="AZ1024" i="1"/>
  <c r="BA1024" i="1"/>
  <c r="AZ991" i="1"/>
  <c r="BA991" i="1"/>
  <c r="BA1002" i="1"/>
  <c r="AZ1002" i="1"/>
  <c r="BA1026" i="1"/>
  <c r="AZ1026" i="1"/>
  <c r="AZ997" i="1"/>
  <c r="BA997" i="1"/>
  <c r="AZ1014" i="1"/>
  <c r="BA1014" i="1"/>
  <c r="AZ1033" i="1"/>
  <c r="BA1033" i="1"/>
  <c r="AZ990" i="1"/>
  <c r="BA990" i="1"/>
  <c r="AZ1028" i="1"/>
  <c r="BA1028" i="1"/>
  <c r="AZ1025" i="1"/>
  <c r="BA1025" i="1"/>
  <c r="BA1011" i="1"/>
  <c r="AZ1011" i="1"/>
  <c r="AZ1017" i="1"/>
  <c r="BA1017" i="1"/>
  <c r="BA1007" i="1"/>
  <c r="AZ1007" i="1"/>
  <c r="AZ1013" i="1"/>
  <c r="BA1013" i="1"/>
  <c r="AZ1009" i="1"/>
  <c r="BA1009" i="1"/>
  <c r="BA999" i="1"/>
  <c r="AZ999" i="1"/>
  <c r="AZ1005" i="1"/>
  <c r="BA1005" i="1"/>
  <c r="BA1003" i="1"/>
  <c r="AZ1003" i="1"/>
  <c r="BA995" i="1"/>
  <c r="AZ995" i="1"/>
  <c r="AZ1012" i="1"/>
  <c r="BA1012" i="1"/>
  <c r="AZ1018" i="1"/>
  <c r="BA1018" i="1"/>
  <c r="AZ1008" i="1"/>
  <c r="BA1008" i="1"/>
  <c r="AZ1010" i="1"/>
  <c r="BA1010" i="1"/>
  <c r="AZ1004" i="1"/>
  <c r="BA1004" i="1"/>
  <c r="AZ1006" i="1"/>
  <c r="BA1006" i="1"/>
  <c r="AZ996" i="1"/>
  <c r="BA996" i="1"/>
  <c r="AZ994" i="1"/>
  <c r="BA994" i="1"/>
  <c r="AZ992" i="1"/>
  <c r="BA992" i="1"/>
  <c r="BA989" i="1"/>
  <c r="AZ989" i="1"/>
  <c r="BA985" i="1"/>
  <c r="AZ985" i="1"/>
  <c r="AZ988" i="1"/>
  <c r="BA988" i="1"/>
  <c r="AZ987" i="1"/>
  <c r="BA987" i="1"/>
  <c r="AZ986" i="1"/>
  <c r="BA986" i="1"/>
  <c r="AZ980" i="1"/>
  <c r="BA980" i="1"/>
  <c r="BA971" i="1"/>
  <c r="AZ971" i="1"/>
  <c r="BA939" i="1"/>
  <c r="AZ939" i="1"/>
  <c r="AZ974" i="1"/>
  <c r="BA974" i="1"/>
  <c r="AZ942" i="1"/>
  <c r="BA942" i="1"/>
  <c r="AZ973" i="1"/>
  <c r="BA973" i="1"/>
  <c r="AZ941" i="1"/>
  <c r="BA941" i="1"/>
  <c r="AZ976" i="1"/>
  <c r="BA976" i="1"/>
  <c r="AZ944" i="1"/>
  <c r="BA944" i="1"/>
  <c r="BA943" i="1"/>
  <c r="AZ943" i="1"/>
  <c r="AZ948" i="1"/>
  <c r="BA948" i="1"/>
  <c r="BA967" i="1"/>
  <c r="AZ967" i="1"/>
  <c r="BA935" i="1"/>
  <c r="AZ935" i="1"/>
  <c r="AZ970" i="1"/>
  <c r="BA970" i="1"/>
  <c r="AZ938" i="1"/>
  <c r="BA938" i="1"/>
  <c r="AZ969" i="1"/>
  <c r="BA969" i="1"/>
  <c r="AZ937" i="1"/>
  <c r="BA937" i="1"/>
  <c r="AZ972" i="1"/>
  <c r="BA972" i="1"/>
  <c r="AZ940" i="1"/>
  <c r="BA940" i="1"/>
  <c r="AZ978" i="1"/>
  <c r="BA978" i="1"/>
  <c r="BA963" i="1"/>
  <c r="AZ963" i="1"/>
  <c r="BA931" i="1"/>
  <c r="AZ931" i="1"/>
  <c r="AZ966" i="1"/>
  <c r="BA966" i="1"/>
  <c r="AZ934" i="1"/>
  <c r="BA934" i="1"/>
  <c r="AZ965" i="1"/>
  <c r="BA965" i="1"/>
  <c r="AZ933" i="1"/>
  <c r="BA933" i="1"/>
  <c r="AZ968" i="1"/>
  <c r="BA968" i="1"/>
  <c r="AZ936" i="1"/>
  <c r="BA936" i="1"/>
  <c r="AZ946" i="1"/>
  <c r="BA946" i="1"/>
  <c r="BA959" i="1"/>
  <c r="AZ959" i="1"/>
  <c r="BA927" i="1"/>
  <c r="AZ927" i="1"/>
  <c r="AZ962" i="1"/>
  <c r="BA962" i="1"/>
  <c r="AZ930" i="1"/>
  <c r="BA930" i="1"/>
  <c r="AZ961" i="1"/>
  <c r="BA961" i="1"/>
  <c r="AZ929" i="1"/>
  <c r="BA929" i="1"/>
  <c r="AZ964" i="1"/>
  <c r="BA964" i="1"/>
  <c r="AZ932" i="1"/>
  <c r="BA932" i="1"/>
  <c r="AZ945" i="1"/>
  <c r="BA945" i="1"/>
  <c r="BA955" i="1"/>
  <c r="AZ955" i="1"/>
  <c r="BA923" i="1"/>
  <c r="AZ923" i="1"/>
  <c r="AZ958" i="1"/>
  <c r="BA958" i="1"/>
  <c r="AZ926" i="1"/>
  <c r="BA926" i="1"/>
  <c r="AZ957" i="1"/>
  <c r="BA957" i="1"/>
  <c r="AZ925" i="1"/>
  <c r="BA925" i="1"/>
  <c r="AZ960" i="1"/>
  <c r="BA960" i="1"/>
  <c r="AZ928" i="1"/>
  <c r="BA928" i="1"/>
  <c r="AZ977" i="1"/>
  <c r="BA977" i="1"/>
  <c r="BA983" i="1"/>
  <c r="AZ983" i="1"/>
  <c r="BA951" i="1"/>
  <c r="AZ951" i="1"/>
  <c r="BA919" i="1"/>
  <c r="AZ919" i="1"/>
  <c r="AZ954" i="1"/>
  <c r="BA954" i="1"/>
  <c r="AZ922" i="1"/>
  <c r="BA922" i="1"/>
  <c r="AZ953" i="1"/>
  <c r="BA953" i="1"/>
  <c r="AZ921" i="1"/>
  <c r="BA921" i="1"/>
  <c r="AZ956" i="1"/>
  <c r="BA956" i="1"/>
  <c r="AZ924" i="1"/>
  <c r="BA924" i="1"/>
  <c r="BA975" i="1"/>
  <c r="AZ975" i="1"/>
  <c r="BA979" i="1"/>
  <c r="AZ979" i="1"/>
  <c r="BA947" i="1"/>
  <c r="AZ947" i="1"/>
  <c r="AZ982" i="1"/>
  <c r="BA982" i="1"/>
  <c r="AZ950" i="1"/>
  <c r="BA950" i="1"/>
  <c r="AZ981" i="1"/>
  <c r="BA981" i="1"/>
  <c r="AZ949" i="1"/>
  <c r="BA949" i="1"/>
  <c r="AZ984" i="1"/>
  <c r="BA984" i="1"/>
  <c r="AZ952" i="1"/>
  <c r="BA952" i="1"/>
  <c r="AZ920" i="1"/>
  <c r="BA920" i="1"/>
  <c r="AZ903" i="1"/>
  <c r="BA903" i="1"/>
  <c r="BA909" i="1"/>
  <c r="AZ909" i="1"/>
  <c r="BA877" i="1"/>
  <c r="AZ877" i="1"/>
  <c r="BA845" i="1"/>
  <c r="AZ845" i="1"/>
  <c r="AZ896" i="1"/>
  <c r="BA896" i="1"/>
  <c r="AZ864" i="1"/>
  <c r="BA864" i="1"/>
  <c r="AZ911" i="1"/>
  <c r="BA911" i="1"/>
  <c r="AZ879" i="1"/>
  <c r="BA879" i="1"/>
  <c r="AZ847" i="1"/>
  <c r="BA847" i="1"/>
  <c r="AZ898" i="1"/>
  <c r="BA898" i="1"/>
  <c r="AZ866" i="1"/>
  <c r="BA866" i="1"/>
  <c r="BA905" i="1"/>
  <c r="AZ905" i="1"/>
  <c r="BA873" i="1"/>
  <c r="AZ873" i="1"/>
  <c r="BA841" i="1"/>
  <c r="AZ841" i="1"/>
  <c r="AZ892" i="1"/>
  <c r="BA892" i="1"/>
  <c r="AZ860" i="1"/>
  <c r="BA860" i="1"/>
  <c r="AZ907" i="1"/>
  <c r="BA907" i="1"/>
  <c r="AZ875" i="1"/>
  <c r="BA875" i="1"/>
  <c r="AZ843" i="1"/>
  <c r="BA843" i="1"/>
  <c r="AZ894" i="1"/>
  <c r="BA894" i="1"/>
  <c r="AZ862" i="1"/>
  <c r="BA862" i="1"/>
  <c r="BA901" i="1"/>
  <c r="AZ901" i="1"/>
  <c r="BA869" i="1"/>
  <c r="AZ869" i="1"/>
  <c r="BA837" i="1"/>
  <c r="AZ837" i="1"/>
  <c r="AZ888" i="1"/>
  <c r="BA888" i="1"/>
  <c r="AZ856" i="1"/>
  <c r="BA856" i="1"/>
  <c r="BA897" i="1"/>
  <c r="AZ897" i="1"/>
  <c r="BA865" i="1"/>
  <c r="AZ865" i="1"/>
  <c r="AZ916" i="1"/>
  <c r="BA916" i="1"/>
  <c r="AZ884" i="1"/>
  <c r="BA884" i="1"/>
  <c r="AZ852" i="1"/>
  <c r="BA852" i="1"/>
  <c r="AZ899" i="1"/>
  <c r="BA899" i="1"/>
  <c r="AZ867" i="1"/>
  <c r="BA867" i="1"/>
  <c r="AZ918" i="1"/>
  <c r="BA918" i="1"/>
  <c r="AZ886" i="1"/>
  <c r="BA886" i="1"/>
  <c r="AZ854" i="1"/>
  <c r="BA854" i="1"/>
  <c r="AZ890" i="1"/>
  <c r="BA890" i="1"/>
  <c r="BA893" i="1"/>
  <c r="AZ893" i="1"/>
  <c r="BA861" i="1"/>
  <c r="AZ861" i="1"/>
  <c r="AZ912" i="1"/>
  <c r="BA912" i="1"/>
  <c r="AZ880" i="1"/>
  <c r="BA880" i="1"/>
  <c r="AZ848" i="1"/>
  <c r="BA848" i="1"/>
  <c r="AZ895" i="1"/>
  <c r="BA895" i="1"/>
  <c r="AZ863" i="1"/>
  <c r="BA863" i="1"/>
  <c r="AZ914" i="1"/>
  <c r="BA914" i="1"/>
  <c r="AZ882" i="1"/>
  <c r="BA882" i="1"/>
  <c r="AZ850" i="1"/>
  <c r="BA850" i="1"/>
  <c r="AZ858" i="1"/>
  <c r="BA858" i="1"/>
  <c r="BA889" i="1"/>
  <c r="AZ889" i="1"/>
  <c r="BA857" i="1"/>
  <c r="AZ857" i="1"/>
  <c r="AZ908" i="1"/>
  <c r="BA908" i="1"/>
  <c r="AZ876" i="1"/>
  <c r="BA876" i="1"/>
  <c r="AZ844" i="1"/>
  <c r="BA844" i="1"/>
  <c r="AZ891" i="1"/>
  <c r="BA891" i="1"/>
  <c r="AZ859" i="1"/>
  <c r="BA859" i="1"/>
  <c r="AZ910" i="1"/>
  <c r="BA910" i="1"/>
  <c r="AZ878" i="1"/>
  <c r="BA878" i="1"/>
  <c r="AZ846" i="1"/>
  <c r="BA846" i="1"/>
  <c r="AZ871" i="1"/>
  <c r="BA871" i="1"/>
  <c r="BA917" i="1"/>
  <c r="AZ917" i="1"/>
  <c r="BA885" i="1"/>
  <c r="AZ885" i="1"/>
  <c r="BA853" i="1"/>
  <c r="AZ853" i="1"/>
  <c r="AZ904" i="1"/>
  <c r="BA904" i="1"/>
  <c r="AZ872" i="1"/>
  <c r="BA872" i="1"/>
  <c r="AZ840" i="1"/>
  <c r="BA840" i="1"/>
  <c r="AZ887" i="1"/>
  <c r="BA887" i="1"/>
  <c r="AZ855" i="1"/>
  <c r="BA855" i="1"/>
  <c r="AZ906" i="1"/>
  <c r="BA906" i="1"/>
  <c r="AZ874" i="1"/>
  <c r="BA874" i="1"/>
  <c r="AZ842" i="1"/>
  <c r="BA842" i="1"/>
  <c r="AZ839" i="1"/>
  <c r="BA839" i="1"/>
  <c r="BA913" i="1"/>
  <c r="AZ913" i="1"/>
  <c r="BA881" i="1"/>
  <c r="AZ881" i="1"/>
  <c r="BA849" i="1"/>
  <c r="AZ849" i="1"/>
  <c r="AZ900" i="1"/>
  <c r="BA900" i="1"/>
  <c r="AZ868" i="1"/>
  <c r="BA868" i="1"/>
  <c r="AZ915" i="1"/>
  <c r="BA915" i="1"/>
  <c r="AZ883" i="1"/>
  <c r="BA883" i="1"/>
  <c r="AZ851" i="1"/>
  <c r="BA851" i="1"/>
  <c r="AZ902" i="1"/>
  <c r="BA902" i="1"/>
  <c r="AZ870" i="1"/>
  <c r="BA870" i="1"/>
  <c r="AZ838" i="1"/>
  <c r="BA838" i="1"/>
  <c r="AZ828" i="1"/>
  <c r="BA828" i="1"/>
  <c r="BA822" i="1"/>
  <c r="AZ822" i="1"/>
  <c r="BA813" i="1"/>
  <c r="AZ813" i="1"/>
  <c r="AZ824" i="1"/>
  <c r="BA824" i="1"/>
  <c r="AZ831" i="1"/>
  <c r="BA831" i="1"/>
  <c r="BA818" i="1"/>
  <c r="AZ818" i="1"/>
  <c r="BA809" i="1"/>
  <c r="AZ809" i="1"/>
  <c r="AZ820" i="1"/>
  <c r="BA820" i="1"/>
  <c r="AZ827" i="1"/>
  <c r="BA827" i="1"/>
  <c r="BA817" i="1"/>
  <c r="AZ817" i="1"/>
  <c r="BA806" i="1"/>
  <c r="AZ806" i="1"/>
  <c r="BA834" i="1"/>
  <c r="AZ834" i="1"/>
  <c r="AZ816" i="1"/>
  <c r="BA816" i="1"/>
  <c r="AZ823" i="1"/>
  <c r="BA823" i="1"/>
  <c r="BA833" i="1"/>
  <c r="AZ833" i="1"/>
  <c r="BA826" i="1"/>
  <c r="AZ826" i="1"/>
  <c r="AZ812" i="1"/>
  <c r="BA812" i="1"/>
  <c r="AZ819" i="1"/>
  <c r="BA819" i="1"/>
  <c r="BA829" i="1"/>
  <c r="AZ829" i="1"/>
  <c r="BA814" i="1"/>
  <c r="AZ814" i="1"/>
  <c r="AZ808" i="1"/>
  <c r="BA808" i="1"/>
  <c r="AZ815" i="1"/>
  <c r="BA815" i="1"/>
  <c r="AZ835" i="1"/>
  <c r="BA835" i="1"/>
  <c r="BA825" i="1"/>
  <c r="AZ825" i="1"/>
  <c r="AZ836" i="1"/>
  <c r="BA836" i="1"/>
  <c r="BA830" i="1"/>
  <c r="AZ830" i="1"/>
  <c r="AZ811" i="1"/>
  <c r="BA811" i="1"/>
  <c r="BA821" i="1"/>
  <c r="AZ821" i="1"/>
  <c r="AZ832" i="1"/>
  <c r="BA832" i="1"/>
  <c r="BA810" i="1"/>
  <c r="AZ810" i="1"/>
  <c r="AZ807" i="1"/>
  <c r="BA807" i="1"/>
  <c r="BA768" i="1"/>
  <c r="AZ768" i="1"/>
  <c r="AZ794" i="1"/>
  <c r="BA794" i="1"/>
  <c r="AZ775" i="1"/>
  <c r="BA775" i="1"/>
  <c r="BA764" i="1"/>
  <c r="AZ764" i="1"/>
  <c r="AZ752" i="1"/>
  <c r="BA752" i="1"/>
  <c r="BA785" i="1"/>
  <c r="AZ785" i="1"/>
  <c r="AZ786" i="1"/>
  <c r="BA786" i="1"/>
  <c r="BA769" i="1"/>
  <c r="AZ769" i="1"/>
  <c r="BA765" i="1"/>
  <c r="AZ765" i="1"/>
  <c r="BA793" i="1"/>
  <c r="AZ793" i="1"/>
  <c r="AZ757" i="1"/>
  <c r="BA757" i="1"/>
  <c r="BA755" i="1"/>
  <c r="AZ755" i="1"/>
  <c r="BA750" i="1"/>
  <c r="AZ750" i="1"/>
  <c r="AZ772" i="1"/>
  <c r="BA772" i="1"/>
  <c r="BA777" i="1"/>
  <c r="AZ777" i="1"/>
  <c r="AZ787" i="1"/>
  <c r="BA787" i="1"/>
  <c r="AZ790" i="1"/>
  <c r="BA790" i="1"/>
  <c r="BA758" i="1"/>
  <c r="AZ758" i="1"/>
  <c r="AZ778" i="1"/>
  <c r="BA778" i="1"/>
  <c r="AZ761" i="1"/>
  <c r="BA761" i="1"/>
  <c r="BA754" i="1"/>
  <c r="AZ754" i="1"/>
  <c r="AZ788" i="1"/>
  <c r="BA788" i="1"/>
  <c r="AZ791" i="1"/>
  <c r="BA791" i="1"/>
  <c r="BA766" i="1"/>
  <c r="AZ766" i="1"/>
  <c r="BA759" i="1"/>
  <c r="AZ759" i="1"/>
  <c r="AZ779" i="1"/>
  <c r="BA779" i="1"/>
  <c r="AZ782" i="1"/>
  <c r="BA782" i="1"/>
  <c r="AZ780" i="1"/>
  <c r="BA780" i="1"/>
  <c r="AZ783" i="1"/>
  <c r="BA783" i="1"/>
  <c r="AZ756" i="1"/>
  <c r="BA756" i="1"/>
  <c r="AZ751" i="1"/>
  <c r="BA751" i="1"/>
  <c r="BA773" i="1"/>
  <c r="AZ773" i="1"/>
  <c r="AZ776" i="1"/>
  <c r="BA776" i="1"/>
  <c r="BA774" i="1"/>
  <c r="AZ774" i="1"/>
  <c r="AZ763" i="1"/>
  <c r="BA763" i="1"/>
  <c r="BA789" i="1"/>
  <c r="AZ789" i="1"/>
  <c r="AZ792" i="1"/>
  <c r="BA792" i="1"/>
  <c r="AZ767" i="1"/>
  <c r="BA767" i="1"/>
  <c r="BA770" i="1"/>
  <c r="AZ770" i="1"/>
  <c r="AZ771" i="1"/>
  <c r="BA771" i="1"/>
  <c r="AZ753" i="1"/>
  <c r="BA753" i="1"/>
  <c r="BA781" i="1"/>
  <c r="AZ781" i="1"/>
  <c r="AZ784" i="1"/>
  <c r="BA784" i="1"/>
  <c r="AZ760" i="1"/>
  <c r="BA760" i="1"/>
  <c r="BA762" i="1"/>
  <c r="AZ762" i="1"/>
  <c r="BA804" i="1"/>
  <c r="AZ804" i="1"/>
  <c r="AZ800" i="1"/>
  <c r="BA800" i="1"/>
  <c r="AZ796" i="1"/>
  <c r="BA796" i="1"/>
  <c r="AZ803" i="1"/>
  <c r="BA803" i="1"/>
  <c r="AZ799" i="1"/>
  <c r="BA799" i="1"/>
  <c r="BA805" i="1"/>
  <c r="AZ805" i="1"/>
  <c r="AZ795" i="1"/>
  <c r="BA795" i="1"/>
  <c r="BA801" i="1"/>
  <c r="AZ801" i="1"/>
  <c r="AZ802" i="1"/>
  <c r="BA802" i="1"/>
  <c r="BA797" i="1"/>
  <c r="AZ797" i="1"/>
  <c r="AZ798" i="1"/>
  <c r="BA798" i="1"/>
  <c r="BA734" i="1"/>
  <c r="AZ734" i="1"/>
  <c r="BA737" i="1"/>
  <c r="AZ737" i="1"/>
  <c r="AZ748" i="1"/>
  <c r="BA748" i="1"/>
  <c r="AZ744" i="1"/>
  <c r="BA744" i="1"/>
  <c r="BA735" i="1"/>
  <c r="AZ735" i="1"/>
  <c r="AZ743" i="1"/>
  <c r="BA743" i="1"/>
  <c r="AZ747" i="1"/>
  <c r="BA747" i="1"/>
  <c r="BA739" i="1"/>
  <c r="AZ739" i="1"/>
  <c r="BA742" i="1"/>
  <c r="AZ742" i="1"/>
  <c r="AZ749" i="1"/>
  <c r="BA749" i="1"/>
  <c r="AZ738" i="1"/>
  <c r="BA738" i="1"/>
  <c r="BA746" i="1"/>
  <c r="AZ746" i="1"/>
  <c r="AZ745" i="1"/>
  <c r="BA745" i="1"/>
  <c r="AZ733" i="1"/>
  <c r="AZ741" i="1"/>
  <c r="BA741" i="1"/>
  <c r="AZ740" i="1"/>
  <c r="BA740" i="1"/>
  <c r="AZ736" i="1"/>
  <c r="BA736" i="1"/>
  <c r="BA728" i="1"/>
  <c r="AZ714" i="1"/>
  <c r="AZ708" i="1"/>
  <c r="AZ26" i="1"/>
  <c r="BA698" i="1"/>
  <c r="BA707" i="1"/>
  <c r="BA711" i="1"/>
  <c r="AZ730" i="1"/>
  <c r="BA691" i="1"/>
  <c r="BA705" i="1"/>
  <c r="BA699" i="1"/>
  <c r="BA697" i="1"/>
  <c r="AZ713" i="1"/>
  <c r="BA724" i="1"/>
  <c r="BA703" i="1"/>
  <c r="AZ710" i="1"/>
  <c r="AZ727" i="1"/>
  <c r="BA727" i="1"/>
  <c r="AZ719" i="1"/>
  <c r="BA719" i="1"/>
  <c r="AZ732" i="1"/>
  <c r="BA732" i="1"/>
  <c r="AZ716" i="1"/>
  <c r="BA716" i="1"/>
  <c r="AZ718" i="1"/>
  <c r="BA718" i="1"/>
  <c r="AZ725" i="1"/>
  <c r="BA725" i="1"/>
  <c r="AZ717" i="1"/>
  <c r="BA717" i="1"/>
  <c r="AZ720" i="1"/>
  <c r="BA720" i="1"/>
  <c r="AZ701" i="1"/>
  <c r="AZ722" i="1"/>
  <c r="BA722" i="1"/>
  <c r="AZ731" i="1"/>
  <c r="BA731" i="1"/>
  <c r="AZ723" i="1"/>
  <c r="BA723" i="1"/>
  <c r="AZ715" i="1"/>
  <c r="BA715" i="1"/>
  <c r="AZ726" i="1"/>
  <c r="BA726" i="1"/>
  <c r="AZ729" i="1"/>
  <c r="BA729" i="1"/>
  <c r="AZ721" i="1"/>
  <c r="BA721" i="1"/>
  <c r="BA690" i="1"/>
  <c r="BA702" i="1"/>
  <c r="AZ709" i="1"/>
  <c r="AZ700" i="1"/>
  <c r="AZ706" i="1"/>
  <c r="AZ704" i="1"/>
  <c r="AZ696" i="1"/>
  <c r="AZ712" i="1"/>
  <c r="AZ692" i="1"/>
  <c r="BA685" i="1"/>
  <c r="AZ685" i="1"/>
  <c r="BA688" i="1"/>
  <c r="AZ688" i="1"/>
  <c r="BA649" i="1"/>
  <c r="AZ649" i="1"/>
  <c r="BA564" i="1"/>
  <c r="AZ564" i="1"/>
  <c r="BA689" i="1"/>
  <c r="AZ689" i="1"/>
  <c r="BA469" i="1"/>
  <c r="AZ469" i="1"/>
  <c r="BA161" i="1"/>
  <c r="AZ161" i="1"/>
  <c r="BA683" i="1"/>
  <c r="AZ683" i="1"/>
  <c r="BA669" i="1"/>
  <c r="AZ669" i="1"/>
  <c r="BA617" i="1"/>
  <c r="AZ617" i="1"/>
  <c r="BA603" i="1"/>
  <c r="AZ603" i="1"/>
  <c r="BA166" i="1"/>
  <c r="AZ166" i="1"/>
  <c r="BA686" i="1"/>
  <c r="AZ686" i="1"/>
  <c r="BA687" i="1"/>
  <c r="AZ687" i="1"/>
  <c r="BA542" i="1"/>
  <c r="AZ542" i="1"/>
  <c r="BA680" i="1"/>
  <c r="AZ680" i="1"/>
  <c r="BA610" i="1"/>
  <c r="AZ610" i="1"/>
  <c r="BA636" i="1"/>
  <c r="AZ636" i="1"/>
  <c r="BA604" i="1"/>
  <c r="AZ604" i="1"/>
  <c r="BA678" i="1"/>
  <c r="AZ678" i="1"/>
  <c r="BA602" i="1"/>
  <c r="AZ602" i="1"/>
  <c r="BA679" i="1"/>
  <c r="AZ679" i="1"/>
  <c r="BA677" i="1"/>
  <c r="AZ677" i="1"/>
  <c r="BA467" i="1"/>
  <c r="AZ467" i="1"/>
  <c r="BA151" i="1"/>
  <c r="AZ151" i="1"/>
  <c r="BA662" i="1"/>
  <c r="AZ662" i="1"/>
  <c r="BA684" i="1"/>
  <c r="AZ684" i="1"/>
  <c r="BA681" i="1"/>
  <c r="AZ681" i="1"/>
  <c r="BA605" i="1"/>
  <c r="AZ605" i="1"/>
  <c r="BA573" i="1"/>
  <c r="AZ573" i="1"/>
  <c r="BA541" i="1"/>
  <c r="AZ541" i="1"/>
  <c r="BA648" i="1"/>
  <c r="AZ648" i="1"/>
  <c r="BA297" i="1"/>
  <c r="AZ297" i="1"/>
  <c r="BA163" i="1"/>
  <c r="AZ163" i="1"/>
  <c r="BA682" i="1"/>
  <c r="AZ682" i="1"/>
  <c r="BA494" i="1"/>
  <c r="AZ494" i="1"/>
  <c r="BA664" i="1"/>
  <c r="AZ664" i="1"/>
  <c r="BA482" i="1"/>
  <c r="AZ482" i="1"/>
  <c r="BA661" i="1"/>
  <c r="AZ661" i="1"/>
  <c r="BA641" i="1"/>
  <c r="AZ641" i="1"/>
  <c r="BA593" i="1"/>
  <c r="AZ593" i="1"/>
  <c r="BA561" i="1"/>
  <c r="AZ561" i="1"/>
  <c r="BA529" i="1"/>
  <c r="AZ529" i="1"/>
  <c r="BA481" i="1"/>
  <c r="AZ481" i="1"/>
  <c r="BA417" i="1"/>
  <c r="AZ417" i="1"/>
  <c r="BA274" i="1"/>
  <c r="AZ274" i="1"/>
  <c r="BA146" i="1"/>
  <c r="AZ146" i="1"/>
  <c r="BA620" i="1"/>
  <c r="AZ620" i="1"/>
  <c r="BA588" i="1"/>
  <c r="AZ588" i="1"/>
  <c r="BA540" i="1"/>
  <c r="AZ540" i="1"/>
  <c r="BA508" i="1"/>
  <c r="AZ508" i="1"/>
  <c r="BA476" i="1"/>
  <c r="AZ476" i="1"/>
  <c r="BA444" i="1"/>
  <c r="AZ444" i="1"/>
  <c r="BA386" i="1"/>
  <c r="AZ386" i="1"/>
  <c r="BA270" i="1"/>
  <c r="AZ270" i="1"/>
  <c r="BA126" i="1"/>
  <c r="AZ126" i="1"/>
  <c r="BA643" i="1"/>
  <c r="AZ643" i="1"/>
  <c r="BA611" i="1"/>
  <c r="AZ611" i="1"/>
  <c r="BA579" i="1"/>
  <c r="AZ579" i="1"/>
  <c r="BA547" i="1"/>
  <c r="AZ547" i="1"/>
  <c r="BA515" i="1"/>
  <c r="AZ515" i="1"/>
  <c r="BA483" i="1"/>
  <c r="AZ483" i="1"/>
  <c r="BA431" i="1"/>
  <c r="AZ431" i="1"/>
  <c r="BA334" i="1"/>
  <c r="AZ334" i="1"/>
  <c r="BA198" i="1"/>
  <c r="AZ198" i="1"/>
  <c r="BA66" i="1"/>
  <c r="AZ66" i="1"/>
  <c r="BA369" i="1"/>
  <c r="AZ369" i="1"/>
  <c r="BA337" i="1"/>
  <c r="AZ337" i="1"/>
  <c r="BA305" i="1"/>
  <c r="AZ305" i="1"/>
  <c r="BA269" i="1"/>
  <c r="AZ269" i="1"/>
  <c r="BA237" i="1"/>
  <c r="AZ237" i="1"/>
  <c r="BA205" i="1"/>
  <c r="AZ205" i="1"/>
  <c r="BA173" i="1"/>
  <c r="AZ173" i="1"/>
  <c r="BA141" i="1"/>
  <c r="AZ141" i="1"/>
  <c r="BA101" i="1"/>
  <c r="AZ101" i="1"/>
  <c r="BA49" i="1"/>
  <c r="AZ49" i="1"/>
  <c r="BA384" i="1"/>
  <c r="AZ384" i="1"/>
  <c r="BA352" i="1"/>
  <c r="AZ352" i="1"/>
  <c r="BA320" i="1"/>
  <c r="AZ320" i="1"/>
  <c r="BA288" i="1"/>
  <c r="AZ288" i="1"/>
  <c r="BA256" i="1"/>
  <c r="AZ256" i="1"/>
  <c r="BA216" i="1"/>
  <c r="AZ216" i="1"/>
  <c r="BA184" i="1"/>
  <c r="AZ184" i="1"/>
  <c r="BA148" i="1"/>
  <c r="AZ148" i="1"/>
  <c r="BA108" i="1"/>
  <c r="AZ108" i="1"/>
  <c r="BA64" i="1"/>
  <c r="AZ64" i="1"/>
  <c r="BA403" i="1"/>
  <c r="AZ403" i="1"/>
  <c r="BA371" i="1"/>
  <c r="AZ371" i="1"/>
  <c r="BA339" i="1"/>
  <c r="AZ339" i="1"/>
  <c r="BA307" i="1"/>
  <c r="AZ307" i="1"/>
  <c r="BA267" i="1"/>
  <c r="AZ267" i="1"/>
  <c r="BA215" i="1"/>
  <c r="AZ215" i="1"/>
  <c r="BA183" i="1"/>
  <c r="AZ183" i="1"/>
  <c r="BA135" i="1"/>
  <c r="AZ135" i="1"/>
  <c r="BA75" i="1"/>
  <c r="AZ75" i="1"/>
  <c r="BA23" i="1"/>
  <c r="AZ23" i="1"/>
  <c r="BA426" i="1"/>
  <c r="AZ426" i="1"/>
  <c r="BA550" i="1"/>
  <c r="AZ550" i="1"/>
  <c r="BA134" i="1"/>
  <c r="AZ134" i="1"/>
  <c r="BA570" i="1"/>
  <c r="AZ570" i="1"/>
  <c r="BA650" i="1"/>
  <c r="AZ650" i="1"/>
  <c r="BA20" i="1"/>
  <c r="AZ20" i="1"/>
  <c r="BA78" i="1"/>
  <c r="AZ78" i="1"/>
  <c r="BA112" i="1"/>
  <c r="AZ112" i="1"/>
  <c r="BA81" i="1"/>
  <c r="AZ81" i="1"/>
  <c r="BA28" i="1"/>
  <c r="AZ28" i="1"/>
  <c r="BA114" i="1"/>
  <c r="AZ114" i="1"/>
  <c r="BA150" i="1"/>
  <c r="AZ150" i="1"/>
  <c r="BA346" i="1"/>
  <c r="AZ346" i="1"/>
  <c r="BA450" i="1"/>
  <c r="AZ450" i="1"/>
  <c r="BA510" i="1"/>
  <c r="AZ510" i="1"/>
  <c r="BA574" i="1"/>
  <c r="AZ574" i="1"/>
  <c r="BA638" i="1"/>
  <c r="AZ638" i="1"/>
  <c r="BA668" i="1"/>
  <c r="AZ668" i="1"/>
  <c r="BA278" i="1"/>
  <c r="AZ278" i="1"/>
  <c r="BA438" i="1"/>
  <c r="AZ438" i="1"/>
  <c r="BA498" i="1"/>
  <c r="AZ498" i="1"/>
  <c r="BA562" i="1"/>
  <c r="AZ562" i="1"/>
  <c r="BA626" i="1"/>
  <c r="AZ626" i="1"/>
  <c r="BA665" i="1"/>
  <c r="AZ665" i="1"/>
  <c r="BA653" i="1"/>
  <c r="AZ653" i="1"/>
  <c r="BA637" i="1"/>
  <c r="AZ637" i="1"/>
  <c r="BA621" i="1"/>
  <c r="AZ621" i="1"/>
  <c r="BA589" i="1"/>
  <c r="AZ589" i="1"/>
  <c r="BA557" i="1"/>
  <c r="AZ557" i="1"/>
  <c r="BA525" i="1"/>
  <c r="AZ525" i="1"/>
  <c r="BA509" i="1"/>
  <c r="AZ509" i="1"/>
  <c r="BA493" i="1"/>
  <c r="AZ493" i="1"/>
  <c r="BA477" i="1"/>
  <c r="AZ477" i="1"/>
  <c r="BA461" i="1"/>
  <c r="AZ461" i="1"/>
  <c r="BA445" i="1"/>
  <c r="AZ445" i="1"/>
  <c r="BA429" i="1"/>
  <c r="AZ429" i="1"/>
  <c r="BA413" i="1"/>
  <c r="AZ413" i="1"/>
  <c r="BA390" i="1"/>
  <c r="AZ390" i="1"/>
  <c r="BA326" i="1"/>
  <c r="AZ326" i="1"/>
  <c r="BA258" i="1"/>
  <c r="AZ258" i="1"/>
  <c r="BA190" i="1"/>
  <c r="AZ190" i="1"/>
  <c r="BA130" i="1"/>
  <c r="AZ130" i="1"/>
  <c r="BA58" i="1"/>
  <c r="AZ58" i="1"/>
  <c r="BA632" i="1"/>
  <c r="AZ632" i="1"/>
  <c r="BA616" i="1"/>
  <c r="AZ616" i="1"/>
  <c r="BA600" i="1"/>
  <c r="AZ600" i="1"/>
  <c r="BA584" i="1"/>
  <c r="AZ584" i="1"/>
  <c r="BA568" i="1"/>
  <c r="AZ568" i="1"/>
  <c r="BA552" i="1"/>
  <c r="AZ552" i="1"/>
  <c r="BA536" i="1"/>
  <c r="AZ536" i="1"/>
  <c r="BA520" i="1"/>
  <c r="AZ520" i="1"/>
  <c r="BA504" i="1"/>
  <c r="AZ504" i="1"/>
  <c r="BA488" i="1"/>
  <c r="AZ488" i="1"/>
  <c r="BA472" i="1"/>
  <c r="AZ472" i="1"/>
  <c r="BA456" i="1"/>
  <c r="AZ456" i="1"/>
  <c r="BA440" i="1"/>
  <c r="AZ440" i="1"/>
  <c r="BA424" i="1"/>
  <c r="AZ424" i="1"/>
  <c r="BA408" i="1"/>
  <c r="AZ408" i="1"/>
  <c r="BA370" i="1"/>
  <c r="AZ370" i="1"/>
  <c r="BA306" i="1"/>
  <c r="AZ306" i="1"/>
  <c r="BA254" i="1"/>
  <c r="AZ254" i="1"/>
  <c r="BA202" i="1"/>
  <c r="AZ202" i="1"/>
  <c r="BA102" i="1"/>
  <c r="AZ102" i="1"/>
  <c r="BA655" i="1"/>
  <c r="AZ655" i="1"/>
  <c r="BA639" i="1"/>
  <c r="AZ639" i="1"/>
  <c r="BA623" i="1"/>
  <c r="AZ623" i="1"/>
  <c r="BA607" i="1"/>
  <c r="AZ607" i="1"/>
  <c r="BA591" i="1"/>
  <c r="AZ591" i="1"/>
  <c r="BA575" i="1"/>
  <c r="AZ575" i="1"/>
  <c r="BA559" i="1"/>
  <c r="AZ559" i="1"/>
  <c r="BA543" i="1"/>
  <c r="AZ543" i="1"/>
  <c r="BA527" i="1"/>
  <c r="AZ527" i="1"/>
  <c r="BA511" i="1"/>
  <c r="AZ511" i="1"/>
  <c r="BA495" i="1"/>
  <c r="AZ495" i="1"/>
  <c r="BA479" i="1"/>
  <c r="AZ479" i="1"/>
  <c r="BA463" i="1"/>
  <c r="AZ463" i="1"/>
  <c r="BA443" i="1"/>
  <c r="AZ443" i="1"/>
  <c r="BA427" i="1"/>
  <c r="AZ427" i="1"/>
  <c r="BA411" i="1"/>
  <c r="AZ411" i="1"/>
  <c r="BA382" i="1"/>
  <c r="AZ382" i="1"/>
  <c r="BA318" i="1"/>
  <c r="AZ318" i="1"/>
  <c r="BA250" i="1"/>
  <c r="AZ250" i="1"/>
  <c r="BA182" i="1"/>
  <c r="AZ182" i="1"/>
  <c r="BA122" i="1"/>
  <c r="AZ122" i="1"/>
  <c r="BA397" i="1"/>
  <c r="AZ397" i="1"/>
  <c r="BA381" i="1"/>
  <c r="AZ381" i="1"/>
  <c r="BA365" i="1"/>
  <c r="AZ365" i="1"/>
  <c r="BA349" i="1"/>
  <c r="AZ349" i="1"/>
  <c r="BA333" i="1"/>
  <c r="AZ333" i="1"/>
  <c r="BA317" i="1"/>
  <c r="AZ317" i="1"/>
  <c r="BA281" i="1"/>
  <c r="AZ281" i="1"/>
  <c r="BA265" i="1"/>
  <c r="AZ265" i="1"/>
  <c r="BA249" i="1"/>
  <c r="AZ249" i="1"/>
  <c r="BA233" i="1"/>
  <c r="AZ233" i="1"/>
  <c r="BA217" i="1"/>
  <c r="AZ217" i="1"/>
  <c r="BA201" i="1"/>
  <c r="AZ201" i="1"/>
  <c r="BA185" i="1"/>
  <c r="AZ185" i="1"/>
  <c r="BA169" i="1"/>
  <c r="AZ169" i="1"/>
  <c r="BA153" i="1"/>
  <c r="AZ153" i="1"/>
  <c r="BA137" i="1"/>
  <c r="AZ137" i="1"/>
  <c r="BA121" i="1"/>
  <c r="AZ121" i="1"/>
  <c r="BA97" i="1"/>
  <c r="AZ97" i="1"/>
  <c r="BA65" i="1"/>
  <c r="AZ65" i="1"/>
  <c r="BA45" i="1"/>
  <c r="AZ45" i="1"/>
  <c r="BA21" i="1"/>
  <c r="AZ21" i="1"/>
  <c r="BA380" i="1"/>
  <c r="AZ380" i="1"/>
  <c r="BA364" i="1"/>
  <c r="AZ364" i="1"/>
  <c r="BA348" i="1"/>
  <c r="AZ348" i="1"/>
  <c r="BA332" i="1"/>
  <c r="AZ332" i="1"/>
  <c r="BA316" i="1"/>
  <c r="AZ316" i="1"/>
  <c r="BA300" i="1"/>
  <c r="AZ300" i="1"/>
  <c r="BA284" i="1"/>
  <c r="AZ284" i="1"/>
  <c r="BA268" i="1"/>
  <c r="AZ268" i="1"/>
  <c r="BA252" i="1"/>
  <c r="AZ252" i="1"/>
  <c r="BA228" i="1"/>
  <c r="AZ228" i="1"/>
  <c r="BA212" i="1"/>
  <c r="AZ212" i="1"/>
  <c r="BA196" i="1"/>
  <c r="AZ196" i="1"/>
  <c r="BA180" i="1"/>
  <c r="AZ180" i="1"/>
  <c r="BA160" i="1"/>
  <c r="AZ160" i="1"/>
  <c r="BA144" i="1"/>
  <c r="AZ144" i="1"/>
  <c r="BA128" i="1"/>
  <c r="AZ128" i="1"/>
  <c r="BA104" i="1"/>
  <c r="AZ104" i="1"/>
  <c r="BA76" i="1"/>
  <c r="AZ76" i="1"/>
  <c r="BA60" i="1"/>
  <c r="AZ60" i="1"/>
  <c r="BA36" i="1"/>
  <c r="AZ36" i="1"/>
  <c r="BA399" i="1"/>
  <c r="AZ399" i="1"/>
  <c r="BA383" i="1"/>
  <c r="AZ383" i="1"/>
  <c r="BA367" i="1"/>
  <c r="AZ367" i="1"/>
  <c r="BA351" i="1"/>
  <c r="AZ351" i="1"/>
  <c r="BA335" i="1"/>
  <c r="AZ335" i="1"/>
  <c r="BA319" i="1"/>
  <c r="AZ319" i="1"/>
  <c r="BA303" i="1"/>
  <c r="AZ303" i="1"/>
  <c r="BA279" i="1"/>
  <c r="AZ279" i="1"/>
  <c r="BA263" i="1"/>
  <c r="AZ263" i="1"/>
  <c r="BA243" i="1"/>
  <c r="AZ243" i="1"/>
  <c r="BA227" i="1"/>
  <c r="AZ227" i="1"/>
  <c r="BA211" i="1"/>
  <c r="AZ211" i="1"/>
  <c r="BA195" i="1"/>
  <c r="AZ195" i="1"/>
  <c r="BA179" i="1"/>
  <c r="AZ179" i="1"/>
  <c r="BA147" i="1"/>
  <c r="AZ147" i="1"/>
  <c r="BA131" i="1"/>
  <c r="AZ131" i="1"/>
  <c r="BA107" i="1"/>
  <c r="AZ107" i="1"/>
  <c r="BA71" i="1"/>
  <c r="AZ71" i="1"/>
  <c r="BA51" i="1"/>
  <c r="AZ51" i="1"/>
  <c r="BA62" i="1"/>
  <c r="AZ62" i="1"/>
  <c r="BA314" i="1"/>
  <c r="AZ314" i="1"/>
  <c r="BA442" i="1"/>
  <c r="AZ442" i="1"/>
  <c r="BA502" i="1"/>
  <c r="AZ502" i="1"/>
  <c r="BA566" i="1"/>
  <c r="AZ566" i="1"/>
  <c r="BA630" i="1"/>
  <c r="AZ630" i="1"/>
  <c r="BA666" i="1"/>
  <c r="AZ666" i="1"/>
  <c r="BA414" i="1"/>
  <c r="AZ414" i="1"/>
  <c r="BA659" i="1"/>
  <c r="AZ659" i="1"/>
  <c r="BA554" i="1"/>
  <c r="AZ554" i="1"/>
  <c r="BA330" i="1"/>
  <c r="AZ330" i="1"/>
  <c r="BA634" i="1"/>
  <c r="AZ634" i="1"/>
  <c r="BA394" i="1"/>
  <c r="AZ394" i="1"/>
  <c r="BA671" i="1"/>
  <c r="AZ671" i="1"/>
  <c r="BA8" i="1"/>
  <c r="AZ8" i="1"/>
  <c r="BA31" i="1"/>
  <c r="AZ31" i="1"/>
  <c r="BA83" i="1"/>
  <c r="AZ83" i="1"/>
  <c r="BA117" i="1"/>
  <c r="AZ117" i="1"/>
  <c r="BA14" i="1"/>
  <c r="AZ14" i="1"/>
  <c r="BA89" i="1"/>
  <c r="AZ89" i="1"/>
  <c r="BA9" i="1"/>
  <c r="AZ9" i="1"/>
  <c r="BA33" i="1"/>
  <c r="AZ33" i="1"/>
  <c r="BA84" i="1"/>
  <c r="AZ84" i="1"/>
  <c r="BA119" i="1"/>
  <c r="AZ119" i="1"/>
  <c r="BA434" i="1"/>
  <c r="AZ434" i="1"/>
  <c r="BA558" i="1"/>
  <c r="AZ558" i="1"/>
  <c r="BA194" i="1"/>
  <c r="AZ194" i="1"/>
  <c r="BA546" i="1"/>
  <c r="AZ546" i="1"/>
  <c r="BA657" i="1"/>
  <c r="AZ657" i="1"/>
  <c r="BA609" i="1"/>
  <c r="AZ609" i="1"/>
  <c r="BA545" i="1"/>
  <c r="AZ545" i="1"/>
  <c r="BA497" i="1"/>
  <c r="AZ497" i="1"/>
  <c r="BA465" i="1"/>
  <c r="AZ465" i="1"/>
  <c r="BA433" i="1"/>
  <c r="AZ433" i="1"/>
  <c r="BA342" i="1"/>
  <c r="AZ342" i="1"/>
  <c r="BA206" i="1"/>
  <c r="AZ206" i="1"/>
  <c r="BA652" i="1"/>
  <c r="AZ652" i="1"/>
  <c r="BA572" i="1"/>
  <c r="AZ572" i="1"/>
  <c r="BA524" i="1"/>
  <c r="AZ524" i="1"/>
  <c r="BA492" i="1"/>
  <c r="AZ492" i="1"/>
  <c r="BA460" i="1"/>
  <c r="AZ460" i="1"/>
  <c r="BA428" i="1"/>
  <c r="AZ428" i="1"/>
  <c r="BA322" i="1"/>
  <c r="AZ322" i="1"/>
  <c r="BA218" i="1"/>
  <c r="AZ218" i="1"/>
  <c r="BA34" i="1"/>
  <c r="AZ34" i="1"/>
  <c r="BA627" i="1"/>
  <c r="AZ627" i="1"/>
  <c r="BA595" i="1"/>
  <c r="AZ595" i="1"/>
  <c r="BA563" i="1"/>
  <c r="AZ563" i="1"/>
  <c r="BA531" i="1"/>
  <c r="AZ531" i="1"/>
  <c r="BA499" i="1"/>
  <c r="AZ499" i="1"/>
  <c r="BA447" i="1"/>
  <c r="AZ447" i="1"/>
  <c r="BA415" i="1"/>
  <c r="AZ415" i="1"/>
  <c r="BA266" i="1"/>
  <c r="AZ266" i="1"/>
  <c r="BA138" i="1"/>
  <c r="AZ138" i="1"/>
  <c r="BA385" i="1"/>
  <c r="AZ385" i="1"/>
  <c r="BA353" i="1"/>
  <c r="AZ353" i="1"/>
  <c r="BA321" i="1"/>
  <c r="AZ321" i="1"/>
  <c r="BA285" i="1"/>
  <c r="AZ285" i="1"/>
  <c r="BA253" i="1"/>
  <c r="AZ253" i="1"/>
  <c r="BA221" i="1"/>
  <c r="AZ221" i="1"/>
  <c r="BA189" i="1"/>
  <c r="AZ189" i="1"/>
  <c r="BA157" i="1"/>
  <c r="AZ157" i="1"/>
  <c r="BA125" i="1"/>
  <c r="AZ125" i="1"/>
  <c r="BA69" i="1"/>
  <c r="AZ69" i="1"/>
  <c r="BA25" i="1"/>
  <c r="AZ25" i="1"/>
  <c r="BA368" i="1"/>
  <c r="AZ368" i="1"/>
  <c r="BA336" i="1"/>
  <c r="AZ336" i="1"/>
  <c r="BA304" i="1"/>
  <c r="AZ304" i="1"/>
  <c r="BA272" i="1"/>
  <c r="AZ272" i="1"/>
  <c r="BA232" i="1"/>
  <c r="AZ232" i="1"/>
  <c r="BA200" i="1"/>
  <c r="AZ200" i="1"/>
  <c r="BA164" i="1"/>
  <c r="AZ164" i="1"/>
  <c r="BA132" i="1"/>
  <c r="AZ132" i="1"/>
  <c r="BA80" i="1"/>
  <c r="AZ80" i="1"/>
  <c r="BA40" i="1"/>
  <c r="AZ40" i="1"/>
  <c r="BA387" i="1"/>
  <c r="AZ387" i="1"/>
  <c r="BA355" i="1"/>
  <c r="AZ355" i="1"/>
  <c r="BA323" i="1"/>
  <c r="AZ323" i="1"/>
  <c r="BA283" i="1"/>
  <c r="AZ283" i="1"/>
  <c r="BA251" i="1"/>
  <c r="AZ251" i="1"/>
  <c r="BA199" i="1"/>
  <c r="AZ199" i="1"/>
  <c r="BA167" i="1"/>
  <c r="AZ167" i="1"/>
  <c r="BA111" i="1"/>
  <c r="AZ111" i="1"/>
  <c r="BA59" i="1"/>
  <c r="AZ59" i="1"/>
  <c r="BA294" i="1"/>
  <c r="AZ294" i="1"/>
  <c r="BA486" i="1"/>
  <c r="AZ486" i="1"/>
  <c r="BA614" i="1"/>
  <c r="AZ614" i="1"/>
  <c r="BA490" i="1"/>
  <c r="AZ490" i="1"/>
  <c r="BA226" i="1"/>
  <c r="AZ226" i="1"/>
  <c r="BA4" i="1"/>
  <c r="AZ4" i="1"/>
  <c r="BA5" i="1"/>
  <c r="AZ5" i="1"/>
  <c r="BA79" i="1"/>
  <c r="AZ79" i="1"/>
  <c r="BA6" i="1"/>
  <c r="AZ6" i="1"/>
  <c r="BA178" i="1"/>
  <c r="AZ178" i="1"/>
  <c r="BA401" i="1"/>
  <c r="AZ401" i="1"/>
  <c r="BA462" i="1"/>
  <c r="AZ462" i="1"/>
  <c r="BA526" i="1"/>
  <c r="AZ526" i="1"/>
  <c r="BA590" i="1"/>
  <c r="AZ590" i="1"/>
  <c r="BA654" i="1"/>
  <c r="AZ654" i="1"/>
  <c r="BA672" i="1"/>
  <c r="AZ672" i="1"/>
  <c r="BA362" i="1"/>
  <c r="AZ362" i="1"/>
  <c r="BA454" i="1"/>
  <c r="AZ454" i="1"/>
  <c r="BA514" i="1"/>
  <c r="AZ514" i="1"/>
  <c r="BA578" i="1"/>
  <c r="AZ578" i="1"/>
  <c r="BA642" i="1"/>
  <c r="AZ642" i="1"/>
  <c r="BA633" i="1"/>
  <c r="AZ633" i="1"/>
  <c r="BA601" i="1"/>
  <c r="AZ601" i="1"/>
  <c r="BA585" i="1"/>
  <c r="AZ585" i="1"/>
  <c r="BA569" i="1"/>
  <c r="AZ569" i="1"/>
  <c r="BA553" i="1"/>
  <c r="AZ553" i="1"/>
  <c r="BA537" i="1"/>
  <c r="AZ537" i="1"/>
  <c r="BA521" i="1"/>
  <c r="AZ521" i="1"/>
  <c r="BA505" i="1"/>
  <c r="AZ505" i="1"/>
  <c r="BA489" i="1"/>
  <c r="AZ489" i="1"/>
  <c r="BA473" i="1"/>
  <c r="AZ473" i="1"/>
  <c r="BA457" i="1"/>
  <c r="AZ457" i="1"/>
  <c r="BA441" i="1"/>
  <c r="AZ441" i="1"/>
  <c r="BA425" i="1"/>
  <c r="AZ425" i="1"/>
  <c r="BA409" i="1"/>
  <c r="AZ409" i="1"/>
  <c r="BA374" i="1"/>
  <c r="AZ374" i="1"/>
  <c r="BA310" i="1"/>
  <c r="AZ310" i="1"/>
  <c r="BA238" i="1"/>
  <c r="AZ238" i="1"/>
  <c r="BA174" i="1"/>
  <c r="AZ174" i="1"/>
  <c r="BA118" i="1"/>
  <c r="AZ118" i="1"/>
  <c r="BA46" i="1"/>
  <c r="AZ46" i="1"/>
  <c r="BA644" i="1"/>
  <c r="AZ644" i="1"/>
  <c r="BA628" i="1"/>
  <c r="AZ628" i="1"/>
  <c r="BA612" i="1"/>
  <c r="AZ612" i="1"/>
  <c r="BA596" i="1"/>
  <c r="AZ596" i="1"/>
  <c r="BA580" i="1"/>
  <c r="AZ580" i="1"/>
  <c r="BA548" i="1"/>
  <c r="AZ548" i="1"/>
  <c r="BA532" i="1"/>
  <c r="AZ532" i="1"/>
  <c r="BA516" i="1"/>
  <c r="AZ516" i="1"/>
  <c r="BA500" i="1"/>
  <c r="AZ500" i="1"/>
  <c r="BA484" i="1"/>
  <c r="AZ484" i="1"/>
  <c r="BA468" i="1"/>
  <c r="AZ468" i="1"/>
  <c r="BA452" i="1"/>
  <c r="AZ452" i="1"/>
  <c r="BA436" i="1"/>
  <c r="AZ436" i="1"/>
  <c r="BA420" i="1"/>
  <c r="AZ420" i="1"/>
  <c r="BA404" i="1"/>
  <c r="AZ404" i="1"/>
  <c r="BA354" i="1"/>
  <c r="AZ354" i="1"/>
  <c r="BA298" i="1"/>
  <c r="AZ298" i="1"/>
  <c r="BA246" i="1"/>
  <c r="AZ246" i="1"/>
  <c r="BA186" i="1"/>
  <c r="AZ186" i="1"/>
  <c r="BA70" i="1"/>
  <c r="AZ70" i="1"/>
  <c r="BA651" i="1"/>
  <c r="AZ651" i="1"/>
  <c r="BA635" i="1"/>
  <c r="AZ635" i="1"/>
  <c r="BA619" i="1"/>
  <c r="AZ619" i="1"/>
  <c r="BA587" i="1"/>
  <c r="AZ587" i="1"/>
  <c r="BA571" i="1"/>
  <c r="AZ571" i="1"/>
  <c r="BA555" i="1"/>
  <c r="AZ555" i="1"/>
  <c r="BA539" i="1"/>
  <c r="AZ539" i="1"/>
  <c r="BA523" i="1"/>
  <c r="AZ523" i="1"/>
  <c r="BA507" i="1"/>
  <c r="AZ507" i="1"/>
  <c r="BA491" i="1"/>
  <c r="AZ491" i="1"/>
  <c r="BA475" i="1"/>
  <c r="AZ475" i="1"/>
  <c r="BA455" i="1"/>
  <c r="AZ455" i="1"/>
  <c r="BA439" i="1"/>
  <c r="AZ439" i="1"/>
  <c r="BA423" i="1"/>
  <c r="AZ423" i="1"/>
  <c r="BA407" i="1"/>
  <c r="AZ407" i="1"/>
  <c r="BA366" i="1"/>
  <c r="AZ366" i="1"/>
  <c r="BA302" i="1"/>
  <c r="AZ302" i="1"/>
  <c r="BA230" i="1"/>
  <c r="AZ230" i="1"/>
  <c r="BA170" i="1"/>
  <c r="AZ170" i="1"/>
  <c r="BA110" i="1"/>
  <c r="AZ110" i="1"/>
  <c r="BA393" i="1"/>
  <c r="AZ393" i="1"/>
  <c r="BA377" i="1"/>
  <c r="AZ377" i="1"/>
  <c r="BA361" i="1"/>
  <c r="AZ361" i="1"/>
  <c r="BA345" i="1"/>
  <c r="AZ345" i="1"/>
  <c r="BA329" i="1"/>
  <c r="AZ329" i="1"/>
  <c r="BA313" i="1"/>
  <c r="AZ313" i="1"/>
  <c r="BA293" i="1"/>
  <c r="AZ293" i="1"/>
  <c r="BA277" i="1"/>
  <c r="AZ277" i="1"/>
  <c r="BA261" i="1"/>
  <c r="AZ261" i="1"/>
  <c r="BA245" i="1"/>
  <c r="AZ245" i="1"/>
  <c r="BA229" i="1"/>
  <c r="AZ229" i="1"/>
  <c r="BA213" i="1"/>
  <c r="AZ213" i="1"/>
  <c r="BA197" i="1"/>
  <c r="AZ197" i="1"/>
  <c r="BA181" i="1"/>
  <c r="AZ181" i="1"/>
  <c r="BA165" i="1"/>
  <c r="AZ165" i="1"/>
  <c r="BA149" i="1"/>
  <c r="AZ149" i="1"/>
  <c r="BA133" i="1"/>
  <c r="AZ133" i="1"/>
  <c r="BA113" i="1"/>
  <c r="AZ113" i="1"/>
  <c r="BA93" i="1"/>
  <c r="AZ93" i="1"/>
  <c r="BA61" i="1"/>
  <c r="AZ61" i="1"/>
  <c r="BA41" i="1"/>
  <c r="AZ41" i="1"/>
  <c r="BA392" i="1"/>
  <c r="AZ392" i="1"/>
  <c r="BA376" i="1"/>
  <c r="AZ376" i="1"/>
  <c r="BA360" i="1"/>
  <c r="AZ360" i="1"/>
  <c r="BA344" i="1"/>
  <c r="AZ344" i="1"/>
  <c r="BA328" i="1"/>
  <c r="AZ328" i="1"/>
  <c r="BA312" i="1"/>
  <c r="AZ312" i="1"/>
  <c r="BA296" i="1"/>
  <c r="AZ296" i="1"/>
  <c r="BA280" i="1"/>
  <c r="AZ280" i="1"/>
  <c r="BA264" i="1"/>
  <c r="AZ264" i="1"/>
  <c r="BA240" i="1"/>
  <c r="AZ240" i="1"/>
  <c r="BA224" i="1"/>
  <c r="AZ224" i="1"/>
  <c r="BA208" i="1"/>
  <c r="AZ208" i="1"/>
  <c r="BA192" i="1"/>
  <c r="AZ192" i="1"/>
  <c r="BA176" i="1"/>
  <c r="AZ176" i="1"/>
  <c r="BA156" i="1"/>
  <c r="AZ156" i="1"/>
  <c r="BA140" i="1"/>
  <c r="AZ140" i="1"/>
  <c r="BA124" i="1"/>
  <c r="AZ124" i="1"/>
  <c r="BA100" i="1"/>
  <c r="AZ100" i="1"/>
  <c r="BA72" i="1"/>
  <c r="AZ72" i="1"/>
  <c r="BA56" i="1"/>
  <c r="AZ56" i="1"/>
  <c r="BA32" i="1"/>
  <c r="AZ32" i="1"/>
  <c r="BA395" i="1"/>
  <c r="AZ395" i="1"/>
  <c r="BA379" i="1"/>
  <c r="AZ379" i="1"/>
  <c r="BA363" i="1"/>
  <c r="AZ363" i="1"/>
  <c r="BA347" i="1"/>
  <c r="AZ347" i="1"/>
  <c r="BA331" i="1"/>
  <c r="AZ331" i="1"/>
  <c r="BA315" i="1"/>
  <c r="AZ315" i="1"/>
  <c r="BA291" i="1"/>
  <c r="AZ291" i="1"/>
  <c r="BA275" i="1"/>
  <c r="AZ275" i="1"/>
  <c r="BA259" i="1"/>
  <c r="AZ259" i="1"/>
  <c r="BA239" i="1"/>
  <c r="AZ239" i="1"/>
  <c r="BA223" i="1"/>
  <c r="AZ223" i="1"/>
  <c r="BA207" i="1"/>
  <c r="AZ207" i="1"/>
  <c r="BA191" i="1"/>
  <c r="AZ191" i="1"/>
  <c r="BA175" i="1"/>
  <c r="AZ175" i="1"/>
  <c r="BA159" i="1"/>
  <c r="AZ159" i="1"/>
  <c r="BA143" i="1"/>
  <c r="AZ143" i="1"/>
  <c r="BA127" i="1"/>
  <c r="AZ127" i="1"/>
  <c r="BA103" i="1"/>
  <c r="AZ103" i="1"/>
  <c r="BA67" i="1"/>
  <c r="AZ67" i="1"/>
  <c r="BA39" i="1"/>
  <c r="AZ39" i="1"/>
  <c r="BA378" i="1"/>
  <c r="AZ378" i="1"/>
  <c r="BA458" i="1"/>
  <c r="AZ458" i="1"/>
  <c r="BA518" i="1"/>
  <c r="AZ518" i="1"/>
  <c r="BA582" i="1"/>
  <c r="AZ582" i="1"/>
  <c r="BA646" i="1"/>
  <c r="AZ646" i="1"/>
  <c r="BA670" i="1"/>
  <c r="AZ670" i="1"/>
  <c r="BA474" i="1"/>
  <c r="AZ474" i="1"/>
  <c r="BA675" i="1"/>
  <c r="AZ675" i="1"/>
  <c r="BA618" i="1"/>
  <c r="AZ618" i="1"/>
  <c r="BA446" i="1"/>
  <c r="AZ446" i="1"/>
  <c r="BA667" i="1"/>
  <c r="AZ667" i="1"/>
  <c r="BA522" i="1"/>
  <c r="AZ522" i="1"/>
  <c r="BA12" i="1"/>
  <c r="AZ12" i="1"/>
  <c r="BA43" i="1"/>
  <c r="AZ43" i="1"/>
  <c r="BA87" i="1"/>
  <c r="AZ87" i="1"/>
  <c r="BA244" i="1"/>
  <c r="AZ244" i="1"/>
  <c r="BA29" i="1"/>
  <c r="AZ29" i="1"/>
  <c r="BA115" i="1"/>
  <c r="AZ115" i="1"/>
  <c r="BA13" i="1"/>
  <c r="AZ13" i="1"/>
  <c r="BA47" i="1"/>
  <c r="AZ47" i="1"/>
  <c r="BA88" i="1"/>
  <c r="AZ88" i="1"/>
  <c r="BA247" i="1"/>
  <c r="AZ247" i="1"/>
  <c r="BA262" i="1"/>
  <c r="AZ262" i="1"/>
  <c r="BA622" i="1"/>
  <c r="AZ622" i="1"/>
  <c r="BA422" i="1"/>
  <c r="AZ422" i="1"/>
  <c r="BA625" i="1"/>
  <c r="AZ625" i="1"/>
  <c r="BA577" i="1"/>
  <c r="AZ577" i="1"/>
  <c r="BA513" i="1"/>
  <c r="AZ513" i="1"/>
  <c r="BA449" i="1"/>
  <c r="AZ449" i="1"/>
  <c r="BA400" i="1"/>
  <c r="AZ400" i="1"/>
  <c r="BA74" i="1"/>
  <c r="AZ74" i="1"/>
  <c r="BA556" i="1"/>
  <c r="AZ556" i="1"/>
  <c r="BA412" i="1"/>
  <c r="AZ412" i="1"/>
  <c r="BA396" i="1"/>
  <c r="AZ396" i="1"/>
  <c r="BA231" i="1"/>
  <c r="AZ231" i="1"/>
  <c r="BA242" i="1"/>
  <c r="AZ242" i="1"/>
  <c r="BA418" i="1"/>
  <c r="AZ418" i="1"/>
  <c r="BA478" i="1"/>
  <c r="AZ478" i="1"/>
  <c r="BA606" i="1"/>
  <c r="AZ606" i="1"/>
  <c r="BA660" i="1"/>
  <c r="AZ660" i="1"/>
  <c r="BA676" i="1"/>
  <c r="AZ676" i="1"/>
  <c r="BA38" i="1"/>
  <c r="AZ38" i="1"/>
  <c r="BA406" i="1"/>
  <c r="AZ406" i="1"/>
  <c r="BA466" i="1"/>
  <c r="AZ466" i="1"/>
  <c r="BA530" i="1"/>
  <c r="AZ530" i="1"/>
  <c r="BA594" i="1"/>
  <c r="AZ594" i="1"/>
  <c r="BA656" i="1"/>
  <c r="AZ656" i="1"/>
  <c r="BA673" i="1"/>
  <c r="AZ673" i="1"/>
  <c r="BA645" i="1"/>
  <c r="AZ645" i="1"/>
  <c r="BA629" i="1"/>
  <c r="AZ629" i="1"/>
  <c r="BA613" i="1"/>
  <c r="AZ613" i="1"/>
  <c r="BA597" i="1"/>
  <c r="AZ597" i="1"/>
  <c r="BA581" i="1"/>
  <c r="AZ581" i="1"/>
  <c r="BA565" i="1"/>
  <c r="AZ565" i="1"/>
  <c r="BA549" i="1"/>
  <c r="AZ549" i="1"/>
  <c r="BA533" i="1"/>
  <c r="AZ533" i="1"/>
  <c r="BA517" i="1"/>
  <c r="AZ517" i="1"/>
  <c r="BA501" i="1"/>
  <c r="AZ501" i="1"/>
  <c r="BA485" i="1"/>
  <c r="AZ485" i="1"/>
  <c r="BA453" i="1"/>
  <c r="AZ453" i="1"/>
  <c r="BA437" i="1"/>
  <c r="AZ437" i="1"/>
  <c r="BA421" i="1"/>
  <c r="AZ421" i="1"/>
  <c r="BA405" i="1"/>
  <c r="AZ405" i="1"/>
  <c r="BA358" i="1"/>
  <c r="AZ358" i="1"/>
  <c r="BA290" i="1"/>
  <c r="AZ290" i="1"/>
  <c r="BA222" i="1"/>
  <c r="AZ222" i="1"/>
  <c r="BA162" i="1"/>
  <c r="AZ162" i="1"/>
  <c r="BA94" i="1"/>
  <c r="AZ94" i="1"/>
  <c r="BA22" i="1"/>
  <c r="AZ22" i="1"/>
  <c r="BA640" i="1"/>
  <c r="AZ640" i="1"/>
  <c r="BA624" i="1"/>
  <c r="AZ624" i="1"/>
  <c r="BA608" i="1"/>
  <c r="AZ608" i="1"/>
  <c r="BA592" i="1"/>
  <c r="AZ592" i="1"/>
  <c r="BA576" i="1"/>
  <c r="AZ576" i="1"/>
  <c r="BA560" i="1"/>
  <c r="AZ560" i="1"/>
  <c r="BA544" i="1"/>
  <c r="AZ544" i="1"/>
  <c r="BA528" i="1"/>
  <c r="AZ528" i="1"/>
  <c r="BA512" i="1"/>
  <c r="AZ512" i="1"/>
  <c r="BA496" i="1"/>
  <c r="AZ496" i="1"/>
  <c r="BA480" i="1"/>
  <c r="AZ480" i="1"/>
  <c r="BA464" i="1"/>
  <c r="AZ464" i="1"/>
  <c r="BA448" i="1"/>
  <c r="AZ448" i="1"/>
  <c r="BA432" i="1"/>
  <c r="AZ432" i="1"/>
  <c r="BA416" i="1"/>
  <c r="AZ416" i="1"/>
  <c r="BA398" i="1"/>
  <c r="AZ398" i="1"/>
  <c r="BA338" i="1"/>
  <c r="AZ338" i="1"/>
  <c r="BA286" i="1"/>
  <c r="AZ286" i="1"/>
  <c r="BA234" i="1"/>
  <c r="AZ234" i="1"/>
  <c r="BA142" i="1"/>
  <c r="AZ142" i="1"/>
  <c r="BA50" i="1"/>
  <c r="AZ50" i="1"/>
  <c r="BA647" i="1"/>
  <c r="AZ647" i="1"/>
  <c r="BA631" i="1"/>
  <c r="AZ631" i="1"/>
  <c r="BA615" i="1"/>
  <c r="AZ615" i="1"/>
  <c r="BA599" i="1"/>
  <c r="AZ599" i="1"/>
  <c r="BA583" i="1"/>
  <c r="AZ583" i="1"/>
  <c r="BA567" i="1"/>
  <c r="AZ567" i="1"/>
  <c r="BA551" i="1"/>
  <c r="AZ551" i="1"/>
  <c r="BA535" i="1"/>
  <c r="AZ535" i="1"/>
  <c r="BA519" i="1"/>
  <c r="AZ519" i="1"/>
  <c r="BA503" i="1"/>
  <c r="AZ503" i="1"/>
  <c r="BA487" i="1"/>
  <c r="AZ487" i="1"/>
  <c r="BA471" i="1"/>
  <c r="AZ471" i="1"/>
  <c r="BA451" i="1"/>
  <c r="AZ451" i="1"/>
  <c r="BA435" i="1"/>
  <c r="AZ435" i="1"/>
  <c r="BA419" i="1"/>
  <c r="AZ419" i="1"/>
  <c r="BA402" i="1"/>
  <c r="AZ402" i="1"/>
  <c r="BA350" i="1"/>
  <c r="AZ350" i="1"/>
  <c r="BA282" i="1"/>
  <c r="AZ282" i="1"/>
  <c r="BA214" i="1"/>
  <c r="AZ214" i="1"/>
  <c r="BA154" i="1"/>
  <c r="AZ154" i="1"/>
  <c r="BA98" i="1"/>
  <c r="AZ98" i="1"/>
  <c r="BA389" i="1"/>
  <c r="AZ389" i="1"/>
  <c r="BA373" i="1"/>
  <c r="AZ373" i="1"/>
  <c r="BA357" i="1"/>
  <c r="AZ357" i="1"/>
  <c r="BA341" i="1"/>
  <c r="AZ341" i="1"/>
  <c r="BA325" i="1"/>
  <c r="AZ325" i="1"/>
  <c r="BA309" i="1"/>
  <c r="AZ309" i="1"/>
  <c r="BA289" i="1"/>
  <c r="AZ289" i="1"/>
  <c r="BA273" i="1"/>
  <c r="AZ273" i="1"/>
  <c r="BA257" i="1"/>
  <c r="AZ257" i="1"/>
  <c r="BA241" i="1"/>
  <c r="AZ241" i="1"/>
  <c r="BA225" i="1"/>
  <c r="AZ225" i="1"/>
  <c r="BA209" i="1"/>
  <c r="AZ209" i="1"/>
  <c r="BA193" i="1"/>
  <c r="AZ193" i="1"/>
  <c r="BA177" i="1"/>
  <c r="AZ177" i="1"/>
  <c r="BA145" i="1"/>
  <c r="AZ145" i="1"/>
  <c r="BA129" i="1"/>
  <c r="AZ129" i="1"/>
  <c r="BA109" i="1"/>
  <c r="AZ109" i="1"/>
  <c r="BA73" i="1"/>
  <c r="AZ73" i="1"/>
  <c r="BA57" i="1"/>
  <c r="AZ57" i="1"/>
  <c r="BA37" i="1"/>
  <c r="AZ37" i="1"/>
  <c r="BA388" i="1"/>
  <c r="AZ388" i="1"/>
  <c r="BA372" i="1"/>
  <c r="AZ372" i="1"/>
  <c r="BA356" i="1"/>
  <c r="AZ356" i="1"/>
  <c r="BA340" i="1"/>
  <c r="AZ340" i="1"/>
  <c r="BA324" i="1"/>
  <c r="AZ324" i="1"/>
  <c r="BA308" i="1"/>
  <c r="AZ308" i="1"/>
  <c r="BA292" i="1"/>
  <c r="AZ292" i="1"/>
  <c r="BA276" i="1"/>
  <c r="AZ276" i="1"/>
  <c r="BA260" i="1"/>
  <c r="AZ260" i="1"/>
  <c r="BA236" i="1"/>
  <c r="AZ236" i="1"/>
  <c r="BA220" i="1"/>
  <c r="AZ220" i="1"/>
  <c r="BA204" i="1"/>
  <c r="AZ204" i="1"/>
  <c r="BA188" i="1"/>
  <c r="AZ188" i="1"/>
  <c r="BA168" i="1"/>
  <c r="AZ168" i="1"/>
  <c r="BA152" i="1"/>
  <c r="AZ152" i="1"/>
  <c r="BA136" i="1"/>
  <c r="AZ136" i="1"/>
  <c r="BA120" i="1"/>
  <c r="AZ120" i="1"/>
  <c r="BA96" i="1"/>
  <c r="AZ96" i="1"/>
  <c r="BA68" i="1"/>
  <c r="AZ68" i="1"/>
  <c r="BA44" i="1"/>
  <c r="AZ44" i="1"/>
  <c r="BA24" i="1"/>
  <c r="AZ24" i="1"/>
  <c r="BA391" i="1"/>
  <c r="AZ391" i="1"/>
  <c r="BA375" i="1"/>
  <c r="AZ375" i="1"/>
  <c r="BA359" i="1"/>
  <c r="AZ359" i="1"/>
  <c r="BA343" i="1"/>
  <c r="AZ343" i="1"/>
  <c r="BA327" i="1"/>
  <c r="AZ327" i="1"/>
  <c r="BA311" i="1"/>
  <c r="AZ311" i="1"/>
  <c r="BA287" i="1"/>
  <c r="AZ287" i="1"/>
  <c r="BA271" i="1"/>
  <c r="AZ271" i="1"/>
  <c r="BA255" i="1"/>
  <c r="AZ255" i="1"/>
  <c r="BA235" i="1"/>
  <c r="AZ235" i="1"/>
  <c r="BA219" i="1"/>
  <c r="AZ219" i="1"/>
  <c r="BA203" i="1"/>
  <c r="AZ203" i="1"/>
  <c r="BA187" i="1"/>
  <c r="AZ187" i="1"/>
  <c r="BA171" i="1"/>
  <c r="AZ171" i="1"/>
  <c r="BA155" i="1"/>
  <c r="AZ155" i="1"/>
  <c r="BA139" i="1"/>
  <c r="AZ139" i="1"/>
  <c r="BA123" i="1"/>
  <c r="AZ123" i="1"/>
  <c r="BA99" i="1"/>
  <c r="AZ99" i="1"/>
  <c r="BA63" i="1"/>
  <c r="AZ63" i="1"/>
  <c r="BA27" i="1"/>
  <c r="AZ27" i="1"/>
  <c r="BA210" i="1"/>
  <c r="AZ210" i="1"/>
  <c r="BA410" i="1"/>
  <c r="AZ410" i="1"/>
  <c r="BA470" i="1"/>
  <c r="AZ470" i="1"/>
  <c r="BA534" i="1"/>
  <c r="AZ534" i="1"/>
  <c r="BA598" i="1"/>
  <c r="AZ598" i="1"/>
  <c r="BA658" i="1"/>
  <c r="AZ658" i="1"/>
  <c r="BA674" i="1"/>
  <c r="AZ674" i="1"/>
  <c r="BA90" i="1"/>
  <c r="AZ90" i="1"/>
  <c r="BA538" i="1"/>
  <c r="AZ538" i="1"/>
  <c r="BA430" i="1"/>
  <c r="AZ430" i="1"/>
  <c r="BA663" i="1"/>
  <c r="AZ663" i="1"/>
  <c r="BA506" i="1"/>
  <c r="AZ506" i="1"/>
  <c r="BA586" i="1"/>
  <c r="AZ586" i="1"/>
  <c r="BA16" i="1"/>
  <c r="AZ16" i="1"/>
  <c r="BA53" i="1"/>
  <c r="AZ53" i="1"/>
  <c r="BA92" i="1"/>
  <c r="AZ92" i="1"/>
  <c r="BA299" i="1"/>
  <c r="AZ299" i="1"/>
  <c r="BA48" i="1"/>
  <c r="AZ48" i="1"/>
  <c r="BA248" i="1"/>
  <c r="AZ248" i="1"/>
  <c r="BA17" i="1"/>
  <c r="AZ17" i="1"/>
  <c r="BA54" i="1"/>
  <c r="AZ54" i="1"/>
  <c r="BA95" i="1"/>
  <c r="AZ95" i="1"/>
  <c r="BA301" i="1"/>
  <c r="AZ301" i="1"/>
  <c r="BA52" i="1"/>
  <c r="BA158" i="1"/>
  <c r="BA91" i="1"/>
  <c r="BA106" i="1"/>
  <c r="BA3" i="1"/>
  <c r="BA2" i="1"/>
  <c r="BA19" i="1"/>
  <c r="BA55" i="1"/>
  <c r="BA77" i="1"/>
  <c r="BA459" i="1"/>
  <c r="BA295" i="1"/>
  <c r="BA15" i="1"/>
  <c r="BA35" i="1"/>
  <c r="BA172" i="1"/>
  <c r="BA18" i="1"/>
  <c r="BA42" i="1"/>
  <c r="BA695" i="1"/>
  <c r="BA694" i="1"/>
  <c r="BA693" i="1"/>
  <c r="BA105" i="1"/>
  <c r="BA11" i="1"/>
  <c r="BA86" i="1"/>
  <c r="BA30" i="1"/>
  <c r="BA116" i="1"/>
  <c r="BA85" i="1"/>
  <c r="BA7" i="1"/>
  <c r="BA82" i="1"/>
  <c r="BA10" i="1"/>
</calcChain>
</file>

<file path=xl/sharedStrings.xml><?xml version="1.0" encoding="utf-8"?>
<sst xmlns="http://schemas.openxmlformats.org/spreadsheetml/2006/main" count="30816" uniqueCount="5594">
  <si>
    <t>Material</t>
  </si>
  <si>
    <t>Tmpo.tratamiento EM</t>
  </si>
  <si>
    <t>Ctd. Solicitada</t>
  </si>
  <si>
    <t>Ctd. pedido</t>
  </si>
  <si>
    <t>Ctd. Recepcionada</t>
  </si>
  <si>
    <t>Ctd. por recepcionar</t>
  </si>
  <si>
    <t>Ctd. Aceptada</t>
  </si>
  <si>
    <t>Ctd. Rechazada</t>
  </si>
  <si>
    <t>Valor por entregar</t>
  </si>
  <si>
    <t>Valor ctd. aceptada</t>
  </si>
  <si>
    <t>Concluída</t>
  </si>
  <si>
    <t>Número modificaciones en fecha entrega</t>
  </si>
  <si>
    <t>Número modificaciones fecha estadística</t>
  </si>
  <si>
    <t>Es material RUF(Si='X',No='')</t>
  </si>
  <si>
    <t>0</t>
  </si>
  <si>
    <t>10</t>
  </si>
  <si>
    <t>Liberado</t>
  </si>
  <si>
    <t>20</t>
  </si>
  <si>
    <t>30</t>
  </si>
  <si>
    <t>X</t>
  </si>
  <si>
    <t>DELL COMPUTER, S.A.</t>
  </si>
  <si>
    <t>DELL COMPUTER</t>
  </si>
  <si>
    <t>REBOUND ELECTRONICS (UK) LTD</t>
  </si>
  <si>
    <t>Technipol Suministros, S.L.</t>
  </si>
  <si>
    <t>40</t>
  </si>
  <si>
    <t>INFORMATICA CALCULO Y TECNICA, S.A.</t>
  </si>
  <si>
    <t>SIEMENS</t>
  </si>
  <si>
    <t>50</t>
  </si>
  <si>
    <t>60</t>
  </si>
  <si>
    <t>BRADY</t>
  </si>
  <si>
    <t>TALLERES XUQUER, SL</t>
  </si>
  <si>
    <t>1220100222002.LO</t>
  </si>
  <si>
    <t>CBL FLEX 1XAWG22 600V PVDF AM/VE CUSN</t>
  </si>
  <si>
    <t>CONECTORES Y CABLES VAHER, S.A.</t>
  </si>
  <si>
    <t>TE CONNECTIVITY</t>
  </si>
  <si>
    <t>44A0111-22-45</t>
  </si>
  <si>
    <t>1221200222221</t>
  </si>
  <si>
    <t>CBL APAN 2XAWG22 PVDF 600V CUSN NE/BL-BL</t>
  </si>
  <si>
    <t>120</t>
  </si>
  <si>
    <t>SUMINISTROS CONECTORES PROF.,SA.</t>
  </si>
  <si>
    <t>44A1121-22-0/9-9</t>
  </si>
  <si>
    <t>150</t>
  </si>
  <si>
    <t>RS PRO</t>
  </si>
  <si>
    <t>PHOENIX CONTACT</t>
  </si>
  <si>
    <t>ESPRINET IBERICA, S.L.U.</t>
  </si>
  <si>
    <t>LINDY</t>
  </si>
  <si>
    <t>ICOMPPLUS ELECTRONICS S.L</t>
  </si>
  <si>
    <t>(AEMSA)ALMACENES ELECTRICOS MADRILE</t>
  </si>
  <si>
    <t>1587080101200</t>
  </si>
  <si>
    <t>ETIQUETA ADH TRANSF TERM 50,8X38,1MM TLS</t>
  </si>
  <si>
    <t>MARKABLE SOLUTIONS, S.L.</t>
  </si>
  <si>
    <t>PTL-107-427</t>
  </si>
  <si>
    <t>1232024245400</t>
  </si>
  <si>
    <t>MANG IDENTIF TERMO 3/32" 3:1 POLIOLE AMA</t>
  </si>
  <si>
    <t>140</t>
  </si>
  <si>
    <t>MILEXIA IBÉRICA, S.A.U.</t>
  </si>
  <si>
    <t>80</t>
  </si>
  <si>
    <t>130</t>
  </si>
  <si>
    <t>1212000931300</t>
  </si>
  <si>
    <t>CNC SUB-D 9H 2.74MM SHELL-E CRIMP ROHS</t>
  </si>
  <si>
    <t>LATIGUILLO ETHERNET UTP CAT.6 RJ45 M/M,</t>
  </si>
  <si>
    <t>CUBITEL,S.L</t>
  </si>
  <si>
    <t>CUBITEL</t>
  </si>
  <si>
    <t>3170102910900</t>
  </si>
  <si>
    <t>SWITCH 24 PORT 10X100X1000BASE-T SFP+</t>
  </si>
  <si>
    <t>NETGEAR</t>
  </si>
  <si>
    <t>GSM4328S-100NES</t>
  </si>
  <si>
    <t>S-CONNECT SL</t>
  </si>
  <si>
    <t>MOXA</t>
  </si>
  <si>
    <t>100</t>
  </si>
  <si>
    <t>CENVALSA, S.L.</t>
  </si>
  <si>
    <t>SCHROFF</t>
  </si>
  <si>
    <t>90</t>
  </si>
  <si>
    <t>70</t>
  </si>
  <si>
    <t>SWITCH PROSAFE 24P 10/100/1000BASE-T RJ4</t>
  </si>
  <si>
    <t>AMPHENOL AIR-LB</t>
  </si>
  <si>
    <t>TELKRON, S.A.</t>
  </si>
  <si>
    <t>FARNELL COMPONENTS, S.L.</t>
  </si>
  <si>
    <t>ST ENGINEERING</t>
  </si>
  <si>
    <t>110</t>
  </si>
  <si>
    <t>1229991079506</t>
  </si>
  <si>
    <t>CBL FLEX TRENZ 2XAWG20 600V PVDF NGR/ROJ</t>
  </si>
  <si>
    <t>44A0121-20-0/2</t>
  </si>
  <si>
    <t>RME INTELLIGENT AUDI</t>
  </si>
  <si>
    <t>AMPHENOL CORP</t>
  </si>
  <si>
    <t>3170412070000</t>
  </si>
  <si>
    <t>MOD SFP MADI MULTIMOD C/CBL2M/ACOP-SC-SC</t>
  </si>
  <si>
    <t>1001059</t>
  </si>
  <si>
    <t>1312702890000</t>
  </si>
  <si>
    <t>MOD PROCESADO 12ENT/8SAL SOUNDWEB LONDON</t>
  </si>
  <si>
    <t>HARMAN INTERNATIONAL</t>
  </si>
  <si>
    <t>BLU-100 12X8</t>
  </si>
  <si>
    <t>1250200510200</t>
  </si>
  <si>
    <t>PREAMPLIFICADOR MIC 12CH DIGI AVB/MADI</t>
  </si>
  <si>
    <t>12MIC</t>
  </si>
  <si>
    <t>1250100210700</t>
  </si>
  <si>
    <t>ALTAVOZ BI-AMPED 54HZ-30KHZ 70W NEGR MDF</t>
  </si>
  <si>
    <t>YAMAHA</t>
  </si>
  <si>
    <t>HS5I</t>
  </si>
  <si>
    <t>280</t>
  </si>
  <si>
    <t>MILITARY SPECS.</t>
  </si>
  <si>
    <t>1138022410200</t>
  </si>
  <si>
    <t>SIST CONTROL PROG 24VDC ETH  RJ45 IP20</t>
  </si>
  <si>
    <t>2700975</t>
  </si>
  <si>
    <t>1351800390000</t>
  </si>
  <si>
    <t>T MEMORIA FLASH SD 512MB PROGRAM&amp;CONFIG</t>
  </si>
  <si>
    <t>210</t>
  </si>
  <si>
    <t>220</t>
  </si>
  <si>
    <t>230</t>
  </si>
  <si>
    <t>LUJISA, S.A.</t>
  </si>
  <si>
    <t>RAYCHEM LTD</t>
  </si>
  <si>
    <t>CBL EQ RJ45-M/M CAT7 S/FTP LSZH AZL 10FT</t>
  </si>
  <si>
    <t>PACTECH</t>
  </si>
  <si>
    <t>MM-S7B-10-28LSZH-F</t>
  </si>
  <si>
    <t>SAE INC.</t>
  </si>
  <si>
    <t>200</t>
  </si>
  <si>
    <t>1222200202210</t>
  </si>
  <si>
    <t>CBL FLEX 2XAWG20 PVDF 600V NE/BL</t>
  </si>
  <si>
    <t>190</t>
  </si>
  <si>
    <t>1220100223030</t>
  </si>
  <si>
    <t>CBL FLEX 1XAWG22 600V PVDF NEGRO ROHS</t>
  </si>
  <si>
    <t>M81044/12-22-0</t>
  </si>
  <si>
    <t>180</t>
  </si>
  <si>
    <t>1229991069524</t>
  </si>
  <si>
    <t>CBL FLEX 1XAWG22 600V PVDF ROJO ROHS</t>
  </si>
  <si>
    <t>1234524199010</t>
  </si>
  <si>
    <t>CASQ TERM AUTSLD D=2,65-3,68MM PVDF/SNPB</t>
  </si>
  <si>
    <t>M83519/1-2</t>
  </si>
  <si>
    <t>1587080790700</t>
  </si>
  <si>
    <t>ETIQ ADH 27X12,5MM PLATA PE TRASNF TERMI</t>
  </si>
  <si>
    <t>M71EP-2-7593-SL</t>
  </si>
  <si>
    <t>CBL EQ UTP RJ45-M/M 10FT ROJO CAT6 LSZH</t>
  </si>
  <si>
    <t>MM-C6R-10-28LSZH-F</t>
  </si>
  <si>
    <t>1221200202221</t>
  </si>
  <si>
    <t>CBL APA 2XAWG20 PVDF 600V CU/SN NE/BL-BL</t>
  </si>
  <si>
    <t>44A1121-20-0/9-9</t>
  </si>
  <si>
    <t>1200390091200</t>
  </si>
  <si>
    <t>PIN CNC MOD #12 CRIMP AWG12-14 HL103</t>
  </si>
  <si>
    <t>001104 400 02</t>
  </si>
  <si>
    <t>1200390091600</t>
  </si>
  <si>
    <t>PIN CNC MOD #16 CRIMP AWG16-20 HL103</t>
  </si>
  <si>
    <t>001104 300 02</t>
  </si>
  <si>
    <t>CBL EQ TWINAX DAC SFP+/SFP+ 10G PVC L=1M</t>
  </si>
  <si>
    <t>STARTECH.COM LTD</t>
  </si>
  <si>
    <t>SFPCMM1M</t>
  </si>
  <si>
    <t>330</t>
  </si>
  <si>
    <t>270</t>
  </si>
  <si>
    <t>JOYFE,S.L.</t>
  </si>
  <si>
    <t>INDRA SISTEMAS S.A.</t>
  </si>
  <si>
    <t>240</t>
  </si>
  <si>
    <t>250</t>
  </si>
  <si>
    <t>260</t>
  </si>
  <si>
    <t>MILITARY STANDARDS</t>
  </si>
  <si>
    <t>SUMINISTROS, FRESADOS Y GRABADOS</t>
  </si>
  <si>
    <t>GRABYSUR</t>
  </si>
  <si>
    <t>INDUSTRIAS BALMES, S.A.</t>
  </si>
  <si>
    <t>800</t>
  </si>
  <si>
    <t>820</t>
  </si>
  <si>
    <t>810</t>
  </si>
  <si>
    <t>170</t>
  </si>
  <si>
    <t>CBL EQ UTP RJ45-M/M 10FT MORAD CAT6 LSZH</t>
  </si>
  <si>
    <t>CBL EQ UTP RJ45-M/M 10FT BLANC CAT6 LSZH</t>
  </si>
  <si>
    <t>MM-C6W-10-28LSZH-F</t>
  </si>
  <si>
    <t>CBL EQ UTP RJ45-M/M 10FT AMAR CAT6 LSZH</t>
  </si>
  <si>
    <t>MM-C6Y-10-28LSZH-F</t>
  </si>
  <si>
    <t>CBL EQ UTP RJ45-M/M 10FT VERDE CAT6 LSZH</t>
  </si>
  <si>
    <t>MM-C6N-10-28LSZH-F</t>
  </si>
  <si>
    <t>CBL EQ UTP RJ45-M/M 10FT NEGRO CAT6 LSZH</t>
  </si>
  <si>
    <t>MM-C6K-10-28LSZH-F</t>
  </si>
  <si>
    <t>1220100223930</t>
  </si>
  <si>
    <t>CBL FLEX 1XAWG22 600V PVDF BLANCO ROHS</t>
  </si>
  <si>
    <t>M81044/12-22-9</t>
  </si>
  <si>
    <t>MOLEX</t>
  </si>
  <si>
    <t>160</t>
  </si>
  <si>
    <t>PEAK SYSTEM TECHNIK</t>
  </si>
  <si>
    <t>630</t>
  </si>
  <si>
    <t>390</t>
  </si>
  <si>
    <t>300</t>
  </si>
  <si>
    <t>290</t>
  </si>
  <si>
    <t>460</t>
  </si>
  <si>
    <t>440</t>
  </si>
  <si>
    <t>430</t>
  </si>
  <si>
    <t>420</t>
  </si>
  <si>
    <t>410</t>
  </si>
  <si>
    <t>400</t>
  </si>
  <si>
    <t>450</t>
  </si>
  <si>
    <t>380</t>
  </si>
  <si>
    <t>370</t>
  </si>
  <si>
    <t>360</t>
  </si>
  <si>
    <t>350</t>
  </si>
  <si>
    <t>340</t>
  </si>
  <si>
    <t>320</t>
  </si>
  <si>
    <t>310</t>
  </si>
  <si>
    <t>L-3 WESCAM</t>
  </si>
  <si>
    <t>SAMSUNG</t>
  </si>
  <si>
    <t>1706700040700</t>
  </si>
  <si>
    <t>KIT/GUIA MONTAJE P/RACK NAS INSTALACION</t>
  </si>
  <si>
    <t>QNAP SYSTEMS, INC</t>
  </si>
  <si>
    <t>RAIL-B02</t>
  </si>
  <si>
    <t>3030700470000</t>
  </si>
  <si>
    <t>PROCESADOR INTEL XEON D-1622 3.2GHZ 32GB</t>
  </si>
  <si>
    <t>V-VALLEY ADVANCED SOLUTIONS</t>
  </si>
  <si>
    <t>TS-H1886XU-RP-R2-D1622-32G</t>
  </si>
  <si>
    <t>540</t>
  </si>
  <si>
    <t>520</t>
  </si>
  <si>
    <t>530</t>
  </si>
  <si>
    <t>510</t>
  </si>
  <si>
    <t>470</t>
  </si>
  <si>
    <t>480</t>
  </si>
  <si>
    <t>550</t>
  </si>
  <si>
    <t>560</t>
  </si>
  <si>
    <t>490</t>
  </si>
  <si>
    <t>660</t>
  </si>
  <si>
    <t>500</t>
  </si>
  <si>
    <t>570</t>
  </si>
  <si>
    <t>680</t>
  </si>
  <si>
    <t>580</t>
  </si>
  <si>
    <t>650</t>
  </si>
  <si>
    <t>690</t>
  </si>
  <si>
    <t>640</t>
  </si>
  <si>
    <t>670</t>
  </si>
  <si>
    <t>610</t>
  </si>
  <si>
    <t>600</t>
  </si>
  <si>
    <t>620</t>
  </si>
  <si>
    <t>590</t>
  </si>
  <si>
    <t>EUROAVIONICS GMBH &amp; CO</t>
  </si>
  <si>
    <t>TD SYNNEX SPAIN, S.L.U.</t>
  </si>
  <si>
    <t>BANDEJA MONT 1/4 ATR HNR-7.0 VERT P/RN7</t>
  </si>
  <si>
    <t>255.001-001</t>
  </si>
  <si>
    <t>KIT CONECTOR P/GENERADOR MAP DIGI RN7</t>
  </si>
  <si>
    <t>255.007-041</t>
  </si>
  <si>
    <t>TECHTEST LIMITED</t>
  </si>
  <si>
    <t>MOOG, B.V.</t>
  </si>
  <si>
    <t>MOOG</t>
  </si>
  <si>
    <t>Item</t>
  </si>
  <si>
    <t>No. PO</t>
  </si>
  <si>
    <t>PO Line</t>
  </si>
  <si>
    <t>PO Date</t>
  </si>
  <si>
    <t>Release PO Date</t>
  </si>
  <si>
    <t>Delivery Date</t>
  </si>
  <si>
    <t>Lead Time</t>
  </si>
  <si>
    <t>Planned Lead Time</t>
  </si>
  <si>
    <t>Material Description</t>
  </si>
  <si>
    <t>Solped</t>
  </si>
  <si>
    <t>Date Sol.</t>
  </si>
  <si>
    <t>Status</t>
  </si>
  <si>
    <t>Supplier</t>
  </si>
  <si>
    <t>OEM</t>
  </si>
  <si>
    <t>P/N OEM</t>
  </si>
  <si>
    <t>OTD</t>
  </si>
  <si>
    <t>OTIF</t>
  </si>
  <si>
    <t>OTIF (%)</t>
  </si>
  <si>
    <t>Late</t>
  </si>
  <si>
    <t xml:space="preserve">KPIs for Material Supply Chain </t>
  </si>
  <si>
    <t>Backorder Rate</t>
  </si>
  <si>
    <t>Today</t>
  </si>
  <si>
    <t>On-going Deliveries</t>
  </si>
  <si>
    <t>Delivery Date-Today</t>
  </si>
  <si>
    <t>Received</t>
  </si>
  <si>
    <t>Pending Orders to be received</t>
  </si>
  <si>
    <t>Pending to be issued</t>
  </si>
  <si>
    <t>Revised Date</t>
  </si>
  <si>
    <t>Extended dealine Orders</t>
  </si>
  <si>
    <t>On-going Deliveries (Qty)</t>
  </si>
  <si>
    <t>OTD Qty</t>
  </si>
  <si>
    <t>Late Qty</t>
  </si>
  <si>
    <t>Qty Received</t>
  </si>
  <si>
    <t>Suppliers</t>
  </si>
  <si>
    <t>TALLERES XUQUER</t>
  </si>
  <si>
    <t>GS724T-400EUS</t>
  </si>
  <si>
    <t>EUROPEAN AGENCY MENK</t>
  </si>
  <si>
    <t>1220100202010</t>
  </si>
  <si>
    <t>CBL FLEX 1XAWG20 PVDF 600V AM/VE ROHS</t>
  </si>
  <si>
    <t>CBL EQ ALIM C13X2(H) C14(M) 250V NG 2,5M</t>
  </si>
  <si>
    <t>Lead Time Impact</t>
  </si>
  <si>
    <t>Count of PO Line</t>
  </si>
  <si>
    <t>Total</t>
  </si>
  <si>
    <t>Column Label</t>
  </si>
  <si>
    <t>PENDING ITEMS - LEAD TIME IMPACT</t>
  </si>
  <si>
    <t>VERY HIGH</t>
  </si>
  <si>
    <t>HIGH</t>
  </si>
  <si>
    <t>MEDIUM</t>
  </si>
  <si>
    <t>LOW</t>
  </si>
  <si>
    <t xml:space="preserve">SUPPLIERS - ORDERS STATUS </t>
  </si>
  <si>
    <t>Status Date</t>
  </si>
  <si>
    <t>Qty Ordered</t>
  </si>
  <si>
    <t xml:space="preserve"> OTIF (%)</t>
  </si>
  <si>
    <t>No. PO / No.Lines</t>
  </si>
  <si>
    <t>Backorder Rate (%)</t>
  </si>
  <si>
    <t>No. Extended dealine Orders</t>
  </si>
  <si>
    <t>No. On-going Deliveries</t>
  </si>
  <si>
    <t>SUPPLIERS - KPIs</t>
  </si>
  <si>
    <t>No.POs / No. Lines</t>
  </si>
  <si>
    <t>No. Extended Deadline Orders</t>
  </si>
  <si>
    <t>Qty to be received</t>
  </si>
  <si>
    <t>Qty Received and Accepted</t>
  </si>
  <si>
    <t>SUPPLIERS - PROCESS OVERVIEW (QTY ITEMS)</t>
  </si>
  <si>
    <t>Qty Accepted</t>
  </si>
  <si>
    <t>1202090240000</t>
  </si>
  <si>
    <t>PIN CNC SUB-D M 20-24AWG (ROLLO 400UD)</t>
  </si>
  <si>
    <t>1212090240000</t>
  </si>
  <si>
    <t>PIN CNC SUB-D H 20-24AWG (ROLLO 400UD</t>
  </si>
  <si>
    <t>SCHNEIDER ELECTRIC</t>
  </si>
  <si>
    <t>Current Delivery Time</t>
  </si>
  <si>
    <t>Mitigation Action</t>
  </si>
  <si>
    <t>Lead time Impact</t>
  </si>
  <si>
    <t>Supplier Initial Proposal Delivery Date</t>
  </si>
  <si>
    <t>Initial Supplier</t>
  </si>
  <si>
    <t>OEM P/N</t>
  </si>
  <si>
    <t>PRIORITY 1</t>
  </si>
  <si>
    <t>PRIORITY 2</t>
  </si>
  <si>
    <t>PRIORITY 3</t>
  </si>
  <si>
    <t>-</t>
  </si>
  <si>
    <t>44A0111-20-45</t>
  </si>
  <si>
    <t>OMRON CORPORATION</t>
  </si>
  <si>
    <t>DICOMAT, S.L.</t>
  </si>
  <si>
    <t>WAGO</t>
  </si>
  <si>
    <t>Warning Units (neededvsordered)</t>
  </si>
  <si>
    <t>GITEC CONTROL, S.L.</t>
  </si>
  <si>
    <t>818-8909</t>
  </si>
  <si>
    <t>17RRD1M11400</t>
  </si>
  <si>
    <t>17RRD1F11400</t>
  </si>
  <si>
    <t>TELEMECANIQUE</t>
  </si>
  <si>
    <t>APC</t>
  </si>
  <si>
    <t>Solped Line</t>
  </si>
  <si>
    <t>1</t>
  </si>
  <si>
    <t>2</t>
  </si>
  <si>
    <t>4</t>
  </si>
  <si>
    <t>6</t>
  </si>
  <si>
    <t>3</t>
  </si>
  <si>
    <t>5</t>
  </si>
  <si>
    <t>8</t>
  </si>
  <si>
    <t>BORR</t>
  </si>
  <si>
    <t>7</t>
  </si>
  <si>
    <t>9</t>
  </si>
  <si>
    <t>11</t>
  </si>
  <si>
    <t>12</t>
  </si>
  <si>
    <t>13</t>
  </si>
  <si>
    <t>14</t>
  </si>
  <si>
    <t>15</t>
  </si>
  <si>
    <t>16</t>
  </si>
  <si>
    <t>17</t>
  </si>
  <si>
    <t>18</t>
  </si>
  <si>
    <t>RS AMIDATA</t>
  </si>
  <si>
    <t>Warning Sol</t>
  </si>
  <si>
    <t>Warning PO</t>
  </si>
  <si>
    <t>1002531203209</t>
  </si>
  <si>
    <t>RST PELCAR 120R 5% -500,350PPM 1/4W ROHS</t>
  </si>
  <si>
    <t>1706201180000</t>
  </si>
  <si>
    <t>KIT SOPORTE MJE. RED 1U P/ KVM FPM185</t>
  </si>
  <si>
    <t>3170108870000</t>
  </si>
  <si>
    <t>MOD SWITCH KVM ANALOG 16-PORT S/OFERTA</t>
  </si>
  <si>
    <t>3170108880000</t>
  </si>
  <si>
    <t>CONSOLA KVM-USB-18,5" 1U</t>
  </si>
  <si>
    <t>Electro Enterprises New York</t>
  </si>
  <si>
    <t>1351710230200</t>
  </si>
  <si>
    <t>T. 8XRELES 12V 16A SPCO ETH RJ45 TCP/IP</t>
  </si>
  <si>
    <t>SMC ESPAÑA, S.A.</t>
  </si>
  <si>
    <t>SMC</t>
  </si>
  <si>
    <t>1229599330200</t>
  </si>
  <si>
    <t>CBL EQ CONVERSION L300MM P/CONTROL JXC91</t>
  </si>
  <si>
    <t>1279990680000</t>
  </si>
  <si>
    <t>LUMINACIMETRO MOD. LS-150</t>
  </si>
  <si>
    <t>3170100060400</t>
  </si>
  <si>
    <t>SWITCH 8-PUERTOS RJ45 10/100/1000 GB</t>
  </si>
  <si>
    <t>DRMK-77</t>
  </si>
  <si>
    <t>DAV2216-G01/16745028-4</t>
  </si>
  <si>
    <t>TDK-LAMBDA CORP</t>
  </si>
  <si>
    <t>XB</t>
  </si>
  <si>
    <t>CBL EQ UTP RJ45-M/M 10FT NARAN CAT6 LSZH</t>
  </si>
  <si>
    <t>3170101514700</t>
  </si>
  <si>
    <t>SWICHT 28 PORT 10-GB PRO 4 SFP+</t>
  </si>
  <si>
    <t>DEVANTECH</t>
  </si>
  <si>
    <t>ETH008-B</t>
  </si>
  <si>
    <t>AQUATEKNICA, S.A.</t>
  </si>
  <si>
    <t>KONICA MINOLTA</t>
  </si>
  <si>
    <t>LS-150</t>
  </si>
  <si>
    <t>GS308PP</t>
  </si>
  <si>
    <t>ARROW IBERIA ELECTRONICA SLU</t>
  </si>
  <si>
    <t>MAX TECHNOLOGIES INC</t>
  </si>
  <si>
    <t>Month</t>
  </si>
  <si>
    <t>KPI- POs pending to be issued</t>
  </si>
  <si>
    <t>No.POs pending to be issued</t>
  </si>
  <si>
    <t>Milestone</t>
  </si>
  <si>
    <t>Date</t>
  </si>
  <si>
    <t xml:space="preserve"> Pending to be issued</t>
  </si>
  <si>
    <t>AMIDATA, S.A.</t>
  </si>
  <si>
    <t>XS728T-100NES</t>
  </si>
  <si>
    <t>SOLPED BLOQ</t>
  </si>
  <si>
    <t>PO BLOQ</t>
  </si>
  <si>
    <t>MM-C6O-10-28LSZH-F</t>
  </si>
  <si>
    <t>EPIRSA</t>
  </si>
  <si>
    <t>GENERAL CABLE</t>
  </si>
  <si>
    <t>AISMALIBAR</t>
  </si>
  <si>
    <t>TTI, INC.</t>
  </si>
  <si>
    <t>1390705440000</t>
  </si>
  <si>
    <t>CAMARA CALIBRA GIGE FISHEYE 165X165 FOV</t>
  </si>
  <si>
    <t>ST ENGINEERING ANTYCIP  SAS</t>
  </si>
  <si>
    <t>GIGE CALIBRATION CAM/GA/SU/202207-070VB</t>
  </si>
  <si>
    <t>3210500130300</t>
  </si>
  <si>
    <t>USB MEMORIA</t>
  </si>
  <si>
    <t>ANTYCIP</t>
  </si>
  <si>
    <t>SDINDRA</t>
  </si>
  <si>
    <t>3166092900000</t>
  </si>
  <si>
    <t>LIC SW SIMULADOR SCALABLE DISP MANAGER</t>
  </si>
  <si>
    <t>SCALABLE DISP MANAGER/GA/SU/202207-070VB</t>
  </si>
  <si>
    <t>1390705449000</t>
  </si>
  <si>
    <t>SERVICIO SOPORT/MANT 1AÑO OBLIGATORIO</t>
  </si>
  <si>
    <t>1YR SUPPORT AND MAINT/GA/SU/202207-070VB</t>
  </si>
  <si>
    <t>3060301930600</t>
  </si>
  <si>
    <t>DISCO DURO SSD 2TB SATA3 2.5" 870QVO NEG</t>
  </si>
  <si>
    <t>MZ-77Q2T0BW</t>
  </si>
  <si>
    <t>PANTALLA CONTROL ADF CDF-552 S/OF</t>
  </si>
  <si>
    <t>PANEL CONTROL AUDIO DIGITAL ACP-53 S/OF</t>
  </si>
  <si>
    <t>TAPA LEYENDA PLACA-FRONTAL S/OF</t>
  </si>
  <si>
    <t>MOD INTERFAZ AUDIO USB 44.1HZ-192KHZ 30P</t>
  </si>
  <si>
    <t>CBL EQ UTP RJ45-M/M 10FT AZUL CAT6 LSZH</t>
  </si>
  <si>
    <t>MM-C6B-10-28LSZH-F</t>
  </si>
  <si>
    <t>INTEGRAL DE CONEXIÓN Y MONTAJES S.L</t>
  </si>
  <si>
    <t>1209996806400</t>
  </si>
  <si>
    <t>CBL ACTUATOR ROBOTIC 8M FOR STEP MOTOR</t>
  </si>
  <si>
    <t>3210104720300</t>
  </si>
  <si>
    <t>CBT-CAT6-10M</t>
  </si>
  <si>
    <t>3210104720700</t>
  </si>
  <si>
    <t>CBT-CAT6-50M</t>
  </si>
  <si>
    <t>3210104722200</t>
  </si>
  <si>
    <t>CBL PATCHCORD ETH CAT6 UTP RJ45 15M BL</t>
  </si>
  <si>
    <t>CBT-CAT6-15</t>
  </si>
  <si>
    <t>3210300120200</t>
  </si>
  <si>
    <t>F.A EQ INTER 36W 50/60HZ 12VDC 2A</t>
  </si>
  <si>
    <t>POWERPAX</t>
  </si>
  <si>
    <t>SW4047D</t>
  </si>
  <si>
    <t>FIREFACE UFX II</t>
  </si>
  <si>
    <t>ARISTON</t>
  </si>
  <si>
    <t>1135036060000</t>
  </si>
  <si>
    <t>CONTACTOR 0.5-10HP 9A TESYS  K-LINE 600V</t>
  </si>
  <si>
    <t>LP2K0910BD</t>
  </si>
  <si>
    <t>790</t>
  </si>
  <si>
    <t>1124510125000</t>
  </si>
  <si>
    <t>SWITCH MAGNETICO SPDT 28VDC 200MA C/FUS</t>
  </si>
  <si>
    <t>1128990400200</t>
  </si>
  <si>
    <t>INSERTO MARCAJE NEGRO 15A PULS CONFI A/B</t>
  </si>
  <si>
    <t>1128990400300</t>
  </si>
  <si>
    <t>INSERTO MARCAJE NEGRO 20A PULS CONFI A/B</t>
  </si>
  <si>
    <t>1128990400400</t>
  </si>
  <si>
    <t>INSERTO MARCAJE NEGRO 10A PULS CONFI A/B</t>
  </si>
  <si>
    <t>1128990400800</t>
  </si>
  <si>
    <t>INSERTO MARCAJE NEGRO 3A PULS CONFIG A/B</t>
  </si>
  <si>
    <t>1128990400900</t>
  </si>
  <si>
    <t>INSERTO MARCAJE NEGRO 5A PULS CONFIG A/B</t>
  </si>
  <si>
    <t>INSERTO MARCAJE NEGRO 7,5A PULS CONF A/B</t>
  </si>
  <si>
    <t>CERVI, S.L.</t>
  </si>
  <si>
    <t>CERVI</t>
  </si>
  <si>
    <t>1238514160202</t>
  </si>
  <si>
    <t>TERMINAL PREAISL RED M4  AWG22-16 ROJO</t>
  </si>
  <si>
    <t>841-968</t>
  </si>
  <si>
    <t>CEMBRE</t>
  </si>
  <si>
    <t>1221100222010</t>
  </si>
  <si>
    <t>CBL APANT 1XAWG22 PVDF 600V BL-BL</t>
  </si>
  <si>
    <t>1221400222402.LO</t>
  </si>
  <si>
    <t>CBL APANT 4XAWG22 CU-SN NE-RO-VE-BL/BL</t>
  </si>
  <si>
    <t>1238514350100</t>
  </si>
  <si>
    <t>TERMINAL PREAIS PUNTERA 35MM2 BEIGE</t>
  </si>
  <si>
    <t>PKC 35016</t>
  </si>
  <si>
    <t>CBL EQ ALIMENT 10A 250V C13 CEE 7/7 L=2.</t>
  </si>
  <si>
    <t>DECELECT</t>
  </si>
  <si>
    <t>626-6616</t>
  </si>
  <si>
    <t>CBL EQ DISPLAYPORT1.2-M/M 4K NEGRO L=15M</t>
  </si>
  <si>
    <t>236-9089</t>
  </si>
  <si>
    <t>CBL EQ ALIMEN IEC320.C13/C14 1M</t>
  </si>
  <si>
    <t>IECC13C14-1</t>
  </si>
  <si>
    <t>CBL EQUIP EXTENS USB 2.0 L=8M</t>
  </si>
  <si>
    <t>RACK NETSHELTER SX 1991X600X1070MM 42U</t>
  </si>
  <si>
    <t>AR3100</t>
  </si>
  <si>
    <t>RACK 19" 34U 1567X553X500MM RAL7021</t>
  </si>
  <si>
    <t>28230-029</t>
  </si>
  <si>
    <t>CBL EQUIP USB 2.0 A 1M/4H C/HUB 12M</t>
  </si>
  <si>
    <t>CBL DVI-D DUAL LINK 15M CNC= M/M CBL=AWG</t>
  </si>
  <si>
    <t>DISCO DURO SSD 1TB SATA3 2.5" 870QVO</t>
  </si>
  <si>
    <t>MZ-77Q1T0BW</t>
  </si>
  <si>
    <t>PEI GENESISUK LTD</t>
  </si>
  <si>
    <t>1219590030000</t>
  </si>
  <si>
    <t>TERMINAL PIN P/PASO 2,54MM</t>
  </si>
  <si>
    <t>CO 3570</t>
  </si>
  <si>
    <t>CPI 28V COCKPIT CTRL PANEL W/NIGHT VISIO</t>
  </si>
  <si>
    <t>503-22-28NV</t>
  </si>
  <si>
    <t>AUTO PILOT CONTROL PANEL</t>
  </si>
  <si>
    <t>ESTERLINE</t>
  </si>
  <si>
    <t>FP682-22</t>
  </si>
  <si>
    <t>HANDCONTROLLER MX SERIES S/OF</t>
  </si>
  <si>
    <t>42228-22</t>
  </si>
  <si>
    <t>1701001920000</t>
  </si>
  <si>
    <t>CHASIS BACKPLANE 3U 7+1SLOT P/COMPACTPCI</t>
  </si>
  <si>
    <t>QNV, S.L.</t>
  </si>
  <si>
    <t>ADLINK TECHNOLOGY/NU</t>
  </si>
  <si>
    <t>CPCIS-2632</t>
  </si>
  <si>
    <t>1229594740000</t>
  </si>
  <si>
    <t>CBL EQUIPADO INTERFACE 2X CNC SUB-D 25P-</t>
  </si>
  <si>
    <t>MAX-AC-40300</t>
  </si>
  <si>
    <t>GENERADOR MAP DIGI RN7 C/UMTS3G EURONAV7</t>
  </si>
  <si>
    <t>257.015-004</t>
  </si>
  <si>
    <t>UDAD CNTRL CLN8-1.0 NVIS B RN7 EURONAV7</t>
  </si>
  <si>
    <t>257.007-023</t>
  </si>
  <si>
    <t>KIT CNC CLN8-1.0+CLN8ERS-1.0 EURONAV7</t>
  </si>
  <si>
    <t>255.007-043</t>
  </si>
  <si>
    <t>DISCO FLASH 512GB C/ARINC708 EURONAV7</t>
  </si>
  <si>
    <t>257.031-179M</t>
  </si>
  <si>
    <t>3020</t>
  </si>
  <si>
    <t>3030</t>
  </si>
  <si>
    <t>3040</t>
  </si>
  <si>
    <t>3050</t>
  </si>
  <si>
    <t>Etiquetas de fila</t>
  </si>
  <si>
    <t>Etiquetas de columna</t>
  </si>
  <si>
    <t>Total general</t>
  </si>
  <si>
    <t>Description</t>
  </si>
  <si>
    <t>PO</t>
  </si>
  <si>
    <t>Fecha máxima necesidad</t>
  </si>
  <si>
    <t>1800105189/20</t>
  </si>
  <si>
    <t>1800105189/30</t>
  </si>
  <si>
    <t>1800105189/40</t>
  </si>
  <si>
    <t>1800105189/50</t>
  </si>
  <si>
    <t>1800105189/60</t>
  </si>
  <si>
    <t>1800105189/70</t>
  </si>
  <si>
    <t>1800105189/80</t>
  </si>
  <si>
    <t>1800105189/90</t>
  </si>
  <si>
    <t>1800105189/130</t>
  </si>
  <si>
    <t>1800105189/120</t>
  </si>
  <si>
    <t>1800105189/210</t>
  </si>
  <si>
    <t>1800105189/230</t>
  </si>
  <si>
    <t>1800105189/200</t>
  </si>
  <si>
    <t>1800105189/190</t>
  </si>
  <si>
    <t>1800105189/220</t>
  </si>
  <si>
    <t>1800105582/20</t>
  </si>
  <si>
    <t>1800105207/10</t>
  </si>
  <si>
    <t>1800105582/10</t>
  </si>
  <si>
    <t>1800105189/140</t>
  </si>
  <si>
    <t>1800105189/110</t>
  </si>
  <si>
    <t>1800105189/10</t>
  </si>
  <si>
    <t>1800105189/150</t>
  </si>
  <si>
    <t>1800105189/160</t>
  </si>
  <si>
    <t>1800105189/170</t>
  </si>
  <si>
    <t>1800105189/100</t>
  </si>
  <si>
    <t>Recodificado</t>
  </si>
  <si>
    <t>DESCRIPTION</t>
  </si>
  <si>
    <t>PANEL</t>
  </si>
  <si>
    <t>DATE</t>
  </si>
  <si>
    <t>NSN</t>
  </si>
  <si>
    <t>P/N MFR</t>
  </si>
  <si>
    <t>MFR</t>
  </si>
  <si>
    <t>QTY</t>
  </si>
  <si>
    <t>DEVICE</t>
  </si>
  <si>
    <t>GPI I&amp;T</t>
  </si>
  <si>
    <t>GPI PRD</t>
  </si>
  <si>
    <t>PRIORIDAD</t>
  </si>
  <si>
    <t>SYSTEM/EQUIPMENT</t>
  </si>
  <si>
    <t>TYPE</t>
  </si>
  <si>
    <t>RESPONSABLE I&amp;T</t>
  </si>
  <si>
    <t>Comentario</t>
  </si>
  <si>
    <t>Orden FMS</t>
  </si>
  <si>
    <t>Contraseña FMS</t>
  </si>
  <si>
    <t>Orden FTD</t>
  </si>
  <si>
    <t>Contraseña FTD</t>
  </si>
  <si>
    <t>Orden Repuestos</t>
  </si>
  <si>
    <t>Contraseña Repuestos</t>
  </si>
  <si>
    <t>Orden DBF</t>
  </si>
  <si>
    <t>Contraseña DBF</t>
  </si>
  <si>
    <t>Orden SAS</t>
  </si>
  <si>
    <t>Contraseña SAS</t>
  </si>
  <si>
    <t>Solped FMS</t>
  </si>
  <si>
    <t>ENTORNO</t>
  </si>
  <si>
    <t>S23D02_P1283</t>
  </si>
  <si>
    <t>ENTORNO DE DESARROLLO</t>
  </si>
  <si>
    <t>CABLE ETHERNET</t>
  </si>
  <si>
    <t>dpenag</t>
  </si>
  <si>
    <t>7218|2GP313_1016</t>
  </si>
  <si>
    <t>MM-C6C-10-28LSZH-F</t>
  </si>
  <si>
    <t>EXTENSOR USB</t>
  </si>
  <si>
    <t>HE46</t>
  </si>
  <si>
    <t>CABLEMATIC</t>
  </si>
  <si>
    <t>CABLE VIDEO</t>
  </si>
  <si>
    <t>SWITCH LAN</t>
  </si>
  <si>
    <t>STARTECH</t>
  </si>
  <si>
    <t>CABLE SFP+</t>
  </si>
  <si>
    <t>SIST NAS 12BAHIAS NUCLEOS 3,3GHZ 300W OF</t>
  </si>
  <si>
    <t>TS-1283XU-RP-E2124-8G</t>
  </si>
  <si>
    <t>QNAP SYSTEMS</t>
  </si>
  <si>
    <t>QNAP</t>
  </si>
  <si>
    <t>Identificado alternativo</t>
  </si>
  <si>
    <t>DISCO DURO</t>
  </si>
  <si>
    <t>KIT GUIA RAIL P/ TSX79/TSECX80U</t>
  </si>
  <si>
    <t>RAIL-A01-35</t>
  </si>
  <si>
    <t>RAIL MONTAJE</t>
  </si>
  <si>
    <t>Lanzar de nuevo con código 1706700040700</t>
  </si>
  <si>
    <t>CABLE POTENCIA</t>
  </si>
  <si>
    <t>RME INTELLIGENR AUDI</t>
  </si>
  <si>
    <t>MOD. INTERFAZ AUDIO</t>
  </si>
  <si>
    <t>RACK</t>
  </si>
  <si>
    <t>INDRA CODE</t>
  </si>
  <si>
    <t>Solped pos</t>
  </si>
  <si>
    <t>Device</t>
  </si>
  <si>
    <t>LT</t>
  </si>
  <si>
    <t>Cuenta de No. PO</t>
  </si>
  <si>
    <t>9999000322010</t>
  </si>
  <si>
    <t>N.R. PANELES SIMULADORES</t>
  </si>
  <si>
    <t>3120201290701</t>
  </si>
  <si>
    <t>RACK VX IT 80X200X120CM RAL7035 S/OF</t>
  </si>
  <si>
    <t>1229599576000</t>
  </si>
  <si>
    <t>CBL EQ P/MOD SERV INTERFACE KVM</t>
  </si>
  <si>
    <t>3210505150000</t>
  </si>
  <si>
    <t>CBL EQ SERV INTERF DISP USB MED-VIRT CAC</t>
  </si>
  <si>
    <t>AVOCENT CORPORATION</t>
  </si>
  <si>
    <t>MPUIQ-VMCDP</t>
  </si>
  <si>
    <t>2988146</t>
  </si>
  <si>
    <t>UNEX</t>
  </si>
  <si>
    <t>COBHAM</t>
  </si>
  <si>
    <t>400-047552-9005</t>
  </si>
  <si>
    <t>ACP53-003</t>
  </si>
  <si>
    <t>55-06-000</t>
  </si>
  <si>
    <t>INOX IBERICA, S.A.</t>
  </si>
  <si>
    <t>ABACO SUYTEC, S.A.U.</t>
  </si>
  <si>
    <t>DIN</t>
  </si>
  <si>
    <t>RITTAL, S.A</t>
  </si>
  <si>
    <t>RITTAL</t>
  </si>
  <si>
    <t>5311099/1080079921</t>
  </si>
  <si>
    <t>OMNIAELECTRONICS, S.L.</t>
  </si>
  <si>
    <t>RS</t>
  </si>
  <si>
    <t>830</t>
  </si>
  <si>
    <t>44A0111-22-2</t>
  </si>
  <si>
    <t>TMS-SCE-3/32-2.0-4</t>
  </si>
  <si>
    <t>44A0121-20-0/9</t>
  </si>
  <si>
    <t>LE-CP-8</t>
  </si>
  <si>
    <t>P5062-5</t>
  </si>
  <si>
    <t>Pos.</t>
  </si>
  <si>
    <t>WIP</t>
  </si>
  <si>
    <t>1101726043/1</t>
  </si>
  <si>
    <t>ELEMENTO CRÍTICO</t>
  </si>
  <si>
    <t>1101726043/2</t>
  </si>
  <si>
    <t>1101726043/6</t>
  </si>
  <si>
    <t>1101726043/3</t>
  </si>
  <si>
    <t>1101726043/4</t>
  </si>
  <si>
    <t>1101726043/5</t>
  </si>
  <si>
    <t>1101726043/7</t>
  </si>
  <si>
    <t>1101726043/8</t>
  </si>
  <si>
    <t>1101726043/9</t>
  </si>
  <si>
    <t>1101720693/3</t>
  </si>
  <si>
    <t>1101720693/4</t>
  </si>
  <si>
    <t>1101720693/5</t>
  </si>
  <si>
    <t>1101695398/1</t>
  </si>
  <si>
    <t>1101695419/1</t>
  </si>
  <si>
    <t>1101695398/2</t>
  </si>
  <si>
    <t>1101695419/2</t>
  </si>
  <si>
    <t>1101695398/3</t>
  </si>
  <si>
    <t>1101695419/3</t>
  </si>
  <si>
    <t>1101695398/4</t>
  </si>
  <si>
    <t>1101695419/4</t>
  </si>
  <si>
    <t>1101695398/5</t>
  </si>
  <si>
    <t>1101695419/5</t>
  </si>
  <si>
    <t>1101695398/6</t>
  </si>
  <si>
    <t>1101695419/6</t>
  </si>
  <si>
    <t>1101720693/1</t>
  </si>
  <si>
    <t>1101720693/2</t>
  </si>
  <si>
    <t>1101718321/1</t>
  </si>
  <si>
    <t>1101718321/2</t>
  </si>
  <si>
    <t>TYCO ELECTR. FRANCE</t>
  </si>
  <si>
    <t>LUMBERG CONNECT GMBH</t>
  </si>
  <si>
    <t>E-T-A APARELLAJE ELECTRICO S.L.U.</t>
  </si>
  <si>
    <t>E.T.A.</t>
  </si>
  <si>
    <t>9510-G111-P1F1-Z0R2B2</t>
  </si>
  <si>
    <t>X 222 175 12</t>
  </si>
  <si>
    <t>X 222 175 13</t>
  </si>
  <si>
    <t>X 222 175 11</t>
  </si>
  <si>
    <t>X 222 175 07</t>
  </si>
  <si>
    <t>X 222 175 08</t>
  </si>
  <si>
    <t>L177RRE09S</t>
  </si>
  <si>
    <t>OP</t>
  </si>
  <si>
    <t>Posición GPI</t>
  </si>
  <si>
    <t>Elemento PEP</t>
  </si>
  <si>
    <t>Faltantes OPs</t>
  </si>
  <si>
    <t>Suma de Ctd. pedido</t>
  </si>
  <si>
    <t>Suma de Ctd. Aceptada</t>
  </si>
  <si>
    <t>Suma de Ctd. Solicitada</t>
  </si>
  <si>
    <t>CONEXCON</t>
  </si>
  <si>
    <t>1208000325700</t>
  </si>
  <si>
    <t>CNC ALIMENT IEC C14 3M RECT TOR 250V 10A</t>
  </si>
  <si>
    <t>44A1141-22-0/2/5/9-9</t>
  </si>
  <si>
    <t>1709904970600</t>
  </si>
  <si>
    <t>MOD C/RUEDAS P/800MM VX IT</t>
  </si>
  <si>
    <t>DAKOTA COMPUTER SOLUTIONS, S.L.</t>
  </si>
  <si>
    <t>ALMACENES DELCA, S.A.</t>
  </si>
  <si>
    <t>YAGEO</t>
  </si>
  <si>
    <t>CFR-25JR-52-120R</t>
  </si>
  <si>
    <t>RAYCHEM CORP</t>
  </si>
  <si>
    <t>DMPUIQ-VMCHS-G01</t>
  </si>
  <si>
    <t>5301.518</t>
  </si>
  <si>
    <t>3200501301700</t>
  </si>
  <si>
    <t>PC IND Q370 I7-8700 256GB-SSD SATA3 S/OF</t>
  </si>
  <si>
    <t>776-9113</t>
  </si>
  <si>
    <t>TEMPEL, S.A.</t>
  </si>
  <si>
    <t>TEMPEL S.A.</t>
  </si>
  <si>
    <t>EMB-PC-X86E/MIC-770Q-00A2/231000387</t>
  </si>
  <si>
    <t>1581200080000</t>
  </si>
  <si>
    <t>NIVELADOR PIES 30-80MM C/AJUSTE INTERIOR</t>
  </si>
  <si>
    <t>VX 5301.326</t>
  </si>
  <si>
    <t>1202091050300</t>
  </si>
  <si>
    <t>CAPERUZA P/SUB-D 9 C/TOR UNC 4-40 POLIAM</t>
  </si>
  <si>
    <t>1230524620000</t>
  </si>
  <si>
    <t>FUND CBL 1/4" CBL 1/8-1/2" FR POLIES NEG</t>
  </si>
  <si>
    <t>1230590020000.LO</t>
  </si>
  <si>
    <t>FUNDA CABLE EXPAND-A-FLEX 1/2" NEGRA   </t>
  </si>
  <si>
    <t>1239024369000</t>
  </si>
  <si>
    <t>MANG AUTOSOLD DI=3.68MM L=18.25MM PVDF R</t>
  </si>
  <si>
    <t>1206500321400</t>
  </si>
  <si>
    <t>CNC AUDIO 1/4” 3M PLUG RECT S/CBL PX</t>
  </si>
  <si>
    <t>1206500321500</t>
  </si>
  <si>
    <t>CNC AUDIO XLR 3M 16A PLUG ACOD SOLD RX</t>
  </si>
  <si>
    <t>1208000220002</t>
  </si>
  <si>
    <t>CNC ENCHUFE ALIM 2P 250VAC TYPE F 16A RO</t>
  </si>
  <si>
    <t>1218000320500</t>
  </si>
  <si>
    <t>CNC RED 3H RECT 240V 10A IEC320-C13 SCRW</t>
  </si>
  <si>
    <t>1218000320501</t>
  </si>
  <si>
    <t>CNC RED 3H 250VAC 10A ACOD IEC</t>
  </si>
  <si>
    <t>PENTATEL COMUNICACIONES, S.L.</t>
  </si>
  <si>
    <t>NEUTRIK</t>
  </si>
  <si>
    <t>8496112</t>
  </si>
  <si>
    <t>488-208</t>
  </si>
  <si>
    <t>1233524550900</t>
  </si>
  <si>
    <t>BASE ANGULAR A/BRIDAS=5,5X1,7MM TALADRO</t>
  </si>
  <si>
    <t>1587090630000</t>
  </si>
  <si>
    <t>ETQ ADH PELIGRO 12.5X12.5MM VINILO</t>
  </si>
  <si>
    <t>OSRAM</t>
  </si>
  <si>
    <t>BULGIN</t>
  </si>
  <si>
    <t>PX0587/SE</t>
  </si>
  <si>
    <t>11162114</t>
  </si>
  <si>
    <t>4800002579</t>
  </si>
  <si>
    <t>NP3X</t>
  </si>
  <si>
    <t>NC3MRX</t>
  </si>
  <si>
    <t>1220100203230</t>
  </si>
  <si>
    <t>CBL FLEX 1XAWG20 600V PVDF ROJO ROHS</t>
  </si>
  <si>
    <t>1533035000001</t>
  </si>
  <si>
    <t>TUERCA EX 0,138-32UNC-2B MS35649-264 CRE</t>
  </si>
  <si>
    <t>1544336000119</t>
  </si>
  <si>
    <t>ARA DENT INT #6 CRES MS35333-72</t>
  </si>
  <si>
    <t>1546129000001</t>
  </si>
  <si>
    <t>ARA PLAN #6 D=0.149X0.375" E=0.032" CRES</t>
  </si>
  <si>
    <t>1580160080000</t>
  </si>
  <si>
    <t>SEPARADOR DE LATON ROSCADO Y TORNILLO PR</t>
  </si>
  <si>
    <t>EXTRON ELECTRONICS</t>
  </si>
  <si>
    <t>4200568826</t>
  </si>
  <si>
    <t>OTROS FABRICANTES</t>
  </si>
  <si>
    <t>4200569756</t>
  </si>
  <si>
    <t>4200569380</t>
  </si>
  <si>
    <t>4200569417</t>
  </si>
  <si>
    <t>4200569504</t>
  </si>
  <si>
    <t>4200569255</t>
  </si>
  <si>
    <t>M81044/12-20-2</t>
  </si>
  <si>
    <t>4200569198</t>
  </si>
  <si>
    <t>4200570653</t>
  </si>
  <si>
    <t>4200570101</t>
  </si>
  <si>
    <t>1257</t>
  </si>
  <si>
    <t>4200570311</t>
  </si>
  <si>
    <t>4200569854</t>
  </si>
  <si>
    <t>4200570458</t>
  </si>
  <si>
    <t>ALPHA WIRE</t>
  </si>
  <si>
    <t>DPPK09-SLIM</t>
  </si>
  <si>
    <t>SO96-2-00</t>
  </si>
  <si>
    <t>4200571223</t>
  </si>
  <si>
    <t>WESTERN FILAMENT, INC</t>
  </si>
  <si>
    <t>FR0250BK</t>
  </si>
  <si>
    <t>4200571557</t>
  </si>
  <si>
    <t>4200571180</t>
  </si>
  <si>
    <t>4200571592</t>
  </si>
  <si>
    <t>4200572571</t>
  </si>
  <si>
    <t>4200573125</t>
  </si>
  <si>
    <t>4200574946</t>
  </si>
  <si>
    <t>ARISTOS INDUSTRIAL, S.L.U.</t>
  </si>
  <si>
    <t>4200573002</t>
  </si>
  <si>
    <t>HONEYWELL LIFE SAFETY IBERIA, S.L.</t>
  </si>
  <si>
    <t>RENOBAT OPTIMIZATION</t>
  </si>
  <si>
    <t>4200573368</t>
  </si>
  <si>
    <t>4200573607</t>
  </si>
  <si>
    <t>4200572642</t>
  </si>
  <si>
    <t>1204890370020</t>
  </si>
  <si>
    <t>ACC CNC CIR PIN #22 115VAC ORO</t>
  </si>
  <si>
    <t>EN3155-003F2222</t>
  </si>
  <si>
    <t>1238500100409</t>
  </si>
  <si>
    <t>TERM PREAISL REDONDO AWG12-10 NYLON AMAR</t>
  </si>
  <si>
    <t>4200574196</t>
  </si>
  <si>
    <t>267-6441</t>
  </si>
  <si>
    <t>39121432</t>
  </si>
  <si>
    <t>Terminal redondo aislado de Cobre RS PRO</t>
  </si>
  <si>
    <t>4200575349</t>
  </si>
  <si>
    <t>1202107830000</t>
  </si>
  <si>
    <t>CNC SUB-D AD 78P M CRIMP RECT S/PINES</t>
  </si>
  <si>
    <t>BARCITRONIC S.A.</t>
  </si>
  <si>
    <t>4200577642</t>
  </si>
  <si>
    <t>39121435</t>
  </si>
  <si>
    <t>Unidad de distribuci&amp;#243;n de potencia</t>
  </si>
  <si>
    <t>1101755661</t>
  </si>
  <si>
    <t>4800002570</t>
  </si>
  <si>
    <t>5000</t>
  </si>
  <si>
    <t>1237430</t>
  </si>
  <si>
    <t>7218|JA2580_1001</t>
  </si>
  <si>
    <t>39121415</t>
  </si>
  <si>
    <t>5010</t>
  </si>
  <si>
    <t>6520342</t>
  </si>
  <si>
    <t>26121536</t>
  </si>
  <si>
    <t>5020</t>
  </si>
  <si>
    <t>0479409</t>
  </si>
  <si>
    <t>5030</t>
  </si>
  <si>
    <t>1237433</t>
  </si>
  <si>
    <t>39121708</t>
  </si>
  <si>
    <t>Tira de jumpers Wago serie TOPJOB S, 200</t>
  </si>
  <si>
    <t>1101756080</t>
  </si>
  <si>
    <t>5076591</t>
  </si>
  <si>
    <t>7218|JA2581_1001</t>
  </si>
  <si>
    <t>Conector circular Amphenol Limited Hembr</t>
  </si>
  <si>
    <t>8751456</t>
  </si>
  <si>
    <t>Conector circular Amphenol Limited Macho</t>
  </si>
  <si>
    <t>8751462</t>
  </si>
  <si>
    <t>Contacto para conector circular Amphenol</t>
  </si>
  <si>
    <t>7620695</t>
  </si>
  <si>
    <t>7620686</t>
  </si>
  <si>
    <t>39121413</t>
  </si>
  <si>
    <t>1860301</t>
  </si>
  <si>
    <t>7620664</t>
  </si>
  <si>
    <t>7620676</t>
  </si>
  <si>
    <t>7620673</t>
  </si>
  <si>
    <t>7620670</t>
  </si>
  <si>
    <t>7620682</t>
  </si>
  <si>
    <t>Conector circular Amphenol Limited Conec</t>
  </si>
  <si>
    <t>2368091</t>
  </si>
  <si>
    <t>2368157</t>
  </si>
  <si>
    <t>2368092</t>
  </si>
  <si>
    <t>2368155</t>
  </si>
  <si>
    <t>32000000</t>
  </si>
  <si>
    <t>Conector circular MIL-C-38999 serie III</t>
  </si>
  <si>
    <t>2804838</t>
  </si>
  <si>
    <t>2804913</t>
  </si>
  <si>
    <t>1101756129</t>
  </si>
  <si>
    <t>2368094</t>
  </si>
  <si>
    <t>2368158</t>
  </si>
  <si>
    <t>2368095</t>
  </si>
  <si>
    <t>840</t>
  </si>
  <si>
    <t>2368161</t>
  </si>
  <si>
    <t>850</t>
  </si>
  <si>
    <t>2804840</t>
  </si>
  <si>
    <t>860</t>
  </si>
  <si>
    <t>2368163</t>
  </si>
  <si>
    <t>870</t>
  </si>
  <si>
    <t>2804846</t>
  </si>
  <si>
    <t>880</t>
  </si>
  <si>
    <t>2804918</t>
  </si>
  <si>
    <t>890</t>
  </si>
  <si>
    <t>2804847</t>
  </si>
  <si>
    <t>900</t>
  </si>
  <si>
    <t>2804921</t>
  </si>
  <si>
    <t>910</t>
  </si>
  <si>
    <t>2804849</t>
  </si>
  <si>
    <t>920</t>
  </si>
  <si>
    <t>2804920</t>
  </si>
  <si>
    <t>1101756211</t>
  </si>
  <si>
    <t>980</t>
  </si>
  <si>
    <t>2804923</t>
  </si>
  <si>
    <t>Conector circular Amphenol India Hembra</t>
  </si>
  <si>
    <t>990</t>
  </si>
  <si>
    <t>2475435</t>
  </si>
  <si>
    <t>1000</t>
  </si>
  <si>
    <t>2475437</t>
  </si>
  <si>
    <t>Conector circular Souriau Sunbank by Eat</t>
  </si>
  <si>
    <t>1010</t>
  </si>
  <si>
    <t>7601259</t>
  </si>
  <si>
    <t>Conector D-sub FCT from Molex, Serie 173</t>
  </si>
  <si>
    <t>1020</t>
  </si>
  <si>
    <t>2075813</t>
  </si>
  <si>
    <t>39121421</t>
  </si>
  <si>
    <t>Carcasa de conector Molex 39-01-4031, Se</t>
  </si>
  <si>
    <t>1030</t>
  </si>
  <si>
    <t>6795842P</t>
  </si>
  <si>
    <t>Contacto de crimpado Molex 39-00-0039, M</t>
  </si>
  <si>
    <t>1040</t>
  </si>
  <si>
    <t>1729134P</t>
  </si>
  <si>
    <t>Carcasa de conector de crimpado Molex 39</t>
  </si>
  <si>
    <t>1050</t>
  </si>
  <si>
    <t>2076789</t>
  </si>
  <si>
    <t>Contacto de crimpado Molex 39-00-0041, M</t>
  </si>
  <si>
    <t>1060</t>
  </si>
  <si>
    <t>1729140P</t>
  </si>
  <si>
    <t>Contacto de crimpado hembra Molex serie</t>
  </si>
  <si>
    <t>1070</t>
  </si>
  <si>
    <t>2363050P</t>
  </si>
  <si>
    <t>Contacto de crimpado macho Molex serie S</t>
  </si>
  <si>
    <t>1080</t>
  </si>
  <si>
    <t>2363044P</t>
  </si>
  <si>
    <t>Carcasa de conector Molex 50-57-9204, Se</t>
  </si>
  <si>
    <t>1090</t>
  </si>
  <si>
    <t>6703887</t>
  </si>
  <si>
    <t>Carcasa de conector Molex 50-57-9404, Se</t>
  </si>
  <si>
    <t>1100</t>
  </si>
  <si>
    <t>6783161</t>
  </si>
  <si>
    <t>1110</t>
  </si>
  <si>
    <t>6794742P</t>
  </si>
  <si>
    <t>Carcasa de conector Molex 43025-0600, Se</t>
  </si>
  <si>
    <t>1120</t>
  </si>
  <si>
    <t>2332769P</t>
  </si>
  <si>
    <t>Carcasa de conector Molex 43020-0600, Se</t>
  </si>
  <si>
    <t>1130</t>
  </si>
  <si>
    <t>2332826P</t>
  </si>
  <si>
    <t>1140</t>
  </si>
  <si>
    <t>2333009</t>
  </si>
  <si>
    <t>Contacto de terminal de crimpado Molex 4</t>
  </si>
  <si>
    <t>1150</t>
  </si>
  <si>
    <t>2333037</t>
  </si>
  <si>
    <t>1101756236</t>
  </si>
  <si>
    <t>1220</t>
  </si>
  <si>
    <t>6706293</t>
  </si>
  <si>
    <t>Carcasa de conector Molex 51110-0860, Se</t>
  </si>
  <si>
    <t>1230</t>
  </si>
  <si>
    <t>6703607</t>
  </si>
  <si>
    <t>Puntera hueca de crimpado Schneider Elec</t>
  </si>
  <si>
    <t>1240</t>
  </si>
  <si>
    <t>2546429</t>
  </si>
  <si>
    <t>31163100</t>
  </si>
  <si>
    <t>Tornillo de conector - Bloqueo roscado,</t>
  </si>
  <si>
    <t>1250</t>
  </si>
  <si>
    <t>0453886</t>
  </si>
  <si>
    <t>Cinta de gancho y bucle Velcro de color</t>
  </si>
  <si>
    <t>1260</t>
  </si>
  <si>
    <t>4239533</t>
  </si>
  <si>
    <t>1270</t>
  </si>
  <si>
    <t>2673919</t>
  </si>
  <si>
    <t>1280</t>
  </si>
  <si>
    <t>2673880</t>
  </si>
  <si>
    <t>1290</t>
  </si>
  <si>
    <t>2673650</t>
  </si>
  <si>
    <t>1300</t>
  </si>
  <si>
    <t>2394098</t>
  </si>
  <si>
    <t>Terminal de horquilla RS PRO, Aislado, M</t>
  </si>
  <si>
    <t>1310</t>
  </si>
  <si>
    <t>0534272</t>
  </si>
  <si>
    <t>Puntera hueca de crimpado RS PRO, Pin de</t>
  </si>
  <si>
    <t>1320</t>
  </si>
  <si>
    <t>2114296</t>
  </si>
  <si>
    <t>1330</t>
  </si>
  <si>
    <t>2114319</t>
  </si>
  <si>
    <t>1340</t>
  </si>
  <si>
    <t>2114325</t>
  </si>
  <si>
    <t>24112003</t>
  </si>
  <si>
    <t>Gaveta RS PRO, Rojo de Cart&amp;#243;n, 100m</t>
  </si>
  <si>
    <t>1101773840</t>
  </si>
  <si>
    <t>4800002611</t>
  </si>
  <si>
    <t>2281188</t>
  </si>
  <si>
    <t>7218|S24B05_P10322</t>
  </si>
  <si>
    <t>2281116</t>
  </si>
  <si>
    <t>2281194</t>
  </si>
  <si>
    <t>2281122</t>
  </si>
  <si>
    <t>1709800000000</t>
  </si>
  <si>
    <t>PEQUEÑO MATERIAL FERRETERIA E INSTALACIO</t>
  </si>
  <si>
    <t>1101775736</t>
  </si>
  <si>
    <t>4200576567</t>
  </si>
  <si>
    <t>HILTI ESPAÑOLA, S.A.</t>
  </si>
  <si>
    <t>7218|JA2593_1001</t>
  </si>
  <si>
    <t>1101780013</t>
  </si>
  <si>
    <t>7218|JA2583_1001</t>
  </si>
  <si>
    <t>1204000333720</t>
  </si>
  <si>
    <t>CNC CIR  8-98 (3M)  PLUG MS3476L8-98P</t>
  </si>
  <si>
    <t>1800108782</t>
  </si>
  <si>
    <t>4200569250</t>
  </si>
  <si>
    <t>MS3476L8-98P</t>
  </si>
  <si>
    <t>1204100333620</t>
  </si>
  <si>
    <t>CNC CIR  8-98  (3M) RECEPT CRIMP MS3470L</t>
  </si>
  <si>
    <t>4200569260</t>
  </si>
  <si>
    <t>MS3470L8-98P</t>
  </si>
  <si>
    <t>1204101933620</t>
  </si>
  <si>
    <t>CNC CIR 14-19 19P (M) MS3470L14-19P</t>
  </si>
  <si>
    <t>MS3470L14-19P</t>
  </si>
  <si>
    <t>1204200430722</t>
  </si>
  <si>
    <t>CNC CIR 13-4 4M PLUG CRIMP</t>
  </si>
  <si>
    <t>4200569161</t>
  </si>
  <si>
    <t>D38999/26ZC4PN</t>
  </si>
  <si>
    <t>4200569022</t>
  </si>
  <si>
    <t>1204200630320</t>
  </si>
  <si>
    <t>CNC CIR  9-35   6M PLUG D38999/26ZA35PN</t>
  </si>
  <si>
    <t>D38999/26ZA35PN</t>
  </si>
  <si>
    <t>1204201130020</t>
  </si>
  <si>
    <t>CNC CIR 19-11P/M PLUG RECT AL ZN/NI R-N</t>
  </si>
  <si>
    <t>D38999/26ZF11PN</t>
  </si>
  <si>
    <t>1204201930820</t>
  </si>
  <si>
    <t>CNC CIR 15-19 19M PLUG RECT ZN/NI ROT-N</t>
  </si>
  <si>
    <t>D38999/26ZD19PN</t>
  </si>
  <si>
    <t>1204204130820</t>
  </si>
  <si>
    <t>CNC CIR 21-41 41M PLUG RECT ZN/NI ROT-N</t>
  </si>
  <si>
    <t>4200569165</t>
  </si>
  <si>
    <t>D38999/26ZG41PN</t>
  </si>
  <si>
    <t>1204204131820</t>
  </si>
  <si>
    <t>CNC CIR 21-41 41M PLUG RECT ZN/NI ROT-A</t>
  </si>
  <si>
    <t>D38999/26ZG41PA</t>
  </si>
  <si>
    <t>1204205530021</t>
  </si>
  <si>
    <t>CNC CIR 23-55P/M PLUG RECT AL ZN/NI R-A</t>
  </si>
  <si>
    <t>D38999/26ZH55PA</t>
  </si>
  <si>
    <t>1204205530820</t>
  </si>
  <si>
    <t>CNC CIR 23-55 55M PLUG RECT ZN/NI ROT-N</t>
  </si>
  <si>
    <t>4200569168</t>
  </si>
  <si>
    <t>D38999/26ZH55PN</t>
  </si>
  <si>
    <t>1204206631820</t>
  </si>
  <si>
    <t>CNC CIR 19-35 66M STRAIGHT PLUG D38999 A</t>
  </si>
  <si>
    <t>D38999/26ZF35PA</t>
  </si>
  <si>
    <t>1204300430820</t>
  </si>
  <si>
    <t>CNC CIR 13-4 4M RECPT WALL ZN/NI ROT-N</t>
  </si>
  <si>
    <t>D38999/20ZC4PN</t>
  </si>
  <si>
    <t>1204300431820</t>
  </si>
  <si>
    <t>CNC CIR 13-4 4M RECPT WALL ZN/NI ROT-A</t>
  </si>
  <si>
    <t>D38999/20ZC4PA</t>
  </si>
  <si>
    <t>1204300730820</t>
  </si>
  <si>
    <t>CNC CIR 11-99 7M RECPT WALL ZN/NI ROT-N</t>
  </si>
  <si>
    <t>D38999/20ZB99PN</t>
  </si>
  <si>
    <t>1204301130020</t>
  </si>
  <si>
    <t>CNC CIR 21-11 11P(M) RECEP CRIMP PANEL</t>
  </si>
  <si>
    <t>D38999/26ZG11PN</t>
  </si>
  <si>
    <t>1204301130021</t>
  </si>
  <si>
    <t>CNC CIR 19-11P/M RCPT RECT AL ZN/NI R-N</t>
  </si>
  <si>
    <t>D38999/20ZF11PN</t>
  </si>
  <si>
    <t>1204301130620</t>
  </si>
  <si>
    <t>CNC CIR 21-11 11M RECEP WALL CRIMP ROT-N</t>
  </si>
  <si>
    <t>D38999/20ZG11PN</t>
  </si>
  <si>
    <t>1204301930821</t>
  </si>
  <si>
    <t>CNC CIR 15-19 19M RECPT WALL ZN/NI ROT-N</t>
  </si>
  <si>
    <t>D38999/20ZD19PN</t>
  </si>
  <si>
    <t>1204301931820</t>
  </si>
  <si>
    <t>CNC CIR 15-19 19M RECPT WALL ZN/NI ROT-A</t>
  </si>
  <si>
    <t>D38999/20ZD19PA</t>
  </si>
  <si>
    <t>1204304130820</t>
  </si>
  <si>
    <t>CNC CIR 21-41 41M RECPT WALL ZN/NI ROT-N</t>
  </si>
  <si>
    <t>D38999/20ZG41PN</t>
  </si>
  <si>
    <t>1204305530022</t>
  </si>
  <si>
    <t>CNC CIR 23-55P/M RCPT RECT AL ZN/NI R-A</t>
  </si>
  <si>
    <t>D38999/20ZH55PA</t>
  </si>
  <si>
    <t>1204305530820</t>
  </si>
  <si>
    <t>CNC CIR 23-55 55M RECPT WALL ZN/NI ROT-N</t>
  </si>
  <si>
    <t>D38999/20ZH55PN</t>
  </si>
  <si>
    <t>1209990030120</t>
  </si>
  <si>
    <t>CONTACTO MACHO M39029/4-111</t>
  </si>
  <si>
    <t>4200569159</t>
  </si>
  <si>
    <t>M39029/4-111</t>
  </si>
  <si>
    <t>1212090200020</t>
  </si>
  <si>
    <t>PIN H CRIMP CNC SUB-D #20 AWG20-24(0,2-0</t>
  </si>
  <si>
    <t>M39029/63-368</t>
  </si>
  <si>
    <t>1214000333721</t>
  </si>
  <si>
    <t>CNC CIR  8-98  (3H)  MS3476L8-98S</t>
  </si>
  <si>
    <t>MS3476L8-98S</t>
  </si>
  <si>
    <t>1214001933721</t>
  </si>
  <si>
    <t>CNC CIR AER 14-19 (19H) MS3476L14-19S</t>
  </si>
  <si>
    <t>MS3476L14-19S</t>
  </si>
  <si>
    <t>1214001933722</t>
  </si>
  <si>
    <t>CNC CIR  14-19  (19H)  MS3476L14-19SW</t>
  </si>
  <si>
    <t>MS3476L14-19SW</t>
  </si>
  <si>
    <t>1214001933723</t>
  </si>
  <si>
    <t>CNC CIR 14-19 19P (H) PLUG MS3476L14-19S</t>
  </si>
  <si>
    <t>4200568992</t>
  </si>
  <si>
    <t>MS3476L14-19SX</t>
  </si>
  <si>
    <t>1214002432621</t>
  </si>
  <si>
    <t>CNC CIR 16-24  24/H PLUG M83723/75R16247</t>
  </si>
  <si>
    <t>M83723/75R16247</t>
  </si>
  <si>
    <t>1214002432622</t>
  </si>
  <si>
    <t>CNC CIR 16-24  24/H PLUG M83723/75R16248</t>
  </si>
  <si>
    <t>M83723/75R16248</t>
  </si>
  <si>
    <t>1214002633727</t>
  </si>
  <si>
    <t>CNC CIR 16-26  26P/H PLUG MS3476L16-26S</t>
  </si>
  <si>
    <t>MS3476L16-26S</t>
  </si>
  <si>
    <t>1214002633742</t>
  </si>
  <si>
    <t>CNC CIR  16-26  (26H)  MS3476L16-26SY</t>
  </si>
  <si>
    <t>MS3476L16-26SY</t>
  </si>
  <si>
    <t>1214002633762</t>
  </si>
  <si>
    <t>CNC CIR  16-26  (26H)  MS3476L16-26SW</t>
  </si>
  <si>
    <t>MS3476L16-26SW</t>
  </si>
  <si>
    <t>1214003233721</t>
  </si>
  <si>
    <t>CNC CIR 18-32 32S (H) MS3476L18-32SN</t>
  </si>
  <si>
    <t>MS3476L18-32SN</t>
  </si>
  <si>
    <t>1214003233761</t>
  </si>
  <si>
    <t>CNC CIR  18-32  (32H)  MS3476L18-32SW</t>
  </si>
  <si>
    <t>MS3476L18-32SW</t>
  </si>
  <si>
    <t>1214004130021</t>
  </si>
  <si>
    <t>CNC CIR 20-41S/H PLUG RECT ELECT-NI R-Y</t>
  </si>
  <si>
    <t>MS3476L20-41SY</t>
  </si>
  <si>
    <t>1214004133721</t>
  </si>
  <si>
    <t>CNC CIR  20-41  (41H)  MS3476L20-41S</t>
  </si>
  <si>
    <t>MS3476L20-41S</t>
  </si>
  <si>
    <t>1214005533721</t>
  </si>
  <si>
    <t>CNC CIR  22-55  (55H)  MS3476L22-55S</t>
  </si>
  <si>
    <t>MS3476L22-55S</t>
  </si>
  <si>
    <t>1214005533760</t>
  </si>
  <si>
    <t>CNC CIR 22-55 55H PLUG RECT CRIMP ROT-W</t>
  </si>
  <si>
    <t>MS3476L22-55SW</t>
  </si>
  <si>
    <t>1214006133721</t>
  </si>
  <si>
    <t>CNC CIR  24-61  (61H)  MS3476L24-61S</t>
  </si>
  <si>
    <t>MS3476L24-61S</t>
  </si>
  <si>
    <t>1214006133761</t>
  </si>
  <si>
    <t>CNC CIR  24-61  (61H)  MS3476L24-61SW</t>
  </si>
  <si>
    <t>MS3476L24-61SW</t>
  </si>
  <si>
    <t>1214100333620</t>
  </si>
  <si>
    <t>CNC CIR 08-98 3H RECEPT BAYO CRIMP ROT-N</t>
  </si>
  <si>
    <t>MS3470L8-98S</t>
  </si>
  <si>
    <t>1214101033620</t>
  </si>
  <si>
    <t>CNC CIR 12-10 10P (H) MS3470L12-10S</t>
  </si>
  <si>
    <t>MS3470L12-10S</t>
  </si>
  <si>
    <t>1214101933621</t>
  </si>
  <si>
    <t>CNC CIR  14-19 (19H) MS3470L14-19S</t>
  </si>
  <si>
    <t>MS3470L14-19S</t>
  </si>
  <si>
    <t>1214105330530</t>
  </si>
  <si>
    <t>CNC CIR 18-53 53H RECPT WALL EL-NI ROT-N</t>
  </si>
  <si>
    <t>MS27472E18F53S</t>
  </si>
  <si>
    <t>1214200430721</t>
  </si>
  <si>
    <t>CNC CIR 13-4   4H PLUG D38999/26ZC4SN</t>
  </si>
  <si>
    <t>D38999/26ZC4SN</t>
  </si>
  <si>
    <t>1214201130020</t>
  </si>
  <si>
    <t>CNC CIR 19-11S/H PLUG RECT AL ZN/NI R-N</t>
  </si>
  <si>
    <t>D38999/26ZF11SN</t>
  </si>
  <si>
    <t>1214201930820</t>
  </si>
  <si>
    <t>CNC CIR 15-19 19H PLUG RECT ZN/NI ROT-N</t>
  </si>
  <si>
    <t>D38999/26ZD19SN</t>
  </si>
  <si>
    <t>1214201931820</t>
  </si>
  <si>
    <t>CNC CIR 15-19 19H PLUG RECT ZN/NI ROT-A</t>
  </si>
  <si>
    <t>D38999/26ZD19SA</t>
  </si>
  <si>
    <t>1214204130820</t>
  </si>
  <si>
    <t>CNC CIR 21-41 41H PLUG RECT ZN/NI ROT-N</t>
  </si>
  <si>
    <t>D38999/26ZG41SN</t>
  </si>
  <si>
    <t>1214205530820</t>
  </si>
  <si>
    <t>CNC CIR 23-55 55H PLUG RECT ZN/NI ROT-N</t>
  </si>
  <si>
    <t>D38999/26ZH55SN</t>
  </si>
  <si>
    <t>1214300431820</t>
  </si>
  <si>
    <t>CNC CIR 13-04 4H RECEPT CRMP ZN/NI ROT-N</t>
  </si>
  <si>
    <t>D38999/20ZC4SN</t>
  </si>
  <si>
    <t>1214300631720</t>
  </si>
  <si>
    <t>CNC CIR 09-35 6H RECEPT CRMP ZN/NI ROT-N</t>
  </si>
  <si>
    <t>D38999/20ZA35SN</t>
  </si>
  <si>
    <t>1214301130022</t>
  </si>
  <si>
    <t>CNC CIR 19-11S/H RCPT RECT AL ZN/NI R-N</t>
  </si>
  <si>
    <t>D38999/20ZF11SN</t>
  </si>
  <si>
    <t>1214301130620</t>
  </si>
  <si>
    <t>CNC CIR 21-11 11H RECEP WALL CRIMP ROT-N</t>
  </si>
  <si>
    <t>D38999/20ZG11SN</t>
  </si>
  <si>
    <t>1214303734920</t>
  </si>
  <si>
    <t>CNC CIR 15-35 37H RECPT CRMP ZN/NI ROT-N</t>
  </si>
  <si>
    <t>D38999/20ZD35SN</t>
  </si>
  <si>
    <t>1214304131820</t>
  </si>
  <si>
    <t>CNC CIR 21-41 41H RECPT WALL ZN/NI ROT-A</t>
  </si>
  <si>
    <t>D38999/20ZG41SA</t>
  </si>
  <si>
    <t>1214305330820</t>
  </si>
  <si>
    <t>CNC CIR 23-54 53H RECPT WALL ZN/NI ROT-N</t>
  </si>
  <si>
    <t>D38999/20ZH54SN</t>
  </si>
  <si>
    <t>4200569871</t>
  </si>
  <si>
    <t>1214305530020</t>
  </si>
  <si>
    <t>CNC CIR 23-55S/H RCPT RECT AL ZN/NI R-A</t>
  </si>
  <si>
    <t>D38999/20ZH55SA</t>
  </si>
  <si>
    <t>1214305530821</t>
  </si>
  <si>
    <t>CNC CIR 23-55 55H RECPT WALL ZN/NI ROT-N</t>
  </si>
  <si>
    <t>D38999/20ZH55SN</t>
  </si>
  <si>
    <t>1214306630021</t>
  </si>
  <si>
    <t>CNC CIR 19-35S/66H RCPT REC AL ZN/NI R-B</t>
  </si>
  <si>
    <t>D38999/20ZF35SB</t>
  </si>
  <si>
    <t>1214306632020</t>
  </si>
  <si>
    <t>CNC CIR 19-35 66H RECPT CRMP ZN/NI ROT-A</t>
  </si>
  <si>
    <t>D38999/20ZF35SA</t>
  </si>
  <si>
    <t>1214333530020</t>
  </si>
  <si>
    <t>CNC CIR 19-66 (66M) PLUG RECT CRIMP NIQU</t>
  </si>
  <si>
    <t>D38999/26ZF35PB</t>
  </si>
  <si>
    <t>1214890160020</t>
  </si>
  <si>
    <t>CONTACTO H AWG16 M39029/5-116</t>
  </si>
  <si>
    <t>M39029/5-116</t>
  </si>
  <si>
    <t>1239024273050</t>
  </si>
  <si>
    <t>MANG AUTOSOLDABLE M83519/1-2</t>
  </si>
  <si>
    <t>1239025439050</t>
  </si>
  <si>
    <t>MANG AUTOSOLDABLE 4,3MM M83519/1-3</t>
  </si>
  <si>
    <t>M83519/1-3</t>
  </si>
  <si>
    <t>1853200020100</t>
  </si>
  <si>
    <t>INSERTADOR/EXTRACTOR M81969/1-02</t>
  </si>
  <si>
    <t>4200575219</t>
  </si>
  <si>
    <t>M81969/1-02</t>
  </si>
  <si>
    <t>7853200161200</t>
  </si>
  <si>
    <t>INSERTADOR/EXTRACTOR PINES 22D M81969/14</t>
  </si>
  <si>
    <t>M81969/14-01</t>
  </si>
  <si>
    <t>1210790220200</t>
  </si>
  <si>
    <t>CONTACTO H #22 RECPT CRIMP TRAS ARINC600</t>
  </si>
  <si>
    <t>1800108783</t>
  </si>
  <si>
    <t>1220100163401.LO</t>
  </si>
  <si>
    <t>CBL FLEX 1XAWG16 600V PVDF AMA/VER ROHS</t>
  </si>
  <si>
    <t>4200571556</t>
  </si>
  <si>
    <t>44A0111-16-45</t>
  </si>
  <si>
    <t>4200568089</t>
  </si>
  <si>
    <t>4200575495</t>
  </si>
  <si>
    <t>1220100242001</t>
  </si>
  <si>
    <t>CBL FLEX 1XAWG24 600V PVDF AMAR/VER ROHS</t>
  </si>
  <si>
    <t>44A0111-24-45</t>
  </si>
  <si>
    <t>1221100122500</t>
  </si>
  <si>
    <t>CBL APANT 1XAWG12 PVDF 600V AV</t>
  </si>
  <si>
    <t>4200575740</t>
  </si>
  <si>
    <t>44A0111-12-54</t>
  </si>
  <si>
    <t>1221100182500</t>
  </si>
  <si>
    <t>CBL APAN 1 COND AWG18 VE DIAM=1,65MM</t>
  </si>
  <si>
    <t>4200570149</t>
  </si>
  <si>
    <t>44A0111-18-5</t>
  </si>
  <si>
    <t>4200571560</t>
  </si>
  <si>
    <t>1221200222900</t>
  </si>
  <si>
    <t>CBL APANT 2XAWG22 PVDF 600V BL/NE-BL</t>
  </si>
  <si>
    <t>4200567987</t>
  </si>
  <si>
    <t>1221300222000.LO</t>
  </si>
  <si>
    <t>CBL APAN 3XAWG22 600V PVDF RO/AM/AZ ROHS</t>
  </si>
  <si>
    <t>44A1131-22-2/4/6-9</t>
  </si>
  <si>
    <t>4200569218</t>
  </si>
  <si>
    <t>1222200182010.LO</t>
  </si>
  <si>
    <t>CBLTRENZ 2XAWG18 PVDF 600V NE/RO ROHS</t>
  </si>
  <si>
    <t>44A0121-18-0/2</t>
  </si>
  <si>
    <t>1233090000040</t>
  </si>
  <si>
    <t>CUERDA 0,060" PA WAX NYLON M43435-I-4-B</t>
  </si>
  <si>
    <t>4200568063</t>
  </si>
  <si>
    <t>FEDERAL SPEC.</t>
  </si>
  <si>
    <t>AA52080-B-4 BLACK</t>
  </si>
  <si>
    <t>4200568066</t>
  </si>
  <si>
    <t>1204800600000</t>
  </si>
  <si>
    <t>CNC CIR PANEL 08-35 6P (M) AWG22 ROJO</t>
  </si>
  <si>
    <t>1800108784</t>
  </si>
  <si>
    <t>4200573052</t>
  </si>
  <si>
    <t>SOURIAU</t>
  </si>
  <si>
    <t>SOURIAU/FCI</t>
  </si>
  <si>
    <t>8STA0 08-35PN</t>
  </si>
  <si>
    <t>1209990080100</t>
  </si>
  <si>
    <t>PIN M ENGASTAR #22 WIRED END NSA937910</t>
  </si>
  <si>
    <t>4200573048</t>
  </si>
  <si>
    <t>8559-122</t>
  </si>
  <si>
    <t>1215500702900</t>
  </si>
  <si>
    <t>CNC TWINAX CABLE CRIMP JACK</t>
  </si>
  <si>
    <t>TROMPETER</t>
  </si>
  <si>
    <t>CJ70-29</t>
  </si>
  <si>
    <t>1219990110080</t>
  </si>
  <si>
    <t>PIN M ENGASTAR #20 WIRED END NSA937910</t>
  </si>
  <si>
    <t>1233590160200</t>
  </si>
  <si>
    <t>CLAMP MODULE 8559S</t>
  </si>
  <si>
    <t>8559S</t>
  </si>
  <si>
    <t>1237090062100</t>
  </si>
  <si>
    <t>BORNA RAIL SIZE22 5A 8559N2203B S/SELLAR</t>
  </si>
  <si>
    <t>8559N2203B</t>
  </si>
  <si>
    <t>1237090072100</t>
  </si>
  <si>
    <t>BORNA RAIL SIZE20 7,5A 8559N2002B S/SELL</t>
  </si>
  <si>
    <t>8559N2002B</t>
  </si>
  <si>
    <t>1239024433900</t>
  </si>
  <si>
    <t>MANG AUTOSOLD AWG22 C/TERMIN M83519/2-8</t>
  </si>
  <si>
    <t>S02-08-R</t>
  </si>
  <si>
    <t>1239024593000</t>
  </si>
  <si>
    <t>MANG AUTOSOLDABLE DI= 5,97MM M83519/2-9</t>
  </si>
  <si>
    <t>S02-09-R</t>
  </si>
  <si>
    <t>0973528190300</t>
  </si>
  <si>
    <t>DISTRIBUTION PANEL ASSY</t>
  </si>
  <si>
    <t>1800108785</t>
  </si>
  <si>
    <t>1202094770000</t>
  </si>
  <si>
    <t>ACC CNC SUB-D CIERRE TOR 4-40 UNC</t>
  </si>
  <si>
    <t>ITT CANNON</t>
  </si>
  <si>
    <t>D20419-18</t>
  </si>
  <si>
    <t>1219000292300</t>
  </si>
  <si>
    <t>CAJA PORTACONTACTOS 10P (H) PASO 3,96MM</t>
  </si>
  <si>
    <t>4200577705</t>
  </si>
  <si>
    <t>3940-2101</t>
  </si>
  <si>
    <t>1219000990400</t>
  </si>
  <si>
    <t>CAJA PORTACONTACTOS 9/H CRIMP SERIE SL</t>
  </si>
  <si>
    <t>4200570128</t>
  </si>
  <si>
    <t>50-57-9409</t>
  </si>
  <si>
    <t>1219090030200</t>
  </si>
  <si>
    <t>TERMINAL HEMBRA CRIMPAR AWG24-30 MGRID</t>
  </si>
  <si>
    <t>50394-8052</t>
  </si>
  <si>
    <t>1219090080000</t>
  </si>
  <si>
    <t>CONTACTO ENGASTAR AWG18-26 1,14MM</t>
  </si>
  <si>
    <t>4200568685</t>
  </si>
  <si>
    <t>1220114152000</t>
  </si>
  <si>
    <t>CBL FLEX 1X1,5 MM2 PVC 750V AV H07VK</t>
  </si>
  <si>
    <t>4200575330</t>
  </si>
  <si>
    <t>H07V-K/1X1,5MM2 AMARILLO/VERDE</t>
  </si>
  <si>
    <t>1220114153000</t>
  </si>
  <si>
    <t>CBL FLEX 1X1,5MM2 PVC 450/750V H07V-K NE</t>
  </si>
  <si>
    <t>4200570846</t>
  </si>
  <si>
    <t>1174106NG</t>
  </si>
  <si>
    <t>1220114153600</t>
  </si>
  <si>
    <t>CBL FLEX 1X1,5MM2 PVC 450/750V H07V-K AZ</t>
  </si>
  <si>
    <t>4200571213</t>
  </si>
  <si>
    <t>06901416</t>
  </si>
  <si>
    <t>1220114153800</t>
  </si>
  <si>
    <t>CBL FLEX 1X1,5 MM2 PVC 750V GR H07VK</t>
  </si>
  <si>
    <t>GENLIS-F H07V-K/1X1,5MM2 GRIS</t>
  </si>
  <si>
    <t>1220114252000</t>
  </si>
  <si>
    <t>CBL FLEX 1X2,5 MM2 PVC 750V AV H07VK</t>
  </si>
  <si>
    <t>GENLIS-F H07V-K/1X2,5MM2 AMARILLO/VERDE</t>
  </si>
  <si>
    <t>1220114253000</t>
  </si>
  <si>
    <t>CBL FLEX 1X2,5 MM2 PVC 750V NE H07VK</t>
  </si>
  <si>
    <t>GENLIS-F H07V-K/1X2,5MM2 NEGRO</t>
  </si>
  <si>
    <t>1220114253100</t>
  </si>
  <si>
    <t>CBL FLEX 1X2,5 MM2 PVC 750V MA H07VK</t>
  </si>
  <si>
    <t>GENLIS-F H07V-K/1X2,5MM2 MARRON</t>
  </si>
  <si>
    <t>1220114253800</t>
  </si>
  <si>
    <t>CBL FLEX 1X2,5 MM2 PVC 750V GR H07VK</t>
  </si>
  <si>
    <t>H07V-K/1X2,5MM2 GRIS</t>
  </si>
  <si>
    <t>1221200243200.LO</t>
  </si>
  <si>
    <t>CBL AP 2XAWG24 ASCB-D/CEPT-E1 125R FLPLM</t>
  </si>
  <si>
    <t>4200575045</t>
  </si>
  <si>
    <t>ELECTRONIC CBL SPEC</t>
  </si>
  <si>
    <t>322402</t>
  </si>
  <si>
    <t>1231024740900</t>
  </si>
  <si>
    <t>TUBO TERMORRETRACTIL 7,44-1,65MM L=30MM</t>
  </si>
  <si>
    <t>4200573771</t>
  </si>
  <si>
    <t>ES-CAP-NO.2-B9-X-30MM</t>
  </si>
  <si>
    <t>1238524350200</t>
  </si>
  <si>
    <t>TERMINAL PREAISLADO REDONDO D=3,5MM ROJO</t>
  </si>
  <si>
    <t>4200574756</t>
  </si>
  <si>
    <t>RF-M3,5</t>
  </si>
  <si>
    <t>956002516</t>
  </si>
  <si>
    <t>TERM PRE REDONDO DIA 6MM AMARILLO</t>
  </si>
  <si>
    <t>1800108786</t>
  </si>
  <si>
    <t>0972888203300</t>
  </si>
  <si>
    <t>AUDIO MIXER PLATE</t>
  </si>
  <si>
    <t>1800108787</t>
  </si>
  <si>
    <t>4200568870</t>
  </si>
  <si>
    <t>7218|JA2584_1001</t>
  </si>
  <si>
    <t>0972888133000</t>
  </si>
  <si>
    <t>ENCODER SUPPORT</t>
  </si>
  <si>
    <t>1800108788</t>
  </si>
  <si>
    <t>7218|JA2587_1001</t>
  </si>
  <si>
    <t>3210503440000</t>
  </si>
  <si>
    <t>EXTENSOR USB 2.0/CAT5 100MT</t>
  </si>
  <si>
    <t>4200570690</t>
  </si>
  <si>
    <t>CHARMEX INTERNACIONAL S.A.</t>
  </si>
  <si>
    <t>GEFEN INC</t>
  </si>
  <si>
    <t>EXT-USB2.0-LR</t>
  </si>
  <si>
    <t>3190700971100</t>
  </si>
  <si>
    <t>MONITOR IPS 24" FHD 1920X1080 300NITS</t>
  </si>
  <si>
    <t>1800108789</t>
  </si>
  <si>
    <t>4200568538</t>
  </si>
  <si>
    <t>HEWLETT PACKARD</t>
  </si>
  <si>
    <t>E24T G5</t>
  </si>
  <si>
    <t>7218|JA2588_1001</t>
  </si>
  <si>
    <t>3190402881100</t>
  </si>
  <si>
    <t>PANTALLA LED 15,6" 1920X1080 16:9</t>
  </si>
  <si>
    <t>1800108790</t>
  </si>
  <si>
    <t>4200569360</t>
  </si>
  <si>
    <t>ASUS</t>
  </si>
  <si>
    <t>MB16ACV</t>
  </si>
  <si>
    <t>1200300890200</t>
  </si>
  <si>
    <t>MOD CNC  8P #16 HL103 SELLADO</t>
  </si>
  <si>
    <t>1800108793</t>
  </si>
  <si>
    <t>4200572876</t>
  </si>
  <si>
    <t>001115 302 02</t>
  </si>
  <si>
    <t>1200301890000</t>
  </si>
  <si>
    <t>MOD CNC 18P(2X12+4X16+12X20) HL103 SELL</t>
  </si>
  <si>
    <t>001115 503 02</t>
  </si>
  <si>
    <t>1200391070100</t>
  </si>
  <si>
    <t>ACC PROTECTOR 5 BORN CNC BJT TYP2</t>
  </si>
  <si>
    <t>4200572888</t>
  </si>
  <si>
    <t>001129 205 39</t>
  </si>
  <si>
    <t>1200394000101</t>
  </si>
  <si>
    <t>TOPE RETENC IZQUIERDO CNC MOD HL103/104</t>
  </si>
  <si>
    <t>001102 007 60</t>
  </si>
  <si>
    <t>1200394000102</t>
  </si>
  <si>
    <t>TOPE RETENC DERECHO CNC MOD HL103/104</t>
  </si>
  <si>
    <t>001102 004 60</t>
  </si>
  <si>
    <t>1200394000103</t>
  </si>
  <si>
    <t>SEPARADOR MTJE MODULO BJT PTFE</t>
  </si>
  <si>
    <t>001126 000 39</t>
  </si>
  <si>
    <t>1200394000104</t>
  </si>
  <si>
    <t>SEPARADOR SH MTJE MODULO BJT PTFE</t>
  </si>
  <si>
    <t>001123 000 39</t>
  </si>
  <si>
    <t>1200394000106</t>
  </si>
  <si>
    <t>RAIL CONEXION 5 AGUJEROS D=5</t>
  </si>
  <si>
    <t>024055 005 04</t>
  </si>
  <si>
    <t>4200569407</t>
  </si>
  <si>
    <t>4200566624</t>
  </si>
  <si>
    <t>1238090100000</t>
  </si>
  <si>
    <t>TERMINAL CNC BJT M5</t>
  </si>
  <si>
    <t>001152 935 37</t>
  </si>
  <si>
    <t>949170111-01</t>
  </si>
  <si>
    <t>CNC RECT SUB-D 9 M CRIMPAR 117RRE9P</t>
  </si>
  <si>
    <t>949170160-02</t>
  </si>
  <si>
    <t>CONTACTO HEMBRA 24AWG 17RRD1F11400</t>
  </si>
  <si>
    <t>N07025FA4H5T0</t>
  </si>
  <si>
    <t>CONECTOR SUB-D SIN PINES 25P M ENG. AMPH</t>
  </si>
  <si>
    <t>117RRB25P</t>
  </si>
  <si>
    <t>N07025SA4H5T0</t>
  </si>
  <si>
    <t>CONECTOR SUB-D SIN PINES 25P H ENG. AMPH</t>
  </si>
  <si>
    <t>117RRB25S</t>
  </si>
  <si>
    <t>1800108794</t>
  </si>
  <si>
    <t>1230525190000.LO</t>
  </si>
  <si>
    <t>FUND CBL DI=6,35-19,05MM MALLA POLIES NE</t>
  </si>
  <si>
    <t>GRP-110-1/2BK005</t>
  </si>
  <si>
    <t>1230525310000.LO</t>
  </si>
  <si>
    <t>FUNDA CBL DI=12.7-31.75MM MALLA POLIESTE</t>
  </si>
  <si>
    <t>GRP-110-3/4</t>
  </si>
  <si>
    <t>1231024160020</t>
  </si>
  <si>
    <t>TUBO TERMO 2:1 1/16" POLIOLEFINA NEGR RH</t>
  </si>
  <si>
    <t>4200574748</t>
  </si>
  <si>
    <t>RNF-100-1/16-0-SP</t>
  </si>
  <si>
    <t>1136090066200</t>
  </si>
  <si>
    <t>MAGNETOTER 1P 10A SNAP-IN BALANC I/O NEG</t>
  </si>
  <si>
    <t>1800108795</t>
  </si>
  <si>
    <t>4200568263</t>
  </si>
  <si>
    <t>3130-F110-H7T1-W01Q-10A</t>
  </si>
  <si>
    <t>1136090066400</t>
  </si>
  <si>
    <t>MAGNETOTER 3P 16A SNAP-IN BALANC I/O NEG</t>
  </si>
  <si>
    <t>3130-F130-H7T1-W01Q-16A</t>
  </si>
  <si>
    <t>4200570328</t>
  </si>
  <si>
    <t>1731130072</t>
  </si>
  <si>
    <t>4200570129</t>
  </si>
  <si>
    <t>1208005030000</t>
  </si>
  <si>
    <t>CNC RJ45 PLUG 50-PIEZAS TRANSPARENTE</t>
  </si>
  <si>
    <t>4200567469</t>
  </si>
  <si>
    <t>BELKIN COMPONENTS</t>
  </si>
  <si>
    <t>R6G088-R-10</t>
  </si>
  <si>
    <t>1229590910009</t>
  </si>
  <si>
    <t>CBL EQ DISPLAY PORT(M/M) 8K 22,8M NEGRO</t>
  </si>
  <si>
    <t>4200569265</t>
  </si>
  <si>
    <t>26-727-75</t>
  </si>
  <si>
    <t>1229598230401</t>
  </si>
  <si>
    <t>CBL EQ HDMI 1.4-M/M HD PRO P/150 L=45.7M</t>
  </si>
  <si>
    <t>26-726-150</t>
  </si>
  <si>
    <t>1231024320000</t>
  </si>
  <si>
    <t>TUBO TERMORRETRACTIL 3,2-0,58MM L=22MM P</t>
  </si>
  <si>
    <t>4200571038</t>
  </si>
  <si>
    <t>PD-CAP-1/8-0</t>
  </si>
  <si>
    <t>4200574737</t>
  </si>
  <si>
    <t>1237000102900</t>
  </si>
  <si>
    <t>BORNERO 10P 2X12/8X20</t>
  </si>
  <si>
    <t>EADS NORMALISATION S</t>
  </si>
  <si>
    <t>NSA 937 901 M 12 02</t>
  </si>
  <si>
    <t>1237000262200</t>
  </si>
  <si>
    <t>BORNERO 21P AWG22-26 5A</t>
  </si>
  <si>
    <t>NSA 937 901 M 22 06</t>
  </si>
  <si>
    <t>1238524450600</t>
  </si>
  <si>
    <t>TERMINAL PREAISLADO REDONDO D=4,5MM AZUL</t>
  </si>
  <si>
    <t>4200567472</t>
  </si>
  <si>
    <t>BK-M5</t>
  </si>
  <si>
    <t>1239990800000</t>
  </si>
  <si>
    <t>RAIL P/BORNEROS MODULARES 1M NSA937901</t>
  </si>
  <si>
    <t>NSA937901RA1000</t>
  </si>
  <si>
    <t>1130622466200</t>
  </si>
  <si>
    <t>RELE DPDT  24VDC 10A LED/DIODO SUPR PLUG</t>
  </si>
  <si>
    <t>1800108796</t>
  </si>
  <si>
    <t>4200568068</t>
  </si>
  <si>
    <t>OMRON TATEISI</t>
  </si>
  <si>
    <t>LY2ND224DC</t>
  </si>
  <si>
    <t>1139900462000</t>
  </si>
  <si>
    <t>PLACA MTJE ZOCALOS RELES SPDT/DPDT 18 LY</t>
  </si>
  <si>
    <t>PYP-18</t>
  </si>
  <si>
    <t>1139900463000</t>
  </si>
  <si>
    <t>ZOCALO RELE SPDT/DPDT S/CBL LY</t>
  </si>
  <si>
    <t>PT08</t>
  </si>
  <si>
    <t>1202091258100</t>
  </si>
  <si>
    <t>CAPERUZA P/SUB-D 25 C/TOR UNC 4-40 POLIA</t>
  </si>
  <si>
    <t>ELDON</t>
  </si>
  <si>
    <t>DPPK25-SLIM</t>
  </si>
  <si>
    <t>1202091379000</t>
  </si>
  <si>
    <t>CAPERUZA P/SUB-D 37 PLASTICO</t>
  </si>
  <si>
    <t>4200568537</t>
  </si>
  <si>
    <t>FRAMATOME CON.FRANCE</t>
  </si>
  <si>
    <t>8630-3640A</t>
  </si>
  <si>
    <t>1202094330000</t>
  </si>
  <si>
    <t>ACC TORNILLO MACHO #DD 4-40UNC-2A THD A=</t>
  </si>
  <si>
    <t>ITT CANNON ELECTRIC</t>
  </si>
  <si>
    <t>D20420-13</t>
  </si>
  <si>
    <t>4200568164</t>
  </si>
  <si>
    <t>1233525320100</t>
  </si>
  <si>
    <t>BRIDA 3,6X142MM DMAX=32MM NYLON NATURAL</t>
  </si>
  <si>
    <t>2233</t>
  </si>
  <si>
    <t>1238500222000</t>
  </si>
  <si>
    <t>TERM PREAISL PUNTERA AWG22 CRIMP BLANCO</t>
  </si>
  <si>
    <t>216-201</t>
  </si>
  <si>
    <t>956001033</t>
  </si>
  <si>
    <t>MAC TERMO 1/8" M23053/5-104-0</t>
  </si>
  <si>
    <t>956004007</t>
  </si>
  <si>
    <t>BRIDA P/CBL L=390X4.7MM</t>
  </si>
  <si>
    <t>1800108797</t>
  </si>
  <si>
    <t>7218|JA2586_1001</t>
  </si>
  <si>
    <t>0918530000000</t>
  </si>
  <si>
    <t>CANIF-DIO32_TIPO11B</t>
  </si>
  <si>
    <t>4200567892</t>
  </si>
  <si>
    <t>ELATE,S.A.</t>
  </si>
  <si>
    <t>4200568748</t>
  </si>
  <si>
    <t>1002545103100</t>
  </si>
  <si>
    <t>RST PELCAR 5K10 5% 1/4W AXIAL ROHS</t>
  </si>
  <si>
    <t>4200569946</t>
  </si>
  <si>
    <t>ARCOL</t>
  </si>
  <si>
    <t>RCC025 5K1 J</t>
  </si>
  <si>
    <t>1060900040000</t>
  </si>
  <si>
    <t>PORTALED T1 3/4  D=9,5MM P/LED 5MM PANEL</t>
  </si>
  <si>
    <t>ARCOLECTRIC</t>
  </si>
  <si>
    <t>A104800AAC</t>
  </si>
  <si>
    <t>1209013600000</t>
  </si>
  <si>
    <t>REGLETA PINES 1X36M 2,54MM 3,43/5,84 RHS</t>
  </si>
  <si>
    <t>4200568022</t>
  </si>
  <si>
    <t>FCI</t>
  </si>
  <si>
    <t>77311-802-36LF</t>
  </si>
  <si>
    <t>1229594740100</t>
  </si>
  <si>
    <t>CBL EUIPADO INTERFACE 30CM C/INTERFACE D</t>
  </si>
  <si>
    <t>MAX-AC-40311</t>
  </si>
  <si>
    <t>1351201460000</t>
  </si>
  <si>
    <t>T. PXI 3U INTELLIGENT CARRIER 2X MOD SIT</t>
  </si>
  <si>
    <t>4200575472</t>
  </si>
  <si>
    <t>MAX-SBC-400105</t>
  </si>
  <si>
    <t>1351201490500</t>
  </si>
  <si>
    <t>MOD MEZZANINE IPM MULTI 8TX-8RX PARAMETR</t>
  </si>
  <si>
    <t>MAX-IP-200142</t>
  </si>
  <si>
    <t>1351710950100</t>
  </si>
  <si>
    <t>MODULO ADPT MULTIFUNCTION DAQ DEVICE USB</t>
  </si>
  <si>
    <t>4200569708</t>
  </si>
  <si>
    <t>NATIONAL INSTRUMENTS</t>
  </si>
  <si>
    <t>779678-01</t>
  </si>
  <si>
    <t>1390303690000</t>
  </si>
  <si>
    <t>GATEWAY DR PCAN-ETHERNET 10/100MBPS</t>
  </si>
  <si>
    <t>4200569720</t>
  </si>
  <si>
    <t>IPEH-004010</t>
  </si>
  <si>
    <t>4200575104</t>
  </si>
  <si>
    <t>3170103091600</t>
  </si>
  <si>
    <t>SWITCH 8P 10/100/1000BAS-T 123W POE/POE+</t>
  </si>
  <si>
    <t>4200569793</t>
  </si>
  <si>
    <t>GS108PP</t>
  </si>
  <si>
    <t>4200568375</t>
  </si>
  <si>
    <t>3210501151200</t>
  </si>
  <si>
    <t>ADAPT PCAN/USB OPTO-DECOUPLED</t>
  </si>
  <si>
    <t>IPEH-002022</t>
  </si>
  <si>
    <t>1279901170900</t>
  </si>
  <si>
    <t>COMPASS PARA A320</t>
  </si>
  <si>
    <t>1800108798</t>
  </si>
  <si>
    <t>4200569673</t>
  </si>
  <si>
    <t>SIMTEK, INC</t>
  </si>
  <si>
    <t>SIMTEK</t>
  </si>
  <si>
    <t>10-7133</t>
  </si>
  <si>
    <t>1390701500700</t>
  </si>
  <si>
    <t>MOD MCDU SEQ27901 C/DISPLAY</t>
  </si>
  <si>
    <t>4200567534</t>
  </si>
  <si>
    <t>GR-SEQ27901</t>
  </si>
  <si>
    <t>1800108799</t>
  </si>
  <si>
    <t>4200567900</t>
  </si>
  <si>
    <t>1124510125200</t>
  </si>
  <si>
    <t>SWITCH MAGNETICO SPDT 28VDC 5A VERDE C/D</t>
  </si>
  <si>
    <t>9510-G111-P1F1-Z0R2A2-5A</t>
  </si>
  <si>
    <t>1124510125300</t>
  </si>
  <si>
    <t>SWITCH MAGNETICO SPDT 28VDC 7A 200MA C/D</t>
  </si>
  <si>
    <t>9510-G111-P1F1-Z0R2A2-7A</t>
  </si>
  <si>
    <t>1124510125400</t>
  </si>
  <si>
    <t>SWITCH MAGNETICO SPDT 28VDC 7.5A 200MA C</t>
  </si>
  <si>
    <t>9510-G111-P1F1-Z0R2A2-7.5A</t>
  </si>
  <si>
    <t>1124510125500</t>
  </si>
  <si>
    <t>SWITCH MAGNETICO SPDT 28VDC 10A 200MA C/</t>
  </si>
  <si>
    <t>9510-G111-P1F1-Z0R2A2-10A</t>
  </si>
  <si>
    <t>1124510125600</t>
  </si>
  <si>
    <t>SWITCH MAGNETICO SPDT 28VDC 15A 200MA C/</t>
  </si>
  <si>
    <t>9510-G111-P1F1-Z0R2A2-15A</t>
  </si>
  <si>
    <t>1124510125700</t>
  </si>
  <si>
    <t>SWITCH MAGNETICO SPDT 28VDC 20A 200MA C/</t>
  </si>
  <si>
    <t>9510-G111-P1F1-Z0R2A2-20A</t>
  </si>
  <si>
    <t>1124510125900</t>
  </si>
  <si>
    <t>SWITCH MAGNETICO SPDT 28VDC 35A 200MA C/</t>
  </si>
  <si>
    <t>9510-G111-P1F1-Z0R2A2-35A</t>
  </si>
  <si>
    <t>1124510126000</t>
  </si>
  <si>
    <t>SWITCH MAGNETICO SPDT 28VDC 50A 200MA C/</t>
  </si>
  <si>
    <t>9510-G111-P1F1-Z0R2A2-50A</t>
  </si>
  <si>
    <t>1124510126100</t>
  </si>
  <si>
    <t>SWITCH MAGNETICO SPDT 28VDC 3A 200MA C/D</t>
  </si>
  <si>
    <t>9510-G111-P1F1-Z0R2A2-3A</t>
  </si>
  <si>
    <t>1128990390300</t>
  </si>
  <si>
    <t>ANILLO BLOQUEO OFF ROJO</t>
  </si>
  <si>
    <t>Y 307 005 01</t>
  </si>
  <si>
    <t>1128990400100</t>
  </si>
  <si>
    <t>INSERTO MARCAJE NEGRO 50A PULS CONFI A/B</t>
  </si>
  <si>
    <t>X 222 175 19</t>
  </si>
  <si>
    <t>1128990401100</t>
  </si>
  <si>
    <t>INSERTO MARCAJE NEGRO 25A PULS CONFI A/B</t>
  </si>
  <si>
    <t>X 222 175 14</t>
  </si>
  <si>
    <t>1128990401500</t>
  </si>
  <si>
    <t>X 222 175 09</t>
  </si>
  <si>
    <t>0970185470100</t>
  </si>
  <si>
    <t>CARD SUPPORT 241VU</t>
  </si>
  <si>
    <t>1800108820</t>
  </si>
  <si>
    <t>4200568953</t>
  </si>
  <si>
    <t>0970185470200</t>
  </si>
  <si>
    <t>CARD SUPPORT 271VU</t>
  </si>
  <si>
    <t>0970185470500</t>
  </si>
  <si>
    <t>CARD SUPPORT 135VU</t>
  </si>
  <si>
    <t>0970785011700</t>
  </si>
  <si>
    <t>24VU PANEL</t>
  </si>
  <si>
    <t>4200570671</t>
  </si>
  <si>
    <t>0970785241600</t>
  </si>
  <si>
    <t>CHASSIS 24VU</t>
  </si>
  <si>
    <t>0970785241700</t>
  </si>
  <si>
    <t>CAN SUPPORT 24VU</t>
  </si>
  <si>
    <t>4200570673</t>
  </si>
  <si>
    <t>0970785470100</t>
  </si>
  <si>
    <t>CARD SUPPORT 115VU</t>
  </si>
  <si>
    <t>0970785470300</t>
  </si>
  <si>
    <t>CARD SUPPORT 54 VU</t>
  </si>
  <si>
    <t>4200571231</t>
  </si>
  <si>
    <t>0970785470400</t>
  </si>
  <si>
    <t>CARD SUPPORT 110 VU</t>
  </si>
  <si>
    <t>0970785470600</t>
  </si>
  <si>
    <t>CARD SUPPORT 402VU</t>
  </si>
  <si>
    <t>0970785470700</t>
  </si>
  <si>
    <t>CARD SUPPORT 119VU</t>
  </si>
  <si>
    <t>0970785470800</t>
  </si>
  <si>
    <t>CARD SUPPORT 130VU</t>
  </si>
  <si>
    <t>0970785470900</t>
  </si>
  <si>
    <t>CARD SUPPORT 131VU</t>
  </si>
  <si>
    <t>0971785310100</t>
  </si>
  <si>
    <t>DBCU BUTTON DOOR</t>
  </si>
  <si>
    <t>1800108821</t>
  </si>
  <si>
    <t>4200568954</t>
  </si>
  <si>
    <t>0971788310100</t>
  </si>
  <si>
    <t>DBCU CONNECTION PLATE</t>
  </si>
  <si>
    <t>1000954320003</t>
  </si>
  <si>
    <t>RST PELMET AXI 43K 0.1% 15PPM 1/4W ROHS</t>
  </si>
  <si>
    <t>H843K2BYA</t>
  </si>
  <si>
    <t>7218|JA2612_1001</t>
  </si>
  <si>
    <t>1002548203009</t>
  </si>
  <si>
    <t>RST PELCAR 8K205% 1/4W 0207</t>
  </si>
  <si>
    <t>4200569759</t>
  </si>
  <si>
    <t>1139990091100</t>
  </si>
  <si>
    <t>ZOCALO RELE CARRIL DIN P/RELE 4PCO</t>
  </si>
  <si>
    <t>4200568057</t>
  </si>
  <si>
    <t>FINDER</t>
  </si>
  <si>
    <t>96.72</t>
  </si>
  <si>
    <t>1139990091300</t>
  </si>
  <si>
    <t>ZOCALO RELE 250VAC 35MM TOR AZUL P/56.34</t>
  </si>
  <si>
    <t>4200568061</t>
  </si>
  <si>
    <t>96.74SMA</t>
  </si>
  <si>
    <t>1142012242600</t>
  </si>
  <si>
    <t>INDICADOR LED C/CUERP 24V PLASTIC NARANJ</t>
  </si>
  <si>
    <t>ZB5AVB5</t>
  </si>
  <si>
    <t>1146093240100</t>
  </si>
  <si>
    <t>AVISADOR LUMINOSO 24V AMBAR CAJA-BLANCA</t>
  </si>
  <si>
    <t>4200571051</t>
  </si>
  <si>
    <t>E2S</t>
  </si>
  <si>
    <t>L101XDC024BW/A</t>
  </si>
  <si>
    <t>1237000282000</t>
  </si>
  <si>
    <t>TERMINAL REGLETA AWG28-14 600V GRIS</t>
  </si>
  <si>
    <t>280-621</t>
  </si>
  <si>
    <t>1237090350800</t>
  </si>
  <si>
    <t>PLACA 2,5MM INTERM/FINAL REGLETA GRIS (1</t>
  </si>
  <si>
    <t>280-316</t>
  </si>
  <si>
    <t>1238524420660</t>
  </si>
  <si>
    <t>TERM PREAISL DIA 4,2MM CBL AWG16-14 AZUL</t>
  </si>
  <si>
    <t>4200569232</t>
  </si>
  <si>
    <t>MS25036-153</t>
  </si>
  <si>
    <t>1289991640000</t>
  </si>
  <si>
    <t>TAPON BOTON BLANCO FLECHA-ARIBA XB4/XB5</t>
  </si>
  <si>
    <t>ZBAF334</t>
  </si>
  <si>
    <t>1289991640001</t>
  </si>
  <si>
    <t>TAPON BOTON NEGRO FLECHA-ARIBA XB4/XB5</t>
  </si>
  <si>
    <t>ZBAF335</t>
  </si>
  <si>
    <t>1390701501200</t>
  </si>
  <si>
    <t>PASARELA IND-13102022-1700 S/OF</t>
  </si>
  <si>
    <t>4200567373</t>
  </si>
  <si>
    <t>0712100000001/IND-13102022-1700</t>
  </si>
  <si>
    <t>1589990770000</t>
  </si>
  <si>
    <t>CARRIL DIN 35X7,5MM L=2MTR</t>
  </si>
  <si>
    <t>4200575586</t>
  </si>
  <si>
    <t>210-113</t>
  </si>
  <si>
    <t>1390705229900</t>
  </si>
  <si>
    <t>KIT SISTEMA MOV GEN3 SIMULA CC91958</t>
  </si>
  <si>
    <t>1800108899</t>
  </si>
  <si>
    <t>4600003976</t>
  </si>
  <si>
    <t>CC91958-000A-075-0</t>
  </si>
  <si>
    <t>1139900460100</t>
  </si>
  <si>
    <t>CLIP FIJACION RELES SPDT/DPDT ESTANDAR L</t>
  </si>
  <si>
    <t>1800108945</t>
  </si>
  <si>
    <t>4200571230</t>
  </si>
  <si>
    <t>PYC-P</t>
  </si>
  <si>
    <t>1220100202011</t>
  </si>
  <si>
    <t>CBL HOOK-UP 20AWG 19X32 600V 1M NEGRO</t>
  </si>
  <si>
    <t>4200571584</t>
  </si>
  <si>
    <t>44A0111-20-0</t>
  </si>
  <si>
    <t>4200572816</t>
  </si>
  <si>
    <t>4200571563</t>
  </si>
  <si>
    <t>4200571599</t>
  </si>
  <si>
    <t>1220100243230</t>
  </si>
  <si>
    <t>CBL FLEX 1XAWG24 600V PVDF ROJO ROHS</t>
  </si>
  <si>
    <t>M81044/12-24-2</t>
  </si>
  <si>
    <t>1221100182200</t>
  </si>
  <si>
    <t>CBL APANT 1XAWG18 PVDF 600V RO</t>
  </si>
  <si>
    <t>4200571582</t>
  </si>
  <si>
    <t>44A0111-18-2</t>
  </si>
  <si>
    <t>4200571579</t>
  </si>
  <si>
    <t>1229991039503</t>
  </si>
  <si>
    <t>CBL FLEX 1XAWG24 600V PVDF NEGRO ROHS</t>
  </si>
  <si>
    <t>4200570835</t>
  </si>
  <si>
    <t>44A0111-24-0</t>
  </si>
  <si>
    <t>1229991069511</t>
  </si>
  <si>
    <t>CBL FLEX 1XAWG12 600V PVDF NEGRO ROHS</t>
  </si>
  <si>
    <t>M81044/12-12-0</t>
  </si>
  <si>
    <t>1229991069512</t>
  </si>
  <si>
    <t>CBL FLEX 1XAWG12 600V PVDF ROJO ROHS</t>
  </si>
  <si>
    <t>4200571849</t>
  </si>
  <si>
    <t>44A0111-12-2</t>
  </si>
  <si>
    <t>1233524500900</t>
  </si>
  <si>
    <t>BASE ADH BRIDA A=5MM 29X29X2,5MM NYLON B</t>
  </si>
  <si>
    <t>229-560</t>
  </si>
  <si>
    <t>1204200730720</t>
  </si>
  <si>
    <t>CNC CIR 11-99 7H PLUG RECT AL/ZNI-NI R-N</t>
  </si>
  <si>
    <t>1800108946</t>
  </si>
  <si>
    <t>D38999/26ZB99SN</t>
  </si>
  <si>
    <t>1204205300020</t>
  </si>
  <si>
    <t>CNC CIR 23-54 53P(M) RECT PLUG</t>
  </si>
  <si>
    <t>TV06DZ-23-54P</t>
  </si>
  <si>
    <t>1204301230620</t>
  </si>
  <si>
    <t>CNC CIR 15-97 12M RCPT RECT CRMP ROT-N</t>
  </si>
  <si>
    <t>D38999/20ZD97PN</t>
  </si>
  <si>
    <t>1214200430722</t>
  </si>
  <si>
    <t>CNC CIR 13-4   4H PLUG D38999/26ZC4SA</t>
  </si>
  <si>
    <t>D38999/26ZC4SA</t>
  </si>
  <si>
    <t>1214201230020</t>
  </si>
  <si>
    <t>CNC CIR 15-97 12H CRMP MIL-DTL-38999 III</t>
  </si>
  <si>
    <t>D38999/26ZD97SN</t>
  </si>
  <si>
    <t>1214304130920</t>
  </si>
  <si>
    <t>CNC CIR 21-41 41H RECEPT CRIMP ZN/NI R-N</t>
  </si>
  <si>
    <t>4200571564</t>
  </si>
  <si>
    <t>D38999/20ZG41SN</t>
  </si>
  <si>
    <t>7853201250000</t>
  </si>
  <si>
    <t>INSERTADOR/EXTRACTOR CONT #22 BLANC/VER</t>
  </si>
  <si>
    <t>M81969/1-01</t>
  </si>
  <si>
    <t>1002541009009</t>
  </si>
  <si>
    <t>RST PELCAR AXI 1K00 5% 350PPM 1/4W ROHS</t>
  </si>
  <si>
    <t>1800108947</t>
  </si>
  <si>
    <t>4200568030</t>
  </si>
  <si>
    <t>707-7666</t>
  </si>
  <si>
    <t>1002551003509</t>
  </si>
  <si>
    <t>RST PELCAR AXI 10K0 5% 350PPM 1/4W ROHS</t>
  </si>
  <si>
    <t>707-7745</t>
  </si>
  <si>
    <t>1050106909000</t>
  </si>
  <si>
    <t>TRT NPN 45V 2A 1W TO-92 ROHS</t>
  </si>
  <si>
    <t>4200568108</t>
  </si>
  <si>
    <t>DIODES INC.</t>
  </si>
  <si>
    <t>ZTX690B</t>
  </si>
  <si>
    <t>1066090000000</t>
  </si>
  <si>
    <t>FOTOTRANSISTOR NPN 3MM T-1 IR ROHS</t>
  </si>
  <si>
    <t>4200568010</t>
  </si>
  <si>
    <t>SFH 3310</t>
  </si>
  <si>
    <t>1217000831000</t>
  </si>
  <si>
    <t>CNC RJ-45 PANEL (8X8) NEGRO APANTALLADO</t>
  </si>
  <si>
    <t>186-3111</t>
  </si>
  <si>
    <t>1219001090100</t>
  </si>
  <si>
    <t>CAJA PORTACONTACTOS 10/H CRIMP SERIE SL</t>
  </si>
  <si>
    <t>4200571148</t>
  </si>
  <si>
    <t>50-57-9410</t>
  </si>
  <si>
    <t>1219090030000</t>
  </si>
  <si>
    <t>CONTACTO HEMBRA CRIMPAR AWG22-24</t>
  </si>
  <si>
    <t>360-6869</t>
  </si>
  <si>
    <t>1229590140400</t>
  </si>
  <si>
    <t>CBL EQ CAT6A LSZH RJ45-M/RJ45-M L=0.5M</t>
  </si>
  <si>
    <t>4200571219</t>
  </si>
  <si>
    <t>OMRON ELECTRONICS IBERIA S.A.U.</t>
  </si>
  <si>
    <t>XS6W-6LSZH8SS50CM-Y</t>
  </si>
  <si>
    <t>1263511000106</t>
  </si>
  <si>
    <t>F.A CONM 190-264V 12V 30W CARRIL DIN</t>
  </si>
  <si>
    <t>4200568262</t>
  </si>
  <si>
    <t>ELC</t>
  </si>
  <si>
    <t>ALE1202</t>
  </si>
  <si>
    <t>1002531003609</t>
  </si>
  <si>
    <t>RST PELCAR AXI 100R 5% 350PPM 1/4W ROHS</t>
  </si>
  <si>
    <t>1800108948</t>
  </si>
  <si>
    <t>707-7587</t>
  </si>
  <si>
    <t>1002551003309</t>
  </si>
  <si>
    <t>RST PELCAR 10K 5% 500PPM 1/4W AXIAL ROHS</t>
  </si>
  <si>
    <t>CFR-25JT-52-10K</t>
  </si>
  <si>
    <t>1124110210004</t>
  </si>
  <si>
    <t>MICRORRUPTOR SPDT 16A 250V 6,3X0,8 PALAN</t>
  </si>
  <si>
    <t>4200571039</t>
  </si>
  <si>
    <t>CHERRY</t>
  </si>
  <si>
    <t>D459-V3LL</t>
  </si>
  <si>
    <t>1124320115000</t>
  </si>
  <si>
    <t>INT FINAL CARRERA C/RODILLO VERT DPST (1</t>
  </si>
  <si>
    <t>308-1664</t>
  </si>
  <si>
    <t>1125110113403</t>
  </si>
  <si>
    <t>PULSADOR SETA 1P NC D=40MM C/CAJA ETIQUE</t>
  </si>
  <si>
    <t>4200571638</t>
  </si>
  <si>
    <t>XAL-K17814</t>
  </si>
  <si>
    <t>1126622240000</t>
  </si>
  <si>
    <t>ESTACION CTRL 2PUL 1NO+1NC FLUSH NEG/BLN</t>
  </si>
  <si>
    <t>4200571460</t>
  </si>
  <si>
    <t>XALD222</t>
  </si>
  <si>
    <t>1126690520000</t>
  </si>
  <si>
    <t>CABEZA SETA EMERGENCIA GIRO AMARILLO</t>
  </si>
  <si>
    <t>ZB5AS55</t>
  </si>
  <si>
    <t>1128900670000</t>
  </si>
  <si>
    <t>CUERPO DE FIJACION ZB4-BZ009</t>
  </si>
  <si>
    <t>ZB4-BZ009</t>
  </si>
  <si>
    <t>1128901240800</t>
  </si>
  <si>
    <t>CONTROL BOX 22MM GRAY POLYCARBONATE XAL</t>
  </si>
  <si>
    <t>XALD01H7</t>
  </si>
  <si>
    <t>1128910112001</t>
  </si>
  <si>
    <t>BLOQUE CONTACTO AUX 1NO 22MM CLAMP ZBE</t>
  </si>
  <si>
    <t>ZBE1015</t>
  </si>
  <si>
    <t>1128910113001</t>
  </si>
  <si>
    <t>BLOQUE CONTAC 1NC 22MM BORNA RESORT ZBE</t>
  </si>
  <si>
    <t>ZBE1025</t>
  </si>
  <si>
    <t>1128912180000</t>
  </si>
  <si>
    <t>CABEZA SELECTOR 2POS 90° D22MM NEGRA XB5</t>
  </si>
  <si>
    <t>ZB5AD2</t>
  </si>
  <si>
    <t>1128990028000</t>
  </si>
  <si>
    <t>CABEZA SETA EMERG RO P/PULS D=22MM IP66</t>
  </si>
  <si>
    <t>ZB5AS844</t>
  </si>
  <si>
    <t>1128990760000</t>
  </si>
  <si>
    <t>CUERPO COLLARIN P/BLOQUE CONTACTO/LUZ</t>
  </si>
  <si>
    <t>609-3143</t>
  </si>
  <si>
    <t>1128991450000</t>
  </si>
  <si>
    <t>CABEZAL BOTON PULSADOR RETORNO/ RESORTE</t>
  </si>
  <si>
    <t>ZB5AA0</t>
  </si>
  <si>
    <t>1128991608200</t>
  </si>
  <si>
    <t>CABEZA PULSADOR D22MM EMPOTRADO ROJO</t>
  </si>
  <si>
    <t>ZB4BA46</t>
  </si>
  <si>
    <t>1130622470402</t>
  </si>
  <si>
    <t>RELE PLUG-IN 24VD 12A 4PDT 1W NO-LATCH</t>
  </si>
  <si>
    <t>56.34.9.024.0040</t>
  </si>
  <si>
    <t>1130622471000</t>
  </si>
  <si>
    <t>RELE DPDT 12A MINI PLUG-IN 24VDC</t>
  </si>
  <si>
    <t>56.32.9.024.0040</t>
  </si>
  <si>
    <t>1139022450400</t>
  </si>
  <si>
    <t>RELE INTERFACE 4PDT 24V/5A CO CARRIL SER</t>
  </si>
  <si>
    <t>329-7358</t>
  </si>
  <si>
    <t>1139990091101</t>
  </si>
  <si>
    <t>ZOCALO C/BORNES DIN 35MM AZ P/RELE 56.32</t>
  </si>
  <si>
    <t>4200572651</t>
  </si>
  <si>
    <t>96.72SMA</t>
  </si>
  <si>
    <t>1146093241000</t>
  </si>
  <si>
    <t>AVISADOR ACUSTICO 24VDC CAJA BLANCA</t>
  </si>
  <si>
    <t>SONF1DC24W</t>
  </si>
  <si>
    <t>1237000289000</t>
  </si>
  <si>
    <t>PUENTE P/TERMINAL REGLETA 24A GRIS</t>
  </si>
  <si>
    <t>4200572680</t>
  </si>
  <si>
    <t>280-402</t>
  </si>
  <si>
    <t>1237090351000</t>
  </si>
  <si>
    <t>PLACA FINAL/INTERM 0.8X33X70MM GRIS</t>
  </si>
  <si>
    <t>2002-1491</t>
  </si>
  <si>
    <t>1237090959001</t>
  </si>
  <si>
    <t>BLOQUE TERMINAL DE CONEXION GRIS CARRIL</t>
  </si>
  <si>
    <t>2002-1401</t>
  </si>
  <si>
    <t>1263511601900</t>
  </si>
  <si>
    <t>F.A. CNM 90-264VAC/12VDC 5A 60W DIN-RAIL</t>
  </si>
  <si>
    <t>4200568000</t>
  </si>
  <si>
    <t>ELECTRONICA OLFER, S.L.</t>
  </si>
  <si>
    <t>MEAN WELL</t>
  </si>
  <si>
    <t>DRA-60-12</t>
  </si>
  <si>
    <t>1283500040000</t>
  </si>
  <si>
    <t>INTERRUPTOR DE PROXIMIDAD MAGNETICO 230V</t>
  </si>
  <si>
    <t>1283500040100</t>
  </si>
  <si>
    <t>IMAN P/INTERRUPTOR DE PROXIMIDAD</t>
  </si>
  <si>
    <t>1289902150200</t>
  </si>
  <si>
    <t>SENSOR CAUDAL 100-1000CM3/S 24VDC D=23MM</t>
  </si>
  <si>
    <t>1580130060000</t>
  </si>
  <si>
    <t>SEPARADOR EXA H/H M3X20MM E/C=5MM LATON/</t>
  </si>
  <si>
    <t>4200574947</t>
  </si>
  <si>
    <t>222-424</t>
  </si>
  <si>
    <t>1702002510000</t>
  </si>
  <si>
    <t>CAJA COMPACT AE IP66 760X600X210MM GRIS</t>
  </si>
  <si>
    <t>7851107360000</t>
  </si>
  <si>
    <t>LLAVE TUERCA 22MM HARMONY-XB5 P/ZB5AZ901</t>
  </si>
  <si>
    <t>4200575233</t>
  </si>
  <si>
    <t>ZB5AZ905</t>
  </si>
  <si>
    <t>1585003060000</t>
  </si>
  <si>
    <t>CIERRE MAGNET 24V 150MA PS</t>
  </si>
  <si>
    <t>1800108949</t>
  </si>
  <si>
    <t>0972881220000</t>
  </si>
  <si>
    <t>SMOKE DET,TEMP SENSOR SUPPORT PLATE</t>
  </si>
  <si>
    <t>1800108953</t>
  </si>
  <si>
    <t>4200570491</t>
  </si>
  <si>
    <t>7218|JA2582_1001</t>
  </si>
  <si>
    <t>1126690440000</t>
  </si>
  <si>
    <t>PULSADOR ALARMA REARM ANALOG C/AISLADOR</t>
  </si>
  <si>
    <t>1146002242500</t>
  </si>
  <si>
    <t>SIRENA DIRECC C/FLASH TRANSP 97DB IP24</t>
  </si>
  <si>
    <t>HONEYWELL</t>
  </si>
  <si>
    <t>WSS-PC-I02</t>
  </si>
  <si>
    <t>1204800300000</t>
  </si>
  <si>
    <t>CNC RECT AEREO 2P+E (M) 32A 230V IP44 AZ</t>
  </si>
  <si>
    <t>464-6228</t>
  </si>
  <si>
    <t>1204800305000</t>
  </si>
  <si>
    <t>CNC UNION 3P AER CBL 6-8MM IP68 NEGRA</t>
  </si>
  <si>
    <t>4200574509</t>
  </si>
  <si>
    <t>PX0777</t>
  </si>
  <si>
    <t>1207000640100</t>
  </si>
  <si>
    <t>CNC RJ11 6P4C PLUG RECT CBL-MNT AU ROHS</t>
  </si>
  <si>
    <t>331-6342</t>
  </si>
  <si>
    <t>1208000300300</t>
  </si>
  <si>
    <t>CNC RECT IEC C20 3P (M) 16A 250V</t>
  </si>
  <si>
    <t>4200571112</t>
  </si>
  <si>
    <t>ELCOM INTERNATIONAL PVT LTD</t>
  </si>
  <si>
    <t>776-9125</t>
  </si>
  <si>
    <t>1208000322100</t>
  </si>
  <si>
    <t>CNC ALIMENT 2P+T 16A/250VAC CBL LATERAL</t>
  </si>
  <si>
    <t>849-6115</t>
  </si>
  <si>
    <t>1208000323400</t>
  </si>
  <si>
    <t>CNC RED 2P+T M 230V 60HZ 16A PLUG IP44</t>
  </si>
  <si>
    <t>4200572519</t>
  </si>
  <si>
    <t>MENNEKES ELECT.</t>
  </si>
  <si>
    <t>248</t>
  </si>
  <si>
    <t>1208000324100</t>
  </si>
  <si>
    <t>CNC CLAVIJA 2P+T/M ACOD 250VAC 16A BLANC</t>
  </si>
  <si>
    <t>4200573516</t>
  </si>
  <si>
    <t>SOLERA</t>
  </si>
  <si>
    <t>6566</t>
  </si>
  <si>
    <t>1218000325100</t>
  </si>
  <si>
    <t>CNC RED 2P+T H 230V 32A JACK IP44 AZUL</t>
  </si>
  <si>
    <t>522</t>
  </si>
  <si>
    <t>1218000325200</t>
  </si>
  <si>
    <t>CNC RED 2P+T H 230V 16A JACK IP44 AZUL</t>
  </si>
  <si>
    <t>1218000520700</t>
  </si>
  <si>
    <t>CNC RED 5P (H) 400V AEREO 16A IP67</t>
  </si>
  <si>
    <t>1218000523200</t>
  </si>
  <si>
    <t>CNC RED AEREO 3P+N+T 32A 400V ROJO IP44</t>
  </si>
  <si>
    <t>4200572843</t>
  </si>
  <si>
    <t>LEWDEN</t>
  </si>
  <si>
    <t>PM32/2800FPB</t>
  </si>
  <si>
    <t>1218000523210</t>
  </si>
  <si>
    <t>CNC RED AEREA 5P H 400V 32A IP44 ROJO</t>
  </si>
  <si>
    <t>3976</t>
  </si>
  <si>
    <t>1220115045000</t>
  </si>
  <si>
    <t>CBL FLEX 1X50MM2 H07Z1-K 750V HFLS AZ RH</t>
  </si>
  <si>
    <t>4200572832</t>
  </si>
  <si>
    <t>1656114AZ</t>
  </si>
  <si>
    <t>1220115100000</t>
  </si>
  <si>
    <t>CBL FLX 1X10MM2 H07Z1-K AST2 750V POL AV</t>
  </si>
  <si>
    <t>1656110AVP</t>
  </si>
  <si>
    <t>1220115163700</t>
  </si>
  <si>
    <t>CBL FLX 1X16MM2 450/750V H07Z1-K AS VEAM</t>
  </si>
  <si>
    <t>4200571780</t>
  </si>
  <si>
    <t>TOP CABLE</t>
  </si>
  <si>
    <t>151V016.R100</t>
  </si>
  <si>
    <t>1220115356000</t>
  </si>
  <si>
    <t>CBL FLX 1X35MM2 H07Z1-K(AS) 750V POL A/V</t>
  </si>
  <si>
    <t>1656113AVP</t>
  </si>
  <si>
    <t>1220115502001</t>
  </si>
  <si>
    <t>CBL FLEX 1X50MM2 NE H07Z1-K 750V CU Z1</t>
  </si>
  <si>
    <t>4200573355</t>
  </si>
  <si>
    <t>INPLASNU</t>
  </si>
  <si>
    <t>INPLASNU H07Z1-K/1X50MM2 NEGRO</t>
  </si>
  <si>
    <t>1220115502002</t>
  </si>
  <si>
    <t>CBL FLEX 1X50MM2 AV H07Z1-K 750V CU Z1</t>
  </si>
  <si>
    <t>INPLASNU H07Z1-K/1X50MM2 AMARILLO/VERDE</t>
  </si>
  <si>
    <t>1220314154502</t>
  </si>
  <si>
    <t>CBL FLEX 3X1,5MM2 RZ1-K 0,6/1KV POLIOLE</t>
  </si>
  <si>
    <t>4200571770</t>
  </si>
  <si>
    <t>MIGUELEZ</t>
  </si>
  <si>
    <t>RZ1-K (AS) 0,6/1KV 3X1,5MM2 VER</t>
  </si>
  <si>
    <t>1220314254505</t>
  </si>
  <si>
    <t>CBL FLEX 5X2,5MM2 RZ1-K 0,6/1KV POLIOLE</t>
  </si>
  <si>
    <t>RZ15025</t>
  </si>
  <si>
    <t>1220314254508</t>
  </si>
  <si>
    <t>CBL FLEX 3X2,5MM2 RZ1-K 0,6/1KV POLIOLE</t>
  </si>
  <si>
    <t>RZ1-K (AS) 0,6/1KV 3X2,5MM2 VER</t>
  </si>
  <si>
    <t>1220314404100</t>
  </si>
  <si>
    <t>CBL FLEX 3X4MM2 RZ1-K 0,6/1KV POLIOLE NE</t>
  </si>
  <si>
    <t>RZ1-K (AS) 0,6/1KV CU 3X4MM2 NE</t>
  </si>
  <si>
    <t>1220315404000</t>
  </si>
  <si>
    <t>CBL RZ1-K 0,6/1KV CU 5X4MM2 BAJO HALOGEN</t>
  </si>
  <si>
    <t>4200571250</t>
  </si>
  <si>
    <t>CABELTE CABOS ELECTR</t>
  </si>
  <si>
    <t>RZ1-K 0,6/1KV CU 5X4MM2</t>
  </si>
  <si>
    <t>1222700280000</t>
  </si>
  <si>
    <t>CBL PAR 4X2X28AWG 7/0.127MM 80V PE NEG</t>
  </si>
  <si>
    <t>SPE191354</t>
  </si>
  <si>
    <t>1229500280000</t>
  </si>
  <si>
    <t>CBL PLANO 6XAWG28 FCC68 3M PVC GRIS</t>
  </si>
  <si>
    <t>446-664</t>
  </si>
  <si>
    <t>1229500280101</t>
  </si>
  <si>
    <t>CBL EQ TELEFONO RJ12/RJ12 6P4C GRIS L=6M</t>
  </si>
  <si>
    <t>ROLINE</t>
  </si>
  <si>
    <t>11.04.1906-10</t>
  </si>
  <si>
    <t>1229590001001</t>
  </si>
  <si>
    <t>CBL EQ ALIM C13-IEC/CNC-B  250V NG L=2M</t>
  </si>
  <si>
    <t>731-6153</t>
  </si>
  <si>
    <t>1229591010007</t>
  </si>
  <si>
    <t>CBL EQ IEC C13/NO CNC (H/H) 250V 10A PVC</t>
  </si>
  <si>
    <t>901-0753</t>
  </si>
  <si>
    <t>1237525872000</t>
  </si>
  <si>
    <t>CAJA MNTJE SUPERF 87X93X32MM P/PULS KAC</t>
  </si>
  <si>
    <t>1238000022000</t>
  </si>
  <si>
    <t>TERMINAL RED DESNUDO AWG=2 S=35MM2 SERIE</t>
  </si>
  <si>
    <t>4200572594</t>
  </si>
  <si>
    <t>A7-P20</t>
  </si>
  <si>
    <t>1238000070300</t>
  </si>
  <si>
    <t>TERM CERRADO AMPOWER-R 7AWG TOR M6</t>
  </si>
  <si>
    <t>710031-4</t>
  </si>
  <si>
    <t>1238015350100</t>
  </si>
  <si>
    <t>TERMINAL DESNUDO 35MM2 CRIMP CU</t>
  </si>
  <si>
    <t>531-885</t>
  </si>
  <si>
    <t>1238015350400</t>
  </si>
  <si>
    <t>TERMINAL RED DESNUDO M8 35MM2 D8MM CU/SN</t>
  </si>
  <si>
    <t>A7-M8</t>
  </si>
  <si>
    <t>1238015500100</t>
  </si>
  <si>
    <t>TERMINAL RED DESNUDO M8 50MM2 D8MM CU/SN</t>
  </si>
  <si>
    <t>A10-M8</t>
  </si>
  <si>
    <t>1238015500102</t>
  </si>
  <si>
    <t>TERM RED DESNUDO 50MM2 CRIMP SN/CU XCT</t>
  </si>
  <si>
    <t>710025-5</t>
  </si>
  <si>
    <t>1238025102000</t>
  </si>
  <si>
    <t>PUNTERA S/AISL D=10X45MM 50MM2 CRIMP CU</t>
  </si>
  <si>
    <t>A10-P25</t>
  </si>
  <si>
    <t>1261121205001</t>
  </si>
  <si>
    <t>BATERIA RECARG 6CELDAS 12V 14AH</t>
  </si>
  <si>
    <t>4200573595</t>
  </si>
  <si>
    <t>POWER SONIC</t>
  </si>
  <si>
    <t>PS-1212</t>
  </si>
  <si>
    <t>1263011000903</t>
  </si>
  <si>
    <t>F.A. 85-264VAC/24VDC 630MA 15,2W DIN RAI</t>
  </si>
  <si>
    <t>HDR-15-24</t>
  </si>
  <si>
    <t>1263011080700</t>
  </si>
  <si>
    <t>F.A. 100/115/200/230VAC +/-12V/0,75A 15W</t>
  </si>
  <si>
    <t>4200568531</t>
  </si>
  <si>
    <t>NND15-1212</t>
  </si>
  <si>
    <t>1263011603300</t>
  </si>
  <si>
    <t>F.A. VE=90-264VAC VS=12VDC 6W CNC-P1J</t>
  </si>
  <si>
    <t>GS06E-3P1J</t>
  </si>
  <si>
    <t>1263011604400</t>
  </si>
  <si>
    <t>F.A. VE=90-264VAC VS=12VDC 18W 1.5A</t>
  </si>
  <si>
    <t>4200568093</t>
  </si>
  <si>
    <t>XP POWER</t>
  </si>
  <si>
    <t>121-7147</t>
  </si>
  <si>
    <t>1263511130400</t>
  </si>
  <si>
    <t>F.A CONM VE=85-264V 1000W SMPS</t>
  </si>
  <si>
    <t>4200568256</t>
  </si>
  <si>
    <t>EXCELSYS TECHNOLOGIES</t>
  </si>
  <si>
    <t>XCC</t>
  </si>
  <si>
    <t>1263516109000</t>
  </si>
  <si>
    <t>MOD SALIDA F.A. 3.2-6VDC 40A 200W XGEN</t>
  </si>
  <si>
    <t>XG2</t>
  </si>
  <si>
    <t>1263516109001</t>
  </si>
  <si>
    <t>MOD SALIDA F.A. 6-15VDC 20A 240W XGEN</t>
  </si>
  <si>
    <t>XG3</t>
  </si>
  <si>
    <t>1263516109002</t>
  </si>
  <si>
    <t>MOD SALIDA F.A. 12-30VDC 10A 240W XGEN</t>
  </si>
  <si>
    <t>XG4</t>
  </si>
  <si>
    <t>1263516109005</t>
  </si>
  <si>
    <t>T.PWRMOD 85-264VAC/2,5VDC 50A 125W XLITE</t>
  </si>
  <si>
    <t>XG1</t>
  </si>
  <si>
    <t>1263516109006</t>
  </si>
  <si>
    <t>ACC BUS BAR PARALLEL</t>
  </si>
  <si>
    <t>XP1</t>
  </si>
  <si>
    <t>1263516109007</t>
  </si>
  <si>
    <t>ACC BUS BAR SERIES</t>
  </si>
  <si>
    <t>XS1</t>
  </si>
  <si>
    <t>1282001480200</t>
  </si>
  <si>
    <t>SENSOR TEMP 1U RACK 2XRJ11</t>
  </si>
  <si>
    <t>1282001480400</t>
  </si>
  <si>
    <t>TEMPERATURA SENSOR CBL EQ RJ11 IP67 3M</t>
  </si>
  <si>
    <t>1285000449000</t>
  </si>
  <si>
    <t>BASE STD SUPERFICIE P/DET NFX PC/ABS BL</t>
  </si>
  <si>
    <t>1285001000100</t>
  </si>
  <si>
    <t>DETECTOR HUMO ALTA SENSIBILIDAD 32VDC BL</t>
  </si>
  <si>
    <t>1289980760100</t>
  </si>
  <si>
    <t>SENSOR HUMEDAD 100%HR P/INT RJ11 CBL 3M</t>
  </si>
  <si>
    <t>1309005060200</t>
  </si>
  <si>
    <t>SPLITTER HUB 1/5 SENSOR 5XRJ11 10CM</t>
  </si>
  <si>
    <t>1351202410200</t>
  </si>
  <si>
    <t>MOD TERM 16SALIDA DIGI 24VDC 3C 500KBPS</t>
  </si>
  <si>
    <t>1351202410300</t>
  </si>
  <si>
    <t>MOD TERM 16ENTRADA DIGI 24VDC 3C 500KBPS</t>
  </si>
  <si>
    <t>1351705469000</t>
  </si>
  <si>
    <t>KIT MONTAJE P/ ID3000 2 LAZOS CAB STAND</t>
  </si>
  <si>
    <t>1351708680400</t>
  </si>
  <si>
    <t>MOD POSEIDON 3468 48VDC 4XDI 2XDO 230V 1</t>
  </si>
  <si>
    <t>4200570504</t>
  </si>
  <si>
    <t>1390800921000</t>
  </si>
  <si>
    <t>MODULO MONITOR 1ENTRADA 15-30VDC 93X94X2</t>
  </si>
  <si>
    <t>1390800921002</t>
  </si>
  <si>
    <t>MODULO CONTROL 1SALIDA 15-30VDC 93X94X23</t>
  </si>
  <si>
    <t>1807901190100</t>
  </si>
  <si>
    <t>PROBADOR DETECT HUMOS SOLO A10 AER 150ML</t>
  </si>
  <si>
    <t>4200571765</t>
  </si>
  <si>
    <t>NO CLIMB PRODUCTS LTD</t>
  </si>
  <si>
    <t>SOLO A10-001</t>
  </si>
  <si>
    <t>G1824224106P2</t>
  </si>
  <si>
    <t>CLAVIJA DE ENCHUFE AEREA SOCKET AMERICAN</t>
  </si>
  <si>
    <t>0918630000000</t>
  </si>
  <si>
    <t>CANIF-DIO32 TIPO11A</t>
  </si>
  <si>
    <t>1800108957</t>
  </si>
  <si>
    <t>4200569037</t>
  </si>
  <si>
    <t>0918630010000</t>
  </si>
  <si>
    <t>CANIF-DIO32_TIPO21A</t>
  </si>
  <si>
    <t>0972828190100</t>
  </si>
  <si>
    <t>RTIO SUBRACK MECH</t>
  </si>
  <si>
    <t>4200574772</t>
  </si>
  <si>
    <t>ACOM SISTEMAS, S.L.</t>
  </si>
  <si>
    <t>0972828203300</t>
  </si>
  <si>
    <t>AUDIO MIXER ASSY</t>
  </si>
  <si>
    <t>1800108958</t>
  </si>
  <si>
    <t>4200569494</t>
  </si>
  <si>
    <t>AUXITEL, S.L.</t>
  </si>
  <si>
    <t>1214205530022</t>
  </si>
  <si>
    <t>CNC CIR 23-55S/H PLUG RECT AL ZN/NI R-A</t>
  </si>
  <si>
    <t>1800108981</t>
  </si>
  <si>
    <t>D38999/26ZH55SA</t>
  </si>
  <si>
    <t>1264611110000</t>
  </si>
  <si>
    <t>CONVERT FREQ 220V 45-66HZ 115/200V 400HZ</t>
  </si>
  <si>
    <t>1800108985</t>
  </si>
  <si>
    <t>4200568575</t>
  </si>
  <si>
    <t>ENELEC, S.L.</t>
  </si>
  <si>
    <t>MAGNUS POWER</t>
  </si>
  <si>
    <t>LF3-400</t>
  </si>
  <si>
    <t>1232525308000</t>
  </si>
  <si>
    <t>CINT ADH ESPUM ACR VHB 4930P 30MM 33M BL</t>
  </si>
  <si>
    <t>1800108986</t>
  </si>
  <si>
    <t>4200568827</t>
  </si>
  <si>
    <t>3M</t>
  </si>
  <si>
    <t>4930P/30MM</t>
  </si>
  <si>
    <t>7218|JA2578_1001</t>
  </si>
  <si>
    <t>1509011010190</t>
  </si>
  <si>
    <t>TORN PHILIPS M3X10MM C/JUNTA L2615</t>
  </si>
  <si>
    <t>1805710000000</t>
  </si>
  <si>
    <t>IMPRIMACION 94 AMBAR APROX 6% SOLIDOS</t>
  </si>
  <si>
    <t>4200562629</t>
  </si>
  <si>
    <t>70-0160-5477-0</t>
  </si>
  <si>
    <t>4200568809</t>
  </si>
  <si>
    <t>3210104721600</t>
  </si>
  <si>
    <t>CBL PATCHCORD ETH CAT6 UTP RJ45  8M BL</t>
  </si>
  <si>
    <t>CBT-CAT6-8</t>
  </si>
  <si>
    <t>3210104722600</t>
  </si>
  <si>
    <t>CBL EQ PATCHCORD ETH RJ-45 LSZH VRD 2M</t>
  </si>
  <si>
    <t>CBT-CAT6VR-2</t>
  </si>
  <si>
    <t>3210104723400</t>
  </si>
  <si>
    <t>CBL EQ PATCHCORD CAT7 RJ45 AMP LSZH 50M</t>
  </si>
  <si>
    <t>CBT-CAT7F-50</t>
  </si>
  <si>
    <t>949901050-05</t>
  </si>
  <si>
    <t>REGLETA DE TERMINALES MS27212-1-5</t>
  </si>
  <si>
    <t>M151300125LA6</t>
  </si>
  <si>
    <t>ARA PLANA P/M3 INOX ISO7089</t>
  </si>
  <si>
    <t>4200574689</t>
  </si>
  <si>
    <t>ELT</t>
  </si>
  <si>
    <t>M3 DIN 125A A4</t>
  </si>
  <si>
    <t>1229598250100</t>
  </si>
  <si>
    <t>CBL EQ DP 1.4-M/M 8K DP PRO P/150 L45.7M</t>
  </si>
  <si>
    <t>1800108987</t>
  </si>
  <si>
    <t>4200569137</t>
  </si>
  <si>
    <t>26-727-150</t>
  </si>
  <si>
    <t>4200574693</t>
  </si>
  <si>
    <t>221-162</t>
  </si>
  <si>
    <t>1586690870000</t>
  </si>
  <si>
    <t>ABRAZADERA TUBO 50MM HEX-RANURADO INOX</t>
  </si>
  <si>
    <t>JCS HI-TORQUE</t>
  </si>
  <si>
    <t>HTJ50P</t>
  </si>
  <si>
    <t>1750100820000</t>
  </si>
  <si>
    <t>TUBO FLEX POLIURETANO DINT=45MM E=1,8MM</t>
  </si>
  <si>
    <t>4200571726</t>
  </si>
  <si>
    <t>ESPIROFLEX</t>
  </si>
  <si>
    <t>87100045010</t>
  </si>
  <si>
    <t>1753000990000</t>
  </si>
  <si>
    <t>VALV MARIPOSA DN40 WAFER/GG25/304/EPDM</t>
  </si>
  <si>
    <t>4200568865</t>
  </si>
  <si>
    <t>EFFEBI</t>
  </si>
  <si>
    <t>EA2AA THESIS</t>
  </si>
  <si>
    <t>1759990510300</t>
  </si>
  <si>
    <t>KIT ACTUADOR P/VALVULA DPS 20-85</t>
  </si>
  <si>
    <t>4200569611</t>
  </si>
  <si>
    <t>J.J BCN INTEN</t>
  </si>
  <si>
    <t>KIT DPS J4C 20 -85</t>
  </si>
  <si>
    <t>1800108988</t>
  </si>
  <si>
    <t>4200575347</t>
  </si>
  <si>
    <t>INFORSHOP, S.L.</t>
  </si>
  <si>
    <t>1800108989</t>
  </si>
  <si>
    <t>4200568610</t>
  </si>
  <si>
    <t>4200574691</t>
  </si>
  <si>
    <t>MS35649-264</t>
  </si>
  <si>
    <t>MS35333-71</t>
  </si>
  <si>
    <t>4200574690</t>
  </si>
  <si>
    <t>AMF MADRID SL</t>
  </si>
  <si>
    <t>AN960C6</t>
  </si>
  <si>
    <t>1807300100000.VO</t>
  </si>
  <si>
    <t>LIMP USO GRAL LOCTITE SF7063 AERO 400ML</t>
  </si>
  <si>
    <t>4200572473</t>
  </si>
  <si>
    <t>HENKEL CORP.</t>
  </si>
  <si>
    <t>2098813</t>
  </si>
  <si>
    <t>3010200471700</t>
  </si>
  <si>
    <t>MOD SERV LAN 8P RS232/422/485</t>
  </si>
  <si>
    <t>4200569550</t>
  </si>
  <si>
    <t>NPORT 6650-8</t>
  </si>
  <si>
    <t>3140301350000</t>
  </si>
  <si>
    <t>PROYECTOR DLP 4K P10 WQXGA 100-240V</t>
  </si>
  <si>
    <t>4200568673</t>
  </si>
  <si>
    <t>NORXE AS</t>
  </si>
  <si>
    <t>NORXE</t>
  </si>
  <si>
    <t>101-1112</t>
  </si>
  <si>
    <t>3140390474100</t>
  </si>
  <si>
    <t>LENS PROYECTOR GRANDE 1.20-1.60:1 WQ</t>
  </si>
  <si>
    <t>N2</t>
  </si>
  <si>
    <t>4200569722</t>
  </si>
  <si>
    <t>4200568831</t>
  </si>
  <si>
    <t>3170103090800</t>
  </si>
  <si>
    <t>SWITCH 16P GIGABIT PROSAFE DESKTOP</t>
  </si>
  <si>
    <t>GS116</t>
  </si>
  <si>
    <t>1587080790400</t>
  </si>
  <si>
    <t>ETIQUETA ADH 35X18MM PE BL BMP71</t>
  </si>
  <si>
    <t>1800108998</t>
  </si>
  <si>
    <t>M71EP-7-7593-SL</t>
  </si>
  <si>
    <t>1587090070000</t>
  </si>
  <si>
    <t>ETIQUETA ADH POLIESTER AMARILLA CIL 9300</t>
  </si>
  <si>
    <t>CILS</t>
  </si>
  <si>
    <t>44-LA1786</t>
  </si>
  <si>
    <t>1587090080000</t>
  </si>
  <si>
    <t>ETIQUETA ADH POLIESTER METALIZAD CIL9200</t>
  </si>
  <si>
    <t>44-LA1416</t>
  </si>
  <si>
    <t>1130622410200</t>
  </si>
  <si>
    <t>MOD RELE SPDT 24VDC 9MA RIF-0-RPT ROHS</t>
  </si>
  <si>
    <t>1800109000</t>
  </si>
  <si>
    <t>4200569375</t>
  </si>
  <si>
    <t>2903359</t>
  </si>
  <si>
    <t>1204300420400</t>
  </si>
  <si>
    <t>CNC CIR M12/4M RECEPT RECT TOR POLIAMADA</t>
  </si>
  <si>
    <t>T4111002041-000</t>
  </si>
  <si>
    <t>1208000381500</t>
  </si>
  <si>
    <t>CNC ALIMEN IEC C14 3M 250VAC 4.8MM PANEL</t>
  </si>
  <si>
    <t>SCHURTER</t>
  </si>
  <si>
    <t>6100.3200</t>
  </si>
  <si>
    <t>1208000381700</t>
  </si>
  <si>
    <t>CNC ALIM C14/3M IEC320 250V/10A C/CNM 2P</t>
  </si>
  <si>
    <t>4200569426</t>
  </si>
  <si>
    <t>DC11.0001.001</t>
  </si>
  <si>
    <t>4200571614</t>
  </si>
  <si>
    <t>1214300420500</t>
  </si>
  <si>
    <t>CNC CIR M12/4H RECEPT RECT SOLD ZN-NI</t>
  </si>
  <si>
    <t>1838891-2</t>
  </si>
  <si>
    <t>1217000100002</t>
  </si>
  <si>
    <t>CNC RJ45 1/1H CAT6 RECT APANT ROHS</t>
  </si>
  <si>
    <t>175-0145</t>
  </si>
  <si>
    <t>1229513250800</t>
  </si>
  <si>
    <t>CBL EQ SENSOR M8-4H/EXT 0.25MM2 GRIS L5M</t>
  </si>
  <si>
    <t>4200572420</t>
  </si>
  <si>
    <t>PEPPERL+FUCHS</t>
  </si>
  <si>
    <t>V31-GM-5M-PVC</t>
  </si>
  <si>
    <t>1237000289001</t>
  </si>
  <si>
    <t>BORNE DE PASO GRIS  2,5MM2 0,08/4MM2</t>
  </si>
  <si>
    <t>3031306</t>
  </si>
  <si>
    <t>1240100630300</t>
  </si>
  <si>
    <t>CONTROLADOR SERVO 24V 64P LEFS16R C150MM</t>
  </si>
  <si>
    <t>4200568513</t>
  </si>
  <si>
    <t>JXC617-LEFS16RB-150-XZ34</t>
  </si>
  <si>
    <t>1241300250900</t>
  </si>
  <si>
    <t>ACTUADOR ELECTRICO 150MM MOTOR DER 24VDC</t>
  </si>
  <si>
    <t>LEFS16RB-150</t>
  </si>
  <si>
    <t>1263511140101</t>
  </si>
  <si>
    <t>FA CNM 100-240V/24VDC 5/6A 120W P-BOOST</t>
  </si>
  <si>
    <t>4200568104</t>
  </si>
  <si>
    <t>S8VK-G12024</t>
  </si>
  <si>
    <t>1289900000001</t>
  </si>
  <si>
    <t>SENSOR ULTRASONICO EEPROM 18-30VCC 50MA</t>
  </si>
  <si>
    <t>UC400-F77-IU-IO-V31</t>
  </si>
  <si>
    <t>1309006400000</t>
  </si>
  <si>
    <t>MOD COM CPU ETH S7-1200 230V PROFINET</t>
  </si>
  <si>
    <t>4200571839</t>
  </si>
  <si>
    <t>6ES7215-1BG40-0XB0</t>
  </si>
  <si>
    <t>1309006400100</t>
  </si>
  <si>
    <t>MOD COM E/S PLC 4IN ANALOG 24V SIMATIC</t>
  </si>
  <si>
    <t>6ES7234-4HE32-0XB0</t>
  </si>
  <si>
    <t>1309006400200</t>
  </si>
  <si>
    <t>MOD COM E/S PLC 2IN DIGI 5V SIMATIC</t>
  </si>
  <si>
    <t>6ES7223-3AD30-0XB0</t>
  </si>
  <si>
    <t>1549011000790</t>
  </si>
  <si>
    <t>ARANDELA GROWER M3 INOX A4</t>
  </si>
  <si>
    <t>189-686</t>
  </si>
  <si>
    <t>1759990311000</t>
  </si>
  <si>
    <t>BRIDA DN-40 C/ESP P/MANG 45M/M AC</t>
  </si>
  <si>
    <t>4200568635</t>
  </si>
  <si>
    <t>VOSS SA</t>
  </si>
  <si>
    <t>PORTAS EURORAPID</t>
  </si>
  <si>
    <t>145040045</t>
  </si>
  <si>
    <t>1232525506100</t>
  </si>
  <si>
    <t>CINTA AMERICANA ADH A50MM G0.18MM PE NEG</t>
  </si>
  <si>
    <t>1800109003</t>
  </si>
  <si>
    <t>4200569248</t>
  </si>
  <si>
    <t>COMERCIAL DE INDUSTRIA Y</t>
  </si>
  <si>
    <t>TESA</t>
  </si>
  <si>
    <t>4615 BLACK</t>
  </si>
  <si>
    <t>1263511005000</t>
  </si>
  <si>
    <t>F.A. CONM 120-375VAC/24V 21A 504W ROHS</t>
  </si>
  <si>
    <t>4200568117</t>
  </si>
  <si>
    <t>GWS500-24</t>
  </si>
  <si>
    <t>1312600040400</t>
  </si>
  <si>
    <t>PANTALLA RETROPROYECCION 6306X2305MM AER</t>
  </si>
  <si>
    <t>4200559664</t>
  </si>
  <si>
    <t>TECCO, S.L.</t>
  </si>
  <si>
    <t>STEWART FILMSCREEN C</t>
  </si>
  <si>
    <t>CUTM2249CAV10</t>
  </si>
  <si>
    <t>1800600900000</t>
  </si>
  <si>
    <t>ADHESIVO CONTACTO TEROKAL 2444</t>
  </si>
  <si>
    <t>4200572976</t>
  </si>
  <si>
    <t>238403</t>
  </si>
  <si>
    <t>1807990092800</t>
  </si>
  <si>
    <t>PIEZA RECORTADA ADH GANCHO 25X25MM NEGRO</t>
  </si>
  <si>
    <t>4200569312</t>
  </si>
  <si>
    <t>FERRETERIA FERAYU SL</t>
  </si>
  <si>
    <t>VELCRO</t>
  </si>
  <si>
    <t>EB51025330118476</t>
  </si>
  <si>
    <t>7279902590000</t>
  </si>
  <si>
    <t>TEODOLITO DIGITAL 30X PREC 2" LASER 100M</t>
  </si>
  <si>
    <t>4200569553</t>
  </si>
  <si>
    <t>GIS IBERICA, S.L.</t>
  </si>
  <si>
    <t>TSINGTAO</t>
  </si>
  <si>
    <t>DE2A-L</t>
  </si>
  <si>
    <t>1800109004</t>
  </si>
  <si>
    <t>4200568259</t>
  </si>
  <si>
    <t>1390705610100</t>
  </si>
  <si>
    <t>FILTROS BLENDING OPTICO INACSYS 45</t>
  </si>
  <si>
    <t>1800109005</t>
  </si>
  <si>
    <t>1702003980000</t>
  </si>
  <si>
    <t>CAJA CONTROL VACIO S/OF</t>
  </si>
  <si>
    <t>1219000691400</t>
  </si>
  <si>
    <t>CAJA PORTACONTACTOS 6H RECT 2,54MM P/POS</t>
  </si>
  <si>
    <t>1800109443</t>
  </si>
  <si>
    <t>CO 3406</t>
  </si>
  <si>
    <t>1149900090500</t>
  </si>
  <si>
    <t>CABEZA PILOTO D=22MM PLASTIC BLANCO</t>
  </si>
  <si>
    <t>1800109444</t>
  </si>
  <si>
    <t>4200569888</t>
  </si>
  <si>
    <t>ZB5AV01</t>
  </si>
  <si>
    <t>0972828200000</t>
  </si>
  <si>
    <t>SMOKE DETEC TEMP SENSOR AND AACC ASSY</t>
  </si>
  <si>
    <t>1800109445</t>
  </si>
  <si>
    <t>4200571121</t>
  </si>
  <si>
    <t>0972885290100</t>
  </si>
  <si>
    <t>SOPORTE CAMARA</t>
  </si>
  <si>
    <t>1800109446</t>
  </si>
  <si>
    <t>4200570620</t>
  </si>
  <si>
    <t>1229590956500</t>
  </si>
  <si>
    <t>CBL EQ ETH RJ45/M-M UTP LSZH VERD L300MM</t>
  </si>
  <si>
    <t>1800109447</t>
  </si>
  <si>
    <t>4200572714</t>
  </si>
  <si>
    <t>21.15.3931-100</t>
  </si>
  <si>
    <t>1706090904000</t>
  </si>
  <si>
    <t>RAIL DIN PERF 755X35X7.5MM AC/GALV PLATA</t>
  </si>
  <si>
    <t>1800109448</t>
  </si>
  <si>
    <t>4200571961</t>
  </si>
  <si>
    <t>1207640</t>
  </si>
  <si>
    <t>1520520120012</t>
  </si>
  <si>
    <t>VARILLA ROSC M12X120 AC GEOMET 500 DIN91</t>
  </si>
  <si>
    <t>1800109449</t>
  </si>
  <si>
    <t>4200576908</t>
  </si>
  <si>
    <t>DIN913-M12X120-AC-12,9-GEOMET B500</t>
  </si>
  <si>
    <t>1540220000102</t>
  </si>
  <si>
    <t>ARA GROWER M12 DIN127 INOX A4-70</t>
  </si>
  <si>
    <t>DIN127-M12-INOX-A4-70</t>
  </si>
  <si>
    <t>0124880013500</t>
  </si>
  <si>
    <t>VARILLA ROSCADA M6X40</t>
  </si>
  <si>
    <t>1800109450</t>
  </si>
  <si>
    <t>4200570042</t>
  </si>
  <si>
    <t>ELGAMA DE MECANIZADOS SA</t>
  </si>
  <si>
    <t>1209090010320</t>
  </si>
  <si>
    <t>PUENTE REGLETA TERM 10P MS25226-2-10</t>
  </si>
  <si>
    <t>1800109451</t>
  </si>
  <si>
    <t>0917488032000</t>
  </si>
  <si>
    <t>SOPORTE TEODOLITO</t>
  </si>
  <si>
    <t>1800109452</t>
  </si>
  <si>
    <t>4200569529</t>
  </si>
  <si>
    <t>1800109470</t>
  </si>
  <si>
    <t>1800109478</t>
  </si>
  <si>
    <t>4200570119</t>
  </si>
  <si>
    <t>1390705220800</t>
  </si>
  <si>
    <t>MOT KIT GEN3 MB-E-6DOF-60-14000KG COTS</t>
  </si>
  <si>
    <t>1800109484</t>
  </si>
  <si>
    <t>CD45841-000A-075-0</t>
  </si>
  <si>
    <t>1390705220900</t>
  </si>
  <si>
    <t>DAP SHIPMENT OF THE MS</t>
  </si>
  <si>
    <t>DM-NL-FRT-NC</t>
  </si>
  <si>
    <t>1390705220901</t>
  </si>
  <si>
    <t>MS INSTALLATION ASSISTANCE</t>
  </si>
  <si>
    <t>DM-NL-IN-AS-NC</t>
  </si>
  <si>
    <t>1390705220902</t>
  </si>
  <si>
    <t>MS TUNING</t>
  </si>
  <si>
    <t>DM-NL-TUNING-NC/LINEA90</t>
  </si>
  <si>
    <t>1390705220903</t>
  </si>
  <si>
    <t>CLS TUNING</t>
  </si>
  <si>
    <t>DM-NL-TUNING-NC/LINEA130</t>
  </si>
  <si>
    <t>1390705220904</t>
  </si>
  <si>
    <t>PROJECT MANAGEMENT</t>
  </si>
  <si>
    <t>DM-NL-SVCS-NC</t>
  </si>
  <si>
    <t>1390705220905</t>
  </si>
  <si>
    <t>TRAVEL &amp; SUBS.TUNING MS</t>
  </si>
  <si>
    <t>DM-NL-TRAV-SUBSIST/LINEA150</t>
  </si>
  <si>
    <t>1390705220906</t>
  </si>
  <si>
    <t>TRAVEL &amp; SUBS. INSTALLATION MS</t>
  </si>
  <si>
    <t>DM-NL-TRAV-SUBSIST/LINEA160</t>
  </si>
  <si>
    <t>1390705220907</t>
  </si>
  <si>
    <t>TRAVEL &amp; SUBS.TUNING CLS</t>
  </si>
  <si>
    <t>DM-NL-TRAV-SUBSIST/LINEA170</t>
  </si>
  <si>
    <t>1390705220200</t>
  </si>
  <si>
    <t>JOINT ASSY BASE 3RD GEN</t>
  </si>
  <si>
    <t>1800109516</t>
  </si>
  <si>
    <t>CC81345-001</t>
  </si>
  <si>
    <t>1390705220300</t>
  </si>
  <si>
    <t>TOP JOINT ASSEMBLY</t>
  </si>
  <si>
    <t>CC82004-001</t>
  </si>
  <si>
    <t>7218|JA2589_1001</t>
  </si>
  <si>
    <t>1390705220400</t>
  </si>
  <si>
    <t>ACC KIT 6-DOF EM/EP GN3 LONG</t>
  </si>
  <si>
    <t>CB44562-307-1</t>
  </si>
  <si>
    <t>1128991608201</t>
  </si>
  <si>
    <t>CABEZA PULSADOR D22MM EMPOTRADO AMARIL</t>
  </si>
  <si>
    <t>1800110152</t>
  </si>
  <si>
    <t>4200573511</t>
  </si>
  <si>
    <t>ZB4BA56</t>
  </si>
  <si>
    <t>4200572561</t>
  </si>
  <si>
    <t>1530116000003</t>
  </si>
  <si>
    <t>TUERCA EX. M6 DIN-934 A4-80</t>
  </si>
  <si>
    <t>1800110153</t>
  </si>
  <si>
    <t>4200575527</t>
  </si>
  <si>
    <t>DIN934-M6-A4-80</t>
  </si>
  <si>
    <t>1800110154</t>
  </si>
  <si>
    <t>1238514160201</t>
  </si>
  <si>
    <t>TERM PREAISL REDON TOR 0,25-1,6MM2 M8 NY</t>
  </si>
  <si>
    <t>4200572558</t>
  </si>
  <si>
    <t>AMP INC</t>
  </si>
  <si>
    <t>320572</t>
  </si>
  <si>
    <t>1540112000001</t>
  </si>
  <si>
    <t>ARA PLANA P/M3.5 INOX DIN125</t>
  </si>
  <si>
    <t>1800110155</t>
  </si>
  <si>
    <t>DIN125-A3,7-A2-70</t>
  </si>
  <si>
    <t>0917447970000</t>
  </si>
  <si>
    <t>NPORT TO MASK CONTROLLERS BUNDLES</t>
  </si>
  <si>
    <t>1800110156</t>
  </si>
  <si>
    <t>4200574237</t>
  </si>
  <si>
    <t>0917447970400</t>
  </si>
  <si>
    <t>CBL PWR CONTROLADORA MASCARAS</t>
  </si>
  <si>
    <t>4200570880</t>
  </si>
  <si>
    <t>1229500260611</t>
  </si>
  <si>
    <t>CBL EQ ETH 2XRJ45/M CAT6A LSZH AZL L0.5M</t>
  </si>
  <si>
    <t>1800110200</t>
  </si>
  <si>
    <t>4200572679</t>
  </si>
  <si>
    <t>778-5149</t>
  </si>
  <si>
    <t>1800110201</t>
  </si>
  <si>
    <t>4200571192</t>
  </si>
  <si>
    <t>1246001770100</t>
  </si>
  <si>
    <t>VENT CENTRIFUGO MULTIETAP 240V 1PH 00069</t>
  </si>
  <si>
    <t>1800110416</t>
  </si>
  <si>
    <t>4200571243</t>
  </si>
  <si>
    <t>AIR CONTROL INDUSTRI</t>
  </si>
  <si>
    <t>2MS8-00069</t>
  </si>
  <si>
    <t>1000234703030</t>
  </si>
  <si>
    <t>RST PELMET 470R00  5% 1/4W 100PPM 0207</t>
  </si>
  <si>
    <t>1800110417</t>
  </si>
  <si>
    <t>1000245621010</t>
  </si>
  <si>
    <t>RST PELMET 5K62  1%  1/4W RLR07C5621F</t>
  </si>
  <si>
    <t>1060273000000</t>
  </si>
  <si>
    <t>LED 5MM AZUL 465NM 2700MCD 3,3V 2P TH</t>
  </si>
  <si>
    <t>1060283000000</t>
  </si>
  <si>
    <t>LED 5MM BLANCO 2300MCD 3,2V 65G 515D TH</t>
  </si>
  <si>
    <t>1060900210000</t>
  </si>
  <si>
    <t>SOPORTE LED T-1 3/4 5MM PLASTIC NEGRO</t>
  </si>
  <si>
    <t>1130115010701</t>
  </si>
  <si>
    <t>RELE MINI SPDT   5V 0,3A DIL-6 DR-SDS</t>
  </si>
  <si>
    <t>1204100633620</t>
  </si>
  <si>
    <t>CNC CIR 10-6 6P (M) MS3470L10-6P</t>
  </si>
  <si>
    <t>1209994000109</t>
  </si>
  <si>
    <t>ACC CARCASA P/CNC SUB-D ZINC</t>
  </si>
  <si>
    <t>1219990020620</t>
  </si>
  <si>
    <t>CONTACTO HEMBRA SIZE 20 M39029/57-357</t>
  </si>
  <si>
    <t>1237090082100</t>
  </si>
  <si>
    <t>BORNA RAIL 21P #22 5A TYP4</t>
  </si>
  <si>
    <t>1220114402004</t>
  </si>
  <si>
    <t>CBL FLEX 1X4MM2 750V H07V-K VERDE/AMARIL</t>
  </si>
  <si>
    <t>1800110418</t>
  </si>
  <si>
    <t>902-8432</t>
  </si>
  <si>
    <t>1220114602013</t>
  </si>
  <si>
    <t>VBL FLEX 1X6MM2 750V H07V-K VERDE/AMARIL</t>
  </si>
  <si>
    <t>902-8451</t>
  </si>
  <si>
    <t>1000242711000</t>
  </si>
  <si>
    <t>RST PELMET 2K74 1% 1/4W 50PPM 0207 ROHS</t>
  </si>
  <si>
    <t>1800110423</t>
  </si>
  <si>
    <t>4200572167</t>
  </si>
  <si>
    <t>ROYAL OHM</t>
  </si>
  <si>
    <t>MF 1/4W 1% 50PPM T/B-1000 2K74</t>
  </si>
  <si>
    <t>4200572835</t>
  </si>
  <si>
    <t>1206500328000</t>
  </si>
  <si>
    <t>CNC JACK PLUG(M) STEREO 3,5MM RECT SOLD</t>
  </si>
  <si>
    <t>4200574843</t>
  </si>
  <si>
    <t>KLS 40</t>
  </si>
  <si>
    <t>1209001020000</t>
  </si>
  <si>
    <t>CNC HEADER 10P (M) PASO 3,96MM S/PCB SER</t>
  </si>
  <si>
    <t>4200573533</t>
  </si>
  <si>
    <t>3968-2101</t>
  </si>
  <si>
    <t>1229502470000</t>
  </si>
  <si>
    <t>CBL EQ EXTENSION CCP BNC-BNC 50R L=3M</t>
  </si>
  <si>
    <t>4200574397</t>
  </si>
  <si>
    <t>GRAS SOUND &amp; VIBRATI</t>
  </si>
  <si>
    <t>AA0035</t>
  </si>
  <si>
    <t>1229508980000</t>
  </si>
  <si>
    <t>CBL EQ BNC-M/M 75R RG59/U PVC L=0.5M</t>
  </si>
  <si>
    <t>122-2147</t>
  </si>
  <si>
    <t>1229591920606</t>
  </si>
  <si>
    <t>CBL EQ USB(A/B) 3M AZ</t>
  </si>
  <si>
    <t>182-8838</t>
  </si>
  <si>
    <t>4200573620</t>
  </si>
  <si>
    <t>1250100870100</t>
  </si>
  <si>
    <t>ALTAVOZ AUTO AMPLI 132-20000HZ 40W 230VA</t>
  </si>
  <si>
    <t>4200576815</t>
  </si>
  <si>
    <t>1251000100200</t>
  </si>
  <si>
    <t>CAPSULA MICROFONICA DINAMICA 2204-I</t>
  </si>
  <si>
    <t>4200573414</t>
  </si>
  <si>
    <t>FOX ELECTRONICS</t>
  </si>
  <si>
    <t>2204-I</t>
  </si>
  <si>
    <t>1251000380100</t>
  </si>
  <si>
    <t>MICROFONO PRESION 1/2” 3.5HZ-20KHZ CCP</t>
  </si>
  <si>
    <t>1252500140000</t>
  </si>
  <si>
    <t>SISTEMA MEZCLA AURICULAR 6-CANALES</t>
  </si>
  <si>
    <t>4200574241</t>
  </si>
  <si>
    <t>PRESONUS AUDIO</t>
  </si>
  <si>
    <t>HP60</t>
  </si>
  <si>
    <t>1263011094800</t>
  </si>
  <si>
    <t>FA 85-264VAC 12(12-16)VDC 2.5A 30W C-DIN</t>
  </si>
  <si>
    <t>4200571846</t>
  </si>
  <si>
    <t>TRACO POWER</t>
  </si>
  <si>
    <t>TBL 030-112</t>
  </si>
  <si>
    <t>1263011992600</t>
  </si>
  <si>
    <t>F.A. CCP 2XAA/3-6VDC 28V 4MA BNC</t>
  </si>
  <si>
    <t>4200572023</t>
  </si>
  <si>
    <t>12AL</t>
  </si>
  <si>
    <t>4200573417</t>
  </si>
  <si>
    <t>1312704910100</t>
  </si>
  <si>
    <t>MOD CONV D/A 32CH 192KHZ I/O MADI/ADAT</t>
  </si>
  <si>
    <t>4200573419</t>
  </si>
  <si>
    <t>M-32 DA</t>
  </si>
  <si>
    <t>1351709000800</t>
  </si>
  <si>
    <t>MOD INTERFAZ AUDIO 192KHZ 188-CH USB3.0</t>
  </si>
  <si>
    <t>4200577053</t>
  </si>
  <si>
    <t>FIREFACE UFX III</t>
  </si>
  <si>
    <t>1390400090100</t>
  </si>
  <si>
    <t>PREAMPLIFICADOR 6-18V MONO P/MICROFONO</t>
  </si>
  <si>
    <t>4200572601</t>
  </si>
  <si>
    <t>CEBEK</t>
  </si>
  <si>
    <t>PM-1</t>
  </si>
  <si>
    <t>1589903549000</t>
  </si>
  <si>
    <t>ADAPT P/MICRO 1/2-1/4 CAB GIR P/TRIP 1/4</t>
  </si>
  <si>
    <t>1589991012301</t>
  </si>
  <si>
    <t>ANCLAJE 16MM HEX M5 1/4" P/13-55MM NE</t>
  </si>
  <si>
    <t>1589991012400</t>
  </si>
  <si>
    <t>PASADOR CORTO REV M/M 3/8"-1/4" BRONCE</t>
  </si>
  <si>
    <t>7279902131200</t>
  </si>
  <si>
    <t>CALIBRADOR ACUSTICO 94-114DB 1KHZ</t>
  </si>
  <si>
    <t>42AG</t>
  </si>
  <si>
    <t>7279902131290</t>
  </si>
  <si>
    <t>ACC ADAPT CALIBRADOR/PREAMPLIFICADOR XLR</t>
  </si>
  <si>
    <t>AG0003</t>
  </si>
  <si>
    <t>3010201822301</t>
  </si>
  <si>
    <t>WS Z4 RACK G5 2X 675W RTXA6000 RCTO S/OF</t>
  </si>
  <si>
    <t>1800111048</t>
  </si>
  <si>
    <t>4200573319</t>
  </si>
  <si>
    <t>HP PRINTING AND COMPUTING SOLUTIONS</t>
  </si>
  <si>
    <t>52258736/7178862</t>
  </si>
  <si>
    <t>7218|JA2585_1001</t>
  </si>
  <si>
    <t>3010201822302</t>
  </si>
  <si>
    <t>WS Z4 RACK G5 2X 675W T1000 RCTO S/OF</t>
  </si>
  <si>
    <t>52258775/7178862</t>
  </si>
  <si>
    <t>3170408510000</t>
  </si>
  <si>
    <t>MOD ETH I350-T4 4P 10/100/1000MBPS 1GB N</t>
  </si>
  <si>
    <t>1800111111</t>
  </si>
  <si>
    <t>W8X25AA</t>
  </si>
  <si>
    <t>1800111329</t>
  </si>
  <si>
    <t>1800111380</t>
  </si>
  <si>
    <t>4200574815</t>
  </si>
  <si>
    <t>4200574079</t>
  </si>
  <si>
    <t>4200574840</t>
  </si>
  <si>
    <t>3170107821000</t>
  </si>
  <si>
    <t>SWITCH P/RACK KVM 8P 1600X1200P</t>
  </si>
  <si>
    <t>4200573684</t>
  </si>
  <si>
    <t>AV3108</t>
  </si>
  <si>
    <t>3170107821090</t>
  </si>
  <si>
    <t>CBL EQ PARA SWITCH KVM 4,572MM</t>
  </si>
  <si>
    <t>4200574863</t>
  </si>
  <si>
    <t>EMERSON NETWORK POWE</t>
  </si>
  <si>
    <t>USBIAC-15</t>
  </si>
  <si>
    <t>A7485910</t>
  </si>
  <si>
    <t>3210505160000</t>
  </si>
  <si>
    <t>MODULO SERV INTERF DVI USB MED-VIRT CAC</t>
  </si>
  <si>
    <t>MPUIQ-VMCDV</t>
  </si>
  <si>
    <t>3210512000200</t>
  </si>
  <si>
    <t>ADAPT USB-C/DISPLAYPORT 4K 60HZ CBL=14CM</t>
  </si>
  <si>
    <t>4200575188</t>
  </si>
  <si>
    <t>CDP2DP</t>
  </si>
  <si>
    <t>1218000070000</t>
  </si>
  <si>
    <t>REGLETA RED 9 TOMAS 2P+T 250VAC 10/16A L</t>
  </si>
  <si>
    <t>1800111381</t>
  </si>
  <si>
    <t>4200574096</t>
  </si>
  <si>
    <t>60110-202</t>
  </si>
  <si>
    <t>1214003233731</t>
  </si>
  <si>
    <t>CNC CIR 18-32  32P/H PLUG MS3476L18-32SX</t>
  </si>
  <si>
    <t>1800111382</t>
  </si>
  <si>
    <t>1214103233621</t>
  </si>
  <si>
    <t>CNC CIR 18-32 32P (H) MS3470L18-32SW</t>
  </si>
  <si>
    <t>1214103233627</t>
  </si>
  <si>
    <t>CNC CIR 18-32  32P/H CRIMP RECEPT MS3470</t>
  </si>
  <si>
    <t>1214003132620</t>
  </si>
  <si>
    <t>CNC CIR 18-31 31P (H) PLUG M83723/75R183</t>
  </si>
  <si>
    <t>1800111383</t>
  </si>
  <si>
    <t>4200574818</t>
  </si>
  <si>
    <t>M83723/75R1831N</t>
  </si>
  <si>
    <t>1232025385900</t>
  </si>
  <si>
    <t>MANG IDENTIF TERMO 1-1/2" 3:1 POLIO BLAN</t>
  </si>
  <si>
    <t>1204206631120</t>
  </si>
  <si>
    <t>CNC CIR 19-35 66M STRAIGHT PLUG D38999</t>
  </si>
  <si>
    <t>1800111384</t>
  </si>
  <si>
    <t>D38999/26ZF35PN</t>
  </si>
  <si>
    <t>1214306631920</t>
  </si>
  <si>
    <t>CNC CIR 19-35 66H RECPT CRMP ZN/NI ROT-N</t>
  </si>
  <si>
    <t>D38999/20ZF35SN</t>
  </si>
  <si>
    <t>1800111385</t>
  </si>
  <si>
    <t>4200573990</t>
  </si>
  <si>
    <t>4200573989</t>
  </si>
  <si>
    <t>4200575187</t>
  </si>
  <si>
    <t>4200574133</t>
  </si>
  <si>
    <t>4200575061</t>
  </si>
  <si>
    <t>1800111813</t>
  </si>
  <si>
    <t>4200575920</t>
  </si>
  <si>
    <t>3170106020100</t>
  </si>
  <si>
    <t>SWITCH 52P 176GBPS 10/1000GBASE US/EU</t>
  </si>
  <si>
    <t>GSM4352S-100NES</t>
  </si>
  <si>
    <t>1390706230000</t>
  </si>
  <si>
    <t>A320 UPDATE DATA PACKAGE AND SIMULATOR S</t>
  </si>
  <si>
    <t>1800111872</t>
  </si>
  <si>
    <t>7218|JA2576_1001</t>
  </si>
  <si>
    <t>1390706240000</t>
  </si>
  <si>
    <t>A320 DOCUMENTATION AND PERFORMANCE PACKA</t>
  </si>
  <si>
    <t>1390706250000</t>
  </si>
  <si>
    <t>A320 HARDWARE COMPLETE KIT</t>
  </si>
  <si>
    <t>1390706270000</t>
  </si>
  <si>
    <t>A320 SUPPLEMENTARY ENGINE</t>
  </si>
  <si>
    <t>1580160200000</t>
  </si>
  <si>
    <t>SEPARADOR HEXAG M3X25MM LATON M/H</t>
  </si>
  <si>
    <t>1800111887</t>
  </si>
  <si>
    <t>4200576702</t>
  </si>
  <si>
    <t>606-709</t>
  </si>
  <si>
    <t>1000242000103</t>
  </si>
  <si>
    <t>RST PELMET AXI 2K00 0.1% 15PPM 1/4W ROHS</t>
  </si>
  <si>
    <t>1800111888</t>
  </si>
  <si>
    <t>4200575813</t>
  </si>
  <si>
    <t>YR1B2K0CC</t>
  </si>
  <si>
    <t>1004743006009</t>
  </si>
  <si>
    <t>TERMISTOR NTC 3K0 +-0.2K 60MW 2.41X6.5MM</t>
  </si>
  <si>
    <t>4200575669</t>
  </si>
  <si>
    <t>EPCOS AG</t>
  </si>
  <si>
    <t>B57863S0302F040</t>
  </si>
  <si>
    <t>1231024570900</t>
  </si>
  <si>
    <t>TAPA TERMO 4:1 POLEO 5,72-1,27MM L=30MM</t>
  </si>
  <si>
    <t>4200577486</t>
  </si>
  <si>
    <t>ES-CAP-NO.1-C1-X-30MM</t>
  </si>
  <si>
    <t>1501233006000</t>
  </si>
  <si>
    <t>TOR ALOM CRUC 4-40UNCX6 INOX DIN7985</t>
  </si>
  <si>
    <t>1540915000001</t>
  </si>
  <si>
    <t>ARA ABA EXT P/M5 INOX DIN 6798A</t>
  </si>
  <si>
    <t>1209994000011</t>
  </si>
  <si>
    <t>ACC P/CNC SUB-D 4-40UNC ROHS</t>
  </si>
  <si>
    <t>1800111889</t>
  </si>
  <si>
    <t>4200576577</t>
  </si>
  <si>
    <t>D20420-158</t>
  </si>
  <si>
    <t>1130115020300</t>
  </si>
  <si>
    <t>RELE SPDT 5V/2A 1/8W S/PCB DIL-6 SELLADO</t>
  </si>
  <si>
    <t>1800111910</t>
  </si>
  <si>
    <t>4200577265</t>
  </si>
  <si>
    <t>217-3087</t>
  </si>
  <si>
    <t>1351001440100</t>
  </si>
  <si>
    <t>T. CPU COMPACTPCI 3U E-2276ML 16GB-DDR4</t>
  </si>
  <si>
    <t>1800111911</t>
  </si>
  <si>
    <t>1800111912</t>
  </si>
  <si>
    <t>4200576736</t>
  </si>
  <si>
    <t>4200576351</t>
  </si>
  <si>
    <t>1250101570000</t>
  </si>
  <si>
    <t>ALTAVOZ SUBWOOFER 170W 20-200HZ SUB/HPF</t>
  </si>
  <si>
    <t>1800111913</t>
  </si>
  <si>
    <t>1251000590000</t>
  </si>
  <si>
    <t>MICROFONO COND UNIDIREC C/CBL 105DB</t>
  </si>
  <si>
    <t>1580160090000</t>
  </si>
  <si>
    <t>SEPARADOR HEXAG M3 M/H L=5MM LATON NI</t>
  </si>
  <si>
    <t>1800111914</t>
  </si>
  <si>
    <t>1237700220000</t>
  </si>
  <si>
    <t>TERM PREAISL RED AWG20-16 P/M4 NYLON ROJ</t>
  </si>
  <si>
    <t>1800111915</t>
  </si>
  <si>
    <t>EF-15043</t>
  </si>
  <si>
    <t>1220114152601</t>
  </si>
  <si>
    <t>CBL FLEX 1X1,5MM2 750V TIPO E AZUL LH</t>
  </si>
  <si>
    <t>1800112244</t>
  </si>
  <si>
    <t>1238000183100</t>
  </si>
  <si>
    <t>TERMINAL FASTON H AWG22-18 RECT CRIMP</t>
  </si>
  <si>
    <t>1220114152003</t>
  </si>
  <si>
    <t>CBL FLEX 1X1,5MM2 750V TIPO E NEGRO LH</t>
  </si>
  <si>
    <t>1800112245</t>
  </si>
  <si>
    <t>1390704692500</t>
  </si>
  <si>
    <t>PANEL EMERGENCIA IOS 135X60MM AL 6061T6</t>
  </si>
  <si>
    <t>1800112246</t>
  </si>
  <si>
    <t>4200576574</t>
  </si>
  <si>
    <t>GR-SEQ40401</t>
  </si>
  <si>
    <t>1800112332</t>
  </si>
  <si>
    <t>1390704693802</t>
  </si>
  <si>
    <t>DISPLAY UNITS AIRBUS DU S/OF</t>
  </si>
  <si>
    <t>1800112394</t>
  </si>
  <si>
    <t>4200576289</t>
  </si>
  <si>
    <t>GR-SEQ47701</t>
  </si>
  <si>
    <t>1237090092100</t>
  </si>
  <si>
    <t>BORNA RAIL 10P #20 7,5A TYP11</t>
  </si>
  <si>
    <t>1800112395</t>
  </si>
  <si>
    <t>0973588030000</t>
  </si>
  <si>
    <t>PLACA UNION</t>
  </si>
  <si>
    <t>1800112396</t>
  </si>
  <si>
    <t>4200577157</t>
  </si>
  <si>
    <t>1253000430700</t>
  </si>
  <si>
    <t>HEADSET DINAMICO 600R XLR AIRMAN750</t>
  </si>
  <si>
    <t>1800112685</t>
  </si>
  <si>
    <t>1237790902000</t>
  </si>
  <si>
    <t>TERM PUNT P/CDTOR FLEX 70 D=25</t>
  </si>
  <si>
    <t>1800112686</t>
  </si>
  <si>
    <t>1750101350000</t>
  </si>
  <si>
    <t>TUBERIA FLEX DE=90MM DS=98MM -10/60C PVC</t>
  </si>
  <si>
    <t>1311006740100</t>
  </si>
  <si>
    <t>CAMARA PLANO MOV NW 2MP 1920X1080P H.265</t>
  </si>
  <si>
    <t>1800112687</t>
  </si>
  <si>
    <t>Dashboard - A320 FFS SN06</t>
  </si>
  <si>
    <t>4200578537</t>
  </si>
  <si>
    <t>4200578616</t>
  </si>
  <si>
    <t>499-6084</t>
  </si>
  <si>
    <t>4200578067</t>
  </si>
  <si>
    <t>HW GROUP</t>
  </si>
  <si>
    <t>600356</t>
  </si>
  <si>
    <t>4200578070</t>
  </si>
  <si>
    <t>2861292</t>
  </si>
  <si>
    <t>2861250</t>
  </si>
  <si>
    <t>4200577920</t>
  </si>
  <si>
    <t>29116</t>
  </si>
  <si>
    <t>XUQUER</t>
  </si>
  <si>
    <t>22651</t>
  </si>
  <si>
    <t>4200578629</t>
  </si>
  <si>
    <t>FONESTAR SISTEMAS, S.A.</t>
  </si>
  <si>
    <t>FONESTAR</t>
  </si>
  <si>
    <t>AMBIENT-20A</t>
  </si>
  <si>
    <t>4200578472</t>
  </si>
  <si>
    <t>SOUND OF NUMBERS SL</t>
  </si>
  <si>
    <t>46AO</t>
  </si>
  <si>
    <t>4200578014</t>
  </si>
  <si>
    <t>MS3470L18-32SW</t>
  </si>
  <si>
    <t>MS3470L18-32S</t>
  </si>
  <si>
    <t>4200578517</t>
  </si>
  <si>
    <t>TMS-SCE-1-1/2-2.0-9</t>
  </si>
  <si>
    <t>4200577940</t>
  </si>
  <si>
    <t>AIRBUS OPERATIONS SAS</t>
  </si>
  <si>
    <t>AIRBUS INDUSTRIE</t>
  </si>
  <si>
    <t>UPDATE DATA PACK/SIM SW PACK A320/ CT240</t>
  </si>
  <si>
    <t>DOC/PERFOR PACKAGE A320/ CT2402857_V1</t>
  </si>
  <si>
    <t>HARDWARE COMPLETE KIT A320/ D24022442_V1</t>
  </si>
  <si>
    <t>SUPPLEMENTARY ENGINE A320/ D24022442_V1</t>
  </si>
  <si>
    <t>4200577916</t>
  </si>
  <si>
    <t>CPCI-3520/2276ML/M16/S128</t>
  </si>
  <si>
    <t>4200578313</t>
  </si>
  <si>
    <t>WESTERN FILAME</t>
  </si>
  <si>
    <t>FR 1/2" NEGRA</t>
  </si>
  <si>
    <t>4200578156</t>
  </si>
  <si>
    <t>TELEX COMMUNICATIONS</t>
  </si>
  <si>
    <t>64300-210</t>
  </si>
  <si>
    <t>4200577930</t>
  </si>
  <si>
    <t>CARTRONIC MEMORY, S.A.</t>
  </si>
  <si>
    <t>HANWHA TECHWIN EUROPA</t>
  </si>
  <si>
    <t>XNV-6012</t>
  </si>
  <si>
    <t>32121615</t>
  </si>
  <si>
    <t>Resistencia RS PRO, de 100? &amp;#177;5%, 0.</t>
  </si>
  <si>
    <t>1101786463</t>
  </si>
  <si>
    <t>4800002666</t>
  </si>
  <si>
    <t>1210</t>
  </si>
  <si>
    <t>7077587</t>
  </si>
  <si>
    <t>1101786467</t>
  </si>
  <si>
    <t>4200579198</t>
  </si>
  <si>
    <t>4200579147</t>
  </si>
  <si>
    <t>CENVALSA</t>
  </si>
  <si>
    <t>3979-2001</t>
  </si>
  <si>
    <t>4200578865</t>
  </si>
  <si>
    <t>4200579301</t>
  </si>
  <si>
    <t>KINGBRIGHT</t>
  </si>
  <si>
    <t>L-7113QBC-D</t>
  </si>
  <si>
    <t>NICHIA</t>
  </si>
  <si>
    <t>NSPW515DS</t>
  </si>
  <si>
    <t>AGILENT TECHNOLOGIES</t>
  </si>
  <si>
    <t>HLMP-0103</t>
  </si>
  <si>
    <t>4200579010</t>
  </si>
  <si>
    <t>M39029/57-357</t>
  </si>
  <si>
    <t>4200579210</t>
  </si>
  <si>
    <t>MS3476L18-32SX</t>
  </si>
  <si>
    <t>4200579563</t>
  </si>
  <si>
    <t>4200579213</t>
  </si>
  <si>
    <t>44A1111-22-9-9</t>
  </si>
  <si>
    <t>4200579160</t>
  </si>
  <si>
    <t>TEMBLOR T10</t>
  </si>
  <si>
    <t>4200579565</t>
  </si>
  <si>
    <t>42510-2</t>
  </si>
  <si>
    <t>100G0111-1.50-0</t>
  </si>
  <si>
    <t>1589990170000</t>
  </si>
  <si>
    <t>ESTUCHE P/IPAD 10TH GEN POLICARB ATLAS</t>
  </si>
  <si>
    <t>1800113048</t>
  </si>
  <si>
    <t>1589990179000</t>
  </si>
  <si>
    <t>ACC MONT PERMANENTE INOX P/ESTUCHE PIVOT</t>
  </si>
  <si>
    <t>1800113115</t>
  </si>
  <si>
    <t>4200579103</t>
  </si>
  <si>
    <t>1390701501301</t>
  </si>
  <si>
    <t>SOPORTE ESPEJO</t>
  </si>
  <si>
    <t>1800113121</t>
  </si>
  <si>
    <t>1390701501302</t>
  </si>
  <si>
    <t>CIERRE SUPERIOR</t>
  </si>
  <si>
    <t>1390701501304</t>
  </si>
  <si>
    <t>CIERRE POSTERIOR SUPERIOR+ANILLO ADAPT</t>
  </si>
  <si>
    <t>1390701501306</t>
  </si>
  <si>
    <t>PANEL POSTERIOR</t>
  </si>
  <si>
    <t>1390701501308</t>
  </si>
  <si>
    <t>BPS MATIZADA</t>
  </si>
  <si>
    <t>1250100210600</t>
  </si>
  <si>
    <t>ALTAVOZ COMPACT 67HZ-22KHZ 99DB SPL</t>
  </si>
  <si>
    <t>1800113122</t>
  </si>
  <si>
    <t>1500811004001</t>
  </si>
  <si>
    <t>TOR AV CRUC  M3X4   INOX DIN965/ISO7046</t>
  </si>
  <si>
    <t>1800113158</t>
  </si>
  <si>
    <t>1390701501303</t>
  </si>
  <si>
    <t>SOPORTE PANTALLA BPS</t>
  </si>
  <si>
    <t>1800113274</t>
  </si>
  <si>
    <t>7218|JA2590_1001</t>
  </si>
  <si>
    <t>1390701501305</t>
  </si>
  <si>
    <t>CERRAMIENTO INFERIOR</t>
  </si>
  <si>
    <t>1390701501307</t>
  </si>
  <si>
    <t>ESTRUCTURA PROY BANDEJA PROY SOPORT MASC</t>
  </si>
  <si>
    <t>1000242431001</t>
  </si>
  <si>
    <t>RST PELMET AXI 2K43 1% 50PPM 3/5W 0207 R</t>
  </si>
  <si>
    <t>1800113277</t>
  </si>
  <si>
    <t>1000251000003</t>
  </si>
  <si>
    <t>RST PELMET 10K  0,1% 1/4W 15PPM 0207</t>
  </si>
  <si>
    <t>1000252702001</t>
  </si>
  <si>
    <t>RST PELMET  27K00 2% 1/4W  50PPM 0207 SE</t>
  </si>
  <si>
    <t>1000261802050</t>
  </si>
  <si>
    <t>RST PELMET 180K 1%  50PPM 0,6W 0207 ROHS</t>
  </si>
  <si>
    <t>1000942801000</t>
  </si>
  <si>
    <t>RST PELMET 2K80 1% 1/4W 100PPM</t>
  </si>
  <si>
    <t>1209500900300</t>
  </si>
  <si>
    <t>CNC HEADER 1X9M 2,54MM PCB RECT LAT/AU</t>
  </si>
  <si>
    <t>1209501002300</t>
  </si>
  <si>
    <t>CNC HEADER 1X10M 2,54MM PCB RECT LAT/SN</t>
  </si>
  <si>
    <t>1350100110100</t>
  </si>
  <si>
    <t>PCB TIPO MATRIZ 100X160MM EUROCARD SRBP</t>
  </si>
  <si>
    <t>3166097300007</t>
  </si>
  <si>
    <t>LIC SW EIS 2 FUNCTION REPLICATION FEE</t>
  </si>
  <si>
    <t>1800113363</t>
  </si>
  <si>
    <t>4200580115</t>
  </si>
  <si>
    <t>THALES AVS FRANCE SAS</t>
  </si>
  <si>
    <t>THALES</t>
  </si>
  <si>
    <t>EIS 2 FUNCTION REPLICATION FEE</t>
  </si>
  <si>
    <t>4600004111</t>
  </si>
  <si>
    <t>Generado documento</t>
  </si>
  <si>
    <t>0712061000001</t>
  </si>
  <si>
    <t>0712064000001</t>
  </si>
  <si>
    <t>0712062000001</t>
  </si>
  <si>
    <t>0918686422200</t>
  </si>
  <si>
    <t>0712063000001</t>
  </si>
  <si>
    <t>0913385042700</t>
  </si>
  <si>
    <t>0918686423300</t>
  </si>
  <si>
    <t>7883000582800</t>
  </si>
  <si>
    <t>ALFOMBRA SEGURIDAD RKP 1280X795MM CBL=2/</t>
  </si>
  <si>
    <t>1800113571</t>
  </si>
  <si>
    <t>4200580607</t>
  </si>
  <si>
    <t>SAFEWORK, S.L.</t>
  </si>
  <si>
    <t>SAFEWORK</t>
  </si>
  <si>
    <t>RKP TBC 10/1280X795MM</t>
  </si>
  <si>
    <t>0918686403700</t>
  </si>
  <si>
    <t>7883000582700</t>
  </si>
  <si>
    <t>ALFOMBRA SEGURIDAD RKP 1890X750MM CBL=2/</t>
  </si>
  <si>
    <t>RKP TBC 9/1890X750MM</t>
  </si>
  <si>
    <t>7883000583000</t>
  </si>
  <si>
    <t>ALFOMBRA SEGURIDAD RKP 1100X620MM CBL=5M</t>
  </si>
  <si>
    <t>RKP TBC 12/1100X620MM</t>
  </si>
  <si>
    <t>3210104723503</t>
  </si>
  <si>
    <t>CBL EQ PATCHCORD CAT7 RJ45 LSZH WH L=45M</t>
  </si>
  <si>
    <t>1800113570</t>
  </si>
  <si>
    <t>4200580562</t>
  </si>
  <si>
    <t>CBT-CAT7F-45</t>
  </si>
  <si>
    <t>1800113520</t>
  </si>
  <si>
    <t>7883000582900</t>
  </si>
  <si>
    <t>ALFOMBRA SEGURIDAD RKP 2500X725MM CBL=2/</t>
  </si>
  <si>
    <t>RKP TBC 11/2500X725MM</t>
  </si>
  <si>
    <t>4200580284</t>
  </si>
  <si>
    <t>100G0111-1.50-6</t>
  </si>
  <si>
    <t>4200580209</t>
  </si>
  <si>
    <t>KASILH TELECOM, SL</t>
  </si>
  <si>
    <t>MSP3A</t>
  </si>
  <si>
    <t>4200580009</t>
  </si>
  <si>
    <t>NAIS/MASUSHITA</t>
  </si>
  <si>
    <t>DR-5V-SDS</t>
  </si>
  <si>
    <t>4200579746</t>
  </si>
  <si>
    <t>INGENIEURGEMEINSCHAT FUER MESSTECHN</t>
  </si>
  <si>
    <t>IFM ELECTRONIC</t>
  </si>
  <si>
    <t>SL5101</t>
  </si>
  <si>
    <t>4200580190</t>
  </si>
  <si>
    <t>VISHAY</t>
  </si>
  <si>
    <t>CCF-502801F</t>
  </si>
  <si>
    <t>166-728</t>
  </si>
  <si>
    <t>1101791120</t>
  </si>
  <si>
    <t>4800002684</t>
  </si>
  <si>
    <t>206-8648</t>
  </si>
  <si>
    <t>4200580192</t>
  </si>
  <si>
    <t>MS3470L10-6P</t>
  </si>
  <si>
    <t>4200580627</t>
  </si>
  <si>
    <t>117RRE9P</t>
  </si>
  <si>
    <t>4200580493</t>
  </si>
  <si>
    <t>RLR07C5621F</t>
  </si>
  <si>
    <t>1040512701101</t>
  </si>
  <si>
    <t>DIO ZENER 2.4V 50UA 0.5W DO-35-2 ROHS</t>
  </si>
  <si>
    <t>1800113419</t>
  </si>
  <si>
    <t>4200580590</t>
  </si>
  <si>
    <t>BZX55C2V4-TR</t>
  </si>
  <si>
    <t>1000243901101</t>
  </si>
  <si>
    <t>RST PELMET AXI 3K90 1% 50PPM 3/5W 0207 R</t>
  </si>
  <si>
    <t>4200580523</t>
  </si>
  <si>
    <t>720</t>
  </si>
  <si>
    <t>MRS25000C3901FCT00</t>
  </si>
  <si>
    <t>1000245601001</t>
  </si>
  <si>
    <t>RST PELMET AXI 5K6 1% 50PPM 0.6W 0207 RH</t>
  </si>
  <si>
    <t>730</t>
  </si>
  <si>
    <t>MRS25000C5601FCT00</t>
  </si>
  <si>
    <t>1000252701001</t>
  </si>
  <si>
    <t>RST PELMET AXI 27K 1% 50PPM 0.6W 0207 RH</t>
  </si>
  <si>
    <t>710</t>
  </si>
  <si>
    <t>MRS25000C2702FCT00</t>
  </si>
  <si>
    <t>1000143302050</t>
  </si>
  <si>
    <t>RST PELMET  3K3 1% 0,4W  50PPM 0204 ROHS</t>
  </si>
  <si>
    <t>MRS16000C3301FCT00</t>
  </si>
  <si>
    <t>1000251001301</t>
  </si>
  <si>
    <t>RST PELMET AXI 10K 1% 50PPM 0.6W 0207 RH</t>
  </si>
  <si>
    <t>MRS25000C1002FCT00</t>
  </si>
  <si>
    <t>4200579711</t>
  </si>
  <si>
    <t>361-4911</t>
  </si>
  <si>
    <t>32111601</t>
  </si>
  <si>
    <t>Fototransistor NPN ams OSRAM de amplio e</t>
  </si>
  <si>
    <t>1101790024</t>
  </si>
  <si>
    <t>4800002669</t>
  </si>
  <si>
    <t>4130</t>
  </si>
  <si>
    <t>6547808P</t>
  </si>
  <si>
    <t>MBB02070C2431FCT00</t>
  </si>
  <si>
    <t>MRS25000C1803FCT00</t>
  </si>
  <si>
    <t>361-4927</t>
  </si>
  <si>
    <t>40183009</t>
  </si>
  <si>
    <t>Tubo termorretr&amp;#225;ctil RS PRO de Poli</t>
  </si>
  <si>
    <t>4140</t>
  </si>
  <si>
    <t>7004646</t>
  </si>
  <si>
    <t>2114280</t>
  </si>
  <si>
    <t>39111803</t>
  </si>
  <si>
    <t>Soporte para LED Arcolectric (Bulgin) Lt</t>
  </si>
  <si>
    <t>4120</t>
  </si>
  <si>
    <t>2370519</t>
  </si>
  <si>
    <t>26121522</t>
  </si>
  <si>
    <t>Cable para Entornos Hostiles TE Connecti</t>
  </si>
  <si>
    <t>1101791858</t>
  </si>
  <si>
    <t>3166097300005</t>
  </si>
  <si>
    <t>LIC SW FG FUNCTION ROYALTY/SIM C/DONGLE</t>
  </si>
  <si>
    <t>1800113362</t>
  </si>
  <si>
    <t>7218|JA2577_1001</t>
  </si>
  <si>
    <t>3166097300006</t>
  </si>
  <si>
    <t>LIC SW FG FUNCTION STANDARD FEE</t>
  </si>
  <si>
    <t>1142013110400</t>
  </si>
  <si>
    <t>LED AMBAR 115VAC 8MM IP67</t>
  </si>
  <si>
    <t>1229508280002</t>
  </si>
  <si>
    <t>1229508280302</t>
  </si>
  <si>
    <t>1229508280402</t>
  </si>
  <si>
    <t>1229508280502</t>
  </si>
  <si>
    <t>1229508280504</t>
  </si>
  <si>
    <t>CBL EQ UTP RJ45-M/M 35FT AMAR CAT6 LSZH</t>
  </si>
  <si>
    <t>1229508280505</t>
  </si>
  <si>
    <t>CBL EQ UTP RJ45-M/M 50FT AMAR CAT6 LSZH</t>
  </si>
  <si>
    <t>1229591601105</t>
  </si>
  <si>
    <t>CBL EQ PC CAT6A F/UTP RJ45 LSZH NRJ 0.3M</t>
  </si>
  <si>
    <t>1229591601106</t>
  </si>
  <si>
    <t>CBL EQ PC CAT6A F/UTP RJ45 LSZH NRJ 1.5M</t>
  </si>
  <si>
    <t>1229598280203</t>
  </si>
  <si>
    <t>CBL EQ ASSY RJ45-M/M LSZH AZUL-OSC L10FT</t>
  </si>
  <si>
    <t>0973525430000.00</t>
  </si>
  <si>
    <t>POWER CABINET</t>
  </si>
  <si>
    <t>1800113547</t>
  </si>
  <si>
    <t>1390702000000</t>
  </si>
  <si>
    <t>SCREW/PLATES INST LIGHT CTR PEDEST Z210</t>
  </si>
  <si>
    <t>1800113549</t>
  </si>
  <si>
    <t>1500811004002</t>
  </si>
  <si>
    <t>TOR AV CRUC  M3X4   INOX DIN965</t>
  </si>
  <si>
    <t>1263511210200</t>
  </si>
  <si>
    <t>FTE CONM VE=100-240VAC VS=24VDC/2.5A 60W</t>
  </si>
  <si>
    <t>1800113561</t>
  </si>
  <si>
    <t>1135032482600</t>
  </si>
  <si>
    <t>CONTACTOR MOD ICT 2P/NO 24VAC 25A</t>
  </si>
  <si>
    <t>1800113568</t>
  </si>
  <si>
    <t>1135032482700</t>
  </si>
  <si>
    <t>CONTACTOR MOD ICT 4P/NO 24VAC 25A</t>
  </si>
  <si>
    <t>1136090086600</t>
  </si>
  <si>
    <t>INT MAGNETO AUTO 4P IC60H 16A CURVA-D</t>
  </si>
  <si>
    <t>1136234080403</t>
  </si>
  <si>
    <t>INT DIFERENCIAL 3P+N 16A CURVA-C ICV40N</t>
  </si>
  <si>
    <t>1000242401000</t>
  </si>
  <si>
    <t>RST PELMET 2K4 1% 1/4W 100PPM 0207 ROHS</t>
  </si>
  <si>
    <t>1800113569</t>
  </si>
  <si>
    <t>1217000920001</t>
  </si>
  <si>
    <t>CNC USB-A 3.0 9H RECEP PANEL IP20</t>
  </si>
  <si>
    <t>1229508280202</t>
  </si>
  <si>
    <t>1229508280205</t>
  </si>
  <si>
    <t>CBL EQ UTP RJ45-M/M 50FT VERDE CAT6 LSZH</t>
  </si>
  <si>
    <t>2430</t>
  </si>
  <si>
    <t>2291472</t>
  </si>
  <si>
    <t>Cabezal de pulsador Schneider Electric s</t>
  </si>
  <si>
    <t>1101792080</t>
  </si>
  <si>
    <t>2762926</t>
  </si>
  <si>
    <t>7218|JA2594_1001</t>
  </si>
  <si>
    <t>1101792134</t>
  </si>
  <si>
    <t>3240</t>
  </si>
  <si>
    <t>39112102</t>
  </si>
  <si>
    <t>LED Kingbright, Azul, 465 nm, Vf= 3.3 V,</t>
  </si>
  <si>
    <t>1101792163</t>
  </si>
  <si>
    <t>3270</t>
  </si>
  <si>
    <t>4663548</t>
  </si>
  <si>
    <t>32111503</t>
  </si>
  <si>
    <t>LED Nichia, Blanco, Vf= 3,2 V, 65 &amp;#176;</t>
  </si>
  <si>
    <t>3280</t>
  </si>
  <si>
    <t>7133974</t>
  </si>
  <si>
    <t>0917987000100</t>
  </si>
  <si>
    <t>LABEL, IDENTIFICATION</t>
  </si>
  <si>
    <t>1800113765</t>
  </si>
  <si>
    <t>1136032281208</t>
  </si>
  <si>
    <t>INT DIFERENCIAL 1PN C 16A 30MA ASI RCBO</t>
  </si>
  <si>
    <t>0970785470500</t>
  </si>
  <si>
    <t>FIXING STEEL STICK</t>
  </si>
  <si>
    <t>1800113767</t>
  </si>
  <si>
    <t>0972128051800</t>
  </si>
  <si>
    <t>CLS SERVO DRIVES BOX MECH ASSY</t>
  </si>
  <si>
    <t>1800113769</t>
  </si>
  <si>
    <t>1800113816</t>
  </si>
  <si>
    <t>1246003150000</t>
  </si>
  <si>
    <t>VENTILADOR CENTRIF 230VAC 115W 140X237MM</t>
  </si>
  <si>
    <t>1399901561000</t>
  </si>
  <si>
    <t>GENERADOR DE HUMO MOD. ETNA</t>
  </si>
  <si>
    <t>1399901561100</t>
  </si>
  <si>
    <t>SET TUBO CONDUCTOR DE HUMO DE 5 MT</t>
  </si>
  <si>
    <t>1807990300100</t>
  </si>
  <si>
    <t>HUMO LIQUIDO LION 20L</t>
  </si>
  <si>
    <t>1229593780102</t>
  </si>
  <si>
    <t>CBL EQ USB2.0 A-M/B-M 480MBPS NEGRO L=1M</t>
  </si>
  <si>
    <t>1800113817</t>
  </si>
  <si>
    <t>1204200330020</t>
  </si>
  <si>
    <t>CNC CIR 9-98 3M PLUG CRIMP</t>
  </si>
  <si>
    <t>1800113826</t>
  </si>
  <si>
    <t>1209994000023</t>
  </si>
  <si>
    <t>ACC CNC CIR BACKSHELL 15 ALU ROHS</t>
  </si>
  <si>
    <t>1209994130022</t>
  </si>
  <si>
    <t>STRAIN RELIEF #13 AL/NI M85049/38-13N</t>
  </si>
  <si>
    <t>1214200530720</t>
  </si>
  <si>
    <t>CNC CIR 15-5 5H PLUG RECT ZN/NI ROT-N</t>
  </si>
  <si>
    <t>1238514152005</t>
  </si>
  <si>
    <t>TERM PREAIS PUNTERA S=1,5MM2 L=12MM NEGR</t>
  </si>
  <si>
    <t>0973580310100</t>
  </si>
  <si>
    <t>CARRIL DIN</t>
  </si>
  <si>
    <t>1800113827</t>
  </si>
  <si>
    <t>0973581310100</t>
  </si>
  <si>
    <t>1390700725500</t>
  </si>
  <si>
    <t>GEAR BOX A320</t>
  </si>
  <si>
    <t>1800113828</t>
  </si>
  <si>
    <t>3050501221300</t>
  </si>
  <si>
    <t>MEMORY RAM SODIMM 16GB 3200MHZ 1.2V DDR4</t>
  </si>
  <si>
    <t>1800113829</t>
  </si>
  <si>
    <t>3060303930200</t>
  </si>
  <si>
    <t>DISK SSD 250GB M.2 NVME PCIE G4X4 3D TLC</t>
  </si>
  <si>
    <t>0972881240300</t>
  </si>
  <si>
    <t>IOS CNC BOX PLATE 1</t>
  </si>
  <si>
    <t>1800113830</t>
  </si>
  <si>
    <t>0972882240300</t>
  </si>
  <si>
    <t>IOS CNC BOX PLATE 2</t>
  </si>
  <si>
    <t>4200580920</t>
  </si>
  <si>
    <t>FARNELL ELECTR</t>
  </si>
  <si>
    <t>118-6529</t>
  </si>
  <si>
    <t>4200580751</t>
  </si>
  <si>
    <t>LR1 F2K4</t>
  </si>
  <si>
    <t>4200580721</t>
  </si>
  <si>
    <t>AUDIO-TECHNICA</t>
  </si>
  <si>
    <t>PRO42</t>
  </si>
  <si>
    <t>4200580892</t>
  </si>
  <si>
    <t>EN3155-016-M-20-18</t>
  </si>
  <si>
    <t>Fototransistor NPN Vishay sensible a IR,</t>
  </si>
  <si>
    <t>1101794570</t>
  </si>
  <si>
    <t>1800114244</t>
  </si>
  <si>
    <t>32121609</t>
  </si>
  <si>
    <t>Resistencia TE Connectivity, de 2k? &amp;#17</t>
  </si>
  <si>
    <t>1101794250</t>
  </si>
  <si>
    <t>4800002692</t>
  </si>
  <si>
    <t>3500</t>
  </si>
  <si>
    <t>1251200</t>
  </si>
  <si>
    <t>39121534</t>
  </si>
  <si>
    <t>Luz piloto, Universal LED, di&amp;#225;metro</t>
  </si>
  <si>
    <t>1101794252</t>
  </si>
  <si>
    <t>3510</t>
  </si>
  <si>
    <t>6095846</t>
  </si>
  <si>
    <t>39122221</t>
  </si>
  <si>
    <t>Bloque de luces Eaton 216557 M22-LED-W,</t>
  </si>
  <si>
    <t>3520</t>
  </si>
  <si>
    <t>3993630</t>
  </si>
  <si>
    <t>1800114171</t>
  </si>
  <si>
    <t>1231024609900</t>
  </si>
  <si>
    <t>TUBO TERMO 1/4 2:1 L=1.219M PVDF CLARO R</t>
  </si>
  <si>
    <t>1231025129901</t>
  </si>
  <si>
    <t>TUBO TERMO 1/2 2:1 L=1.219M PVDF CLARO R</t>
  </si>
  <si>
    <t>1231025193820</t>
  </si>
  <si>
    <t>TUBO TERMO 3/4" 2:1 FLUOPOLYMR CLEAR RHS</t>
  </si>
  <si>
    <t>1235025400802</t>
  </si>
  <si>
    <t>CANALETA 40X40MM PVC GRIS RAL7035 U43X</t>
  </si>
  <si>
    <t>1238510040000</t>
  </si>
  <si>
    <t>PUNTERA PREAISLA 4MM2 NARANJA</t>
  </si>
  <si>
    <t>1800114173</t>
  </si>
  <si>
    <t>4200581768</t>
  </si>
  <si>
    <t>4200581752</t>
  </si>
  <si>
    <t>1209990020620</t>
  </si>
  <si>
    <t>CONTACTO MACHO SIZE 20 M39029/58-363</t>
  </si>
  <si>
    <t>1214090010420</t>
  </si>
  <si>
    <t>CONTACTO HEMBRA M39029/5-115</t>
  </si>
  <si>
    <t>1800114174</t>
  </si>
  <si>
    <t>1219990340200</t>
  </si>
  <si>
    <t>ACC PIN H AWG22-24 CRIMP ORO/NIQU</t>
  </si>
  <si>
    <t>1530120000001</t>
  </si>
  <si>
    <t>TUERCA EX M12 INOX A2 DIN934</t>
  </si>
  <si>
    <t>1706500052500</t>
  </si>
  <si>
    <t>BANDEJA EST VENT 1U 7" AC NEG P/RACK 19"</t>
  </si>
  <si>
    <t>1706500052600</t>
  </si>
  <si>
    <t>BANDEJA AJUST 1U 16-24" AC NEG P/RACK19"</t>
  </si>
  <si>
    <t>1229590800100</t>
  </si>
  <si>
    <t>CB EQUIPADO ALIMENT M/H L=2MTRS /CNC IEC</t>
  </si>
  <si>
    <t>1800114176</t>
  </si>
  <si>
    <t>1589906820000</t>
  </si>
  <si>
    <t>CHA IOT CARRIL DIN PERFORAD 955X35X7.5MM</t>
  </si>
  <si>
    <t>1589990519000</t>
  </si>
  <si>
    <t>TOPE FINAL BAM4 CARR DIN POLIAM GRIS OSC</t>
  </si>
  <si>
    <t>1709904470000</t>
  </si>
  <si>
    <t>ACCESORIO MONTAJE NETSHELTER SX</t>
  </si>
  <si>
    <t>3120100170400</t>
  </si>
  <si>
    <t>KITT ACC MECANICA TUERCA/ARANDELA/TORNIL</t>
  </si>
  <si>
    <t>3170110330500</t>
  </si>
  <si>
    <t>HUB 4P USB3.0 3XUSB-A 1XUSB-C 5GBPS NEGR</t>
  </si>
  <si>
    <t>1065001380100</t>
  </si>
  <si>
    <t>FOTOTRANSISTOR NPN 70V 100MA T-1/D3MM R</t>
  </si>
  <si>
    <t>1800114177</t>
  </si>
  <si>
    <t>1229500300006</t>
  </si>
  <si>
    <t>CBL EQ SFP+10GBE AWG30 3M</t>
  </si>
  <si>
    <t>1800114199</t>
  </si>
  <si>
    <t>3210103550300</t>
  </si>
  <si>
    <t>CBL EQUI USB 2.0(M/M) 480MBPS TIP A L=3M</t>
  </si>
  <si>
    <t>1016072008902</t>
  </si>
  <si>
    <t>CON POLPNO 2U0 440V 10% D30X56MM ROHS</t>
  </si>
  <si>
    <t>1800114061</t>
  </si>
  <si>
    <t>4200581637</t>
  </si>
  <si>
    <t>LCR COMPONENTS</t>
  </si>
  <si>
    <t>MR/P/440/2/B</t>
  </si>
  <si>
    <t>1135234080300</t>
  </si>
  <si>
    <t>KIT DISYUNTOR 20-80KW 400V VRLA GALAXYVS</t>
  </si>
  <si>
    <t>1204200530620</t>
  </si>
  <si>
    <t>CNC CIR 15-5 5M PLUG RECT CRMP NI-ZN R-N</t>
  </si>
  <si>
    <t>1209994090221</t>
  </si>
  <si>
    <t>ACC BACKSHELL #9 RECTO AL ELEC-NI</t>
  </si>
  <si>
    <t>1209994190024</t>
  </si>
  <si>
    <t>ABRAZADERA CNC CIR #19 RECT AL/EL-NI</t>
  </si>
  <si>
    <t>1209994240424</t>
  </si>
  <si>
    <t>ACC BACKSHELL 21 ALU MIL-DTL-38999III IV</t>
  </si>
  <si>
    <t>1214300330020</t>
  </si>
  <si>
    <t>CNC CIR 9-98S/3H RECEPT RECT CRIMP ZN/NI</t>
  </si>
  <si>
    <t>1264011783100</t>
  </si>
  <si>
    <t>SAI 80KW 3F 400V PUESTA-5X8 GALAXY-VS</t>
  </si>
  <si>
    <t>1264011789300</t>
  </si>
  <si>
    <t>SERVICIO 1YR EAA UPG 3P P/SAI 41-150KVA</t>
  </si>
  <si>
    <t>1264011789400</t>
  </si>
  <si>
    <t>SERVICIO INSTAL CONJ BATERIA VRLA 1X48</t>
  </si>
  <si>
    <t>1351303410000</t>
  </si>
  <si>
    <t>T. RED GEST LCES2 C/MODBUS/ETH/SENS-AUX</t>
  </si>
  <si>
    <t>1700103180000</t>
  </si>
  <si>
    <t>ARMARIO BATERIA VACIO VRLA 197X110X85CM</t>
  </si>
  <si>
    <t>1751100080100</t>
  </si>
  <si>
    <t>BASE DE 8 ENCHUFES INTERRUPTOR RACK 19"</t>
  </si>
  <si>
    <t>1800114062</t>
  </si>
  <si>
    <t>3120301930000</t>
  </si>
  <si>
    <t>PANEL CONEX ACOP CAT6A 1U 24P P/RACK 19"</t>
  </si>
  <si>
    <t>4200581720</t>
  </si>
  <si>
    <t>FS.COM</t>
  </si>
  <si>
    <t>C6AP-S24FT1U</t>
  </si>
  <si>
    <t>3170405860300</t>
  </si>
  <si>
    <t>TRANSCEPTOR SFP+ 10GBASE-T RJ45 PROSAFE</t>
  </si>
  <si>
    <t>4200581949</t>
  </si>
  <si>
    <t>AXM765</t>
  </si>
  <si>
    <t>1229500180300</t>
  </si>
  <si>
    <t>CBL EQ DIV ALIM C14/2XC13 18AWG 18" NEG</t>
  </si>
  <si>
    <t>1800114063</t>
  </si>
  <si>
    <t>3210506330100</t>
  </si>
  <si>
    <t>ADAPT DP-MINI-M/HDMI-A-H 2K BLANCO L0.1M</t>
  </si>
  <si>
    <t>1800114067</t>
  </si>
  <si>
    <t>3120500540100</t>
  </si>
  <si>
    <t>PDU MANAGED 24XC13/6XC19 32A 22KW RACK</t>
  </si>
  <si>
    <t>4200582045</t>
  </si>
  <si>
    <t>DK 7979.437</t>
  </si>
  <si>
    <t>MONTAJE SIMULADOR A320</t>
  </si>
  <si>
    <t>1101792892</t>
  </si>
  <si>
    <t>4200581670</t>
  </si>
  <si>
    <t>A9DF3616</t>
  </si>
  <si>
    <t>4200581444</t>
  </si>
  <si>
    <t>4200581883</t>
  </si>
  <si>
    <t>EBM</t>
  </si>
  <si>
    <t>G2E140-NS38-01</t>
  </si>
  <si>
    <t>4200581036</t>
  </si>
  <si>
    <t>M85049/38-15N</t>
  </si>
  <si>
    <t>4200581959</t>
  </si>
  <si>
    <t>AS85049/38-13N</t>
  </si>
  <si>
    <t>4200581878</t>
  </si>
  <si>
    <t>D38999/26ZD5SN</t>
  </si>
  <si>
    <t>4200581503</t>
  </si>
  <si>
    <t>PKD-1512</t>
  </si>
  <si>
    <t>4200581080</t>
  </si>
  <si>
    <t>4200581704</t>
  </si>
  <si>
    <t>COMPUTER TRADING S. L.</t>
  </si>
  <si>
    <t>CRUCIAL</t>
  </si>
  <si>
    <t>CT16G4SFD832A</t>
  </si>
  <si>
    <t>4200581716</t>
  </si>
  <si>
    <t>KINGSTON</t>
  </si>
  <si>
    <t>SNV2S/250G</t>
  </si>
  <si>
    <t>4200581313</t>
  </si>
  <si>
    <t>FG FUNCTION ROYALTY</t>
  </si>
  <si>
    <t>FG FUNCTION STANDARD FEE</t>
  </si>
  <si>
    <t>A14-P30</t>
  </si>
  <si>
    <t>4200581619</t>
  </si>
  <si>
    <t>8559N2011B</t>
  </si>
  <si>
    <t>4200581755</t>
  </si>
  <si>
    <t>600329</t>
  </si>
  <si>
    <t>600585</t>
  </si>
  <si>
    <t>HUMID-1WIRE 3M</t>
  </si>
  <si>
    <t>600570</t>
  </si>
  <si>
    <t>4200581246</t>
  </si>
  <si>
    <t>776-0939</t>
  </si>
  <si>
    <t>1359900000500</t>
  </si>
  <si>
    <t>COMPRA DIRECTA ELECTRICOS/ELECTRONICOS</t>
  </si>
  <si>
    <t>1101797682</t>
  </si>
  <si>
    <t>1101797739</t>
  </si>
  <si>
    <t>4800002701</t>
  </si>
  <si>
    <t>4040</t>
  </si>
  <si>
    <t>7000760P</t>
  </si>
  <si>
    <t>1101797741</t>
  </si>
  <si>
    <t>4200583162</t>
  </si>
  <si>
    <t>1800114769</t>
  </si>
  <si>
    <t>1218095002000</t>
  </si>
  <si>
    <t>CLAVIJA STAR TOP 400V 50/60HZ 16A ROJO</t>
  </si>
  <si>
    <t>1222291900200</t>
  </si>
  <si>
    <t>CBL 2X1,50MM TRENZADO 500V ROJO/NEGRO</t>
  </si>
  <si>
    <t>1237092052300</t>
  </si>
  <si>
    <t>TAPA FINAL 36.2X50.5X2.5MM ZAP/TW7 OR</t>
  </si>
  <si>
    <t>1390700590501</t>
  </si>
  <si>
    <t>SISTEMA EGPWS MKVA 115VAC P/A320/330/340</t>
  </si>
  <si>
    <t>1800114778</t>
  </si>
  <si>
    <t>3166035600000</t>
  </si>
  <si>
    <t>LIC SW SIMULADOR FMS A320 FFS</t>
  </si>
  <si>
    <t>1706202120000</t>
  </si>
  <si>
    <t>SOPORTE CARRIL DIN 84HP 426MM GRIS ACERO</t>
  </si>
  <si>
    <t>1800114780</t>
  </si>
  <si>
    <t>1390704692600</t>
  </si>
  <si>
    <t>PANEL FFIOS 170X85X58.25MM</t>
  </si>
  <si>
    <t>1800114782</t>
  </si>
  <si>
    <t>1390704692700</t>
  </si>
  <si>
    <t>PANEL SEAT 71X85MM ALUM 6061T6</t>
  </si>
  <si>
    <t>1390704692800</t>
  </si>
  <si>
    <t>PANEL CONEXION AUDIO IOS 50X85MM ALUM</t>
  </si>
  <si>
    <t>1390704693000</t>
  </si>
  <si>
    <t>PANEL SEAT+AUDIO ALUM 6061T6</t>
  </si>
  <si>
    <t>1390704693100</t>
  </si>
  <si>
    <t>PANEL BLANCO 50X85X2MM ALUM 6061T6</t>
  </si>
  <si>
    <t>1390705801095</t>
  </si>
  <si>
    <t>IOS AUDIO CONNECTION PANEL A320</t>
  </si>
  <si>
    <t>1390705801195</t>
  </si>
  <si>
    <t>USB PANEL A320</t>
  </si>
  <si>
    <t>1390705801295</t>
  </si>
  <si>
    <t>AUDIO AND SEAT PANEL A320</t>
  </si>
  <si>
    <t>1390705801395</t>
  </si>
  <si>
    <t>FFIOS PANEL A320</t>
  </si>
  <si>
    <t>1390705801495</t>
  </si>
  <si>
    <t>BLANCK PANEL A320</t>
  </si>
  <si>
    <t>1800114783</t>
  </si>
  <si>
    <t>1264011783500</t>
  </si>
  <si>
    <t>SAI 80KW 3F 400V 5X8 C/ARMARIO/INT S/OF</t>
  </si>
  <si>
    <t>1800114612</t>
  </si>
  <si>
    <t>1209994130024</t>
  </si>
  <si>
    <t>ACC BACKSHELL #13 RECTO AL ZN/CO NEGRO</t>
  </si>
  <si>
    <t>1800114613</t>
  </si>
  <si>
    <t>1237000122003</t>
  </si>
  <si>
    <t>BLOQ TERM 2P 26-12AWG DNRAIL G/Y PT2,5PE</t>
  </si>
  <si>
    <t>1800114614</t>
  </si>
  <si>
    <t>1237090062101</t>
  </si>
  <si>
    <t>BORNA RAIL SIZE#22 DISENO#3 5A S/SELLAR</t>
  </si>
  <si>
    <t>1237714400300</t>
  </si>
  <si>
    <t>TERM PUNTE AISL P/CBL 4MM2 E-CU-PP NARAN</t>
  </si>
  <si>
    <t>1800114615</t>
  </si>
  <si>
    <t>1238514252800</t>
  </si>
  <si>
    <t>TERM PUNTERA P/CBL 2,5MM2 E-CU-PP GRIS</t>
  </si>
  <si>
    <t>4200582294</t>
  </si>
  <si>
    <t>1705202000000</t>
  </si>
  <si>
    <t>CUBIERTA P/ MODULO SOPORTE 19" 3U</t>
  </si>
  <si>
    <t>1706201190000</t>
  </si>
  <si>
    <t>KIT MOD DISTR POT SUBRACK 3U 84HP 115MM</t>
  </si>
  <si>
    <t>1209994085220</t>
  </si>
  <si>
    <t>ACC CNC CIR #8 .500-20UNF STRN RELIEF NI</t>
  </si>
  <si>
    <t>1800114616</t>
  </si>
  <si>
    <t>1229511850000</t>
  </si>
  <si>
    <t>CBL EQ STEREO-3.5MM-H ACOD/2XRCA-M L=3M</t>
  </si>
  <si>
    <t>1800114617</t>
  </si>
  <si>
    <t>3190402380300</t>
  </si>
  <si>
    <t>MONITOR TACTIL LCD 22" 1920X1080 FULL HD</t>
  </si>
  <si>
    <t>1800114618</t>
  </si>
  <si>
    <t>1101796017</t>
  </si>
  <si>
    <t>4200582780</t>
  </si>
  <si>
    <t>27112147</t>
  </si>
  <si>
    <t>Herramienta de crimpado Molex, serie 207</t>
  </si>
  <si>
    <t>1101795754</t>
  </si>
  <si>
    <t>4800002700</t>
  </si>
  <si>
    <t>1754238</t>
  </si>
  <si>
    <t>1209994210022</t>
  </si>
  <si>
    <t>ACC BACKSHELL #21 RECTO AL ZN/CO NEGRO</t>
  </si>
  <si>
    <t>1800114432</t>
  </si>
  <si>
    <t>1218000320303</t>
  </si>
  <si>
    <t>CNC ALIMENT P+N+T 6H 230V 16A IP44 AZ</t>
  </si>
  <si>
    <t>1237000122005</t>
  </si>
  <si>
    <t>BLOQ TERM 2P 26-12AWG AMR/VER ZPEA 2.5-2</t>
  </si>
  <si>
    <t>1237000122101</t>
  </si>
  <si>
    <t>BLOQ TERM 3P 26-12AWG ZDU 2.5-2/3AN ROHS</t>
  </si>
  <si>
    <t>1237000262001</t>
  </si>
  <si>
    <t>BORNE D/POTENCIA 26AWG 500V GRIS ROHS</t>
  </si>
  <si>
    <t>1237091470401</t>
  </si>
  <si>
    <t>PEINE CONEXION TRANSV 24A AMAR ZQV 2.5/2</t>
  </si>
  <si>
    <t>1237092052100</t>
  </si>
  <si>
    <t>TAPA FINAL 36.2X50.5X2.5MM BEIGE ZAP/TW7</t>
  </si>
  <si>
    <t>1237711415200</t>
  </si>
  <si>
    <t>TERM PUNTERA S=1,5MM2 L=14MM E-CU-PP NEG</t>
  </si>
  <si>
    <t>1237714100000</t>
  </si>
  <si>
    <t>TERM AISL PUNTERA P/CBL 1MM2 ROJO</t>
  </si>
  <si>
    <t>1705505480000</t>
  </si>
  <si>
    <t>PANEL FRONTAL 3U 84HP 426.4X128.4X2.5MM</t>
  </si>
  <si>
    <t>1706201190100</t>
  </si>
  <si>
    <t>MOD SOPORTE PU 19" 3U EQUIP P/SUBRACK</t>
  </si>
  <si>
    <t>1706701900200</t>
  </si>
  <si>
    <t>RAIL GUIA DIN 43880 SOP SUJECCION P/19"</t>
  </si>
  <si>
    <t>1000142801001</t>
  </si>
  <si>
    <t>RST PELMET AXI 2K80 1% 50PPM 2/5W 0204 R</t>
  </si>
  <si>
    <t>1800114433</t>
  </si>
  <si>
    <t>4200582734</t>
  </si>
  <si>
    <t>MRS16000C2801FCT00</t>
  </si>
  <si>
    <t>1000242801001</t>
  </si>
  <si>
    <t>RST PELMET 2K80 1% 50PPM 3/5W 0207 ROHS</t>
  </si>
  <si>
    <t>4200582308</t>
  </si>
  <si>
    <t>MF0207FTE52-2K8</t>
  </si>
  <si>
    <t>1540913000001</t>
  </si>
  <si>
    <t>ARA ABA EXT P/M4 INOX DIN 6798A</t>
  </si>
  <si>
    <t>4800002695</t>
  </si>
  <si>
    <t>4200582413</t>
  </si>
  <si>
    <t>4200582738</t>
  </si>
  <si>
    <t>M39029/58-363</t>
  </si>
  <si>
    <t>M39029/5-115</t>
  </si>
  <si>
    <t>4200582519</t>
  </si>
  <si>
    <t>4200582629</t>
  </si>
  <si>
    <t>4200582420</t>
  </si>
  <si>
    <t>4200582805</t>
  </si>
  <si>
    <t>4200582531</t>
  </si>
  <si>
    <t>4200583117</t>
  </si>
  <si>
    <t>4200583052</t>
  </si>
  <si>
    <t>4200582279</t>
  </si>
  <si>
    <t>4200582317</t>
  </si>
  <si>
    <t>487-277</t>
  </si>
  <si>
    <t>4200582687</t>
  </si>
  <si>
    <t>AR7711</t>
  </si>
  <si>
    <t>4200582088</t>
  </si>
  <si>
    <t>HB30A3A1CFB</t>
  </si>
  <si>
    <t>4200582718</t>
  </si>
  <si>
    <t>BPW85A</t>
  </si>
  <si>
    <t>4200582287</t>
  </si>
  <si>
    <t>ENCORE REAL TIME ESPAÑA,S.A</t>
  </si>
  <si>
    <t>OPTCORE</t>
  </si>
  <si>
    <t>CAB-DAC30M-SFPP</t>
  </si>
  <si>
    <t>GVSBBK20K80H</t>
  </si>
  <si>
    <t>4200582737</t>
  </si>
  <si>
    <t>D38999/26ZD5PN</t>
  </si>
  <si>
    <t>M85049/38-9N</t>
  </si>
  <si>
    <t>M85049/38-19N</t>
  </si>
  <si>
    <t>M85049/38-21N</t>
  </si>
  <si>
    <t>D38999/20ZA98SN</t>
  </si>
  <si>
    <t>4200582962</t>
  </si>
  <si>
    <t>GVSUPS80KHS</t>
  </si>
  <si>
    <t>WUPGEAA-UG-02</t>
  </si>
  <si>
    <t>QBATT-01</t>
  </si>
  <si>
    <t>AP9644</t>
  </si>
  <si>
    <t>4200582261</t>
  </si>
  <si>
    <t>GVEBC11</t>
  </si>
  <si>
    <t>4200582095</t>
  </si>
  <si>
    <t>12.03.3129</t>
  </si>
  <si>
    <t>4200582374</t>
  </si>
  <si>
    <t>4200582242</t>
  </si>
  <si>
    <t>AMALFI TRADING, INC</t>
  </si>
  <si>
    <t>D38999/26ZA98PN</t>
  </si>
  <si>
    <t>4200582813</t>
  </si>
  <si>
    <t>INGENIERIA Y SISTEMAS DEL CABLE, SL</t>
  </si>
  <si>
    <t>4200582270</t>
  </si>
  <si>
    <t>GIZA TECHNOLOGIES, INC</t>
  </si>
  <si>
    <t>RIVEX NILIC</t>
  </si>
  <si>
    <t>ASNA2083BG2-10</t>
  </si>
  <si>
    <t>A9C21132</t>
  </si>
  <si>
    <t>A9C21134</t>
  </si>
  <si>
    <t>A9F85416</t>
  </si>
  <si>
    <t>A9DF3716</t>
  </si>
  <si>
    <t>4200582197</t>
  </si>
  <si>
    <t>HARTING</t>
  </si>
  <si>
    <t>09 45 452 1904</t>
  </si>
  <si>
    <t>4200582604</t>
  </si>
  <si>
    <t>MM-C6N-50-28LSZH-F</t>
  </si>
  <si>
    <t>4200582605</t>
  </si>
  <si>
    <t>MM-C6Y-35-28LSZH-F</t>
  </si>
  <si>
    <t>MM-C6Y-50-28LSZH-F</t>
  </si>
  <si>
    <t>MM-C6T-10-28LSZH-F</t>
  </si>
  <si>
    <t>4200582207</t>
  </si>
  <si>
    <t>70543-0008</t>
  </si>
  <si>
    <t>70543-0044</t>
  </si>
  <si>
    <t>4200582116</t>
  </si>
  <si>
    <t>1-2308346-6</t>
  </si>
  <si>
    <t>4200582054</t>
  </si>
  <si>
    <t>NOTIFIER</t>
  </si>
  <si>
    <t>B501AP</t>
  </si>
  <si>
    <t>NFXI-VIEW</t>
  </si>
  <si>
    <t>ID3004-2-001</t>
  </si>
  <si>
    <t>M710</t>
  </si>
  <si>
    <t>M701</t>
  </si>
  <si>
    <t>SORIAU</t>
  </si>
  <si>
    <t>8660-206</t>
  </si>
  <si>
    <t>4200583598</t>
  </si>
  <si>
    <t>Terminal de leng&amp;#252;eta hembra TE Conn</t>
  </si>
  <si>
    <t>1101798256</t>
  </si>
  <si>
    <t>4800002706</t>
  </si>
  <si>
    <t>7197145</t>
  </si>
  <si>
    <t>1101798585</t>
  </si>
  <si>
    <t>750</t>
  </si>
  <si>
    <t>27112836</t>
  </si>
  <si>
    <t>Juego de puntas de atornillar MTI de 32</t>
  </si>
  <si>
    <t>760</t>
  </si>
  <si>
    <t>3966111</t>
  </si>
  <si>
    <t>1101799195</t>
  </si>
  <si>
    <t>1470</t>
  </si>
  <si>
    <t>26121639</t>
  </si>
  <si>
    <t>Cable de datos apantallado TE Connectivi</t>
  </si>
  <si>
    <t>1101799202</t>
  </si>
  <si>
    <t>1480</t>
  </si>
  <si>
    <t>0362572</t>
  </si>
  <si>
    <t>4200583938</t>
  </si>
  <si>
    <t>4200583542</t>
  </si>
  <si>
    <t>AL0003</t>
  </si>
  <si>
    <t>4200583543</t>
  </si>
  <si>
    <t>MANFROTTO</t>
  </si>
  <si>
    <t>MAN035</t>
  </si>
  <si>
    <t>MAN037</t>
  </si>
  <si>
    <t>4200583931</t>
  </si>
  <si>
    <t>LANBERG</t>
  </si>
  <si>
    <t>CA-USBA-15CU-0010-BK</t>
  </si>
  <si>
    <t>4200583884</t>
  </si>
  <si>
    <t>RW-175-3/4-X</t>
  </si>
  <si>
    <t>4200583866</t>
  </si>
  <si>
    <t>4200583298</t>
  </si>
  <si>
    <t>4200583858</t>
  </si>
  <si>
    <t>4200583292</t>
  </si>
  <si>
    <t>16-02-0088</t>
  </si>
  <si>
    <t>4200583638</t>
  </si>
  <si>
    <t>INGRAM MICRO, S.L.U.</t>
  </si>
  <si>
    <t>ELO TOUCH SOLUTIONS</t>
  </si>
  <si>
    <t>E351600</t>
  </si>
  <si>
    <t>4200583170</t>
  </si>
  <si>
    <t>GR-SEQ40402</t>
  </si>
  <si>
    <t>GR-SEQ40403</t>
  </si>
  <si>
    <t>GR-SEQ40404</t>
  </si>
  <si>
    <t>GR-SEQ40406</t>
  </si>
  <si>
    <t>GR-SEQ40407</t>
  </si>
  <si>
    <t>GR-SEQ40408</t>
  </si>
  <si>
    <t>GR-SEQ40409</t>
  </si>
  <si>
    <t>GR-SEQ40410</t>
  </si>
  <si>
    <t>GR-SEQ40411</t>
  </si>
  <si>
    <t>GR-SEQ40412</t>
  </si>
  <si>
    <t>4300334654</t>
  </si>
  <si>
    <t>4200584136</t>
  </si>
  <si>
    <t>M5A-RP02FF-N026-41</t>
  </si>
  <si>
    <t>PS031W</t>
  </si>
  <si>
    <t>4200584478</t>
  </si>
  <si>
    <t>RLR07C4700JR</t>
  </si>
  <si>
    <t>APEM</t>
  </si>
  <si>
    <t>Q8P1CXXY110E</t>
  </si>
  <si>
    <t>4200584216</t>
  </si>
  <si>
    <t>LAT-CAT6AF-NJ-0.3</t>
  </si>
  <si>
    <t>LAT-CAT6AF-NJ-1.5</t>
  </si>
  <si>
    <t>4200584352</t>
  </si>
  <si>
    <t>CONSUEGRA SOC. COOP. LTD.</t>
  </si>
  <si>
    <t>4200584313</t>
  </si>
  <si>
    <t>4200584417</t>
  </si>
  <si>
    <t>4200584526</t>
  </si>
  <si>
    <t>4200584535</t>
  </si>
  <si>
    <t>4200584536</t>
  </si>
  <si>
    <t>PHOENIX CONTACT S.A.</t>
  </si>
  <si>
    <t>1207653</t>
  </si>
  <si>
    <t>4200584553</t>
  </si>
  <si>
    <t>1SNK900001R0000</t>
  </si>
  <si>
    <t>4200584581</t>
  </si>
  <si>
    <t>AR8100</t>
  </si>
  <si>
    <t>4200584477</t>
  </si>
  <si>
    <t>WEIDMULLER, S.A.</t>
  </si>
  <si>
    <t>WEIDMULLER</t>
  </si>
  <si>
    <t>1720950000</t>
  </si>
  <si>
    <t>1706010000</t>
  </si>
  <si>
    <t>1608860000</t>
  </si>
  <si>
    <t>1706110000</t>
  </si>
  <si>
    <t>4200584480</t>
  </si>
  <si>
    <t>4200584489</t>
  </si>
  <si>
    <t>1706130000</t>
  </si>
  <si>
    <t>1219000490700</t>
  </si>
  <si>
    <t>CAJA PORTACONTACTOS 4H 1,57MM RECEP</t>
  </si>
  <si>
    <t>1800115231</t>
  </si>
  <si>
    <t>1237092052800</t>
  </si>
  <si>
    <t>TAPA FINAL 2.2X39.6X68MM GRIS D-PTTB 2.5</t>
  </si>
  <si>
    <t>1237093219000</t>
  </si>
  <si>
    <t>TAPA FINAL 48.6X2.2X29.1MM PA GRS DST2,5</t>
  </si>
  <si>
    <t>7854619050100</t>
  </si>
  <si>
    <t>CORREA MUÑECA TIERRA ESD BANANA/M 1.8M</t>
  </si>
  <si>
    <t>1800115232</t>
  </si>
  <si>
    <t>MONTAJE EQUIPO CABINA SIMULADOR A320</t>
  </si>
  <si>
    <t>1101800301</t>
  </si>
  <si>
    <t>4300335153</t>
  </si>
  <si>
    <t>32111502</t>
  </si>
  <si>
    <t>Vishay 1.7 (Dia.) x 3.9mm Simple BZX55C6</t>
  </si>
  <si>
    <t>1101802159</t>
  </si>
  <si>
    <t>4800002712</t>
  </si>
  <si>
    <t>4420</t>
  </si>
  <si>
    <t>6997806</t>
  </si>
  <si>
    <t>32101629</t>
  </si>
  <si>
    <t>Amplificador operacional LF347N 3MHZ PDI</t>
  </si>
  <si>
    <t>4430</t>
  </si>
  <si>
    <t>6610473P</t>
  </si>
  <si>
    <t>Resistencia TE Connectivity, de 1k? &amp;#17</t>
  </si>
  <si>
    <t>4440</t>
  </si>
  <si>
    <t>1251150P</t>
  </si>
  <si>
    <t>32111511</t>
  </si>
  <si>
    <t>Diodo de conmutaci&amp;#243;n, 1N4148, 300mA</t>
  </si>
  <si>
    <t>4450</t>
  </si>
  <si>
    <t>8428002</t>
  </si>
  <si>
    <t>32111504</t>
  </si>
  <si>
    <t>Diodo, GI754-E3/54, 6A, 400V Conexi&amp;#243</t>
  </si>
  <si>
    <t>4460</t>
  </si>
  <si>
    <t>7088016P</t>
  </si>
  <si>
    <t>32121505</t>
  </si>
  <si>
    <t>Condensador electrol&amp;#237;tico Panasonic</t>
  </si>
  <si>
    <t>4470</t>
  </si>
  <si>
    <t>3150619P</t>
  </si>
  <si>
    <t>15121905</t>
  </si>
  <si>
    <t>Pasta t&amp;#233;rmica con &amp;#243;xido met&amp;#2</t>
  </si>
  <si>
    <t>1101802185</t>
  </si>
  <si>
    <t>4490</t>
  </si>
  <si>
    <t>0554311</t>
  </si>
  <si>
    <t>55121612</t>
  </si>
  <si>
    <t>PK20 ETQ LSR 210X297 METAL APLI 10071</t>
  </si>
  <si>
    <t>1101802192</t>
  </si>
  <si>
    <t>4800002711</t>
  </si>
  <si>
    <t>FUNDACION JUAN XXIII-RONCALLI DISC.</t>
  </si>
  <si>
    <t>3048879</t>
  </si>
  <si>
    <t>7218|S24B05_S1076</t>
  </si>
  <si>
    <t>43223306</t>
  </si>
  <si>
    <t>Bandeja en rack con ventilaci&amp;#243;n 1U</t>
  </si>
  <si>
    <t>1101802534</t>
  </si>
  <si>
    <t>4770</t>
  </si>
  <si>
    <t>1863002</t>
  </si>
  <si>
    <t>1101802542</t>
  </si>
  <si>
    <t>4780</t>
  </si>
  <si>
    <t>24141501</t>
  </si>
  <si>
    <t>Pel&amp;#237;cula para protecci&amp;#243;n contr</t>
  </si>
  <si>
    <t>1101802755</t>
  </si>
  <si>
    <t>5040</t>
  </si>
  <si>
    <t>8157012</t>
  </si>
  <si>
    <t>39121723</t>
  </si>
  <si>
    <t>Tubo termorretr&amp;#225;ctil TE Connectivit</t>
  </si>
  <si>
    <t>1101803073</t>
  </si>
  <si>
    <t>4800002726</t>
  </si>
  <si>
    <t>2777960</t>
  </si>
  <si>
    <t>39121412</t>
  </si>
  <si>
    <t>Carcasa de conector circular Amphenol Li</t>
  </si>
  <si>
    <t>1101803108</t>
  </si>
  <si>
    <t>2067532</t>
  </si>
  <si>
    <t>1101803543</t>
  </si>
  <si>
    <t>1360</t>
  </si>
  <si>
    <t>2885241</t>
  </si>
  <si>
    <t>1370</t>
  </si>
  <si>
    <t>2067523</t>
  </si>
  <si>
    <t>1380</t>
  </si>
  <si>
    <t>Carcasa de conector circular Amphenol M8</t>
  </si>
  <si>
    <t>1390</t>
  </si>
  <si>
    <t>2067519</t>
  </si>
  <si>
    <t>Puntera hueca de crimpado RS PRO, Aislad</t>
  </si>
  <si>
    <t>1101804761</t>
  </si>
  <si>
    <t>43211609</t>
  </si>
  <si>
    <t>Cable USB 2.0 StarTech.com, con A. USB C</t>
  </si>
  <si>
    <t>1101804766</t>
  </si>
  <si>
    <t>43202222</t>
  </si>
  <si>
    <t>Cable VGA StarTech.com de color Negro, c</t>
  </si>
  <si>
    <t>43211617</t>
  </si>
  <si>
    <t>Cable USB 2.0 StarTech.com, con A. USB A</t>
  </si>
  <si>
    <t>4200584548</t>
  </si>
  <si>
    <t>MS27212-1-5</t>
  </si>
  <si>
    <t>4200584732</t>
  </si>
  <si>
    <t>VISHAY/DALE</t>
  </si>
  <si>
    <t>RCMM02 27K 2% K3</t>
  </si>
  <si>
    <t>4200584974</t>
  </si>
  <si>
    <t>4200585312</t>
  </si>
  <si>
    <t>PUNZOMET S.L.</t>
  </si>
  <si>
    <t>4200584596</t>
  </si>
  <si>
    <t>DIN934-M12-A2-70</t>
  </si>
  <si>
    <t>4200584810</t>
  </si>
  <si>
    <t>CABSHELF1U7V</t>
  </si>
  <si>
    <t>AR8125</t>
  </si>
  <si>
    <t>4200585421</t>
  </si>
  <si>
    <t>GLENAIR, INC</t>
  </si>
  <si>
    <t>M85049/38-21Z</t>
  </si>
  <si>
    <t>4200584911</t>
  </si>
  <si>
    <t>458-702</t>
  </si>
  <si>
    <t>4200584758</t>
  </si>
  <si>
    <t>SCHNEIDER ELECTRIC IT SPAIN, S.L</t>
  </si>
  <si>
    <t>GVSUPS80KHS/221213-12728957</t>
  </si>
  <si>
    <t>M85049/38-13Z</t>
  </si>
  <si>
    <t>4200584635</t>
  </si>
  <si>
    <t>M85049/52-1-8N</t>
  </si>
  <si>
    <t>4200585481</t>
  </si>
  <si>
    <t>4200585517</t>
  </si>
  <si>
    <t>SWS100</t>
  </si>
  <si>
    <t>0915477020000</t>
  </si>
  <si>
    <t>PCB-400 HZ AC DIMMER BOARD</t>
  </si>
  <si>
    <t>1800115413</t>
  </si>
  <si>
    <t>4200584859</t>
  </si>
  <si>
    <t>LAB CIRCUITS SA</t>
  </si>
  <si>
    <t>0973585290100</t>
  </si>
  <si>
    <t>1800115609</t>
  </si>
  <si>
    <t>0973585290200</t>
  </si>
  <si>
    <t>0973585290300</t>
  </si>
  <si>
    <t>0973585290400</t>
  </si>
  <si>
    <t>CIERRE POST SUP + ANILLOS ADAPT</t>
  </si>
  <si>
    <t>0973585290500</t>
  </si>
  <si>
    <t>0973585290600</t>
  </si>
  <si>
    <t>0973585290700</t>
  </si>
  <si>
    <t>0973585290800</t>
  </si>
  <si>
    <t>1204894000006</t>
  </si>
  <si>
    <t>ACC P/CNC BACKSHELL SR R/A NIC SIZE 19</t>
  </si>
  <si>
    <t>1800115630</t>
  </si>
  <si>
    <t>1219090250000</t>
  </si>
  <si>
    <t>ACC CONTACTO H AWG18-24 D=1,57MM SERIE 1</t>
  </si>
  <si>
    <t>3210104720000</t>
  </si>
  <si>
    <t>1800115631</t>
  </si>
  <si>
    <t>3210104720100</t>
  </si>
  <si>
    <t>3210104721300</t>
  </si>
  <si>
    <t>LATIGUILLO ETHERNET UTP CAT6 RJ45 M/M L=</t>
  </si>
  <si>
    <t>1229593631000</t>
  </si>
  <si>
    <t>1800115632</t>
  </si>
  <si>
    <t>3420</t>
  </si>
  <si>
    <t>1787320</t>
  </si>
  <si>
    <t>3440</t>
  </si>
  <si>
    <t>1863229</t>
  </si>
  <si>
    <t>3450</t>
  </si>
  <si>
    <t>1861667</t>
  </si>
  <si>
    <t>3460</t>
  </si>
  <si>
    <t>1863178</t>
  </si>
  <si>
    <t>3470</t>
  </si>
  <si>
    <t>1863187</t>
  </si>
  <si>
    <t>1101805339</t>
  </si>
  <si>
    <t>4800</t>
  </si>
  <si>
    <t>4810</t>
  </si>
  <si>
    <t>1101805413</t>
  </si>
  <si>
    <t>31161807</t>
  </si>
  <si>
    <t>Arandelas Galvanizado brillante, Acero,</t>
  </si>
  <si>
    <t>1101806430</t>
  </si>
  <si>
    <t>4800002733</t>
  </si>
  <si>
    <t>0560338</t>
  </si>
  <si>
    <t>31161801</t>
  </si>
  <si>
    <t>Arandela a prueba de vibraciones Galvani</t>
  </si>
  <si>
    <t>1350</t>
  </si>
  <si>
    <t>0526574</t>
  </si>
  <si>
    <t>31161727</t>
  </si>
  <si>
    <t>Tuerca hexagonal M3 RS PRO de acero Galv</t>
  </si>
  <si>
    <t>0560293</t>
  </si>
  <si>
    <t>32121508</t>
  </si>
  <si>
    <t>Condensador de t&amp;#225;ntalo Vishay 489D4</t>
  </si>
  <si>
    <t>6844389</t>
  </si>
  <si>
    <t>32121701</t>
  </si>
  <si>
    <t>Diodo, 1N4004-E3/54, 1A, 400V Conexi&amp;#24</t>
  </si>
  <si>
    <t>6289029</t>
  </si>
  <si>
    <t>Resistencia RS PRO, de 5.1k? &amp;#177;5%, 0</t>
  </si>
  <si>
    <t>7397512</t>
  </si>
  <si>
    <t>32121607</t>
  </si>
  <si>
    <t>Matriz de resistencias Bourns, 4.7k?, &amp;#</t>
  </si>
  <si>
    <t>1400</t>
  </si>
  <si>
    <t>5224015</t>
  </si>
  <si>
    <t>Resistencia RS PRO, de 27k? &amp;#177;5%, 0.</t>
  </si>
  <si>
    <t>1410</t>
  </si>
  <si>
    <t>7397575</t>
  </si>
  <si>
    <t>32121618</t>
  </si>
  <si>
    <t>Resistencia TE Connectivity, de 13k? &amp;#1</t>
  </si>
  <si>
    <t>1420</t>
  </si>
  <si>
    <t>7550870</t>
  </si>
  <si>
    <t>32121616</t>
  </si>
  <si>
    <t>Potenci&amp;#243;metro para PCB Bourns serie</t>
  </si>
  <si>
    <t>1430</t>
  </si>
  <si>
    <t>5219287</t>
  </si>
  <si>
    <t>Resistencia RS PRO, de 33k? &amp;#177;5%, 0.</t>
  </si>
  <si>
    <t>1440</t>
  </si>
  <si>
    <t>7077789</t>
  </si>
  <si>
    <t>32131006</t>
  </si>
  <si>
    <t>Z&amp;#243;calo DIL Preci-Dip, paso de 2.54m</t>
  </si>
  <si>
    <t>1450</t>
  </si>
  <si>
    <t>7020676</t>
  </si>
  <si>
    <t>1101806908</t>
  </si>
  <si>
    <t>7218|S24B05_P10253</t>
  </si>
  <si>
    <t>7854800130000</t>
  </si>
  <si>
    <t>BROCHA PEQ PINTURA PLANA 25MM</t>
  </si>
  <si>
    <t>1802500600000</t>
  </si>
  <si>
    <t>MASILLA UNIVERSAL RELLENO DUAL</t>
  </si>
  <si>
    <t>1800700500000</t>
  </si>
  <si>
    <t>ADH METACRILATO 2C ARALDITE 2021-1 50ML</t>
  </si>
  <si>
    <t>1232525506900</t>
  </si>
  <si>
    <t>CINTA ADH 50MM 390UM 7.5N/CM BLANC TEJID</t>
  </si>
  <si>
    <t>Conector macho para PCB Molex serie SL d</t>
  </si>
  <si>
    <t>1101807103</t>
  </si>
  <si>
    <t>4800002736</t>
  </si>
  <si>
    <t>6700835</t>
  </si>
  <si>
    <t>6792499</t>
  </si>
  <si>
    <t>39121402</t>
  </si>
  <si>
    <t>Punto de toma de tierra para rack para p</t>
  </si>
  <si>
    <t>1101807400</t>
  </si>
  <si>
    <t>700</t>
  </si>
  <si>
    <t>0392141</t>
  </si>
  <si>
    <t>Carril DIN Perforado de Acero Phoenix Co</t>
  </si>
  <si>
    <t>6485738</t>
  </si>
  <si>
    <t>Placa de Cierre APC, 483 x 45 x 28mm</t>
  </si>
  <si>
    <t>1101807410</t>
  </si>
  <si>
    <t>7794070</t>
  </si>
  <si>
    <t>4200585889</t>
  </si>
  <si>
    <t>4200585921</t>
  </si>
  <si>
    <t>8559N2204B</t>
  </si>
  <si>
    <t>4200585891</t>
  </si>
  <si>
    <t>DIN6798-A5,1-A2</t>
  </si>
  <si>
    <t>4200585851</t>
  </si>
  <si>
    <t>DIN965-M3X4-A4-70-H</t>
  </si>
  <si>
    <t>4200585668</t>
  </si>
  <si>
    <t>ITURRI, S.A.</t>
  </si>
  <si>
    <t>Haagen S.L.</t>
  </si>
  <si>
    <t>017500</t>
  </si>
  <si>
    <t>017800</t>
  </si>
  <si>
    <t>4600004155</t>
  </si>
  <si>
    <t>TOULOUSE AIR SPARES</t>
  </si>
  <si>
    <t>D3231007000100</t>
  </si>
  <si>
    <t>60110-206</t>
  </si>
  <si>
    <t>4200586375</t>
  </si>
  <si>
    <t>1510</t>
  </si>
  <si>
    <t>RW-175-1/4-X-STK</t>
  </si>
  <si>
    <t>1500</t>
  </si>
  <si>
    <t>RW-175-1/2-X-STK</t>
  </si>
  <si>
    <t>4200586593</t>
  </si>
  <si>
    <t>L-COM</t>
  </si>
  <si>
    <t>CSMUAA-3M</t>
  </si>
  <si>
    <t>4200586251</t>
  </si>
  <si>
    <t>148A</t>
  </si>
  <si>
    <t>4200586187</t>
  </si>
  <si>
    <t>24563-096</t>
  </si>
  <si>
    <t>991201500-24564100</t>
  </si>
  <si>
    <t>24560-171</t>
  </si>
  <si>
    <t>8559N2202B</t>
  </si>
  <si>
    <t>33</t>
  </si>
  <si>
    <t>24565-100</t>
  </si>
  <si>
    <t>4200585756</t>
  </si>
  <si>
    <t>3211634</t>
  </si>
  <si>
    <t>4200585736</t>
  </si>
  <si>
    <t>3030417</t>
  </si>
  <si>
    <t>4600004162</t>
  </si>
  <si>
    <t>4200586361</t>
  </si>
  <si>
    <t>CBT-CAT6-3M</t>
  </si>
  <si>
    <t>CBT-CAT6-5M</t>
  </si>
  <si>
    <t>CBT-CAT6-2M</t>
  </si>
  <si>
    <t>4200586683</t>
  </si>
  <si>
    <t>ELECTRONIC EQUIPMENT TRADING SAU (E</t>
  </si>
  <si>
    <t>42780</t>
  </si>
  <si>
    <t>1800115675</t>
  </si>
  <si>
    <t>1800115676</t>
  </si>
  <si>
    <t>1800115677</t>
  </si>
  <si>
    <t>4200586752</t>
  </si>
  <si>
    <t>SARVER S.L.</t>
  </si>
  <si>
    <t>Conector D-sub FCT from Molex, Serie FL,</t>
  </si>
  <si>
    <t>1101807607</t>
  </si>
  <si>
    <t>4800002739</t>
  </si>
  <si>
    <t>8126368</t>
  </si>
  <si>
    <t>Toma Kopp de 2P de color Negro, para Eur</t>
  </si>
  <si>
    <t>2425811</t>
  </si>
  <si>
    <t>1101807610</t>
  </si>
  <si>
    <t>1101807791</t>
  </si>
  <si>
    <t>4300335965</t>
  </si>
  <si>
    <t>Tubo termorretr&amp;#225;ctil HellermannTyto</t>
  </si>
  <si>
    <t>1101807940</t>
  </si>
  <si>
    <t>1331782</t>
  </si>
  <si>
    <t>1331780</t>
  </si>
  <si>
    <t>39121321</t>
  </si>
  <si>
    <t>Juego de tornillos Rittal serie EL, para</t>
  </si>
  <si>
    <t>1101808178</t>
  </si>
  <si>
    <t>8262903</t>
  </si>
  <si>
    <t>Tuerca en jaula nVent SCHROFF 21100-003</t>
  </si>
  <si>
    <t>2457843</t>
  </si>
  <si>
    <t>Earth Bar Rittal 7113000</t>
  </si>
  <si>
    <t>8262868</t>
  </si>
  <si>
    <t>Protecci&amp;#243;n contra tirones Plateado</t>
  </si>
  <si>
    <t>1101808334</t>
  </si>
  <si>
    <t>4800002740</t>
  </si>
  <si>
    <t>2614993</t>
  </si>
  <si>
    <t>1101808337</t>
  </si>
  <si>
    <t>2368153</t>
  </si>
  <si>
    <t>2614964</t>
  </si>
  <si>
    <t>ADAPTACIÓN DEL BASEFRAME</t>
  </si>
  <si>
    <t>1101809006</t>
  </si>
  <si>
    <t>PUESTA A PUNTO/EN SERVICIO SIMULACION</t>
  </si>
  <si>
    <t>1101810000</t>
  </si>
  <si>
    <t>4300336149</t>
  </si>
  <si>
    <t>YNTEGRA SERV.INTEGRALES, S.L.</t>
  </si>
  <si>
    <t>1101810008</t>
  </si>
  <si>
    <t>4800002747</t>
  </si>
  <si>
    <t>2067562</t>
  </si>
  <si>
    <t>1101810012</t>
  </si>
  <si>
    <t>1101810025</t>
  </si>
  <si>
    <t>1101810045</t>
  </si>
  <si>
    <t>1101810070</t>
  </si>
  <si>
    <t>4200587237</t>
  </si>
  <si>
    <t>DIOCHE</t>
  </si>
  <si>
    <t>N0FH15QUBM</t>
  </si>
  <si>
    <t>4200587542</t>
  </si>
  <si>
    <t>24563-100</t>
  </si>
  <si>
    <t>1124390028000</t>
  </si>
  <si>
    <t>ACC CUERPO 1NO+1NC C/BLOQ P/INT FINAL</t>
  </si>
  <si>
    <t>1800115921</t>
  </si>
  <si>
    <t>1124390028100</t>
  </si>
  <si>
    <t>ACC PALANC RODIL ADJ D19X5MM P/INT FINAL</t>
  </si>
  <si>
    <t>1218000324400</t>
  </si>
  <si>
    <t>CNC IEC C13 3P/H+T 250V LSZH C/BLOQUEO</t>
  </si>
  <si>
    <t>1229500280015</t>
  </si>
  <si>
    <t>CBL EQ CEE7/7 ACOD-M/IECC13 RECT-H L=2M</t>
  </si>
  <si>
    <t>1234090019000</t>
  </si>
  <si>
    <t>FIJACION CABLE VELCRO/SOPORTE 400MM</t>
  </si>
  <si>
    <t>4200587320</t>
  </si>
  <si>
    <t>5502.155</t>
  </si>
  <si>
    <t>1246701149001</t>
  </si>
  <si>
    <t>MOD CONTROL REMOTO 120X120X19MM VRV SKY</t>
  </si>
  <si>
    <t>4200587505</t>
  </si>
  <si>
    <t>DAIKIN</t>
  </si>
  <si>
    <t>BRC1E53A</t>
  </si>
  <si>
    <t>1246701149100</t>
  </si>
  <si>
    <t>MOD CONTROL REMOTO MANDO-CBL C/BLUETOOTH</t>
  </si>
  <si>
    <t>BRC1H52W</t>
  </si>
  <si>
    <t>1246790030000</t>
  </si>
  <si>
    <t>KIT CONTROL ON/OFF REMOTO PARO FORZADO</t>
  </si>
  <si>
    <t>EKRORO</t>
  </si>
  <si>
    <t>1501215010001</t>
  </si>
  <si>
    <t>TOR ALO CRUC M5X10 INOX DIN7985/ISO7045</t>
  </si>
  <si>
    <t>1800115922</t>
  </si>
  <si>
    <t>1709906180000</t>
  </si>
  <si>
    <t>TUERCA ENJAULAD M6 P/ESP 0,8-2,5MM 50PCS</t>
  </si>
  <si>
    <t>1216500240400</t>
  </si>
  <si>
    <t>CNC AUDIO 2H 1.5-4MM2 QUICKLOCK SPEAKON</t>
  </si>
  <si>
    <t>1800115923</t>
  </si>
  <si>
    <t>1250200530300</t>
  </si>
  <si>
    <t>AMPLIF AUDIO 4CH 4X75W/4R 4X50W/8R 300W</t>
  </si>
  <si>
    <t>1263011021400</t>
  </si>
  <si>
    <t>F.A. VE=230VAC VS=15VDC 1.6A 25W TIPO-C</t>
  </si>
  <si>
    <t>4200587632</t>
  </si>
  <si>
    <t>ALPHA ELETTRONICA</t>
  </si>
  <si>
    <t>SW25-415-60</t>
  </si>
  <si>
    <t>1229500280014</t>
  </si>
  <si>
    <t>CBL EQ USB 2.0-C M/M RECT PVC NEGRO L=4M</t>
  </si>
  <si>
    <t>1800115924</t>
  </si>
  <si>
    <t>1229591600803</t>
  </si>
  <si>
    <t>CBL EQ PC CAT6A F/UTP RJ45 LSZH VER L=3M</t>
  </si>
  <si>
    <t>1229591600903</t>
  </si>
  <si>
    <t>CBL EQ PC CAT6A F/UTP RJ45 LSZH NE L=10M</t>
  </si>
  <si>
    <t>3190402940300</t>
  </si>
  <si>
    <t>MONITOR IPS 22.5" 1920X1080 HDMI/DP/USB</t>
  </si>
  <si>
    <t>1800115925</t>
  </si>
  <si>
    <t>1246701141300</t>
  </si>
  <si>
    <t>UDAD EXT A/C 1F 220-240V R32/675 DAG125A</t>
  </si>
  <si>
    <t>1800115974</t>
  </si>
  <si>
    <t>RZAG125NV1</t>
  </si>
  <si>
    <t>1246701141400</t>
  </si>
  <si>
    <t>UDAD INT A/C 12.1/13.5KW R32 DAG125A</t>
  </si>
  <si>
    <t>FDA125A</t>
  </si>
  <si>
    <t>1246701141500</t>
  </si>
  <si>
    <t>UDAD EXT A/C 3F 15.9A R32 DA200A</t>
  </si>
  <si>
    <t>RZA200D</t>
  </si>
  <si>
    <t>1246701141600</t>
  </si>
  <si>
    <t>UDAD INT A/C 19/22.4KW R32 DA200A</t>
  </si>
  <si>
    <t>FDA200A</t>
  </si>
  <si>
    <t>1216500321701</t>
  </si>
  <si>
    <t>CNC JACK 6.35MM 3H RECPT RECT PANEL SOLD</t>
  </si>
  <si>
    <t>1800115975</t>
  </si>
  <si>
    <t>4200587560</t>
  </si>
  <si>
    <t>KLB 3</t>
  </si>
  <si>
    <t>1220112502800</t>
  </si>
  <si>
    <t>CBL FLEX 1X0.05MM2 600V ETFE GRI SPEC55A</t>
  </si>
  <si>
    <t>1800116190</t>
  </si>
  <si>
    <t>1351500460000</t>
  </si>
  <si>
    <t>MOD ETHERNET GIGABIT 2P NUC LID</t>
  </si>
  <si>
    <t>1800116191</t>
  </si>
  <si>
    <t>4300336226</t>
  </si>
  <si>
    <t>1101810502</t>
  </si>
  <si>
    <t>4800002749</t>
  </si>
  <si>
    <t>2804851</t>
  </si>
  <si>
    <t>2804922</t>
  </si>
  <si>
    <t>26121629</t>
  </si>
  <si>
    <t>Cable de alimentaci&amp;#243;n RS PRO Negro</t>
  </si>
  <si>
    <t>0487277</t>
  </si>
  <si>
    <t>1101810566</t>
  </si>
  <si>
    <t>1101810754</t>
  </si>
  <si>
    <t>4800002750</t>
  </si>
  <si>
    <t>1101812059</t>
  </si>
  <si>
    <t>1101812703</t>
  </si>
  <si>
    <t>4800002762</t>
  </si>
  <si>
    <t>1101812709</t>
  </si>
  <si>
    <t>1101812778</t>
  </si>
  <si>
    <t>4800002769</t>
  </si>
  <si>
    <t>1101812930</t>
  </si>
  <si>
    <t>4200588475</t>
  </si>
  <si>
    <t>4200587937</t>
  </si>
  <si>
    <t>606-670</t>
  </si>
  <si>
    <t>4200587268</t>
  </si>
  <si>
    <t>4200587699</t>
  </si>
  <si>
    <t>LOVATO ELECTRIC S.P.A.</t>
  </si>
  <si>
    <t>KXCBS11</t>
  </si>
  <si>
    <t>4200587700</t>
  </si>
  <si>
    <t>KXAF1</t>
  </si>
  <si>
    <t>4200588386</t>
  </si>
  <si>
    <t>PXT101EUR</t>
  </si>
  <si>
    <t>4200588053</t>
  </si>
  <si>
    <t>BEHRINGER SPEZIELLE</t>
  </si>
  <si>
    <t>EPQ304</t>
  </si>
  <si>
    <t>USB2C5C4M</t>
  </si>
  <si>
    <t>4200588735</t>
  </si>
  <si>
    <t>4964</t>
  </si>
  <si>
    <t>4200589052</t>
  </si>
  <si>
    <t>4200589452</t>
  </si>
  <si>
    <t>1101813294</t>
  </si>
  <si>
    <t>4200589622</t>
  </si>
  <si>
    <t>1101813297</t>
  </si>
  <si>
    <t>1101813301</t>
  </si>
  <si>
    <t>PK20 ETQ POLIEST 210X297 BCO APLI 1228</t>
  </si>
  <si>
    <t>1101813317</t>
  </si>
  <si>
    <t>4800002758</t>
  </si>
  <si>
    <t>993226</t>
  </si>
  <si>
    <t>39121404</t>
  </si>
  <si>
    <t>Manguitos de soldadura, TE Connectivity,</t>
  </si>
  <si>
    <t>1101813568</t>
  </si>
  <si>
    <t>4800002774</t>
  </si>
  <si>
    <t>2652726</t>
  </si>
  <si>
    <t>1101813963</t>
  </si>
  <si>
    <t>7218|S24B05_S1077</t>
  </si>
  <si>
    <t>39121410</t>
  </si>
  <si>
    <t>Borne de conexi&amp;#243;n HellermannTyton d</t>
  </si>
  <si>
    <t>1101814995</t>
  </si>
  <si>
    <t>4800002778</t>
  </si>
  <si>
    <t>2517660</t>
  </si>
  <si>
    <t>39121400</t>
  </si>
  <si>
    <t>Conector XLR Macho de 3 pines Neutrik, c</t>
  </si>
  <si>
    <t>1101814997</t>
  </si>
  <si>
    <t>0405607</t>
  </si>
  <si>
    <t>Soporte final RS PRO, para usar con CDK,</t>
  </si>
  <si>
    <t>1101814998</t>
  </si>
  <si>
    <t>8787556</t>
  </si>
  <si>
    <t>4200589596</t>
  </si>
  <si>
    <t>4200589242</t>
  </si>
  <si>
    <t>DIN7985-4-40UNCX6-A2-70</t>
  </si>
  <si>
    <t>4200589329</t>
  </si>
  <si>
    <t>TE-1.50</t>
  </si>
  <si>
    <t>TE-2.50</t>
  </si>
  <si>
    <t>4200588938</t>
  </si>
  <si>
    <t>0050291758</t>
  </si>
  <si>
    <t>4200588806</t>
  </si>
  <si>
    <t>P2225H</t>
  </si>
  <si>
    <t>1390700480200</t>
  </si>
  <si>
    <t>BRAKE PRESSURE INDICATOR</t>
  </si>
  <si>
    <t>1800116698</t>
  </si>
  <si>
    <t>4200589302</t>
  </si>
  <si>
    <t>EUROPAVIA ESPAÑA S.A.</t>
  </si>
  <si>
    <t>64882-206-1</t>
  </si>
  <si>
    <t>1209990010000</t>
  </si>
  <si>
    <t>PIN PARA CONECTOR SUB-D M 20-24AWG</t>
  </si>
  <si>
    <t>1800116882</t>
  </si>
  <si>
    <t>1210300938000</t>
  </si>
  <si>
    <t>CNC HOUSING RECEPT 9H 3,68MM CRIMP NYLON</t>
  </si>
  <si>
    <t>1219990010100</t>
  </si>
  <si>
    <t>PIN H CNC SUB-D AWG20-24</t>
  </si>
  <si>
    <t>1141009210100</t>
  </si>
  <si>
    <t>LUMINARIA LED 15BLANC+1ROJO 10-3VDC F-4M</t>
  </si>
  <si>
    <t>1800116883</t>
  </si>
  <si>
    <t>1229508280005</t>
  </si>
  <si>
    <t>CBL EQ UTP RJ45-M/M 50FT NEGRO CAT6 LSZH</t>
  </si>
  <si>
    <t>1800116884</t>
  </si>
  <si>
    <t>1800116903</t>
  </si>
  <si>
    <t>TCX MICRO, S.L.U</t>
  </si>
  <si>
    <t>4200590224</t>
  </si>
  <si>
    <t>4200590458</t>
  </si>
  <si>
    <t>4200590682</t>
  </si>
  <si>
    <t>4200589922</t>
  </si>
  <si>
    <t>4200590228</t>
  </si>
  <si>
    <t>4200590231</t>
  </si>
  <si>
    <t>1101815034</t>
  </si>
  <si>
    <t>4200590773</t>
  </si>
  <si>
    <t>1101815999</t>
  </si>
  <si>
    <t>4800002780</t>
  </si>
  <si>
    <t>2259365</t>
  </si>
  <si>
    <t>2067529</t>
  </si>
  <si>
    <t>2368090</t>
  </si>
  <si>
    <t>39121017</t>
  </si>
  <si>
    <t>1101816002</t>
  </si>
  <si>
    <t>31161816</t>
  </si>
  <si>
    <t>Separador roscado hexagonal Macho/Hembra</t>
  </si>
  <si>
    <t>1101816005</t>
  </si>
  <si>
    <t>2808985</t>
  </si>
  <si>
    <t>Tuerca en jaula Rittal 2094200 Acero M6</t>
  </si>
  <si>
    <t>8262906</t>
  </si>
  <si>
    <t>1101816014</t>
  </si>
  <si>
    <t>2259358</t>
  </si>
  <si>
    <t>1101816196</t>
  </si>
  <si>
    <t>26121636</t>
  </si>
  <si>
    <t>1101816380</t>
  </si>
  <si>
    <t>4800002782</t>
  </si>
  <si>
    <t>1789806</t>
  </si>
  <si>
    <t>1101816438</t>
  </si>
  <si>
    <t>4800002783</t>
  </si>
  <si>
    <t>Contacto del conector circular Amphenol</t>
  </si>
  <si>
    <t>6918897</t>
  </si>
  <si>
    <t>1101816944</t>
  </si>
  <si>
    <t>4800002784</t>
  </si>
  <si>
    <t>1709800000500</t>
  </si>
  <si>
    <t>COMPRA DIRECTA FERRETERIA Y HERRAMIENTAS</t>
  </si>
  <si>
    <t>1101817454</t>
  </si>
  <si>
    <t>USB C to DisplayPort Adapter - 8K/5K/4K</t>
  </si>
  <si>
    <t>1101817910</t>
  </si>
  <si>
    <t>4800002788</t>
  </si>
  <si>
    <t>2133167</t>
  </si>
  <si>
    <t>1101817997</t>
  </si>
  <si>
    <t>2291422</t>
  </si>
  <si>
    <t>1101818117</t>
  </si>
  <si>
    <t>39121431</t>
  </si>
  <si>
    <t>Tap&amp;#243;n ciego para prensaestopas RS P</t>
  </si>
  <si>
    <t>1101818562</t>
  </si>
  <si>
    <t>770</t>
  </si>
  <si>
    <t>8178855</t>
  </si>
  <si>
    <t>39121029</t>
  </si>
  <si>
    <t>Transformador de montaje en chasis RS PR</t>
  </si>
  <si>
    <t>780</t>
  </si>
  <si>
    <t>0504313</t>
  </si>
  <si>
    <t>1101818684</t>
  </si>
  <si>
    <t>4800002790</t>
  </si>
  <si>
    <t>27113204</t>
  </si>
  <si>
    <t>Herramienta de extracci&amp;#243;n Molex 11-</t>
  </si>
  <si>
    <t>1101818694</t>
  </si>
  <si>
    <t>2155900</t>
  </si>
  <si>
    <t>7218|JA2592_1001</t>
  </si>
  <si>
    <t>1101818821</t>
  </si>
  <si>
    <t>4200589895</t>
  </si>
  <si>
    <t>4200590467</t>
  </si>
  <si>
    <t>TE-4.00</t>
  </si>
  <si>
    <t>4200589856</t>
  </si>
  <si>
    <t>PENTAIR</t>
  </si>
  <si>
    <t>24564-100</t>
  </si>
  <si>
    <t>4200589833</t>
  </si>
  <si>
    <t>Honeywell International SARL</t>
  </si>
  <si>
    <t>PS4087600-907</t>
  </si>
  <si>
    <t>4200590263</t>
  </si>
  <si>
    <t>M85049/39-19N</t>
  </si>
  <si>
    <t>4200590003</t>
  </si>
  <si>
    <t>IEC LOCK</t>
  </si>
  <si>
    <t>PA130100BK</t>
  </si>
  <si>
    <t>4200590815</t>
  </si>
  <si>
    <t>LAT-CAT6AF-VD-3</t>
  </si>
  <si>
    <t>LAT-CAT6AF-NG-10</t>
  </si>
  <si>
    <t>4200590025</t>
  </si>
  <si>
    <t>ELECTRONIC PRODUCT SOLUTIONS</t>
  </si>
  <si>
    <t>GR-LID-1971</t>
  </si>
  <si>
    <t>4200590489</t>
  </si>
  <si>
    <t>FRENSCH GMBH</t>
  </si>
  <si>
    <t>6267</t>
  </si>
  <si>
    <t>69000942-151</t>
  </si>
  <si>
    <t>1800117120</t>
  </si>
  <si>
    <t>0972881203200</t>
  </si>
  <si>
    <t>NUC PLATE SUPPORT</t>
  </si>
  <si>
    <t>1800117351</t>
  </si>
  <si>
    <t>4200591157</t>
  </si>
  <si>
    <t>4200591887</t>
  </si>
  <si>
    <t>FELIPE DE MARCO, S.A.</t>
  </si>
  <si>
    <t>4200591966</t>
  </si>
  <si>
    <t>Carril DIN Sin perforar de Acero Phoenix</t>
  </si>
  <si>
    <t>1101819705</t>
  </si>
  <si>
    <t>4800002796</t>
  </si>
  <si>
    <t>8039609</t>
  </si>
  <si>
    <t>1101819790</t>
  </si>
  <si>
    <t>1101821694</t>
  </si>
  <si>
    <t>1101821698</t>
  </si>
  <si>
    <t>COSLADA MONTAJE SIMULADOR A320</t>
  </si>
  <si>
    <t>1101821730</t>
  </si>
  <si>
    <t>1101821760</t>
  </si>
  <si>
    <t>Carril DIN Perforado RS PRO, dim. 2m x 3</t>
  </si>
  <si>
    <t>1101822039</t>
  </si>
  <si>
    <t>4200592269</t>
  </si>
  <si>
    <t>URARTU</t>
  </si>
  <si>
    <t>122090</t>
  </si>
  <si>
    <t>4200591307</t>
  </si>
  <si>
    <t>40.40.88</t>
  </si>
  <si>
    <t>4200591047</t>
  </si>
  <si>
    <t>SONEPAR SPAIN S.A.U.</t>
  </si>
  <si>
    <t>BIZLINE</t>
  </si>
  <si>
    <t>BIZ 000 925</t>
  </si>
  <si>
    <t>4200591389</t>
  </si>
  <si>
    <t>4200591058</t>
  </si>
  <si>
    <t>A2C AIR COST CONTROL</t>
  </si>
  <si>
    <t>4200591800</t>
  </si>
  <si>
    <t>3211480</t>
  </si>
  <si>
    <t>3209536</t>
  </si>
  <si>
    <t>4200591804</t>
  </si>
  <si>
    <t>GESCABLE</t>
  </si>
  <si>
    <t>GESFIRE RF 90 AS+</t>
  </si>
  <si>
    <t>4200590885</t>
  </si>
  <si>
    <t>17-RRD1M11-400</t>
  </si>
  <si>
    <t>17-RRD1F 11-400</t>
  </si>
  <si>
    <t>4200591593</t>
  </si>
  <si>
    <t>7884000010000</t>
  </si>
  <si>
    <t>EXTINTOR CO2 2KG 34B 3,01L 116X485MM</t>
  </si>
  <si>
    <t>1800117501</t>
  </si>
  <si>
    <t>1229508280003</t>
  </si>
  <si>
    <t>CBL EQ UTP RJ45-M/M 20FT NEGRO CAT6 LSZH</t>
  </si>
  <si>
    <t>1800117638</t>
  </si>
  <si>
    <t>1229508280004</t>
  </si>
  <si>
    <t>CBL EQ UTP RJ45-M/M 35FT NEGRO CAT6 LSZH</t>
  </si>
  <si>
    <t>1229508280303</t>
  </si>
  <si>
    <t>CBL EQ UTP RJ45-M/M 20FT BLANC CAT6 LSZH</t>
  </si>
  <si>
    <t>1229508280304</t>
  </si>
  <si>
    <t>CBL EQ UTP RJ45-M/M 35FT BLANC CAT6 LSZH</t>
  </si>
  <si>
    <t>1229508280703</t>
  </si>
  <si>
    <t>CBL EQ UTP RJ45-M/M 20FT NARAN CAT6 LSZH</t>
  </si>
  <si>
    <t>4200592492</t>
  </si>
  <si>
    <t>799 299 003</t>
  </si>
  <si>
    <t>4200592399</t>
  </si>
  <si>
    <t>AMPLIACIÓN DDP_03-DISEÑO Y SIM.MECÁNICA</t>
  </si>
  <si>
    <t>1101821545</t>
  </si>
  <si>
    <t>7218|S24B05_P10261</t>
  </si>
  <si>
    <t>4300338521</t>
  </si>
  <si>
    <t>4300338537</t>
  </si>
  <si>
    <t>ISC Instalaciones y Servicios de</t>
  </si>
  <si>
    <t>4300338520</t>
  </si>
  <si>
    <t>TALLERES SANTIAGO DATO, S.L.U.</t>
  </si>
  <si>
    <t>4800002802</t>
  </si>
  <si>
    <t>2258315</t>
  </si>
  <si>
    <t>Tapa Phoenix Contact serie D-ST, para us</t>
  </si>
  <si>
    <t>1101823384</t>
  </si>
  <si>
    <t>4800002813</t>
  </si>
  <si>
    <t>3884637</t>
  </si>
  <si>
    <t>26121616</t>
  </si>
  <si>
    <t>Cable telef&amp;#243;nico Decelect, 2 pares,</t>
  </si>
  <si>
    <t>5185667</t>
  </si>
  <si>
    <t>Terminal redondo aislado de Cobre TE Con</t>
  </si>
  <si>
    <t>4574000</t>
  </si>
  <si>
    <t>2673739</t>
  </si>
  <si>
    <t>39121405</t>
  </si>
  <si>
    <t>Terminal redondo tubular no aislado de C</t>
  </si>
  <si>
    <t>0531071</t>
  </si>
  <si>
    <t>39121324</t>
  </si>
  <si>
    <t>Caja de pared ABB SR2 Monobloc de Acero</t>
  </si>
  <si>
    <t>7685686</t>
  </si>
  <si>
    <t>1101823392</t>
  </si>
  <si>
    <t>1101823431</t>
  </si>
  <si>
    <t>39121529</t>
  </si>
  <si>
    <t>Contactor Schneider Electric TeSys D LC1</t>
  </si>
  <si>
    <t>7447535</t>
  </si>
  <si>
    <t>39121603</t>
  </si>
  <si>
    <t>Interruptor autom&amp;#225;tico 2P, 16A, Cur</t>
  </si>
  <si>
    <t>7349664</t>
  </si>
  <si>
    <t>1101823436</t>
  </si>
  <si>
    <t>1101823928</t>
  </si>
  <si>
    <t>TRABAJOS SIMULADOR A320</t>
  </si>
  <si>
    <t>1101824014</t>
  </si>
  <si>
    <t>43211503</t>
  </si>
  <si>
    <t>WD Elements Desktop WDBWLG0160HBK - Disc</t>
  </si>
  <si>
    <t>1101824064</t>
  </si>
  <si>
    <t>4800002811</t>
  </si>
  <si>
    <t>6205759</t>
  </si>
  <si>
    <t>9999000981111</t>
  </si>
  <si>
    <t>N.R.TRANSFORMADOS DE CHAPA ESTÁNDAR</t>
  </si>
  <si>
    <t>1101824091</t>
  </si>
  <si>
    <t>1101824124</t>
  </si>
  <si>
    <t>4800002822</t>
  </si>
  <si>
    <t>2259368</t>
  </si>
  <si>
    <t>26121609</t>
  </si>
  <si>
    <t>Cable Ethernet Cat6 U/UTP StarTech.com d</t>
  </si>
  <si>
    <t>1101824151</t>
  </si>
  <si>
    <t>1861994</t>
  </si>
  <si>
    <t>31201523</t>
  </si>
  <si>
    <t>Cinta americana, Pel&amp;#237;cula de PE con</t>
  </si>
  <si>
    <t>1101824256</t>
  </si>
  <si>
    <t>3731577</t>
  </si>
  <si>
    <t>4200592966</t>
  </si>
  <si>
    <t>MS25226-2-10</t>
  </si>
  <si>
    <t>4200592618</t>
  </si>
  <si>
    <t>DIN965-M3X4-A2-70-H</t>
  </si>
  <si>
    <t>4200593022</t>
  </si>
  <si>
    <t>DIN6798-A4,3-A2</t>
  </si>
  <si>
    <t>VAN DAMME</t>
  </si>
  <si>
    <t>103-326-704</t>
  </si>
  <si>
    <t>4200592835</t>
  </si>
  <si>
    <t>55A9002-30-8</t>
  </si>
  <si>
    <t>4200592303</t>
  </si>
  <si>
    <t>03-06-1092</t>
  </si>
  <si>
    <t>4200592939</t>
  </si>
  <si>
    <t>IBERCOIN INGENIEROS, S.L.</t>
  </si>
  <si>
    <t>EXTINTORES FAEX, S.L.</t>
  </si>
  <si>
    <t>CO2-2 AF</t>
  </si>
  <si>
    <t>MM-C6K-20-28LSZH-F</t>
  </si>
  <si>
    <t>MM-C6K-35-28LSZH-F</t>
  </si>
  <si>
    <t>MM-C6W-20-28LSZH-F</t>
  </si>
  <si>
    <t>MM-C6W-35-28LSZH-F</t>
  </si>
  <si>
    <t>MM-C6O-20-28LSZH-F</t>
  </si>
  <si>
    <t>1390704694600</t>
  </si>
  <si>
    <t>PANEL PUERTA CRT</t>
  </si>
  <si>
    <t>1800117645</t>
  </si>
  <si>
    <t>4200593050</t>
  </si>
  <si>
    <t>GR-PNL27802</t>
  </si>
  <si>
    <t>1230123802000.LO</t>
  </si>
  <si>
    <t>TUBO SILICONA TRANSLUC DI=0,8 GROS=0,4MM</t>
  </si>
  <si>
    <t>1800117646</t>
  </si>
  <si>
    <t>4200594106</t>
  </si>
  <si>
    <t>4300338740</t>
  </si>
  <si>
    <t>RDT INGENIEROS MADRID, S.L.</t>
  </si>
  <si>
    <t>4200593528</t>
  </si>
  <si>
    <t>4300338932</t>
  </si>
  <si>
    <t>4200593300</t>
  </si>
  <si>
    <t>1101825214</t>
  </si>
  <si>
    <t>4200594187</t>
  </si>
  <si>
    <t>1101825218</t>
  </si>
  <si>
    <t>44122025</t>
  </si>
  <si>
    <t>PK100 FUNDA MULTIT LYRECO A4 80 M TRS RG</t>
  </si>
  <si>
    <t>1101825252</t>
  </si>
  <si>
    <t>4800002798</t>
  </si>
  <si>
    <t>317868</t>
  </si>
  <si>
    <t>44121703</t>
  </si>
  <si>
    <t>PLUMA DESECHABLE PILOT V-PEN AZL SPW4M-L</t>
  </si>
  <si>
    <t>2521151</t>
  </si>
  <si>
    <t>44121708</t>
  </si>
  <si>
    <t>ROTUL PERM STAEDTLER LUMOCOL 0,4MM ROJO</t>
  </si>
  <si>
    <t>183103</t>
  </si>
  <si>
    <t>ROTUL PERM STAEDTLER LUMOCOL 0,4MM AZUL</t>
  </si>
  <si>
    <t>183091</t>
  </si>
  <si>
    <t>14111530</t>
  </si>
  <si>
    <t>PK6 NOTAS LYRECO 76X76 COL SURTIDOS BRIL</t>
  </si>
  <si>
    <t>2515489</t>
  </si>
  <si>
    <t>44122107</t>
  </si>
  <si>
    <t>CJ1000 GRAPAS LYRECO 24/6 GALVANIZADAS</t>
  </si>
  <si>
    <t>5002534</t>
  </si>
  <si>
    <t>44122002</t>
  </si>
  <si>
    <t>S&amp;#237; Funda disipativa de est&amp;#225;tic</t>
  </si>
  <si>
    <t>1101825319</t>
  </si>
  <si>
    <t>4800002825</t>
  </si>
  <si>
    <t>0733952</t>
  </si>
  <si>
    <t>1101825324</t>
  </si>
  <si>
    <t>1101825332</t>
  </si>
  <si>
    <t>1101825338</t>
  </si>
  <si>
    <t>Cinta de gancho y bucle 3M SJ356D de col</t>
  </si>
  <si>
    <t>4587337</t>
  </si>
  <si>
    <t>31161735</t>
  </si>
  <si>
    <t>Tuerca en jaula RS PRO Hierro M6</t>
  </si>
  <si>
    <t>1101825396</t>
  </si>
  <si>
    <t>2662268</t>
  </si>
  <si>
    <t>1101825869</t>
  </si>
  <si>
    <t>4800002831</t>
  </si>
  <si>
    <t>26121630</t>
  </si>
  <si>
    <t>Capuch&amp;#243;n termoretr&amp;#225;ctil TE Con</t>
  </si>
  <si>
    <t>8741500</t>
  </si>
  <si>
    <t>1101825905</t>
  </si>
  <si>
    <t>2291416</t>
  </si>
  <si>
    <t>1101826509</t>
  </si>
  <si>
    <t>Carpeta de documentos Schneider Electric</t>
  </si>
  <si>
    <t>1101826924</t>
  </si>
  <si>
    <t>4800002836</t>
  </si>
  <si>
    <t>6899780</t>
  </si>
  <si>
    <t>1101826992</t>
  </si>
  <si>
    <t>4400085683</t>
  </si>
  <si>
    <t>APLICACIONES DE SIMULACION</t>
  </si>
  <si>
    <t>1101827012</t>
  </si>
  <si>
    <t>1101827598</t>
  </si>
  <si>
    <t>4800002838</t>
  </si>
  <si>
    <t>2281065</t>
  </si>
  <si>
    <t>1101828001</t>
  </si>
  <si>
    <t>4200593363</t>
  </si>
  <si>
    <t>PIVOT CASE</t>
  </si>
  <si>
    <t>PC-A22A-BLU</t>
  </si>
  <si>
    <t>S8FB700</t>
  </si>
  <si>
    <t>4200593634</t>
  </si>
  <si>
    <t>4200593898</t>
  </si>
  <si>
    <t>LION PROTECTS B.V.</t>
  </si>
  <si>
    <t>010850</t>
  </si>
  <si>
    <t>4600004293</t>
  </si>
  <si>
    <t>4200594157</t>
  </si>
  <si>
    <t>4200594733</t>
  </si>
  <si>
    <t>KRAFFT</t>
  </si>
  <si>
    <t>14524</t>
  </si>
  <si>
    <t>HUNTSMAN</t>
  </si>
  <si>
    <t>4746608</t>
  </si>
  <si>
    <t>4200594781</t>
  </si>
  <si>
    <t>4300339244</t>
  </si>
  <si>
    <t>4200595284</t>
  </si>
  <si>
    <t>1101828411</t>
  </si>
  <si>
    <t>4800002840</t>
  </si>
  <si>
    <t>31201623</t>
  </si>
  <si>
    <t>Adhesivo de contacto Teroson Terokal 244</t>
  </si>
  <si>
    <t>1101828417</t>
  </si>
  <si>
    <t>5246059</t>
  </si>
  <si>
    <t>32121506</t>
  </si>
  <si>
    <t>Condensador cer&amp;#225;mico multicapa MLCC</t>
  </si>
  <si>
    <t>1101828476</t>
  </si>
  <si>
    <t>4800002841</t>
  </si>
  <si>
    <t>6994920</t>
  </si>
  <si>
    <t>39121004</t>
  </si>
  <si>
    <t>Fuente de alimentaci&amp;#243;n conmutada Ex</t>
  </si>
  <si>
    <t>1101828497</t>
  </si>
  <si>
    <t>6273787</t>
  </si>
  <si>
    <t>Clavija Legrand de 2P+E de color Negro,</t>
  </si>
  <si>
    <t>2008444</t>
  </si>
  <si>
    <t>7050872</t>
  </si>
  <si>
    <t>27111714</t>
  </si>
  <si>
    <t>Llave en cruz para armario de control RS</t>
  </si>
  <si>
    <t>8417005</t>
  </si>
  <si>
    <t>1230958</t>
  </si>
  <si>
    <t>1261190420000</t>
  </si>
  <si>
    <t>BATERIA RECARG P/IMPRESOR RHINO4200/5200</t>
  </si>
  <si>
    <t>1101829056</t>
  </si>
  <si>
    <t>4200595281</t>
  </si>
  <si>
    <t>DYMO</t>
  </si>
  <si>
    <t>1759398</t>
  </si>
  <si>
    <t>REFORMA ESCALERA BAHIA 3</t>
  </si>
  <si>
    <t>1101829104</t>
  </si>
  <si>
    <t>4300339373</t>
  </si>
  <si>
    <t>ESTRUCTURAS COSAN,S.L.</t>
  </si>
  <si>
    <t>7218|S24B05_S1075</t>
  </si>
  <si>
    <t>1101829654</t>
  </si>
  <si>
    <t>Puntera hueca de crimpado TE Connectivit</t>
  </si>
  <si>
    <t>1101829712</t>
  </si>
  <si>
    <t>4800002844</t>
  </si>
  <si>
    <t>7187359</t>
  </si>
  <si>
    <t>Terminal redondo no aislado de N&amp;#237;qu</t>
  </si>
  <si>
    <t>1611285</t>
  </si>
  <si>
    <t>1101829869</t>
  </si>
  <si>
    <t>4800002845</t>
  </si>
  <si>
    <t>1101829887</t>
  </si>
  <si>
    <t>1101829888</t>
  </si>
  <si>
    <t>1101829913</t>
  </si>
  <si>
    <t>1101829941</t>
  </si>
  <si>
    <t>7889090900000</t>
  </si>
  <si>
    <t>ROPA LABORAL CATALOGO INDRA</t>
  </si>
  <si>
    <t>1101830334</t>
  </si>
  <si>
    <t>4900010251</t>
  </si>
  <si>
    <t>VESTUARIO Y PROTECCION LABORAL JOYS</t>
  </si>
  <si>
    <t>4200594459</t>
  </si>
  <si>
    <t>TRIPP-LITE</t>
  </si>
  <si>
    <t>P004-18N-2C13</t>
  </si>
  <si>
    <t>4200594482</t>
  </si>
  <si>
    <t>236-3050</t>
  </si>
  <si>
    <t>4200594703</t>
  </si>
  <si>
    <t>DIN7985-M5X10-A2-70-H</t>
  </si>
  <si>
    <t>4200594997</t>
  </si>
  <si>
    <t>MM-C6K-50-28LSZH-F</t>
  </si>
  <si>
    <t>4200594989</t>
  </si>
  <si>
    <t>4200594689</t>
  </si>
  <si>
    <t>MEREFSA</t>
  </si>
  <si>
    <t>TSTR600080040</t>
  </si>
  <si>
    <t>3190403160000</t>
  </si>
  <si>
    <t>MONITOR 27" LCD IPS QHD 2560X1440 240HZ</t>
  </si>
  <si>
    <t>1800118608</t>
  </si>
  <si>
    <t>1202091000002</t>
  </si>
  <si>
    <t>CARCASA P/CNC SUB-D #15 METALICA ROHS</t>
  </si>
  <si>
    <t>1800118661</t>
  </si>
  <si>
    <t>4200595602</t>
  </si>
  <si>
    <t>4200596100</t>
  </si>
  <si>
    <t>4200596107</t>
  </si>
  <si>
    <t>4200596234</t>
  </si>
  <si>
    <t>1101831419</t>
  </si>
  <si>
    <t>4800002850</t>
  </si>
  <si>
    <t>1101831641</t>
  </si>
  <si>
    <t>4200596485</t>
  </si>
  <si>
    <t>1101831671</t>
  </si>
  <si>
    <t>1101831749</t>
  </si>
  <si>
    <t>4200596508</t>
  </si>
  <si>
    <t>1101831775</t>
  </si>
  <si>
    <t>4200596514</t>
  </si>
  <si>
    <t>1101831788</t>
  </si>
  <si>
    <t>1101832041</t>
  </si>
  <si>
    <t>4800002853</t>
  </si>
  <si>
    <t>TMS-SCE-3/16-2.0-9</t>
  </si>
  <si>
    <t>2657051</t>
  </si>
  <si>
    <t>55121611</t>
  </si>
  <si>
    <t>Etiquetas termorretr&amp;#225;ctiles TE Conn</t>
  </si>
  <si>
    <t>2672556</t>
  </si>
  <si>
    <t>1101832157</t>
  </si>
  <si>
    <t>1101832199</t>
  </si>
  <si>
    <t>4800002855</t>
  </si>
  <si>
    <t>Terminal de leng&amp;#252;eta hembra aislado</t>
  </si>
  <si>
    <t>1101832711</t>
  </si>
  <si>
    <t>4800002856</t>
  </si>
  <si>
    <t>2455446</t>
  </si>
  <si>
    <t>46171509</t>
  </si>
  <si>
    <t>Armario para llaves con 20 ganchos Secur</t>
  </si>
  <si>
    <t>1101832948</t>
  </si>
  <si>
    <t>0219734</t>
  </si>
  <si>
    <t>1101833067</t>
  </si>
  <si>
    <t>1101833096</t>
  </si>
  <si>
    <t>1101833136</t>
  </si>
  <si>
    <t>1589903560200</t>
  </si>
  <si>
    <t>BASE REGULAR 0.6M</t>
  </si>
  <si>
    <t>1101833790</t>
  </si>
  <si>
    <t>1589903560300</t>
  </si>
  <si>
    <t>EXTENSION HORIZONT 1,09X1,57M</t>
  </si>
  <si>
    <t>1589903560400</t>
  </si>
  <si>
    <t>EXTENSION HORIZONTAL 1,57X2,57M</t>
  </si>
  <si>
    <t>1589903560500</t>
  </si>
  <si>
    <t>PUERTA ACC C/RODAPIE P/TORRE DE 073 T20</t>
  </si>
  <si>
    <t>4200595863</t>
  </si>
  <si>
    <t>4200596342</t>
  </si>
  <si>
    <t>2094.200</t>
  </si>
  <si>
    <t>4200595584</t>
  </si>
  <si>
    <t>AW2723DF</t>
  </si>
  <si>
    <t>4200595475</t>
  </si>
  <si>
    <t>AMPHENOL AEROSPACE</t>
  </si>
  <si>
    <t>8655MH1501LF</t>
  </si>
  <si>
    <t>4200596803</t>
  </si>
  <si>
    <t>4200596840</t>
  </si>
  <si>
    <t>4200597455</t>
  </si>
  <si>
    <t>4200597461</t>
  </si>
  <si>
    <t>39122325</t>
  </si>
  <si>
    <t>Rel&amp;#233; modular Finder 58 Series, 4PDT</t>
  </si>
  <si>
    <t>1101834193</t>
  </si>
  <si>
    <t>4800002865</t>
  </si>
  <si>
    <t>6237292</t>
  </si>
  <si>
    <t>1101834195</t>
  </si>
  <si>
    <t>39121444</t>
  </si>
  <si>
    <t>Conector RJ45 Macho Bel-Stewart serie 94</t>
  </si>
  <si>
    <t>0477321</t>
  </si>
  <si>
    <t>Funda RS PRO RJ45 para uso con Conectore</t>
  </si>
  <si>
    <t>2022608</t>
  </si>
  <si>
    <t>1101834197</t>
  </si>
  <si>
    <t>39121302</t>
  </si>
  <si>
    <t>Abrazadera de Pared Schneider Electric d</t>
  </si>
  <si>
    <t>6174450</t>
  </si>
  <si>
    <t>1101834228</t>
  </si>
  <si>
    <t>1929573</t>
  </si>
  <si>
    <t>1101835057</t>
  </si>
  <si>
    <t>4800002869</t>
  </si>
  <si>
    <t>31163102</t>
  </si>
  <si>
    <t>458689A</t>
  </si>
  <si>
    <t>Interruptor autom&amp;#225;tico 2P, 32A, Cur</t>
  </si>
  <si>
    <t>1101835341</t>
  </si>
  <si>
    <t>4800002871</t>
  </si>
  <si>
    <t>7349670</t>
  </si>
  <si>
    <t>1101835527</t>
  </si>
  <si>
    <t>1101835529</t>
  </si>
  <si>
    <t>1101835535</t>
  </si>
  <si>
    <t>1101835562</t>
  </si>
  <si>
    <t>1101836333</t>
  </si>
  <si>
    <t>1101836579</t>
  </si>
  <si>
    <t>1101836584</t>
  </si>
  <si>
    <t>1101836593</t>
  </si>
  <si>
    <t>4200596822</t>
  </si>
  <si>
    <t>1800119186</t>
  </si>
  <si>
    <t>1222700240801.LO</t>
  </si>
  <si>
    <t>CBL PARES TWIST 4X2  CAT5E UTP AWG24 PVC</t>
  </si>
  <si>
    <t>4200597215</t>
  </si>
  <si>
    <t>NI 1002</t>
  </si>
  <si>
    <t>1589908780000</t>
  </si>
  <si>
    <t>TAPON OBTURADOR 14.5MM POLIAMIDA-6.6 NEG</t>
  </si>
  <si>
    <t>1800119425</t>
  </si>
  <si>
    <t>4200597875</t>
  </si>
  <si>
    <t>LAYHER IBERICA, S.L.</t>
  </si>
  <si>
    <t>LAYHER</t>
  </si>
  <si>
    <t>4001.060</t>
  </si>
  <si>
    <t>2606.001</t>
  </si>
  <si>
    <t>2606.000</t>
  </si>
  <si>
    <t>2627073</t>
  </si>
  <si>
    <t>4200597749</t>
  </si>
  <si>
    <t>4200597766</t>
  </si>
  <si>
    <t>4200597997</t>
  </si>
  <si>
    <t>4200598014</t>
  </si>
  <si>
    <t>Tira de jumpers Entrelec serie JB5, para</t>
  </si>
  <si>
    <t>1101837083</t>
  </si>
  <si>
    <t>4800002882</t>
  </si>
  <si>
    <t>6663468</t>
  </si>
  <si>
    <t>Fuente de alimentaci&amp;#243;n conmutada TD</t>
  </si>
  <si>
    <t>6352177</t>
  </si>
  <si>
    <t>0606686</t>
  </si>
  <si>
    <t>24102007</t>
  </si>
  <si>
    <t>Estante voladizo 2U RS PRO, ventilado de</t>
  </si>
  <si>
    <t>8020282</t>
  </si>
  <si>
    <t>46151501</t>
  </si>
  <si>
    <t>Barrera Retr&amp;#225;ctil Tensator, Negro,</t>
  </si>
  <si>
    <t>1101837105</t>
  </si>
  <si>
    <t>7682624</t>
  </si>
  <si>
    <t>1101837370</t>
  </si>
  <si>
    <t>4800002888</t>
  </si>
  <si>
    <t>1101837764</t>
  </si>
  <si>
    <t>4800002890</t>
  </si>
  <si>
    <t>1101837770</t>
  </si>
  <si>
    <t>4300340863</t>
  </si>
  <si>
    <t>ASUS TUF Gaming P1 - Alfombrilla de rat�</t>
  </si>
  <si>
    <t>1101837809</t>
  </si>
  <si>
    <t>4800002872</t>
  </si>
  <si>
    <t>7202896</t>
  </si>
  <si>
    <t>43211708</t>
  </si>
  <si>
    <t>CHERRY MW 3000 - Rat�n - diestro - infra</t>
  </si>
  <si>
    <t>2418108</t>
  </si>
  <si>
    <t>1101837818</t>
  </si>
  <si>
    <t>1101838192</t>
  </si>
  <si>
    <t>4300340871</t>
  </si>
  <si>
    <t>1101838768</t>
  </si>
  <si>
    <t>1101839340</t>
  </si>
  <si>
    <t>1101839366</t>
  </si>
  <si>
    <t>4900010383</t>
  </si>
  <si>
    <t>4200598539</t>
  </si>
  <si>
    <t>NL2FX</t>
  </si>
  <si>
    <t>4200599497</t>
  </si>
  <si>
    <t>4200599594</t>
  </si>
  <si>
    <t>31201600</t>
  </si>
  <si>
    <t>Adhesivo instant&amp;#225;neo Loctite 401 de</t>
  </si>
  <si>
    <t>1101841110</t>
  </si>
  <si>
    <t>4800002908</t>
  </si>
  <si>
    <t>0317715</t>
  </si>
  <si>
    <t>1101841169</t>
  </si>
  <si>
    <t>1101841171</t>
  </si>
  <si>
    <t>1101841174</t>
  </si>
  <si>
    <t>1101841553</t>
  </si>
  <si>
    <t>4800002909</t>
  </si>
  <si>
    <t>43201404</t>
  </si>
  <si>
    <t>Adaptador de red USB 3.0 StarTech.com, c</t>
  </si>
  <si>
    <t>1101841555</t>
  </si>
  <si>
    <t>1862768</t>
  </si>
  <si>
    <t>1101841755</t>
  </si>
  <si>
    <t>MODIFICACION SIMULADOR A320</t>
  </si>
  <si>
    <t>1101842371</t>
  </si>
  <si>
    <t>4200599844</t>
  </si>
  <si>
    <t>TR FASTENINGS</t>
  </si>
  <si>
    <t>RP0000383456</t>
  </si>
  <si>
    <t>1220115701000</t>
  </si>
  <si>
    <t>CBL FLEX 1X70MM2 H07Z1-K 450/700V NEG R</t>
  </si>
  <si>
    <t>1800120450</t>
  </si>
  <si>
    <t>1220115702600</t>
  </si>
  <si>
    <t>CBL FLEX 1X70MM2 450/750V AZUL H07ZK 90C</t>
  </si>
  <si>
    <t>1237790900000</t>
  </si>
  <si>
    <t>TERM REDONDO REFORZ 70 D=8</t>
  </si>
  <si>
    <t>1237790902100</t>
  </si>
  <si>
    <t>TERM REDONDO CRIMP 70MM2 D=10</t>
  </si>
  <si>
    <t>1800120452</t>
  </si>
  <si>
    <t>3170302221301</t>
  </si>
  <si>
    <t>ROUTER INALAM AX3000 3GBPS WIFI6 DUAL</t>
  </si>
  <si>
    <t>1800120548</t>
  </si>
  <si>
    <t>0973585293900</t>
  </si>
  <si>
    <t>THEODOLITE SUPPORT A320</t>
  </si>
  <si>
    <t>1800120551</t>
  </si>
  <si>
    <t>4200600359</t>
  </si>
  <si>
    <t>4200600366</t>
  </si>
  <si>
    <t>4200600371</t>
  </si>
  <si>
    <t>4300341780</t>
  </si>
  <si>
    <t>4300341835</t>
  </si>
  <si>
    <t>Bloque de contactos Schneider Electric Z</t>
  </si>
  <si>
    <t>1101843367</t>
  </si>
  <si>
    <t>4800002913</t>
  </si>
  <si>
    <t>3310489</t>
  </si>
  <si>
    <t>ANALISIS DE LOS MEDIOS EXISTENTES</t>
  </si>
  <si>
    <t>1101843533</t>
  </si>
  <si>
    <t>4300341826</t>
  </si>
  <si>
    <t>1101843560</t>
  </si>
  <si>
    <t>4300341853</t>
  </si>
  <si>
    <t>1101844258</t>
  </si>
  <si>
    <t>4800002920</t>
  </si>
  <si>
    <t>2672433</t>
  </si>
  <si>
    <t>Carcasa de conector Molex 03-06-2042, Se</t>
  </si>
  <si>
    <t>1101844596</t>
  </si>
  <si>
    <t>6794855P</t>
  </si>
  <si>
    <t>1786907</t>
  </si>
  <si>
    <t>Carcasa de conector Molex 03-06-2092, Se</t>
  </si>
  <si>
    <t>6794865P</t>
  </si>
  <si>
    <t>1101844652</t>
  </si>
  <si>
    <t>4400087082</t>
  </si>
  <si>
    <t>1101844710</t>
  </si>
  <si>
    <t>4200600909</t>
  </si>
  <si>
    <t>A14-M8</t>
  </si>
  <si>
    <t>A14-M10</t>
  </si>
  <si>
    <t>4200600284</t>
  </si>
  <si>
    <t>4200600615</t>
  </si>
  <si>
    <t>0973585296700</t>
  </si>
  <si>
    <t>OPTICAL FILTER #1</t>
  </si>
  <si>
    <t>1800120813</t>
  </si>
  <si>
    <t>0973585296800</t>
  </si>
  <si>
    <t>OPTICAL FILTER #2</t>
  </si>
  <si>
    <t>0973585296900</t>
  </si>
  <si>
    <t>OPTICAL FILTER #3</t>
  </si>
  <si>
    <t>1800120814</t>
  </si>
  <si>
    <t>1229508280008</t>
  </si>
  <si>
    <t>CBL EQ UTP RJ45-M/M 15FT NEGRO CAT6 LSZH</t>
  </si>
  <si>
    <t>1229508280704</t>
  </si>
  <si>
    <t>CBL EQ UTP RJ45-M/M 35FT NARAN CAT6 LSZH</t>
  </si>
  <si>
    <t>3210506270100</t>
  </si>
  <si>
    <t>ADAPT ETH USB-C-M/RJ45-H BLANC CBL=145MM</t>
  </si>
  <si>
    <t>7855500040000</t>
  </si>
  <si>
    <t>ESCALERA EMERGENCIA NYLON NEGRO L25FT</t>
  </si>
  <si>
    <t>24102004</t>
  </si>
  <si>
    <t>Estanter&amp;#237;a para Componente 1U APC N</t>
  </si>
  <si>
    <t>1101845229</t>
  </si>
  <si>
    <t>4800002923</t>
  </si>
  <si>
    <t>2387216</t>
  </si>
  <si>
    <t>1101845357</t>
  </si>
  <si>
    <t>4200601519</t>
  </si>
  <si>
    <t>1101845371</t>
  </si>
  <si>
    <t>4200601594</t>
  </si>
  <si>
    <t>1101845657</t>
  </si>
  <si>
    <t>4200602096</t>
  </si>
  <si>
    <t>1101845701</t>
  </si>
  <si>
    <t>4200601859</t>
  </si>
  <si>
    <t>1101845711</t>
  </si>
  <si>
    <t>4200601867</t>
  </si>
  <si>
    <t>1101845816</t>
  </si>
  <si>
    <t>4300342309</t>
  </si>
  <si>
    <t>1101845909</t>
  </si>
  <si>
    <t>4200601902</t>
  </si>
  <si>
    <t>1101847347</t>
  </si>
  <si>
    <t>4200601136</t>
  </si>
  <si>
    <t>4200601578</t>
  </si>
  <si>
    <t>84109-NEGRO</t>
  </si>
  <si>
    <t>4200601560</t>
  </si>
  <si>
    <t>LAPP KABEL</t>
  </si>
  <si>
    <t>4727021</t>
  </si>
  <si>
    <t>4200601405</t>
  </si>
  <si>
    <t>4200601510</t>
  </si>
  <si>
    <t>TP-LINK TECHNOLOGIES</t>
  </si>
  <si>
    <t>ARCHER AX58</t>
  </si>
  <si>
    <t>4200601981</t>
  </si>
  <si>
    <t>MM-C6O-35-28LSZH-F</t>
  </si>
  <si>
    <t>4200601677</t>
  </si>
  <si>
    <t>US1GC30W</t>
  </si>
  <si>
    <t>0973564310200</t>
  </si>
  <si>
    <t>SMK BOX CAJA CONEXIONES</t>
  </si>
  <si>
    <t>1800121209</t>
  </si>
  <si>
    <t>0973564320200</t>
  </si>
  <si>
    <t>SMK PLACA CONEXIONES</t>
  </si>
  <si>
    <t>0973580310200</t>
  </si>
  <si>
    <t>CARRIL DIN SMKBOX#1</t>
  </si>
  <si>
    <t>0973581310200</t>
  </si>
  <si>
    <t>CARRIL DIN SMKBOX#2</t>
  </si>
  <si>
    <t>1243602470000</t>
  </si>
  <si>
    <t>COMPRESOR EKOM DK50 2V/50S/M C/ACC S/OF</t>
  </si>
  <si>
    <t>1800121210</t>
  </si>
  <si>
    <t>7275500320000</t>
  </si>
  <si>
    <t>MANOMETRO 0-10BAR D40MM 1/8" POSTERIOR</t>
  </si>
  <si>
    <t>1800121211</t>
  </si>
  <si>
    <t>3170411820100</t>
  </si>
  <si>
    <t>MOD POE INYECTOR 2P RJ45 100-240V 1A 30W</t>
  </si>
  <si>
    <t>4200601669</t>
  </si>
  <si>
    <t>TL-POE160S</t>
  </si>
  <si>
    <t>1231024321001</t>
  </si>
  <si>
    <t>TUBO TERMORETRACTIL D=3.2MM PVC NEGRO</t>
  </si>
  <si>
    <t>1800121212</t>
  </si>
  <si>
    <t>Terminal de leng&amp;#252;eta macho aislado</t>
  </si>
  <si>
    <t>1101848094</t>
  </si>
  <si>
    <t>4800002944</t>
  </si>
  <si>
    <t>2455244</t>
  </si>
  <si>
    <t>1101848095</t>
  </si>
  <si>
    <t>2368151</t>
  </si>
  <si>
    <t>1101848675</t>
  </si>
  <si>
    <t>4200602773</t>
  </si>
  <si>
    <t>1101848678</t>
  </si>
  <si>
    <t>4200602877</t>
  </si>
  <si>
    <t>27112009</t>
  </si>
  <si>
    <t>Rasqueta de acero RS PRO, 100 piezas</t>
  </si>
  <si>
    <t>1101848721</t>
  </si>
  <si>
    <t>4800002947</t>
  </si>
  <si>
    <t>4846181</t>
  </si>
  <si>
    <t>31161618</t>
  </si>
  <si>
    <t>Varillas Roscada, RS PRO, Plano, Acero I</t>
  </si>
  <si>
    <t>0280420</t>
  </si>
  <si>
    <t>1101849461</t>
  </si>
  <si>
    <t>4200602935</t>
  </si>
  <si>
    <t>PROTELECT TRANSFORMADOS,S.A.L.</t>
  </si>
  <si>
    <t>4200602335</t>
  </si>
  <si>
    <t>4200602355</t>
  </si>
  <si>
    <t>MM-C6K-15-28LSZH-F</t>
  </si>
  <si>
    <t>4200602943</t>
  </si>
  <si>
    <t>ISOP LLC</t>
  </si>
  <si>
    <t>741718808327</t>
  </si>
  <si>
    <t>4200602560</t>
  </si>
  <si>
    <t>HIDROHENARES, S.L.</t>
  </si>
  <si>
    <t>HIDROHENARES</t>
  </si>
  <si>
    <t>COMPRESOR EKOM DK50 2V/50S/M/100119</t>
  </si>
  <si>
    <t>M-40-010</t>
  </si>
  <si>
    <t>4200603155</t>
  </si>
  <si>
    <t>AUDIOBUS, S.L.</t>
  </si>
  <si>
    <t>AUDIOBUS S.L</t>
  </si>
  <si>
    <t>ZZ4400</t>
  </si>
  <si>
    <t>4200604390</t>
  </si>
  <si>
    <t>39122241</t>
  </si>
  <si>
    <t>Interruptor de seguridad Telemecanique S</t>
  </si>
  <si>
    <t>1101851726</t>
  </si>
  <si>
    <t>4800002961</t>
  </si>
  <si>
    <t>2201359</t>
  </si>
  <si>
    <t>Conector IEC C14 macho Bulgin, Recto, Mo</t>
  </si>
  <si>
    <t>0449922</t>
  </si>
  <si>
    <t>43211730</t>
  </si>
  <si>
    <t>Inyector de PoE 2 puertos, entrada 100 -</t>
  </si>
  <si>
    <t>2753549</t>
  </si>
  <si>
    <t>Cable de alimentaci&amp;#243;n StarTech.com</t>
  </si>
  <si>
    <t>2677825</t>
  </si>
  <si>
    <t>45111823</t>
  </si>
  <si>
    <t>HDMI to VGA Adapter - With Audio - 1080p</t>
  </si>
  <si>
    <t>1778828</t>
  </si>
  <si>
    <t>1101852067</t>
  </si>
  <si>
    <t>4200604081</t>
  </si>
  <si>
    <t>Cable DisplayPort blanco Roline, con. A:</t>
  </si>
  <si>
    <t>1101852578</t>
  </si>
  <si>
    <t>4800002964</t>
  </si>
  <si>
    <t>7903937</t>
  </si>
  <si>
    <t>4200603611</t>
  </si>
  <si>
    <t>4200604020</t>
  </si>
  <si>
    <t>4200604013</t>
  </si>
  <si>
    <t>4200603733</t>
  </si>
  <si>
    <t>1800122179</t>
  </si>
  <si>
    <t>1220115702003</t>
  </si>
  <si>
    <t>CBL FLEX 1X70MM2 750V H07Z1-K AM/VE ROHS</t>
  </si>
  <si>
    <t>4200604135</t>
  </si>
  <si>
    <t>82040100700-A/V</t>
  </si>
  <si>
    <t>1501216016001</t>
  </si>
  <si>
    <t>TOR ALO CRUC M6X16  INOX DIN7985/ISO7045</t>
  </si>
  <si>
    <t>1531215000001</t>
  </si>
  <si>
    <t>TUERCA EXA SEG C/ARA PLST M5 INOX DIN985</t>
  </si>
  <si>
    <t>1540116000001</t>
  </si>
  <si>
    <t>ARA PL P/M6 INOX DIN125A/ISO7089</t>
  </si>
  <si>
    <t>1510436013001</t>
  </si>
  <si>
    <t>TOR ALO CRUZ 0.164-32UNC-2AX0.500 CRES P</t>
  </si>
  <si>
    <t>1800122200</t>
  </si>
  <si>
    <t>1800122201</t>
  </si>
  <si>
    <t>4200604155</t>
  </si>
  <si>
    <t>1263011300800</t>
  </si>
  <si>
    <t>F.A. VE=230V VS=12V 1.5A JACK-2.1MM ROHS</t>
  </si>
  <si>
    <t>4200604017</t>
  </si>
  <si>
    <t>PT18-1812-UN</t>
  </si>
  <si>
    <t>4200604072</t>
  </si>
  <si>
    <t>1800122202</t>
  </si>
  <si>
    <t>4200603970</t>
  </si>
  <si>
    <t>0973585295900</t>
  </si>
  <si>
    <t>PLACA PUNTEROS 60</t>
  </si>
  <si>
    <t>0973585296100</t>
  </si>
  <si>
    <t>PLACA PUNTEROS 50</t>
  </si>
  <si>
    <t>4200604976</t>
  </si>
  <si>
    <t>4200604894</t>
  </si>
  <si>
    <t>DISEÑO MECÁNICO GTA SMOKE BOX</t>
  </si>
  <si>
    <t>1101853398</t>
  </si>
  <si>
    <t>4300343504</t>
  </si>
  <si>
    <t>Terminales eléctricos</t>
  </si>
  <si>
    <t>1101853401</t>
  </si>
  <si>
    <t>4800002967</t>
  </si>
  <si>
    <t>1648670</t>
  </si>
  <si>
    <t>1101853598</t>
  </si>
  <si>
    <t>4800002968</t>
  </si>
  <si>
    <t>Borne terminal pasante, Gris, Terminaci&amp;</t>
  </si>
  <si>
    <t>1101853930</t>
  </si>
  <si>
    <t>4800002970</t>
  </si>
  <si>
    <t>6879436</t>
  </si>
  <si>
    <t>Resistencia RS PRO, de 220? &amp;#177;5%, 0.</t>
  </si>
  <si>
    <t>1101854632</t>
  </si>
  <si>
    <t>4800002972</t>
  </si>
  <si>
    <t>7078176</t>
  </si>
  <si>
    <t>1101855158</t>
  </si>
  <si>
    <t>4300343596</t>
  </si>
  <si>
    <t>1101855424</t>
  </si>
  <si>
    <t>4300343641</t>
  </si>
  <si>
    <t>41113633</t>
  </si>
  <si>
    <t>Potenci&amp;#243;metro de 4.7k?, &amp;#177;20%,</t>
  </si>
  <si>
    <t>1101855938</t>
  </si>
  <si>
    <t>4200605021</t>
  </si>
  <si>
    <t>4200604898</t>
  </si>
  <si>
    <t>4200605018</t>
  </si>
  <si>
    <t>DIN7985-M6X16-A2-70-H</t>
  </si>
  <si>
    <t>DIN985-M5-A2</t>
  </si>
  <si>
    <t>DIN125-A6,4-A2</t>
  </si>
  <si>
    <t>4800002981</t>
  </si>
  <si>
    <t>7904435</t>
  </si>
  <si>
    <t>1101856109</t>
  </si>
  <si>
    <t>6095701</t>
  </si>
  <si>
    <t>1101856114</t>
  </si>
  <si>
    <t>Mu&amp;#241;equera antiest&amp;#225;tica Encaje</t>
  </si>
  <si>
    <t>2517691</t>
  </si>
  <si>
    <t>1101856565</t>
  </si>
  <si>
    <t>4200605815</t>
  </si>
  <si>
    <t>Cable DisplayPort negro StarTech.com, co</t>
  </si>
  <si>
    <t>1101857469</t>
  </si>
  <si>
    <t>4800002987</t>
  </si>
  <si>
    <t>2677818</t>
  </si>
  <si>
    <t>1101858156</t>
  </si>
  <si>
    <t>4800002989</t>
  </si>
  <si>
    <t>1101858741</t>
  </si>
  <si>
    <t>ARRAY ELECTRONICA PROFESIONAL, S.A.</t>
  </si>
  <si>
    <t>1390701502100</t>
  </si>
  <si>
    <t>PANEL 22VU ETOPS AUTOMATICO IAE</t>
  </si>
  <si>
    <t>1800122962</t>
  </si>
  <si>
    <t>GR-SEQ50204-01</t>
  </si>
  <si>
    <t>1800123068</t>
  </si>
  <si>
    <t>1500311008001</t>
  </si>
  <si>
    <t>TOR CIL ALLEN M3X8   INOX DIN912/ISO4762</t>
  </si>
  <si>
    <t>1800123069</t>
  </si>
  <si>
    <t>1500313016001</t>
  </si>
  <si>
    <t>TOR CIL ALLEN  M4X16 INOX DIN912/ISO4762</t>
  </si>
  <si>
    <t>1500315016001</t>
  </si>
  <si>
    <t>TORNILLO  ALLEN   M5X16  INOX  DIN912</t>
  </si>
  <si>
    <t>1501311012002</t>
  </si>
  <si>
    <t>TORNILLO AV ALLEN M3X12 A4-70 DIN7991</t>
  </si>
  <si>
    <t>1501313008001</t>
  </si>
  <si>
    <t>TOR AV ALLEN  M4X8   INOX DIN7991</t>
  </si>
  <si>
    <t>1521016999001.LO</t>
  </si>
  <si>
    <t>VARILLA ROSC M6X1000MM INOX DIN975</t>
  </si>
  <si>
    <t>1530116000002</t>
  </si>
  <si>
    <t>TUERCA EXA M6 INOX DIN934/ISO4032</t>
  </si>
  <si>
    <t>1530120000002</t>
  </si>
  <si>
    <t>TUERCA EXA M12 INOX DIN934/ISO4032</t>
  </si>
  <si>
    <t>1540116000003</t>
  </si>
  <si>
    <t>ARA PLANA P/M6 INOX ISO7089/DIN125A</t>
  </si>
  <si>
    <t>1540211000011</t>
  </si>
  <si>
    <t>ARA GROWER P/M3 INOX OX NE DIN127B</t>
  </si>
  <si>
    <t>1540216000102</t>
  </si>
  <si>
    <t>ARA GROWER P/M6 INOX A4 DIN127</t>
  </si>
  <si>
    <t>1541320000002</t>
  </si>
  <si>
    <t>ARA PLANA M12 A4-70 DIN 9021</t>
  </si>
  <si>
    <t>4200607085</t>
  </si>
  <si>
    <t>39121332</t>
  </si>
  <si>
    <t>Caja de conexiones Legrand 0 920 12, 7,</t>
  </si>
  <si>
    <t>1101861627</t>
  </si>
  <si>
    <t>4800003010</t>
  </si>
  <si>
    <t>3982488</t>
  </si>
  <si>
    <t>31161518</t>
  </si>
  <si>
    <t>Tornillo Allen de cabeza cil&amp;#237;ndrica</t>
  </si>
  <si>
    <t>1101861969</t>
  </si>
  <si>
    <t>4800003013</t>
  </si>
  <si>
    <t>1247350</t>
  </si>
  <si>
    <t>7218|S24B05_S1071</t>
  </si>
  <si>
    <t>Varillas Roscada, RS PRO, Galvanizado, A</t>
  </si>
  <si>
    <t>1757007</t>
  </si>
  <si>
    <t>1101862318</t>
  </si>
  <si>
    <t>4800003017</t>
  </si>
  <si>
    <t>Resistencia TE Connectivity, de 250? &amp;#1</t>
  </si>
  <si>
    <t>1355198</t>
  </si>
  <si>
    <t>3299483</t>
  </si>
  <si>
    <t>Cable de conexi&amp;#243;n TE Connectivity M</t>
  </si>
  <si>
    <t>1135826</t>
  </si>
  <si>
    <t>BY DEMES, S.L.</t>
  </si>
  <si>
    <t>4200607162</t>
  </si>
  <si>
    <t>MS51957-45</t>
  </si>
  <si>
    <t>4200606884</t>
  </si>
  <si>
    <t>MONTAJES CEBIS SL</t>
  </si>
  <si>
    <t>4200607688</t>
  </si>
  <si>
    <t>DIN912-M3X8-A2-70</t>
  </si>
  <si>
    <t>ISO</t>
  </si>
  <si>
    <t>ISO4762-M4X16-A2-70</t>
  </si>
  <si>
    <t>DIN912-M5X16-A2-70</t>
  </si>
  <si>
    <t>DIN7991-M3X12-A4-70</t>
  </si>
  <si>
    <t>DIN7991-M4X8-A2-70</t>
  </si>
  <si>
    <t>DIN975-M6X1000-A2</t>
  </si>
  <si>
    <t>DIN934-M6-A4-70</t>
  </si>
  <si>
    <t>DIN934-M12-A4-70</t>
  </si>
  <si>
    <t>DIN127-B3-A2 OX NEGRO</t>
  </si>
  <si>
    <t>DIN127-M6-A4-70</t>
  </si>
  <si>
    <t>DIN9021-M12-A4-70</t>
  </si>
  <si>
    <t>1800123318</t>
  </si>
  <si>
    <t>1800123672</t>
  </si>
  <si>
    <t>1221415352500</t>
  </si>
  <si>
    <t>CBL APANT 4G35MM2 600V XLPE RC4Z1-K VERD</t>
  </si>
  <si>
    <t>1800123673</t>
  </si>
  <si>
    <t>1237700120400</t>
  </si>
  <si>
    <t>TERMINAL AISL REDON AWG12-10 3.7MM AMAR</t>
  </si>
  <si>
    <t>7883000120600</t>
  </si>
  <si>
    <t>PUNTO TOMA TIERRA BROCHE 25X35MM</t>
  </si>
  <si>
    <t>1800123674</t>
  </si>
  <si>
    <t>TRABAJOS MONTAJE SIM H175</t>
  </si>
  <si>
    <t>1101862638</t>
  </si>
  <si>
    <t>4300344953</t>
  </si>
  <si>
    <t>1101864124</t>
  </si>
  <si>
    <t>4200608928</t>
  </si>
  <si>
    <t>1101864402</t>
  </si>
  <si>
    <t>4200609201</t>
  </si>
  <si>
    <t>TRABAJOS INFRASESTRUCTURA COSLADA NH90</t>
  </si>
  <si>
    <t>1101865310</t>
  </si>
  <si>
    <t>4200608334</t>
  </si>
  <si>
    <t>DIN125-A6-A4-80</t>
  </si>
  <si>
    <t>4200608348</t>
  </si>
  <si>
    <t>4200608709</t>
  </si>
  <si>
    <t>31814205</t>
  </si>
  <si>
    <t>4200609570</t>
  </si>
  <si>
    <t>134-764</t>
  </si>
  <si>
    <t>4200609226</t>
  </si>
  <si>
    <t>KS TERMINALS</t>
  </si>
  <si>
    <t>RNYD5-3.7</t>
  </si>
  <si>
    <t>4200609797</t>
  </si>
  <si>
    <t>1060330100001</t>
  </si>
  <si>
    <t>LED AMARILLO 8X3MM 2V IP67</t>
  </si>
  <si>
    <t>1800124012</t>
  </si>
  <si>
    <t>0973588300100</t>
  </si>
  <si>
    <t>CB INTLCK OPEN SUPPORT</t>
  </si>
  <si>
    <t>1800124162</t>
  </si>
  <si>
    <t>0973588300200</t>
  </si>
  <si>
    <t>CB INTLCK CLOSED SUPPORT PLATE</t>
  </si>
  <si>
    <t>4300345640</t>
  </si>
  <si>
    <t>Jumper Bar Phoenix Contact serie FBS 2-5</t>
  </si>
  <si>
    <t>1101867478</t>
  </si>
  <si>
    <t>4800003052</t>
  </si>
  <si>
    <t>6879792</t>
  </si>
  <si>
    <t>JOSÉ MARÍA CHAVERO</t>
  </si>
  <si>
    <t>1101869421</t>
  </si>
  <si>
    <t>4300346317</t>
  </si>
  <si>
    <t>TINDAI FORMACION, PREVENCION Y</t>
  </si>
  <si>
    <t>1101869602</t>
  </si>
  <si>
    <t>4200611095</t>
  </si>
  <si>
    <t>1101870648</t>
  </si>
  <si>
    <t>Kingston ValueRAM - DDR4 - m�dulo - 16 G</t>
  </si>
  <si>
    <t>1101870650</t>
  </si>
  <si>
    <t>4800003053</t>
  </si>
  <si>
    <t>5490987</t>
  </si>
  <si>
    <t>31211904</t>
  </si>
  <si>
    <t>Brocha para pintura Loctite  con punta p</t>
  </si>
  <si>
    <t>1101871032</t>
  </si>
  <si>
    <t>4800003072</t>
  </si>
  <si>
    <t>2907745</t>
  </si>
  <si>
    <t>46182002</t>
  </si>
  <si>
    <t>Mascarillas desechables FFP1 9312+, seri</t>
  </si>
  <si>
    <t>7660378</t>
  </si>
  <si>
    <t>1101871205</t>
  </si>
  <si>
    <t>4800003073</t>
  </si>
  <si>
    <t>0293325</t>
  </si>
  <si>
    <t>1101871581</t>
  </si>
  <si>
    <t>4200610629</t>
  </si>
  <si>
    <t>APM-HEXSEAL</t>
  </si>
  <si>
    <t>RM3X0.5-10MM-L2615</t>
  </si>
  <si>
    <t>4200610958</t>
  </si>
  <si>
    <t>4200610619</t>
  </si>
  <si>
    <t>4200610017</t>
  </si>
  <si>
    <t>EUROASICA,S.A.</t>
  </si>
  <si>
    <t>EUROASICA S.A</t>
  </si>
  <si>
    <t>CON-9765</t>
  </si>
  <si>
    <t>4200611470</t>
  </si>
  <si>
    <t>Q8P1CXXY02E</t>
  </si>
  <si>
    <t>4200612503</t>
  </si>
  <si>
    <t>4200612677</t>
  </si>
  <si>
    <t>1101872115</t>
  </si>
  <si>
    <t>4300346671</t>
  </si>
  <si>
    <t>1101872649</t>
  </si>
  <si>
    <t>4800003080</t>
  </si>
  <si>
    <t>31162906</t>
  </si>
  <si>
    <t>Abrazadera HI-TORQUE de Acero inoxidable</t>
  </si>
  <si>
    <t>1101873624</t>
  </si>
  <si>
    <t>4800003085</t>
  </si>
  <si>
    <t>2682684</t>
  </si>
  <si>
    <t>1101874504</t>
  </si>
  <si>
    <t>1101874516</t>
  </si>
  <si>
    <t>47131821</t>
  </si>
  <si>
    <t>Desengrasante industrial 3M Industrial D</t>
  </si>
  <si>
    <t>1101874630</t>
  </si>
  <si>
    <t>4800003089</t>
  </si>
  <si>
    <t>1921475</t>
  </si>
  <si>
    <t>1500311008003</t>
  </si>
  <si>
    <t>TORNILLO ALLEN M3x8 DIN 912/ISO4762</t>
  </si>
  <si>
    <t>1800125058</t>
  </si>
  <si>
    <t>1500313008003</t>
  </si>
  <si>
    <t>TOR ALLEN M4X8 INOX DIN912</t>
  </si>
  <si>
    <t>1500313010003</t>
  </si>
  <si>
    <t>TOR ALLEN M4X10 AC INOX A4-80 DIN912</t>
  </si>
  <si>
    <t>1540213000015</t>
  </si>
  <si>
    <t>ARA GROWER P/M4 PAV DIN127</t>
  </si>
  <si>
    <t>1705500920200</t>
  </si>
  <si>
    <t>PANEL CIEGO 3U RAL 7035</t>
  </si>
  <si>
    <t>1800125059</t>
  </si>
  <si>
    <t>0972880000000</t>
  </si>
  <si>
    <t>IDENTIFICATION LABEL</t>
  </si>
  <si>
    <t>1800125070</t>
  </si>
  <si>
    <t>0972888472500</t>
  </si>
  <si>
    <t>AVIONICS PLATE</t>
  </si>
  <si>
    <t>0973585295800</t>
  </si>
  <si>
    <t>TELA INFERIOR MYLAR</t>
  </si>
  <si>
    <t>1800125129</t>
  </si>
  <si>
    <t>0973585296000</t>
  </si>
  <si>
    <t>TELA SUPERIOR MYLAR</t>
  </si>
  <si>
    <t>1000146811030</t>
  </si>
  <si>
    <t>RST PELMET   6K81  1% 1/8W RLR05C6811FR</t>
  </si>
  <si>
    <t>1800125130</t>
  </si>
  <si>
    <t>4200613724</t>
  </si>
  <si>
    <t>4200613726</t>
  </si>
  <si>
    <t>1101875026</t>
  </si>
  <si>
    <t>4200613313</t>
  </si>
  <si>
    <t>1101875035</t>
  </si>
  <si>
    <t>4200613559</t>
  </si>
  <si>
    <t>1101876071</t>
  </si>
  <si>
    <t>4300347247</t>
  </si>
  <si>
    <t>1101876404</t>
  </si>
  <si>
    <t>1101876743</t>
  </si>
  <si>
    <t>4800003109</t>
  </si>
  <si>
    <t>6795842</t>
  </si>
  <si>
    <t>1101876990</t>
  </si>
  <si>
    <t>7218|S24B05_S08</t>
  </si>
  <si>
    <t>1101877066</t>
  </si>
  <si>
    <t>4200614189</t>
  </si>
  <si>
    <t>TALLERES LITOMETAL LIMEL,S.L</t>
  </si>
  <si>
    <t>4200613304</t>
  </si>
  <si>
    <t>DIN912-M3X8-A4-80</t>
  </si>
  <si>
    <t>4200613852</t>
  </si>
  <si>
    <t>DIN912-M4X8-A4-80</t>
  </si>
  <si>
    <t>DIN912-M4X10-A4-80</t>
  </si>
  <si>
    <t>DIN127-M4-PAVONADA</t>
  </si>
  <si>
    <t>4200613768</t>
  </si>
  <si>
    <t>30118-302</t>
  </si>
  <si>
    <t>4200613274</t>
  </si>
  <si>
    <t>RLR05C6811FR</t>
  </si>
  <si>
    <t>0973585294200</t>
  </si>
  <si>
    <t>TELA DERECHA MYLAR</t>
  </si>
  <si>
    <t>1800125602</t>
  </si>
  <si>
    <t>0973585296400</t>
  </si>
  <si>
    <t>TELA IZQUIERDA MYLAR</t>
  </si>
  <si>
    <t>1800125603</t>
  </si>
  <si>
    <t>2820120500141</t>
  </si>
  <si>
    <t>PLANCHA E=5MM NEOPRENO NEGRO 40-50 SH</t>
  </si>
  <si>
    <t>4200614302</t>
  </si>
  <si>
    <t>ADEC. LUMINARIAS BANCO ST.01</t>
  </si>
  <si>
    <t>1101876885</t>
  </si>
  <si>
    <t>4200614720</t>
  </si>
  <si>
    <t>Concentrador de bus serial universal o c</t>
  </si>
  <si>
    <t>1101877309</t>
  </si>
  <si>
    <t>4800003111</t>
  </si>
  <si>
    <t>2368995</t>
  </si>
  <si>
    <t>39122216</t>
  </si>
  <si>
    <t>Seta de emergencia Schneider Electric se</t>
  </si>
  <si>
    <t>1101877310</t>
  </si>
  <si>
    <t>4262808</t>
  </si>
  <si>
    <t>39121006</t>
  </si>
  <si>
    <t>Adaptador AC/DC MEAN WELL 100V ac, 12V d</t>
  </si>
  <si>
    <t>1101878578</t>
  </si>
  <si>
    <t>4800003113</t>
  </si>
  <si>
    <t>1361342</t>
  </si>
  <si>
    <t>31162401</t>
  </si>
  <si>
    <t>Pasamuro SES Sterling DK de PVC Negro, &amp;</t>
  </si>
  <si>
    <t>1101878755</t>
  </si>
  <si>
    <t>4800003116</t>
  </si>
  <si>
    <t>1366862</t>
  </si>
  <si>
    <t>47121607</t>
  </si>
  <si>
    <t>Accesorio para Aspiradora Sidamo 2049802</t>
  </si>
  <si>
    <t>1101879032</t>
  </si>
  <si>
    <t>8952094</t>
  </si>
  <si>
    <t>46000000</t>
  </si>
  <si>
    <t>Cinta perimetral RS PRO de color Rojo/bl</t>
  </si>
  <si>
    <t>7632049</t>
  </si>
  <si>
    <t>1101879317</t>
  </si>
  <si>
    <t>Caja Spelsberg de Poliestireno Transpare</t>
  </si>
  <si>
    <t>1101879439</t>
  </si>
  <si>
    <t>5337284</t>
  </si>
  <si>
    <t>4200614815</t>
  </si>
  <si>
    <t>MARCOA, S.L.</t>
  </si>
  <si>
    <t>4200615774</t>
  </si>
  <si>
    <t>1101880388</t>
  </si>
  <si>
    <t>4200616063</t>
  </si>
  <si>
    <t>INSTALACION SIMULADOR A320</t>
  </si>
  <si>
    <t>1101880855</t>
  </si>
  <si>
    <t>4300347981</t>
  </si>
  <si>
    <t>1101881047</t>
  </si>
  <si>
    <t>PK100 ETIQ APLI POLIEST A4 BCO 12121</t>
  </si>
  <si>
    <t>1101881292</t>
  </si>
  <si>
    <t>4800003098</t>
  </si>
  <si>
    <t>2080</t>
  </si>
  <si>
    <t>10208643</t>
  </si>
  <si>
    <t>1101881742</t>
  </si>
  <si>
    <t>1101881962</t>
  </si>
  <si>
    <t>4800003131</t>
  </si>
  <si>
    <t>0195912</t>
  </si>
  <si>
    <t>Caja de conexi&amp;#243;n HENSEL KF 0606 B,</t>
  </si>
  <si>
    <t>2765466</t>
  </si>
  <si>
    <t>Prensaestopas HENSEL ASS de Poliamida Ne</t>
  </si>
  <si>
    <t>0117545</t>
  </si>
  <si>
    <t>39131705</t>
  </si>
  <si>
    <t>Canalizaci&amp;#243;n de cables miniatura Le</t>
  </si>
  <si>
    <t>1101882393</t>
  </si>
  <si>
    <t>4800003136</t>
  </si>
  <si>
    <t>1613039</t>
  </si>
  <si>
    <t>4200615654</t>
  </si>
  <si>
    <t>4200615832</t>
  </si>
  <si>
    <t>4200616259</t>
  </si>
  <si>
    <t>4200615824</t>
  </si>
  <si>
    <t>4200615314</t>
  </si>
  <si>
    <t>ANTONIO RAMIREZ, S.L.</t>
  </si>
  <si>
    <t>4200616342</t>
  </si>
  <si>
    <t>NEOPRENO NEGRO/E=5MM 40-50 SH</t>
  </si>
  <si>
    <t>4300348534</t>
  </si>
  <si>
    <t>VEOLIA SERVICIOS LECAM, S.A.U.</t>
  </si>
  <si>
    <t>4200616938</t>
  </si>
  <si>
    <t>4200616463</t>
  </si>
  <si>
    <t>4300348535</t>
  </si>
  <si>
    <t>1101882729</t>
  </si>
  <si>
    <t>4200617180</t>
  </si>
  <si>
    <t>Kits de pasamuros NEMIQ de Caucho Negro,</t>
  </si>
  <si>
    <t>1101883901</t>
  </si>
  <si>
    <t>4800003138</t>
  </si>
  <si>
    <t>2884369</t>
  </si>
  <si>
    <t>Pasamuro SES Sterling DH de Policloropre</t>
  </si>
  <si>
    <t>1366294</t>
  </si>
  <si>
    <t>Rel&amp;#233; de potencia sin enclavamiento</t>
  </si>
  <si>
    <t>1101884220</t>
  </si>
  <si>
    <t>4800003141</t>
  </si>
  <si>
    <t>0154526</t>
  </si>
  <si>
    <t>41111905</t>
  </si>
  <si>
    <t>Juego de cables de prueba RS PRO, CAT II</t>
  </si>
  <si>
    <t>1101884352</t>
  </si>
  <si>
    <t>2432998</t>
  </si>
  <si>
    <t>7218|S24B05_S1074</t>
  </si>
  <si>
    <t>INGE VIDEO, S.A.</t>
  </si>
  <si>
    <t>3210506760000</t>
  </si>
  <si>
    <t>DONGLE SENTINEL HL MAX-MICRO S/CONDUCTOR</t>
  </si>
  <si>
    <t>1800126496</t>
  </si>
  <si>
    <t>1101884977</t>
  </si>
  <si>
    <t>INSTAL. CONDUCTOS PINGÜINO SF.03</t>
  </si>
  <si>
    <t>1101885147</t>
  </si>
  <si>
    <t>3230100640000</t>
  </si>
  <si>
    <t>SOFTWARE MICROSOFT</t>
  </si>
  <si>
    <t>1101885873</t>
  </si>
  <si>
    <t>9999000981312</t>
  </si>
  <si>
    <t>N.R.PLATAFORMAS (SIMULADORES)</t>
  </si>
  <si>
    <t>1101886396</t>
  </si>
  <si>
    <t>1101886453</t>
  </si>
  <si>
    <t>1101886462</t>
  </si>
  <si>
    <t>1101887079</t>
  </si>
  <si>
    <t>4800003156</t>
  </si>
  <si>
    <t>4200617886</t>
  </si>
  <si>
    <t>GEMALTO NV</t>
  </si>
  <si>
    <t>942-001422-001</t>
  </si>
  <si>
    <t>4200618716</t>
  </si>
  <si>
    <t>MICROSOFT</t>
  </si>
  <si>
    <t>LICENCIA OEM</t>
  </si>
  <si>
    <t>1101887437</t>
  </si>
  <si>
    <t>4900011056</t>
  </si>
  <si>
    <t>1101887443</t>
  </si>
  <si>
    <t>4900011059</t>
  </si>
  <si>
    <t>1101887662</t>
  </si>
  <si>
    <t>1101887664</t>
  </si>
  <si>
    <t>Panel del Rack 1U nVent SCHROFF de Alumi</t>
  </si>
  <si>
    <t>1101888882</t>
  </si>
  <si>
    <t>4800003167</t>
  </si>
  <si>
    <t>2839198</t>
  </si>
  <si>
    <t>27111710</t>
  </si>
  <si>
    <t>Juego de llaves hexagonales en L Facom d</t>
  </si>
  <si>
    <t>1101889452</t>
  </si>
  <si>
    <t>4800003170</t>
  </si>
  <si>
    <t>7554122</t>
  </si>
  <si>
    <t>4200618266</t>
  </si>
  <si>
    <t>1501215014001</t>
  </si>
  <si>
    <t>TOR ALOM CRUC  M5X14  INOX DIN7985</t>
  </si>
  <si>
    <t>1800127076</t>
  </si>
  <si>
    <t>1538013015001</t>
  </si>
  <si>
    <t>TUR INSERT ANTI-ROT M4 L=15MM INOX</t>
  </si>
  <si>
    <t>1538015011001</t>
  </si>
  <si>
    <t>TUR INSERT AV M5 L=11.5MM INOX AISI-303</t>
  </si>
  <si>
    <t>4300349565</t>
  </si>
  <si>
    <t>4200620010</t>
  </si>
  <si>
    <t>4200619728</t>
  </si>
  <si>
    <t>4200619731</t>
  </si>
  <si>
    <t>4200620036</t>
  </si>
  <si>
    <t>MOQUETA A320 FFS</t>
  </si>
  <si>
    <t>1101890088</t>
  </si>
  <si>
    <t>4300349810</t>
  </si>
  <si>
    <t>ANTONIO RAMIREZ DECORACION SL</t>
  </si>
  <si>
    <t>1101890242</t>
  </si>
  <si>
    <t>4200620293</t>
  </si>
  <si>
    <t>55121620</t>
  </si>
  <si>
    <t>Hoja de etiquetas Avery L7651-25, 25 Dir</t>
  </si>
  <si>
    <t>1101890718</t>
  </si>
  <si>
    <t>4800003179</t>
  </si>
  <si>
    <t>2893595</t>
  </si>
  <si>
    <t>1101890983</t>
  </si>
  <si>
    <t>4200620401</t>
  </si>
  <si>
    <t>1101891012</t>
  </si>
  <si>
    <t>4200620441</t>
  </si>
  <si>
    <t>39122335</t>
  </si>
  <si>
    <t>Z&amp;#243;calo de rel&amp;#233; Finder 96 para</t>
  </si>
  <si>
    <t>1101892281</t>
  </si>
  <si>
    <t>4800003183</t>
  </si>
  <si>
    <t>2455711</t>
  </si>
  <si>
    <t>1101892362</t>
  </si>
  <si>
    <t>Kensington CH1000 - Hub - 2 x USB 3.1 +</t>
  </si>
  <si>
    <t>1101892552</t>
  </si>
  <si>
    <t>4800003172</t>
  </si>
  <si>
    <t>4787170</t>
  </si>
  <si>
    <t>39122213</t>
  </si>
  <si>
    <t>Final de carrera con Palanca de rodillo</t>
  </si>
  <si>
    <t>1101892592</t>
  </si>
  <si>
    <t>4800003184</t>
  </si>
  <si>
    <t>3081664</t>
  </si>
  <si>
    <t>C2G 4-Port USB-A Hub - Hub - 4 x USB 2.0</t>
  </si>
  <si>
    <t>1101893679</t>
  </si>
  <si>
    <t>6999238</t>
  </si>
  <si>
    <t>Cable USB 2.0 Hama, con A. USB A Macho,</t>
  </si>
  <si>
    <t>1101893846</t>
  </si>
  <si>
    <t>4800003188</t>
  </si>
  <si>
    <t>2386143</t>
  </si>
  <si>
    <t>FABRICACION PIEZAS</t>
  </si>
  <si>
    <t>1101893987</t>
  </si>
  <si>
    <t>4200620834</t>
  </si>
  <si>
    <t>DIN7985-M5X14-A2-70</t>
  </si>
  <si>
    <t>TRABAJOS DE CORTE DE MAYLAR - COSLADA</t>
  </si>
  <si>
    <t>1101893680</t>
  </si>
  <si>
    <t>4300350504</t>
  </si>
  <si>
    <t>1101894884</t>
  </si>
  <si>
    <t>4800003193</t>
  </si>
  <si>
    <t>1101896436</t>
  </si>
  <si>
    <t>Funda termorrectr&amp;#225;ctil recta TE Con</t>
  </si>
  <si>
    <t>1101898212</t>
  </si>
  <si>
    <t>4800003218</t>
  </si>
  <si>
    <t>7183092</t>
  </si>
  <si>
    <t>26121539</t>
  </si>
  <si>
    <t>Cable de conexi&amp;#243;n Lapp 4160203, &amp;#2</t>
  </si>
  <si>
    <t>1101898527</t>
  </si>
  <si>
    <t>1800127761</t>
  </si>
  <si>
    <t>4200621836</t>
  </si>
  <si>
    <t>1800128117</t>
  </si>
  <si>
    <t>4300350909</t>
  </si>
  <si>
    <t>4200624192</t>
  </si>
  <si>
    <t>MONTAJE REJIBAND SF.03</t>
  </si>
  <si>
    <t>1101898253</t>
  </si>
  <si>
    <t>4300351264</t>
  </si>
  <si>
    <t>7218|S24B05_GAR03</t>
  </si>
  <si>
    <t>7244238</t>
  </si>
  <si>
    <t>Caja Spelsberg de Poliestireno Gris, 254</t>
  </si>
  <si>
    <t>1101898813</t>
  </si>
  <si>
    <t>0832554</t>
  </si>
  <si>
    <t>1101898899</t>
  </si>
  <si>
    <t>4200624413</t>
  </si>
  <si>
    <t>1101899457</t>
  </si>
  <si>
    <t>4800003205</t>
  </si>
  <si>
    <t>1101899460</t>
  </si>
  <si>
    <t>4200624525</t>
  </si>
  <si>
    <t>39121606</t>
  </si>
  <si>
    <t>Fusible de cartucho cer&amp;#225;mico Mersen</t>
  </si>
  <si>
    <t>1101899657</t>
  </si>
  <si>
    <t>4800003223</t>
  </si>
  <si>
    <t>1886962</t>
  </si>
  <si>
    <t>1101900103</t>
  </si>
  <si>
    <t>4200624659</t>
  </si>
  <si>
    <t>1357007369100</t>
  </si>
  <si>
    <t>MARCADOR ADH P/SERIE H 3000X</t>
  </si>
  <si>
    <t>1101900185</t>
  </si>
  <si>
    <t>4200624090</t>
  </si>
  <si>
    <t>SOLUCIONES SICNOVA, S.L.</t>
  </si>
  <si>
    <t>SHINING 3D</t>
  </si>
  <si>
    <t>P00012182</t>
  </si>
  <si>
    <t>1101900360</t>
  </si>
  <si>
    <t>4200624673</t>
  </si>
  <si>
    <t>1101901582</t>
  </si>
  <si>
    <t>1101902110</t>
  </si>
  <si>
    <t>4200623166</t>
  </si>
  <si>
    <t>SIMAF</t>
  </si>
  <si>
    <t>4 TFB 40 X</t>
  </si>
  <si>
    <t>SERBLOC</t>
  </si>
  <si>
    <t>5 TF 30 X</t>
  </si>
  <si>
    <t>0973588330200</t>
  </si>
  <si>
    <t>DOOR INTERNAL FRAME</t>
  </si>
  <si>
    <t>1800128532</t>
  </si>
  <si>
    <t>0973588330300</t>
  </si>
  <si>
    <t>DOOR EXTERNAL FRAME</t>
  </si>
  <si>
    <t>4200625226</t>
  </si>
  <si>
    <t>4200625298</t>
  </si>
  <si>
    <t>32151703</t>
  </si>
  <si>
    <t>Memoria Phoenix Contact SD FLASH 512MB</t>
  </si>
  <si>
    <t>1101903948</t>
  </si>
  <si>
    <t>4800003245</t>
  </si>
  <si>
    <t>2416141</t>
  </si>
  <si>
    <t>26111722</t>
  </si>
  <si>
    <t>Adaptador AC/DC RS PRO 100 ? 240V ac, 15</t>
  </si>
  <si>
    <t>1101904399</t>
  </si>
  <si>
    <t>Adaptador AC/DC Ansmann 135 ? 370 V dc,</t>
  </si>
  <si>
    <t>4200625496</t>
  </si>
  <si>
    <t>1800128840</t>
  </si>
  <si>
    <t>4200625222</t>
  </si>
  <si>
    <t>7218|JA2591_1001</t>
  </si>
  <si>
    <t>1705502500000</t>
  </si>
  <si>
    <t>PANEL FRONTAL 19" 1U ALUMINIO 3MM 43,6X3</t>
  </si>
  <si>
    <t>1800128869</t>
  </si>
  <si>
    <t>1101904260</t>
  </si>
  <si>
    <t>1101904270</t>
  </si>
  <si>
    <t>2008924</t>
  </si>
  <si>
    <t>7023261</t>
  </si>
  <si>
    <t>INSTALACION SIMULADOR H175</t>
  </si>
  <si>
    <t>1101904455</t>
  </si>
  <si>
    <t>4300352010</t>
  </si>
  <si>
    <t>TTI INC.</t>
  </si>
  <si>
    <t>4200626547</t>
  </si>
  <si>
    <t>30118-948</t>
  </si>
  <si>
    <t>4200626753</t>
  </si>
  <si>
    <t>4200626754</t>
  </si>
  <si>
    <t>1101907155</t>
  </si>
  <si>
    <t>55121704</t>
  </si>
  <si>
    <t>Se&amp;#241;al de salida de emergencia S21 S</t>
  </si>
  <si>
    <t>1101907243</t>
  </si>
  <si>
    <t>4800003266</t>
  </si>
  <si>
    <t>2209907</t>
  </si>
  <si>
    <t>Se&amp;#241;al de salida de emergencia con f</t>
  </si>
  <si>
    <t>2209885</t>
  </si>
  <si>
    <t>Se&amp;#241;al de protecci&amp;#243;n contra inc</t>
  </si>
  <si>
    <t>2209929</t>
  </si>
  <si>
    <t>2209930</t>
  </si>
  <si>
    <t>44121615</t>
  </si>
  <si>
    <t>GRAPADORA PETRUS 210 25H NGO</t>
  </si>
  <si>
    <t>1101907259</t>
  </si>
  <si>
    <t>4800003240</t>
  </si>
  <si>
    <t>2540</t>
  </si>
  <si>
    <t>6018307</t>
  </si>
  <si>
    <t>1101908872</t>
  </si>
  <si>
    <t>4800003275</t>
  </si>
  <si>
    <t>1101909391</t>
  </si>
  <si>
    <t>4800003278</t>
  </si>
  <si>
    <t>32121612</t>
  </si>
  <si>
    <t>Resistencia Vishay, de 3.9k? &amp;#177;1%, 0</t>
  </si>
  <si>
    <t>6833641</t>
  </si>
  <si>
    <t>4200627807</t>
  </si>
  <si>
    <t>44122109</t>
  </si>
  <si>
    <t>Cinta de gancho y bucle RS PRO de color</t>
  </si>
  <si>
    <t>1101910399</t>
  </si>
  <si>
    <t>4800003284</t>
  </si>
  <si>
    <t>8904149</t>
  </si>
  <si>
    <t>1101910728</t>
  </si>
  <si>
    <t>4900011337</t>
  </si>
  <si>
    <t>7218|2GP240_1020</t>
  </si>
  <si>
    <t>1101910881</t>
  </si>
  <si>
    <t>1101911213</t>
  </si>
  <si>
    <t>4900011345</t>
  </si>
  <si>
    <t>PK20 ETQ LSR 210X297 VDE FLUO APLI 2881</t>
  </si>
  <si>
    <t>1101911902</t>
  </si>
  <si>
    <t>4640</t>
  </si>
  <si>
    <t>993168</t>
  </si>
  <si>
    <t>1101911917</t>
  </si>
  <si>
    <t>7218|S24B05_S107G</t>
  </si>
  <si>
    <t>1800129554</t>
  </si>
  <si>
    <t>4200628789</t>
  </si>
  <si>
    <t>4200628787</t>
  </si>
  <si>
    <t>1101912966</t>
  </si>
  <si>
    <t>4800003291</t>
  </si>
  <si>
    <t>7082822</t>
  </si>
  <si>
    <t>1101912981</t>
  </si>
  <si>
    <t>1101913015</t>
  </si>
  <si>
    <t>Funda termorrectr&amp;#225;ctil TE Connectiv</t>
  </si>
  <si>
    <t>1101913156</t>
  </si>
  <si>
    <t>7183317P</t>
  </si>
  <si>
    <t/>
  </si>
  <si>
    <t>0.00</t>
  </si>
  <si>
    <t>272.54</t>
  </si>
  <si>
    <t>3566.08</t>
  </si>
  <si>
    <t>TAPADO DE CARTELAS</t>
  </si>
  <si>
    <t>4200630006</t>
  </si>
  <si>
    <t>4200630007</t>
  </si>
  <si>
    <t>GRUPO ELECTRO-STOCKS,S.L.U</t>
  </si>
  <si>
    <t>CONEXIÓN CENTRALITAS INCENDIOS</t>
  </si>
  <si>
    <t>1101915959</t>
  </si>
  <si>
    <t>4300353869</t>
  </si>
  <si>
    <t>1101915964</t>
  </si>
  <si>
    <t>4800003318</t>
  </si>
  <si>
    <t>1101916037</t>
  </si>
  <si>
    <t>4200630828</t>
  </si>
  <si>
    <t>Conector de potencia industrial Macho, F</t>
  </si>
  <si>
    <t>1101916440</t>
  </si>
  <si>
    <t>4800003320</t>
  </si>
  <si>
    <t>5306101</t>
  </si>
  <si>
    <t>1101917916</t>
  </si>
  <si>
    <t>4800003327</t>
  </si>
  <si>
    <t>2209872</t>
  </si>
  <si>
    <t>1101918375</t>
  </si>
  <si>
    <t>4200631682</t>
  </si>
  <si>
    <t>Contactor ABB ESB25-40N-01 ESB de 4 polo</t>
  </si>
  <si>
    <t>1101918581</t>
  </si>
  <si>
    <t>4800003329</t>
  </si>
  <si>
    <t>2111460</t>
  </si>
  <si>
    <t>PROGRAMACIÓN CENTRALITA DE INCENDIOS</t>
  </si>
  <si>
    <t>1101920430</t>
  </si>
  <si>
    <t>1101920785</t>
  </si>
  <si>
    <t>1101921504</t>
  </si>
  <si>
    <t>4900011607</t>
  </si>
  <si>
    <t>31201503</t>
  </si>
  <si>
    <t>Cinta de enmascarar de Papel 3M SCOTCH 1</t>
  </si>
  <si>
    <t>1101923738</t>
  </si>
  <si>
    <t>199.88</t>
  </si>
  <si>
    <t>93.74</t>
  </si>
  <si>
    <t>128.62</t>
  </si>
  <si>
    <t>89.76</t>
  </si>
  <si>
    <t>938.28</t>
  </si>
  <si>
    <t>486.00</t>
  </si>
  <si>
    <t>295.46</t>
  </si>
  <si>
    <t>1300.80</t>
  </si>
  <si>
    <t>219.74</t>
  </si>
  <si>
    <t>532.62</t>
  </si>
  <si>
    <t>291.75</t>
  </si>
  <si>
    <t>62.87</t>
  </si>
  <si>
    <t>154.69</t>
  </si>
  <si>
    <t>139.94</t>
  </si>
  <si>
    <t>229.70</t>
  </si>
  <si>
    <t>79.95</t>
  </si>
  <si>
    <t>94.21</t>
  </si>
  <si>
    <t>379.24</t>
  </si>
  <si>
    <t>547.08</t>
  </si>
  <si>
    <t>151.88</t>
  </si>
  <si>
    <t>237.88</t>
  </si>
  <si>
    <t>241.74</t>
  </si>
  <si>
    <t>235.65</t>
  </si>
  <si>
    <t>678.51</t>
  </si>
  <si>
    <t>148.20</t>
  </si>
  <si>
    <t>121.83</t>
  </si>
  <si>
    <t>112.83</t>
  </si>
  <si>
    <t>474.20</t>
  </si>
  <si>
    <t>173.31</t>
  </si>
  <si>
    <t>156.68</t>
  </si>
  <si>
    <t>46.24</t>
  </si>
  <si>
    <t>159.46</t>
  </si>
  <si>
    <t>142.96</t>
  </si>
  <si>
    <t>111.40</t>
  </si>
  <si>
    <t>354.15</t>
  </si>
  <si>
    <t>57.41</t>
  </si>
  <si>
    <t>335.04</t>
  </si>
  <si>
    <t>1195.04</t>
  </si>
  <si>
    <t>102.94</t>
  </si>
  <si>
    <t>268.64</t>
  </si>
  <si>
    <t>169.15</t>
  </si>
  <si>
    <t>512.00</t>
  </si>
  <si>
    <t>357.00</t>
  </si>
  <si>
    <t>670.00</t>
  </si>
  <si>
    <t>198.31</t>
  </si>
  <si>
    <t>36.58</t>
  </si>
  <si>
    <t>500.00</t>
  </si>
  <si>
    <t>262.00</t>
  </si>
  <si>
    <t>311.00</t>
  </si>
  <si>
    <t>1530.00</t>
  </si>
  <si>
    <t>1529.00</t>
  </si>
  <si>
    <t>196.50</t>
  </si>
  <si>
    <t>1442.00</t>
  </si>
  <si>
    <t>MOUSER ELECTRONICS, INC.</t>
  </si>
  <si>
    <t>1160.00</t>
  </si>
  <si>
    <t>134.98</t>
  </si>
  <si>
    <t>95.50</t>
  </si>
  <si>
    <t>2936.20</t>
  </si>
  <si>
    <t>622.84</t>
  </si>
  <si>
    <t>480436.00</t>
  </si>
  <si>
    <t>372.00</t>
  </si>
  <si>
    <t>417.00</t>
  </si>
  <si>
    <t>31.20</t>
  </si>
  <si>
    <t>177.24</t>
  </si>
  <si>
    <t>177.12</t>
  </si>
  <si>
    <t>12.84</t>
  </si>
  <si>
    <t>689.59</t>
  </si>
  <si>
    <t>366.98</t>
  </si>
  <si>
    <t>122.00</t>
  </si>
  <si>
    <t>10.15</t>
  </si>
  <si>
    <t>385000.00</t>
  </si>
  <si>
    <t>8850.00</t>
  </si>
  <si>
    <t>5720.00</t>
  </si>
  <si>
    <t>7220.00</t>
  </si>
  <si>
    <t>13820.00</t>
  </si>
  <si>
    <t>11710.00</t>
  </si>
  <si>
    <t>4520.00</t>
  </si>
  <si>
    <t>5890.00</t>
  </si>
  <si>
    <t>83.52</t>
  </si>
  <si>
    <t>1650.00</t>
  </si>
  <si>
    <t>58.46</t>
  </si>
  <si>
    <t>11600.00</t>
  </si>
  <si>
    <t>38300.00</t>
  </si>
  <si>
    <t>61.35</t>
  </si>
  <si>
    <t>50.00</t>
  </si>
  <si>
    <t>7216.00</t>
  </si>
  <si>
    <t>13825.00</t>
  </si>
  <si>
    <t>5895.00</t>
  </si>
  <si>
    <t>837.00</t>
  </si>
  <si>
    <t>60665.00</t>
  </si>
  <si>
    <t>16655.00</t>
  </si>
  <si>
    <t>11802.00</t>
  </si>
  <si>
    <t>19854.00</t>
  </si>
  <si>
    <t>38605.00</t>
  </si>
  <si>
    <t>7941.00</t>
  </si>
  <si>
    <t>3639.00</t>
  </si>
  <si>
    <t>13236.00</t>
  </si>
  <si>
    <t>22.60</t>
  </si>
  <si>
    <t>23.40</t>
  </si>
  <si>
    <t>99704.00</t>
  </si>
  <si>
    <t>210.00</t>
  </si>
  <si>
    <t>67.40</t>
  </si>
  <si>
    <t>460.92</t>
  </si>
  <si>
    <t>1470.00</t>
  </si>
  <si>
    <t>19.88</t>
  </si>
  <si>
    <t>26.76</t>
  </si>
  <si>
    <t>2.80</t>
  </si>
  <si>
    <t>15105.56</t>
  </si>
  <si>
    <t>7960.78</t>
  </si>
  <si>
    <t>1068.08</t>
  </si>
  <si>
    <t>1733.42</t>
  </si>
  <si>
    <t>565.95</t>
  </si>
  <si>
    <t>47.50</t>
  </si>
  <si>
    <t>363.00</t>
  </si>
  <si>
    <t>578.00</t>
  </si>
  <si>
    <t>90.00</t>
  </si>
  <si>
    <t>603.60</t>
  </si>
  <si>
    <t>302.80</t>
  </si>
  <si>
    <t>69.70</t>
  </si>
  <si>
    <t>67.20</t>
  </si>
  <si>
    <t>46.08</t>
  </si>
  <si>
    <t>350.00</t>
  </si>
  <si>
    <t>4200629548</t>
  </si>
  <si>
    <t>289.60</t>
  </si>
  <si>
    <t>PREFIMETAL, S.A.</t>
  </si>
  <si>
    <t>9315.00</t>
  </si>
  <si>
    <t>12092.26</t>
  </si>
  <si>
    <t>4200630060</t>
  </si>
  <si>
    <t>1292.86</t>
  </si>
  <si>
    <t>1800130856</t>
  </si>
  <si>
    <t>4300354754</t>
  </si>
  <si>
    <t>4200633117</t>
  </si>
  <si>
    <t>1101921894</t>
  </si>
  <si>
    <t>4200634297</t>
  </si>
  <si>
    <t>4800003359</t>
  </si>
  <si>
    <t>1240913</t>
  </si>
  <si>
    <t>Clavija Kopp de 2P de color Negro, para</t>
  </si>
  <si>
    <t>1101923956</t>
  </si>
  <si>
    <t>2425782</t>
  </si>
  <si>
    <t>3220190900000</t>
  </si>
  <si>
    <t>ACCESORIOS PARA MONITORES / TELEVISIONES</t>
  </si>
  <si>
    <t>1101926538</t>
  </si>
  <si>
    <t>4200634682</t>
  </si>
  <si>
    <t>31161716</t>
  </si>
  <si>
    <t>Tuerca autoblocante 1/4-28 (NE)plg RS PR</t>
  </si>
  <si>
    <t>1101927261</t>
  </si>
  <si>
    <t>4800003376</t>
  </si>
  <si>
    <t>2451276</t>
  </si>
  <si>
    <t>1101930054</t>
  </si>
  <si>
    <t>4200636221</t>
  </si>
  <si>
    <t>Cable de conexi&amp;#243;n RS PRO, &amp;#225;rea</t>
  </si>
  <si>
    <t>1101935942</t>
  </si>
  <si>
    <t>4800003427</t>
  </si>
  <si>
    <t>8114431</t>
  </si>
  <si>
    <t>Bombilla LED, 4,2 W, casquillo GU10, Bla</t>
  </si>
  <si>
    <t>1101939635</t>
  </si>
  <si>
    <t>4800003446</t>
  </si>
  <si>
    <t>2889633</t>
  </si>
  <si>
    <t>1101942089</t>
  </si>
  <si>
    <t>1101942113</t>
  </si>
  <si>
    <t>1101942236</t>
  </si>
  <si>
    <t>3210402620000</t>
  </si>
  <si>
    <t>ALTAVOZ SUBWOOFER 130W ERIS PRO SUB 10</t>
  </si>
  <si>
    <t>1800131893</t>
  </si>
  <si>
    <t>4200636792</t>
  </si>
  <si>
    <t>PRESONUS</t>
  </si>
  <si>
    <t>2777504132</t>
  </si>
  <si>
    <t>4800003490</t>
  </si>
  <si>
    <t>0117664</t>
  </si>
  <si>
    <t>PROCESSORS RACK (ENSAYOS MARKING CE)</t>
  </si>
  <si>
    <t>1101944187</t>
  </si>
  <si>
    <t>4200639845</t>
  </si>
  <si>
    <t>7218|S24B05_S05</t>
  </si>
  <si>
    <t>4200644071</t>
  </si>
  <si>
    <t>4200644074</t>
  </si>
  <si>
    <t>4300358085</t>
  </si>
  <si>
    <t>ALTER TECHNOLOGY-TÜV NORD</t>
  </si>
  <si>
    <t>1101948479</t>
  </si>
  <si>
    <t>1101948508</t>
  </si>
  <si>
    <t>1101949201</t>
  </si>
  <si>
    <t>4800003514</t>
  </si>
  <si>
    <t>1390706600000</t>
  </si>
  <si>
    <t>DEPURADOR HUMO 2250M3/HR 30CM PRE/HEPA</t>
  </si>
  <si>
    <t>1101955015</t>
  </si>
  <si>
    <t>1800134174</t>
  </si>
  <si>
    <t>1800134189</t>
  </si>
  <si>
    <t>1390705900595</t>
  </si>
  <si>
    <t>MOD ALTERNATE SWITCH</t>
  </si>
  <si>
    <t>0918625900400</t>
  </si>
  <si>
    <t>I/F CAN 21A-21S1</t>
  </si>
  <si>
    <t>1800134280</t>
  </si>
  <si>
    <t>15033.70</t>
  </si>
  <si>
    <t>4200645743</t>
  </si>
  <si>
    <t>4200645756</t>
  </si>
  <si>
    <t>4200645767</t>
  </si>
  <si>
    <t>3610.77</t>
  </si>
  <si>
    <t>CONCEPT SMOKE</t>
  </si>
  <si>
    <t>CEL SS-2000</t>
  </si>
  <si>
    <t>1101958852</t>
  </si>
  <si>
    <t>4200645497</t>
  </si>
  <si>
    <t>875.00</t>
  </si>
  <si>
    <t>GR-ABS26022</t>
  </si>
  <si>
    <t>BLOQ</t>
  </si>
  <si>
    <t>1800134780</t>
  </si>
  <si>
    <t>4200646214</t>
  </si>
  <si>
    <t>3210202420000</t>
  </si>
  <si>
    <t>MARCADOR EINSCAN SE-H ADH3000 P/ESCAN 3D</t>
  </si>
  <si>
    <t>1101961041</t>
  </si>
  <si>
    <t>1101962616</t>
  </si>
  <si>
    <t>182.95</t>
  </si>
  <si>
    <t>3756.31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</si>
</sst>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0.000"/>
  </numFmts>
  <fonts count="43" x14ac:knownFonts="1">
    <font>
      <sz val="10"/>
      <name val="Arial"/>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0"/>
      <name val="Arial"/>
      <family val="2"/>
    </font>
    <font>
      <sz val="10"/>
      <name val="Arial"/>
      <family val="2"/>
    </font>
    <font>
      <b/>
      <sz val="10"/>
      <color theme="0"/>
      <name val="Arial"/>
      <family val="2"/>
    </font>
    <font>
      <b/>
      <i/>
      <sz val="10"/>
      <color theme="0"/>
      <name val="Arial"/>
      <family val="2"/>
    </font>
    <font>
      <sz val="10"/>
      <name val="Arial Rounded MT Bold"/>
      <family val="2"/>
    </font>
    <font>
      <sz val="14"/>
      <color theme="3" tint="-0.249977111117893"/>
      <name val="Amasis MT Pro Medium"/>
      <family val="1"/>
    </font>
    <font>
      <sz val="10"/>
      <color theme="0"/>
      <name val="Amasis MT Pro Black"/>
      <family val="1"/>
    </font>
    <font>
      <sz val="10"/>
      <color rgb="FFFF0000"/>
      <name val="Arial"/>
      <family val="2"/>
    </font>
    <font>
      <b/>
      <sz val="10"/>
      <name val="Arial"/>
      <family val="2"/>
    </font>
    <font>
      <sz val="12"/>
      <color rgb="FF03657C"/>
      <name val="Amasis MT Pro Black"/>
      <family val="1"/>
    </font>
    <font>
      <sz val="11"/>
      <color rgb="FFFFFFFF"/>
      <name val="Calibri"/>
      <family val="2"/>
    </font>
    <font>
      <sz val="11"/>
      <color rgb="FF333F4F"/>
      <name val="Calibri"/>
      <family val="2"/>
    </font>
    <font>
      <b/>
      <sz val="11"/>
      <color rgb="FF333F4F"/>
      <name val="Calibri"/>
      <family val="2"/>
    </font>
    <font>
      <sz val="10"/>
      <name val="Calibri"/>
      <family val="2"/>
    </font>
    <font>
      <sz val="10"/>
      <color theme="1"/>
      <name val="Arial"/>
      <family val="2"/>
    </font>
    <font>
      <sz val="10"/>
      <color rgb="FF004254"/>
      <name val="Arial"/>
      <family val="2"/>
    </font>
    <font>
      <sz val="10"/>
      <color rgb="FF004254"/>
      <name val="Amasis MT Pro Black"/>
      <family val="1"/>
    </font>
    <font>
      <sz val="10"/>
      <color rgb="FF004254"/>
      <name val="Amasis MT Pro Light"/>
      <family val="1"/>
    </font>
    <font>
      <sz val="11"/>
      <color rgb="FF000000"/>
      <name val="Calibri"/>
      <family val="2"/>
    </font>
    <font>
      <b/>
      <sz val="9"/>
      <name val="Calibri"/>
      <family val="2"/>
    </font>
    <font>
      <sz val="9"/>
      <color rgb="FF000000"/>
      <name val="Calibri"/>
      <family val="2"/>
    </font>
    <font>
      <sz val="11"/>
      <color rgb="FFFF0000"/>
      <name val="Calibri"/>
      <family val="2"/>
    </font>
    <font>
      <sz val="9"/>
      <color rgb="FFFF0000"/>
      <name val="Calibri"/>
      <family val="2"/>
    </font>
    <font>
      <sz val="9"/>
      <color rgb="FF9C0006"/>
      <name val="Calibri"/>
      <family val="2"/>
    </font>
    <font>
      <sz val="11"/>
      <color rgb="FF000000"/>
      <name val="Calibri"/>
      <family val="2"/>
      <scheme val="minor"/>
    </font>
  </fonts>
  <fills count="59">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DDDDDD"/>
        <bgColor indexed="64"/>
      </patternFill>
    </fill>
    <fill>
      <patternFill patternType="solid">
        <fgColor theme="0" tint="-4.9989318521683403E-2"/>
        <bgColor indexed="64"/>
      </patternFill>
    </fill>
    <fill>
      <patternFill patternType="solid">
        <fgColor theme="5" tint="0.79998168889431442"/>
        <bgColor indexed="64"/>
      </patternFill>
    </fill>
    <fill>
      <patternFill patternType="solid">
        <fgColor theme="5" tint="-0.499984740745262"/>
        <bgColor indexed="64"/>
      </patternFill>
    </fill>
    <fill>
      <patternFill patternType="solid">
        <fgColor theme="0"/>
        <bgColor indexed="64"/>
      </patternFill>
    </fill>
    <fill>
      <patternFill patternType="solid">
        <fgColor theme="3" tint="-0.249977111117893"/>
        <bgColor indexed="64"/>
      </patternFill>
    </fill>
    <fill>
      <patternFill patternType="solid">
        <fgColor theme="4" tint="0.79998168889431442"/>
        <bgColor indexed="64"/>
      </patternFill>
    </fill>
    <fill>
      <patternFill patternType="solid">
        <fgColor rgb="FFFBBB21"/>
        <bgColor indexed="64"/>
      </patternFill>
    </fill>
    <fill>
      <patternFill patternType="solid">
        <fgColor theme="7" tint="-0.249977111117893"/>
        <bgColor indexed="64"/>
      </patternFill>
    </fill>
    <fill>
      <patternFill patternType="solid">
        <fgColor theme="7" tint="0.79998168889431442"/>
        <bgColor indexed="64"/>
      </patternFill>
    </fill>
    <fill>
      <patternFill patternType="solid">
        <fgColor theme="9" tint="-0.499984740745262"/>
        <bgColor indexed="64"/>
      </patternFill>
    </fill>
    <fill>
      <patternFill patternType="solid">
        <fgColor theme="9" tint="0.79998168889431442"/>
        <bgColor indexed="64"/>
      </patternFill>
    </fill>
    <fill>
      <patternFill patternType="solid">
        <fgColor rgb="FFFFFF00"/>
        <bgColor indexed="64"/>
      </patternFill>
    </fill>
    <fill>
      <patternFill patternType="solid">
        <fgColor rgb="FF44546A"/>
        <bgColor indexed="64"/>
      </patternFill>
    </fill>
    <fill>
      <patternFill patternType="solid">
        <fgColor rgb="FF92D050"/>
        <bgColor indexed="64"/>
      </patternFill>
    </fill>
    <fill>
      <patternFill patternType="solid">
        <fgColor rgb="FFFF0000"/>
        <bgColor indexed="64"/>
      </patternFill>
    </fill>
    <fill>
      <patternFill patternType="solid">
        <fgColor theme="2" tint="-0.499984740745262"/>
        <bgColor indexed="64"/>
      </patternFill>
    </fill>
    <fill>
      <patternFill patternType="solid">
        <fgColor rgb="FFDDEBF7"/>
        <bgColor rgb="FF000000"/>
      </patternFill>
    </fill>
    <fill>
      <patternFill patternType="solid">
        <fgColor rgb="FFE2EFDA"/>
        <bgColor rgb="FF000000"/>
      </patternFill>
    </fill>
    <fill>
      <patternFill patternType="solid">
        <fgColor rgb="FFFFD966"/>
        <bgColor rgb="FF000000"/>
      </patternFill>
    </fill>
    <fill>
      <patternFill patternType="solid">
        <fgColor rgb="FFFFFF00"/>
        <bgColor rgb="FF000000"/>
      </patternFill>
    </fill>
    <fill>
      <patternFill patternType="solid">
        <fgColor rgb="FFFFC000"/>
        <bgColor rgb="FF000000"/>
      </patternFill>
    </fill>
    <fill>
      <patternFill patternType="solid">
        <fgColor rgb="FF92D050"/>
        <bgColor rgb="FF000000"/>
      </patternFill>
    </fill>
    <fill>
      <patternFill patternType="solid">
        <fgColor rgb="FFB74FD1"/>
        <bgColor rgb="FF000000"/>
      </patternFill>
    </fill>
    <fill>
      <patternFill patternType="solid">
        <fgColor rgb="FF00B0F0"/>
        <bgColor rgb="FF000000"/>
      </patternFill>
    </fill>
    <fill>
      <patternFill patternType="solid">
        <fgColor rgb="FFFFC7CE"/>
        <bgColor rgb="FF000000"/>
      </patternFill>
    </fill>
  </fills>
  <borders count="38">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medium">
        <color indexed="64"/>
      </left>
      <right style="medium">
        <color indexed="64"/>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right/>
      <top/>
      <bottom style="thin">
        <color indexed="64"/>
      </bottom>
      <diagonal/>
    </border>
    <border>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top style="medium">
        <color indexed="64"/>
      </top>
      <bottom style="thin">
        <color indexed="64"/>
      </bottom>
      <diagonal/>
    </border>
    <border>
      <left/>
      <right style="thin">
        <color indexed="64"/>
      </right>
      <top/>
      <bottom/>
      <diagonal/>
    </border>
    <border>
      <left style="medium">
        <color indexed="64"/>
      </left>
      <right style="medium">
        <color indexed="64"/>
      </right>
      <top/>
      <bottom style="medium">
        <color indexed="64"/>
      </bottom>
      <diagonal/>
    </border>
    <border>
      <left style="thin">
        <color theme="0"/>
      </left>
      <right style="thin">
        <color theme="0"/>
      </right>
      <top style="thin">
        <color theme="0"/>
      </top>
      <bottom style="thin">
        <color theme="0"/>
      </bottom>
      <diagonal/>
    </border>
    <border>
      <left/>
      <right style="thin">
        <color theme="0"/>
      </right>
      <top/>
      <bottom style="thin">
        <color theme="0"/>
      </bottom>
      <diagonal/>
    </border>
    <border>
      <left style="thin">
        <color theme="0"/>
      </left>
      <right style="thin">
        <color theme="0"/>
      </right>
      <top/>
      <bottom style="thin">
        <color theme="0"/>
      </bottom>
      <diagonal/>
    </border>
    <border>
      <left style="thin">
        <color theme="0"/>
      </left>
      <right/>
      <top/>
      <bottom style="thin">
        <color theme="0"/>
      </bottom>
      <diagonal/>
    </border>
    <border>
      <left/>
      <right style="thin">
        <color theme="0"/>
      </right>
      <top style="thin">
        <color theme="0"/>
      </top>
      <bottom style="thin">
        <color theme="0"/>
      </bottom>
      <diagonal/>
    </border>
    <border>
      <left style="thin">
        <color theme="0"/>
      </left>
      <right/>
      <top style="thin">
        <color theme="0"/>
      </top>
      <bottom style="thin">
        <color theme="0"/>
      </bottom>
      <diagonal/>
    </border>
    <border>
      <left/>
      <right style="thin">
        <color theme="0"/>
      </right>
      <top style="thin">
        <color theme="0"/>
      </top>
      <bottom/>
      <diagonal/>
    </border>
    <border>
      <left style="thin">
        <color theme="0"/>
      </left>
      <right style="thin">
        <color theme="0"/>
      </right>
      <top style="thin">
        <color theme="0"/>
      </top>
      <bottom/>
      <diagonal/>
    </border>
    <border>
      <left style="thin">
        <color theme="0"/>
      </left>
      <right/>
      <top style="thin">
        <color theme="0"/>
      </top>
      <bottom/>
      <diagonal/>
    </border>
    <border>
      <left style="thin">
        <color indexed="64"/>
      </left>
      <right style="thin">
        <color indexed="64"/>
      </right>
      <top/>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9" fontId="18" fillId="0" borderId="0" applyFont="0" applyFill="0" applyBorder="0" applyAlignment="0" applyProtection="0"/>
  </cellStyleXfs>
  <cellXfs count="190">
    <xf numFmtId="0" fontId="18" fillId="0" borderId="0" xfId="0" applyFont="1"/>
    <xf numFmtId="0" fontId="0" fillId="33" borderId="10" xfId="0" applyFont="1" applyFill="1" applyBorder="1" applyAlignment="1">
      <alignment vertical="center"/>
    </xf>
    <xf numFmtId="0" fontId="0" fillId="33" borderId="10" xfId="0" applyFont="1" applyFill="1" applyBorder="1" applyAlignment="1">
      <alignment horizontal="center" vertical="center" wrapText="1"/>
    </xf>
    <xf numFmtId="0" fontId="0" fillId="33" borderId="10" xfId="0" applyFont="1" applyFill="1" applyBorder="1" applyAlignment="1">
      <alignment vertical="center" wrapText="1"/>
    </xf>
    <xf numFmtId="0" fontId="18" fillId="0" borderId="0" xfId="0" applyFont="1" applyAlignment="1">
      <alignment vertical="center"/>
    </xf>
    <xf numFmtId="0" fontId="0" fillId="33" borderId="10" xfId="0" applyFont="1" applyFill="1" applyBorder="1" applyAlignment="1">
      <alignment horizontal="center" vertical="center"/>
    </xf>
    <xf numFmtId="0" fontId="18" fillId="0" borderId="0" xfId="0" applyFont="1" applyAlignment="1">
      <alignment horizontal="center"/>
    </xf>
    <xf numFmtId="0" fontId="18" fillId="34" borderId="0" xfId="0" applyFont="1" applyFill="1" applyAlignment="1">
      <alignment horizontal="center"/>
    </xf>
    <xf numFmtId="0" fontId="19" fillId="33" borderId="10" xfId="0" applyFont="1" applyFill="1" applyBorder="1" applyAlignment="1">
      <alignment vertical="center" wrapText="1"/>
    </xf>
    <xf numFmtId="0" fontId="0" fillId="33" borderId="11" xfId="0" applyFont="1" applyFill="1" applyBorder="1" applyAlignment="1">
      <alignment vertical="center" wrapText="1"/>
    </xf>
    <xf numFmtId="0" fontId="20" fillId="38" borderId="13" xfId="0" applyFont="1" applyFill="1" applyBorder="1" applyAlignment="1">
      <alignment horizontal="center" vertical="center"/>
    </xf>
    <xf numFmtId="0" fontId="20" fillId="38" borderId="14" xfId="0" applyFont="1" applyFill="1" applyBorder="1" applyAlignment="1">
      <alignment horizontal="center" vertical="center"/>
    </xf>
    <xf numFmtId="0" fontId="18" fillId="39" borderId="0" xfId="0" applyFont="1" applyFill="1" applyBorder="1"/>
    <xf numFmtId="0" fontId="19" fillId="37" borderId="0" xfId="0" applyFont="1" applyFill="1"/>
    <xf numFmtId="0" fontId="18" fillId="37" borderId="0" xfId="0" applyFont="1" applyFill="1"/>
    <xf numFmtId="0" fontId="19" fillId="40" borderId="0" xfId="0" applyFont="1" applyFill="1"/>
    <xf numFmtId="0" fontId="22" fillId="37" borderId="0" xfId="0" applyFont="1" applyFill="1"/>
    <xf numFmtId="0" fontId="23" fillId="40" borderId="0" xfId="0" applyFont="1" applyFill="1"/>
    <xf numFmtId="0" fontId="24" fillId="40" borderId="0" xfId="0" applyFont="1" applyFill="1"/>
    <xf numFmtId="0" fontId="20" fillId="41" borderId="18" xfId="0" applyFont="1" applyFill="1" applyBorder="1" applyAlignment="1">
      <alignment horizontal="center" vertical="center" wrapText="1"/>
    </xf>
    <xf numFmtId="0" fontId="20" fillId="43" borderId="13" xfId="0" applyFont="1" applyFill="1" applyBorder="1" applyAlignment="1">
      <alignment horizontal="center" vertical="center" wrapText="1"/>
    </xf>
    <xf numFmtId="0" fontId="20" fillId="43" borderId="14" xfId="0" applyFont="1" applyFill="1" applyBorder="1" applyAlignment="1">
      <alignment horizontal="center" vertical="center" wrapText="1"/>
    </xf>
    <xf numFmtId="14" fontId="18" fillId="44" borderId="16" xfId="0" applyNumberFormat="1" applyFont="1" applyFill="1" applyBorder="1" applyAlignment="1">
      <alignment horizontal="center" vertical="center"/>
    </xf>
    <xf numFmtId="0" fontId="18" fillId="44" borderId="16" xfId="0" applyFont="1" applyFill="1" applyBorder="1"/>
    <xf numFmtId="1" fontId="18" fillId="44" borderId="0" xfId="0" applyNumberFormat="1" applyFont="1" applyFill="1" applyBorder="1" applyAlignment="1">
      <alignment horizontal="center"/>
    </xf>
    <xf numFmtId="0" fontId="18" fillId="42" borderId="0" xfId="0" applyFont="1" applyFill="1" applyBorder="1" applyAlignment="1">
      <alignment horizontal="center"/>
    </xf>
    <xf numFmtId="0" fontId="18" fillId="39" borderId="16" xfId="0" applyFont="1" applyFill="1" applyBorder="1" applyAlignment="1">
      <alignment horizontal="center"/>
    </xf>
    <xf numFmtId="9" fontId="20" fillId="38" borderId="15" xfId="42" applyFont="1" applyFill="1" applyBorder="1" applyAlignment="1">
      <alignment horizontal="center" vertical="center"/>
    </xf>
    <xf numFmtId="9" fontId="18" fillId="39" borderId="17" xfId="42" applyFont="1" applyFill="1" applyBorder="1" applyAlignment="1">
      <alignment horizontal="center"/>
    </xf>
    <xf numFmtId="9" fontId="18" fillId="0" borderId="0" xfId="42" applyFont="1" applyAlignment="1">
      <alignment horizontal="center"/>
    </xf>
    <xf numFmtId="14" fontId="18" fillId="45" borderId="21" xfId="0" applyNumberFormat="1" applyFont="1" applyFill="1" applyBorder="1" applyAlignment="1">
      <alignment horizontal="center"/>
    </xf>
    <xf numFmtId="0" fontId="18" fillId="45" borderId="21" xfId="0" applyFont="1" applyFill="1" applyBorder="1" applyAlignment="1">
      <alignment horizontal="center"/>
    </xf>
    <xf numFmtId="9" fontId="18" fillId="45" borderId="23" xfId="42" applyFont="1" applyFill="1" applyBorder="1" applyAlignment="1">
      <alignment horizontal="center"/>
    </xf>
    <xf numFmtId="0" fontId="21" fillId="38" borderId="14" xfId="0" applyFont="1" applyFill="1" applyBorder="1" applyAlignment="1">
      <alignment horizontal="center" vertical="center" wrapText="1"/>
    </xf>
    <xf numFmtId="0" fontId="18" fillId="45" borderId="22" xfId="0" applyFont="1" applyFill="1" applyBorder="1" applyAlignment="1">
      <alignment horizontal="center"/>
    </xf>
    <xf numFmtId="0" fontId="18" fillId="39" borderId="0" xfId="0" applyFont="1" applyFill="1" applyBorder="1" applyAlignment="1">
      <alignment horizontal="center"/>
    </xf>
    <xf numFmtId="0" fontId="18" fillId="0" borderId="0" xfId="0" applyFont="1" applyAlignment="1">
      <alignment horizontal="left"/>
    </xf>
    <xf numFmtId="0" fontId="20" fillId="43" borderId="24" xfId="0" applyFont="1" applyFill="1" applyBorder="1" applyAlignment="1">
      <alignment horizontal="center" vertical="center" wrapText="1"/>
    </xf>
    <xf numFmtId="1" fontId="18" fillId="39" borderId="17" xfId="0" applyNumberFormat="1" applyFont="1" applyFill="1" applyBorder="1" applyAlignment="1">
      <alignment horizontal="center"/>
    </xf>
    <xf numFmtId="0" fontId="20" fillId="38" borderId="15" xfId="0" applyFont="1" applyFill="1" applyBorder="1" applyAlignment="1">
      <alignment horizontal="center" vertical="center"/>
    </xf>
    <xf numFmtId="14" fontId="18" fillId="45" borderId="20" xfId="0" applyNumberFormat="1" applyFont="1" applyFill="1" applyBorder="1" applyAlignment="1">
      <alignment horizontal="center"/>
    </xf>
    <xf numFmtId="14" fontId="18" fillId="39" borderId="16" xfId="0" applyNumberFormat="1" applyFont="1" applyFill="1" applyBorder="1" applyAlignment="1">
      <alignment horizontal="center"/>
    </xf>
    <xf numFmtId="0" fontId="21" fillId="38" borderId="13" xfId="0" applyFont="1" applyFill="1" applyBorder="1" applyAlignment="1">
      <alignment horizontal="center" vertical="center"/>
    </xf>
    <xf numFmtId="0" fontId="21" fillId="38" borderId="15" xfId="0" applyFont="1" applyFill="1" applyBorder="1" applyAlignment="1">
      <alignment horizontal="center" vertical="center"/>
    </xf>
    <xf numFmtId="0" fontId="18" fillId="0" borderId="0" xfId="0" applyFont="1" applyAlignment="1">
      <alignment horizontal="center" vertical="center" wrapText="1"/>
    </xf>
    <xf numFmtId="0" fontId="18" fillId="0" borderId="0" xfId="0" applyNumberFormat="1" applyFont="1" applyAlignment="1">
      <alignment horizontal="center"/>
    </xf>
    <xf numFmtId="0" fontId="18" fillId="35" borderId="16" xfId="0" applyFont="1" applyFill="1" applyBorder="1" applyAlignment="1">
      <alignment horizontal="center"/>
    </xf>
    <xf numFmtId="0" fontId="18" fillId="35" borderId="0" xfId="0" applyFont="1" applyFill="1" applyBorder="1" applyAlignment="1">
      <alignment horizontal="center"/>
    </xf>
    <xf numFmtId="0" fontId="20" fillId="36" borderId="25" xfId="0" applyFont="1" applyFill="1" applyBorder="1" applyAlignment="1">
      <alignment horizontal="center" vertical="center" wrapText="1"/>
    </xf>
    <xf numFmtId="14" fontId="25" fillId="39" borderId="22" xfId="0" applyNumberFormat="1" applyFont="1" applyFill="1" applyBorder="1" applyAlignment="1">
      <alignment horizontal="center"/>
    </xf>
    <xf numFmtId="0" fontId="20" fillId="36" borderId="13" xfId="0" applyFont="1" applyFill="1" applyBorder="1" applyAlignment="1">
      <alignment horizontal="center" vertical="center" wrapText="1"/>
    </xf>
    <xf numFmtId="0" fontId="18" fillId="0" borderId="26" xfId="0" applyFont="1" applyBorder="1"/>
    <xf numFmtId="14" fontId="18" fillId="39" borderId="22" xfId="0" applyNumberFormat="1" applyFont="1" applyFill="1" applyBorder="1" applyAlignment="1">
      <alignment horizontal="center"/>
    </xf>
    <xf numFmtId="14" fontId="18" fillId="39" borderId="0" xfId="0" applyNumberFormat="1" applyFont="1" applyFill="1" applyBorder="1" applyAlignment="1">
      <alignment horizontal="center"/>
    </xf>
    <xf numFmtId="1" fontId="18" fillId="39" borderId="0" xfId="0" applyNumberFormat="1" applyFont="1" applyFill="1" applyBorder="1" applyAlignment="1">
      <alignment horizontal="center"/>
    </xf>
    <xf numFmtId="9" fontId="18" fillId="39" borderId="0" xfId="42" applyFont="1" applyFill="1" applyBorder="1" applyAlignment="1">
      <alignment horizontal="center"/>
    </xf>
    <xf numFmtId="0" fontId="18" fillId="44" borderId="0" xfId="0" applyFont="1" applyFill="1" applyBorder="1"/>
    <xf numFmtId="0" fontId="18" fillId="0" borderId="0" xfId="0" pivotButton="1" applyFont="1"/>
    <xf numFmtId="0" fontId="18" fillId="0" borderId="0" xfId="0" applyNumberFormat="1" applyFont="1"/>
    <xf numFmtId="0" fontId="26" fillId="0" borderId="0" xfId="0" applyFont="1" applyAlignment="1">
      <alignment horizontal="left" vertical="center"/>
    </xf>
    <xf numFmtId="0" fontId="18" fillId="0" borderId="10" xfId="0" applyFont="1" applyBorder="1" applyAlignment="1">
      <alignment horizontal="center"/>
    </xf>
    <xf numFmtId="9" fontId="18" fillId="0" borderId="0" xfId="42" applyFont="1"/>
    <xf numFmtId="0" fontId="18" fillId="0" borderId="0" xfId="0" applyFont="1" applyAlignment="1">
      <alignment horizontal="center" vertical="center"/>
    </xf>
    <xf numFmtId="0" fontId="18" fillId="0" borderId="0" xfId="0" pivotButton="1" applyFont="1" applyAlignment="1">
      <alignment horizontal="center" vertical="center"/>
    </xf>
    <xf numFmtId="9" fontId="20" fillId="41" borderId="19" xfId="42" applyFont="1" applyFill="1" applyBorder="1" applyAlignment="1">
      <alignment horizontal="center" vertical="center" wrapText="1"/>
    </xf>
    <xf numFmtId="9" fontId="18" fillId="42" borderId="17" xfId="42" applyFont="1" applyFill="1" applyBorder="1" applyAlignment="1">
      <alignment horizontal="center"/>
    </xf>
    <xf numFmtId="1" fontId="18" fillId="44" borderId="12" xfId="0" applyNumberFormat="1" applyFont="1" applyFill="1" applyBorder="1" applyAlignment="1">
      <alignment horizontal="center"/>
    </xf>
    <xf numFmtId="9" fontId="18" fillId="0" borderId="0" xfId="0" applyNumberFormat="1" applyFont="1" applyAlignment="1">
      <alignment horizontal="center"/>
    </xf>
    <xf numFmtId="0" fontId="19" fillId="0" borderId="10" xfId="0" applyFont="1" applyBorder="1" applyAlignment="1">
      <alignment horizontal="center"/>
    </xf>
    <xf numFmtId="9" fontId="18" fillId="0" borderId="10" xfId="42" applyFont="1" applyBorder="1" applyAlignment="1">
      <alignment horizontal="center"/>
    </xf>
    <xf numFmtId="0" fontId="28" fillId="46" borderId="20" xfId="0" applyFont="1" applyFill="1" applyBorder="1" applyAlignment="1">
      <alignment horizontal="center" vertical="center"/>
    </xf>
    <xf numFmtId="0" fontId="28" fillId="46" borderId="23" xfId="0" applyFont="1" applyFill="1" applyBorder="1" applyAlignment="1">
      <alignment horizontal="center" vertical="center"/>
    </xf>
    <xf numFmtId="0" fontId="28" fillId="46" borderId="23" xfId="0" applyFont="1" applyFill="1" applyBorder="1" applyAlignment="1">
      <alignment horizontal="center" vertical="center" wrapText="1"/>
    </xf>
    <xf numFmtId="14" fontId="18" fillId="0" borderId="0" xfId="0" applyNumberFormat="1" applyFont="1"/>
    <xf numFmtId="14" fontId="0" fillId="33" borderId="10" xfId="0" applyNumberFormat="1" applyFont="1" applyFill="1" applyBorder="1" applyAlignment="1">
      <alignment vertical="center"/>
    </xf>
    <xf numFmtId="14" fontId="19" fillId="33" borderId="10" xfId="0" applyNumberFormat="1" applyFont="1" applyFill="1" applyBorder="1" applyAlignment="1">
      <alignment vertical="center" wrapText="1"/>
    </xf>
    <xf numFmtId="0" fontId="29" fillId="37" borderId="12" xfId="0" applyFont="1" applyFill="1" applyBorder="1" applyAlignment="1">
      <alignment horizontal="left" vertical="center" wrapText="1"/>
    </xf>
    <xf numFmtId="0" fontId="29" fillId="34" borderId="12" xfId="0" applyFont="1" applyFill="1" applyBorder="1" applyAlignment="1">
      <alignment horizontal="right" vertical="center"/>
    </xf>
    <xf numFmtId="0" fontId="29" fillId="34" borderId="12" xfId="0" applyFont="1" applyFill="1" applyBorder="1" applyAlignment="1">
      <alignment horizontal="center" vertical="center" wrapText="1"/>
    </xf>
    <xf numFmtId="0" fontId="29" fillId="34" borderId="27" xfId="0" applyFont="1" applyFill="1" applyBorder="1" applyAlignment="1">
      <alignment horizontal="right" vertical="center"/>
    </xf>
    <xf numFmtId="0" fontId="29" fillId="34" borderId="27" xfId="0" applyFont="1" applyFill="1" applyBorder="1" applyAlignment="1">
      <alignment horizontal="center" vertical="center" wrapText="1"/>
    </xf>
    <xf numFmtId="0" fontId="30" fillId="48" borderId="20" xfId="0" applyFont="1" applyFill="1" applyBorder="1" applyAlignment="1">
      <alignment horizontal="left" vertical="center"/>
    </xf>
    <xf numFmtId="0" fontId="30" fillId="45" borderId="20" xfId="0" applyFont="1" applyFill="1" applyBorder="1" applyAlignment="1">
      <alignment horizontal="left" vertical="center"/>
    </xf>
    <xf numFmtId="0" fontId="30" fillId="47" borderId="20" xfId="0" applyFont="1" applyFill="1" applyBorder="1" applyAlignment="1">
      <alignment horizontal="left" vertical="center"/>
    </xf>
    <xf numFmtId="0" fontId="28" fillId="46" borderId="15" xfId="0" applyFont="1" applyFill="1" applyBorder="1" applyAlignment="1">
      <alignment horizontal="center" vertical="center"/>
    </xf>
    <xf numFmtId="0" fontId="31" fillId="37" borderId="0" xfId="0" applyFont="1" applyFill="1" applyAlignment="1">
      <alignment horizontal="right"/>
    </xf>
    <xf numFmtId="0" fontId="20" fillId="49" borderId="24" xfId="0" applyFont="1" applyFill="1" applyBorder="1" applyAlignment="1">
      <alignment horizontal="center" vertical="center" wrapText="1"/>
    </xf>
    <xf numFmtId="0" fontId="18" fillId="34" borderId="12" xfId="0" applyFont="1" applyFill="1" applyBorder="1" applyAlignment="1">
      <alignment horizontal="center" vertical="center"/>
    </xf>
    <xf numFmtId="0" fontId="18" fillId="45" borderId="23" xfId="0" applyFont="1" applyFill="1" applyBorder="1" applyAlignment="1">
      <alignment horizontal="center"/>
    </xf>
    <xf numFmtId="0" fontId="18" fillId="39" borderId="17" xfId="0" applyFont="1" applyFill="1" applyBorder="1" applyAlignment="1">
      <alignment horizontal="center"/>
    </xf>
    <xf numFmtId="14" fontId="0" fillId="33" borderId="10" xfId="0" applyNumberFormat="1" applyFont="1" applyFill="1" applyBorder="1" applyAlignment="1">
      <alignment horizontal="center" vertical="center" wrapText="1"/>
    </xf>
    <xf numFmtId="0" fontId="27" fillId="37" borderId="0" xfId="0" applyFont="1" applyFill="1" applyAlignment="1">
      <alignment horizontal="center"/>
    </xf>
    <xf numFmtId="14" fontId="27" fillId="37" borderId="0" xfId="0" applyNumberFormat="1" applyFont="1" applyFill="1" applyAlignment="1">
      <alignment horizontal="center"/>
    </xf>
    <xf numFmtId="0" fontId="18" fillId="0" borderId="0" xfId="0" applyNumberFormat="1" applyFont="1" applyAlignment="1">
      <alignment vertical="center"/>
    </xf>
    <xf numFmtId="0" fontId="33" fillId="37" borderId="0" xfId="0" applyFont="1" applyFill="1"/>
    <xf numFmtId="0" fontId="19" fillId="37" borderId="34" xfId="0" applyFont="1" applyFill="1" applyBorder="1"/>
    <xf numFmtId="0" fontId="19" fillId="37" borderId="35" xfId="0" applyFont="1" applyFill="1" applyBorder="1"/>
    <xf numFmtId="0" fontId="19" fillId="37" borderId="36" xfId="0" applyFont="1" applyFill="1" applyBorder="1"/>
    <xf numFmtId="0" fontId="34" fillId="37" borderId="29" xfId="0" applyFont="1" applyFill="1" applyBorder="1" applyAlignment="1">
      <alignment horizontal="center"/>
    </xf>
    <xf numFmtId="0" fontId="34" fillId="37" borderId="30" xfId="0" applyFont="1" applyFill="1" applyBorder="1" applyAlignment="1">
      <alignment horizontal="center"/>
    </xf>
    <xf numFmtId="0" fontId="34" fillId="37" borderId="31" xfId="0" applyFont="1" applyFill="1" applyBorder="1" applyAlignment="1">
      <alignment horizontal="center"/>
    </xf>
    <xf numFmtId="0" fontId="35" fillId="37" borderId="32" xfId="0" applyFont="1" applyFill="1" applyBorder="1" applyAlignment="1">
      <alignment horizontal="center"/>
    </xf>
    <xf numFmtId="14" fontId="35" fillId="37" borderId="28" xfId="0" applyNumberFormat="1" applyFont="1" applyFill="1" applyBorder="1" applyAlignment="1">
      <alignment horizontal="center"/>
    </xf>
    <xf numFmtId="0" fontId="35" fillId="37" borderId="32" xfId="0" applyFont="1" applyFill="1" applyBorder="1" applyAlignment="1">
      <alignment horizontal="center" vertical="center"/>
    </xf>
    <xf numFmtId="14" fontId="35" fillId="37" borderId="28" xfId="0" applyNumberFormat="1" applyFont="1" applyFill="1" applyBorder="1" applyAlignment="1">
      <alignment horizontal="center" vertical="center" wrapText="1"/>
    </xf>
    <xf numFmtId="0" fontId="32" fillId="37" borderId="33" xfId="0" applyFont="1" applyFill="1" applyBorder="1" applyAlignment="1">
      <alignment horizontal="center" vertical="center"/>
    </xf>
    <xf numFmtId="0" fontId="29" fillId="45" borderId="12" xfId="0" applyFont="1" applyFill="1" applyBorder="1" applyAlignment="1">
      <alignment horizontal="center" vertical="center"/>
    </xf>
    <xf numFmtId="0" fontId="30" fillId="37" borderId="12" xfId="0" applyFont="1" applyFill="1" applyBorder="1" applyAlignment="1">
      <alignment horizontal="left" vertical="center" wrapText="1"/>
    </xf>
    <xf numFmtId="0" fontId="29" fillId="37" borderId="12" xfId="0" applyFont="1" applyFill="1" applyBorder="1" applyAlignment="1">
      <alignment horizontal="center" vertical="center"/>
    </xf>
    <xf numFmtId="0" fontId="29" fillId="37" borderId="12" xfId="0" applyFont="1" applyFill="1" applyBorder="1" applyAlignment="1">
      <alignment horizontal="center" vertical="center" wrapText="1"/>
    </xf>
    <xf numFmtId="0" fontId="19" fillId="0" borderId="0" xfId="0" applyFont="1"/>
    <xf numFmtId="0" fontId="19" fillId="37" borderId="12" xfId="0" applyFont="1" applyFill="1" applyBorder="1"/>
    <xf numFmtId="0" fontId="19" fillId="48" borderId="20" xfId="0" applyFont="1" applyFill="1" applyBorder="1"/>
    <xf numFmtId="0" fontId="19" fillId="45" borderId="12" xfId="0" applyFont="1" applyFill="1" applyBorder="1"/>
    <xf numFmtId="0" fontId="19" fillId="34" borderId="12" xfId="0" applyFont="1" applyFill="1" applyBorder="1"/>
    <xf numFmtId="0" fontId="19" fillId="45" borderId="20" xfId="0" applyFont="1" applyFill="1" applyBorder="1"/>
    <xf numFmtId="0" fontId="19" fillId="47" borderId="20" xfId="0" applyFont="1" applyFill="1" applyBorder="1"/>
    <xf numFmtId="0" fontId="19" fillId="45" borderId="27" xfId="0" applyFont="1" applyFill="1" applyBorder="1"/>
    <xf numFmtId="0" fontId="19" fillId="37" borderId="27" xfId="0" applyFont="1" applyFill="1" applyBorder="1"/>
    <xf numFmtId="0" fontId="19" fillId="34" borderId="27" xfId="0" applyFont="1" applyFill="1" applyBorder="1"/>
    <xf numFmtId="0" fontId="28" fillId="46" borderId="10" xfId="0" applyFont="1" applyFill="1" applyBorder="1" applyAlignment="1">
      <alignment horizontal="center" vertical="center"/>
    </xf>
    <xf numFmtId="14" fontId="28" fillId="46" borderId="10" xfId="0" applyNumberFormat="1" applyFont="1" applyFill="1" applyBorder="1" applyAlignment="1">
      <alignment horizontal="center" vertical="center" wrapText="1"/>
    </xf>
    <xf numFmtId="0" fontId="28" fillId="46" borderId="10" xfId="0" applyFont="1" applyFill="1" applyBorder="1" applyAlignment="1">
      <alignment horizontal="center" vertical="center" wrapText="1"/>
    </xf>
    <xf numFmtId="0" fontId="28" fillId="48" borderId="10" xfId="0" applyFont="1" applyFill="1" applyBorder="1" applyAlignment="1">
      <alignment horizontal="center" vertical="center" wrapText="1"/>
    </xf>
    <xf numFmtId="0" fontId="36" fillId="0" borderId="10" xfId="0" applyFont="1" applyBorder="1" applyAlignment="1">
      <alignment horizontal="center" vertical="center"/>
    </xf>
    <xf numFmtId="0" fontId="37" fillId="50" borderId="10" xfId="0" applyFont="1" applyFill="1" applyBorder="1" applyAlignment="1">
      <alignment horizontal="center" vertical="center"/>
    </xf>
    <xf numFmtId="0" fontId="38" fillId="0" borderId="10" xfId="0" applyFont="1" applyBorder="1" applyAlignment="1">
      <alignment horizontal="center" vertical="center" wrapText="1"/>
    </xf>
    <xf numFmtId="0" fontId="38" fillId="0" borderId="10" xfId="0" applyFont="1" applyBorder="1" applyAlignment="1">
      <alignment horizontal="center" vertical="center"/>
    </xf>
    <xf numFmtId="0" fontId="37" fillId="51" borderId="10" xfId="0" applyFont="1" applyFill="1" applyBorder="1" applyAlignment="1">
      <alignment horizontal="center" vertical="center" wrapText="1"/>
    </xf>
    <xf numFmtId="0" fontId="37" fillId="52" borderId="10" xfId="0" applyFont="1" applyFill="1" applyBorder="1" applyAlignment="1">
      <alignment horizontal="center" vertical="center"/>
    </xf>
    <xf numFmtId="0" fontId="38" fillId="52" borderId="10" xfId="0" applyFont="1" applyFill="1" applyBorder="1" applyAlignment="1">
      <alignment horizontal="center" vertical="center"/>
    </xf>
    <xf numFmtId="0" fontId="37" fillId="53" borderId="10" xfId="0" applyFont="1" applyFill="1" applyBorder="1" applyAlignment="1">
      <alignment horizontal="center" vertical="center"/>
    </xf>
    <xf numFmtId="0" fontId="37" fillId="54" borderId="10" xfId="0" applyFont="1" applyFill="1" applyBorder="1" applyAlignment="1">
      <alignment horizontal="center" vertical="center"/>
    </xf>
    <xf numFmtId="0" fontId="37" fillId="55" borderId="10" xfId="0" applyFont="1" applyFill="1" applyBorder="1" applyAlignment="1">
      <alignment horizontal="center" vertical="center"/>
    </xf>
    <xf numFmtId="0" fontId="37" fillId="56" borderId="10" xfId="0" applyFont="1" applyFill="1" applyBorder="1" applyAlignment="1">
      <alignment horizontal="center" vertical="center"/>
    </xf>
    <xf numFmtId="0" fontId="37" fillId="57" borderId="10" xfId="0" applyFont="1" applyFill="1" applyBorder="1" applyAlignment="1">
      <alignment horizontal="center" vertical="center"/>
    </xf>
    <xf numFmtId="14" fontId="38" fillId="0" borderId="10" xfId="0" applyNumberFormat="1" applyFont="1" applyBorder="1" applyAlignment="1">
      <alignment horizontal="center" vertical="center"/>
    </xf>
    <xf numFmtId="0" fontId="39" fillId="0" borderId="10" xfId="0" applyFont="1" applyBorder="1" applyAlignment="1">
      <alignment horizontal="center" vertical="center"/>
    </xf>
    <xf numFmtId="0" fontId="40" fillId="0" borderId="10" xfId="0" applyFont="1" applyBorder="1" applyAlignment="1">
      <alignment horizontal="center" vertical="center"/>
    </xf>
    <xf numFmtId="14" fontId="40" fillId="0" borderId="10" xfId="0" applyNumberFormat="1" applyFont="1" applyBorder="1" applyAlignment="1">
      <alignment horizontal="center" vertical="center"/>
    </xf>
    <xf numFmtId="1" fontId="38" fillId="0" borderId="10" xfId="0" applyNumberFormat="1" applyFont="1" applyBorder="1" applyAlignment="1">
      <alignment horizontal="center" vertical="center"/>
    </xf>
    <xf numFmtId="1" fontId="37" fillId="50" borderId="10" xfId="0" applyNumberFormat="1" applyFont="1" applyFill="1" applyBorder="1" applyAlignment="1">
      <alignment horizontal="center" vertical="center"/>
    </xf>
    <xf numFmtId="1" fontId="36" fillId="0" borderId="10" xfId="0" applyNumberFormat="1" applyFont="1" applyBorder="1" applyAlignment="1">
      <alignment horizontal="center" vertical="center"/>
    </xf>
    <xf numFmtId="1" fontId="41" fillId="58" borderId="10" xfId="0" applyNumberFormat="1" applyFont="1" applyFill="1" applyBorder="1" applyAlignment="1">
      <alignment horizontal="center" vertical="center"/>
    </xf>
    <xf numFmtId="1" fontId="40" fillId="0" borderId="10" xfId="0" applyNumberFormat="1" applyFont="1" applyBorder="1" applyAlignment="1">
      <alignment horizontal="center" vertical="center"/>
    </xf>
    <xf numFmtId="1" fontId="39" fillId="0" borderId="10" xfId="0" applyNumberFormat="1" applyFont="1" applyBorder="1" applyAlignment="1">
      <alignment horizontal="center" vertical="center"/>
    </xf>
    <xf numFmtId="1" fontId="18" fillId="0" borderId="0" xfId="0" applyNumberFormat="1" applyFont="1"/>
    <xf numFmtId="0" fontId="19" fillId="45" borderId="10" xfId="0" applyFont="1" applyFill="1" applyBorder="1" applyAlignment="1">
      <alignment horizontal="center" vertical="center"/>
    </xf>
    <xf numFmtId="0" fontId="0" fillId="33" borderId="18" xfId="0" applyFont="1" applyFill="1" applyBorder="1" applyAlignment="1">
      <alignment vertical="center" wrapText="1"/>
    </xf>
    <xf numFmtId="0" fontId="0" fillId="0" borderId="0" xfId="0"/>
    <xf numFmtId="0" fontId="18" fillId="0" borderId="37" xfId="0" applyFont="1" applyFill="1" applyBorder="1"/>
    <xf numFmtId="0" fontId="18" fillId="47" borderId="0" xfId="0" applyFont="1" applyFill="1"/>
    <xf numFmtId="0" fontId="0" fillId="47" borderId="0" xfId="0" applyFill="1"/>
    <xf numFmtId="14" fontId="18" fillId="47" borderId="0" xfId="0" applyNumberFormat="1" applyFont="1" applyFill="1"/>
    <xf numFmtId="0" fontId="18" fillId="47" borderId="0" xfId="0" applyFont="1" applyFill="1" applyBorder="1"/>
    <xf numFmtId="0" fontId="19" fillId="47" borderId="10" xfId="0" applyFont="1" applyFill="1" applyBorder="1" applyAlignment="1">
      <alignment horizontal="center" vertical="center"/>
    </xf>
    <xf numFmtId="0" fontId="0" fillId="0" borderId="0" xfId="0" applyFont="1"/>
    <xf numFmtId="0" fontId="0" fillId="0" borderId="0" xfId="0" quotePrefix="1"/>
    <xf numFmtId="14" fontId="0" fillId="0" borderId="0" xfId="0" applyNumberFormat="1" applyAlignment="1">
      <alignment horizontal="right"/>
    </xf>
    <xf numFmtId="3" fontId="0" fillId="0" borderId="0" xfId="0" applyNumberFormat="1" applyAlignment="1">
      <alignment horizontal="right"/>
    </xf>
    <xf numFmtId="4" fontId="0" fillId="0" borderId="0" xfId="0" applyNumberFormat="1" applyAlignment="1">
      <alignment horizontal="right"/>
    </xf>
    <xf numFmtId="164" fontId="0" fillId="0" borderId="0" xfId="0" applyNumberFormat="1" applyAlignment="1">
      <alignment horizontal="right"/>
    </xf>
    <xf numFmtId="0" fontId="0" fillId="0" borderId="0" xfId="0" applyFill="1"/>
    <xf numFmtId="14" fontId="0" fillId="0" borderId="0" xfId="0" applyNumberFormat="1" applyFill="1" applyAlignment="1">
      <alignment horizontal="right"/>
    </xf>
    <xf numFmtId="3" fontId="0" fillId="0" borderId="0" xfId="0" applyNumberFormat="1" applyFill="1" applyAlignment="1">
      <alignment horizontal="right"/>
    </xf>
    <xf numFmtId="4" fontId="0" fillId="0" borderId="0" xfId="0" applyNumberFormat="1" applyFill="1" applyAlignment="1">
      <alignment horizontal="right"/>
    </xf>
    <xf numFmtId="164" fontId="0" fillId="0" borderId="0" xfId="0" applyNumberFormat="1" applyFill="1" applyAlignment="1">
      <alignment horizontal="right"/>
    </xf>
    <xf numFmtId="0" fontId="18" fillId="0" borderId="0" xfId="0" applyFont="1" applyFill="1"/>
    <xf numFmtId="0" fontId="0" fillId="45" borderId="0" xfId="0" applyFill="1"/>
    <xf numFmtId="14" fontId="0" fillId="45" borderId="0" xfId="0" applyNumberFormat="1" applyFill="1" applyAlignment="1">
      <alignment horizontal="right"/>
    </xf>
    <xf numFmtId="3" fontId="0" fillId="45" borderId="0" xfId="0" applyNumberFormat="1" applyFill="1" applyAlignment="1">
      <alignment horizontal="right"/>
    </xf>
    <xf numFmtId="164" fontId="0" fillId="45" borderId="0" xfId="0" applyNumberFormat="1" applyFill="1" applyAlignment="1">
      <alignment horizontal="right"/>
    </xf>
    <xf numFmtId="0" fontId="18" fillId="45" borderId="16" xfId="0" applyFont="1" applyFill="1" applyBorder="1" applyAlignment="1">
      <alignment horizontal="center"/>
    </xf>
    <xf numFmtId="0" fontId="18" fillId="45" borderId="0" xfId="0" applyFont="1" applyFill="1" applyBorder="1"/>
    <xf numFmtId="14" fontId="18" fillId="45" borderId="16" xfId="0" applyNumberFormat="1" applyFont="1" applyFill="1" applyBorder="1" applyAlignment="1">
      <alignment horizontal="center"/>
    </xf>
    <xf numFmtId="1" fontId="18" fillId="45" borderId="17" xfId="0" applyNumberFormat="1" applyFont="1" applyFill="1" applyBorder="1" applyAlignment="1">
      <alignment horizontal="center"/>
    </xf>
    <xf numFmtId="0" fontId="18" fillId="45" borderId="17" xfId="0" applyFont="1" applyFill="1" applyBorder="1" applyAlignment="1">
      <alignment horizontal="center"/>
    </xf>
    <xf numFmtId="0" fontId="18" fillId="45" borderId="0" xfId="0" applyFont="1" applyFill="1" applyBorder="1" applyAlignment="1">
      <alignment horizontal="center"/>
    </xf>
    <xf numFmtId="9" fontId="18" fillId="45" borderId="17" xfId="42" applyFont="1" applyFill="1" applyBorder="1" applyAlignment="1">
      <alignment horizontal="center"/>
    </xf>
    <xf numFmtId="0" fontId="18" fillId="45" borderId="16" xfId="0" applyFont="1" applyFill="1" applyBorder="1"/>
    <xf numFmtId="1" fontId="18" fillId="45" borderId="0" xfId="0" applyNumberFormat="1" applyFont="1" applyFill="1" applyBorder="1" applyAlignment="1">
      <alignment horizontal="center"/>
    </xf>
    <xf numFmtId="1" fontId="18" fillId="45" borderId="12" xfId="0" applyNumberFormat="1" applyFont="1" applyFill="1" applyBorder="1" applyAlignment="1">
      <alignment horizontal="center"/>
    </xf>
    <xf numFmtId="0" fontId="18" fillId="45" borderId="12" xfId="0" applyFont="1" applyFill="1" applyBorder="1" applyAlignment="1">
      <alignment horizontal="center" vertical="center"/>
    </xf>
    <xf numFmtId="0" fontId="18" fillId="45" borderId="0" xfId="0" applyFont="1" applyFill="1"/>
    <xf numFmtId="14" fontId="18" fillId="0" borderId="0" xfId="0" applyNumberFormat="1" applyFont="1" applyFill="1"/>
    <xf numFmtId="3" fontId="42" fillId="0" borderId="0" xfId="0" applyNumberFormat="1" applyFont="1" applyAlignment="1">
      <alignment vertical="top"/>
    </xf>
    <xf numFmtId="0" fontId="27" fillId="37" borderId="0" xfId="0" applyFont="1" applyFill="1" applyAlignment="1">
      <alignment horizontal="center"/>
    </xf>
    <xf numFmtId="14" fontId="27" fillId="37" borderId="0" xfId="0" applyNumberFormat="1" applyFont="1" applyFill="1" applyAlignment="1">
      <alignment horizontal="center"/>
    </xf>
    <xf numFmtId="0" fontId="26" fillId="0" borderId="0" xfId="0" applyFont="1" applyAlignment="1">
      <alignment horizontal="left" vertical="center"/>
    </xf>
    <xf numFmtId="0" fontId="26" fillId="0" borderId="0" xfId="0" applyFont="1" applyAlignment="1">
      <alignment horizontal="left" vertical="center" wrapText="1"/>
    </xf>
  </cellXfs>
  <cellStyles count="43">
    <cellStyle name="20% - Énfasis1" xfId="19" builtinId="30" customBuiltin="1"/>
    <cellStyle name="20% - Énfasis2" xfId="23" builtinId="34" customBuiltin="1"/>
    <cellStyle name="20% - Énfasis3" xfId="27" builtinId="38" customBuiltin="1"/>
    <cellStyle name="20% - Énfasis4" xfId="31" builtinId="42" customBuiltin="1"/>
    <cellStyle name="20% - Énfasis5" xfId="35" builtinId="46" customBuiltin="1"/>
    <cellStyle name="20% - Énfasis6" xfId="39" builtinId="50" customBuiltin="1"/>
    <cellStyle name="40% - Énfasis1" xfId="20" builtinId="31" customBuiltin="1"/>
    <cellStyle name="40% - Énfasis2" xfId="24" builtinId="35" customBuiltin="1"/>
    <cellStyle name="40% - Énfasis3" xfId="28" builtinId="39" customBuiltin="1"/>
    <cellStyle name="40% - Énfasis4" xfId="32" builtinId="43" customBuiltin="1"/>
    <cellStyle name="40% - Énfasis5" xfId="36" builtinId="47" customBuiltin="1"/>
    <cellStyle name="40% - Énfasis6" xfId="40" builtinId="51" customBuiltin="1"/>
    <cellStyle name="60% - Énfasis1" xfId="21" builtinId="32" customBuiltin="1"/>
    <cellStyle name="60% - Énfasis2" xfId="25" builtinId="36" customBuiltin="1"/>
    <cellStyle name="60% - Énfasis3" xfId="29" builtinId="40" customBuiltin="1"/>
    <cellStyle name="60% - Énfasis4" xfId="33" builtinId="44" customBuiltin="1"/>
    <cellStyle name="60% - Énfasis5" xfId="37" builtinId="48" customBuiltin="1"/>
    <cellStyle name="60% - Énfasis6" xfId="41" builtinId="52" customBuiltin="1"/>
    <cellStyle name="Bueno" xfId="6" builtinId="26" customBuiltin="1"/>
    <cellStyle name="Cálculo" xfId="11" builtinId="22" customBuiltin="1"/>
    <cellStyle name="Celda de comprobación" xfId="13" builtinId="23" customBuiltin="1"/>
    <cellStyle name="Celda vinculada" xfId="12" builtinId="24" customBuiltin="1"/>
    <cellStyle name="Encabezado 1" xfId="2" builtinId="16" customBuiltin="1"/>
    <cellStyle name="Encabezado 4" xfId="5" builtinId="19" customBuiltin="1"/>
    <cellStyle name="Énfasis1" xfId="18" builtinId="29" customBuiltin="1"/>
    <cellStyle name="Énfasis2" xfId="22" builtinId="33" customBuiltin="1"/>
    <cellStyle name="Énfasis3" xfId="26" builtinId="37" customBuiltin="1"/>
    <cellStyle name="Énfasis4" xfId="30" builtinId="41" customBuiltin="1"/>
    <cellStyle name="Énfasis5" xfId="34" builtinId="45" customBuiltin="1"/>
    <cellStyle name="Énfasis6" xfId="38" builtinId="49" customBuiltin="1"/>
    <cellStyle name="Entrada" xfId="9" builtinId="20" customBuiltin="1"/>
    <cellStyle name="Incorrecto" xfId="7" builtinId="27" customBuiltin="1"/>
    <cellStyle name="Neutral" xfId="8" builtinId="28" customBuiltin="1"/>
    <cellStyle name="Normal" xfId="0" builtinId="0"/>
    <cellStyle name="Notas" xfId="15" builtinId="10" customBuiltin="1"/>
    <cellStyle name="Porcentaje" xfId="42" builtinId="5"/>
    <cellStyle name="Salida" xfId="10" builtinId="21" customBuiltin="1"/>
    <cellStyle name="Texto de advertencia" xfId="14" builtinId="11" customBuiltin="1"/>
    <cellStyle name="Texto explicativo" xfId="16" builtinId="53" customBuiltin="1"/>
    <cellStyle name="Título" xfId="1" builtinId="15" customBuiltin="1"/>
    <cellStyle name="Título 2" xfId="3" builtinId="17" customBuiltin="1"/>
    <cellStyle name="Título 3" xfId="4" builtinId="18" customBuiltin="1"/>
    <cellStyle name="Total" xfId="17" builtinId="25" customBuiltin="1"/>
  </cellStyles>
  <dxfs count="45">
    <dxf>
      <font>
        <color rgb="FF9C0006"/>
      </font>
      <fill>
        <patternFill>
          <bgColor rgb="FFFFC7CE"/>
        </patternFill>
      </fill>
    </dxf>
    <dxf>
      <font>
        <color theme="9" tint="0.79998168889431442"/>
      </font>
    </dxf>
    <dxf>
      <font>
        <color theme="9" tint="0.79998168889431442"/>
      </font>
    </dxf>
    <dxf>
      <font>
        <color theme="9" tint="0.79998168889431442"/>
      </font>
    </dxf>
    <dxf>
      <alignment vertical="center"/>
    </dxf>
    <dxf>
      <alignment vertical="center"/>
    </dxf>
    <dxf>
      <alignment horizontal="center"/>
    </dxf>
    <dxf>
      <alignment horizontal="center"/>
    </dxf>
    <dxf>
      <alignment wrapText="1"/>
    </dxf>
    <dxf>
      <alignment wrapText="1"/>
    </dxf>
    <dxf>
      <alignment vertical="center"/>
    </dxf>
    <dxf>
      <alignment vertical="center"/>
    </dxf>
    <dxf>
      <numFmt numFmtId="13" formatCode="0%"/>
    </dxf>
    <dxf>
      <numFmt numFmtId="13" formatCode="0%"/>
    </dxf>
    <dxf>
      <alignment horizontal="center"/>
    </dxf>
    <dxf>
      <alignment wrapText="1"/>
    </dxf>
    <dxf>
      <alignment wrapText="1"/>
    </dxf>
    <dxf>
      <alignment horizontal="center"/>
    </dxf>
    <dxf>
      <alignment horizontal="center"/>
    </dxf>
    <dxf>
      <alignment horizontal="center"/>
    </dxf>
    <dxf>
      <alignment horizontal="center"/>
    </dxf>
    <dxf>
      <alignment horizontal="center"/>
    </dxf>
    <dxf>
      <alignment horizontal="center"/>
    </dxf>
    <dxf>
      <alignment vertical="center"/>
    </dxf>
    <dxf>
      <alignment horizontal="center"/>
    </dxf>
    <dxf>
      <alignment vertical="center"/>
    </dxf>
    <dxf>
      <alignment vertical="center"/>
    </dxf>
    <dxf>
      <font>
        <b val="0"/>
        <i val="0"/>
        <strike val="0"/>
        <condense val="0"/>
        <extend val="0"/>
        <outline val="0"/>
        <shadow val="0"/>
        <u val="none"/>
        <vertAlign val="baseline"/>
        <sz val="10"/>
        <color auto="1"/>
        <name val="Arial"/>
        <family val="2"/>
        <scheme val="none"/>
      </font>
      <fill>
        <patternFill patternType="solid">
          <fgColor indexed="64"/>
          <bgColor theme="0"/>
        </patternFill>
      </fill>
      <border diagonalUp="0" diagonalDown="0">
        <left style="thin">
          <color theme="0"/>
        </left>
        <right/>
        <top style="thin">
          <color theme="0"/>
        </top>
        <bottom style="thin">
          <color theme="0"/>
        </bottom>
        <vertical style="thin">
          <color theme="0"/>
        </vertical>
        <horizontal style="thin">
          <color theme="0"/>
        </horizontal>
      </border>
    </dxf>
    <dxf>
      <font>
        <b val="0"/>
        <i val="0"/>
        <strike val="0"/>
        <condense val="0"/>
        <extend val="0"/>
        <outline val="0"/>
        <shadow val="0"/>
        <u val="none"/>
        <vertAlign val="baseline"/>
        <sz val="10"/>
        <color auto="1"/>
        <name val="Arial"/>
        <family val="2"/>
        <scheme val="none"/>
      </font>
      <fill>
        <patternFill patternType="solid">
          <fgColor indexed="64"/>
          <bgColor theme="0"/>
        </patternFill>
      </fill>
      <border diagonalUp="0" diagonalDown="0">
        <left style="thin">
          <color theme="0"/>
        </left>
        <right style="thin">
          <color theme="0"/>
        </right>
        <top style="thin">
          <color theme="0"/>
        </top>
        <bottom style="thin">
          <color theme="0"/>
        </bottom>
        <vertical style="thin">
          <color theme="0"/>
        </vertical>
        <horizontal style="thin">
          <color theme="0"/>
        </horizontal>
      </border>
    </dxf>
    <dxf>
      <font>
        <b val="0"/>
        <i val="0"/>
        <strike val="0"/>
        <condense val="0"/>
        <extend val="0"/>
        <outline val="0"/>
        <shadow val="0"/>
        <u val="none"/>
        <vertAlign val="baseline"/>
        <sz val="10"/>
        <color auto="1"/>
        <name val="Arial"/>
        <family val="2"/>
        <scheme val="none"/>
      </font>
      <fill>
        <patternFill patternType="solid">
          <fgColor indexed="64"/>
          <bgColor theme="0"/>
        </patternFill>
      </fill>
      <border diagonalUp="0" diagonalDown="0">
        <left/>
        <right style="thin">
          <color theme="0"/>
        </right>
        <top style="thin">
          <color theme="0"/>
        </top>
        <bottom style="thin">
          <color theme="0"/>
        </bottom>
        <vertical style="thin">
          <color theme="0"/>
        </vertical>
        <horizontal style="thin">
          <color theme="0"/>
        </horizontal>
      </border>
    </dxf>
    <dxf>
      <border>
        <top style="thin">
          <color theme="0"/>
        </top>
      </border>
    </dxf>
    <dxf>
      <border diagonalUp="0" diagonalDown="0">
        <left style="thin">
          <color theme="0"/>
        </left>
        <right style="thin">
          <color theme="0"/>
        </right>
        <top style="thin">
          <color theme="0"/>
        </top>
        <bottom style="thin">
          <color theme="0"/>
        </bottom>
      </border>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border>
        <bottom style="thin">
          <color theme="0"/>
        </bottom>
      </border>
    </dxf>
    <dxf>
      <font>
        <b val="0"/>
        <i val="0"/>
        <strike val="0"/>
        <condense val="0"/>
        <extend val="0"/>
        <outline val="0"/>
        <shadow val="0"/>
        <u val="none"/>
        <vertAlign val="baseline"/>
        <sz val="10"/>
        <color rgb="FF004254"/>
        <name val="Amasis MT Pro Black"/>
        <family val="1"/>
        <scheme val="none"/>
      </font>
      <fill>
        <patternFill patternType="solid">
          <fgColor indexed="64"/>
          <bgColor theme="0"/>
        </patternFill>
      </fill>
      <alignment horizontal="center" vertical="bottom" textRotation="0" wrapText="0" indent="0" justifyLastLine="0" shrinkToFit="0" readingOrder="0"/>
      <border diagonalUp="0" diagonalDown="0" outline="0">
        <left style="thin">
          <color theme="0"/>
        </left>
        <right style="thin">
          <color theme="0"/>
        </right>
        <top/>
        <bottom/>
      </border>
    </dxf>
    <dxf>
      <font>
        <sz val="11"/>
        <color rgb="FF004254"/>
        <name val="Amasis MT Pro Medium"/>
        <family val="1"/>
        <scheme val="none"/>
      </font>
    </dxf>
    <dxf>
      <fill>
        <patternFill patternType="solid">
          <fgColor theme="0"/>
          <bgColor rgb="FFFBBB21"/>
        </patternFill>
      </fill>
      <border>
        <left style="thin">
          <color theme="1" tint="-0.499984740745262"/>
        </left>
        <right style="thin">
          <color theme="1" tint="-0.499984740745262"/>
        </right>
        <top style="thin">
          <color theme="1" tint="-0.499984740745262"/>
        </top>
        <bottom style="thin">
          <color theme="1" tint="-0.499984740745262"/>
        </bottom>
      </border>
    </dxf>
    <dxf>
      <font>
        <sz val="11"/>
        <color rgb="FFFBBB21"/>
        <name val="Amasis MT Pro Medium"/>
        <family val="1"/>
        <scheme val="none"/>
      </font>
    </dxf>
    <dxf>
      <fill>
        <patternFill patternType="solid">
          <fgColor theme="0"/>
          <bgColor rgb="FF004254"/>
        </patternFill>
      </fill>
      <border>
        <left style="thin">
          <color theme="1" tint="-0.499984740745262"/>
        </left>
        <right style="thin">
          <color theme="1" tint="-0.499984740745262"/>
        </right>
        <top style="thin">
          <color theme="1" tint="-0.499984740745262"/>
        </top>
        <bottom style="thin">
          <color theme="1" tint="-0.499984740745262"/>
        </bottom>
      </border>
    </dxf>
    <dxf>
      <font>
        <sz val="11"/>
        <color rgb="FFFBBB21"/>
        <name val="Amasis MT Pro Medium"/>
        <family val="1"/>
        <scheme val="none"/>
      </font>
    </dxf>
    <dxf>
      <fill>
        <patternFill patternType="solid">
          <fgColor theme="0"/>
          <bgColor theme="4" tint="-0.499984740745262"/>
        </patternFill>
      </fill>
      <border>
        <left style="thin">
          <color theme="1" tint="-0.499984740745262"/>
        </left>
        <right style="thin">
          <color theme="1" tint="-0.499984740745262"/>
        </right>
        <top style="thin">
          <color theme="1" tint="-0.499984740745262"/>
        </top>
        <bottom style="thin">
          <color theme="1" tint="-0.499984740745262"/>
        </bottom>
      </border>
    </dxf>
    <dxf>
      <font>
        <sz val="11"/>
        <color rgb="FFFBBB21"/>
        <name val="Amasis MT Pro Medium"/>
        <family val="1"/>
        <scheme val="none"/>
      </font>
    </dxf>
    <dxf>
      <fill>
        <patternFill patternType="solid">
          <fgColor theme="0"/>
          <bgColor theme="0"/>
        </patternFill>
      </fill>
      <border>
        <left style="thin">
          <color theme="1" tint="-0.499984740745262"/>
        </left>
        <right style="thin">
          <color theme="1" tint="-0.499984740745262"/>
        </right>
        <top style="thin">
          <color theme="1" tint="-0.499984740745262"/>
        </top>
        <bottom style="thin">
          <color theme="1" tint="-0.499984740745262"/>
        </bottom>
      </border>
    </dxf>
    <dxf>
      <font>
        <sz val="11"/>
        <color rgb="FFFBBB21"/>
        <name val="Amasis MT Pro Light"/>
        <family val="1"/>
        <scheme val="none"/>
      </font>
    </dxf>
    <dxf>
      <font>
        <name val="Amasis MT Pro Light"/>
        <family val="1"/>
        <scheme val="none"/>
      </font>
      <fill>
        <patternFill patternType="solid">
          <fgColor theme="0"/>
          <bgColor theme="0"/>
        </patternFill>
      </fill>
      <border>
        <left style="thin">
          <color theme="1" tint="-0.499984740745262"/>
        </left>
        <right style="thin">
          <color theme="1" tint="-0.499984740745262"/>
        </right>
        <top style="thin">
          <color theme="1" tint="-0.499984740745262"/>
        </top>
        <bottom style="thin">
          <color theme="1" tint="-0.499984740745262"/>
        </bottom>
      </border>
    </dxf>
  </dxfs>
  <tableStyles count="5" defaultTableStyle="TableStyleMedium2" defaultPivotStyle="PivotStyleLight16">
    <tableStyle name="Timeline Style 1" pivot="0" table="0" count="8" xr9:uid="{37BDA5D2-B858-43DA-B733-9648183CCCDB}">
      <tableStyleElement type="wholeTable" dxfId="44"/>
      <tableStyleElement type="headerRow" dxfId="43"/>
    </tableStyle>
    <tableStyle name="Timeline Style 2" pivot="0" table="0" count="8" xr9:uid="{14F4E664-0791-4653-8DF2-3AA1886BA2A7}">
      <tableStyleElement type="wholeTable" dxfId="42"/>
      <tableStyleElement type="headerRow" dxfId="41"/>
    </tableStyle>
    <tableStyle name="Timeline Style 3" pivot="0" table="0" count="8" xr9:uid="{D89D4655-4FAF-4247-A381-81AEEB376DE8}">
      <tableStyleElement type="wholeTable" dxfId="40"/>
      <tableStyleElement type="headerRow" dxfId="39"/>
    </tableStyle>
    <tableStyle name="Timeline Style 4" pivot="0" table="0" count="8" xr9:uid="{9CFDBE6A-C84A-4B91-88B2-47180DBC5694}">
      <tableStyleElement type="wholeTable" dxfId="38"/>
      <tableStyleElement type="headerRow" dxfId="37"/>
    </tableStyle>
    <tableStyle name="Timeline Style 5" pivot="0" table="0" count="8" xr9:uid="{AE2114B8-C592-49DA-815E-F3402F057379}">
      <tableStyleElement type="wholeTable" dxfId="36"/>
      <tableStyleElement type="headerRow" dxfId="35"/>
    </tableStyle>
  </tableStyles>
  <colors>
    <mruColors>
      <color rgb="FFFBBB21"/>
      <color rgb="FFBED0D4"/>
      <color rgb="FF004254"/>
      <color rgb="FF03657C"/>
    </mruColors>
  </colors>
  <extLst>
    <ext xmlns:x14="http://schemas.microsoft.com/office/spreadsheetml/2009/9/main" uri="{EB79DEF2-80B8-43e5-95BD-54CBDDF9020C}">
      <x14:slicerStyles defaultSlicerStyle="SlicerStyleLight1"/>
    </ext>
    <ext xmlns:x15="http://schemas.microsoft.com/office/spreadsheetml/2010/11/main" uri="{A0A4C193-F2C1-4fcb-8827-314CF55A85BB}">
      <x15:dxfs count="30">
        <dxf>
          <fill>
            <patternFill patternType="solid">
              <fgColor theme="0" tint="-0.14999847407452621"/>
              <bgColor theme="0" tint="-0.14999847407452621"/>
            </patternFill>
          </fill>
        </dxf>
        <dxf>
          <fill>
            <gradientFill degree="45">
              <stop position="0">
                <color rgb="FF004254"/>
              </stop>
              <stop position="1">
                <color rgb="FF03657C"/>
              </stop>
            </gradientFill>
          </fill>
        </dxf>
        <dxf>
          <font>
            <sz val="9"/>
            <color rgb="FF004254"/>
            <name val="Amasis MT Pro Light"/>
            <family val="1"/>
            <scheme val="none"/>
          </font>
        </dxf>
        <dxf>
          <font>
            <sz val="9"/>
            <color rgb="FF004254"/>
            <name val="Amasis MT Pro Light"/>
            <family val="1"/>
            <scheme val="none"/>
          </font>
        </dxf>
        <dxf>
          <font>
            <sz val="9"/>
            <color rgb="FF004254"/>
            <name val="Amasis MT Pro Light"/>
            <family val="1"/>
            <scheme val="none"/>
          </font>
        </dxf>
        <dxf>
          <font>
            <sz val="10"/>
            <color rgb="FF004254"/>
            <name val="Amasis MT Pro Light"/>
            <family val="1"/>
            <scheme val="none"/>
          </font>
        </dxf>
        <dxf>
          <fill>
            <patternFill patternType="solid">
              <fgColor theme="0" tint="-0.14999847407452621"/>
              <bgColor theme="0" tint="-0.14999847407452621"/>
            </patternFill>
          </fill>
        </dxf>
        <dxf>
          <fill>
            <gradientFill degree="45">
              <stop position="0">
                <color theme="0"/>
              </stop>
              <stop position="1">
                <color rgb="FFFBBB21"/>
              </stop>
            </gradientFill>
          </fill>
        </dxf>
        <dxf>
          <font>
            <sz val="9"/>
            <color rgb="FFFBBB21"/>
            <name val="Amasis MT Pro Light"/>
            <family val="1"/>
            <scheme val="none"/>
          </font>
        </dxf>
        <dxf>
          <font>
            <sz val="9"/>
            <color rgb="FFFBBB21"/>
            <name val="Amasis MT Pro Light"/>
            <family val="1"/>
            <scheme val="none"/>
          </font>
        </dxf>
        <dxf>
          <font>
            <sz val="9"/>
            <color rgb="FFFBBB21"/>
            <name val="Amasis MT Pro Light"/>
            <family val="1"/>
            <scheme val="none"/>
          </font>
        </dxf>
        <dxf>
          <font>
            <sz val="10"/>
            <color rgb="FFFBBB21"/>
            <name val="Amasis MT Pro Light"/>
            <family val="1"/>
            <scheme val="none"/>
          </font>
        </dxf>
        <dxf>
          <fill>
            <patternFill patternType="solid">
              <fgColor theme="0" tint="-0.14999847407452621"/>
              <bgColor theme="0" tint="-0.14999847407452621"/>
            </patternFill>
          </fill>
        </dxf>
        <dxf>
          <fill>
            <gradientFill degree="135">
              <stop position="0">
                <color theme="7" tint="0.80001220740379042"/>
              </stop>
              <stop position="1">
                <color rgb="FFFBBB21"/>
              </stop>
            </gradientFill>
          </fill>
        </dxf>
        <dxf>
          <font>
            <sz val="9"/>
            <color rgb="FFFBBB21"/>
            <name val="Amasis MT Pro Light"/>
            <family val="1"/>
            <scheme val="none"/>
          </font>
        </dxf>
        <dxf>
          <font>
            <sz val="9"/>
            <color rgb="FFFBBB21"/>
            <name val="Amasis MT Pro Light"/>
            <family val="1"/>
            <scheme val="none"/>
          </font>
        </dxf>
        <dxf>
          <font>
            <sz val="9"/>
            <color rgb="FFFBBB21"/>
            <name val="Amasis MT Pro Light"/>
            <family val="1"/>
            <scheme val="none"/>
          </font>
        </dxf>
        <dxf>
          <font>
            <sz val="10"/>
            <color rgb="FFFBBB21"/>
            <name val="Amasis MT Pro Light"/>
            <family val="1"/>
            <scheme val="none"/>
          </font>
        </dxf>
        <dxf>
          <fill>
            <patternFill patternType="solid">
              <fgColor theme="0" tint="-0.14999847407452621"/>
              <bgColor theme="0" tint="-0.14999847407452621"/>
            </patternFill>
          </fill>
        </dxf>
        <dxf>
          <fill>
            <patternFill patternType="solid">
              <fgColor theme="0"/>
              <bgColor theme="0"/>
            </patternFill>
          </fill>
        </dxf>
        <dxf>
          <font>
            <sz val="9"/>
            <color rgb="FF004254"/>
            <name val="Calibri"/>
            <family val="2"/>
            <scheme val="minor"/>
          </font>
        </dxf>
        <dxf>
          <font>
            <sz val="9"/>
            <color rgb="FF004254"/>
            <name val="Calibri"/>
            <family val="2"/>
            <scheme val="minor"/>
          </font>
        </dxf>
        <dxf>
          <font>
            <sz val="9"/>
            <color rgb="FF004254"/>
            <name val="Calibri"/>
            <family val="2"/>
            <scheme val="minor"/>
          </font>
        </dxf>
        <dxf>
          <font>
            <sz val="10"/>
            <color theme="1" tint="0.499984740745262"/>
          </font>
        </dxf>
        <dxf>
          <fill>
            <patternFill patternType="solid">
              <fgColor theme="0" tint="-0.14999847407452621"/>
              <bgColor theme="0" tint="-0.14999847407452621"/>
            </patternFill>
          </fill>
        </dxf>
        <dxf>
          <fill>
            <patternFill patternType="solid">
              <fgColor theme="0"/>
              <bgColor theme="0"/>
            </patternFill>
          </fill>
          <border diagonalUp="0" diagonalDown="0">
            <left/>
            <right/>
            <top/>
            <bottom/>
            <vertical/>
            <horizontal/>
          </border>
        </dxf>
        <dxf>
          <font>
            <sz val="9"/>
            <color rgb="FF004254"/>
            <name val="Calibri"/>
            <family val="2"/>
            <scheme val="minor"/>
          </font>
        </dxf>
        <dxf>
          <font>
            <sz val="9"/>
            <color rgb="FF004254"/>
            <name val="Calibri"/>
            <family val="2"/>
            <scheme val="minor"/>
          </font>
        </dxf>
        <dxf>
          <font>
            <sz val="9"/>
            <color rgb="FF004254"/>
            <name val="Calibri"/>
            <family val="2"/>
            <scheme val="minor"/>
          </font>
        </dxf>
        <dxf>
          <font>
            <sz val="10"/>
            <color rgb="FF004254"/>
            <name val="Calibri"/>
            <family val="2"/>
            <scheme val="minor"/>
          </font>
        </dxf>
      </x15:dxfs>
    </ext>
    <ext xmlns:x15="http://schemas.microsoft.com/office/spreadsheetml/2010/11/main" uri="{9260A510-F301-46a8-8635-F512D64BE5F5}">
      <x15:timelineStyles defaultTimelineStyle="Timeline Style 4">
        <x15:timelineStyle name="Timeline Style 1">
          <x15:timelineStyleElements>
            <x15:timelineStyleElement type="selectionLabel" dxfId="29"/>
            <x15:timelineStyleElement type="timeLevel" dxfId="28"/>
            <x15:timelineStyleElement type="periodLabel1" dxfId="27"/>
            <x15:timelineStyleElement type="periodLabel2" dxfId="26"/>
            <x15:timelineStyleElement type="selectedTimeBlock" dxfId="25"/>
            <x15:timelineStyleElement type="unselectedTimeBlock" dxfId="24"/>
          </x15:timelineStyleElements>
        </x15:timelineStyle>
        <x15:timelineStyle name="Timeline Style 2">
          <x15:timelineStyleElements>
            <x15:timelineStyleElement type="selectionLabel" dxfId="23"/>
            <x15:timelineStyleElement type="timeLevel" dxfId="22"/>
            <x15:timelineStyleElement type="periodLabel1" dxfId="21"/>
            <x15:timelineStyleElement type="periodLabel2" dxfId="20"/>
            <x15:timelineStyleElement type="selectedTimeBlock" dxfId="19"/>
            <x15:timelineStyleElement type="unselectedTimeBlock" dxfId="18"/>
          </x15:timelineStyleElements>
        </x15:timelineStyle>
        <x15:timelineStyle name="Timeline Style 3">
          <x15:timelineStyleElements>
            <x15:timelineStyleElement type="selectionLabel" dxfId="17"/>
            <x15:timelineStyleElement type="timeLevel" dxfId="16"/>
            <x15:timelineStyleElement type="periodLabel1" dxfId="15"/>
            <x15:timelineStyleElement type="periodLabel2" dxfId="14"/>
            <x15:timelineStyleElement type="selectedTimeBlock" dxfId="13"/>
            <x15:timelineStyleElement type="unselectedTimeBlock" dxfId="12"/>
          </x15:timelineStyleElements>
        </x15:timelineStyle>
        <x15:timelineStyle name="Timeline Style 4">
          <x15:timelineStyleElements>
            <x15:timelineStyleElement type="selectionLabel" dxfId="11"/>
            <x15:timelineStyleElement type="timeLevel" dxfId="10"/>
            <x15:timelineStyleElement type="periodLabel1" dxfId="9"/>
            <x15:timelineStyleElement type="periodLabel2" dxfId="8"/>
            <x15:timelineStyleElement type="selectedTimeBlock" dxfId="7"/>
            <x15:timelineStyleElement type="unselectedTimeBlock" dxfId="6"/>
          </x15:timelineStyleElements>
        </x15:timelineStyle>
        <x15:timelineStyle name="Timeline Style 5">
          <x15:timelineStyleElements>
            <x15:timelineStyleElement type="selectionLabel" dxfId="5"/>
            <x15:timelineStyleElement type="timeLevel" dxfId="4"/>
            <x15:timelineStyleElement type="periodLabel1" dxfId="3"/>
            <x15:timelineStyleElement type="periodLabel2" dxfId="2"/>
            <x15:timelineStyleElement type="selectedTimeBlock" dxfId="1"/>
            <x15:timelineStyleElement type="unselectedTimeBlock" dxfId="0"/>
          </x15:timelineStyleElements>
        </x15:timelineStyle>
      </x15:timelineStyles>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4.xml"/><Relationship Id="rId18" Type="http://schemas.microsoft.com/office/2007/relationships/slicerCache" Target="slicerCaches/slicerCache3.xml"/><Relationship Id="rId26" Type="http://schemas.openxmlformats.org/officeDocument/2006/relationships/customXml" Target="../customXml/item2.xml"/><Relationship Id="rId3" Type="http://schemas.openxmlformats.org/officeDocument/2006/relationships/worksheet" Target="worksheets/sheet3.xml"/><Relationship Id="rId21"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pivotCacheDefinition" Target="pivotCache/pivotCacheDefinition3.xml"/><Relationship Id="rId17" Type="http://schemas.microsoft.com/office/2007/relationships/slicerCache" Target="slicerCaches/slicerCache2.xml"/><Relationship Id="rId25" Type="http://schemas.openxmlformats.org/officeDocument/2006/relationships/customXml" Target="../customXml/item1.xml"/><Relationship Id="rId2" Type="http://schemas.openxmlformats.org/officeDocument/2006/relationships/worksheet" Target="worksheets/sheet2.xml"/><Relationship Id="rId16" Type="http://schemas.microsoft.com/office/2007/relationships/slicerCache" Target="slicerCaches/slicerCache1.xml"/><Relationship Id="rId20" Type="http://schemas.microsoft.com/office/2007/relationships/slicerCache" Target="slicerCaches/slicerCache5.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2.xml"/><Relationship Id="rId24"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pivotCacheDefinition" Target="pivotCache/pivotCacheDefinition6.xml"/><Relationship Id="rId23" Type="http://schemas.openxmlformats.org/officeDocument/2006/relationships/sharedStrings" Target="sharedStrings.xml"/><Relationship Id="rId28" Type="http://schemas.openxmlformats.org/officeDocument/2006/relationships/customXml" Target="../customXml/item4.xml"/><Relationship Id="rId10" Type="http://schemas.openxmlformats.org/officeDocument/2006/relationships/pivotCacheDefinition" Target="pivotCache/pivotCacheDefinition1.xml"/><Relationship Id="rId19" Type="http://schemas.microsoft.com/office/2007/relationships/slicerCache" Target="slicerCaches/slicerCache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5.xml"/><Relationship Id="rId22" Type="http://schemas.openxmlformats.org/officeDocument/2006/relationships/styles" Target="styles.xml"/><Relationship Id="rId27" Type="http://schemas.openxmlformats.org/officeDocument/2006/relationships/customXml" Target="../customXml/item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rgbClr val="004254"/>
                </a:solidFill>
                <a:latin typeface="+mn-lt"/>
                <a:ea typeface="+mn-ea"/>
                <a:cs typeface="+mn-cs"/>
              </a:defRPr>
            </a:pPr>
            <a:r>
              <a:rPr lang="en-GB">
                <a:solidFill>
                  <a:srgbClr val="004254"/>
                </a:solidFill>
                <a:latin typeface="Amasis MT Pro Medium" panose="02040604050005020304" pitchFamily="18" charset="0"/>
              </a:rPr>
              <a:t>Process</a:t>
            </a:r>
            <a:r>
              <a:rPr lang="en-GB" baseline="0">
                <a:solidFill>
                  <a:srgbClr val="004254"/>
                </a:solidFill>
                <a:latin typeface="Amasis MT Pro Medium" panose="02040604050005020304" pitchFamily="18" charset="0"/>
              </a:rPr>
              <a:t> Overview - Qty Items</a:t>
            </a:r>
            <a:endParaRPr lang="en-GB">
              <a:solidFill>
                <a:srgbClr val="004254"/>
              </a:solidFill>
              <a:latin typeface="Amasis MT Pro Medium" panose="02040604050005020304" pitchFamily="18"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004254"/>
              </a:solidFill>
              <a:latin typeface="+mn-lt"/>
              <a:ea typeface="+mn-ea"/>
              <a:cs typeface="+mn-cs"/>
            </a:defRPr>
          </a:pPr>
          <a:endParaRPr lang="en-GB"/>
        </a:p>
      </c:txPr>
    </c:title>
    <c:autoTitleDeleted val="0"/>
    <c:plotArea>
      <c:layout/>
      <c:barChart>
        <c:barDir val="col"/>
        <c:grouping val="clustered"/>
        <c:varyColors val="0"/>
        <c:ser>
          <c:idx val="0"/>
          <c:order val="0"/>
          <c:spPr>
            <a:solidFill>
              <a:schemeClr val="accent1"/>
            </a:solidFill>
            <a:ln>
              <a:noFill/>
            </a:ln>
            <a:effectLst/>
          </c:spPr>
          <c:invertIfNegative val="0"/>
          <c:dPt>
            <c:idx val="0"/>
            <c:invertIfNegative val="0"/>
            <c:bubble3D val="0"/>
            <c:spPr>
              <a:solidFill>
                <a:srgbClr val="FBBB21"/>
              </a:solidFill>
              <a:ln>
                <a:noFill/>
              </a:ln>
              <a:effectLst/>
            </c:spPr>
            <c:extLst>
              <c:ext xmlns:c16="http://schemas.microsoft.com/office/drawing/2014/chart" uri="{C3380CC4-5D6E-409C-BE32-E72D297353CC}">
                <c16:uniqueId val="{00000001-1387-4F12-9438-2C59C3BF3820}"/>
              </c:ext>
            </c:extLst>
          </c:dPt>
          <c:dPt>
            <c:idx val="1"/>
            <c:invertIfNegative val="0"/>
            <c:bubble3D val="0"/>
            <c:spPr>
              <a:solidFill>
                <a:srgbClr val="004254"/>
              </a:solidFill>
              <a:ln>
                <a:noFill/>
              </a:ln>
              <a:effectLst/>
            </c:spPr>
            <c:extLst>
              <c:ext xmlns:c16="http://schemas.microsoft.com/office/drawing/2014/chart" uri="{C3380CC4-5D6E-409C-BE32-E72D297353CC}">
                <c16:uniqueId val="{00000003-1387-4F12-9438-2C59C3BF3820}"/>
              </c:ext>
            </c:extLst>
          </c:dPt>
          <c:dPt>
            <c:idx val="2"/>
            <c:invertIfNegative val="0"/>
            <c:bubble3D val="0"/>
            <c:spPr>
              <a:solidFill>
                <a:srgbClr val="03657C"/>
              </a:solidFill>
              <a:ln>
                <a:noFill/>
              </a:ln>
              <a:effectLst/>
            </c:spPr>
            <c:extLst>
              <c:ext xmlns:c16="http://schemas.microsoft.com/office/drawing/2014/chart" uri="{C3380CC4-5D6E-409C-BE32-E72D297353CC}">
                <c16:uniqueId val="{00000005-1387-4F12-9438-2C59C3BF3820}"/>
              </c:ext>
            </c:extLst>
          </c:dPt>
          <c:dPt>
            <c:idx val="3"/>
            <c:invertIfNegative val="0"/>
            <c:bubble3D val="0"/>
            <c:spPr>
              <a:solidFill>
                <a:schemeClr val="accent6">
                  <a:lumMod val="40000"/>
                  <a:lumOff val="60000"/>
                </a:schemeClr>
              </a:solidFill>
              <a:ln>
                <a:noFill/>
              </a:ln>
              <a:effectLst/>
            </c:spPr>
            <c:extLst>
              <c:ext xmlns:c16="http://schemas.microsoft.com/office/drawing/2014/chart" uri="{C3380CC4-5D6E-409C-BE32-E72D297353CC}">
                <c16:uniqueId val="{00000007-1387-4F12-9438-2C59C3BF3820}"/>
              </c:ext>
            </c:extLst>
          </c:dPt>
          <c:cat>
            <c:strRef>
              <c:f>'Process Overview'!$AL$17:$AO$17</c:f>
              <c:strCache>
                <c:ptCount val="4"/>
                <c:pt idx="0">
                  <c:v>Qty Ordered</c:v>
                </c:pt>
                <c:pt idx="1">
                  <c:v>Qty to be received</c:v>
                </c:pt>
                <c:pt idx="2">
                  <c:v>Qty Received</c:v>
                </c:pt>
                <c:pt idx="3">
                  <c:v>Qty Accepted</c:v>
                </c:pt>
              </c:strCache>
            </c:strRef>
          </c:cat>
          <c:val>
            <c:numRef>
              <c:f>'Process Overview'!$AL$18:$AO$18</c:f>
              <c:numCache>
                <c:formatCode>General</c:formatCode>
                <c:ptCount val="4"/>
                <c:pt idx="0">
                  <c:v>88069.2</c:v>
                </c:pt>
                <c:pt idx="1">
                  <c:v>4579.2</c:v>
                </c:pt>
                <c:pt idx="2">
                  <c:v>85197</c:v>
                </c:pt>
                <c:pt idx="3">
                  <c:v>37807</c:v>
                </c:pt>
              </c:numCache>
            </c:numRef>
          </c:val>
          <c:extLst>
            <c:ext xmlns:c16="http://schemas.microsoft.com/office/drawing/2014/chart" uri="{C3380CC4-5D6E-409C-BE32-E72D297353CC}">
              <c16:uniqueId val="{00000008-1387-4F12-9438-2C59C3BF3820}"/>
            </c:ext>
          </c:extLst>
        </c:ser>
        <c:dLbls>
          <c:showLegendKey val="0"/>
          <c:showVal val="0"/>
          <c:showCatName val="0"/>
          <c:showSerName val="0"/>
          <c:showPercent val="0"/>
          <c:showBubbleSize val="0"/>
        </c:dLbls>
        <c:gapWidth val="182"/>
        <c:axId val="622526815"/>
        <c:axId val="287469999"/>
      </c:barChart>
      <c:catAx>
        <c:axId val="6225268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004254"/>
                </a:solidFill>
                <a:latin typeface="Amasis MT Pro Medium" panose="02040604050005020304" pitchFamily="18" charset="0"/>
                <a:ea typeface="+mn-ea"/>
                <a:cs typeface="+mn-cs"/>
              </a:defRPr>
            </a:pPr>
            <a:endParaRPr lang="es-ES"/>
          </a:p>
        </c:txPr>
        <c:crossAx val="287469999"/>
        <c:crosses val="autoZero"/>
        <c:auto val="1"/>
        <c:lblAlgn val="ctr"/>
        <c:lblOffset val="100"/>
        <c:noMultiLvlLbl val="0"/>
      </c:catAx>
      <c:valAx>
        <c:axId val="287469999"/>
        <c:scaling>
          <c:orientation val="minMax"/>
        </c:scaling>
        <c:delete val="0"/>
        <c:axPos val="l"/>
        <c:majorGridlines>
          <c:spPr>
            <a:ln w="9525" cap="flat" cmpd="sng" algn="ctr">
              <a:solidFill>
                <a:schemeClr val="accent4">
                  <a:lumMod val="20000"/>
                  <a:lumOff val="80000"/>
                </a:schemeClr>
              </a:solidFill>
              <a:prstDash val="lgDash"/>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004254"/>
                </a:solidFill>
                <a:latin typeface="Amasis MT Pro Medium" panose="02040604050005020304" pitchFamily="18" charset="0"/>
                <a:ea typeface="+mn-ea"/>
                <a:cs typeface="+mn-cs"/>
              </a:defRPr>
            </a:pPr>
            <a:endParaRPr lang="es-ES"/>
          </a:p>
        </c:txPr>
        <c:crossAx val="62252681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4">
          <a:lumMod val="20000"/>
          <a:lumOff val="80000"/>
        </a:schemeClr>
      </a:solidFill>
      <a:round/>
    </a:ln>
    <a:effectLst/>
  </c:spPr>
  <c:txPr>
    <a:bodyPr/>
    <a:lstStyle/>
    <a:p>
      <a:pPr>
        <a:defRPr/>
      </a:pPr>
      <a:endParaRPr lang="es-E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pivotSource>
    <c:name>[S24B05_Material Status_30012026.xlsx]Process Overview!PivotTable2</c:name>
    <c:fmtId val="25"/>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bg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BBB2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rgbClr val="FBBB2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bg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bg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rgbClr val="FBBB2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bg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rgbClr val="FBBB2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bg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rgbClr val="FBBB2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rgbClr val="BED0D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rgbClr val="FBBB2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percentStacked"/>
        <c:varyColors val="0"/>
        <c:ser>
          <c:idx val="0"/>
          <c:order val="0"/>
          <c:tx>
            <c:strRef>
              <c:f>'Process Overview'!$B$3</c:f>
              <c:strCache>
                <c:ptCount val="1"/>
                <c:pt idx="0">
                  <c:v>Suma de Ctd. Solicitada</c:v>
                </c:pt>
              </c:strCache>
            </c:strRef>
          </c:tx>
          <c:spPr>
            <a:solidFill>
              <a:srgbClr val="FBBB21"/>
            </a:solidFill>
            <a:ln>
              <a:noFill/>
            </a:ln>
            <a:effectLst/>
          </c:spPr>
          <c:invertIfNegative val="0"/>
          <c:cat>
            <c:strRef>
              <c:f>'Process Overview'!$A$4:$A$49</c:f>
              <c:strCache>
                <c:ptCount val="45"/>
                <c:pt idx="0">
                  <c:v>(AEMSA)ALMACENES ELECTRICOS MADRILE</c:v>
                </c:pt>
                <c:pt idx="1">
                  <c:v>ABACO SUYTEC, S.A.U.</c:v>
                </c:pt>
                <c:pt idx="2">
                  <c:v>AMIDATA, S.A.</c:v>
                </c:pt>
                <c:pt idx="3">
                  <c:v>CONECTORES Y CABLES VAHER, S.A.</c:v>
                </c:pt>
                <c:pt idx="4">
                  <c:v>DELL COMPUTER, S.A.</c:v>
                </c:pt>
                <c:pt idx="5">
                  <c:v>Electro Enterprises New York</c:v>
                </c:pt>
                <c:pt idx="6">
                  <c:v>ELECTRONIC EQUIPMENT TRADING SAU (E</c:v>
                </c:pt>
                <c:pt idx="7">
                  <c:v>FELIPE DE MARCO, S.A.</c:v>
                </c:pt>
                <c:pt idx="8">
                  <c:v>GRUPO ELECTRO-STOCKS,S.L.U</c:v>
                </c:pt>
                <c:pt idx="9">
                  <c:v>ICOMPPLUS ELECTRONICS S.L</c:v>
                </c:pt>
                <c:pt idx="10">
                  <c:v>INFORMATICA CALCULO Y TECNICA, S.A.</c:v>
                </c:pt>
                <c:pt idx="11">
                  <c:v>INGRAM MICRO, S.L.U.</c:v>
                </c:pt>
                <c:pt idx="12">
                  <c:v>MILEXIA IBÉRICA, S.A.U.</c:v>
                </c:pt>
                <c:pt idx="13">
                  <c:v>PENTATEL COMUNICACIONES, S.L.</c:v>
                </c:pt>
                <c:pt idx="14">
                  <c:v>REBOUND ELECTRONICS (UK) LTD</c:v>
                </c:pt>
                <c:pt idx="15">
                  <c:v>SUMINISTROS CONECTORES PROF.,SA.</c:v>
                </c:pt>
                <c:pt idx="16">
                  <c:v>SUMINISTROS, FRESADOS Y GRABADOS</c:v>
                </c:pt>
                <c:pt idx="17">
                  <c:v>TALLERES SANTIAGO DATO, S.L.U.</c:v>
                </c:pt>
                <c:pt idx="18">
                  <c:v>TALLERES XUQUER, SL</c:v>
                </c:pt>
                <c:pt idx="19">
                  <c:v>TD SYNNEX SPAIN, S.L.U.</c:v>
                </c:pt>
                <c:pt idx="20">
                  <c:v>Technipol Suministros, S.L.</c:v>
                </c:pt>
                <c:pt idx="21">
                  <c:v>TTI, INC.</c:v>
                </c:pt>
                <c:pt idx="22">
                  <c:v>VEOLIA SERVICIOS LECAM, S.A.U.</c:v>
                </c:pt>
                <c:pt idx="23">
                  <c:v>VESTUARIO Y PROTECCION LABORAL JOYS</c:v>
                </c:pt>
                <c:pt idx="24">
                  <c:v>ALTER TECHNOLOGY-TÜV NORD</c:v>
                </c:pt>
                <c:pt idx="25">
                  <c:v>HILTI ESPAÑOLA, S.A.</c:v>
                </c:pt>
                <c:pt idx="26">
                  <c:v>ACOM SISTEMAS, S.L.</c:v>
                </c:pt>
                <c:pt idx="27">
                  <c:v>AUXITEL, S.L.</c:v>
                </c:pt>
                <c:pt idx="28">
                  <c:v>FERRETERIA FERAYU SL</c:v>
                </c:pt>
                <c:pt idx="29">
                  <c:v>SOUND OF NUMBERS SL</c:v>
                </c:pt>
                <c:pt idx="30">
                  <c:v>FUNDACION JUAN XXIII-RONCALLI DISC.</c:v>
                </c:pt>
                <c:pt idx="31">
                  <c:v>SARVER S.L.</c:v>
                </c:pt>
                <c:pt idx="32">
                  <c:v>YNTEGRA SERV.INTEGRALES, S.L.</c:v>
                </c:pt>
                <c:pt idx="33">
                  <c:v>TCX MICRO, S.L.U</c:v>
                </c:pt>
                <c:pt idx="34">
                  <c:v>ISC Instalaciones y Servicios de</c:v>
                </c:pt>
                <c:pt idx="35">
                  <c:v>RDT INGENIEROS MADRID, S.L.</c:v>
                </c:pt>
                <c:pt idx="36">
                  <c:v>CONSUEGRA SOC. COOP. LTD.</c:v>
                </c:pt>
                <c:pt idx="37">
                  <c:v>APLICACIONES DE SIMULACION</c:v>
                </c:pt>
                <c:pt idx="38">
                  <c:v>ESTRUCTURAS COSAN,S.L.</c:v>
                </c:pt>
                <c:pt idx="39">
                  <c:v>LAYHER IBERICA, S.L.</c:v>
                </c:pt>
                <c:pt idx="40">
                  <c:v>TINDAI FORMACION, PREVENCION Y</c:v>
                </c:pt>
                <c:pt idx="41">
                  <c:v>ANTONIO RAMIREZ DECORACION SL</c:v>
                </c:pt>
                <c:pt idx="42">
                  <c:v>SOLUCIONES SICNOVA, S.L.</c:v>
                </c:pt>
                <c:pt idx="44">
                  <c:v>IBERCOIN INGENIEROS, S.L.</c:v>
                </c:pt>
              </c:strCache>
            </c:strRef>
          </c:cat>
          <c:val>
            <c:numRef>
              <c:f>'Process Overview'!$B$4:$B$49</c:f>
              <c:numCache>
                <c:formatCode>General</c:formatCode>
                <c:ptCount val="45"/>
                <c:pt idx="0">
                  <c:v>60</c:v>
                </c:pt>
                <c:pt idx="1">
                  <c:v>580</c:v>
                </c:pt>
                <c:pt idx="2">
                  <c:v>34119</c:v>
                </c:pt>
                <c:pt idx="3">
                  <c:v>94</c:v>
                </c:pt>
                <c:pt idx="4">
                  <c:v>1</c:v>
                </c:pt>
                <c:pt idx="5">
                  <c:v>300</c:v>
                </c:pt>
                <c:pt idx="6">
                  <c:v>1</c:v>
                </c:pt>
                <c:pt idx="7">
                  <c:v>14</c:v>
                </c:pt>
                <c:pt idx="8">
                  <c:v>32</c:v>
                </c:pt>
                <c:pt idx="9">
                  <c:v>121</c:v>
                </c:pt>
                <c:pt idx="10">
                  <c:v>5</c:v>
                </c:pt>
                <c:pt idx="11">
                  <c:v>1</c:v>
                </c:pt>
                <c:pt idx="12">
                  <c:v>1</c:v>
                </c:pt>
                <c:pt idx="13">
                  <c:v>5</c:v>
                </c:pt>
                <c:pt idx="14">
                  <c:v>2</c:v>
                </c:pt>
                <c:pt idx="15">
                  <c:v>56</c:v>
                </c:pt>
                <c:pt idx="16">
                  <c:v>7</c:v>
                </c:pt>
                <c:pt idx="17">
                  <c:v>4</c:v>
                </c:pt>
                <c:pt idx="18">
                  <c:v>2</c:v>
                </c:pt>
                <c:pt idx="19">
                  <c:v>12</c:v>
                </c:pt>
                <c:pt idx="20">
                  <c:v>190</c:v>
                </c:pt>
                <c:pt idx="21">
                  <c:v>28</c:v>
                </c:pt>
                <c:pt idx="22">
                  <c:v>4</c:v>
                </c:pt>
                <c:pt idx="23">
                  <c:v>7</c:v>
                </c:pt>
                <c:pt idx="24">
                  <c:v>1</c:v>
                </c:pt>
                <c:pt idx="25">
                  <c:v>6</c:v>
                </c:pt>
                <c:pt idx="26">
                  <c:v>1</c:v>
                </c:pt>
                <c:pt idx="27">
                  <c:v>11</c:v>
                </c:pt>
                <c:pt idx="28">
                  <c:v>3</c:v>
                </c:pt>
                <c:pt idx="29">
                  <c:v>1</c:v>
                </c:pt>
                <c:pt idx="30">
                  <c:v>46</c:v>
                </c:pt>
                <c:pt idx="31">
                  <c:v>58</c:v>
                </c:pt>
                <c:pt idx="32">
                  <c:v>2</c:v>
                </c:pt>
                <c:pt idx="33">
                  <c:v>11</c:v>
                </c:pt>
                <c:pt idx="34">
                  <c:v>4</c:v>
                </c:pt>
                <c:pt idx="35">
                  <c:v>1</c:v>
                </c:pt>
                <c:pt idx="36">
                  <c:v>1</c:v>
                </c:pt>
                <c:pt idx="37">
                  <c:v>2</c:v>
                </c:pt>
                <c:pt idx="38">
                  <c:v>2</c:v>
                </c:pt>
                <c:pt idx="39">
                  <c:v>17</c:v>
                </c:pt>
                <c:pt idx="40">
                  <c:v>1</c:v>
                </c:pt>
                <c:pt idx="41">
                  <c:v>1</c:v>
                </c:pt>
                <c:pt idx="42">
                  <c:v>1</c:v>
                </c:pt>
                <c:pt idx="43">
                  <c:v>8</c:v>
                </c:pt>
                <c:pt idx="44">
                  <c:v>1</c:v>
                </c:pt>
              </c:numCache>
            </c:numRef>
          </c:val>
          <c:extLst>
            <c:ext xmlns:c16="http://schemas.microsoft.com/office/drawing/2014/chart" uri="{C3380CC4-5D6E-409C-BE32-E72D297353CC}">
              <c16:uniqueId val="{00000000-2F3D-4719-960F-D1CF324164E1}"/>
            </c:ext>
          </c:extLst>
        </c:ser>
        <c:ser>
          <c:idx val="1"/>
          <c:order val="1"/>
          <c:tx>
            <c:strRef>
              <c:f>'Process Overview'!$C$3</c:f>
              <c:strCache>
                <c:ptCount val="1"/>
                <c:pt idx="0">
                  <c:v>Suma de Ctd. Aceptada</c:v>
                </c:pt>
              </c:strCache>
            </c:strRef>
          </c:tx>
          <c:spPr>
            <a:solidFill>
              <a:srgbClr val="BED0D4"/>
            </a:solidFill>
            <a:ln>
              <a:noFill/>
            </a:ln>
            <a:effectLst/>
          </c:spPr>
          <c:invertIfNegative val="0"/>
          <c:cat>
            <c:strRef>
              <c:f>'Process Overview'!$A$4:$A$49</c:f>
              <c:strCache>
                <c:ptCount val="45"/>
                <c:pt idx="0">
                  <c:v>(AEMSA)ALMACENES ELECTRICOS MADRILE</c:v>
                </c:pt>
                <c:pt idx="1">
                  <c:v>ABACO SUYTEC, S.A.U.</c:v>
                </c:pt>
                <c:pt idx="2">
                  <c:v>AMIDATA, S.A.</c:v>
                </c:pt>
                <c:pt idx="3">
                  <c:v>CONECTORES Y CABLES VAHER, S.A.</c:v>
                </c:pt>
                <c:pt idx="4">
                  <c:v>DELL COMPUTER, S.A.</c:v>
                </c:pt>
                <c:pt idx="5">
                  <c:v>Electro Enterprises New York</c:v>
                </c:pt>
                <c:pt idx="6">
                  <c:v>ELECTRONIC EQUIPMENT TRADING SAU (E</c:v>
                </c:pt>
                <c:pt idx="7">
                  <c:v>FELIPE DE MARCO, S.A.</c:v>
                </c:pt>
                <c:pt idx="8">
                  <c:v>GRUPO ELECTRO-STOCKS,S.L.U</c:v>
                </c:pt>
                <c:pt idx="9">
                  <c:v>ICOMPPLUS ELECTRONICS S.L</c:v>
                </c:pt>
                <c:pt idx="10">
                  <c:v>INFORMATICA CALCULO Y TECNICA, S.A.</c:v>
                </c:pt>
                <c:pt idx="11">
                  <c:v>INGRAM MICRO, S.L.U.</c:v>
                </c:pt>
                <c:pt idx="12">
                  <c:v>MILEXIA IBÉRICA, S.A.U.</c:v>
                </c:pt>
                <c:pt idx="13">
                  <c:v>PENTATEL COMUNICACIONES, S.L.</c:v>
                </c:pt>
                <c:pt idx="14">
                  <c:v>REBOUND ELECTRONICS (UK) LTD</c:v>
                </c:pt>
                <c:pt idx="15">
                  <c:v>SUMINISTROS CONECTORES PROF.,SA.</c:v>
                </c:pt>
                <c:pt idx="16">
                  <c:v>SUMINISTROS, FRESADOS Y GRABADOS</c:v>
                </c:pt>
                <c:pt idx="17">
                  <c:v>TALLERES SANTIAGO DATO, S.L.U.</c:v>
                </c:pt>
                <c:pt idx="18">
                  <c:v>TALLERES XUQUER, SL</c:v>
                </c:pt>
                <c:pt idx="19">
                  <c:v>TD SYNNEX SPAIN, S.L.U.</c:v>
                </c:pt>
                <c:pt idx="20">
                  <c:v>Technipol Suministros, S.L.</c:v>
                </c:pt>
                <c:pt idx="21">
                  <c:v>TTI, INC.</c:v>
                </c:pt>
                <c:pt idx="22">
                  <c:v>VEOLIA SERVICIOS LECAM, S.A.U.</c:v>
                </c:pt>
                <c:pt idx="23">
                  <c:v>VESTUARIO Y PROTECCION LABORAL JOYS</c:v>
                </c:pt>
                <c:pt idx="24">
                  <c:v>ALTER TECHNOLOGY-TÜV NORD</c:v>
                </c:pt>
                <c:pt idx="25">
                  <c:v>HILTI ESPAÑOLA, S.A.</c:v>
                </c:pt>
                <c:pt idx="26">
                  <c:v>ACOM SISTEMAS, S.L.</c:v>
                </c:pt>
                <c:pt idx="27">
                  <c:v>AUXITEL, S.L.</c:v>
                </c:pt>
                <c:pt idx="28">
                  <c:v>FERRETERIA FERAYU SL</c:v>
                </c:pt>
                <c:pt idx="29">
                  <c:v>SOUND OF NUMBERS SL</c:v>
                </c:pt>
                <c:pt idx="30">
                  <c:v>FUNDACION JUAN XXIII-RONCALLI DISC.</c:v>
                </c:pt>
                <c:pt idx="31">
                  <c:v>SARVER S.L.</c:v>
                </c:pt>
                <c:pt idx="32">
                  <c:v>YNTEGRA SERV.INTEGRALES, S.L.</c:v>
                </c:pt>
                <c:pt idx="33">
                  <c:v>TCX MICRO, S.L.U</c:v>
                </c:pt>
                <c:pt idx="34">
                  <c:v>ISC Instalaciones y Servicios de</c:v>
                </c:pt>
                <c:pt idx="35">
                  <c:v>RDT INGENIEROS MADRID, S.L.</c:v>
                </c:pt>
                <c:pt idx="36">
                  <c:v>CONSUEGRA SOC. COOP. LTD.</c:v>
                </c:pt>
                <c:pt idx="37">
                  <c:v>APLICACIONES DE SIMULACION</c:v>
                </c:pt>
                <c:pt idx="38">
                  <c:v>ESTRUCTURAS COSAN,S.L.</c:v>
                </c:pt>
                <c:pt idx="39">
                  <c:v>LAYHER IBERICA, S.L.</c:v>
                </c:pt>
                <c:pt idx="40">
                  <c:v>TINDAI FORMACION, PREVENCION Y</c:v>
                </c:pt>
                <c:pt idx="41">
                  <c:v>ANTONIO RAMIREZ DECORACION SL</c:v>
                </c:pt>
                <c:pt idx="42">
                  <c:v>SOLUCIONES SICNOVA, S.L.</c:v>
                </c:pt>
                <c:pt idx="44">
                  <c:v>IBERCOIN INGENIEROS, S.L.</c:v>
                </c:pt>
              </c:strCache>
            </c:strRef>
          </c:cat>
          <c:val>
            <c:numRef>
              <c:f>'Process Overview'!$C$4:$C$49</c:f>
              <c:numCache>
                <c:formatCode>General</c:formatCode>
                <c:ptCount val="45"/>
                <c:pt idx="0">
                  <c:v>0</c:v>
                </c:pt>
                <c:pt idx="1">
                  <c:v>0</c:v>
                </c:pt>
                <c:pt idx="2">
                  <c:v>0</c:v>
                </c:pt>
                <c:pt idx="3">
                  <c:v>94</c:v>
                </c:pt>
                <c:pt idx="4">
                  <c:v>0</c:v>
                </c:pt>
                <c:pt idx="5">
                  <c:v>300</c:v>
                </c:pt>
                <c:pt idx="6">
                  <c:v>1</c:v>
                </c:pt>
                <c:pt idx="7">
                  <c:v>0</c:v>
                </c:pt>
                <c:pt idx="8">
                  <c:v>0</c:v>
                </c:pt>
                <c:pt idx="9">
                  <c:v>30</c:v>
                </c:pt>
                <c:pt idx="10">
                  <c:v>5</c:v>
                </c:pt>
                <c:pt idx="11">
                  <c:v>0</c:v>
                </c:pt>
                <c:pt idx="12">
                  <c:v>0</c:v>
                </c:pt>
                <c:pt idx="13">
                  <c:v>0</c:v>
                </c:pt>
                <c:pt idx="14">
                  <c:v>2</c:v>
                </c:pt>
                <c:pt idx="15">
                  <c:v>56</c:v>
                </c:pt>
                <c:pt idx="16">
                  <c:v>0</c:v>
                </c:pt>
                <c:pt idx="17">
                  <c:v>0</c:v>
                </c:pt>
                <c:pt idx="18">
                  <c:v>0</c:v>
                </c:pt>
                <c:pt idx="19">
                  <c:v>0</c:v>
                </c:pt>
                <c:pt idx="20">
                  <c:v>411</c:v>
                </c:pt>
                <c:pt idx="21">
                  <c:v>28</c:v>
                </c:pt>
                <c:pt idx="22">
                  <c:v>0</c:v>
                </c:pt>
                <c:pt idx="23">
                  <c:v>0</c:v>
                </c:pt>
                <c:pt idx="24">
                  <c:v>0</c:v>
                </c:pt>
                <c:pt idx="25">
                  <c:v>0</c:v>
                </c:pt>
                <c:pt idx="26">
                  <c:v>0</c:v>
                </c:pt>
                <c:pt idx="27">
                  <c:v>0</c:v>
                </c:pt>
                <c:pt idx="28">
                  <c:v>0</c:v>
                </c:pt>
                <c:pt idx="29">
                  <c:v>1</c:v>
                </c:pt>
                <c:pt idx="30">
                  <c:v>0</c:v>
                </c:pt>
                <c:pt idx="31">
                  <c:v>0</c:v>
                </c:pt>
                <c:pt idx="32">
                  <c:v>0</c:v>
                </c:pt>
                <c:pt idx="33">
                  <c:v>50</c:v>
                </c:pt>
                <c:pt idx="34">
                  <c:v>0</c:v>
                </c:pt>
                <c:pt idx="35">
                  <c:v>0</c:v>
                </c:pt>
                <c:pt idx="36">
                  <c:v>0</c:v>
                </c:pt>
                <c:pt idx="37">
                  <c:v>0</c:v>
                </c:pt>
                <c:pt idx="38">
                  <c:v>0</c:v>
                </c:pt>
                <c:pt idx="39">
                  <c:v>17</c:v>
                </c:pt>
                <c:pt idx="40">
                  <c:v>0</c:v>
                </c:pt>
                <c:pt idx="41">
                  <c:v>0</c:v>
                </c:pt>
                <c:pt idx="42">
                  <c:v>1</c:v>
                </c:pt>
                <c:pt idx="43">
                  <c:v>0</c:v>
                </c:pt>
                <c:pt idx="44">
                  <c:v>0</c:v>
                </c:pt>
              </c:numCache>
            </c:numRef>
          </c:val>
          <c:extLst>
            <c:ext xmlns:c16="http://schemas.microsoft.com/office/drawing/2014/chart" uri="{C3380CC4-5D6E-409C-BE32-E72D297353CC}">
              <c16:uniqueId val="{00000001-2F3D-4719-960F-D1CF324164E1}"/>
            </c:ext>
          </c:extLst>
        </c:ser>
        <c:dLbls>
          <c:showLegendKey val="0"/>
          <c:showVal val="0"/>
          <c:showCatName val="0"/>
          <c:showSerName val="0"/>
          <c:showPercent val="0"/>
          <c:showBubbleSize val="0"/>
        </c:dLbls>
        <c:gapWidth val="150"/>
        <c:overlap val="100"/>
        <c:axId val="377619392"/>
        <c:axId val="50029984"/>
      </c:barChart>
      <c:catAx>
        <c:axId val="377619392"/>
        <c:scaling>
          <c:orientation val="minMax"/>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accent4">
                    <a:lumMod val="20000"/>
                    <a:lumOff val="80000"/>
                  </a:schemeClr>
                </a:solidFill>
                <a:latin typeface="+mn-lt"/>
                <a:ea typeface="+mn-ea"/>
                <a:cs typeface="+mn-cs"/>
              </a:defRPr>
            </a:pPr>
            <a:endParaRPr lang="es-ES"/>
          </a:p>
        </c:txPr>
        <c:crossAx val="50029984"/>
        <c:crosses val="autoZero"/>
        <c:auto val="1"/>
        <c:lblAlgn val="ctr"/>
        <c:lblOffset val="100"/>
        <c:noMultiLvlLbl val="0"/>
      </c:catAx>
      <c:valAx>
        <c:axId val="50029984"/>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accent4">
                    <a:lumMod val="20000"/>
                    <a:lumOff val="80000"/>
                  </a:schemeClr>
                </a:solidFill>
                <a:latin typeface="+mn-lt"/>
                <a:ea typeface="+mn-ea"/>
                <a:cs typeface="+mn-cs"/>
              </a:defRPr>
            </a:pPr>
            <a:endParaRPr lang="es-ES"/>
          </a:p>
        </c:txPr>
        <c:crossAx val="3776193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accent4">
                  <a:lumMod val="20000"/>
                  <a:lumOff val="80000"/>
                </a:schemeClr>
              </a:solidFill>
              <a:latin typeface="+mn-lt"/>
              <a:ea typeface="+mn-ea"/>
              <a:cs typeface="+mn-cs"/>
            </a:defRPr>
          </a:pPr>
          <a:endParaRPr lang="es-E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004254"/>
    </a:solidFill>
    <a:ln w="9525" cap="flat" cmpd="sng" algn="ctr">
      <a:solidFill>
        <a:schemeClr val="tx1">
          <a:lumMod val="15000"/>
          <a:lumOff val="85000"/>
        </a:schemeClr>
      </a:solidFill>
      <a:round/>
    </a:ln>
    <a:effectLst/>
  </c:spPr>
  <c:txPr>
    <a:bodyPr/>
    <a:lstStyle/>
    <a:p>
      <a:pPr>
        <a:defRPr/>
      </a:pPr>
      <a:endParaRPr lang="es-E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pivotSource>
    <c:name>[S24B05_Material Status_30012026.xlsx]Process Overview!PivotTable2</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bg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BBB2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rgbClr val="FBBB2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bg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bg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rgbClr val="FBBB2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percentStacked"/>
        <c:varyColors val="0"/>
        <c:ser>
          <c:idx val="0"/>
          <c:order val="0"/>
          <c:tx>
            <c:strRef>
              <c:f>'Process Overview'!$B$3</c:f>
              <c:strCache>
                <c:ptCount val="1"/>
                <c:pt idx="0">
                  <c:v>Suma de Ctd. Solicitada</c:v>
                </c:pt>
              </c:strCache>
            </c:strRef>
          </c:tx>
          <c:spPr>
            <a:solidFill>
              <a:schemeClr val="accent1"/>
            </a:solidFill>
            <a:ln>
              <a:noFill/>
            </a:ln>
            <a:effectLst/>
          </c:spPr>
          <c:invertIfNegative val="0"/>
          <c:cat>
            <c:strRef>
              <c:f>'Process Overview'!$A$4:$A$49</c:f>
              <c:strCache>
                <c:ptCount val="45"/>
                <c:pt idx="0">
                  <c:v>(AEMSA)ALMACENES ELECTRICOS MADRILE</c:v>
                </c:pt>
                <c:pt idx="1">
                  <c:v>ABACO SUYTEC, S.A.U.</c:v>
                </c:pt>
                <c:pt idx="2">
                  <c:v>AMIDATA, S.A.</c:v>
                </c:pt>
                <c:pt idx="3">
                  <c:v>CONECTORES Y CABLES VAHER, S.A.</c:v>
                </c:pt>
                <c:pt idx="4">
                  <c:v>DELL COMPUTER, S.A.</c:v>
                </c:pt>
                <c:pt idx="5">
                  <c:v>Electro Enterprises New York</c:v>
                </c:pt>
                <c:pt idx="6">
                  <c:v>ELECTRONIC EQUIPMENT TRADING SAU (E</c:v>
                </c:pt>
                <c:pt idx="7">
                  <c:v>FELIPE DE MARCO, S.A.</c:v>
                </c:pt>
                <c:pt idx="8">
                  <c:v>GRUPO ELECTRO-STOCKS,S.L.U</c:v>
                </c:pt>
                <c:pt idx="9">
                  <c:v>ICOMPPLUS ELECTRONICS S.L</c:v>
                </c:pt>
                <c:pt idx="10">
                  <c:v>INFORMATICA CALCULO Y TECNICA, S.A.</c:v>
                </c:pt>
                <c:pt idx="11">
                  <c:v>INGRAM MICRO, S.L.U.</c:v>
                </c:pt>
                <c:pt idx="12">
                  <c:v>MILEXIA IBÉRICA, S.A.U.</c:v>
                </c:pt>
                <c:pt idx="13">
                  <c:v>PENTATEL COMUNICACIONES, S.L.</c:v>
                </c:pt>
                <c:pt idx="14">
                  <c:v>REBOUND ELECTRONICS (UK) LTD</c:v>
                </c:pt>
                <c:pt idx="15">
                  <c:v>SUMINISTROS CONECTORES PROF.,SA.</c:v>
                </c:pt>
                <c:pt idx="16">
                  <c:v>SUMINISTROS, FRESADOS Y GRABADOS</c:v>
                </c:pt>
                <c:pt idx="17">
                  <c:v>TALLERES SANTIAGO DATO, S.L.U.</c:v>
                </c:pt>
                <c:pt idx="18">
                  <c:v>TALLERES XUQUER, SL</c:v>
                </c:pt>
                <c:pt idx="19">
                  <c:v>TD SYNNEX SPAIN, S.L.U.</c:v>
                </c:pt>
                <c:pt idx="20">
                  <c:v>Technipol Suministros, S.L.</c:v>
                </c:pt>
                <c:pt idx="21">
                  <c:v>TTI, INC.</c:v>
                </c:pt>
                <c:pt idx="22">
                  <c:v>VEOLIA SERVICIOS LECAM, S.A.U.</c:v>
                </c:pt>
                <c:pt idx="23">
                  <c:v>VESTUARIO Y PROTECCION LABORAL JOYS</c:v>
                </c:pt>
                <c:pt idx="24">
                  <c:v>ALTER TECHNOLOGY-TÜV NORD</c:v>
                </c:pt>
                <c:pt idx="25">
                  <c:v>HILTI ESPAÑOLA, S.A.</c:v>
                </c:pt>
                <c:pt idx="26">
                  <c:v>ACOM SISTEMAS, S.L.</c:v>
                </c:pt>
                <c:pt idx="27">
                  <c:v>AUXITEL, S.L.</c:v>
                </c:pt>
                <c:pt idx="28">
                  <c:v>FERRETERIA FERAYU SL</c:v>
                </c:pt>
                <c:pt idx="29">
                  <c:v>SOUND OF NUMBERS SL</c:v>
                </c:pt>
                <c:pt idx="30">
                  <c:v>FUNDACION JUAN XXIII-RONCALLI DISC.</c:v>
                </c:pt>
                <c:pt idx="31">
                  <c:v>SARVER S.L.</c:v>
                </c:pt>
                <c:pt idx="32">
                  <c:v>YNTEGRA SERV.INTEGRALES, S.L.</c:v>
                </c:pt>
                <c:pt idx="33">
                  <c:v>TCX MICRO, S.L.U</c:v>
                </c:pt>
                <c:pt idx="34">
                  <c:v>ISC Instalaciones y Servicios de</c:v>
                </c:pt>
                <c:pt idx="35">
                  <c:v>RDT INGENIEROS MADRID, S.L.</c:v>
                </c:pt>
                <c:pt idx="36">
                  <c:v>CONSUEGRA SOC. COOP. LTD.</c:v>
                </c:pt>
                <c:pt idx="37">
                  <c:v>APLICACIONES DE SIMULACION</c:v>
                </c:pt>
                <c:pt idx="38">
                  <c:v>ESTRUCTURAS COSAN,S.L.</c:v>
                </c:pt>
                <c:pt idx="39">
                  <c:v>LAYHER IBERICA, S.L.</c:v>
                </c:pt>
                <c:pt idx="40">
                  <c:v>TINDAI FORMACION, PREVENCION Y</c:v>
                </c:pt>
                <c:pt idx="41">
                  <c:v>ANTONIO RAMIREZ DECORACION SL</c:v>
                </c:pt>
                <c:pt idx="42">
                  <c:v>SOLUCIONES SICNOVA, S.L.</c:v>
                </c:pt>
                <c:pt idx="44">
                  <c:v>IBERCOIN INGENIEROS, S.L.</c:v>
                </c:pt>
              </c:strCache>
            </c:strRef>
          </c:cat>
          <c:val>
            <c:numRef>
              <c:f>'Process Overview'!$B$4:$B$49</c:f>
              <c:numCache>
                <c:formatCode>General</c:formatCode>
                <c:ptCount val="45"/>
                <c:pt idx="0">
                  <c:v>60</c:v>
                </c:pt>
                <c:pt idx="1">
                  <c:v>580</c:v>
                </c:pt>
                <c:pt idx="2">
                  <c:v>34119</c:v>
                </c:pt>
                <c:pt idx="3">
                  <c:v>94</c:v>
                </c:pt>
                <c:pt idx="4">
                  <c:v>1</c:v>
                </c:pt>
                <c:pt idx="5">
                  <c:v>300</c:v>
                </c:pt>
                <c:pt idx="6">
                  <c:v>1</c:v>
                </c:pt>
                <c:pt idx="7">
                  <c:v>14</c:v>
                </c:pt>
                <c:pt idx="8">
                  <c:v>32</c:v>
                </c:pt>
                <c:pt idx="9">
                  <c:v>121</c:v>
                </c:pt>
                <c:pt idx="10">
                  <c:v>5</c:v>
                </c:pt>
                <c:pt idx="11">
                  <c:v>1</c:v>
                </c:pt>
                <c:pt idx="12">
                  <c:v>1</c:v>
                </c:pt>
                <c:pt idx="13">
                  <c:v>5</c:v>
                </c:pt>
                <c:pt idx="14">
                  <c:v>2</c:v>
                </c:pt>
                <c:pt idx="15">
                  <c:v>56</c:v>
                </c:pt>
                <c:pt idx="16">
                  <c:v>7</c:v>
                </c:pt>
                <c:pt idx="17">
                  <c:v>4</c:v>
                </c:pt>
                <c:pt idx="18">
                  <c:v>2</c:v>
                </c:pt>
                <c:pt idx="19">
                  <c:v>12</c:v>
                </c:pt>
                <c:pt idx="20">
                  <c:v>190</c:v>
                </c:pt>
                <c:pt idx="21">
                  <c:v>28</c:v>
                </c:pt>
                <c:pt idx="22">
                  <c:v>4</c:v>
                </c:pt>
                <c:pt idx="23">
                  <c:v>7</c:v>
                </c:pt>
                <c:pt idx="24">
                  <c:v>1</c:v>
                </c:pt>
                <c:pt idx="25">
                  <c:v>6</c:v>
                </c:pt>
                <c:pt idx="26">
                  <c:v>1</c:v>
                </c:pt>
                <c:pt idx="27">
                  <c:v>11</c:v>
                </c:pt>
                <c:pt idx="28">
                  <c:v>3</c:v>
                </c:pt>
                <c:pt idx="29">
                  <c:v>1</c:v>
                </c:pt>
                <c:pt idx="30">
                  <c:v>46</c:v>
                </c:pt>
                <c:pt idx="31">
                  <c:v>58</c:v>
                </c:pt>
                <c:pt idx="32">
                  <c:v>2</c:v>
                </c:pt>
                <c:pt idx="33">
                  <c:v>11</c:v>
                </c:pt>
                <c:pt idx="34">
                  <c:v>4</c:v>
                </c:pt>
                <c:pt idx="35">
                  <c:v>1</c:v>
                </c:pt>
                <c:pt idx="36">
                  <c:v>1</c:v>
                </c:pt>
                <c:pt idx="37">
                  <c:v>2</c:v>
                </c:pt>
                <c:pt idx="38">
                  <c:v>2</c:v>
                </c:pt>
                <c:pt idx="39">
                  <c:v>17</c:v>
                </c:pt>
                <c:pt idx="40">
                  <c:v>1</c:v>
                </c:pt>
                <c:pt idx="41">
                  <c:v>1</c:v>
                </c:pt>
                <c:pt idx="42">
                  <c:v>1</c:v>
                </c:pt>
                <c:pt idx="43">
                  <c:v>8</c:v>
                </c:pt>
                <c:pt idx="44">
                  <c:v>1</c:v>
                </c:pt>
              </c:numCache>
            </c:numRef>
          </c:val>
          <c:extLst>
            <c:ext xmlns:c16="http://schemas.microsoft.com/office/drawing/2014/chart" uri="{C3380CC4-5D6E-409C-BE32-E72D297353CC}">
              <c16:uniqueId val="{00000000-7FAC-44F7-94A2-95EC55B11892}"/>
            </c:ext>
          </c:extLst>
        </c:ser>
        <c:ser>
          <c:idx val="1"/>
          <c:order val="1"/>
          <c:tx>
            <c:strRef>
              <c:f>'Process Overview'!$C$3</c:f>
              <c:strCache>
                <c:ptCount val="1"/>
                <c:pt idx="0">
                  <c:v>Suma de Ctd. Aceptada</c:v>
                </c:pt>
              </c:strCache>
            </c:strRef>
          </c:tx>
          <c:spPr>
            <a:solidFill>
              <a:schemeClr val="accent2"/>
            </a:solidFill>
            <a:ln>
              <a:noFill/>
            </a:ln>
            <a:effectLst/>
          </c:spPr>
          <c:invertIfNegative val="0"/>
          <c:cat>
            <c:strRef>
              <c:f>'Process Overview'!$A$4:$A$49</c:f>
              <c:strCache>
                <c:ptCount val="45"/>
                <c:pt idx="0">
                  <c:v>(AEMSA)ALMACENES ELECTRICOS MADRILE</c:v>
                </c:pt>
                <c:pt idx="1">
                  <c:v>ABACO SUYTEC, S.A.U.</c:v>
                </c:pt>
                <c:pt idx="2">
                  <c:v>AMIDATA, S.A.</c:v>
                </c:pt>
                <c:pt idx="3">
                  <c:v>CONECTORES Y CABLES VAHER, S.A.</c:v>
                </c:pt>
                <c:pt idx="4">
                  <c:v>DELL COMPUTER, S.A.</c:v>
                </c:pt>
                <c:pt idx="5">
                  <c:v>Electro Enterprises New York</c:v>
                </c:pt>
                <c:pt idx="6">
                  <c:v>ELECTRONIC EQUIPMENT TRADING SAU (E</c:v>
                </c:pt>
                <c:pt idx="7">
                  <c:v>FELIPE DE MARCO, S.A.</c:v>
                </c:pt>
                <c:pt idx="8">
                  <c:v>GRUPO ELECTRO-STOCKS,S.L.U</c:v>
                </c:pt>
                <c:pt idx="9">
                  <c:v>ICOMPPLUS ELECTRONICS S.L</c:v>
                </c:pt>
                <c:pt idx="10">
                  <c:v>INFORMATICA CALCULO Y TECNICA, S.A.</c:v>
                </c:pt>
                <c:pt idx="11">
                  <c:v>INGRAM MICRO, S.L.U.</c:v>
                </c:pt>
                <c:pt idx="12">
                  <c:v>MILEXIA IBÉRICA, S.A.U.</c:v>
                </c:pt>
                <c:pt idx="13">
                  <c:v>PENTATEL COMUNICACIONES, S.L.</c:v>
                </c:pt>
                <c:pt idx="14">
                  <c:v>REBOUND ELECTRONICS (UK) LTD</c:v>
                </c:pt>
                <c:pt idx="15">
                  <c:v>SUMINISTROS CONECTORES PROF.,SA.</c:v>
                </c:pt>
                <c:pt idx="16">
                  <c:v>SUMINISTROS, FRESADOS Y GRABADOS</c:v>
                </c:pt>
                <c:pt idx="17">
                  <c:v>TALLERES SANTIAGO DATO, S.L.U.</c:v>
                </c:pt>
                <c:pt idx="18">
                  <c:v>TALLERES XUQUER, SL</c:v>
                </c:pt>
                <c:pt idx="19">
                  <c:v>TD SYNNEX SPAIN, S.L.U.</c:v>
                </c:pt>
                <c:pt idx="20">
                  <c:v>Technipol Suministros, S.L.</c:v>
                </c:pt>
                <c:pt idx="21">
                  <c:v>TTI, INC.</c:v>
                </c:pt>
                <c:pt idx="22">
                  <c:v>VEOLIA SERVICIOS LECAM, S.A.U.</c:v>
                </c:pt>
                <c:pt idx="23">
                  <c:v>VESTUARIO Y PROTECCION LABORAL JOYS</c:v>
                </c:pt>
                <c:pt idx="24">
                  <c:v>ALTER TECHNOLOGY-TÜV NORD</c:v>
                </c:pt>
                <c:pt idx="25">
                  <c:v>HILTI ESPAÑOLA, S.A.</c:v>
                </c:pt>
                <c:pt idx="26">
                  <c:v>ACOM SISTEMAS, S.L.</c:v>
                </c:pt>
                <c:pt idx="27">
                  <c:v>AUXITEL, S.L.</c:v>
                </c:pt>
                <c:pt idx="28">
                  <c:v>FERRETERIA FERAYU SL</c:v>
                </c:pt>
                <c:pt idx="29">
                  <c:v>SOUND OF NUMBERS SL</c:v>
                </c:pt>
                <c:pt idx="30">
                  <c:v>FUNDACION JUAN XXIII-RONCALLI DISC.</c:v>
                </c:pt>
                <c:pt idx="31">
                  <c:v>SARVER S.L.</c:v>
                </c:pt>
                <c:pt idx="32">
                  <c:v>YNTEGRA SERV.INTEGRALES, S.L.</c:v>
                </c:pt>
                <c:pt idx="33">
                  <c:v>TCX MICRO, S.L.U</c:v>
                </c:pt>
                <c:pt idx="34">
                  <c:v>ISC Instalaciones y Servicios de</c:v>
                </c:pt>
                <c:pt idx="35">
                  <c:v>RDT INGENIEROS MADRID, S.L.</c:v>
                </c:pt>
                <c:pt idx="36">
                  <c:v>CONSUEGRA SOC. COOP. LTD.</c:v>
                </c:pt>
                <c:pt idx="37">
                  <c:v>APLICACIONES DE SIMULACION</c:v>
                </c:pt>
                <c:pt idx="38">
                  <c:v>ESTRUCTURAS COSAN,S.L.</c:v>
                </c:pt>
                <c:pt idx="39">
                  <c:v>LAYHER IBERICA, S.L.</c:v>
                </c:pt>
                <c:pt idx="40">
                  <c:v>TINDAI FORMACION, PREVENCION Y</c:v>
                </c:pt>
                <c:pt idx="41">
                  <c:v>ANTONIO RAMIREZ DECORACION SL</c:v>
                </c:pt>
                <c:pt idx="42">
                  <c:v>SOLUCIONES SICNOVA, S.L.</c:v>
                </c:pt>
                <c:pt idx="44">
                  <c:v>IBERCOIN INGENIEROS, S.L.</c:v>
                </c:pt>
              </c:strCache>
            </c:strRef>
          </c:cat>
          <c:val>
            <c:numRef>
              <c:f>'Process Overview'!$C$4:$C$49</c:f>
              <c:numCache>
                <c:formatCode>General</c:formatCode>
                <c:ptCount val="45"/>
                <c:pt idx="0">
                  <c:v>0</c:v>
                </c:pt>
                <c:pt idx="1">
                  <c:v>0</c:v>
                </c:pt>
                <c:pt idx="2">
                  <c:v>0</c:v>
                </c:pt>
                <c:pt idx="3">
                  <c:v>94</c:v>
                </c:pt>
                <c:pt idx="4">
                  <c:v>0</c:v>
                </c:pt>
                <c:pt idx="5">
                  <c:v>300</c:v>
                </c:pt>
                <c:pt idx="6">
                  <c:v>1</c:v>
                </c:pt>
                <c:pt idx="7">
                  <c:v>0</c:v>
                </c:pt>
                <c:pt idx="8">
                  <c:v>0</c:v>
                </c:pt>
                <c:pt idx="9">
                  <c:v>30</c:v>
                </c:pt>
                <c:pt idx="10">
                  <c:v>5</c:v>
                </c:pt>
                <c:pt idx="11">
                  <c:v>0</c:v>
                </c:pt>
                <c:pt idx="12">
                  <c:v>0</c:v>
                </c:pt>
                <c:pt idx="13">
                  <c:v>0</c:v>
                </c:pt>
                <c:pt idx="14">
                  <c:v>2</c:v>
                </c:pt>
                <c:pt idx="15">
                  <c:v>56</c:v>
                </c:pt>
                <c:pt idx="16">
                  <c:v>0</c:v>
                </c:pt>
                <c:pt idx="17">
                  <c:v>0</c:v>
                </c:pt>
                <c:pt idx="18">
                  <c:v>0</c:v>
                </c:pt>
                <c:pt idx="19">
                  <c:v>0</c:v>
                </c:pt>
                <c:pt idx="20">
                  <c:v>411</c:v>
                </c:pt>
                <c:pt idx="21">
                  <c:v>28</c:v>
                </c:pt>
                <c:pt idx="22">
                  <c:v>0</c:v>
                </c:pt>
                <c:pt idx="23">
                  <c:v>0</c:v>
                </c:pt>
                <c:pt idx="24">
                  <c:v>0</c:v>
                </c:pt>
                <c:pt idx="25">
                  <c:v>0</c:v>
                </c:pt>
                <c:pt idx="26">
                  <c:v>0</c:v>
                </c:pt>
                <c:pt idx="27">
                  <c:v>0</c:v>
                </c:pt>
                <c:pt idx="28">
                  <c:v>0</c:v>
                </c:pt>
                <c:pt idx="29">
                  <c:v>1</c:v>
                </c:pt>
                <c:pt idx="30">
                  <c:v>0</c:v>
                </c:pt>
                <c:pt idx="31">
                  <c:v>0</c:v>
                </c:pt>
                <c:pt idx="32">
                  <c:v>0</c:v>
                </c:pt>
                <c:pt idx="33">
                  <c:v>50</c:v>
                </c:pt>
                <c:pt idx="34">
                  <c:v>0</c:v>
                </c:pt>
                <c:pt idx="35">
                  <c:v>0</c:v>
                </c:pt>
                <c:pt idx="36">
                  <c:v>0</c:v>
                </c:pt>
                <c:pt idx="37">
                  <c:v>0</c:v>
                </c:pt>
                <c:pt idx="38">
                  <c:v>0</c:v>
                </c:pt>
                <c:pt idx="39">
                  <c:v>17</c:v>
                </c:pt>
                <c:pt idx="40">
                  <c:v>0</c:v>
                </c:pt>
                <c:pt idx="41">
                  <c:v>0</c:v>
                </c:pt>
                <c:pt idx="42">
                  <c:v>1</c:v>
                </c:pt>
                <c:pt idx="43">
                  <c:v>0</c:v>
                </c:pt>
                <c:pt idx="44">
                  <c:v>0</c:v>
                </c:pt>
              </c:numCache>
            </c:numRef>
          </c:val>
          <c:extLst>
            <c:ext xmlns:c16="http://schemas.microsoft.com/office/drawing/2014/chart" uri="{C3380CC4-5D6E-409C-BE32-E72D297353CC}">
              <c16:uniqueId val="{00000001-7FAC-44F7-94A2-95EC55B11892}"/>
            </c:ext>
          </c:extLst>
        </c:ser>
        <c:dLbls>
          <c:showLegendKey val="0"/>
          <c:showVal val="0"/>
          <c:showCatName val="0"/>
          <c:showSerName val="0"/>
          <c:showPercent val="0"/>
          <c:showBubbleSize val="0"/>
        </c:dLbls>
        <c:gapWidth val="150"/>
        <c:overlap val="100"/>
        <c:axId val="377619392"/>
        <c:axId val="50029984"/>
      </c:barChart>
      <c:catAx>
        <c:axId val="377619392"/>
        <c:scaling>
          <c:orientation val="minMax"/>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accent4">
                    <a:lumMod val="20000"/>
                    <a:lumOff val="80000"/>
                  </a:schemeClr>
                </a:solidFill>
                <a:latin typeface="+mn-lt"/>
                <a:ea typeface="+mn-ea"/>
                <a:cs typeface="+mn-cs"/>
              </a:defRPr>
            </a:pPr>
            <a:endParaRPr lang="es-ES"/>
          </a:p>
        </c:txPr>
        <c:crossAx val="50029984"/>
        <c:crosses val="autoZero"/>
        <c:auto val="1"/>
        <c:lblAlgn val="ctr"/>
        <c:lblOffset val="100"/>
        <c:noMultiLvlLbl val="0"/>
      </c:catAx>
      <c:valAx>
        <c:axId val="50029984"/>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accent4">
                    <a:lumMod val="20000"/>
                    <a:lumOff val="80000"/>
                  </a:schemeClr>
                </a:solidFill>
                <a:latin typeface="+mn-lt"/>
                <a:ea typeface="+mn-ea"/>
                <a:cs typeface="+mn-cs"/>
              </a:defRPr>
            </a:pPr>
            <a:endParaRPr lang="es-ES"/>
          </a:p>
        </c:txPr>
        <c:crossAx val="3776193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accent4">
                  <a:lumMod val="20000"/>
                  <a:lumOff val="80000"/>
                </a:schemeClr>
              </a:solidFill>
              <a:latin typeface="+mn-lt"/>
              <a:ea typeface="+mn-ea"/>
              <a:cs typeface="+mn-cs"/>
            </a:defRPr>
          </a:pPr>
          <a:endParaRPr lang="es-E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004254"/>
    </a:solidFill>
    <a:ln w="9525" cap="flat" cmpd="sng" algn="ctr">
      <a:solidFill>
        <a:schemeClr val="tx1">
          <a:lumMod val="15000"/>
          <a:lumOff val="85000"/>
        </a:schemeClr>
      </a:solidFill>
      <a:round/>
    </a:ln>
    <a:effectLst/>
  </c:spPr>
  <c:txPr>
    <a:bodyPr/>
    <a:lstStyle/>
    <a:p>
      <a:pPr>
        <a:defRPr/>
      </a:pPr>
      <a:endParaRPr lang="es-E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rgbClr val="004254"/>
                </a:solidFill>
                <a:latin typeface="+mn-lt"/>
                <a:ea typeface="+mn-ea"/>
                <a:cs typeface="+mn-cs"/>
              </a:defRPr>
            </a:pPr>
            <a:r>
              <a:rPr lang="en-GB">
                <a:solidFill>
                  <a:srgbClr val="004254"/>
                </a:solidFill>
                <a:latin typeface="Amasis MT Pro Medium" panose="02040604050005020304" pitchFamily="18" charset="0"/>
              </a:rPr>
              <a:t>Process</a:t>
            </a:r>
            <a:r>
              <a:rPr lang="en-GB" baseline="0">
                <a:solidFill>
                  <a:srgbClr val="004254"/>
                </a:solidFill>
                <a:latin typeface="Amasis MT Pro Medium" panose="02040604050005020304" pitchFamily="18" charset="0"/>
              </a:rPr>
              <a:t> Overview - Qty Items</a:t>
            </a:r>
            <a:endParaRPr lang="en-GB">
              <a:solidFill>
                <a:srgbClr val="004254"/>
              </a:solidFill>
              <a:latin typeface="Amasis MT Pro Medium" panose="02040604050005020304" pitchFamily="18"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004254"/>
              </a:solidFill>
              <a:latin typeface="+mn-lt"/>
              <a:ea typeface="+mn-ea"/>
              <a:cs typeface="+mn-cs"/>
            </a:defRPr>
          </a:pPr>
          <a:endParaRPr lang="en-GB"/>
        </a:p>
      </c:txPr>
    </c:title>
    <c:autoTitleDeleted val="0"/>
    <c:plotArea>
      <c:layout/>
      <c:barChart>
        <c:barDir val="col"/>
        <c:grouping val="clustered"/>
        <c:varyColors val="0"/>
        <c:ser>
          <c:idx val="0"/>
          <c:order val="0"/>
          <c:spPr>
            <a:solidFill>
              <a:schemeClr val="accent1"/>
            </a:solidFill>
            <a:ln>
              <a:noFill/>
            </a:ln>
            <a:effectLst/>
          </c:spPr>
          <c:invertIfNegative val="0"/>
          <c:dPt>
            <c:idx val="0"/>
            <c:invertIfNegative val="0"/>
            <c:bubble3D val="0"/>
            <c:spPr>
              <a:solidFill>
                <a:srgbClr val="FBBB21"/>
              </a:solidFill>
              <a:ln>
                <a:noFill/>
              </a:ln>
              <a:effectLst/>
            </c:spPr>
            <c:extLst>
              <c:ext xmlns:c16="http://schemas.microsoft.com/office/drawing/2014/chart" uri="{C3380CC4-5D6E-409C-BE32-E72D297353CC}">
                <c16:uniqueId val="{00000001-5485-48C8-9FD7-4EF83B0FDC2C}"/>
              </c:ext>
            </c:extLst>
          </c:dPt>
          <c:dPt>
            <c:idx val="1"/>
            <c:invertIfNegative val="0"/>
            <c:bubble3D val="0"/>
            <c:spPr>
              <a:solidFill>
                <a:srgbClr val="004254"/>
              </a:solidFill>
              <a:ln>
                <a:noFill/>
              </a:ln>
              <a:effectLst/>
            </c:spPr>
            <c:extLst>
              <c:ext xmlns:c16="http://schemas.microsoft.com/office/drawing/2014/chart" uri="{C3380CC4-5D6E-409C-BE32-E72D297353CC}">
                <c16:uniqueId val="{00000002-5485-48C8-9FD7-4EF83B0FDC2C}"/>
              </c:ext>
            </c:extLst>
          </c:dPt>
          <c:dPt>
            <c:idx val="2"/>
            <c:invertIfNegative val="0"/>
            <c:bubble3D val="0"/>
            <c:spPr>
              <a:solidFill>
                <a:srgbClr val="03657C"/>
              </a:solidFill>
              <a:ln>
                <a:noFill/>
              </a:ln>
              <a:effectLst/>
            </c:spPr>
            <c:extLst>
              <c:ext xmlns:c16="http://schemas.microsoft.com/office/drawing/2014/chart" uri="{C3380CC4-5D6E-409C-BE32-E72D297353CC}">
                <c16:uniqueId val="{00000003-5485-48C8-9FD7-4EF83B0FDC2C}"/>
              </c:ext>
            </c:extLst>
          </c:dPt>
          <c:dPt>
            <c:idx val="3"/>
            <c:invertIfNegative val="0"/>
            <c:bubble3D val="0"/>
            <c:spPr>
              <a:solidFill>
                <a:schemeClr val="accent6">
                  <a:lumMod val="40000"/>
                  <a:lumOff val="60000"/>
                </a:schemeClr>
              </a:solidFill>
              <a:ln>
                <a:noFill/>
              </a:ln>
              <a:effectLst/>
            </c:spPr>
            <c:extLst>
              <c:ext xmlns:c16="http://schemas.microsoft.com/office/drawing/2014/chart" uri="{C3380CC4-5D6E-409C-BE32-E72D297353CC}">
                <c16:uniqueId val="{00000004-5485-48C8-9FD7-4EF83B0FDC2C}"/>
              </c:ext>
            </c:extLst>
          </c:dPt>
          <c:cat>
            <c:strRef>
              <c:f>'Process Overview'!$AL$17:$AO$17</c:f>
              <c:strCache>
                <c:ptCount val="4"/>
                <c:pt idx="0">
                  <c:v>Qty Ordered</c:v>
                </c:pt>
                <c:pt idx="1">
                  <c:v>Qty to be received</c:v>
                </c:pt>
                <c:pt idx="2">
                  <c:v>Qty Received</c:v>
                </c:pt>
                <c:pt idx="3">
                  <c:v>Qty Accepted</c:v>
                </c:pt>
              </c:strCache>
            </c:strRef>
          </c:cat>
          <c:val>
            <c:numRef>
              <c:f>'Process Overview'!$AL$18:$AO$18</c:f>
              <c:numCache>
                <c:formatCode>General</c:formatCode>
                <c:ptCount val="4"/>
                <c:pt idx="0">
                  <c:v>88069.2</c:v>
                </c:pt>
                <c:pt idx="1">
                  <c:v>4579.2</c:v>
                </c:pt>
                <c:pt idx="2">
                  <c:v>85197</c:v>
                </c:pt>
                <c:pt idx="3">
                  <c:v>37807</c:v>
                </c:pt>
              </c:numCache>
            </c:numRef>
          </c:val>
          <c:extLst>
            <c:ext xmlns:c16="http://schemas.microsoft.com/office/drawing/2014/chart" uri="{C3380CC4-5D6E-409C-BE32-E72D297353CC}">
              <c16:uniqueId val="{00000000-5485-48C8-9FD7-4EF83B0FDC2C}"/>
            </c:ext>
          </c:extLst>
        </c:ser>
        <c:dLbls>
          <c:showLegendKey val="0"/>
          <c:showVal val="0"/>
          <c:showCatName val="0"/>
          <c:showSerName val="0"/>
          <c:showPercent val="0"/>
          <c:showBubbleSize val="0"/>
        </c:dLbls>
        <c:gapWidth val="182"/>
        <c:axId val="622526815"/>
        <c:axId val="287469999"/>
      </c:barChart>
      <c:catAx>
        <c:axId val="6225268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004254"/>
                </a:solidFill>
                <a:latin typeface="Amasis MT Pro Medium" panose="02040604050005020304" pitchFamily="18" charset="0"/>
                <a:ea typeface="+mn-ea"/>
                <a:cs typeface="+mn-cs"/>
              </a:defRPr>
            </a:pPr>
            <a:endParaRPr lang="es-ES"/>
          </a:p>
        </c:txPr>
        <c:crossAx val="287469999"/>
        <c:crosses val="autoZero"/>
        <c:auto val="1"/>
        <c:lblAlgn val="ctr"/>
        <c:lblOffset val="100"/>
        <c:noMultiLvlLbl val="0"/>
      </c:catAx>
      <c:valAx>
        <c:axId val="287469999"/>
        <c:scaling>
          <c:orientation val="minMax"/>
        </c:scaling>
        <c:delete val="0"/>
        <c:axPos val="l"/>
        <c:majorGridlines>
          <c:spPr>
            <a:ln w="9525" cap="flat" cmpd="sng" algn="ctr">
              <a:solidFill>
                <a:schemeClr val="accent4">
                  <a:lumMod val="20000"/>
                  <a:lumOff val="80000"/>
                </a:schemeClr>
              </a:solidFill>
              <a:prstDash val="lgDash"/>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004254"/>
                </a:solidFill>
                <a:latin typeface="Amasis MT Pro Medium" panose="02040604050005020304" pitchFamily="18" charset="0"/>
                <a:ea typeface="+mn-ea"/>
                <a:cs typeface="+mn-cs"/>
              </a:defRPr>
            </a:pPr>
            <a:endParaRPr lang="es-ES"/>
          </a:p>
        </c:txPr>
        <c:crossAx val="62252681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4">
          <a:lumMod val="20000"/>
          <a:lumOff val="80000"/>
        </a:schemeClr>
      </a:solidFill>
      <a:round/>
    </a:ln>
    <a:effectLst/>
  </c:spPr>
  <c:txPr>
    <a:bodyPr/>
    <a:lstStyle/>
    <a:p>
      <a:pPr>
        <a:defRPr/>
      </a:pPr>
      <a:endParaRPr lang="es-E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pivotSource>
    <c:name>[S24B05_Material Status_30012026.xlsx]Process Overview!PivotTable2</c:name>
    <c:fmtId val="36"/>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bg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BBB2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rgbClr val="FBBB2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bg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bg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rgbClr val="FBBB2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bg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rgbClr val="FBBB2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bg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rgbClr val="FBBB2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rgbClr val="BED0D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rgbClr val="FBBB2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percentStacked"/>
        <c:varyColors val="0"/>
        <c:ser>
          <c:idx val="0"/>
          <c:order val="0"/>
          <c:tx>
            <c:strRef>
              <c:f>'Process Overview'!$B$3</c:f>
              <c:strCache>
                <c:ptCount val="1"/>
                <c:pt idx="0">
                  <c:v>Suma de Ctd. Solicitada</c:v>
                </c:pt>
              </c:strCache>
            </c:strRef>
          </c:tx>
          <c:spPr>
            <a:solidFill>
              <a:srgbClr val="FBBB21"/>
            </a:solidFill>
            <a:ln>
              <a:noFill/>
            </a:ln>
            <a:effectLst/>
          </c:spPr>
          <c:invertIfNegative val="0"/>
          <c:cat>
            <c:strRef>
              <c:f>'Process Overview'!$A$4:$A$49</c:f>
              <c:strCache>
                <c:ptCount val="45"/>
                <c:pt idx="0">
                  <c:v>(AEMSA)ALMACENES ELECTRICOS MADRILE</c:v>
                </c:pt>
                <c:pt idx="1">
                  <c:v>ABACO SUYTEC, S.A.U.</c:v>
                </c:pt>
                <c:pt idx="2">
                  <c:v>AMIDATA, S.A.</c:v>
                </c:pt>
                <c:pt idx="3">
                  <c:v>CONECTORES Y CABLES VAHER, S.A.</c:v>
                </c:pt>
                <c:pt idx="4">
                  <c:v>DELL COMPUTER, S.A.</c:v>
                </c:pt>
                <c:pt idx="5">
                  <c:v>Electro Enterprises New York</c:v>
                </c:pt>
                <c:pt idx="6">
                  <c:v>ELECTRONIC EQUIPMENT TRADING SAU (E</c:v>
                </c:pt>
                <c:pt idx="7">
                  <c:v>FELIPE DE MARCO, S.A.</c:v>
                </c:pt>
                <c:pt idx="8">
                  <c:v>GRUPO ELECTRO-STOCKS,S.L.U</c:v>
                </c:pt>
                <c:pt idx="9">
                  <c:v>ICOMPPLUS ELECTRONICS S.L</c:v>
                </c:pt>
                <c:pt idx="10">
                  <c:v>INFORMATICA CALCULO Y TECNICA, S.A.</c:v>
                </c:pt>
                <c:pt idx="11">
                  <c:v>INGRAM MICRO, S.L.U.</c:v>
                </c:pt>
                <c:pt idx="12">
                  <c:v>MILEXIA IBÉRICA, S.A.U.</c:v>
                </c:pt>
                <c:pt idx="13">
                  <c:v>PENTATEL COMUNICACIONES, S.L.</c:v>
                </c:pt>
                <c:pt idx="14">
                  <c:v>REBOUND ELECTRONICS (UK) LTD</c:v>
                </c:pt>
                <c:pt idx="15">
                  <c:v>SUMINISTROS CONECTORES PROF.,SA.</c:v>
                </c:pt>
                <c:pt idx="16">
                  <c:v>SUMINISTROS, FRESADOS Y GRABADOS</c:v>
                </c:pt>
                <c:pt idx="17">
                  <c:v>TALLERES SANTIAGO DATO, S.L.U.</c:v>
                </c:pt>
                <c:pt idx="18">
                  <c:v>TALLERES XUQUER, SL</c:v>
                </c:pt>
                <c:pt idx="19">
                  <c:v>TD SYNNEX SPAIN, S.L.U.</c:v>
                </c:pt>
                <c:pt idx="20">
                  <c:v>Technipol Suministros, S.L.</c:v>
                </c:pt>
                <c:pt idx="21">
                  <c:v>TTI, INC.</c:v>
                </c:pt>
                <c:pt idx="22">
                  <c:v>VEOLIA SERVICIOS LECAM, S.A.U.</c:v>
                </c:pt>
                <c:pt idx="23">
                  <c:v>VESTUARIO Y PROTECCION LABORAL JOYS</c:v>
                </c:pt>
                <c:pt idx="24">
                  <c:v>ALTER TECHNOLOGY-TÜV NORD</c:v>
                </c:pt>
                <c:pt idx="25">
                  <c:v>HILTI ESPAÑOLA, S.A.</c:v>
                </c:pt>
                <c:pt idx="26">
                  <c:v>ACOM SISTEMAS, S.L.</c:v>
                </c:pt>
                <c:pt idx="27">
                  <c:v>AUXITEL, S.L.</c:v>
                </c:pt>
                <c:pt idx="28">
                  <c:v>FERRETERIA FERAYU SL</c:v>
                </c:pt>
                <c:pt idx="29">
                  <c:v>SOUND OF NUMBERS SL</c:v>
                </c:pt>
                <c:pt idx="30">
                  <c:v>FUNDACION JUAN XXIII-RONCALLI DISC.</c:v>
                </c:pt>
                <c:pt idx="31">
                  <c:v>SARVER S.L.</c:v>
                </c:pt>
                <c:pt idx="32">
                  <c:v>YNTEGRA SERV.INTEGRALES, S.L.</c:v>
                </c:pt>
                <c:pt idx="33">
                  <c:v>TCX MICRO, S.L.U</c:v>
                </c:pt>
                <c:pt idx="34">
                  <c:v>ISC Instalaciones y Servicios de</c:v>
                </c:pt>
                <c:pt idx="35">
                  <c:v>RDT INGENIEROS MADRID, S.L.</c:v>
                </c:pt>
                <c:pt idx="36">
                  <c:v>CONSUEGRA SOC. COOP. LTD.</c:v>
                </c:pt>
                <c:pt idx="37">
                  <c:v>APLICACIONES DE SIMULACION</c:v>
                </c:pt>
                <c:pt idx="38">
                  <c:v>ESTRUCTURAS COSAN,S.L.</c:v>
                </c:pt>
                <c:pt idx="39">
                  <c:v>LAYHER IBERICA, S.L.</c:v>
                </c:pt>
                <c:pt idx="40">
                  <c:v>TINDAI FORMACION, PREVENCION Y</c:v>
                </c:pt>
                <c:pt idx="41">
                  <c:v>ANTONIO RAMIREZ DECORACION SL</c:v>
                </c:pt>
                <c:pt idx="42">
                  <c:v>SOLUCIONES SICNOVA, S.L.</c:v>
                </c:pt>
                <c:pt idx="44">
                  <c:v>IBERCOIN INGENIEROS, S.L.</c:v>
                </c:pt>
              </c:strCache>
            </c:strRef>
          </c:cat>
          <c:val>
            <c:numRef>
              <c:f>'Process Overview'!$B$4:$B$49</c:f>
              <c:numCache>
                <c:formatCode>General</c:formatCode>
                <c:ptCount val="45"/>
                <c:pt idx="0">
                  <c:v>60</c:v>
                </c:pt>
                <c:pt idx="1">
                  <c:v>580</c:v>
                </c:pt>
                <c:pt idx="2">
                  <c:v>34119</c:v>
                </c:pt>
                <c:pt idx="3">
                  <c:v>94</c:v>
                </c:pt>
                <c:pt idx="4">
                  <c:v>1</c:v>
                </c:pt>
                <c:pt idx="5">
                  <c:v>300</c:v>
                </c:pt>
                <c:pt idx="6">
                  <c:v>1</c:v>
                </c:pt>
                <c:pt idx="7">
                  <c:v>14</c:v>
                </c:pt>
                <c:pt idx="8">
                  <c:v>32</c:v>
                </c:pt>
                <c:pt idx="9">
                  <c:v>121</c:v>
                </c:pt>
                <c:pt idx="10">
                  <c:v>5</c:v>
                </c:pt>
                <c:pt idx="11">
                  <c:v>1</c:v>
                </c:pt>
                <c:pt idx="12">
                  <c:v>1</c:v>
                </c:pt>
                <c:pt idx="13">
                  <c:v>5</c:v>
                </c:pt>
                <c:pt idx="14">
                  <c:v>2</c:v>
                </c:pt>
                <c:pt idx="15">
                  <c:v>56</c:v>
                </c:pt>
                <c:pt idx="16">
                  <c:v>7</c:v>
                </c:pt>
                <c:pt idx="17">
                  <c:v>4</c:v>
                </c:pt>
                <c:pt idx="18">
                  <c:v>2</c:v>
                </c:pt>
                <c:pt idx="19">
                  <c:v>12</c:v>
                </c:pt>
                <c:pt idx="20">
                  <c:v>190</c:v>
                </c:pt>
                <c:pt idx="21">
                  <c:v>28</c:v>
                </c:pt>
                <c:pt idx="22">
                  <c:v>4</c:v>
                </c:pt>
                <c:pt idx="23">
                  <c:v>7</c:v>
                </c:pt>
                <c:pt idx="24">
                  <c:v>1</c:v>
                </c:pt>
                <c:pt idx="25">
                  <c:v>6</c:v>
                </c:pt>
                <c:pt idx="26">
                  <c:v>1</c:v>
                </c:pt>
                <c:pt idx="27">
                  <c:v>11</c:v>
                </c:pt>
                <c:pt idx="28">
                  <c:v>3</c:v>
                </c:pt>
                <c:pt idx="29">
                  <c:v>1</c:v>
                </c:pt>
                <c:pt idx="30">
                  <c:v>46</c:v>
                </c:pt>
                <c:pt idx="31">
                  <c:v>58</c:v>
                </c:pt>
                <c:pt idx="32">
                  <c:v>2</c:v>
                </c:pt>
                <c:pt idx="33">
                  <c:v>11</c:v>
                </c:pt>
                <c:pt idx="34">
                  <c:v>4</c:v>
                </c:pt>
                <c:pt idx="35">
                  <c:v>1</c:v>
                </c:pt>
                <c:pt idx="36">
                  <c:v>1</c:v>
                </c:pt>
                <c:pt idx="37">
                  <c:v>2</c:v>
                </c:pt>
                <c:pt idx="38">
                  <c:v>2</c:v>
                </c:pt>
                <c:pt idx="39">
                  <c:v>17</c:v>
                </c:pt>
                <c:pt idx="40">
                  <c:v>1</c:v>
                </c:pt>
                <c:pt idx="41">
                  <c:v>1</c:v>
                </c:pt>
                <c:pt idx="42">
                  <c:v>1</c:v>
                </c:pt>
                <c:pt idx="43">
                  <c:v>8</c:v>
                </c:pt>
                <c:pt idx="44">
                  <c:v>1</c:v>
                </c:pt>
              </c:numCache>
            </c:numRef>
          </c:val>
          <c:extLst>
            <c:ext xmlns:c16="http://schemas.microsoft.com/office/drawing/2014/chart" uri="{C3380CC4-5D6E-409C-BE32-E72D297353CC}">
              <c16:uniqueId val="{00000002-D23F-4217-B8D3-067FF26DFE34}"/>
            </c:ext>
          </c:extLst>
        </c:ser>
        <c:ser>
          <c:idx val="1"/>
          <c:order val="1"/>
          <c:tx>
            <c:strRef>
              <c:f>'Process Overview'!$C$3</c:f>
              <c:strCache>
                <c:ptCount val="1"/>
                <c:pt idx="0">
                  <c:v>Suma de Ctd. Aceptada</c:v>
                </c:pt>
              </c:strCache>
            </c:strRef>
          </c:tx>
          <c:spPr>
            <a:solidFill>
              <a:srgbClr val="BED0D4"/>
            </a:solidFill>
            <a:ln>
              <a:noFill/>
            </a:ln>
            <a:effectLst/>
          </c:spPr>
          <c:invertIfNegative val="0"/>
          <c:cat>
            <c:strRef>
              <c:f>'Process Overview'!$A$4:$A$49</c:f>
              <c:strCache>
                <c:ptCount val="45"/>
                <c:pt idx="0">
                  <c:v>(AEMSA)ALMACENES ELECTRICOS MADRILE</c:v>
                </c:pt>
                <c:pt idx="1">
                  <c:v>ABACO SUYTEC, S.A.U.</c:v>
                </c:pt>
                <c:pt idx="2">
                  <c:v>AMIDATA, S.A.</c:v>
                </c:pt>
                <c:pt idx="3">
                  <c:v>CONECTORES Y CABLES VAHER, S.A.</c:v>
                </c:pt>
                <c:pt idx="4">
                  <c:v>DELL COMPUTER, S.A.</c:v>
                </c:pt>
                <c:pt idx="5">
                  <c:v>Electro Enterprises New York</c:v>
                </c:pt>
                <c:pt idx="6">
                  <c:v>ELECTRONIC EQUIPMENT TRADING SAU (E</c:v>
                </c:pt>
                <c:pt idx="7">
                  <c:v>FELIPE DE MARCO, S.A.</c:v>
                </c:pt>
                <c:pt idx="8">
                  <c:v>GRUPO ELECTRO-STOCKS,S.L.U</c:v>
                </c:pt>
                <c:pt idx="9">
                  <c:v>ICOMPPLUS ELECTRONICS S.L</c:v>
                </c:pt>
                <c:pt idx="10">
                  <c:v>INFORMATICA CALCULO Y TECNICA, S.A.</c:v>
                </c:pt>
                <c:pt idx="11">
                  <c:v>INGRAM MICRO, S.L.U.</c:v>
                </c:pt>
                <c:pt idx="12">
                  <c:v>MILEXIA IBÉRICA, S.A.U.</c:v>
                </c:pt>
                <c:pt idx="13">
                  <c:v>PENTATEL COMUNICACIONES, S.L.</c:v>
                </c:pt>
                <c:pt idx="14">
                  <c:v>REBOUND ELECTRONICS (UK) LTD</c:v>
                </c:pt>
                <c:pt idx="15">
                  <c:v>SUMINISTROS CONECTORES PROF.,SA.</c:v>
                </c:pt>
                <c:pt idx="16">
                  <c:v>SUMINISTROS, FRESADOS Y GRABADOS</c:v>
                </c:pt>
                <c:pt idx="17">
                  <c:v>TALLERES SANTIAGO DATO, S.L.U.</c:v>
                </c:pt>
                <c:pt idx="18">
                  <c:v>TALLERES XUQUER, SL</c:v>
                </c:pt>
                <c:pt idx="19">
                  <c:v>TD SYNNEX SPAIN, S.L.U.</c:v>
                </c:pt>
                <c:pt idx="20">
                  <c:v>Technipol Suministros, S.L.</c:v>
                </c:pt>
                <c:pt idx="21">
                  <c:v>TTI, INC.</c:v>
                </c:pt>
                <c:pt idx="22">
                  <c:v>VEOLIA SERVICIOS LECAM, S.A.U.</c:v>
                </c:pt>
                <c:pt idx="23">
                  <c:v>VESTUARIO Y PROTECCION LABORAL JOYS</c:v>
                </c:pt>
                <c:pt idx="24">
                  <c:v>ALTER TECHNOLOGY-TÜV NORD</c:v>
                </c:pt>
                <c:pt idx="25">
                  <c:v>HILTI ESPAÑOLA, S.A.</c:v>
                </c:pt>
                <c:pt idx="26">
                  <c:v>ACOM SISTEMAS, S.L.</c:v>
                </c:pt>
                <c:pt idx="27">
                  <c:v>AUXITEL, S.L.</c:v>
                </c:pt>
                <c:pt idx="28">
                  <c:v>FERRETERIA FERAYU SL</c:v>
                </c:pt>
                <c:pt idx="29">
                  <c:v>SOUND OF NUMBERS SL</c:v>
                </c:pt>
                <c:pt idx="30">
                  <c:v>FUNDACION JUAN XXIII-RONCALLI DISC.</c:v>
                </c:pt>
                <c:pt idx="31">
                  <c:v>SARVER S.L.</c:v>
                </c:pt>
                <c:pt idx="32">
                  <c:v>YNTEGRA SERV.INTEGRALES, S.L.</c:v>
                </c:pt>
                <c:pt idx="33">
                  <c:v>TCX MICRO, S.L.U</c:v>
                </c:pt>
                <c:pt idx="34">
                  <c:v>ISC Instalaciones y Servicios de</c:v>
                </c:pt>
                <c:pt idx="35">
                  <c:v>RDT INGENIEROS MADRID, S.L.</c:v>
                </c:pt>
                <c:pt idx="36">
                  <c:v>CONSUEGRA SOC. COOP. LTD.</c:v>
                </c:pt>
                <c:pt idx="37">
                  <c:v>APLICACIONES DE SIMULACION</c:v>
                </c:pt>
                <c:pt idx="38">
                  <c:v>ESTRUCTURAS COSAN,S.L.</c:v>
                </c:pt>
                <c:pt idx="39">
                  <c:v>LAYHER IBERICA, S.L.</c:v>
                </c:pt>
                <c:pt idx="40">
                  <c:v>TINDAI FORMACION, PREVENCION Y</c:v>
                </c:pt>
                <c:pt idx="41">
                  <c:v>ANTONIO RAMIREZ DECORACION SL</c:v>
                </c:pt>
                <c:pt idx="42">
                  <c:v>SOLUCIONES SICNOVA, S.L.</c:v>
                </c:pt>
                <c:pt idx="44">
                  <c:v>IBERCOIN INGENIEROS, S.L.</c:v>
                </c:pt>
              </c:strCache>
            </c:strRef>
          </c:cat>
          <c:val>
            <c:numRef>
              <c:f>'Process Overview'!$C$4:$C$49</c:f>
              <c:numCache>
                <c:formatCode>General</c:formatCode>
                <c:ptCount val="45"/>
                <c:pt idx="0">
                  <c:v>0</c:v>
                </c:pt>
                <c:pt idx="1">
                  <c:v>0</c:v>
                </c:pt>
                <c:pt idx="2">
                  <c:v>0</c:v>
                </c:pt>
                <c:pt idx="3">
                  <c:v>94</c:v>
                </c:pt>
                <c:pt idx="4">
                  <c:v>0</c:v>
                </c:pt>
                <c:pt idx="5">
                  <c:v>300</c:v>
                </c:pt>
                <c:pt idx="6">
                  <c:v>1</c:v>
                </c:pt>
                <c:pt idx="7">
                  <c:v>0</c:v>
                </c:pt>
                <c:pt idx="8">
                  <c:v>0</c:v>
                </c:pt>
                <c:pt idx="9">
                  <c:v>30</c:v>
                </c:pt>
                <c:pt idx="10">
                  <c:v>5</c:v>
                </c:pt>
                <c:pt idx="11">
                  <c:v>0</c:v>
                </c:pt>
                <c:pt idx="12">
                  <c:v>0</c:v>
                </c:pt>
                <c:pt idx="13">
                  <c:v>0</c:v>
                </c:pt>
                <c:pt idx="14">
                  <c:v>2</c:v>
                </c:pt>
                <c:pt idx="15">
                  <c:v>56</c:v>
                </c:pt>
                <c:pt idx="16">
                  <c:v>0</c:v>
                </c:pt>
                <c:pt idx="17">
                  <c:v>0</c:v>
                </c:pt>
                <c:pt idx="18">
                  <c:v>0</c:v>
                </c:pt>
                <c:pt idx="19">
                  <c:v>0</c:v>
                </c:pt>
                <c:pt idx="20">
                  <c:v>411</c:v>
                </c:pt>
                <c:pt idx="21">
                  <c:v>28</c:v>
                </c:pt>
                <c:pt idx="22">
                  <c:v>0</c:v>
                </c:pt>
                <c:pt idx="23">
                  <c:v>0</c:v>
                </c:pt>
                <c:pt idx="24">
                  <c:v>0</c:v>
                </c:pt>
                <c:pt idx="25">
                  <c:v>0</c:v>
                </c:pt>
                <c:pt idx="26">
                  <c:v>0</c:v>
                </c:pt>
                <c:pt idx="27">
                  <c:v>0</c:v>
                </c:pt>
                <c:pt idx="28">
                  <c:v>0</c:v>
                </c:pt>
                <c:pt idx="29">
                  <c:v>1</c:v>
                </c:pt>
                <c:pt idx="30">
                  <c:v>0</c:v>
                </c:pt>
                <c:pt idx="31">
                  <c:v>0</c:v>
                </c:pt>
                <c:pt idx="32">
                  <c:v>0</c:v>
                </c:pt>
                <c:pt idx="33">
                  <c:v>50</c:v>
                </c:pt>
                <c:pt idx="34">
                  <c:v>0</c:v>
                </c:pt>
                <c:pt idx="35">
                  <c:v>0</c:v>
                </c:pt>
                <c:pt idx="36">
                  <c:v>0</c:v>
                </c:pt>
                <c:pt idx="37">
                  <c:v>0</c:v>
                </c:pt>
                <c:pt idx="38">
                  <c:v>0</c:v>
                </c:pt>
                <c:pt idx="39">
                  <c:v>17</c:v>
                </c:pt>
                <c:pt idx="40">
                  <c:v>0</c:v>
                </c:pt>
                <c:pt idx="41">
                  <c:v>0</c:v>
                </c:pt>
                <c:pt idx="42">
                  <c:v>1</c:v>
                </c:pt>
                <c:pt idx="43">
                  <c:v>0</c:v>
                </c:pt>
                <c:pt idx="44">
                  <c:v>0</c:v>
                </c:pt>
              </c:numCache>
            </c:numRef>
          </c:val>
          <c:extLst>
            <c:ext xmlns:c16="http://schemas.microsoft.com/office/drawing/2014/chart" uri="{C3380CC4-5D6E-409C-BE32-E72D297353CC}">
              <c16:uniqueId val="{00000004-D23F-4217-B8D3-067FF26DFE34}"/>
            </c:ext>
          </c:extLst>
        </c:ser>
        <c:dLbls>
          <c:showLegendKey val="0"/>
          <c:showVal val="0"/>
          <c:showCatName val="0"/>
          <c:showSerName val="0"/>
          <c:showPercent val="0"/>
          <c:showBubbleSize val="0"/>
        </c:dLbls>
        <c:gapWidth val="150"/>
        <c:overlap val="100"/>
        <c:axId val="377619392"/>
        <c:axId val="50029984"/>
      </c:barChart>
      <c:catAx>
        <c:axId val="377619392"/>
        <c:scaling>
          <c:orientation val="minMax"/>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accent4">
                    <a:lumMod val="20000"/>
                    <a:lumOff val="80000"/>
                  </a:schemeClr>
                </a:solidFill>
                <a:latin typeface="+mn-lt"/>
                <a:ea typeface="+mn-ea"/>
                <a:cs typeface="+mn-cs"/>
              </a:defRPr>
            </a:pPr>
            <a:endParaRPr lang="es-ES"/>
          </a:p>
        </c:txPr>
        <c:crossAx val="50029984"/>
        <c:crosses val="autoZero"/>
        <c:auto val="1"/>
        <c:lblAlgn val="ctr"/>
        <c:lblOffset val="100"/>
        <c:noMultiLvlLbl val="0"/>
      </c:catAx>
      <c:valAx>
        <c:axId val="50029984"/>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accent4">
                    <a:lumMod val="20000"/>
                    <a:lumOff val="80000"/>
                  </a:schemeClr>
                </a:solidFill>
                <a:latin typeface="+mn-lt"/>
                <a:ea typeface="+mn-ea"/>
                <a:cs typeface="+mn-cs"/>
              </a:defRPr>
            </a:pPr>
            <a:endParaRPr lang="es-ES"/>
          </a:p>
        </c:txPr>
        <c:crossAx val="3776193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accent4">
                  <a:lumMod val="20000"/>
                  <a:lumOff val="80000"/>
                </a:schemeClr>
              </a:solidFill>
              <a:latin typeface="+mn-lt"/>
              <a:ea typeface="+mn-ea"/>
              <a:cs typeface="+mn-cs"/>
            </a:defRPr>
          </a:pPr>
          <a:endParaRPr lang="es-E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004254"/>
    </a:solidFill>
    <a:ln w="9525" cap="flat" cmpd="sng" algn="ctr">
      <a:solidFill>
        <a:schemeClr val="tx1">
          <a:lumMod val="15000"/>
          <a:lumOff val="85000"/>
        </a:schemeClr>
      </a:solidFill>
      <a:round/>
    </a:ln>
    <a:effectLst/>
  </c:spPr>
  <c:txPr>
    <a:bodyPr/>
    <a:lstStyle/>
    <a:p>
      <a:pPr>
        <a:defRPr/>
      </a:pPr>
      <a:endParaRPr lang="es-E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rgbClr val="004254"/>
                </a:solidFill>
                <a:latin typeface="+mn-lt"/>
                <a:ea typeface="+mn-ea"/>
                <a:cs typeface="+mn-cs"/>
              </a:defRPr>
            </a:pPr>
            <a:r>
              <a:rPr lang="en-GB">
                <a:solidFill>
                  <a:srgbClr val="004254"/>
                </a:solidFill>
                <a:latin typeface="Amasis MT Pro Medium" panose="02040604050005020304" pitchFamily="18" charset="0"/>
              </a:rPr>
              <a:t>Pending</a:t>
            </a:r>
            <a:r>
              <a:rPr lang="en-GB" baseline="0">
                <a:solidFill>
                  <a:srgbClr val="004254"/>
                </a:solidFill>
                <a:latin typeface="Amasis MT Pro Medium" panose="02040604050005020304" pitchFamily="18" charset="0"/>
              </a:rPr>
              <a:t> Items - Lead Time Impact</a:t>
            </a:r>
            <a:endParaRPr lang="en-GB">
              <a:solidFill>
                <a:srgbClr val="004254"/>
              </a:solidFill>
              <a:latin typeface="Amasis MT Pro Medium" panose="02040604050005020304" pitchFamily="18"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004254"/>
              </a:solidFill>
              <a:latin typeface="+mn-lt"/>
              <a:ea typeface="+mn-ea"/>
              <a:cs typeface="+mn-cs"/>
            </a:defRPr>
          </a:pPr>
          <a:endParaRPr lang="en-GB"/>
        </a:p>
      </c:txPr>
    </c:title>
    <c:autoTitleDeleted val="0"/>
    <c:plotArea>
      <c:layout/>
      <c:doughnutChart>
        <c:varyColors val="1"/>
        <c:ser>
          <c:idx val="0"/>
          <c:order val="0"/>
          <c:dPt>
            <c:idx val="0"/>
            <c:bubble3D val="0"/>
            <c:spPr>
              <a:solidFill>
                <a:srgbClr val="004254"/>
              </a:solidFill>
              <a:ln w="19050">
                <a:solidFill>
                  <a:schemeClr val="lt1"/>
                </a:solidFill>
              </a:ln>
              <a:effectLst/>
            </c:spPr>
            <c:extLst>
              <c:ext xmlns:c16="http://schemas.microsoft.com/office/drawing/2014/chart" uri="{C3380CC4-5D6E-409C-BE32-E72D297353CC}">
                <c16:uniqueId val="{00000001-9B51-428C-B06C-4B2058264B67}"/>
              </c:ext>
            </c:extLst>
          </c:dPt>
          <c:dPt>
            <c:idx val="1"/>
            <c:bubble3D val="0"/>
            <c:spPr>
              <a:solidFill>
                <a:srgbClr val="BED0D4"/>
              </a:solidFill>
              <a:ln w="19050">
                <a:solidFill>
                  <a:schemeClr val="lt1"/>
                </a:solidFill>
              </a:ln>
              <a:effectLst/>
            </c:spPr>
            <c:extLst>
              <c:ext xmlns:c16="http://schemas.microsoft.com/office/drawing/2014/chart" uri="{C3380CC4-5D6E-409C-BE32-E72D297353CC}">
                <c16:uniqueId val="{00000003-9B51-428C-B06C-4B2058264B67}"/>
              </c:ext>
            </c:extLst>
          </c:dPt>
          <c:dPt>
            <c:idx val="2"/>
            <c:bubble3D val="0"/>
            <c:spPr>
              <a:solidFill>
                <a:srgbClr val="FBBB21"/>
              </a:solidFill>
              <a:ln w="19050">
                <a:solidFill>
                  <a:schemeClr val="lt1"/>
                </a:solidFill>
              </a:ln>
              <a:effectLst/>
            </c:spPr>
            <c:extLst>
              <c:ext xmlns:c16="http://schemas.microsoft.com/office/drawing/2014/chart" uri="{C3380CC4-5D6E-409C-BE32-E72D297353CC}">
                <c16:uniqueId val="{00000002-9B51-428C-B06C-4B2058264B67}"/>
              </c:ext>
            </c:extLst>
          </c:dPt>
          <c:dPt>
            <c:idx val="3"/>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04-9B51-428C-B06C-4B2058264B67}"/>
              </c:ext>
            </c:extLst>
          </c:dPt>
          <c:dLbls>
            <c:dLbl>
              <c:idx val="0"/>
              <c:layout>
                <c:manualLayout>
                  <c:x val="6.8429237947122745E-2"/>
                  <c:y val="2.3148148148148234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9B51-428C-B06C-4B2058264B67}"/>
                </c:ext>
              </c:extLst>
            </c:dLbl>
            <c:dLbl>
              <c:idx val="1"/>
              <c:layout>
                <c:manualLayout>
                  <c:x val="4.8029475325812527E-3"/>
                  <c:y val="7.3879330403216939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9B51-428C-B06C-4B2058264B67}"/>
                </c:ext>
              </c:extLst>
            </c:dLbl>
            <c:dLbl>
              <c:idx val="2"/>
              <c:layout>
                <c:manualLayout>
                  <c:x val="-5.9097978227060623E-2"/>
                  <c:y val="2.7777777777777776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2-9B51-428C-B06C-4B2058264B67}"/>
                </c:ext>
              </c:extLst>
            </c:dLbl>
            <c:dLbl>
              <c:idx val="3"/>
              <c:layout>
                <c:manualLayout>
                  <c:x val="-6.5318818040435461E-2"/>
                  <c:y val="-6.4814814814814811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4-9B51-428C-B06C-4B2058264B67}"/>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04254"/>
                    </a:solidFill>
                    <a:latin typeface="+mn-lt"/>
                    <a:ea typeface="+mn-ea"/>
                    <a:cs typeface="+mn-cs"/>
                  </a:defRPr>
                </a:pPr>
                <a:endParaRPr lang="es-ES"/>
              </a:p>
            </c:txPr>
            <c:showLegendKey val="0"/>
            <c:showVal val="0"/>
            <c:showCatName val="0"/>
            <c:showSerName val="0"/>
            <c:showPercent val="1"/>
            <c:showBubbleSize val="0"/>
            <c:showLeaderLines val="0"/>
            <c:extLst>
              <c:ext xmlns:c15="http://schemas.microsoft.com/office/drawing/2012/chart" uri="{CE6537A1-D6FC-4f65-9D91-7224C49458BB}"/>
            </c:extLst>
          </c:dLbls>
          <c:cat>
            <c:strRef>
              <c:f>'Lead Time'!$J$21:$M$21</c:f>
              <c:strCache>
                <c:ptCount val="4"/>
                <c:pt idx="0">
                  <c:v>VERY HIGH</c:v>
                </c:pt>
                <c:pt idx="1">
                  <c:v>HIGH</c:v>
                </c:pt>
                <c:pt idx="2">
                  <c:v>MEDIUM</c:v>
                </c:pt>
                <c:pt idx="3">
                  <c:v>LOW</c:v>
                </c:pt>
              </c:strCache>
            </c:strRef>
          </c:cat>
          <c:val>
            <c:numRef>
              <c:f>'Lead Time'!$J$22:$M$22</c:f>
              <c:numCache>
                <c:formatCode>General</c:formatCode>
                <c:ptCount val="4"/>
                <c:pt idx="0">
                  <c:v>0</c:v>
                </c:pt>
                <c:pt idx="1">
                  <c:v>0</c:v>
                </c:pt>
                <c:pt idx="2">
                  <c:v>0</c:v>
                </c:pt>
                <c:pt idx="3">
                  <c:v>0</c:v>
                </c:pt>
              </c:numCache>
            </c:numRef>
          </c:val>
          <c:extLst>
            <c:ext xmlns:c16="http://schemas.microsoft.com/office/drawing/2014/chart" uri="{C3380CC4-5D6E-409C-BE32-E72D297353CC}">
              <c16:uniqueId val="{00000000-9B51-428C-B06C-4B2058264B67}"/>
            </c:ext>
          </c:extLst>
        </c:ser>
        <c:dLbls>
          <c:showLegendKey val="0"/>
          <c:showVal val="0"/>
          <c:showCatName val="0"/>
          <c:showSerName val="0"/>
          <c:showPercent val="0"/>
          <c:showBubbleSize val="0"/>
          <c:showLeaderLines val="0"/>
        </c:dLbls>
        <c:firstSliceAng val="0"/>
        <c:holeSize val="75"/>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rgbClr val="004254"/>
              </a:solidFill>
              <a:latin typeface="Amasis MT Pro Light" panose="020B0604020202020204" pitchFamily="18" charset="0"/>
              <a:ea typeface="+mn-ea"/>
              <a:cs typeface="+mn-cs"/>
            </a:defRPr>
          </a:pPr>
          <a:endParaRPr lang="es-E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E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rgbClr val="004254"/>
                </a:solidFill>
                <a:latin typeface="+mn-lt"/>
                <a:ea typeface="+mn-ea"/>
                <a:cs typeface="+mn-cs"/>
              </a:defRPr>
            </a:pPr>
            <a:r>
              <a:rPr lang="en-GB">
                <a:solidFill>
                  <a:srgbClr val="004254"/>
                </a:solidFill>
                <a:latin typeface="Amasis MT Pro Medium" panose="02040604050005020304" pitchFamily="18" charset="0"/>
              </a:rPr>
              <a:t>Pending</a:t>
            </a:r>
            <a:r>
              <a:rPr lang="en-GB" baseline="0">
                <a:solidFill>
                  <a:srgbClr val="004254"/>
                </a:solidFill>
                <a:latin typeface="Amasis MT Pro Medium" panose="02040604050005020304" pitchFamily="18" charset="0"/>
              </a:rPr>
              <a:t> Items Test bench</a:t>
            </a:r>
          </a:p>
          <a:p>
            <a:pPr>
              <a:defRPr>
                <a:solidFill>
                  <a:srgbClr val="004254"/>
                </a:solidFill>
              </a:defRPr>
            </a:pPr>
            <a:r>
              <a:rPr lang="en-GB" baseline="0">
                <a:solidFill>
                  <a:srgbClr val="004254"/>
                </a:solidFill>
                <a:latin typeface="Amasis MT Pro Medium" panose="02040604050005020304" pitchFamily="18" charset="0"/>
              </a:rPr>
              <a:t> - Lead Time Impact</a:t>
            </a:r>
            <a:endParaRPr lang="en-GB">
              <a:solidFill>
                <a:srgbClr val="004254"/>
              </a:solidFill>
              <a:latin typeface="Amasis MT Pro Medium" panose="02040604050005020304" pitchFamily="18"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004254"/>
              </a:solidFill>
              <a:latin typeface="+mn-lt"/>
              <a:ea typeface="+mn-ea"/>
              <a:cs typeface="+mn-cs"/>
            </a:defRPr>
          </a:pPr>
          <a:endParaRPr lang="es-ES"/>
        </a:p>
      </c:txPr>
    </c:title>
    <c:autoTitleDeleted val="0"/>
    <c:plotArea>
      <c:layout/>
      <c:doughnutChart>
        <c:varyColors val="1"/>
        <c:ser>
          <c:idx val="0"/>
          <c:order val="0"/>
          <c:dPt>
            <c:idx val="0"/>
            <c:bubble3D val="0"/>
            <c:spPr>
              <a:solidFill>
                <a:srgbClr val="004254"/>
              </a:solidFill>
              <a:ln w="19050">
                <a:solidFill>
                  <a:schemeClr val="lt1"/>
                </a:solidFill>
              </a:ln>
              <a:effectLst/>
            </c:spPr>
            <c:extLst>
              <c:ext xmlns:c16="http://schemas.microsoft.com/office/drawing/2014/chart" uri="{C3380CC4-5D6E-409C-BE32-E72D297353CC}">
                <c16:uniqueId val="{00000001-BB92-4D1C-AAC3-D90234223D2B}"/>
              </c:ext>
            </c:extLst>
          </c:dPt>
          <c:dPt>
            <c:idx val="1"/>
            <c:bubble3D val="0"/>
            <c:spPr>
              <a:solidFill>
                <a:srgbClr val="BED0D4"/>
              </a:solidFill>
              <a:ln w="19050">
                <a:solidFill>
                  <a:schemeClr val="lt1"/>
                </a:solidFill>
              </a:ln>
              <a:effectLst/>
            </c:spPr>
            <c:extLst>
              <c:ext xmlns:c16="http://schemas.microsoft.com/office/drawing/2014/chart" uri="{C3380CC4-5D6E-409C-BE32-E72D297353CC}">
                <c16:uniqueId val="{00000003-BB92-4D1C-AAC3-D90234223D2B}"/>
              </c:ext>
            </c:extLst>
          </c:dPt>
          <c:dPt>
            <c:idx val="2"/>
            <c:bubble3D val="0"/>
            <c:spPr>
              <a:solidFill>
                <a:srgbClr val="FBBB21"/>
              </a:solidFill>
              <a:ln w="19050">
                <a:solidFill>
                  <a:schemeClr val="lt1"/>
                </a:solidFill>
              </a:ln>
              <a:effectLst/>
            </c:spPr>
            <c:extLst>
              <c:ext xmlns:c16="http://schemas.microsoft.com/office/drawing/2014/chart" uri="{C3380CC4-5D6E-409C-BE32-E72D297353CC}">
                <c16:uniqueId val="{00000005-BB92-4D1C-AAC3-D90234223D2B}"/>
              </c:ext>
            </c:extLst>
          </c:dPt>
          <c:dPt>
            <c:idx val="3"/>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07-BB92-4D1C-AAC3-D90234223D2B}"/>
              </c:ext>
            </c:extLst>
          </c:dPt>
          <c:dLbls>
            <c:dLbl>
              <c:idx val="0"/>
              <c:layout>
                <c:manualLayout>
                  <c:x val="6.8429237947122745E-2"/>
                  <c:y val="2.3148148148148234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BB92-4D1C-AAC3-D90234223D2B}"/>
                </c:ext>
              </c:extLst>
            </c:dLbl>
            <c:dLbl>
              <c:idx val="1"/>
              <c:layout>
                <c:manualLayout>
                  <c:x val="4.8029475325812527E-3"/>
                  <c:y val="7.3879330403216939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BB92-4D1C-AAC3-D90234223D2B}"/>
                </c:ext>
              </c:extLst>
            </c:dLbl>
            <c:dLbl>
              <c:idx val="2"/>
              <c:layout>
                <c:manualLayout>
                  <c:x val="-5.9097978227060623E-2"/>
                  <c:y val="2.7777777777777776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5-BB92-4D1C-AAC3-D90234223D2B}"/>
                </c:ext>
              </c:extLst>
            </c:dLbl>
            <c:dLbl>
              <c:idx val="3"/>
              <c:layout>
                <c:manualLayout>
                  <c:x val="-6.5318818040435461E-2"/>
                  <c:y val="-6.4814814814814811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7-BB92-4D1C-AAC3-D90234223D2B}"/>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04254"/>
                    </a:solidFill>
                    <a:latin typeface="+mn-lt"/>
                    <a:ea typeface="+mn-ea"/>
                    <a:cs typeface="+mn-cs"/>
                  </a:defRPr>
                </a:pPr>
                <a:endParaRPr lang="es-ES"/>
              </a:p>
            </c:txPr>
            <c:showLegendKey val="0"/>
            <c:showVal val="0"/>
            <c:showCatName val="0"/>
            <c:showSerName val="0"/>
            <c:showPercent val="1"/>
            <c:showBubbleSize val="0"/>
            <c:showLeaderLines val="0"/>
            <c:extLst>
              <c:ext xmlns:c15="http://schemas.microsoft.com/office/drawing/2012/chart" uri="{CE6537A1-D6FC-4f65-9D91-7224C49458BB}"/>
            </c:extLst>
          </c:dLbls>
          <c:cat>
            <c:strRef>
              <c:f>'Lead Time'!$J$21:$M$21</c:f>
              <c:strCache>
                <c:ptCount val="4"/>
                <c:pt idx="0">
                  <c:v>VERY HIGH</c:v>
                </c:pt>
                <c:pt idx="1">
                  <c:v>HIGH</c:v>
                </c:pt>
                <c:pt idx="2">
                  <c:v>MEDIUM</c:v>
                </c:pt>
                <c:pt idx="3">
                  <c:v>LOW</c:v>
                </c:pt>
              </c:strCache>
            </c:strRef>
          </c:cat>
          <c:val>
            <c:numRef>
              <c:f>'Lead Time'!$X$25:$AA$25</c:f>
              <c:numCache>
                <c:formatCode>General</c:formatCode>
                <c:ptCount val="4"/>
                <c:pt idx="0">
                  <c:v>0</c:v>
                </c:pt>
                <c:pt idx="1">
                  <c:v>0</c:v>
                </c:pt>
                <c:pt idx="2">
                  <c:v>0</c:v>
                </c:pt>
                <c:pt idx="3">
                  <c:v>0</c:v>
                </c:pt>
              </c:numCache>
            </c:numRef>
          </c:val>
          <c:extLst>
            <c:ext xmlns:c16="http://schemas.microsoft.com/office/drawing/2014/chart" uri="{C3380CC4-5D6E-409C-BE32-E72D297353CC}">
              <c16:uniqueId val="{00000008-BB92-4D1C-AAC3-D90234223D2B}"/>
            </c:ext>
          </c:extLst>
        </c:ser>
        <c:dLbls>
          <c:showLegendKey val="0"/>
          <c:showVal val="0"/>
          <c:showCatName val="0"/>
          <c:showSerName val="0"/>
          <c:showPercent val="0"/>
          <c:showBubbleSize val="0"/>
          <c:showLeaderLines val="0"/>
        </c:dLbls>
        <c:firstSliceAng val="0"/>
        <c:holeSize val="75"/>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rgbClr val="004254"/>
              </a:solidFill>
              <a:latin typeface="Amasis MT Pro Light" panose="020B0604020202020204" pitchFamily="18" charset="0"/>
              <a:ea typeface="+mn-ea"/>
              <a:cs typeface="+mn-cs"/>
            </a:defRPr>
          </a:pPr>
          <a:endParaRPr lang="es-E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E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6.jpeg"/><Relationship Id="rId3" Type="http://schemas.openxmlformats.org/officeDocument/2006/relationships/image" Target="../media/image3.png"/><Relationship Id="rId7" Type="http://schemas.openxmlformats.org/officeDocument/2006/relationships/chart" Target="../charts/chart2.xml"/><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chart" Target="../charts/chart1.xml"/><Relationship Id="rId5" Type="http://schemas.openxmlformats.org/officeDocument/2006/relationships/image" Target="../media/image5.png"/><Relationship Id="rId4" Type="http://schemas.openxmlformats.org/officeDocument/2006/relationships/image" Target="../media/image4.png"/><Relationship Id="rId9" Type="http://schemas.openxmlformats.org/officeDocument/2006/relationships/image" Target="../media/image7.jpeg"/></Relationships>
</file>

<file path=xl/drawings/_rels/drawing2.xml.rels><?xml version="1.0" encoding="UTF-8" standalone="yes"?>
<Relationships xmlns="http://schemas.openxmlformats.org/package/2006/relationships"><Relationship Id="rId3" Type="http://schemas.openxmlformats.org/officeDocument/2006/relationships/chart" Target="../charts/chart5.xml"/><Relationship Id="rId2" Type="http://schemas.openxmlformats.org/officeDocument/2006/relationships/chart" Target="../charts/chart4.xml"/><Relationship Id="rId1" Type="http://schemas.openxmlformats.org/officeDocument/2006/relationships/chart" Target="../charts/chart3.xml"/></Relationships>
</file>

<file path=xl/drawings/_rels/drawing3.xml.rels><?xml version="1.0" encoding="UTF-8" standalone="yes"?>
<Relationships xmlns="http://schemas.openxmlformats.org/package/2006/relationships"><Relationship Id="rId2" Type="http://schemas.openxmlformats.org/officeDocument/2006/relationships/chart" Target="../charts/chart7.xml"/><Relationship Id="rId1"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dr:twoCellAnchor editAs="oneCell">
    <xdr:from>
      <xdr:col>6</xdr:col>
      <xdr:colOff>34395</xdr:colOff>
      <xdr:row>1</xdr:row>
      <xdr:rowOff>10583</xdr:rowOff>
    </xdr:from>
    <xdr:to>
      <xdr:col>7</xdr:col>
      <xdr:colOff>172861</xdr:colOff>
      <xdr:row>8</xdr:row>
      <xdr:rowOff>28189</xdr:rowOff>
    </xdr:to>
    <xdr:pic>
      <xdr:nvPicPr>
        <xdr:cNvPr id="2" name="Imagen 24">
          <a:extLst>
            <a:ext uri="{FF2B5EF4-FFF2-40B4-BE49-F238E27FC236}">
              <a16:creationId xmlns:a16="http://schemas.microsoft.com/office/drawing/2014/main" id="{5E353C6F-3521-4145-AFB6-3B553223BCF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066645" y="169333"/>
          <a:ext cx="752299" cy="1263264"/>
        </a:xfrm>
        <a:prstGeom prst="rect">
          <a:avLst/>
        </a:prstGeom>
      </xdr:spPr>
    </xdr:pic>
    <xdr:clientData/>
  </xdr:twoCellAnchor>
  <xdr:twoCellAnchor>
    <xdr:from>
      <xdr:col>8</xdr:col>
      <xdr:colOff>515056</xdr:colOff>
      <xdr:row>5</xdr:row>
      <xdr:rowOff>7056</xdr:rowOff>
    </xdr:from>
    <xdr:to>
      <xdr:col>12</xdr:col>
      <xdr:colOff>141112</xdr:colOff>
      <xdr:row>11</xdr:row>
      <xdr:rowOff>63501</xdr:rowOff>
    </xdr:to>
    <xdr:sp macro="" textlink="">
      <xdr:nvSpPr>
        <xdr:cNvPr id="3" name="Rectangle: Rounded Corners 2">
          <a:extLst>
            <a:ext uri="{FF2B5EF4-FFF2-40B4-BE49-F238E27FC236}">
              <a16:creationId xmlns:a16="http://schemas.microsoft.com/office/drawing/2014/main" id="{22CBFE7B-F1BC-63E0-BFF2-13CD2B369EC7}"/>
            </a:ext>
          </a:extLst>
        </xdr:cNvPr>
        <xdr:cNvSpPr/>
      </xdr:nvSpPr>
      <xdr:spPr>
        <a:xfrm>
          <a:off x="5032627" y="814413"/>
          <a:ext cx="2057199" cy="1036159"/>
        </a:xfrm>
        <a:prstGeom prst="roundRect">
          <a:avLst/>
        </a:prstGeom>
        <a:solidFill>
          <a:schemeClr val="bg1"/>
        </a:solidFill>
        <a:ln w="19050">
          <a:solidFill>
            <a:srgbClr val="FBBB21"/>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12</xdr:col>
      <xdr:colOff>296333</xdr:colOff>
      <xdr:row>5</xdr:row>
      <xdr:rowOff>0</xdr:rowOff>
    </xdr:from>
    <xdr:to>
      <xdr:col>15</xdr:col>
      <xdr:colOff>529167</xdr:colOff>
      <xdr:row>11</xdr:row>
      <xdr:rowOff>56445</xdr:rowOff>
    </xdr:to>
    <xdr:sp macro="" textlink="">
      <xdr:nvSpPr>
        <xdr:cNvPr id="4" name="Rectangle: Rounded Corners 3">
          <a:extLst>
            <a:ext uri="{FF2B5EF4-FFF2-40B4-BE49-F238E27FC236}">
              <a16:creationId xmlns:a16="http://schemas.microsoft.com/office/drawing/2014/main" id="{448A4F74-E84D-4D3E-B74C-91A0D49AEA92}"/>
            </a:ext>
          </a:extLst>
        </xdr:cNvPr>
        <xdr:cNvSpPr/>
      </xdr:nvSpPr>
      <xdr:spPr>
        <a:xfrm>
          <a:off x="7239000" y="797278"/>
          <a:ext cx="2053167" cy="1030111"/>
        </a:xfrm>
        <a:prstGeom prst="roundRect">
          <a:avLst/>
        </a:prstGeom>
        <a:solidFill>
          <a:schemeClr val="bg1"/>
        </a:solidFill>
        <a:ln w="19050">
          <a:solidFill>
            <a:srgbClr val="FBBB21"/>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9</xdr:col>
      <xdr:colOff>489857</xdr:colOff>
      <xdr:row>5</xdr:row>
      <xdr:rowOff>63499</xdr:rowOff>
    </xdr:from>
    <xdr:to>
      <xdr:col>12</xdr:col>
      <xdr:colOff>28221</xdr:colOff>
      <xdr:row>8</xdr:row>
      <xdr:rowOff>18143</xdr:rowOff>
    </xdr:to>
    <xdr:sp macro="" textlink="">
      <xdr:nvSpPr>
        <xdr:cNvPr id="5" name="TextBox 4">
          <a:extLst>
            <a:ext uri="{FF2B5EF4-FFF2-40B4-BE49-F238E27FC236}">
              <a16:creationId xmlns:a16="http://schemas.microsoft.com/office/drawing/2014/main" id="{7A7A91E4-DAA5-FD81-CE7D-656E3DBC39EB}"/>
            </a:ext>
          </a:extLst>
        </xdr:cNvPr>
        <xdr:cNvSpPr txBox="1"/>
      </xdr:nvSpPr>
      <xdr:spPr>
        <a:xfrm>
          <a:off x="5615214" y="870856"/>
          <a:ext cx="1361721" cy="444501"/>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100">
              <a:solidFill>
                <a:schemeClr val="tx2">
                  <a:lumMod val="75000"/>
                </a:schemeClr>
              </a:solidFill>
              <a:latin typeface="Amasis MT Pro Medium" panose="02040604050005020304" pitchFamily="18" charset="0"/>
            </a:rPr>
            <a:t>No.</a:t>
          </a:r>
          <a:r>
            <a:rPr lang="en-GB" sz="1100" baseline="0">
              <a:solidFill>
                <a:schemeClr val="tx2">
                  <a:lumMod val="75000"/>
                </a:schemeClr>
              </a:solidFill>
              <a:latin typeface="Amasis MT Pro Medium" panose="02040604050005020304" pitchFamily="18" charset="0"/>
            </a:rPr>
            <a:t> Purchase Orders / No. Lines</a:t>
          </a:r>
          <a:endParaRPr lang="en-GB" sz="1100">
            <a:solidFill>
              <a:schemeClr val="tx2">
                <a:lumMod val="75000"/>
              </a:schemeClr>
            </a:solidFill>
            <a:latin typeface="Amasis MT Pro Medium" panose="02040604050005020304" pitchFamily="18" charset="0"/>
          </a:endParaRPr>
        </a:p>
      </xdr:txBody>
    </xdr:sp>
    <xdr:clientData/>
  </xdr:twoCellAnchor>
  <xdr:twoCellAnchor>
    <xdr:from>
      <xdr:col>13</xdr:col>
      <xdr:colOff>487842</xdr:colOff>
      <xdr:row>5</xdr:row>
      <xdr:rowOff>70555</xdr:rowOff>
    </xdr:from>
    <xdr:to>
      <xdr:col>15</xdr:col>
      <xdr:colOff>399142</xdr:colOff>
      <xdr:row>8</xdr:row>
      <xdr:rowOff>72572</xdr:rowOff>
    </xdr:to>
    <xdr:sp macro="" textlink="">
      <xdr:nvSpPr>
        <xdr:cNvPr id="6" name="TextBox 5">
          <a:extLst>
            <a:ext uri="{FF2B5EF4-FFF2-40B4-BE49-F238E27FC236}">
              <a16:creationId xmlns:a16="http://schemas.microsoft.com/office/drawing/2014/main" id="{A90DE7D6-E03A-4C69-858B-8E91F428F537}"/>
            </a:ext>
          </a:extLst>
        </xdr:cNvPr>
        <xdr:cNvSpPr txBox="1"/>
      </xdr:nvSpPr>
      <xdr:spPr>
        <a:xfrm>
          <a:off x="8044342" y="877912"/>
          <a:ext cx="1126871" cy="491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100" i="0">
              <a:solidFill>
                <a:schemeClr val="tx2">
                  <a:lumMod val="75000"/>
                </a:schemeClr>
              </a:solidFill>
              <a:latin typeface="Amasis MT Pro Medium" panose="02040604050005020304" pitchFamily="18" charset="0"/>
            </a:rPr>
            <a:t>OTIF</a:t>
          </a:r>
          <a:r>
            <a:rPr lang="en-GB" sz="1100" i="0" baseline="0">
              <a:solidFill>
                <a:schemeClr val="tx2">
                  <a:lumMod val="75000"/>
                </a:schemeClr>
              </a:solidFill>
              <a:latin typeface="Amasis MT Pro Medium" panose="02040604050005020304" pitchFamily="18" charset="0"/>
            </a:rPr>
            <a:t> (%) -</a:t>
          </a:r>
        </a:p>
        <a:p>
          <a:r>
            <a:rPr lang="en-GB" sz="1000" i="1" baseline="0">
              <a:solidFill>
                <a:schemeClr val="tx2">
                  <a:lumMod val="75000"/>
                </a:schemeClr>
              </a:solidFill>
              <a:latin typeface="Amasis MT Pro Medium" panose="02040604050005020304" pitchFamily="18" charset="0"/>
            </a:rPr>
            <a:t>On time in full</a:t>
          </a:r>
          <a:endParaRPr lang="en-GB" sz="1000" i="1">
            <a:solidFill>
              <a:schemeClr val="tx2">
                <a:lumMod val="75000"/>
              </a:schemeClr>
            </a:solidFill>
            <a:latin typeface="Amasis MT Pro Medium" panose="02040604050005020304" pitchFamily="18" charset="0"/>
          </a:endParaRPr>
        </a:p>
      </xdr:txBody>
    </xdr:sp>
    <xdr:clientData/>
  </xdr:twoCellAnchor>
  <xdr:twoCellAnchor editAs="oneCell">
    <xdr:from>
      <xdr:col>12</xdr:col>
      <xdr:colOff>383016</xdr:colOff>
      <xdr:row>5</xdr:row>
      <xdr:rowOff>114906</xdr:rowOff>
    </xdr:from>
    <xdr:to>
      <xdr:col>13</xdr:col>
      <xdr:colOff>188636</xdr:colOff>
      <xdr:row>9</xdr:row>
      <xdr:rowOff>108673</xdr:rowOff>
    </xdr:to>
    <xdr:pic>
      <xdr:nvPicPr>
        <xdr:cNvPr id="9" name="Imagen 4">
          <a:extLst>
            <a:ext uri="{FF2B5EF4-FFF2-40B4-BE49-F238E27FC236}">
              <a16:creationId xmlns:a16="http://schemas.microsoft.com/office/drawing/2014/main" id="{18B0DF7F-6CF1-442B-9502-F98502AE9946}"/>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7331730" y="922263"/>
          <a:ext cx="410231" cy="686069"/>
        </a:xfrm>
        <a:prstGeom prst="rect">
          <a:avLst/>
        </a:prstGeom>
      </xdr:spPr>
    </xdr:pic>
    <xdr:clientData/>
  </xdr:twoCellAnchor>
  <xdr:twoCellAnchor editAs="oneCell">
    <xdr:from>
      <xdr:col>8</xdr:col>
      <xdr:colOff>586623</xdr:colOff>
      <xdr:row>5</xdr:row>
      <xdr:rowOff>82651</xdr:rowOff>
    </xdr:from>
    <xdr:to>
      <xdr:col>9</xdr:col>
      <xdr:colOff>437448</xdr:colOff>
      <xdr:row>9</xdr:row>
      <xdr:rowOff>151622</xdr:rowOff>
    </xdr:to>
    <xdr:pic>
      <xdr:nvPicPr>
        <xdr:cNvPr id="10" name="Imagen 55">
          <a:extLst>
            <a:ext uri="{FF2B5EF4-FFF2-40B4-BE49-F238E27FC236}">
              <a16:creationId xmlns:a16="http://schemas.microsoft.com/office/drawing/2014/main" id="{9EE00EF6-D775-46AA-9990-3BF8D012ABA3}"/>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5104194" y="890008"/>
          <a:ext cx="458611" cy="768984"/>
        </a:xfrm>
        <a:prstGeom prst="rect">
          <a:avLst/>
        </a:prstGeom>
      </xdr:spPr>
    </xdr:pic>
    <xdr:clientData/>
  </xdr:twoCellAnchor>
  <xdr:twoCellAnchor>
    <xdr:from>
      <xdr:col>20</xdr:col>
      <xdr:colOff>28348</xdr:colOff>
      <xdr:row>14</xdr:row>
      <xdr:rowOff>20976</xdr:rowOff>
    </xdr:from>
    <xdr:to>
      <xdr:col>23</xdr:col>
      <xdr:colOff>466990</xdr:colOff>
      <xdr:row>20</xdr:row>
      <xdr:rowOff>9262</xdr:rowOff>
    </xdr:to>
    <xdr:sp macro="" textlink="">
      <xdr:nvSpPr>
        <xdr:cNvPr id="12" name="Rectangle: Single Corner Snipped 11">
          <a:extLst>
            <a:ext uri="{FF2B5EF4-FFF2-40B4-BE49-F238E27FC236}">
              <a16:creationId xmlns:a16="http://schemas.microsoft.com/office/drawing/2014/main" id="{AA696C0E-F95F-CB3E-D2DE-643A32174432}"/>
            </a:ext>
          </a:extLst>
        </xdr:cNvPr>
        <xdr:cNvSpPr/>
      </xdr:nvSpPr>
      <xdr:spPr>
        <a:xfrm>
          <a:off x="11708379" y="2318882"/>
          <a:ext cx="2188861" cy="988411"/>
        </a:xfrm>
        <a:prstGeom prst="snip1Rect">
          <a:avLst/>
        </a:prstGeom>
        <a:solidFill>
          <a:srgbClr val="004254">
            <a:alpha val="89804"/>
          </a:srgbClr>
        </a:solidFill>
        <a:ln cap="rnd">
          <a:solidFill>
            <a:srgbClr val="004254"/>
          </a:solidFill>
          <a:round/>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20</xdr:col>
      <xdr:colOff>62932</xdr:colOff>
      <xdr:row>22</xdr:row>
      <xdr:rowOff>78052</xdr:rowOff>
    </xdr:from>
    <xdr:to>
      <xdr:col>23</xdr:col>
      <xdr:colOff>534459</xdr:colOff>
      <xdr:row>28</xdr:row>
      <xdr:rowOff>67469</xdr:rowOff>
    </xdr:to>
    <xdr:sp macro="" textlink="">
      <xdr:nvSpPr>
        <xdr:cNvPr id="13" name="Rectangle: Single Corner Snipped 12">
          <a:extLst>
            <a:ext uri="{FF2B5EF4-FFF2-40B4-BE49-F238E27FC236}">
              <a16:creationId xmlns:a16="http://schemas.microsoft.com/office/drawing/2014/main" id="{E486B99B-693D-465D-A4C4-532BC61F5D62}"/>
            </a:ext>
          </a:extLst>
        </xdr:cNvPr>
        <xdr:cNvSpPr/>
      </xdr:nvSpPr>
      <xdr:spPr>
        <a:xfrm>
          <a:off x="11742963" y="3709458"/>
          <a:ext cx="2221746" cy="989542"/>
        </a:xfrm>
        <a:prstGeom prst="snip1Rect">
          <a:avLst/>
        </a:prstGeom>
        <a:solidFill>
          <a:srgbClr val="004254">
            <a:alpha val="90000"/>
          </a:srgbClr>
        </a:solidFill>
        <a:ln cap="rnd">
          <a:solidFill>
            <a:schemeClr val="tx2">
              <a:lumMod val="75000"/>
            </a:schemeClr>
          </a:solidFill>
          <a:round/>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20</xdr:col>
      <xdr:colOff>121896</xdr:colOff>
      <xdr:row>31</xdr:row>
      <xdr:rowOff>566</xdr:rowOff>
    </xdr:from>
    <xdr:to>
      <xdr:col>23</xdr:col>
      <xdr:colOff>568854</xdr:colOff>
      <xdr:row>36</xdr:row>
      <xdr:rowOff>160075</xdr:rowOff>
    </xdr:to>
    <xdr:sp macro="" textlink="">
      <xdr:nvSpPr>
        <xdr:cNvPr id="14" name="Rectangle: Single Corner Snipped 13">
          <a:extLst>
            <a:ext uri="{FF2B5EF4-FFF2-40B4-BE49-F238E27FC236}">
              <a16:creationId xmlns:a16="http://schemas.microsoft.com/office/drawing/2014/main" id="{392A76D2-7269-4B51-9173-241E8AE8461D}"/>
            </a:ext>
          </a:extLst>
        </xdr:cNvPr>
        <xdr:cNvSpPr/>
      </xdr:nvSpPr>
      <xdr:spPr>
        <a:xfrm>
          <a:off x="11801927" y="5132160"/>
          <a:ext cx="2197177" cy="992946"/>
        </a:xfrm>
        <a:prstGeom prst="snip1Rect">
          <a:avLst/>
        </a:prstGeom>
        <a:solidFill>
          <a:srgbClr val="004254">
            <a:alpha val="90000"/>
          </a:srgbClr>
        </a:solidFill>
        <a:ln cap="rnd">
          <a:solidFill>
            <a:srgbClr val="004254"/>
          </a:solidFill>
          <a:round/>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editAs="oneCell">
    <xdr:from>
      <xdr:col>22</xdr:col>
      <xdr:colOff>142120</xdr:colOff>
      <xdr:row>0</xdr:row>
      <xdr:rowOff>0</xdr:rowOff>
    </xdr:from>
    <xdr:to>
      <xdr:col>23</xdr:col>
      <xdr:colOff>550335</xdr:colOff>
      <xdr:row>2</xdr:row>
      <xdr:rowOff>114869</xdr:rowOff>
    </xdr:to>
    <xdr:pic>
      <xdr:nvPicPr>
        <xdr:cNvPr id="16" name="Picture 15">
          <a:extLst>
            <a:ext uri="{FF2B5EF4-FFF2-40B4-BE49-F238E27FC236}">
              <a16:creationId xmlns:a16="http://schemas.microsoft.com/office/drawing/2014/main" id="{96D5CF18-5C2F-1A5E-B752-A8C30241C98C}"/>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13297203" y="0"/>
          <a:ext cx="1022049" cy="517036"/>
        </a:xfrm>
        <a:prstGeom prst="rect">
          <a:avLst/>
        </a:prstGeom>
      </xdr:spPr>
    </xdr:pic>
    <xdr:clientData/>
  </xdr:twoCellAnchor>
  <xdr:twoCellAnchor>
    <xdr:from>
      <xdr:col>20</xdr:col>
      <xdr:colOff>54430</xdr:colOff>
      <xdr:row>14</xdr:row>
      <xdr:rowOff>28915</xdr:rowOff>
    </xdr:from>
    <xdr:to>
      <xdr:col>22</xdr:col>
      <xdr:colOff>247765</xdr:colOff>
      <xdr:row>17</xdr:row>
      <xdr:rowOff>77674</xdr:rowOff>
    </xdr:to>
    <xdr:sp macro="" textlink="">
      <xdr:nvSpPr>
        <xdr:cNvPr id="17" name="TextBox 16">
          <a:extLst>
            <a:ext uri="{FF2B5EF4-FFF2-40B4-BE49-F238E27FC236}">
              <a16:creationId xmlns:a16="http://schemas.microsoft.com/office/drawing/2014/main" id="{2D0D93CD-48C4-3150-7956-60817133AA61}"/>
            </a:ext>
          </a:extLst>
        </xdr:cNvPr>
        <xdr:cNvSpPr txBox="1"/>
      </xdr:nvSpPr>
      <xdr:spPr>
        <a:xfrm>
          <a:off x="11734461" y="2326821"/>
          <a:ext cx="1360148" cy="54882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100">
              <a:solidFill>
                <a:schemeClr val="bg1"/>
              </a:solidFill>
              <a:latin typeface="Amasis MT Pro Medium" panose="02040604050005020304" pitchFamily="18" charset="0"/>
            </a:rPr>
            <a:t>Backorder</a:t>
          </a:r>
          <a:r>
            <a:rPr lang="en-GB" sz="1100" baseline="0">
              <a:solidFill>
                <a:schemeClr val="bg1"/>
              </a:solidFill>
              <a:latin typeface="Amasis MT Pro Medium" panose="02040604050005020304" pitchFamily="18" charset="0"/>
            </a:rPr>
            <a:t> Rate - Pending Orders</a:t>
          </a:r>
          <a:endParaRPr lang="en-GB" sz="1100">
            <a:solidFill>
              <a:schemeClr val="bg1"/>
            </a:solidFill>
            <a:latin typeface="Amasis MT Pro Medium" panose="02040604050005020304" pitchFamily="18" charset="0"/>
          </a:endParaRPr>
        </a:p>
      </xdr:txBody>
    </xdr:sp>
    <xdr:clientData/>
  </xdr:twoCellAnchor>
  <xdr:twoCellAnchor>
    <xdr:from>
      <xdr:col>20</xdr:col>
      <xdr:colOff>82588</xdr:colOff>
      <xdr:row>22</xdr:row>
      <xdr:rowOff>123788</xdr:rowOff>
    </xdr:from>
    <xdr:to>
      <xdr:col>22</xdr:col>
      <xdr:colOff>275923</xdr:colOff>
      <xdr:row>25</xdr:row>
      <xdr:rowOff>164608</xdr:rowOff>
    </xdr:to>
    <xdr:sp macro="" textlink="">
      <xdr:nvSpPr>
        <xdr:cNvPr id="18" name="TextBox 17">
          <a:extLst>
            <a:ext uri="{FF2B5EF4-FFF2-40B4-BE49-F238E27FC236}">
              <a16:creationId xmlns:a16="http://schemas.microsoft.com/office/drawing/2014/main" id="{4BC31C68-57B6-4BBD-A5C4-8B72A4D3E7D4}"/>
            </a:ext>
          </a:extLst>
        </xdr:cNvPr>
        <xdr:cNvSpPr txBox="1"/>
      </xdr:nvSpPr>
      <xdr:spPr>
        <a:xfrm>
          <a:off x="11762619" y="3755194"/>
          <a:ext cx="1360148" cy="54088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100">
              <a:solidFill>
                <a:schemeClr val="bg1"/>
              </a:solidFill>
              <a:latin typeface="Amasis MT Pro Medium" panose="02040604050005020304" pitchFamily="18" charset="0"/>
            </a:rPr>
            <a:t>No. Extended</a:t>
          </a:r>
          <a:r>
            <a:rPr lang="en-GB" sz="1100" baseline="0">
              <a:solidFill>
                <a:schemeClr val="bg1"/>
              </a:solidFill>
              <a:latin typeface="Amasis MT Pro Medium" panose="02040604050005020304" pitchFamily="18" charset="0"/>
            </a:rPr>
            <a:t> Deadline Orders</a:t>
          </a:r>
          <a:endParaRPr lang="en-GB" sz="1100">
            <a:solidFill>
              <a:schemeClr val="bg1"/>
            </a:solidFill>
            <a:latin typeface="Amasis MT Pro Medium" panose="02040604050005020304" pitchFamily="18" charset="0"/>
          </a:endParaRPr>
        </a:p>
      </xdr:txBody>
    </xdr:sp>
    <xdr:clientData/>
  </xdr:twoCellAnchor>
  <xdr:twoCellAnchor>
    <xdr:from>
      <xdr:col>20</xdr:col>
      <xdr:colOff>151455</xdr:colOff>
      <xdr:row>31</xdr:row>
      <xdr:rowOff>131044</xdr:rowOff>
    </xdr:from>
    <xdr:to>
      <xdr:col>22</xdr:col>
      <xdr:colOff>344790</xdr:colOff>
      <xdr:row>35</xdr:row>
      <xdr:rowOff>17651</xdr:rowOff>
    </xdr:to>
    <xdr:sp macro="" textlink="">
      <xdr:nvSpPr>
        <xdr:cNvPr id="19" name="TextBox 18">
          <a:extLst>
            <a:ext uri="{FF2B5EF4-FFF2-40B4-BE49-F238E27FC236}">
              <a16:creationId xmlns:a16="http://schemas.microsoft.com/office/drawing/2014/main" id="{5DEEDA53-1AB2-49DF-9E72-67A60282359B}"/>
            </a:ext>
          </a:extLst>
        </xdr:cNvPr>
        <xdr:cNvSpPr txBox="1"/>
      </xdr:nvSpPr>
      <xdr:spPr>
        <a:xfrm>
          <a:off x="11831486" y="5262638"/>
          <a:ext cx="1360148" cy="55335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100">
              <a:solidFill>
                <a:schemeClr val="bg1"/>
              </a:solidFill>
              <a:latin typeface="Amasis MT Pro Medium" panose="02040604050005020304" pitchFamily="18" charset="0"/>
            </a:rPr>
            <a:t>No. POs</a:t>
          </a:r>
          <a:r>
            <a:rPr lang="en-GB" sz="1100" baseline="0">
              <a:solidFill>
                <a:schemeClr val="bg1"/>
              </a:solidFill>
              <a:latin typeface="Amasis MT Pro Medium" panose="02040604050005020304" pitchFamily="18" charset="0"/>
            </a:rPr>
            <a:t> pending to be issued</a:t>
          </a:r>
          <a:endParaRPr lang="en-GB" sz="1100">
            <a:solidFill>
              <a:schemeClr val="bg1"/>
            </a:solidFill>
            <a:latin typeface="Amasis MT Pro Medium" panose="02040604050005020304" pitchFamily="18" charset="0"/>
          </a:endParaRPr>
        </a:p>
      </xdr:txBody>
    </xdr:sp>
    <xdr:clientData/>
  </xdr:twoCellAnchor>
  <xdr:twoCellAnchor>
    <xdr:from>
      <xdr:col>11</xdr:col>
      <xdr:colOff>45356</xdr:colOff>
      <xdr:row>8</xdr:row>
      <xdr:rowOff>27216</xdr:rowOff>
    </xdr:from>
    <xdr:to>
      <xdr:col>12</xdr:col>
      <xdr:colOff>117929</xdr:colOff>
      <xdr:row>11</xdr:row>
      <xdr:rowOff>63501</xdr:rowOff>
    </xdr:to>
    <xdr:sp macro="" textlink="'Process Overview'!Y18">
      <xdr:nvSpPr>
        <xdr:cNvPr id="22" name="TextBox 21">
          <a:extLst>
            <a:ext uri="{FF2B5EF4-FFF2-40B4-BE49-F238E27FC236}">
              <a16:creationId xmlns:a16="http://schemas.microsoft.com/office/drawing/2014/main" id="{A81F396D-0C21-8317-665B-503328A15DAF}"/>
            </a:ext>
          </a:extLst>
        </xdr:cNvPr>
        <xdr:cNvSpPr txBox="1"/>
      </xdr:nvSpPr>
      <xdr:spPr>
        <a:xfrm>
          <a:off x="6386285" y="1324430"/>
          <a:ext cx="680358" cy="52614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11BCAF56-726F-4B31-9AB7-E55C0768C979}" type="TxLink">
            <a:rPr lang="en-US" sz="2000" b="0" i="0" u="none" strike="noStrike">
              <a:solidFill>
                <a:srgbClr val="004254"/>
              </a:solidFill>
              <a:latin typeface="Amasis MT Pro Medium" panose="02040604050005020304" pitchFamily="18" charset="0"/>
              <a:cs typeface="Arial"/>
            </a:rPr>
            <a:pPr/>
            <a:t>967</a:t>
          </a:fld>
          <a:endParaRPr lang="en-GB" sz="2000">
            <a:solidFill>
              <a:srgbClr val="004254"/>
            </a:solidFill>
            <a:latin typeface="Amasis MT Pro Medium" panose="02040604050005020304" pitchFamily="18" charset="0"/>
          </a:endParaRPr>
        </a:p>
      </xdr:txBody>
    </xdr:sp>
    <xdr:clientData/>
  </xdr:twoCellAnchor>
  <xdr:twoCellAnchor>
    <xdr:from>
      <xdr:col>14</xdr:col>
      <xdr:colOff>408214</xdr:colOff>
      <xdr:row>8</xdr:row>
      <xdr:rowOff>27215</xdr:rowOff>
    </xdr:from>
    <xdr:to>
      <xdr:col>15</xdr:col>
      <xdr:colOff>480787</xdr:colOff>
      <xdr:row>11</xdr:row>
      <xdr:rowOff>63500</xdr:rowOff>
    </xdr:to>
    <xdr:sp macro="" textlink="'Process Overview'!Z18">
      <xdr:nvSpPr>
        <xdr:cNvPr id="23" name="TextBox 22">
          <a:extLst>
            <a:ext uri="{FF2B5EF4-FFF2-40B4-BE49-F238E27FC236}">
              <a16:creationId xmlns:a16="http://schemas.microsoft.com/office/drawing/2014/main" id="{E7A3EF26-CBB7-4C9D-A94A-A505DC429B0D}"/>
            </a:ext>
          </a:extLst>
        </xdr:cNvPr>
        <xdr:cNvSpPr txBox="1"/>
      </xdr:nvSpPr>
      <xdr:spPr>
        <a:xfrm>
          <a:off x="8572500" y="1324429"/>
          <a:ext cx="680358" cy="52614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9B25B53B-756D-4C36-9540-6AEDE2D76C0E}" type="TxLink">
            <a:rPr lang="en-US" sz="2000" b="0" i="0" u="none" strike="noStrike">
              <a:solidFill>
                <a:srgbClr val="004254"/>
              </a:solidFill>
              <a:latin typeface="Amasis MT Pro Medium" panose="02040604050005020304" pitchFamily="18" charset="0"/>
              <a:cs typeface="Arial"/>
            </a:rPr>
            <a:pPr/>
            <a:t>91%</a:t>
          </a:fld>
          <a:endParaRPr lang="en-GB" sz="2000">
            <a:solidFill>
              <a:srgbClr val="004254"/>
            </a:solidFill>
            <a:latin typeface="Amasis MT Pro Medium" panose="02040604050005020304" pitchFamily="18" charset="0"/>
          </a:endParaRPr>
        </a:p>
      </xdr:txBody>
    </xdr:sp>
    <xdr:clientData/>
  </xdr:twoCellAnchor>
  <xdr:twoCellAnchor>
    <xdr:from>
      <xdr:col>22</xdr:col>
      <xdr:colOff>250789</xdr:colOff>
      <xdr:row>16</xdr:row>
      <xdr:rowOff>50082</xdr:rowOff>
    </xdr:from>
    <xdr:to>
      <xdr:col>24</xdr:col>
      <xdr:colOff>74085</xdr:colOff>
      <xdr:row>19</xdr:row>
      <xdr:rowOff>94304</xdr:rowOff>
    </xdr:to>
    <xdr:sp macro="" textlink="'Process Overview'!AA18">
      <xdr:nvSpPr>
        <xdr:cNvPr id="24" name="TextBox 23">
          <a:extLst>
            <a:ext uri="{FF2B5EF4-FFF2-40B4-BE49-F238E27FC236}">
              <a16:creationId xmlns:a16="http://schemas.microsoft.com/office/drawing/2014/main" id="{A9C97F46-4488-4D11-814B-4752E541DD1E}"/>
            </a:ext>
          </a:extLst>
        </xdr:cNvPr>
        <xdr:cNvSpPr txBox="1"/>
      </xdr:nvSpPr>
      <xdr:spPr>
        <a:xfrm>
          <a:off x="13097633" y="2681363"/>
          <a:ext cx="990108" cy="54428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AE25C56C-A5D7-4E0C-B12A-465EBCBD7927}" type="TxLink">
            <a:rPr lang="en-US" sz="2000" b="0" i="0" u="none" strike="noStrike">
              <a:solidFill>
                <a:schemeClr val="bg1"/>
              </a:solidFill>
              <a:latin typeface="Amasis MT Pro Medium" panose="02040604050005020304" pitchFamily="18" charset="0"/>
              <a:cs typeface="Arial"/>
            </a:rPr>
            <a:pPr/>
            <a:t>9%</a:t>
          </a:fld>
          <a:endParaRPr lang="en-GB" sz="2000">
            <a:solidFill>
              <a:schemeClr val="bg1"/>
            </a:solidFill>
            <a:latin typeface="Amasis MT Pro Medium" panose="02040604050005020304" pitchFamily="18" charset="0"/>
          </a:endParaRPr>
        </a:p>
      </xdr:txBody>
    </xdr:sp>
    <xdr:clientData/>
  </xdr:twoCellAnchor>
  <xdr:twoCellAnchor>
    <xdr:from>
      <xdr:col>22</xdr:col>
      <xdr:colOff>368147</xdr:colOff>
      <xdr:row>24</xdr:row>
      <xdr:rowOff>140419</xdr:rowOff>
    </xdr:from>
    <xdr:to>
      <xdr:col>23</xdr:col>
      <xdr:colOff>440720</xdr:colOff>
      <xdr:row>28</xdr:row>
      <xdr:rowOff>14249</xdr:rowOff>
    </xdr:to>
    <xdr:sp macro="" textlink="'Process Overview'!AB18">
      <xdr:nvSpPr>
        <xdr:cNvPr id="25" name="TextBox 24">
          <a:extLst>
            <a:ext uri="{FF2B5EF4-FFF2-40B4-BE49-F238E27FC236}">
              <a16:creationId xmlns:a16="http://schemas.microsoft.com/office/drawing/2014/main" id="{5A7AF85F-073A-45C5-9859-3D181423E16C}"/>
            </a:ext>
          </a:extLst>
        </xdr:cNvPr>
        <xdr:cNvSpPr txBox="1"/>
      </xdr:nvSpPr>
      <xdr:spPr>
        <a:xfrm>
          <a:off x="13214991" y="4105200"/>
          <a:ext cx="655979" cy="5405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F904A0A5-FC5B-4F46-A934-26EB5A3D6BF9}" type="TxLink">
            <a:rPr lang="en-US" sz="2000" b="0" i="0" u="none" strike="noStrike">
              <a:solidFill>
                <a:schemeClr val="bg1"/>
              </a:solidFill>
              <a:latin typeface="Amasis MT Pro Medium" panose="02040604050005020304" pitchFamily="18" charset="0"/>
              <a:cs typeface="Arial"/>
            </a:rPr>
            <a:pPr/>
            <a:t>13</a:t>
          </a:fld>
          <a:endParaRPr lang="en-GB" sz="2000">
            <a:solidFill>
              <a:schemeClr val="bg1"/>
            </a:solidFill>
            <a:latin typeface="Amasis MT Pro Medium" panose="02040604050005020304" pitchFamily="18" charset="0"/>
          </a:endParaRPr>
        </a:p>
      </xdr:txBody>
    </xdr:sp>
    <xdr:clientData/>
  </xdr:twoCellAnchor>
  <xdr:twoCellAnchor>
    <xdr:from>
      <xdr:col>22</xdr:col>
      <xdr:colOff>408593</xdr:colOff>
      <xdr:row>33</xdr:row>
      <xdr:rowOff>55752</xdr:rowOff>
    </xdr:from>
    <xdr:to>
      <xdr:col>23</xdr:col>
      <xdr:colOff>481166</xdr:colOff>
      <xdr:row>36</xdr:row>
      <xdr:rowOff>85688</xdr:rowOff>
    </xdr:to>
    <xdr:sp macro="" textlink="'Process Overview'!AT8">
      <xdr:nvSpPr>
        <xdr:cNvPr id="26" name="TextBox 25">
          <a:extLst>
            <a:ext uri="{FF2B5EF4-FFF2-40B4-BE49-F238E27FC236}">
              <a16:creationId xmlns:a16="http://schemas.microsoft.com/office/drawing/2014/main" id="{59EFA172-439E-4A96-887B-356CCD8EB18D}"/>
            </a:ext>
          </a:extLst>
        </xdr:cNvPr>
        <xdr:cNvSpPr txBox="1"/>
      </xdr:nvSpPr>
      <xdr:spPr>
        <a:xfrm>
          <a:off x="13255437" y="5520721"/>
          <a:ext cx="655979" cy="52999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B7DE294F-BAB0-4409-8D04-9642CB49E310}" type="TxLink">
            <a:rPr lang="en-US" sz="2000" b="0" i="0" u="none" strike="noStrike">
              <a:solidFill>
                <a:schemeClr val="bg1"/>
              </a:solidFill>
              <a:latin typeface="Amasis MT Pro Medium" panose="02040604050005020304" pitchFamily="18" charset="0"/>
              <a:cs typeface="Arial"/>
            </a:rPr>
            <a:pPr/>
            <a:t>0</a:t>
          </a:fld>
          <a:endParaRPr lang="en-GB" sz="2000">
            <a:solidFill>
              <a:schemeClr val="bg1"/>
            </a:solidFill>
            <a:latin typeface="Amasis MT Pro Medium" panose="02040604050005020304" pitchFamily="18" charset="0"/>
          </a:endParaRPr>
        </a:p>
      </xdr:txBody>
    </xdr:sp>
    <xdr:clientData/>
  </xdr:twoCellAnchor>
  <xdr:twoCellAnchor>
    <xdr:from>
      <xdr:col>22</xdr:col>
      <xdr:colOff>186153</xdr:colOff>
      <xdr:row>15</xdr:row>
      <xdr:rowOff>150245</xdr:rowOff>
    </xdr:from>
    <xdr:to>
      <xdr:col>23</xdr:col>
      <xdr:colOff>370418</xdr:colOff>
      <xdr:row>19</xdr:row>
      <xdr:rowOff>47057</xdr:rowOff>
    </xdr:to>
    <xdr:sp macro="" textlink="">
      <xdr:nvSpPr>
        <xdr:cNvPr id="27" name="Oval 26">
          <a:extLst>
            <a:ext uri="{FF2B5EF4-FFF2-40B4-BE49-F238E27FC236}">
              <a16:creationId xmlns:a16="http://schemas.microsoft.com/office/drawing/2014/main" id="{7B0575F5-26DC-7AE2-B74B-2601C51BABD4}"/>
            </a:ext>
          </a:extLst>
        </xdr:cNvPr>
        <xdr:cNvSpPr/>
      </xdr:nvSpPr>
      <xdr:spPr>
        <a:xfrm>
          <a:off x="13032997" y="2614839"/>
          <a:ext cx="767671" cy="563562"/>
        </a:xfrm>
        <a:prstGeom prst="ellipse">
          <a:avLst/>
        </a:prstGeom>
        <a:noFill/>
        <a:ln w="47625">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22</xdr:col>
      <xdr:colOff>215635</xdr:colOff>
      <xdr:row>24</xdr:row>
      <xdr:rowOff>73517</xdr:rowOff>
    </xdr:from>
    <xdr:to>
      <xdr:col>23</xdr:col>
      <xdr:colOff>399900</xdr:colOff>
      <xdr:row>27</xdr:row>
      <xdr:rowOff>151001</xdr:rowOff>
    </xdr:to>
    <xdr:sp macro="" textlink="">
      <xdr:nvSpPr>
        <xdr:cNvPr id="28" name="Oval 27">
          <a:extLst>
            <a:ext uri="{FF2B5EF4-FFF2-40B4-BE49-F238E27FC236}">
              <a16:creationId xmlns:a16="http://schemas.microsoft.com/office/drawing/2014/main" id="{BE7CE73E-7AEA-428F-B326-E516F50D9FC9}"/>
            </a:ext>
          </a:extLst>
        </xdr:cNvPr>
        <xdr:cNvSpPr/>
      </xdr:nvSpPr>
      <xdr:spPr>
        <a:xfrm>
          <a:off x="13062479" y="4038298"/>
          <a:ext cx="767671" cy="577547"/>
        </a:xfrm>
        <a:prstGeom prst="ellipse">
          <a:avLst/>
        </a:prstGeom>
        <a:noFill/>
        <a:ln w="47625">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22</xdr:col>
      <xdr:colOff>261219</xdr:colOff>
      <xdr:row>33</xdr:row>
      <xdr:rowOff>14929</xdr:rowOff>
    </xdr:from>
    <xdr:to>
      <xdr:col>23</xdr:col>
      <xdr:colOff>464534</xdr:colOff>
      <xdr:row>36</xdr:row>
      <xdr:rowOff>78430</xdr:rowOff>
    </xdr:to>
    <xdr:sp macro="" textlink="">
      <xdr:nvSpPr>
        <xdr:cNvPr id="29" name="Oval 28">
          <a:extLst>
            <a:ext uri="{FF2B5EF4-FFF2-40B4-BE49-F238E27FC236}">
              <a16:creationId xmlns:a16="http://schemas.microsoft.com/office/drawing/2014/main" id="{E9C1A0E1-BECD-4EE1-8947-393A317DCD84}"/>
            </a:ext>
          </a:extLst>
        </xdr:cNvPr>
        <xdr:cNvSpPr/>
      </xdr:nvSpPr>
      <xdr:spPr>
        <a:xfrm>
          <a:off x="13108063" y="5479898"/>
          <a:ext cx="786721" cy="563563"/>
        </a:xfrm>
        <a:prstGeom prst="ellipse">
          <a:avLst/>
        </a:prstGeom>
        <a:noFill/>
        <a:ln w="47625">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editAs="oneCell">
    <xdr:from>
      <xdr:col>24</xdr:col>
      <xdr:colOff>69851</xdr:colOff>
      <xdr:row>8</xdr:row>
      <xdr:rowOff>41162</xdr:rowOff>
    </xdr:from>
    <xdr:to>
      <xdr:col>25</xdr:col>
      <xdr:colOff>384539</xdr:colOff>
      <xdr:row>18</xdr:row>
      <xdr:rowOff>55503</xdr:rowOff>
    </xdr:to>
    <xdr:pic>
      <xdr:nvPicPr>
        <xdr:cNvPr id="31" name="Imagen 9">
          <a:extLst>
            <a:ext uri="{FF2B5EF4-FFF2-40B4-BE49-F238E27FC236}">
              <a16:creationId xmlns:a16="http://schemas.microsoft.com/office/drawing/2014/main" id="{EAD522D0-626F-40F8-8205-248D4CE67E03}"/>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14262101" y="1469912"/>
          <a:ext cx="905238" cy="1633591"/>
        </a:xfrm>
        <a:prstGeom prst="rect">
          <a:avLst/>
        </a:prstGeom>
      </xdr:spPr>
    </xdr:pic>
    <xdr:clientData/>
  </xdr:twoCellAnchor>
  <xdr:twoCellAnchor>
    <xdr:from>
      <xdr:col>11</xdr:col>
      <xdr:colOff>544282</xdr:colOff>
      <xdr:row>13</xdr:row>
      <xdr:rowOff>54427</xdr:rowOff>
    </xdr:from>
    <xdr:to>
      <xdr:col>18</xdr:col>
      <xdr:colOff>226217</xdr:colOff>
      <xdr:row>26</xdr:row>
      <xdr:rowOff>83344</xdr:rowOff>
    </xdr:to>
    <xdr:graphicFrame macro="">
      <xdr:nvGraphicFramePr>
        <xdr:cNvPr id="32" name="Chart 31">
          <a:extLst>
            <a:ext uri="{FF2B5EF4-FFF2-40B4-BE49-F238E27FC236}">
              <a16:creationId xmlns:a16="http://schemas.microsoft.com/office/drawing/2014/main" id="{7E8A94D6-EF85-4652-A9B4-6E7EEE31227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190498</xdr:colOff>
      <xdr:row>14</xdr:row>
      <xdr:rowOff>10582</xdr:rowOff>
    </xdr:from>
    <xdr:to>
      <xdr:col>11</xdr:col>
      <xdr:colOff>392906</xdr:colOff>
      <xdr:row>57</xdr:row>
      <xdr:rowOff>95250</xdr:rowOff>
    </xdr:to>
    <xdr:graphicFrame macro="">
      <xdr:nvGraphicFramePr>
        <xdr:cNvPr id="8" name="Chart 7">
          <a:extLst>
            <a:ext uri="{FF2B5EF4-FFF2-40B4-BE49-F238E27FC236}">
              <a16:creationId xmlns:a16="http://schemas.microsoft.com/office/drawing/2014/main" id="{AF103E92-3A57-4A5A-9B54-FB534E357B3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24</xdr:col>
      <xdr:colOff>149224</xdr:colOff>
      <xdr:row>21</xdr:row>
      <xdr:rowOff>23283</xdr:rowOff>
    </xdr:from>
    <xdr:to>
      <xdr:col>25</xdr:col>
      <xdr:colOff>552449</xdr:colOff>
      <xdr:row>27</xdr:row>
      <xdr:rowOff>152401</xdr:rowOff>
    </xdr:to>
    <xdr:pic>
      <xdr:nvPicPr>
        <xdr:cNvPr id="11" name="Picture 10">
          <a:extLst>
            <a:ext uri="{FF2B5EF4-FFF2-40B4-BE49-F238E27FC236}">
              <a16:creationId xmlns:a16="http://schemas.microsoft.com/office/drawing/2014/main" id="{0E3974FF-1E37-9386-1CDD-4765974FAD5E}"/>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tretch>
          <a:fillRect/>
        </a:stretch>
      </xdr:blipFill>
      <xdr:spPr>
        <a:xfrm>
          <a:off x="14341474" y="3585633"/>
          <a:ext cx="993775" cy="1157818"/>
        </a:xfrm>
        <a:prstGeom prst="rect">
          <a:avLst/>
        </a:prstGeom>
      </xdr:spPr>
    </xdr:pic>
    <xdr:clientData/>
  </xdr:twoCellAnchor>
  <xdr:twoCellAnchor>
    <xdr:from>
      <xdr:col>20</xdr:col>
      <xdr:colOff>133616</xdr:colOff>
      <xdr:row>40</xdr:row>
      <xdr:rowOff>7938</xdr:rowOff>
    </xdr:from>
    <xdr:to>
      <xdr:col>23</xdr:col>
      <xdr:colOff>580574</xdr:colOff>
      <xdr:row>46</xdr:row>
      <xdr:rowOff>11342</xdr:rowOff>
    </xdr:to>
    <xdr:sp macro="" textlink="">
      <xdr:nvSpPr>
        <xdr:cNvPr id="7" name="Rectangle: Single Corner Snipped 6">
          <a:extLst>
            <a:ext uri="{FF2B5EF4-FFF2-40B4-BE49-F238E27FC236}">
              <a16:creationId xmlns:a16="http://schemas.microsoft.com/office/drawing/2014/main" id="{FAB9AC16-F45B-479A-9EEE-9F355B101AD2}"/>
            </a:ext>
          </a:extLst>
        </xdr:cNvPr>
        <xdr:cNvSpPr/>
      </xdr:nvSpPr>
      <xdr:spPr>
        <a:xfrm>
          <a:off x="11813647" y="6639719"/>
          <a:ext cx="2197177" cy="1003529"/>
        </a:xfrm>
        <a:prstGeom prst="snip1Rect">
          <a:avLst/>
        </a:prstGeom>
        <a:solidFill>
          <a:srgbClr val="004254">
            <a:alpha val="90000"/>
          </a:srgbClr>
        </a:solidFill>
        <a:ln cap="rnd">
          <a:solidFill>
            <a:srgbClr val="004254"/>
          </a:solidFill>
          <a:round/>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20</xdr:col>
      <xdr:colOff>165366</xdr:colOff>
      <xdr:row>40</xdr:row>
      <xdr:rowOff>71438</xdr:rowOff>
    </xdr:from>
    <xdr:to>
      <xdr:col>22</xdr:col>
      <xdr:colOff>358701</xdr:colOff>
      <xdr:row>43</xdr:row>
      <xdr:rowOff>116794</xdr:rowOff>
    </xdr:to>
    <xdr:sp macro="" textlink="">
      <xdr:nvSpPr>
        <xdr:cNvPr id="33" name="TextBox 32">
          <a:extLst>
            <a:ext uri="{FF2B5EF4-FFF2-40B4-BE49-F238E27FC236}">
              <a16:creationId xmlns:a16="http://schemas.microsoft.com/office/drawing/2014/main" id="{05B2958D-8949-4EA5-81AB-DCFD54E71F91}"/>
            </a:ext>
          </a:extLst>
        </xdr:cNvPr>
        <xdr:cNvSpPr txBox="1"/>
      </xdr:nvSpPr>
      <xdr:spPr>
        <a:xfrm>
          <a:off x="11845397" y="6703219"/>
          <a:ext cx="1360148" cy="54541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100">
              <a:solidFill>
                <a:schemeClr val="bg1"/>
              </a:solidFill>
              <a:latin typeface="Amasis MT Pro Medium" panose="02040604050005020304" pitchFamily="18" charset="0"/>
            </a:rPr>
            <a:t>No. On-going</a:t>
          </a:r>
          <a:r>
            <a:rPr lang="en-GB" sz="1100" baseline="0">
              <a:solidFill>
                <a:schemeClr val="bg1"/>
              </a:solidFill>
              <a:latin typeface="Amasis MT Pro Medium" panose="02040604050005020304" pitchFamily="18" charset="0"/>
            </a:rPr>
            <a:t> Deliveries</a:t>
          </a:r>
          <a:endParaRPr lang="en-GB" sz="1100">
            <a:solidFill>
              <a:schemeClr val="bg1"/>
            </a:solidFill>
            <a:latin typeface="Amasis MT Pro Medium" panose="02040604050005020304" pitchFamily="18" charset="0"/>
          </a:endParaRPr>
        </a:p>
      </xdr:txBody>
    </xdr:sp>
    <xdr:clientData/>
  </xdr:twoCellAnchor>
  <xdr:twoCellAnchor>
    <xdr:from>
      <xdr:col>22</xdr:col>
      <xdr:colOff>261673</xdr:colOff>
      <xdr:row>41</xdr:row>
      <xdr:rowOff>141552</xdr:rowOff>
    </xdr:from>
    <xdr:to>
      <xdr:col>23</xdr:col>
      <xdr:colOff>455463</xdr:colOff>
      <xdr:row>45</xdr:row>
      <xdr:rowOff>38364</xdr:rowOff>
    </xdr:to>
    <xdr:sp macro="" textlink="">
      <xdr:nvSpPr>
        <xdr:cNvPr id="34" name="Oval 33">
          <a:extLst>
            <a:ext uri="{FF2B5EF4-FFF2-40B4-BE49-F238E27FC236}">
              <a16:creationId xmlns:a16="http://schemas.microsoft.com/office/drawing/2014/main" id="{6E355078-5C9A-48B7-B3E6-A5639C6B037C}"/>
            </a:ext>
          </a:extLst>
        </xdr:cNvPr>
        <xdr:cNvSpPr/>
      </xdr:nvSpPr>
      <xdr:spPr>
        <a:xfrm>
          <a:off x="13108517" y="6940021"/>
          <a:ext cx="777196" cy="563562"/>
        </a:xfrm>
        <a:prstGeom prst="ellipse">
          <a:avLst/>
        </a:prstGeom>
        <a:noFill/>
        <a:ln w="47625">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22</xdr:col>
      <xdr:colOff>433994</xdr:colOff>
      <xdr:row>42</xdr:row>
      <xdr:rowOff>34850</xdr:rowOff>
    </xdr:from>
    <xdr:to>
      <xdr:col>23</xdr:col>
      <xdr:colOff>506567</xdr:colOff>
      <xdr:row>45</xdr:row>
      <xdr:rowOff>64784</xdr:rowOff>
    </xdr:to>
    <xdr:sp macro="" textlink="'Process Overview'!AC18">
      <xdr:nvSpPr>
        <xdr:cNvPr id="35" name="TextBox 34">
          <a:extLst>
            <a:ext uri="{FF2B5EF4-FFF2-40B4-BE49-F238E27FC236}">
              <a16:creationId xmlns:a16="http://schemas.microsoft.com/office/drawing/2014/main" id="{3443758F-3C91-477F-9572-429826E7ADE5}"/>
            </a:ext>
          </a:extLst>
        </xdr:cNvPr>
        <xdr:cNvSpPr txBox="1"/>
      </xdr:nvSpPr>
      <xdr:spPr>
        <a:xfrm>
          <a:off x="13280838" y="7000006"/>
          <a:ext cx="655979" cy="52999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C3CF5396-AFE5-4196-B230-034D685F9738}" type="TxLink">
            <a:rPr lang="en-US" sz="2000" b="0" i="0" u="none" strike="noStrike">
              <a:solidFill>
                <a:schemeClr val="bg1"/>
              </a:solidFill>
              <a:latin typeface="Amasis MT Pro Medium" panose="02040604050005020304" pitchFamily="18" charset="0"/>
              <a:cs typeface="Arial"/>
            </a:rPr>
            <a:pPr/>
            <a:t>#¡VALOR!</a:t>
          </a:fld>
          <a:endParaRPr lang="en-GB" sz="2000">
            <a:solidFill>
              <a:schemeClr val="bg1"/>
            </a:solidFill>
            <a:latin typeface="Amasis MT Pro Medium" panose="02040604050005020304" pitchFamily="18" charset="0"/>
          </a:endParaRPr>
        </a:p>
      </xdr:txBody>
    </xdr:sp>
    <xdr:clientData/>
  </xdr:twoCellAnchor>
  <xdr:twoCellAnchor editAs="oneCell">
    <xdr:from>
      <xdr:col>24</xdr:col>
      <xdr:colOff>210609</xdr:colOff>
      <xdr:row>29</xdr:row>
      <xdr:rowOff>92075</xdr:rowOff>
    </xdr:from>
    <xdr:to>
      <xdr:col>26</xdr:col>
      <xdr:colOff>16140</xdr:colOff>
      <xdr:row>36</xdr:row>
      <xdr:rowOff>42335</xdr:rowOff>
    </xdr:to>
    <xdr:pic>
      <xdr:nvPicPr>
        <xdr:cNvPr id="36" name="Picture 35">
          <a:extLst>
            <a:ext uri="{FF2B5EF4-FFF2-40B4-BE49-F238E27FC236}">
              <a16:creationId xmlns:a16="http://schemas.microsoft.com/office/drawing/2014/main" id="{F0A160B7-DF51-467F-9E53-2EB011DDE1F5}"/>
            </a:ext>
          </a:extLst>
        </xdr:cNvPr>
        <xdr:cNvPicPr>
          <a:picLocks noChangeAspect="1"/>
        </xdr:cNvPicPr>
      </xdr:nvPicPr>
      <xdr:blipFill>
        <a:blip xmlns:r="http://schemas.openxmlformats.org/officeDocument/2006/relationships" r:embed="rId9" cstate="print">
          <a:extLst>
            <a:ext uri="{28A0092B-C50C-407E-A947-70E740481C1C}">
              <a14:useLocalDpi xmlns:a14="http://schemas.microsoft.com/office/drawing/2010/main" val="0"/>
            </a:ext>
          </a:extLst>
        </a:blip>
        <a:stretch>
          <a:fillRect/>
        </a:stretch>
      </xdr:blipFill>
      <xdr:spPr>
        <a:xfrm>
          <a:off x="14402859" y="5026025"/>
          <a:ext cx="986631" cy="115041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4</xdr:col>
      <xdr:colOff>194768</xdr:colOff>
      <xdr:row>1</xdr:row>
      <xdr:rowOff>468059</xdr:rowOff>
    </xdr:from>
    <xdr:to>
      <xdr:col>15</xdr:col>
      <xdr:colOff>22412</xdr:colOff>
      <xdr:row>28</xdr:row>
      <xdr:rowOff>51200</xdr:rowOff>
    </xdr:to>
    <xdr:graphicFrame macro="">
      <xdr:nvGraphicFramePr>
        <xdr:cNvPr id="2" name="Chart 1">
          <a:extLst>
            <a:ext uri="{FF2B5EF4-FFF2-40B4-BE49-F238E27FC236}">
              <a16:creationId xmlns:a16="http://schemas.microsoft.com/office/drawing/2014/main" id="{1FB470EE-0C22-BDE3-F2A8-BC0F85BD4F4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24</xdr:col>
      <xdr:colOff>21771</xdr:colOff>
      <xdr:row>1</xdr:row>
      <xdr:rowOff>29029</xdr:rowOff>
    </xdr:from>
    <xdr:to>
      <xdr:col>26</xdr:col>
      <xdr:colOff>869203</xdr:colOff>
      <xdr:row>1</xdr:row>
      <xdr:rowOff>314326</xdr:rowOff>
    </xdr:to>
    <mc:AlternateContent xmlns:mc="http://schemas.openxmlformats.org/markup-compatibility/2006" xmlns:a14="http://schemas.microsoft.com/office/drawing/2010/main">
      <mc:Choice Requires="a14">
        <xdr:graphicFrame macro="">
          <xdr:nvGraphicFramePr>
            <xdr:cNvPr id="3" name="Supplier 1">
              <a:extLst>
                <a:ext uri="{FF2B5EF4-FFF2-40B4-BE49-F238E27FC236}">
                  <a16:creationId xmlns:a16="http://schemas.microsoft.com/office/drawing/2014/main" id="{8BC81842-6CDA-DA66-186F-CEE2866F6CA0}"/>
                </a:ext>
              </a:extLst>
            </xdr:cNvPr>
            <xdr:cNvGraphicFramePr/>
          </xdr:nvGraphicFramePr>
          <xdr:xfrm>
            <a:off x="0" y="0"/>
            <a:ext cx="0" cy="0"/>
          </xdr:xfrm>
          <a:graphic>
            <a:graphicData uri="http://schemas.microsoft.com/office/drawing/2010/slicer">
              <sle:slicer xmlns:sle="http://schemas.microsoft.com/office/drawing/2010/slicer" name="Supplier 1"/>
            </a:graphicData>
          </a:graphic>
        </xdr:graphicFrame>
      </mc:Choice>
      <mc:Fallback xmlns="">
        <xdr:sp macro="" textlink="">
          <xdr:nvSpPr>
            <xdr:cNvPr id="0" name=""/>
            <xdr:cNvSpPr>
              <a:spLocks noTextEdit="1"/>
            </xdr:cNvSpPr>
          </xdr:nvSpPr>
          <xdr:spPr>
            <a:xfrm>
              <a:off x="22473557" y="482600"/>
              <a:ext cx="2563585" cy="2339972"/>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37</xdr:col>
      <xdr:colOff>6349</xdr:colOff>
      <xdr:row>0</xdr:row>
      <xdr:rowOff>425449</xdr:rowOff>
    </xdr:from>
    <xdr:to>
      <xdr:col>39</xdr:col>
      <xdr:colOff>112488</xdr:colOff>
      <xdr:row>1</xdr:row>
      <xdr:rowOff>162437</xdr:rowOff>
    </xdr:to>
    <mc:AlternateContent xmlns:mc="http://schemas.openxmlformats.org/markup-compatibility/2006" xmlns:a14="http://schemas.microsoft.com/office/drawing/2010/main">
      <mc:Choice Requires="a14">
        <xdr:graphicFrame macro="">
          <xdr:nvGraphicFramePr>
            <xdr:cNvPr id="5" name="Supplier 2">
              <a:extLst>
                <a:ext uri="{FF2B5EF4-FFF2-40B4-BE49-F238E27FC236}">
                  <a16:creationId xmlns:a16="http://schemas.microsoft.com/office/drawing/2014/main" id="{BA9CB47C-4775-9FDD-6424-CF1276EC736F}"/>
                </a:ext>
              </a:extLst>
            </xdr:cNvPr>
            <xdr:cNvGraphicFramePr/>
          </xdr:nvGraphicFramePr>
          <xdr:xfrm>
            <a:off x="0" y="0"/>
            <a:ext cx="0" cy="0"/>
          </xdr:xfrm>
          <a:graphic>
            <a:graphicData uri="http://schemas.microsoft.com/office/drawing/2010/slicer">
              <sle:slicer xmlns:sle="http://schemas.microsoft.com/office/drawing/2010/slicer" name="Supplier 2"/>
            </a:graphicData>
          </a:graphic>
        </xdr:graphicFrame>
      </mc:Choice>
      <mc:Fallback xmlns="">
        <xdr:sp macro="" textlink="">
          <xdr:nvSpPr>
            <xdr:cNvPr id="0" name=""/>
            <xdr:cNvSpPr>
              <a:spLocks noTextEdit="1"/>
            </xdr:cNvSpPr>
          </xdr:nvSpPr>
          <xdr:spPr>
            <a:xfrm>
              <a:off x="36691206" y="425449"/>
              <a:ext cx="2470151" cy="2522765"/>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37</xdr:col>
      <xdr:colOff>444500</xdr:colOff>
      <xdr:row>20</xdr:row>
      <xdr:rowOff>66222</xdr:rowOff>
    </xdr:from>
    <xdr:to>
      <xdr:col>42</xdr:col>
      <xdr:colOff>317500</xdr:colOff>
      <xdr:row>37</xdr:row>
      <xdr:rowOff>33564</xdr:rowOff>
    </xdr:to>
    <xdr:graphicFrame macro="">
      <xdr:nvGraphicFramePr>
        <xdr:cNvPr id="7" name="Chart 6">
          <a:extLst>
            <a:ext uri="{FF2B5EF4-FFF2-40B4-BE49-F238E27FC236}">
              <a16:creationId xmlns:a16="http://schemas.microsoft.com/office/drawing/2014/main" id="{AB351075-9F90-1CAA-EF2F-4C2DA46BF93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68</xdr:col>
      <xdr:colOff>0</xdr:colOff>
      <xdr:row>5</xdr:row>
      <xdr:rowOff>0</xdr:rowOff>
    </xdr:from>
    <xdr:to>
      <xdr:col>79</xdr:col>
      <xdr:colOff>455174</xdr:colOff>
      <xdr:row>33</xdr:row>
      <xdr:rowOff>25026</xdr:rowOff>
    </xdr:to>
    <xdr:graphicFrame macro="">
      <xdr:nvGraphicFramePr>
        <xdr:cNvPr id="4" name="Chart 1">
          <a:extLst>
            <a:ext uri="{FF2B5EF4-FFF2-40B4-BE49-F238E27FC236}">
              <a16:creationId xmlns:a16="http://schemas.microsoft.com/office/drawing/2014/main" id="{686DF82A-653D-452F-BA3A-CB019F34ED0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oneCell">
    <xdr:from>
      <xdr:col>8</xdr:col>
      <xdr:colOff>381000</xdr:colOff>
      <xdr:row>3</xdr:row>
      <xdr:rowOff>152400</xdr:rowOff>
    </xdr:from>
    <xdr:to>
      <xdr:col>10</xdr:col>
      <xdr:colOff>600067</xdr:colOff>
      <xdr:row>18</xdr:row>
      <xdr:rowOff>104772</xdr:rowOff>
    </xdr:to>
    <mc:AlternateContent xmlns:mc="http://schemas.openxmlformats.org/markup-compatibility/2006" xmlns:a14="http://schemas.microsoft.com/office/drawing/2010/main">
      <mc:Choice Requires="a14">
        <xdr:graphicFrame macro="">
          <xdr:nvGraphicFramePr>
            <xdr:cNvPr id="2" name="Lead Time Impact">
              <a:extLst>
                <a:ext uri="{FF2B5EF4-FFF2-40B4-BE49-F238E27FC236}">
                  <a16:creationId xmlns:a16="http://schemas.microsoft.com/office/drawing/2014/main" id="{896FD4A1-E6CD-5BC7-B6CC-19F0618E492A}"/>
                </a:ext>
              </a:extLst>
            </xdr:cNvPr>
            <xdr:cNvGraphicFramePr/>
          </xdr:nvGraphicFramePr>
          <xdr:xfrm>
            <a:off x="0" y="0"/>
            <a:ext cx="0" cy="0"/>
          </xdr:xfrm>
          <a:graphic>
            <a:graphicData uri="http://schemas.microsoft.com/office/drawing/2010/slicer">
              <sle:slicer xmlns:sle="http://schemas.microsoft.com/office/drawing/2010/slicer" name="Lead Time Impact"/>
            </a:graphicData>
          </a:graphic>
        </xdr:graphicFrame>
      </mc:Choice>
      <mc:Fallback xmlns="">
        <xdr:sp macro="" textlink="">
          <xdr:nvSpPr>
            <xdr:cNvPr id="0" name=""/>
            <xdr:cNvSpPr>
              <a:spLocks noTextEdit="1"/>
            </xdr:cNvSpPr>
          </xdr:nvSpPr>
          <xdr:spPr>
            <a:xfrm>
              <a:off x="7112000" y="558800"/>
              <a:ext cx="1828800" cy="2333622"/>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736600</xdr:colOff>
      <xdr:row>3</xdr:row>
      <xdr:rowOff>139700</xdr:rowOff>
    </xdr:from>
    <xdr:to>
      <xdr:col>13</xdr:col>
      <xdr:colOff>377828</xdr:colOff>
      <xdr:row>18</xdr:row>
      <xdr:rowOff>104772</xdr:rowOff>
    </xdr:to>
    <mc:AlternateContent xmlns:mc="http://schemas.openxmlformats.org/markup-compatibility/2006" xmlns:a14="http://schemas.microsoft.com/office/drawing/2010/main">
      <mc:Choice Requires="a14">
        <xdr:graphicFrame macro="">
          <xdr:nvGraphicFramePr>
            <xdr:cNvPr id="3" name="Supplier">
              <a:extLst>
                <a:ext uri="{FF2B5EF4-FFF2-40B4-BE49-F238E27FC236}">
                  <a16:creationId xmlns:a16="http://schemas.microsoft.com/office/drawing/2014/main" id="{52AC62F1-1B98-FB10-93C4-1BAA820FF69C}"/>
                </a:ext>
              </a:extLst>
            </xdr:cNvPr>
            <xdr:cNvGraphicFramePr/>
          </xdr:nvGraphicFramePr>
          <xdr:xfrm>
            <a:off x="0" y="0"/>
            <a:ext cx="0" cy="0"/>
          </xdr:xfrm>
          <a:graphic>
            <a:graphicData uri="http://schemas.microsoft.com/office/drawing/2010/slicer">
              <sle:slicer xmlns:sle="http://schemas.microsoft.com/office/drawing/2010/slicer" name="Supplier"/>
            </a:graphicData>
          </a:graphic>
        </xdr:graphicFrame>
      </mc:Choice>
      <mc:Fallback xmlns="">
        <xdr:sp macro="" textlink="">
          <xdr:nvSpPr>
            <xdr:cNvPr id="0" name=""/>
            <xdr:cNvSpPr>
              <a:spLocks noTextEdit="1"/>
            </xdr:cNvSpPr>
          </xdr:nvSpPr>
          <xdr:spPr>
            <a:xfrm>
              <a:off x="9381671" y="702129"/>
              <a:ext cx="2686050" cy="2396214"/>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8</xdr:col>
      <xdr:colOff>449489</xdr:colOff>
      <xdr:row>24</xdr:row>
      <xdr:rowOff>19051</xdr:rowOff>
    </xdr:from>
    <xdr:to>
      <xdr:col>13</xdr:col>
      <xdr:colOff>235857</xdr:colOff>
      <xdr:row>41</xdr:row>
      <xdr:rowOff>45358</xdr:rowOff>
    </xdr:to>
    <xdr:graphicFrame macro="">
      <xdr:nvGraphicFramePr>
        <xdr:cNvPr id="5" name="Chart 4">
          <a:extLst>
            <a:ext uri="{FF2B5EF4-FFF2-40B4-BE49-F238E27FC236}">
              <a16:creationId xmlns:a16="http://schemas.microsoft.com/office/drawing/2014/main" id="{C514F87F-7F3E-6AD1-30C1-0FC7F3A5F71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23</xdr:col>
      <xdr:colOff>913039</xdr:colOff>
      <xdr:row>4</xdr:row>
      <xdr:rowOff>114300</xdr:rowOff>
    </xdr:from>
    <xdr:to>
      <xdr:col>24</xdr:col>
      <xdr:colOff>1075424</xdr:colOff>
      <xdr:row>19</xdr:row>
      <xdr:rowOff>46264</xdr:rowOff>
    </xdr:to>
    <mc:AlternateContent xmlns:mc="http://schemas.openxmlformats.org/markup-compatibility/2006" xmlns:a14="http://schemas.microsoft.com/office/drawing/2010/main">
      <mc:Choice Requires="a14">
        <xdr:graphicFrame macro="">
          <xdr:nvGraphicFramePr>
            <xdr:cNvPr id="4" name="Supplier 3">
              <a:extLst>
                <a:ext uri="{FF2B5EF4-FFF2-40B4-BE49-F238E27FC236}">
                  <a16:creationId xmlns:a16="http://schemas.microsoft.com/office/drawing/2014/main" id="{F004FE52-247F-F231-4B98-65E237230563}"/>
                </a:ext>
              </a:extLst>
            </xdr:cNvPr>
            <xdr:cNvGraphicFramePr/>
          </xdr:nvGraphicFramePr>
          <xdr:xfrm>
            <a:off x="0" y="0"/>
            <a:ext cx="0" cy="0"/>
          </xdr:xfrm>
          <a:graphic>
            <a:graphicData uri="http://schemas.microsoft.com/office/drawing/2010/slicer">
              <sle:slicer xmlns:sle="http://schemas.microsoft.com/office/drawing/2010/slicer" name="Supplier 3"/>
            </a:graphicData>
          </a:graphic>
        </xdr:graphicFrame>
      </mc:Choice>
      <mc:Fallback xmlns="">
        <xdr:sp macro="" textlink="">
          <xdr:nvSpPr>
            <xdr:cNvPr id="0" name=""/>
            <xdr:cNvSpPr>
              <a:spLocks noTextEdit="1"/>
            </xdr:cNvSpPr>
          </xdr:nvSpPr>
          <xdr:spPr>
            <a:xfrm>
              <a:off x="25229003" y="821871"/>
              <a:ext cx="1828800" cy="2381250"/>
            </a:xfrm>
            <a:prstGeom prst="rect">
              <a:avLst/>
            </a:prstGeom>
            <a:solidFill>
              <a:prstClr val="white"/>
            </a:solidFill>
            <a:ln w="1">
              <a:solidFill>
                <a:prstClr val="green"/>
              </a:solidFill>
            </a:ln>
          </xdr:spPr>
          <xdr:txBody>
            <a:bodyPr vertOverflow="clip" horzOverflow="clip"/>
            <a:lstStyle/>
            <a:p>
              <a:r>
                <a:rPr lang="es-ES" sz="1100"/>
                <a:t>Esta forma representa una segmentación de datos. La segmentación de datos se admite en Excel 2010 y versiones posteriores.
Si la forma se modificó en una versión anterior de Excel o si el libro se guardó en Excel 2003 o una versión anterior, no se puede usar la segmentación de datos.</a:t>
              </a:r>
            </a:p>
          </xdr:txBody>
        </xdr:sp>
      </mc:Fallback>
    </mc:AlternateContent>
    <xdr:clientData/>
  </xdr:twoCellAnchor>
  <xdr:twoCellAnchor>
    <xdr:from>
      <xdr:col>24</xdr:col>
      <xdr:colOff>0</xdr:colOff>
      <xdr:row>31</xdr:row>
      <xdr:rowOff>0</xdr:rowOff>
    </xdr:from>
    <xdr:to>
      <xdr:col>26</xdr:col>
      <xdr:colOff>733426</xdr:colOff>
      <xdr:row>48</xdr:row>
      <xdr:rowOff>26307</xdr:rowOff>
    </xdr:to>
    <xdr:graphicFrame macro="">
      <xdr:nvGraphicFramePr>
        <xdr:cNvPr id="7" name="Chart 4">
          <a:extLst>
            <a:ext uri="{FF2B5EF4-FFF2-40B4-BE49-F238E27FC236}">
              <a16:creationId xmlns:a16="http://schemas.microsoft.com/office/drawing/2014/main" id="{18915703-3949-46F8-9A55-F04540392EB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_rels/pivotCacheDefinition5.xml.rels><?xml version="1.0" encoding="UTF-8" standalone="yes"?>
<Relationships xmlns="http://schemas.openxmlformats.org/package/2006/relationships"><Relationship Id="rId1" Type="http://schemas.openxmlformats.org/officeDocument/2006/relationships/pivotCacheRecords" Target="pivotCacheRecords5.xml"/></Relationships>
</file>

<file path=xl/pivotCache/_rels/pivotCacheDefinition6.xml.rels><?xml version="1.0" encoding="UTF-8" standalone="yes"?>
<Relationships xmlns="http://schemas.openxmlformats.org/package/2006/relationships"><Relationship Id="rId1" Type="http://schemas.openxmlformats.org/officeDocument/2006/relationships/pivotCacheRecords" Target="pivotCacheRecords6.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Torres Peña, Natalia Beatriz" refreshedDate="46052.411339814818" createdVersion="8" refreshedVersion="8" minRefreshableVersion="3" recordCount="731" xr:uid="{4F400700-3BE6-41DC-B17F-CC8D02145109}">
  <cacheSource type="worksheet">
    <worksheetSource ref="A1:BB732" sheet="SAP_Material Status"/>
  </cacheSource>
  <cacheFields count="54">
    <cacheField name="Item" numFmtId="0">
      <sharedItems containsSemiMixedTypes="0" containsString="0" containsNumber="1" containsInteger="1" minValue="1" maxValue="731"/>
    </cacheField>
    <cacheField name="Material" numFmtId="0">
      <sharedItems/>
    </cacheField>
    <cacheField name="Material Description" numFmtId="0">
      <sharedItems/>
    </cacheField>
    <cacheField name="Solped" numFmtId="0">
      <sharedItems/>
    </cacheField>
    <cacheField name="Solped Line" numFmtId="0">
      <sharedItems/>
    </cacheField>
    <cacheField name="Date Sol." numFmtId="14">
      <sharedItems containsSemiMixedTypes="0" containsNonDate="0" containsDate="1" containsString="0" minDate="2024-06-14T00:00:00" maxDate="2026-01-29T00:00:00"/>
    </cacheField>
    <cacheField name="Warning Sol" numFmtId="0">
      <sharedItems/>
    </cacheField>
    <cacheField name="No. PO" numFmtId="0">
      <sharedItems/>
    </cacheField>
    <cacheField name="PO Line" numFmtId="0">
      <sharedItems/>
    </cacheField>
    <cacheField name="PO Date" numFmtId="14">
      <sharedItems containsDate="1" containsMixedTypes="1" minDate="2024-06-07T00:00:00" maxDate="2026-01-21T00:00:00"/>
    </cacheField>
    <cacheField name="Release PO Date" numFmtId="14">
      <sharedItems containsDate="1" containsMixedTypes="1" minDate="2024-07-04T00:00:00" maxDate="2026-01-24T00:00:00"/>
    </cacheField>
    <cacheField name="Warning PO" numFmtId="0">
      <sharedItems/>
    </cacheField>
    <cacheField name="Delivery Date" numFmtId="14">
      <sharedItems containsDate="1" containsMixedTypes="1" minDate="2024-06-15T00:00:00" maxDate="2026-02-16T00:00:00"/>
    </cacheField>
    <cacheField name="Planned Lead Time" numFmtId="3">
      <sharedItems containsSemiMixedTypes="0" containsString="0" containsNumber="1" containsInteger="1" minValue="0" maxValue="180"/>
    </cacheField>
    <cacheField name="Tmpo.tratamiento EM" numFmtId="3">
      <sharedItems containsSemiMixedTypes="0" containsString="0" containsNumber="1" containsInteger="1" minValue="0" maxValue="8"/>
    </cacheField>
    <cacheField name="Status" numFmtId="0">
      <sharedItems/>
    </cacheField>
    <cacheField name="Ctd. Solicitada" numFmtId="0">
      <sharedItems containsSemiMixedTypes="0" containsString="0" containsNumber="1" containsInteger="1" minValue="1" maxValue="5000"/>
    </cacheField>
    <cacheField name="Ctd. pedido" numFmtId="0">
      <sharedItems containsSemiMixedTypes="0" containsString="0" containsNumber="1" containsInteger="1" minValue="0" maxValue="5000"/>
    </cacheField>
    <cacheField name="Ctd. Recepcionada" numFmtId="0">
      <sharedItems containsSemiMixedTypes="0" containsString="0" containsNumber="1" containsInteger="1" minValue="0" maxValue="5000"/>
    </cacheField>
    <cacheField name="Ctd. por recepcionar" numFmtId="0">
      <sharedItems containsSemiMixedTypes="0" containsString="0" containsNumber="1" containsInteger="1" minValue="0" maxValue="16"/>
    </cacheField>
    <cacheField name="Ctd. Aceptada" numFmtId="164">
      <sharedItems containsSemiMixedTypes="0" containsString="0" containsNumber="1" containsInteger="1" minValue="0" maxValue="340"/>
    </cacheField>
    <cacheField name="Ctd. Rechazada" numFmtId="164">
      <sharedItems containsSemiMixedTypes="0" containsString="0" containsNumber="1" containsInteger="1" minValue="0" maxValue="680"/>
    </cacheField>
    <cacheField name="Received" numFmtId="0">
      <sharedItems/>
    </cacheField>
    <cacheField name="Valor por entregar" numFmtId="0">
      <sharedItems/>
    </cacheField>
    <cacheField name="Valor ctd. aceptada" numFmtId="0">
      <sharedItems/>
    </cacheField>
    <cacheField name="Supplier" numFmtId="0">
      <sharedItems containsBlank="1" count="152">
        <s v="AMIDATA, S.A."/>
        <s v="HILTI ESPAÑOLA, S.A."/>
        <s v="SUMINISTROS, FRESADOS Y GRABADOS"/>
        <s v="AUXITEL, S.L."/>
        <s v="(AEMSA)ALMACENES ELECTRICOS MADRILE"/>
        <s v="FUNDACION JUAN XXIII-RONCALLI DISC."/>
        <s v="SARVER S.L."/>
        <s v="Technipol Suministros, S.L."/>
        <s v="FERRETERIA FERAYU SL"/>
        <s v="TCX MICRO, S.L.U"/>
        <s v="TALLERES XUQUER, SL"/>
        <s v="YNTEGRA SERV.INTEGRALES, S.L."/>
        <s v="SOUND OF NUMBERS SL"/>
        <s v="INFORMATICA CALCULO Y TECNICA, S.A."/>
        <s v="REBOUND ELECTRONICS (UK) LTD"/>
        <s v="ICOMPPLUS ELECTRONICS S.L"/>
        <s v="FELIPE DE MARCO, S.A."/>
        <s v="RDT INGENIEROS MADRID, S.L."/>
        <s v="ISC Instalaciones y Servicios de"/>
        <s v="TALLERES SANTIAGO DATO, S.L.U."/>
        <s v="PENTATEL COMUNICACIONES, S.L."/>
        <s v="TD SYNNEX SPAIN, S.L.U."/>
        <s v="CONSUEGRA SOC. COOP. LTD."/>
        <s v="ABACO SUYTEC, S.A.U."/>
        <s v="APLICACIONES DE SIMULACION"/>
        <s v="ELECTRONIC EQUIPMENT TRADING SAU (E"/>
        <s v="ESTRUCTURAS COSAN,S.L."/>
        <s v="VESTUARIO Y PROTECCION LABORAL JOYS"/>
        <s v="LAYHER IBERICA, S.L."/>
        <s v="ACOM SISTEMAS, S.L."/>
        <s v="TINDAI FORMACION, PREVENCION Y"/>
        <s v="VEOLIA SERVICIOS LECAM, S.A.U."/>
        <s v="INGRAM MICRO, S.L.U."/>
        <s v="ANTONIO RAMIREZ DECORACION SL"/>
        <s v="SOLUCIONES SICNOVA, S.L."/>
        <s v="GRUPO ELECTRO-STOCKS,S.L.U"/>
        <s v="IBERCOIN INGENIEROS, S.L."/>
        <s v="DELL COMPUTER, S.A."/>
        <s v="ALTER TECHNOLOGY-TÜV NORD"/>
        <s v="MILEXIA IBÉRICA, S.A.U."/>
        <s v=""/>
        <s v="CONECTORES Y CABLES VAHER, S.A."/>
        <s v="TTI, INC."/>
        <s v="SUMINISTROS CONECTORES PROF.,SA."/>
        <s v="Electro Enterprises New York"/>
        <m u="1"/>
        <s v="TTI INC." u="1"/>
        <s v="ARROW IBERIA ELECTRONICA SLU" u="1"/>
        <s v="SOURIAU" u="1"/>
        <s v="PEI GENESISUK LTD" u="1"/>
        <s v="TTI INC. EUROPE" u="1"/>
        <s v="CENVALSA, S.L." u="1"/>
        <s v="ARRAY ELECTRONICA PROFESIONAL, S.A." u="1"/>
        <s v="LUJISA, S.A." u="1"/>
        <s v="CERVI, S.L." u="1"/>
        <s v="INDUSTRIAS BALMES, S.A." u="1"/>
        <s v="CHARMEX INTERNACIONAL S.A." u="1"/>
        <s v="ESPRINET IBERICA, S.L.U." u="1"/>
        <s v="MOUSER ELECTRONICS, INC" u="1"/>
        <s v="TELKRON, S.A." u="1"/>
        <s v="E-T-A APARELLAJE ELECTRICO S.L.U." u="1"/>
        <s v="OMNIAELECTRONICS, S.L." u="1"/>
        <s v="INGEVIDEO, S.A." u="1"/>
        <s v="FARNELL COMPONENTS, S.L." u="1"/>
        <s v="MARKABLE SOLUTIONS, S.L." u="1"/>
        <s v="GITEC CONTROL, S.L." u="1"/>
        <s v="DICOMAT, S.L." u="1"/>
        <s v="ELATE,S.A." u="1"/>
        <s v="MAX TECHNOLOGIES INC" u="1"/>
        <s v="QNV, S.L." u="1"/>
        <s v="TEMPEL, S.A." u="1"/>
        <s v="SIMTEK, INC" u="1"/>
        <s v="JOYFE,S.L." u="1"/>
        <s v="ARRAY ELECTRONICA PROFESIONAL" u="1"/>
        <s v="MOOG, B.V." u="1"/>
        <s v="OMRON ELECTRONICS IBERIA S.A.U." u="1"/>
        <s v="BARCITRONIC S.A." u="1"/>
        <s v="ELECTRONICA OLFER, S.L." u="1"/>
        <s v="INGENIEURGEMEINSCHAT FUER MESSTECHN" u="1"/>
        <s v="RITTAL, S.A" u="1"/>
        <s v="HONEYWELL LIFE SAFETY IBERIA, S.L." u="1"/>
        <s v="EPIRSA" u="1"/>
        <s v="RENOBAT OPTIMIZATION" u="1"/>
        <s v="CARTRONIC MEMORY, S.A." u="1"/>
        <s v="BYDEMES, S.L." u="1"/>
        <s v="ENELEC, S.L." u="1"/>
        <s v="CUBITEL,S.L" u="1"/>
        <s v="AMALFI TRADING, INC" u="1"/>
        <s v="ALMACENES DELCA, S.A." u="1"/>
        <s v="INFORSHOP, S.L." u="1"/>
        <s v="AQUATEKNICA, S.A." u="1"/>
        <s v="AMF MADRID SL" u="1"/>
        <s v="NORXE AS" u="1"/>
        <s v="S-CONNECT SL" u="1"/>
        <s v="SMC ESPAÑA, S.A." u="1"/>
        <s v="VOSS SA" u="1"/>
        <s v="COMERCIAL DE INDUSTRIA Y" u="1"/>
        <s v="TECCO, S.L." u="1"/>
        <s v="GIS IBERICA, S.L." u="1"/>
        <s v="TCX MICRO, S.L." u="1"/>
        <s v="ST ENGINEERING ANTYCIP  SAS" u="1"/>
        <s v="ARISTOS INDUSTRIAL, S.L.U." u="1"/>
        <s v="INOX IBERICA, S.A." u="1"/>
        <s v="ELGAMA DE MECANIZADOS SA" u="1"/>
        <s v="EUROPEAN AGENCY MENK" u="1"/>
        <s v="INTEGRAL DE CONEXIÓN Y MONTAJES S.L" u="1"/>
        <s v="FONESTAR SISTEMAS, S.A." u="1"/>
        <s v="HP PRINTING AND COMPUTING SOLUTIONS" u="1"/>
        <s v="DAKOTA COMPUTER SOLUTIONS, S.L." u="1"/>
        <s v="V-VALLEY ADVANCED SOLUTIONS" u="1"/>
        <s v="AIRBUS OPERATIONS SAS" u="1"/>
        <s v="ENCORE REAL TIME ESPAÑA,S.A" u="1"/>
        <s v="KASILH TELECOM, SL" u="1"/>
        <s v="COMPUTER TRADING S. L." u="1"/>
        <s v="INGENIERIA Y SISTEMAS DEL CABLE, SL" u="1"/>
        <s v="GIZA TECHNOLOGIES, INC" u="1"/>
        <s v="SAFEWORK, S.L." u="1"/>
        <s v="THALES AVS FRANCE SAS" u="1"/>
        <s v="AIRBUS HELICOPTERS" u="1"/>
        <s v="AIRBUS HELICOPTERS DEUTSCHLAND Gmbh" u="1"/>
        <s v="HENSOLDT Avionics GmbH" u="1"/>
        <s v="MOC Simulation Services GmbH" u="1"/>
        <s v="BARCO NV DISPLAY SYSTEMS" u="1"/>
        <s v="CODE FACTORY SL" u="1"/>
        <s v="EUROPAVIA ESPAÑA S.A." u="1"/>
        <s v="LEACH INTERNATIONAL EUROPE" u="1"/>
        <s v="PRISMACIM EFFORT, S.L." u="1"/>
        <s v="CAPTURA ELECTRONICA S.L" u="1"/>
        <s v="DANYSOFT INTERNACIONAL" u="1"/>
        <s v="Tech-Tool Plastics, Inc.BLOQUEADO" u="1"/>
        <s v="ROHDE &amp; SCHWARZ ESPAÑA, S.A." u="1"/>
        <s v="HELISWISS IBERICA S.A." u="1"/>
        <s v="2IO INGENIERIA AVANZADA SL" u="1"/>
        <s v="AS ELEMENTOS COMUNICACIONES,S.L" u="1"/>
        <s v="ATLAS COMUNICACIONES TECNOLOGI. SL" u="1"/>
        <s v="UMEC S.L" u="1"/>
        <s v="ADLER INSTRUMENTOS, S.L." u="1"/>
        <s v="REDES Y EQUIPOS DE TELECOM. S.A.L." u="1"/>
        <s v="PROTELECT TRANSFORMADOS,S.A.L." u="1"/>
        <s v="SONEPAR SPAIN S.A.U." u="1"/>
        <s v="PHOENIX CONTACT S.A." u="1"/>
        <s v="STEGOTRONIC, S.A." u="1"/>
        <s v="BERDIN MADRID S.L." u="1"/>
        <s v="SAFRAN ELECTRONICS &amp; DEFENSE" u="1"/>
        <s v="TALLERES LITOMETAL LIMEL,S.L" u="1"/>
        <s v="AMPHENOL SOCAPEX" u="1"/>
        <s v="ADEMCO ADI GLOBAL DISTRIBUTION S.L." u="1"/>
        <s v="GLENAIR, INC" u="1"/>
        <s v="MARCAJES TELLERIA SL" u="1"/>
        <s v="INTERNATIONAL PREC.PRODUCTS BV" u="1"/>
        <s v="REBOUND ELECTRONICS (UK) LTD." u="1"/>
        <s v="PINTURAS PEREIRA S.L" u="1"/>
      </sharedItems>
    </cacheField>
    <cacheField name="OEM" numFmtId="0">
      <sharedItems/>
    </cacheField>
    <cacheField name="P/N OEM" numFmtId="0">
      <sharedItems/>
    </cacheField>
    <cacheField name="Concluída" numFmtId="0">
      <sharedItems/>
    </cacheField>
    <cacheField name="Número modificaciones en fecha entrega" numFmtId="3">
      <sharedItems containsSemiMixedTypes="0" containsString="0" containsNumber="1" containsInteger="1" minValue="0" maxValue="2"/>
    </cacheField>
    <cacheField name="Número modificaciones fecha estadística" numFmtId="3">
      <sharedItems containsSemiMixedTypes="0" containsString="0" containsNumber="1" containsInteger="1" minValue="0" maxValue="2"/>
    </cacheField>
    <cacheField name="Es material RUF(Si='X',No='')" numFmtId="0">
      <sharedItems containsNonDate="0" containsString="0" containsBlank="1"/>
    </cacheField>
    <cacheField name="Elemento PEP" numFmtId="0">
      <sharedItems/>
    </cacheField>
    <cacheField name="Lead Time" numFmtId="0">
      <sharedItems containsMixedTypes="1" containsNumber="1" containsInteger="1" minValue="-6" maxValue="226"/>
    </cacheField>
    <cacheField name="Lead Time Impact" numFmtId="0">
      <sharedItems/>
    </cacheField>
    <cacheField name="Revised Date" numFmtId="0">
      <sharedItems containsNonDate="0" containsDate="1" containsString="0" containsBlank="1" minDate="2026-01-30T00:00:00" maxDate="2026-01-31T00:00:00"/>
    </cacheField>
    <cacheField name="OTD" numFmtId="14">
      <sharedItems/>
    </cacheField>
    <cacheField name="OTD Qty" numFmtId="0">
      <sharedItems containsDate="1" containsMixedTypes="1" minDate="1899-12-31T00:00:00" maxDate="1900-01-05T19:00:04"/>
    </cacheField>
    <cacheField name="Late" numFmtId="0">
      <sharedItems containsBlank="1"/>
    </cacheField>
    <cacheField name="Late Qty" numFmtId="0">
      <sharedItems containsMixedTypes="1" containsNumber="1" containsInteger="1" minValue="1" maxValue="20"/>
    </cacheField>
    <cacheField name="Extended dealine Orders" numFmtId="0">
      <sharedItems containsSemiMixedTypes="0" containsString="0" containsNumber="1" containsInteger="1" minValue="0" maxValue="1"/>
    </cacheField>
    <cacheField name="OTIF" numFmtId="0">
      <sharedItems/>
    </cacheField>
    <cacheField name="OTIF (%)" numFmtId="9">
      <sharedItems containsSemiMixedTypes="0" containsString="0" containsNumber="1" containsInteger="1" minValue="0" maxValue="1"/>
    </cacheField>
    <cacheField name="Pending Orders to be received" numFmtId="0">
      <sharedItems/>
    </cacheField>
    <cacheField name="Pending to be issued" numFmtId="0">
      <sharedItems/>
    </cacheField>
    <cacheField name="SOLPED BLOQ" numFmtId="0">
      <sharedItems/>
    </cacheField>
    <cacheField name="PO BLOQ" numFmtId="0">
      <sharedItems/>
    </cacheField>
    <cacheField name="Month" numFmtId="0">
      <sharedItems containsSemiMixedTypes="0" containsString="0" containsNumber="1" containsInteger="1" minValue="1" maxValue="12"/>
    </cacheField>
    <cacheField name="Backorder Rate" numFmtId="9">
      <sharedItems containsSemiMixedTypes="0" containsString="0" containsNumber="1" containsInteger="1" minValue="0" maxValue="1"/>
    </cacheField>
    <cacheField name="Today" numFmtId="0">
      <sharedItems containsNonDate="0" containsDate="1" containsString="0" containsBlank="1" minDate="2026-01-30T00:00:00" maxDate="2026-01-31T00:00:00"/>
    </cacheField>
    <cacheField name="Delivery Date-Today" numFmtId="1">
      <sharedItems containsMixedTypes="1" containsNumber="1" containsInteger="1" minValue="-594" maxValue="16"/>
    </cacheField>
    <cacheField name="On-going Deliveries" numFmtId="1">
      <sharedItems containsMixedTypes="1" containsNumber="1" containsInteger="1" minValue="0" maxValue="1"/>
    </cacheField>
    <cacheField name="On-going Deliveries (Qty)" numFmtId="1">
      <sharedItems containsMixedTypes="1" containsNumber="1" containsInteger="1" minValue="0" maxValue="0"/>
    </cacheField>
    <cacheField name="Warning Units (neededvsordered)" numFmtId="0">
      <sharedItems/>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Torres Peña, Natalia Beatriz" refreshedDate="46052.411340856481" createdVersion="8" refreshedVersion="8" minRefreshableVersion="3" recordCount="731" xr:uid="{897F2840-8A85-4E01-B224-FD438445846F}">
  <cacheSource type="worksheet">
    <worksheetSource ref="A1:BB732" sheet="SAP_Material Status"/>
  </cacheSource>
  <cacheFields count="54">
    <cacheField name="Item" numFmtId="0">
      <sharedItems containsSemiMixedTypes="0" containsString="0" containsNumber="1" containsInteger="1" minValue="1" maxValue="731"/>
    </cacheField>
    <cacheField name="Material" numFmtId="0">
      <sharedItems/>
    </cacheField>
    <cacheField name="Material Description" numFmtId="0">
      <sharedItems/>
    </cacheField>
    <cacheField name="Solped" numFmtId="0">
      <sharedItems/>
    </cacheField>
    <cacheField name="Solped Line" numFmtId="0">
      <sharedItems/>
    </cacheField>
    <cacheField name="Date Sol." numFmtId="14">
      <sharedItems containsSemiMixedTypes="0" containsNonDate="0" containsDate="1" containsString="0" minDate="2024-06-14T00:00:00" maxDate="2026-01-29T00:00:00"/>
    </cacheField>
    <cacheField name="Warning Sol" numFmtId="0">
      <sharedItems/>
    </cacheField>
    <cacheField name="No. PO" numFmtId="0">
      <sharedItems/>
    </cacheField>
    <cacheField name="PO Line" numFmtId="0">
      <sharedItems/>
    </cacheField>
    <cacheField name="PO Date" numFmtId="14">
      <sharedItems containsDate="1" containsMixedTypes="1" minDate="2024-06-07T00:00:00" maxDate="2026-01-21T00:00:00"/>
    </cacheField>
    <cacheField name="Release PO Date" numFmtId="14">
      <sharedItems containsDate="1" containsMixedTypes="1" minDate="2024-07-04T00:00:00" maxDate="2026-01-24T00:00:00"/>
    </cacheField>
    <cacheField name="Warning PO" numFmtId="0">
      <sharedItems/>
    </cacheField>
    <cacheField name="Delivery Date" numFmtId="14">
      <sharedItems containsDate="1" containsMixedTypes="1" minDate="2024-06-15T00:00:00" maxDate="2026-02-16T00:00:00"/>
    </cacheField>
    <cacheField name="Planned Lead Time" numFmtId="3">
      <sharedItems containsSemiMixedTypes="0" containsString="0" containsNumber="1" containsInteger="1" minValue="0" maxValue="180"/>
    </cacheField>
    <cacheField name="Tmpo.tratamiento EM" numFmtId="3">
      <sharedItems containsSemiMixedTypes="0" containsString="0" containsNumber="1" containsInteger="1" minValue="0" maxValue="8"/>
    </cacheField>
    <cacheField name="Status" numFmtId="0">
      <sharedItems/>
    </cacheField>
    <cacheField name="Ctd. Solicitada" numFmtId="0">
      <sharedItems containsSemiMixedTypes="0" containsString="0" containsNumber="1" containsInteger="1" minValue="1" maxValue="5000"/>
    </cacheField>
    <cacheField name="Ctd. pedido" numFmtId="0">
      <sharedItems containsSemiMixedTypes="0" containsString="0" containsNumber="1" containsInteger="1" minValue="0" maxValue="5000"/>
    </cacheField>
    <cacheField name="Ctd. Recepcionada" numFmtId="0">
      <sharedItems containsSemiMixedTypes="0" containsString="0" containsNumber="1" containsInteger="1" minValue="0" maxValue="5000"/>
    </cacheField>
    <cacheField name="Ctd. por recepcionar" numFmtId="0">
      <sharedItems containsSemiMixedTypes="0" containsString="0" containsNumber="1" containsInteger="1" minValue="0" maxValue="16"/>
    </cacheField>
    <cacheField name="Ctd. Aceptada" numFmtId="164">
      <sharedItems containsSemiMixedTypes="0" containsString="0" containsNumber="1" containsInteger="1" minValue="0" maxValue="340"/>
    </cacheField>
    <cacheField name="Ctd. Rechazada" numFmtId="164">
      <sharedItems containsSemiMixedTypes="0" containsString="0" containsNumber="1" containsInteger="1" minValue="0" maxValue="680"/>
    </cacheField>
    <cacheField name="Received" numFmtId="0">
      <sharedItems/>
    </cacheField>
    <cacheField name="Valor por entregar" numFmtId="0">
      <sharedItems/>
    </cacheField>
    <cacheField name="Valor ctd. aceptada" numFmtId="0">
      <sharedItems/>
    </cacheField>
    <cacheField name="Supplier" numFmtId="0">
      <sharedItems/>
    </cacheField>
    <cacheField name="OEM" numFmtId="0">
      <sharedItems/>
    </cacheField>
    <cacheField name="P/N OEM" numFmtId="0">
      <sharedItems/>
    </cacheField>
    <cacheField name="Concluída" numFmtId="0">
      <sharedItems/>
    </cacheField>
    <cacheField name="Número modificaciones en fecha entrega" numFmtId="3">
      <sharedItems containsSemiMixedTypes="0" containsString="0" containsNumber="1" containsInteger="1" minValue="0" maxValue="2"/>
    </cacheField>
    <cacheField name="Número modificaciones fecha estadística" numFmtId="3">
      <sharedItems containsSemiMixedTypes="0" containsString="0" containsNumber="1" containsInteger="1" minValue="0" maxValue="2"/>
    </cacheField>
    <cacheField name="Es material RUF(Si='X',No='')" numFmtId="0">
      <sharedItems containsNonDate="0" containsString="0" containsBlank="1"/>
    </cacheField>
    <cacheField name="Elemento PEP" numFmtId="0">
      <sharedItems/>
    </cacheField>
    <cacheField name="Lead Time" numFmtId="0">
      <sharedItems containsMixedTypes="1" containsNumber="1" containsInteger="1" minValue="-6" maxValue="226"/>
    </cacheField>
    <cacheField name="Lead Time Impact" numFmtId="0">
      <sharedItems/>
    </cacheField>
    <cacheField name="Revised Date" numFmtId="0">
      <sharedItems containsNonDate="0" containsDate="1" containsString="0" containsBlank="1" minDate="2026-01-30T00:00:00" maxDate="2026-01-31T00:00:00"/>
    </cacheField>
    <cacheField name="OTD" numFmtId="14">
      <sharedItems/>
    </cacheField>
    <cacheField name="OTD Qty" numFmtId="0">
      <sharedItems containsDate="1" containsMixedTypes="1" minDate="1899-12-31T00:00:00" maxDate="1900-01-05T19:00:04"/>
    </cacheField>
    <cacheField name="Late" numFmtId="0">
      <sharedItems containsBlank="1"/>
    </cacheField>
    <cacheField name="Late Qty" numFmtId="0">
      <sharedItems containsMixedTypes="1" containsNumber="1" containsInteger="1" minValue="1" maxValue="20"/>
    </cacheField>
    <cacheField name="Extended dealine Orders" numFmtId="0">
      <sharedItems containsSemiMixedTypes="0" containsString="0" containsNumber="1" containsInteger="1" minValue="0" maxValue="1"/>
    </cacheField>
    <cacheField name="OTIF" numFmtId="0">
      <sharedItems/>
    </cacheField>
    <cacheField name="OTIF (%)" numFmtId="9">
      <sharedItems containsSemiMixedTypes="0" containsString="0" containsNumber="1" containsInteger="1" minValue="0" maxValue="1"/>
    </cacheField>
    <cacheField name="Pending Orders to be received" numFmtId="0">
      <sharedItems/>
    </cacheField>
    <cacheField name="Pending to be issued" numFmtId="0">
      <sharedItems/>
    </cacheField>
    <cacheField name="SOLPED BLOQ" numFmtId="0">
      <sharedItems/>
    </cacheField>
    <cacheField name="PO BLOQ" numFmtId="0">
      <sharedItems/>
    </cacheField>
    <cacheField name="Month" numFmtId="0">
      <sharedItems containsSemiMixedTypes="0" containsString="0" containsNumber="1" containsInteger="1" minValue="1" maxValue="12"/>
    </cacheField>
    <cacheField name="Backorder Rate" numFmtId="9">
      <sharedItems containsSemiMixedTypes="0" containsString="0" containsNumber="1" containsInteger="1" minValue="0" maxValue="1"/>
    </cacheField>
    <cacheField name="Today" numFmtId="0">
      <sharedItems containsNonDate="0" containsDate="1" containsString="0" containsBlank="1" minDate="2026-01-30T00:00:00" maxDate="2026-01-31T00:00:00"/>
    </cacheField>
    <cacheField name="Delivery Date-Today" numFmtId="1">
      <sharedItems containsMixedTypes="1" containsNumber="1" containsInteger="1" minValue="-594" maxValue="16"/>
    </cacheField>
    <cacheField name="On-going Deliveries" numFmtId="1">
      <sharedItems containsMixedTypes="1" containsNumber="1" containsInteger="1" minValue="0" maxValue="1"/>
    </cacheField>
    <cacheField name="On-going Deliveries (Qty)" numFmtId="1">
      <sharedItems containsMixedTypes="1" containsNumber="1" containsInteger="1" minValue="0" maxValue="0"/>
    </cacheField>
    <cacheField name="Warning Units (neededvsordered)" numFmtId="0">
      <sharedItems/>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Torres Peña, Natalia Beatriz" refreshedDate="46052.411341550927" createdVersion="8" refreshedVersion="8" minRefreshableVersion="3" recordCount="731" xr:uid="{53A0DEFB-2DF3-47F2-9D25-6A0139AE5517}">
  <cacheSource type="worksheet">
    <worksheetSource ref="A1:BB732" sheet="SAP_Material Status"/>
  </cacheSource>
  <cacheFields count="54">
    <cacheField name="Item" numFmtId="0">
      <sharedItems containsSemiMixedTypes="0" containsString="0" containsNumber="1" containsInteger="1" minValue="1" maxValue="731"/>
    </cacheField>
    <cacheField name="Material" numFmtId="0">
      <sharedItems/>
    </cacheField>
    <cacheField name="Material Description" numFmtId="0">
      <sharedItems/>
    </cacheField>
    <cacheField name="Solped" numFmtId="0">
      <sharedItems/>
    </cacheField>
    <cacheField name="Solped Line" numFmtId="0">
      <sharedItems/>
    </cacheField>
    <cacheField name="Date Sol." numFmtId="14">
      <sharedItems containsSemiMixedTypes="0" containsNonDate="0" containsDate="1" containsString="0" minDate="2024-06-14T00:00:00" maxDate="2026-01-29T00:00:00"/>
    </cacheField>
    <cacheField name="Warning Sol" numFmtId="0">
      <sharedItems/>
    </cacheField>
    <cacheField name="No. PO" numFmtId="0">
      <sharedItems/>
    </cacheField>
    <cacheField name="PO Line" numFmtId="0">
      <sharedItems/>
    </cacheField>
    <cacheField name="PO Date" numFmtId="14">
      <sharedItems containsDate="1" containsMixedTypes="1" minDate="2024-06-07T00:00:00" maxDate="2026-01-21T00:00:00"/>
    </cacheField>
    <cacheField name="Release PO Date" numFmtId="14">
      <sharedItems containsDate="1" containsMixedTypes="1" minDate="2024-07-04T00:00:00" maxDate="2026-01-24T00:00:00"/>
    </cacheField>
    <cacheField name="Warning PO" numFmtId="0">
      <sharedItems/>
    </cacheField>
    <cacheField name="Delivery Date" numFmtId="14">
      <sharedItems containsDate="1" containsMixedTypes="1" minDate="2024-06-15T00:00:00" maxDate="2026-02-16T00:00:00"/>
    </cacheField>
    <cacheField name="Planned Lead Time" numFmtId="3">
      <sharedItems containsSemiMixedTypes="0" containsString="0" containsNumber="1" containsInteger="1" minValue="0" maxValue="180"/>
    </cacheField>
    <cacheField name="Tmpo.tratamiento EM" numFmtId="3">
      <sharedItems containsSemiMixedTypes="0" containsString="0" containsNumber="1" containsInteger="1" minValue="0" maxValue="8"/>
    </cacheField>
    <cacheField name="Status" numFmtId="0">
      <sharedItems/>
    </cacheField>
    <cacheField name="Ctd. Solicitada" numFmtId="0">
      <sharedItems containsSemiMixedTypes="0" containsString="0" containsNumber="1" containsInteger="1" minValue="1" maxValue="5000"/>
    </cacheField>
    <cacheField name="Ctd. pedido" numFmtId="0">
      <sharedItems containsSemiMixedTypes="0" containsString="0" containsNumber="1" containsInteger="1" minValue="0" maxValue="5000"/>
    </cacheField>
    <cacheField name="Ctd. Recepcionada" numFmtId="0">
      <sharedItems containsSemiMixedTypes="0" containsString="0" containsNumber="1" containsInteger="1" minValue="0" maxValue="5000"/>
    </cacheField>
    <cacheField name="Ctd. por recepcionar" numFmtId="0">
      <sharedItems containsSemiMixedTypes="0" containsString="0" containsNumber="1" containsInteger="1" minValue="0" maxValue="16"/>
    </cacheField>
    <cacheField name="Ctd. Aceptada" numFmtId="164">
      <sharedItems containsSemiMixedTypes="0" containsString="0" containsNumber="1" containsInteger="1" minValue="0" maxValue="340"/>
    </cacheField>
    <cacheField name="Ctd. Rechazada" numFmtId="164">
      <sharedItems containsSemiMixedTypes="0" containsString="0" containsNumber="1" containsInteger="1" minValue="0" maxValue="680"/>
    </cacheField>
    <cacheField name="Received" numFmtId="0">
      <sharedItems/>
    </cacheField>
    <cacheField name="Valor por entregar" numFmtId="0">
      <sharedItems/>
    </cacheField>
    <cacheField name="Valor ctd. aceptada" numFmtId="0">
      <sharedItems/>
    </cacheField>
    <cacheField name="Supplier" numFmtId="0">
      <sharedItems containsBlank="1" count="175">
        <s v="AMIDATA, S.A."/>
        <s v="HILTI ESPAÑOLA, S.A."/>
        <s v="SUMINISTROS, FRESADOS Y GRABADOS"/>
        <s v="AUXITEL, S.L."/>
        <s v="(AEMSA)ALMACENES ELECTRICOS MADRILE"/>
        <s v="FUNDACION JUAN XXIII-RONCALLI DISC."/>
        <s v="SARVER S.L."/>
        <s v="Technipol Suministros, S.L."/>
        <s v="FERRETERIA FERAYU SL"/>
        <s v="TCX MICRO, S.L.U"/>
        <s v="TALLERES XUQUER, SL"/>
        <s v="YNTEGRA SERV.INTEGRALES, S.L."/>
        <s v="SOUND OF NUMBERS SL"/>
        <s v="INFORMATICA CALCULO Y TECNICA, S.A."/>
        <s v="REBOUND ELECTRONICS (UK) LTD"/>
        <s v="ICOMPPLUS ELECTRONICS S.L"/>
        <s v="FELIPE DE MARCO, S.A."/>
        <s v="RDT INGENIEROS MADRID, S.L."/>
        <s v="ISC Instalaciones y Servicios de"/>
        <s v="TALLERES SANTIAGO DATO, S.L.U."/>
        <s v="PENTATEL COMUNICACIONES, S.L."/>
        <s v="TD SYNNEX SPAIN, S.L.U."/>
        <s v="CONSUEGRA SOC. COOP. LTD."/>
        <s v="ABACO SUYTEC, S.A.U."/>
        <s v="APLICACIONES DE SIMULACION"/>
        <s v="ELECTRONIC EQUIPMENT TRADING SAU (E"/>
        <s v="ESTRUCTURAS COSAN,S.L."/>
        <s v="VESTUARIO Y PROTECCION LABORAL JOYS"/>
        <s v="LAYHER IBERICA, S.L."/>
        <s v="ACOM SISTEMAS, S.L."/>
        <s v="TINDAI FORMACION, PREVENCION Y"/>
        <s v="VEOLIA SERVICIOS LECAM, S.A.U."/>
        <s v="INGRAM MICRO, S.L.U."/>
        <s v="ANTONIO RAMIREZ DECORACION SL"/>
        <s v="SOLUCIONES SICNOVA, S.L."/>
        <s v="GRUPO ELECTRO-STOCKS,S.L.U"/>
        <s v="IBERCOIN INGENIEROS, S.L."/>
        <s v="DELL COMPUTER, S.A."/>
        <s v="ALTER TECHNOLOGY-TÜV NORD"/>
        <s v="MILEXIA IBÉRICA, S.A.U."/>
        <s v=""/>
        <s v="CONECTORES Y CABLES VAHER, S.A."/>
        <s v="TTI, INC."/>
        <s v="SUMINISTROS CONECTORES PROF.,SA."/>
        <s v="Electro Enterprises New York"/>
        <m u="1"/>
        <s v="TTI INC." u="1"/>
        <s v="ARROW IBERIA ELECTRONICA SLU" u="1"/>
        <s v="SOURIAU" u="1"/>
        <s v="PEI GENESISUK LTD" u="1"/>
        <s v="TTI INC. EUROPE" u="1"/>
        <s v="CENVALSA, S.L." u="1"/>
        <s v="ARRAY ELECTRONICA PROFESIONAL, S.A." u="1"/>
        <s v="LUJISA, S.A." u="1"/>
        <s v="CERVI, S.L." u="1"/>
        <s v="INDUSTRIAS BALMES, S.A." u="1"/>
        <s v="CHARMEX INTERNACIONAL S.A." u="1"/>
        <s v="ESPRINET IBERICA, S.L.U." u="1"/>
        <s v="MOUSER ELECTRONICS, INC" u="1"/>
        <s v="TELKRON, S.A." u="1"/>
        <s v="E-T-A APARELLAJE ELECTRICO S.L.U." u="1"/>
        <s v="OMNIAELECTRONICS, S.L." u="1"/>
        <s v="INGEVIDEO, S.A." u="1"/>
        <s v="FARNELL COMPONENTS, S.L." u="1"/>
        <s v="MARKABLE SOLUTIONS, S.L." u="1"/>
        <s v="GITEC CONTROL, S.L." u="1"/>
        <s v="DICOMAT, S.L." u="1"/>
        <s v="ELATE,S.A." u="1"/>
        <s v="MAX TECHNOLOGIES INC" u="1"/>
        <s v="QNV, S.L." u="1"/>
        <s v="TEMPEL, S.A." u="1"/>
        <s v="SIMTEK, INC" u="1"/>
        <s v="JOYFE,S.L." u="1"/>
        <s v="ARRAY ELECTRONICA PROFESIONAL" u="1"/>
        <s v="MOOG, B.V." u="1"/>
        <s v="OMRON ELECTRONICS IBERIA S.A.U." u="1"/>
        <s v="BARCITRONIC S.A." u="1"/>
        <s v="ELECTRONICA OLFER, S.L." u="1"/>
        <s v="INGENIEURGEMEINSCHAT FUER MESSTECHN" u="1"/>
        <s v="RITTAL, S.A" u="1"/>
        <s v="HONEYWELL LIFE SAFETY IBERIA, S.L." u="1"/>
        <s v="EPIRSA" u="1"/>
        <s v="RENOBAT OPTIMIZATION" u="1"/>
        <s v="CARTRONIC MEMORY, S.A." u="1"/>
        <s v="BYDEMES, S.L." u="1"/>
        <s v="ENELEC, S.L." u="1"/>
        <s v="CUBITEL,S.L" u="1"/>
        <s v="AMALFI TRADING, INC" u="1"/>
        <s v="ALMACENES DELCA, S.A." u="1"/>
        <s v="INFORSHOP, S.L." u="1"/>
        <s v="AQUATEKNICA, S.A." u="1"/>
        <s v="AMF MADRID SL" u="1"/>
        <s v="NORXE AS" u="1"/>
        <s v="S-CONNECT SL" u="1"/>
        <s v="SMC ESPAÑA, S.A." u="1"/>
        <s v="VOSS SA" u="1"/>
        <s v="COMERCIAL DE INDUSTRIA Y" u="1"/>
        <s v="TECCO, S.L." u="1"/>
        <s v="GIS IBERICA, S.L." u="1"/>
        <s v="TCX MICRO, S.L." u="1"/>
        <s v="ST ENGINEERING ANTYCIP  SAS" u="1"/>
        <s v="ARISTOS INDUSTRIAL, S.L.U." u="1"/>
        <s v="INOX IBERICA, S.A." u="1"/>
        <s v="ELGAMA DE MECANIZADOS SA" u="1"/>
        <s v="EUROPEAN AGENCY MENK" u="1"/>
        <s v="INTEGRAL DE CONEXIÓN Y MONTAJES S.L" u="1"/>
        <s v="FONESTAR SISTEMAS, S.A." u="1"/>
        <s v="HP PRINTING AND COMPUTING SOLUTIONS" u="1"/>
        <s v="DAKOTA COMPUTER SOLUTIONS, S.L." u="1"/>
        <s v="V-VALLEY ADVANCED SOLUTIONS" u="1"/>
        <s v="AIRBUS OPERATIONS SAS" u="1"/>
        <s v="ENCORE REAL TIME ESPAÑA,S.A" u="1"/>
        <s v="KASILH TELECOM, SL" u="1"/>
        <s v="COMPUTER TRADING S. L." u="1"/>
        <s v="INGENIERIA Y SISTEMAS DEL CABLE, SL" u="1"/>
        <s v="GIZA TECHNOLOGIES, INC" u="1"/>
        <s v="SAFEWORK, S.L." u="1"/>
        <s v="THALES AVS FRANCE SAS" u="1"/>
        <s v="AIRBUS HELICOPTERS" u="1"/>
        <s v="AIRBUS HELICOPTERS DEUTSCHLAND Gmbh" u="1"/>
        <s v="HENSOLDT Avionics GmbH" u="1"/>
        <s v="MOC Simulation Services GmbH" u="1"/>
        <s v="BARCO NV DISPLAY SYSTEMS" u="1"/>
        <s v="CODE FACTORY SL" u="1"/>
        <s v="EUROPAVIA ESPAÑA S.A." u="1"/>
        <s v="LEACH INTERNATIONAL EUROPE" u="1"/>
        <s v="PRISMACIM EFFORT, S.L." u="1"/>
        <s v="CAPTURA ELECTRONICA S.L" u="1"/>
        <s v="DANYSOFT INTERNACIONAL" u="1"/>
        <s v="Tech-Tool Plastics, Inc.BLOQUEADO" u="1"/>
        <s v="ROHDE &amp; SCHWARZ ESPAÑA, S.A." u="1"/>
        <s v="HELISWISS IBERICA S.A." u="1"/>
        <s v="2IO INGENIERIA AVANZADA SL" u="1"/>
        <s v="AS ELEMENTOS COMUNICACIONES,S.L" u="1"/>
        <s v="ATLAS COMUNICACIONES TECNOLOGI. SL" u="1"/>
        <s v="UMEC S.L" u="1"/>
        <s v="ADLER INSTRUMENTOS, S.L." u="1"/>
        <s v="REDES Y EQUIPOS DE TELECOM. S.A.L." u="1"/>
        <s v="PROTELECT TRANSFORMADOS,S.A.L." u="1"/>
        <s v="SONEPAR SPAIN S.A.U." u="1"/>
        <s v="PHOENIX CONTACT S.A." u="1"/>
        <s v="STEGOTRONIC, S.A." u="1"/>
        <s v="BERDIN MADRID S.L." u="1"/>
        <s v="SAFRAN ELECTRONICS &amp; DEFENSE" u="1"/>
        <s v="TALLERES LITOMETAL LIMEL,S.L" u="1"/>
        <s v="AMPHENOL SOCAPEX" u="1"/>
        <s v="ADEMCO ADI GLOBAL DISTRIBUTION S.L." u="1"/>
        <s v="REBOUND ELECTRONICS (UK) LTD." u="1"/>
        <s v="Tech-Tool Plastics, Inc." u="1"/>
        <s v="TERMISER SERVICIOS INTEGRALES SL" u="1"/>
        <s v="I.A.PINTURAS,S.A. -I.A.P.S.A.-" u="1"/>
        <s v="SERVICIOS INDUSTRIALES GESTION,S.A." u="1"/>
        <s v="VINCA EQUIPOS INDUSTRIALES, SA" u="1"/>
        <s v="GESAB, S.A." u="1"/>
        <s v="ALGORITMOS PROCESOS Y DISEÑOS, S.A." u="1"/>
        <s v="WEIDMULLER, S.A." u="1"/>
        <s v="LIDERA NETWORK,S.L." u="1"/>
        <s v="IEC ELECTRONIQUE" u="1"/>
        <s v="ALPSUN PTE LTD" u="1"/>
        <s v="MASON ELECTRIC, CO" u="1"/>
        <s v="TEYDE 2010 S.L." u="1"/>
        <s v="EasyView Consulting S.L." u="1"/>
        <s v="TOULOUSE AIR SPARES" u="1"/>
        <s v="ST ENGINEERING TRAINING &amp;" u="1"/>
        <s v="MARCAJES TELLERIA SL" u="1"/>
        <s v="CRAMBO, S.A." u="1"/>
        <s v="TEYDISA TECNOLOGIA Y DESARROLLO" u="1"/>
        <s v="AEROFALCON S.L." u="1"/>
        <s v="A2C AIR COST CONTROL" u="1"/>
        <s v="SAFRAN ELECTRICAL &amp; POWER UK LTD." u="1"/>
        <s v="CMC ELECTRONICS INC" u="1"/>
        <s v="AIRBUS HELICOPTERS ESPAÑA, S.A." u="1"/>
        <s v="RTDYNAMICS OHG" u="1"/>
        <s v="TTI INC, (USA)" u="1"/>
        <s v="RS AMIDATA, S.A." u="1"/>
      </sharedItems>
    </cacheField>
    <cacheField name="OEM" numFmtId="0">
      <sharedItems/>
    </cacheField>
    <cacheField name="P/N OEM" numFmtId="0">
      <sharedItems/>
    </cacheField>
    <cacheField name="Concluída" numFmtId="0">
      <sharedItems/>
    </cacheField>
    <cacheField name="Número modificaciones en fecha entrega" numFmtId="3">
      <sharedItems containsSemiMixedTypes="0" containsString="0" containsNumber="1" containsInteger="1" minValue="0" maxValue="2"/>
    </cacheField>
    <cacheField name="Número modificaciones fecha estadística" numFmtId="3">
      <sharedItems containsSemiMixedTypes="0" containsString="0" containsNumber="1" containsInteger="1" minValue="0" maxValue="2"/>
    </cacheField>
    <cacheField name="Es material RUF(Si='X',No='')" numFmtId="0">
      <sharedItems containsNonDate="0" containsString="0" containsBlank="1"/>
    </cacheField>
    <cacheField name="Elemento PEP" numFmtId="0">
      <sharedItems/>
    </cacheField>
    <cacheField name="Lead Time" numFmtId="0">
      <sharedItems containsMixedTypes="1" containsNumber="1" containsInteger="1" minValue="-6" maxValue="226"/>
    </cacheField>
    <cacheField name="Lead Time Impact" numFmtId="0">
      <sharedItems containsBlank="1" count="6">
        <s v="-"/>
        <s v="LOW" u="1"/>
        <s v="VERY HIGH" u="1"/>
        <s v="MEDIUM" u="1"/>
        <s v="HIGH" u="1"/>
        <m u="1"/>
      </sharedItems>
    </cacheField>
    <cacheField name="Revised Date" numFmtId="0">
      <sharedItems containsNonDate="0" containsDate="1" containsString="0" containsBlank="1" minDate="2026-01-30T00:00:00" maxDate="2026-01-31T00:00:00"/>
    </cacheField>
    <cacheField name="OTD" numFmtId="14">
      <sharedItems/>
    </cacheField>
    <cacheField name="OTD Qty" numFmtId="0">
      <sharedItems containsDate="1" containsMixedTypes="1" minDate="1899-12-31T00:00:00" maxDate="1900-01-05T19:00:04"/>
    </cacheField>
    <cacheField name="Late" numFmtId="0">
      <sharedItems containsBlank="1"/>
    </cacheField>
    <cacheField name="Late Qty" numFmtId="0">
      <sharedItems containsMixedTypes="1" containsNumber="1" containsInteger="1" minValue="1" maxValue="20"/>
    </cacheField>
    <cacheField name="Extended dealine Orders" numFmtId="0">
      <sharedItems containsSemiMixedTypes="0" containsString="0" containsNumber="1" containsInteger="1" minValue="0" maxValue="1"/>
    </cacheField>
    <cacheField name="OTIF" numFmtId="0">
      <sharedItems/>
    </cacheField>
    <cacheField name="OTIF (%)" numFmtId="9">
      <sharedItems containsSemiMixedTypes="0" containsString="0" containsNumber="1" containsInteger="1" minValue="0" maxValue="1"/>
    </cacheField>
    <cacheField name="Pending Orders to be received" numFmtId="0">
      <sharedItems/>
    </cacheField>
    <cacheField name="Pending to be issued" numFmtId="0">
      <sharedItems/>
    </cacheField>
    <cacheField name="SOLPED BLOQ" numFmtId="0">
      <sharedItems/>
    </cacheField>
    <cacheField name="PO BLOQ" numFmtId="0">
      <sharedItems/>
    </cacheField>
    <cacheField name="Month" numFmtId="0">
      <sharedItems containsSemiMixedTypes="0" containsString="0" containsNumber="1" containsInteger="1" minValue="1" maxValue="12"/>
    </cacheField>
    <cacheField name="Backorder Rate" numFmtId="9">
      <sharedItems containsSemiMixedTypes="0" containsString="0" containsNumber="1" containsInteger="1" minValue="0" maxValue="1"/>
    </cacheField>
    <cacheField name="Today" numFmtId="0">
      <sharedItems containsNonDate="0" containsDate="1" containsString="0" containsBlank="1" minDate="2026-01-30T00:00:00" maxDate="2026-01-31T00:00:00"/>
    </cacheField>
    <cacheField name="Delivery Date-Today" numFmtId="1">
      <sharedItems containsMixedTypes="1" containsNumber="1" containsInteger="1" minValue="-594" maxValue="16"/>
    </cacheField>
    <cacheField name="On-going Deliveries" numFmtId="1">
      <sharedItems containsMixedTypes="1" containsNumber="1" containsInteger="1" minValue="0" maxValue="1"/>
    </cacheField>
    <cacheField name="On-going Deliveries (Qty)" numFmtId="1">
      <sharedItems containsMixedTypes="1" containsNumber="1" containsInteger="1" minValue="0" maxValue="0"/>
    </cacheField>
    <cacheField name="Warning Units (neededvsordered)" numFmtId="0">
      <sharedItems/>
    </cacheField>
  </cacheFields>
  <extLst>
    <ext xmlns:x14="http://schemas.microsoft.com/office/spreadsheetml/2009/9/main" uri="{725AE2AE-9491-48be-B2B4-4EB974FC3084}">
      <x14:pivotCacheDefinition pivotCacheId="1132059797"/>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Torres Peña, Natalia Beatriz" refreshedDate="46052.411342361112" createdVersion="8" refreshedVersion="8" minRefreshableVersion="3" recordCount="967" xr:uid="{697AF200-5E52-4774-841B-B95F464BC12E}">
  <cacheSource type="worksheet">
    <worksheetSource ref="A1:BB968" sheet="SAP_Material Status"/>
  </cacheSource>
  <cacheFields count="54">
    <cacheField name="Item" numFmtId="0">
      <sharedItems containsSemiMixedTypes="0" containsString="0" containsNumber="1" containsInteger="1" minValue="1" maxValue="967"/>
    </cacheField>
    <cacheField name="Material" numFmtId="0">
      <sharedItems/>
    </cacheField>
    <cacheField name="Material Description" numFmtId="0">
      <sharedItems/>
    </cacheField>
    <cacheField name="Solped" numFmtId="0">
      <sharedItems/>
    </cacheField>
    <cacheField name="Solped Line" numFmtId="0">
      <sharedItems/>
    </cacheField>
    <cacheField name="Date Sol." numFmtId="14">
      <sharedItems containsSemiMixedTypes="0" containsNonDate="0" containsDate="1" containsString="0" minDate="2024-06-14T00:00:00" maxDate="2026-01-29T00:00:00"/>
    </cacheField>
    <cacheField name="Warning Sol" numFmtId="0">
      <sharedItems/>
    </cacheField>
    <cacheField name="No. PO" numFmtId="0">
      <sharedItems/>
    </cacheField>
    <cacheField name="PO Line" numFmtId="0">
      <sharedItems/>
    </cacheField>
    <cacheField name="PO Date" numFmtId="14">
      <sharedItems containsDate="1" containsMixedTypes="1" minDate="2024-06-07T00:00:00" maxDate="2026-01-21T00:00:00"/>
    </cacheField>
    <cacheField name="Release PO Date" numFmtId="14">
      <sharedItems containsDate="1" containsMixedTypes="1" minDate="2024-06-17T00:00:00" maxDate="2026-01-24T00:00:00"/>
    </cacheField>
    <cacheField name="Warning PO" numFmtId="0">
      <sharedItems/>
    </cacheField>
    <cacheField name="Delivery Date" numFmtId="14">
      <sharedItems containsDate="1" containsMixedTypes="1" minDate="2024-06-15T00:00:00" maxDate="2026-02-16T00:00:00"/>
    </cacheField>
    <cacheField name="Planned Lead Time" numFmtId="3">
      <sharedItems containsSemiMixedTypes="0" containsString="0" containsNumber="1" containsInteger="1" minValue="0" maxValue="180"/>
    </cacheField>
    <cacheField name="Tmpo.tratamiento EM" numFmtId="3">
      <sharedItems containsSemiMixedTypes="0" containsString="0" containsNumber="1" containsInteger="1" minValue="0" maxValue="15"/>
    </cacheField>
    <cacheField name="Status" numFmtId="0">
      <sharedItems/>
    </cacheField>
    <cacheField name="Ctd. Solicitada" numFmtId="0">
      <sharedItems containsSemiMixedTypes="0" containsString="0" containsNumber="1" containsInteger="1" minValue="1" maxValue="5000"/>
    </cacheField>
    <cacheField name="Ctd. pedido" numFmtId="0">
      <sharedItems containsSemiMixedTypes="0" containsString="0" containsNumber="1" minValue="0" maxValue="5000"/>
    </cacheField>
    <cacheField name="Ctd. Recepcionada" numFmtId="0">
      <sharedItems containsSemiMixedTypes="0" containsString="0" containsNumber="1" minValue="0" maxValue="5000"/>
    </cacheField>
    <cacheField name="Ctd. por recepcionar" numFmtId="0">
      <sharedItems containsSemiMixedTypes="0" containsString="0" containsNumber="1" minValue="0" maxValue="1000"/>
    </cacheField>
    <cacheField name="Ctd. Aceptada" numFmtId="164">
      <sharedItems containsSemiMixedTypes="0" containsString="0" containsNumber="1" containsInteger="1" minValue="0" maxValue="5000"/>
    </cacheField>
    <cacheField name="Ctd. Rechazada" numFmtId="164">
      <sharedItems containsSemiMixedTypes="0" containsString="0" containsNumber="1" containsInteger="1" minValue="0" maxValue="1000"/>
    </cacheField>
    <cacheField name="Received" numFmtId="0">
      <sharedItems/>
    </cacheField>
    <cacheField name="Valor por entregar" numFmtId="0">
      <sharedItems/>
    </cacheField>
    <cacheField name="Valor ctd. aceptada" numFmtId="0">
      <sharedItems/>
    </cacheField>
    <cacheField name="Supplier" numFmtId="0">
      <sharedItems containsBlank="1" count="186">
        <s v="AMIDATA, S.A."/>
        <s v="HILTI ESPAÑOLA, S.A."/>
        <s v="SUMINISTROS, FRESADOS Y GRABADOS"/>
        <s v="AUXITEL, S.L."/>
        <s v="(AEMSA)ALMACENES ELECTRICOS MADRILE"/>
        <s v="FUNDACION JUAN XXIII-RONCALLI DISC."/>
        <s v="SARVER S.L."/>
        <s v="Technipol Suministros, S.L."/>
        <s v="FERRETERIA FERAYU SL"/>
        <s v="TCX MICRO, S.L.U"/>
        <s v="TALLERES XUQUER, SL"/>
        <s v="YNTEGRA SERV.INTEGRALES, S.L."/>
        <s v="SOUND OF NUMBERS SL"/>
        <s v="INFORMATICA CALCULO Y TECNICA, S.A."/>
        <s v="REBOUND ELECTRONICS (UK) LTD"/>
        <s v="ICOMPPLUS ELECTRONICS S.L"/>
        <s v="FELIPE DE MARCO, S.A."/>
        <s v="RDT INGENIEROS MADRID, S.L."/>
        <s v="ISC Instalaciones y Servicios de"/>
        <s v="TALLERES SANTIAGO DATO, S.L.U."/>
        <s v="PENTATEL COMUNICACIONES, S.L."/>
        <s v="TD SYNNEX SPAIN, S.L.U."/>
        <s v="CONSUEGRA SOC. COOP. LTD."/>
        <s v="ABACO SUYTEC, S.A.U."/>
        <s v="APLICACIONES DE SIMULACION"/>
        <s v="ELECTRONIC EQUIPMENT TRADING SAU (E"/>
        <s v="ESTRUCTURAS COSAN,S.L."/>
        <s v="VESTUARIO Y PROTECCION LABORAL JOYS"/>
        <s v="LAYHER IBERICA, S.L."/>
        <s v="ACOM SISTEMAS, S.L."/>
        <s v="TINDAI FORMACION, PREVENCION Y"/>
        <s v="VEOLIA SERVICIOS LECAM, S.A.U."/>
        <s v="INGRAM MICRO, S.L.U."/>
        <s v="ANTONIO RAMIREZ DECORACION SL"/>
        <s v="SOLUCIONES SICNOVA, S.L."/>
        <s v="GRUPO ELECTRO-STOCKS,S.L.U"/>
        <s v="IBERCOIN INGENIEROS, S.L."/>
        <s v="DELL COMPUTER, S.A."/>
        <s v="ALTER TECHNOLOGY-TÜV NORD"/>
        <s v="MILEXIA IBÉRICA, S.A.U."/>
        <s v=""/>
        <s v="CONECTORES Y CABLES VAHER, S.A."/>
        <s v="TTI, INC."/>
        <s v="SUMINISTROS CONECTORES PROF.,SA."/>
        <s v="Electro Enterprises New York"/>
        <s v="TTI INC."/>
        <s v="ARROW IBERIA ELECTRONICA SLU"/>
        <s v="SOURIAU"/>
        <s v="PEI GENESISUK LTD"/>
        <s v="CENVALSA, S.L."/>
        <s v="ARRAY ELECTRONICA PROFESIONAL, S.A."/>
        <s v="LUJISA, S.A."/>
        <s v="CERVI, S.L."/>
        <s v="INDUSTRIAS BALMES, S.A."/>
        <s v="CHARMEX INTERNACIONAL S.A."/>
        <s v="ESPRINET IBERICA, S.L.U."/>
        <s v="MOUSER ELECTRONICS, INC."/>
        <s v="TELKRON, S.A."/>
        <s v="E-T-A APARELLAJE ELECTRICO S.L.U."/>
        <s v="OMNIAELECTRONICS, S.L."/>
        <s v="INGE VIDEO, S.A."/>
        <s v="FARNELL COMPONENTS, S.L."/>
        <s v="MARKABLE SOLUTIONS, S.L."/>
        <s v="GITEC CONTROL, S.L."/>
        <s v="DICOMAT, S.L."/>
        <s v="ELATE,S.A."/>
        <s v="MAX TECHNOLOGIES INC"/>
        <s v="QNV, S.L."/>
        <s v="TEMPEL, S.A."/>
        <s v="SIMTEK, INC"/>
        <s v="JOYFE,S.L."/>
        <s v="MOOG, B.V."/>
        <s v="OMRON ELECTRONICS IBERIA S.A.U."/>
        <s v="BARCITRONIC S.A."/>
        <m u="1"/>
        <s v="MOUSER ELECTRONICS, INC" u="1"/>
        <s v="ELECTRONICA OLFER, S.L." u="1"/>
        <s v="INGENIEURGEMEINSCHAT FUER MESSTECHN" u="1"/>
        <s v="RITTAL, S.A" u="1"/>
        <s v="HONEYWELL LIFE SAFETY IBERIA, S.L." u="1"/>
        <s v="EPIRSA" u="1"/>
        <s v="TTI INC. EUROPE" u="1"/>
        <s v="RENOBAT OPTIMIZATION" u="1"/>
        <s v="CARTRONIC MEMORY, S.A." u="1"/>
        <s v="BY DEMES, S.L." u="1"/>
        <s v="ENELEC, S.L." u="1"/>
        <s v="INGEVIDEO, S.A." u="1"/>
        <s v="GIZA TECHNOLOGIES, INC" u="1"/>
        <s v="CUBITEL,S.L" u="1"/>
        <s v="AMALFI TRADING, INC" u="1"/>
        <s v="ALMACENES DELCA, S.A." u="1"/>
        <s v="INFORSHOP, S.L." u="1"/>
        <s v="AQUATEKNICA, S.A." u="1"/>
        <s v="AMF MADRID SL" u="1"/>
        <s v="NORXE AS" u="1"/>
        <s v="S-CONNECT SL" u="1"/>
        <s v="SMC ESPAÑA, S.A." u="1"/>
        <s v="VOSS SA" u="1"/>
        <s v="COMERCIAL DE INDUSTRIA Y" u="1"/>
        <s v="TECCO, S.L." u="1"/>
        <s v="GIS IBERICA, S.L." u="1"/>
        <s v="ST ENGINEERING ANTYCIP  SAS" u="1"/>
        <s v="ARISTOS INDUSTRIAL, S.L.U." u="1"/>
        <s v="INOX IBERICA, S.A." u="1"/>
        <s v="ELGAMA DE MECANIZADOS SA" u="1"/>
        <s v="BYDEMES, S.L." u="1"/>
        <s v="ARRAY ELECTRONICA PROFESIONAL" u="1"/>
        <s v="EUROPEAN AGENCY MENK" u="1"/>
        <s v="INTEGRAL DE CONEXIÓN Y MONTAJES S.L" u="1"/>
        <s v="FONESTAR SISTEMAS, S.A." u="1"/>
        <s v="HP PRINTING AND COMPUTING SOLUTIONS" u="1"/>
        <s v="DAKOTA COMPUTER SOLUTIONS, S.L." u="1"/>
        <s v="V-VALLEY ADVANCED SOLUTIONS" u="1"/>
        <s v="AIRBUS OPERATIONS SAS" u="1"/>
        <s v="KASILH TELECOM, SL" u="1"/>
        <s v="THALES AVS FRANCE SAS" u="1"/>
        <s v="INGENIERIA Y SISTEMAS DEL CABLE, SL" u="1"/>
        <s v="SAFEWORK, S.L." u="1"/>
        <s v="TCX MICRO, S.L." u="1"/>
        <s v="PUNZOMET S.L." u="1"/>
        <s v="ITURRI, S.A." u="1"/>
        <s v="TOULOUSE AIR SPARES" u="1"/>
        <s v="COMPUTER TRADING S. L." u="1"/>
        <s v="PHOENIX CONTACT S.A." u="1"/>
        <s v="ENCORE REAL TIME ESPAÑA,S.A" u="1"/>
        <s v="GLENAIR, INC" u="1"/>
        <s v="WEIDMULLER, S.A." u="1"/>
        <s v="AIRBUS HELICOPTERS" u="1"/>
        <s v="AIRBUS HELICOPTERS DEUTSCHLAND Gmbh" u="1"/>
        <s v="HENSOLDT Avionics GmbH" u="1"/>
        <s v="MOC Simulation Services GmbH" u="1"/>
        <s v="BARCO NV DISPLAY SYSTEMS" u="1"/>
        <s v="CODE FACTORY SL" u="1"/>
        <s v="EUROPAVIA ESPAÑA S.A." u="1"/>
        <s v="LEACH INTERNATIONAL EUROPE" u="1"/>
        <s v="PRISMACIM EFFORT, S.L." u="1"/>
        <s v="CAPTURA ELECTRONICA S.L" u="1"/>
        <s v="DANYSOFT INTERNACIONAL" u="1"/>
        <s v="Tech-Tool Plastics, Inc.BLOQUEADO" u="1"/>
        <s v="ROHDE &amp; SCHWARZ ESPAÑA, S.A." u="1"/>
        <s v="HELISWISS IBERICA S.A." u="1"/>
        <s v="2IO INGENIERIA AVANZADA SL" u="1"/>
        <s v="AS ELEMENTOS COMUNICACIONES,S.L" u="1"/>
        <s v="ATLAS COMUNICACIONES TECNOLOGI. SL" u="1"/>
        <s v="UMEC S.L" u="1"/>
        <s v="ADLER INSTRUMENTOS, S.L." u="1"/>
        <s v="REDES Y EQUIPOS DE TELECOM. S.A.L." u="1"/>
        <s v="PROTELECT TRANSFORMADOS,S.A.L." u="1"/>
        <s v="SONEPAR SPAIN S.A.U." u="1"/>
        <s v="STEGOTRONIC, S.A." u="1"/>
        <s v="BERDIN MADRID S.L." u="1"/>
        <s v="SAFRAN ELECTRONICS &amp; DEFENSE" u="1"/>
        <s v="TALLERES LITOMETAL LIMEL,S.L" u="1"/>
        <s v="AMPHENOL SOCAPEX" u="1"/>
        <s v="ADEMCO ADI GLOBAL DISTRIBUTION S.L." u="1"/>
        <s v="MARCAJES TELLERIA SL" u="1"/>
        <s v="INTERNATIONAL PREC.PRODUCTS BV" u="1"/>
        <s v="REBOUND ELECTRONICS (UK) LTD." u="1"/>
        <s v="PINTURAS PEREIRA S.L" u="1"/>
        <s v="AEROTECNICA, S.A." u="1"/>
        <s v="RUMALSER SERVICIOS Y PRODUCCION S.L" u="1"/>
        <s v="BEETRONICS B.V." u="1"/>
        <s v="Tech-Tool Plastics, Inc." u="1"/>
        <s v="TERMISER SERVICIOS INTEGRALES SL" u="1"/>
        <s v="I.A.PINTURAS,S.A. -I.A.P.S.A.-" u="1"/>
        <s v="SERVICIOS INDUSTRIALES GESTION,S.A." u="1"/>
        <s v="VINCA EQUIPOS INDUSTRIALES, SA" u="1"/>
        <s v="GESAB, S.A." u="1"/>
        <s v="ALGORITMOS PROCESOS Y DISEÑOS, S.A." u="1"/>
        <s v="LIDERA NETWORK,S.L." u="1"/>
        <s v="IEC ELECTRONIQUE" u="1"/>
        <s v="ALPSUN PTE LTD" u="1"/>
        <s v="MASON ELECTRIC, CO" u="1"/>
        <s v="TEYDE 2010 S.L." u="1"/>
        <s v="EasyView Consulting S.L." u="1"/>
        <s v="ST ENGINEERING TRAINING &amp;" u="1"/>
        <s v="CRAMBO, S.A." u="1"/>
        <s v="TEYDISA TECNOLOGIA Y DESARROLLO" u="1"/>
        <s v="AEROFALCON S.L." u="1"/>
        <s v="A2C AIR COST CONTROL" u="1"/>
        <s v="SAFRAN ELECTRICAL &amp; POWER UK LTD." u="1"/>
        <s v="CMC ELECTRONICS INC" u="1"/>
        <s v="AIRBUS HELICOPTERS ESPAÑA, S.A." u="1"/>
        <s v="RTDYNAMICS OHG" u="1"/>
        <s v="TTI INC, (USA)" u="1"/>
        <s v="RS AMIDATA, S.A." u="1"/>
      </sharedItems>
    </cacheField>
    <cacheField name="OEM" numFmtId="0">
      <sharedItems/>
    </cacheField>
    <cacheField name="P/N OEM" numFmtId="0">
      <sharedItems/>
    </cacheField>
    <cacheField name="Concluída" numFmtId="0">
      <sharedItems/>
    </cacheField>
    <cacheField name="Número modificaciones en fecha entrega" numFmtId="3">
      <sharedItems containsSemiMixedTypes="0" containsString="0" containsNumber="1" containsInteger="1" minValue="0" maxValue="5"/>
    </cacheField>
    <cacheField name="Número modificaciones fecha estadística" numFmtId="3">
      <sharedItems containsSemiMixedTypes="0" containsString="0" containsNumber="1" containsInteger="1" minValue="0" maxValue="5"/>
    </cacheField>
    <cacheField name="Es material RUF(Si='X',No='')" numFmtId="0">
      <sharedItems containsNonDate="0" containsString="0" containsBlank="1"/>
    </cacheField>
    <cacheField name="Elemento PEP" numFmtId="0">
      <sharedItems/>
    </cacheField>
    <cacheField name="Lead Time" numFmtId="0">
      <sharedItems containsMixedTypes="1" containsNumber="1" containsInteger="1" minValue="-105" maxValue="558"/>
    </cacheField>
    <cacheField name="Lead Time Impact" numFmtId="0">
      <sharedItems/>
    </cacheField>
    <cacheField name="Revised Date" numFmtId="0">
      <sharedItems containsNonDate="0" containsDate="1" containsString="0" containsBlank="1" minDate="2026-01-30T00:00:00" maxDate="2026-01-31T00:00:00"/>
    </cacheField>
    <cacheField name="OTD" numFmtId="14">
      <sharedItems/>
    </cacheField>
    <cacheField name="OTD Qty" numFmtId="0">
      <sharedItems containsDate="1" containsMixedTypes="1" minDate="1899-12-31T00:00:00" maxDate="1900-01-05T19:00:04"/>
    </cacheField>
    <cacheField name="Late" numFmtId="0">
      <sharedItems containsBlank="1"/>
    </cacheField>
    <cacheField name="Late Qty" numFmtId="0">
      <sharedItems containsMixedTypes="1" containsNumber="1" containsInteger="1" minValue="1" maxValue="20"/>
    </cacheField>
    <cacheField name="Extended dealine Orders" numFmtId="0">
      <sharedItems containsSemiMixedTypes="0" containsString="0" containsNumber="1" containsInteger="1" minValue="0" maxValue="1"/>
    </cacheField>
    <cacheField name="OTIF" numFmtId="0">
      <sharedItems/>
    </cacheField>
    <cacheField name="OTIF (%)" numFmtId="9">
      <sharedItems containsSemiMixedTypes="0" containsString="0" containsNumber="1" containsInteger="1" minValue="0" maxValue="1"/>
    </cacheField>
    <cacheField name="Pending Orders to be received" numFmtId="0">
      <sharedItems/>
    </cacheField>
    <cacheField name="Pending to be issued" numFmtId="0">
      <sharedItems/>
    </cacheField>
    <cacheField name="SOLPED BLOQ" numFmtId="0">
      <sharedItems/>
    </cacheField>
    <cacheField name="PO BLOQ" numFmtId="0">
      <sharedItems/>
    </cacheField>
    <cacheField name="Month" numFmtId="0">
      <sharedItems containsSemiMixedTypes="0" containsString="0" containsNumber="1" containsInteger="1" minValue="1" maxValue="12"/>
    </cacheField>
    <cacheField name="Backorder Rate" numFmtId="9">
      <sharedItems containsSemiMixedTypes="0" containsString="0" containsNumber="1" containsInteger="1" minValue="0" maxValue="1"/>
    </cacheField>
    <cacheField name="Today" numFmtId="0">
      <sharedItems containsNonDate="0" containsDate="1" containsString="0" containsBlank="1" minDate="2026-01-30T00:00:00" maxDate="2026-01-31T00:00:00"/>
    </cacheField>
    <cacheField name="Delivery Date-Today" numFmtId="1">
      <sharedItems containsMixedTypes="1" containsNumber="1" containsInteger="1" minValue="-594" maxValue="16"/>
    </cacheField>
    <cacheField name="On-going Deliveries" numFmtId="1">
      <sharedItems containsMixedTypes="1" containsNumber="1" containsInteger="1" minValue="0" maxValue="1"/>
    </cacheField>
    <cacheField name="On-going Deliveries (Qty)" numFmtId="1">
      <sharedItems containsMixedTypes="1" containsNumber="1" containsInteger="1" minValue="0" maxValue="0"/>
    </cacheField>
    <cacheField name="Warning Units (neededvsordered)" numFmtId="0">
      <sharedItems/>
    </cacheField>
  </cacheFields>
  <extLst>
    <ext xmlns:x14="http://schemas.microsoft.com/office/spreadsheetml/2009/9/main" uri="{725AE2AE-9491-48be-B2B4-4EB974FC3084}">
      <x14:pivotCacheDefinition pivotCacheId="1029064893"/>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Torres Peña, Natalia Beatriz" refreshedDate="46052.411343402775" createdVersion="8" refreshedVersion="8" minRefreshableVersion="3" recordCount="731" xr:uid="{1D68C148-7C8E-4FB9-981D-7BBE076A31AF}">
  <cacheSource type="worksheet">
    <worksheetSource ref="A1:BB732" sheet="SAP_Material Status"/>
  </cacheSource>
  <cacheFields count="54">
    <cacheField name="Item" numFmtId="0">
      <sharedItems containsSemiMixedTypes="0" containsString="0" containsNumber="1" containsInteger="1" minValue="1" maxValue="731"/>
    </cacheField>
    <cacheField name="Material" numFmtId="0">
      <sharedItems/>
    </cacheField>
    <cacheField name="Material Description" numFmtId="0">
      <sharedItems/>
    </cacheField>
    <cacheField name="Solped" numFmtId="0">
      <sharedItems/>
    </cacheField>
    <cacheField name="Solped Line" numFmtId="0">
      <sharedItems/>
    </cacheField>
    <cacheField name="Date Sol." numFmtId="14">
      <sharedItems containsSemiMixedTypes="0" containsNonDate="0" containsDate="1" containsString="0" minDate="2024-06-14T00:00:00" maxDate="2026-01-29T00:00:00"/>
    </cacheField>
    <cacheField name="Warning Sol" numFmtId="0">
      <sharedItems/>
    </cacheField>
    <cacheField name="No. PO" numFmtId="0">
      <sharedItems/>
    </cacheField>
    <cacheField name="PO Line" numFmtId="0">
      <sharedItems/>
    </cacheField>
    <cacheField name="PO Date" numFmtId="14">
      <sharedItems containsDate="1" containsMixedTypes="1" minDate="2024-06-07T00:00:00" maxDate="2026-01-21T00:00:00"/>
    </cacheField>
    <cacheField name="Release PO Date" numFmtId="14">
      <sharedItems containsDate="1" containsMixedTypes="1" minDate="2024-07-04T00:00:00" maxDate="2026-01-24T00:00:00"/>
    </cacheField>
    <cacheField name="Warning PO" numFmtId="0">
      <sharedItems/>
    </cacheField>
    <cacheField name="Delivery Date" numFmtId="14">
      <sharedItems containsDate="1" containsMixedTypes="1" minDate="2024-06-15T00:00:00" maxDate="2026-02-16T00:00:00"/>
    </cacheField>
    <cacheField name="Planned Lead Time" numFmtId="3">
      <sharedItems containsSemiMixedTypes="0" containsString="0" containsNumber="1" containsInteger="1" minValue="0" maxValue="180"/>
    </cacheField>
    <cacheField name="Tmpo.tratamiento EM" numFmtId="3">
      <sharedItems containsSemiMixedTypes="0" containsString="0" containsNumber="1" containsInteger="1" minValue="0" maxValue="8"/>
    </cacheField>
    <cacheField name="Status" numFmtId="0">
      <sharedItems/>
    </cacheField>
    <cacheField name="Ctd. Solicitada" numFmtId="0">
      <sharedItems containsSemiMixedTypes="0" containsString="0" containsNumber="1" containsInteger="1" minValue="1" maxValue="5000"/>
    </cacheField>
    <cacheField name="Ctd. pedido" numFmtId="0">
      <sharedItems containsSemiMixedTypes="0" containsString="0" containsNumber="1" containsInteger="1" minValue="0" maxValue="5000"/>
    </cacheField>
    <cacheField name="Ctd. Recepcionada" numFmtId="0">
      <sharedItems containsSemiMixedTypes="0" containsString="0" containsNumber="1" containsInteger="1" minValue="0" maxValue="5000"/>
    </cacheField>
    <cacheField name="Ctd. por recepcionar" numFmtId="0">
      <sharedItems containsSemiMixedTypes="0" containsString="0" containsNumber="1" containsInteger="1" minValue="0" maxValue="16"/>
    </cacheField>
    <cacheField name="Ctd. Aceptada" numFmtId="164">
      <sharedItems containsSemiMixedTypes="0" containsString="0" containsNumber="1" containsInteger="1" minValue="0" maxValue="340"/>
    </cacheField>
    <cacheField name="Ctd. Rechazada" numFmtId="164">
      <sharedItems containsSemiMixedTypes="0" containsString="0" containsNumber="1" containsInteger="1" minValue="0" maxValue="680"/>
    </cacheField>
    <cacheField name="Received" numFmtId="0">
      <sharedItems/>
    </cacheField>
    <cacheField name="Valor por entregar" numFmtId="0">
      <sharedItems/>
    </cacheField>
    <cacheField name="Valor ctd. aceptada" numFmtId="0">
      <sharedItems/>
    </cacheField>
    <cacheField name="Supplier" numFmtId="0">
      <sharedItems containsBlank="1" count="149">
        <s v="AMIDATA, S.A."/>
        <s v="HILTI ESPAÑOLA, S.A."/>
        <s v="SUMINISTROS, FRESADOS Y GRABADOS"/>
        <s v="AUXITEL, S.L."/>
        <s v="(AEMSA)ALMACENES ELECTRICOS MADRILE"/>
        <s v="FUNDACION JUAN XXIII-RONCALLI DISC."/>
        <s v="SARVER S.L."/>
        <s v="Technipol Suministros, S.L."/>
        <s v="FERRETERIA FERAYU SL"/>
        <s v="TCX MICRO, S.L.U"/>
        <s v="TALLERES XUQUER, SL"/>
        <s v="YNTEGRA SERV.INTEGRALES, S.L."/>
        <s v="SOUND OF NUMBERS SL"/>
        <s v="INFORMATICA CALCULO Y TECNICA, S.A."/>
        <s v="REBOUND ELECTRONICS (UK) LTD"/>
        <s v="ICOMPPLUS ELECTRONICS S.L"/>
        <s v="FELIPE DE MARCO, S.A."/>
        <s v="RDT INGENIEROS MADRID, S.L."/>
        <s v="ISC Instalaciones y Servicios de"/>
        <s v="TALLERES SANTIAGO DATO, S.L.U."/>
        <s v="PENTATEL COMUNICACIONES, S.L."/>
        <s v="TD SYNNEX SPAIN, S.L.U."/>
        <s v="CONSUEGRA SOC. COOP. LTD."/>
        <s v="ABACO SUYTEC, S.A.U."/>
        <s v="APLICACIONES DE SIMULACION"/>
        <s v="ELECTRONIC EQUIPMENT TRADING SAU (E"/>
        <s v="ESTRUCTURAS COSAN,S.L."/>
        <s v="VESTUARIO Y PROTECCION LABORAL JOYS"/>
        <s v="LAYHER IBERICA, S.L."/>
        <s v="ACOM SISTEMAS, S.L."/>
        <s v="TINDAI FORMACION, PREVENCION Y"/>
        <s v="VEOLIA SERVICIOS LECAM, S.A.U."/>
        <s v="INGRAM MICRO, S.L.U."/>
        <s v="ANTONIO RAMIREZ DECORACION SL"/>
        <s v="SOLUCIONES SICNOVA, S.L."/>
        <s v="GRUPO ELECTRO-STOCKS,S.L.U"/>
        <s v="IBERCOIN INGENIEROS, S.L."/>
        <s v="DELL COMPUTER, S.A."/>
        <s v="ALTER TECHNOLOGY-TÜV NORD"/>
        <s v="MILEXIA IBÉRICA, S.A.U."/>
        <s v=""/>
        <s v="CONECTORES Y CABLES VAHER, S.A."/>
        <s v="TTI, INC."/>
        <s v="SUMINISTROS CONECTORES PROF.,SA."/>
        <s v="Electro Enterprises New York"/>
        <m u="1"/>
        <s v="TTI INC." u="1"/>
        <s v="ARROW IBERIA ELECTRONICA SLU" u="1"/>
        <s v="SOURIAU" u="1"/>
        <s v="PEI GENESISUK LTD" u="1"/>
        <s v="TTI INC. EUROPE" u="1"/>
        <s v="CENVALSA, S.L." u="1"/>
        <s v="ARRAY ELECTRONICA PROFESIONAL, S.A." u="1"/>
        <s v="LUJISA, S.A." u="1"/>
        <s v="CERVI, S.L." u="1"/>
        <s v="INDUSTRIAS BALMES, S.A." u="1"/>
        <s v="CHARMEX INTERNACIONAL S.A." u="1"/>
        <s v="ESPRINET IBERICA, S.L.U." u="1"/>
        <s v="MOUSER ELECTRONICS, INC" u="1"/>
        <s v="TELKRON, S.A." u="1"/>
        <s v="E-T-A APARELLAJE ELECTRICO S.L.U." u="1"/>
        <s v="OMNIAELECTRONICS, S.L." u="1"/>
        <s v="INGEVIDEO, S.A." u="1"/>
        <s v="FARNELL COMPONENTS, S.L." u="1"/>
        <s v="MARKABLE SOLUTIONS, S.L." u="1"/>
        <s v="GITEC CONTROL, S.L." u="1"/>
        <s v="DICOMAT, S.L." u="1"/>
        <s v="ELATE,S.A." u="1"/>
        <s v="MAX TECHNOLOGIES INC" u="1"/>
        <s v="QNV, S.L." u="1"/>
        <s v="TEMPEL, S.A." u="1"/>
        <s v="SIMTEK, INC" u="1"/>
        <s v="JOYFE,S.L." u="1"/>
        <s v="ARRAY ELECTRONICA PROFESIONAL" u="1"/>
        <s v="MOOG, B.V." u="1"/>
        <s v="OMRON ELECTRONICS IBERIA S.A.U." u="1"/>
        <s v="BARCITRONIC S.A." u="1"/>
        <s v="ELECTRONICA OLFER, S.L." u="1"/>
        <s v="INGENIEURGEMEINSCHAT FUER MESSTECHN" u="1"/>
        <s v="RITTAL, S.A" u="1"/>
        <s v="HONEYWELL LIFE SAFETY IBERIA, S.L." u="1"/>
        <s v="EPIRSA" u="1"/>
        <s v="RENOBAT OPTIMIZATION" u="1"/>
        <s v="CARTRONIC MEMORY, S.A." u="1"/>
        <s v="BYDEMES, S.L." u="1"/>
        <s v="ENELEC, S.L." u="1"/>
        <s v="CUBITEL,S.L" u="1"/>
        <s v="AMALFI TRADING, INC" u="1"/>
        <s v="ALMACENES DELCA, S.A." u="1"/>
        <s v="INFORSHOP, S.L." u="1"/>
        <s v="AQUATEKNICA, S.A." u="1"/>
        <s v="AMF MADRID SL" u="1"/>
        <s v="NORXE AS" u="1"/>
        <s v="S-CONNECT SL" u="1"/>
        <s v="SMC ESPAÑA, S.A." u="1"/>
        <s v="VOSS SA" u="1"/>
        <s v="COMERCIAL DE INDUSTRIA Y" u="1"/>
        <s v="TECCO, S.L." u="1"/>
        <s v="GIS IBERICA, S.L." u="1"/>
        <s v="TCX MICRO, S.L." u="1"/>
        <s v="ST ENGINEERING ANTYCIP  SAS" u="1"/>
        <s v="ARISTOS INDUSTRIAL, S.L.U." u="1"/>
        <s v="INOX IBERICA, S.A." u="1"/>
        <s v="ELGAMA DE MECANIZADOS SA" u="1"/>
        <s v="EUROPEAN AGENCY MENK" u="1"/>
        <s v="INTEGRAL DE CONEXIÓN Y MONTAJES S.L" u="1"/>
        <s v="FONESTAR SISTEMAS, S.A." u="1"/>
        <s v="HP PRINTING AND COMPUTING SOLUTIONS" u="1"/>
        <s v="DAKOTA COMPUTER SOLUTIONS, S.L." u="1"/>
        <s v="V-VALLEY ADVANCED SOLUTIONS" u="1"/>
        <s v="AIRBUS OPERATIONS SAS" u="1"/>
        <s v="ENCORE REAL TIME ESPAÑA,S.A" u="1"/>
        <s v="KASILH TELECOM, SL" u="1"/>
        <s v="COMPUTER TRADING S. L." u="1"/>
        <s v="INGENIERIA Y SISTEMAS DEL CABLE, SL" u="1"/>
        <s v="GIZA TECHNOLOGIES, INC" u="1"/>
        <s v="SAFEWORK, S.L." u="1"/>
        <s v="THALES AVS FRANCE SAS" u="1"/>
        <s v="AIRBUS HELICOPTERS" u="1"/>
        <s v="AIRBUS HELICOPTERS DEUTSCHLAND Gmbh" u="1"/>
        <s v="HENSOLDT Avionics GmbH" u="1"/>
        <s v="MOC Simulation Services GmbH" u="1"/>
        <s v="BARCO NV DISPLAY SYSTEMS" u="1"/>
        <s v="CODE FACTORY SL" u="1"/>
        <s v="EUROPAVIA ESPAÑA S.A." u="1"/>
        <s v="LEACH INTERNATIONAL EUROPE" u="1"/>
        <s v="PRISMACIM EFFORT, S.L." u="1"/>
        <s v="CAPTURA ELECTRONICA S.L" u="1"/>
        <s v="DANYSOFT INTERNACIONAL" u="1"/>
        <s v="Tech-Tool Plastics, Inc.BLOQUEADO" u="1"/>
        <s v="ROHDE &amp; SCHWARZ ESPAÑA, S.A." u="1"/>
        <s v="HELISWISS IBERICA S.A." u="1"/>
        <s v="2IO INGENIERIA AVANZADA SL" u="1"/>
        <s v="AS ELEMENTOS COMUNICACIONES,S.L" u="1"/>
        <s v="ATLAS COMUNICACIONES TECNOLOGI. SL" u="1"/>
        <s v="UMEC S.L" u="1"/>
        <s v="ADLER INSTRUMENTOS, S.L." u="1"/>
        <s v="REDES Y EQUIPOS DE TELECOM. S.A.L." u="1"/>
        <s v="PROTELECT TRANSFORMADOS,S.A.L." u="1"/>
        <s v="SONEPAR SPAIN S.A.U." u="1"/>
        <s v="PHOENIX CONTACT S.A." u="1"/>
        <s v="STEGOTRONIC, S.A." u="1"/>
        <s v="BERDIN MADRID S.L." u="1"/>
        <s v="SAFRAN ELECTRONICS &amp; DEFENSE" u="1"/>
        <s v="TALLERES LITOMETAL LIMEL,S.L" u="1"/>
        <s v="AMPHENOL SOCAPEX" u="1"/>
        <s v="REBOUND ELECTRONICS (UK) LTD." u="1"/>
        <s v="ADEMCO ADI GLOBAL DISTRIBUTION S.L." u="1"/>
        <s v="Tech-Tool Plastics, Inc." u="1"/>
      </sharedItems>
    </cacheField>
    <cacheField name="OEM" numFmtId="0">
      <sharedItems/>
    </cacheField>
    <cacheField name="P/N OEM" numFmtId="0">
      <sharedItems/>
    </cacheField>
    <cacheField name="Concluída" numFmtId="0">
      <sharedItems/>
    </cacheField>
    <cacheField name="Número modificaciones en fecha entrega" numFmtId="3">
      <sharedItems containsSemiMixedTypes="0" containsString="0" containsNumber="1" containsInteger="1" minValue="0" maxValue="2"/>
    </cacheField>
    <cacheField name="Número modificaciones fecha estadística" numFmtId="3">
      <sharedItems containsSemiMixedTypes="0" containsString="0" containsNumber="1" containsInteger="1" minValue="0" maxValue="2"/>
    </cacheField>
    <cacheField name="Es material RUF(Si='X',No='')" numFmtId="0">
      <sharedItems containsNonDate="0" containsString="0" containsBlank="1"/>
    </cacheField>
    <cacheField name="Elemento PEP" numFmtId="0">
      <sharedItems/>
    </cacheField>
    <cacheField name="Lead Time" numFmtId="0">
      <sharedItems containsMixedTypes="1" containsNumber="1" containsInteger="1" minValue="-6" maxValue="226"/>
    </cacheField>
    <cacheField name="Lead Time Impact" numFmtId="0">
      <sharedItems/>
    </cacheField>
    <cacheField name="Revised Date" numFmtId="0">
      <sharedItems containsNonDate="0" containsDate="1" containsString="0" containsBlank="1" minDate="2026-01-30T00:00:00" maxDate="2026-01-31T00:00:00"/>
    </cacheField>
    <cacheField name="OTD" numFmtId="14">
      <sharedItems/>
    </cacheField>
    <cacheField name="OTD Qty" numFmtId="0">
      <sharedItems containsDate="1" containsMixedTypes="1" minDate="1899-12-31T00:00:00" maxDate="1900-01-05T19:00:04"/>
    </cacheField>
    <cacheField name="Late" numFmtId="0">
      <sharedItems containsBlank="1"/>
    </cacheField>
    <cacheField name="Late Qty" numFmtId="0">
      <sharedItems containsMixedTypes="1" containsNumber="1" containsInteger="1" minValue="1" maxValue="20"/>
    </cacheField>
    <cacheField name="Extended dealine Orders" numFmtId="0">
      <sharedItems containsSemiMixedTypes="0" containsString="0" containsNumber="1" containsInteger="1" minValue="0" maxValue="1"/>
    </cacheField>
    <cacheField name="OTIF" numFmtId="0">
      <sharedItems/>
    </cacheField>
    <cacheField name="OTIF (%)" numFmtId="9">
      <sharedItems containsSemiMixedTypes="0" containsString="0" containsNumber="1" containsInteger="1" minValue="0" maxValue="1"/>
    </cacheField>
    <cacheField name="Pending Orders to be received" numFmtId="0">
      <sharedItems/>
    </cacheField>
    <cacheField name="Pending to be issued" numFmtId="0">
      <sharedItems/>
    </cacheField>
    <cacheField name="SOLPED BLOQ" numFmtId="0">
      <sharedItems/>
    </cacheField>
    <cacheField name="PO BLOQ" numFmtId="0">
      <sharedItems/>
    </cacheField>
    <cacheField name="Month" numFmtId="0">
      <sharedItems containsSemiMixedTypes="0" containsString="0" containsNumber="1" containsInteger="1" minValue="1" maxValue="12"/>
    </cacheField>
    <cacheField name="Backorder Rate" numFmtId="9">
      <sharedItems containsSemiMixedTypes="0" containsString="0" containsNumber="1" containsInteger="1" minValue="0" maxValue="1"/>
    </cacheField>
    <cacheField name="Today" numFmtId="0">
      <sharedItems containsNonDate="0" containsDate="1" containsString="0" containsBlank="1" minDate="2026-01-30T00:00:00" maxDate="2026-01-31T00:00:00"/>
    </cacheField>
    <cacheField name="Delivery Date-Today" numFmtId="1">
      <sharedItems containsMixedTypes="1" containsNumber="1" containsInteger="1" minValue="-594" maxValue="16"/>
    </cacheField>
    <cacheField name="On-going Deliveries" numFmtId="1">
      <sharedItems containsMixedTypes="1" containsNumber="1" containsInteger="1" minValue="0" maxValue="1"/>
    </cacheField>
    <cacheField name="On-going Deliveries (Qty)" numFmtId="1">
      <sharedItems containsMixedTypes="1" containsNumber="1" containsInteger="1" minValue="0" maxValue="0"/>
    </cacheField>
    <cacheField name="Warning Units (neededvsordered)" numFmtId="0">
      <sharedItems/>
    </cacheField>
  </cacheFields>
  <extLst>
    <ext xmlns:x14="http://schemas.microsoft.com/office/spreadsheetml/2009/9/main" uri="{725AE2AE-9491-48be-B2B4-4EB974FC3084}">
      <x14:pivotCacheDefinition pivotCacheId="1144300053"/>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Torres Peña, Natalia Beatriz" refreshedDate="46052.411343981483" createdVersion="8" refreshedVersion="8" minRefreshableVersion="3" recordCount="731" xr:uid="{DF978FD4-21B7-4D92-8CE8-A613BA65BAD4}">
  <cacheSource type="worksheet">
    <worksheetSource ref="AS1:AV732" sheet="SAP_Material Status"/>
  </cacheSource>
  <cacheFields count="4">
    <cacheField name="Pending to be issued" numFmtId="0">
      <sharedItems/>
    </cacheField>
    <cacheField name="SOLPED BLOQ" numFmtId="0">
      <sharedItems/>
    </cacheField>
    <cacheField name="PO BLOQ" numFmtId="0">
      <sharedItems/>
    </cacheField>
    <cacheField name="Month" numFmtId="0">
      <sharedItems containsSemiMixedTypes="0" containsString="0" containsNumber="1" containsInteger="1" minValue="1" maxValue="12" count="12">
        <n v="6"/>
        <n v="8"/>
        <n v="9"/>
        <n v="10"/>
        <n v="11"/>
        <n v="12"/>
        <n v="1"/>
        <n v="2"/>
        <n v="3"/>
        <n v="4"/>
        <n v="5"/>
        <n v="7"/>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31">
  <r>
    <n v="1"/>
    <s v="39121435"/>
    <s v="Unidad de distribuci&amp;#243;n de potencia"/>
    <s v="1101755661"/>
    <s v="1"/>
    <d v="2024-06-14T00:00:00"/>
    <s v=""/>
    <s v="4800002570"/>
    <s v="5000"/>
    <d v="2024-06-07T00:00:00"/>
    <s v=""/>
    <s v=""/>
    <d v="2024-06-15T00:00:00"/>
    <n v="0"/>
    <n v="0"/>
    <s v=""/>
    <n v="3"/>
    <n v="3"/>
    <n v="3"/>
    <n v="0"/>
    <n v="0"/>
    <n v="0"/>
    <s v="X"/>
    <s v="0.00"/>
    <s v=""/>
    <x v="0"/>
    <s v=""/>
    <s v="1237430"/>
    <s v=""/>
    <n v="0"/>
    <n v="0"/>
    <m/>
    <s v="7218|JA2580_1001"/>
    <n v="8"/>
    <s v="-"/>
    <d v="2026-01-30T00:00:00"/>
    <s v="YES"/>
    <d v="1900-01-02T00:00:00"/>
    <s v=""/>
    <s v=""/>
    <n v="0"/>
    <s v="X"/>
    <n v="1"/>
    <s v=""/>
    <s v=""/>
    <s v=""/>
    <s v=""/>
    <n v="6"/>
    <n v="0"/>
    <d v="2026-01-30T00:00:00"/>
    <n v="-594"/>
    <n v="0"/>
    <s v=""/>
    <s v=""/>
  </r>
  <r>
    <n v="2"/>
    <s v="39121415"/>
    <s v="Unidad de distribuci&amp;#243;n de potencia"/>
    <s v="1101755661"/>
    <s v="2"/>
    <d v="2024-06-14T00:00:00"/>
    <s v=""/>
    <s v="4800002570"/>
    <s v="5010"/>
    <d v="2024-06-07T00:00:00"/>
    <s v=""/>
    <s v=""/>
    <d v="2024-06-15T00:00:00"/>
    <n v="0"/>
    <n v="0"/>
    <s v=""/>
    <n v="1"/>
    <n v="1"/>
    <n v="1"/>
    <n v="0"/>
    <n v="0"/>
    <n v="0"/>
    <s v="X"/>
    <s v="0.00"/>
    <s v=""/>
    <x v="0"/>
    <s v=""/>
    <s v="6520342"/>
    <s v=""/>
    <n v="0"/>
    <n v="0"/>
    <m/>
    <s v="7218|JA2580_1001"/>
    <n v="8"/>
    <s v="-"/>
    <m/>
    <s v="YES"/>
    <n v="1"/>
    <s v=""/>
    <s v=""/>
    <n v="0"/>
    <s v="X"/>
    <n v="1"/>
    <s v=""/>
    <s v=""/>
    <s v=""/>
    <s v=""/>
    <n v="6"/>
    <n v="0"/>
    <m/>
    <n v="-594"/>
    <n v="0"/>
    <s v=""/>
    <s v=""/>
  </r>
  <r>
    <n v="3"/>
    <s v="26121536"/>
    <s v="Unidad de distribuci&amp;#243;n de potencia"/>
    <s v="1101755661"/>
    <s v="3"/>
    <d v="2024-06-14T00:00:00"/>
    <s v=""/>
    <s v="4800002570"/>
    <s v="5020"/>
    <d v="2024-06-07T00:00:00"/>
    <s v=""/>
    <s v=""/>
    <d v="2024-06-15T00:00:00"/>
    <n v="0"/>
    <n v="0"/>
    <s v=""/>
    <n v="1"/>
    <n v="1"/>
    <n v="1"/>
    <n v="0"/>
    <n v="0"/>
    <n v="0"/>
    <s v="X"/>
    <s v="0.00"/>
    <s v=""/>
    <x v="0"/>
    <s v=""/>
    <s v="0479409"/>
    <s v=""/>
    <n v="0"/>
    <n v="0"/>
    <m/>
    <s v="7218|JA2580_1001"/>
    <n v="8"/>
    <s v="-"/>
    <m/>
    <s v="YES"/>
    <n v="1"/>
    <s v=""/>
    <s v=""/>
    <n v="0"/>
    <s v="X"/>
    <n v="1"/>
    <s v=""/>
    <s v=""/>
    <s v=""/>
    <s v=""/>
    <n v="6"/>
    <n v="0"/>
    <m/>
    <n v="-594"/>
    <n v="0"/>
    <s v=""/>
    <s v=""/>
  </r>
  <r>
    <n v="4"/>
    <s v="39121435"/>
    <s v="Unidad de distribuci&amp;#243;n de potencia"/>
    <s v="1101755661"/>
    <s v="4"/>
    <d v="2024-06-14T00:00:00"/>
    <s v=""/>
    <s v="4800002570"/>
    <s v="5030"/>
    <d v="2024-06-07T00:00:00"/>
    <s v=""/>
    <s v=""/>
    <d v="2024-06-15T00:00:00"/>
    <n v="0"/>
    <n v="0"/>
    <s v=""/>
    <n v="3"/>
    <n v="3"/>
    <n v="3"/>
    <n v="0"/>
    <n v="0"/>
    <n v="0"/>
    <s v="X"/>
    <s v="0.00"/>
    <s v=""/>
    <x v="0"/>
    <s v=""/>
    <s v="1237433"/>
    <s v=""/>
    <n v="0"/>
    <n v="0"/>
    <m/>
    <s v="7218|JA2580_1001"/>
    <n v="8"/>
    <s v="-"/>
    <m/>
    <s v="YES"/>
    <n v="3"/>
    <s v=""/>
    <s v=""/>
    <n v="0"/>
    <s v="X"/>
    <n v="1"/>
    <s v=""/>
    <s v=""/>
    <s v=""/>
    <s v=""/>
    <n v="6"/>
    <n v="0"/>
    <m/>
    <n v="-594"/>
    <n v="0"/>
    <s v=""/>
    <s v=""/>
  </r>
  <r>
    <n v="5"/>
    <s v="39121708"/>
    <s v="Tira de jumpers Wago serie TOPJOB S, 200"/>
    <s v="1101756080"/>
    <s v="1"/>
    <d v="2024-06-17T00:00:00"/>
    <s v=""/>
    <s v="4800002579"/>
    <s v="450"/>
    <d v="2024-06-14T00:00:00"/>
    <s v=""/>
    <s v=""/>
    <d v="2024-06-18T00:00:00"/>
    <n v="0"/>
    <n v="0"/>
    <s v=""/>
    <n v="1"/>
    <n v="1"/>
    <n v="1"/>
    <n v="0"/>
    <n v="0"/>
    <n v="0"/>
    <s v="X"/>
    <s v="0.00"/>
    <s v=""/>
    <x v="0"/>
    <s v=""/>
    <s v="5076591"/>
    <s v=""/>
    <n v="0"/>
    <n v="0"/>
    <m/>
    <s v="7218|JA2581_1001"/>
    <n v="4"/>
    <s v="-"/>
    <m/>
    <s v="YES"/>
    <n v="1"/>
    <s v=""/>
    <s v=""/>
    <n v="0"/>
    <s v="X"/>
    <n v="1"/>
    <s v=""/>
    <s v=""/>
    <s v=""/>
    <s v=""/>
    <n v="6"/>
    <n v="0"/>
    <m/>
    <n v="-591"/>
    <n v="0"/>
    <s v=""/>
    <s v=""/>
  </r>
  <r>
    <n v="6"/>
    <s v="39121432"/>
    <s v="Conector circular Amphenol Limited Hembr"/>
    <s v="1101756080"/>
    <s v="2"/>
    <d v="2024-06-17T00:00:00"/>
    <s v=""/>
    <s v="4800002579"/>
    <s v="460"/>
    <d v="2024-06-14T00:00:00"/>
    <s v=""/>
    <s v=""/>
    <d v="2024-06-18T00:00:00"/>
    <n v="0"/>
    <n v="0"/>
    <s v=""/>
    <n v="1000"/>
    <n v="1000"/>
    <n v="1000"/>
    <n v="0"/>
    <n v="0"/>
    <n v="0"/>
    <s v="X"/>
    <s v="0.00"/>
    <s v=""/>
    <x v="0"/>
    <s v=""/>
    <s v="8751456"/>
    <s v=""/>
    <n v="0"/>
    <n v="0"/>
    <m/>
    <s v="7218|JA2581_1001"/>
    <n v="4"/>
    <s v="-"/>
    <m/>
    <s v="YES"/>
    <n v="1000"/>
    <s v=""/>
    <s v=""/>
    <n v="0"/>
    <s v="X"/>
    <n v="1"/>
    <s v=""/>
    <s v=""/>
    <s v=""/>
    <s v=""/>
    <n v="6"/>
    <n v="0"/>
    <m/>
    <n v="-591"/>
    <n v="0"/>
    <s v=""/>
    <s v=""/>
  </r>
  <r>
    <n v="7"/>
    <s v="39121432"/>
    <s v="Conector circular Amphenol Limited Macho"/>
    <s v="1101756080"/>
    <s v="3"/>
    <d v="2024-06-17T00:00:00"/>
    <s v=""/>
    <s v="4800002579"/>
    <s v="470"/>
    <d v="2024-06-14T00:00:00"/>
    <s v=""/>
    <s v=""/>
    <d v="2024-06-18T00:00:00"/>
    <n v="0"/>
    <n v="0"/>
    <s v=""/>
    <n v="1000"/>
    <n v="1000"/>
    <n v="1000"/>
    <n v="0"/>
    <n v="0"/>
    <n v="0"/>
    <s v="X"/>
    <s v="0.00"/>
    <s v=""/>
    <x v="0"/>
    <s v=""/>
    <s v="8751462"/>
    <s v=""/>
    <n v="0"/>
    <n v="0"/>
    <m/>
    <s v="7218|JA2581_1001"/>
    <n v="4"/>
    <s v="-"/>
    <m/>
    <s v="YES"/>
    <n v="1000"/>
    <s v=""/>
    <s v=""/>
    <n v="0"/>
    <s v="X"/>
    <n v="1"/>
    <s v=""/>
    <s v=""/>
    <s v=""/>
    <s v=""/>
    <n v="6"/>
    <n v="0"/>
    <m/>
    <n v="-591"/>
    <n v="0"/>
    <s v=""/>
    <s v=""/>
  </r>
  <r>
    <n v="8"/>
    <s v="39121432"/>
    <s v="Contacto para conector circular Amphenol"/>
    <s v="1101756080"/>
    <s v="4"/>
    <d v="2024-06-17T00:00:00"/>
    <s v=""/>
    <s v="4800002579"/>
    <s v="480"/>
    <d v="2024-06-14T00:00:00"/>
    <s v=""/>
    <s v=""/>
    <d v="2024-06-18T00:00:00"/>
    <n v="0"/>
    <n v="0"/>
    <s v=""/>
    <n v="100"/>
    <n v="100"/>
    <n v="100"/>
    <n v="0"/>
    <n v="0"/>
    <n v="0"/>
    <s v="X"/>
    <s v="0.00"/>
    <s v=""/>
    <x v="0"/>
    <s v=""/>
    <s v="7620695"/>
    <s v=""/>
    <n v="0"/>
    <n v="0"/>
    <m/>
    <s v="7218|JA2581_1001"/>
    <n v="4"/>
    <s v="-"/>
    <m/>
    <s v="YES"/>
    <n v="100"/>
    <s v=""/>
    <s v=""/>
    <n v="0"/>
    <s v="X"/>
    <n v="1"/>
    <s v=""/>
    <s v=""/>
    <s v=""/>
    <s v=""/>
    <n v="6"/>
    <n v="0"/>
    <m/>
    <n v="-591"/>
    <n v="0"/>
    <s v=""/>
    <s v=""/>
  </r>
  <r>
    <n v="9"/>
    <s v="39121432"/>
    <s v="Contacto para conector circular Amphenol"/>
    <s v="1101756080"/>
    <s v="5"/>
    <d v="2024-06-17T00:00:00"/>
    <s v=""/>
    <s v="4800002579"/>
    <s v="490"/>
    <d v="2024-06-14T00:00:00"/>
    <s v=""/>
    <s v=""/>
    <d v="2024-06-18T00:00:00"/>
    <n v="0"/>
    <n v="0"/>
    <s v=""/>
    <n v="100"/>
    <n v="100"/>
    <n v="100"/>
    <n v="0"/>
    <n v="0"/>
    <n v="0"/>
    <s v="X"/>
    <s v="0.00"/>
    <s v=""/>
    <x v="0"/>
    <s v=""/>
    <s v="7620686"/>
    <s v=""/>
    <n v="0"/>
    <n v="0"/>
    <m/>
    <s v="7218|JA2581_1001"/>
    <n v="4"/>
    <s v="-"/>
    <m/>
    <s v="YES"/>
    <n v="100"/>
    <s v=""/>
    <s v=""/>
    <n v="0"/>
    <s v="X"/>
    <n v="1"/>
    <s v=""/>
    <s v=""/>
    <s v=""/>
    <s v=""/>
    <n v="6"/>
    <n v="0"/>
    <m/>
    <n v="-591"/>
    <n v="0"/>
    <s v=""/>
    <s v=""/>
  </r>
  <r>
    <n v="10"/>
    <s v="39121413"/>
    <s v="Conector circular Amphenol Limited Hembr"/>
    <s v="1101756080"/>
    <s v="6"/>
    <d v="2024-06-17T00:00:00"/>
    <s v=""/>
    <s v="4800002579"/>
    <s v="500"/>
    <d v="2024-06-14T00:00:00"/>
    <s v=""/>
    <s v=""/>
    <d v="2024-06-18T00:00:00"/>
    <n v="0"/>
    <n v="0"/>
    <s v=""/>
    <n v="2000"/>
    <n v="2000"/>
    <n v="2000"/>
    <n v="0"/>
    <n v="0"/>
    <n v="0"/>
    <s v="X"/>
    <s v="0.00"/>
    <s v=""/>
    <x v="0"/>
    <s v=""/>
    <s v="1860301"/>
    <s v=""/>
    <n v="0"/>
    <n v="0"/>
    <m/>
    <s v="7218|JA2581_1001"/>
    <n v="4"/>
    <s v="-"/>
    <m/>
    <s v="YES"/>
    <n v="2000"/>
    <s v=""/>
    <s v=""/>
    <n v="0"/>
    <s v="X"/>
    <n v="1"/>
    <s v=""/>
    <s v=""/>
    <s v=""/>
    <s v=""/>
    <n v="6"/>
    <n v="0"/>
    <m/>
    <n v="-591"/>
    <n v="0"/>
    <s v=""/>
    <s v=""/>
  </r>
  <r>
    <n v="11"/>
    <s v="39121432"/>
    <s v="Contacto para conector circular Amphenol"/>
    <s v="1101756080"/>
    <s v="7"/>
    <d v="2024-06-17T00:00:00"/>
    <s v=""/>
    <s v="4800002579"/>
    <s v="510"/>
    <d v="2024-06-14T00:00:00"/>
    <s v=""/>
    <s v=""/>
    <d v="2024-06-18T00:00:00"/>
    <n v="0"/>
    <n v="0"/>
    <s v=""/>
    <n v="100"/>
    <n v="100"/>
    <n v="100"/>
    <n v="0"/>
    <n v="0"/>
    <n v="0"/>
    <s v="X"/>
    <s v="0.00"/>
    <s v=""/>
    <x v="0"/>
    <s v=""/>
    <s v="7620664"/>
    <s v=""/>
    <n v="0"/>
    <n v="0"/>
    <m/>
    <s v="7218|JA2581_1001"/>
    <n v="4"/>
    <s v="-"/>
    <m/>
    <s v="YES"/>
    <n v="100"/>
    <s v=""/>
    <s v=""/>
    <n v="0"/>
    <s v="X"/>
    <n v="1"/>
    <s v=""/>
    <s v=""/>
    <s v=""/>
    <s v=""/>
    <n v="6"/>
    <n v="0"/>
    <m/>
    <n v="-591"/>
    <n v="0"/>
    <s v=""/>
    <s v=""/>
  </r>
  <r>
    <n v="12"/>
    <s v="39121432"/>
    <s v="Contacto para conector circular Amphenol"/>
    <s v="1101756080"/>
    <s v="8"/>
    <d v="2024-06-17T00:00:00"/>
    <s v=""/>
    <s v="4800002579"/>
    <s v="520"/>
    <d v="2024-06-14T00:00:00"/>
    <s v=""/>
    <s v=""/>
    <d v="2024-06-18T00:00:00"/>
    <n v="0"/>
    <n v="0"/>
    <s v=""/>
    <n v="100"/>
    <n v="100"/>
    <n v="100"/>
    <n v="0"/>
    <n v="0"/>
    <n v="0"/>
    <s v="X"/>
    <s v="0.00"/>
    <s v=""/>
    <x v="0"/>
    <s v=""/>
    <s v="7620676"/>
    <s v=""/>
    <n v="0"/>
    <n v="0"/>
    <m/>
    <s v="7218|JA2581_1001"/>
    <n v="4"/>
    <s v="-"/>
    <m/>
    <s v="YES"/>
    <n v="100"/>
    <s v=""/>
    <s v=""/>
    <n v="0"/>
    <s v="X"/>
    <n v="1"/>
    <s v=""/>
    <s v=""/>
    <s v=""/>
    <s v=""/>
    <n v="6"/>
    <n v="0"/>
    <m/>
    <n v="-591"/>
    <n v="0"/>
    <s v=""/>
    <s v=""/>
  </r>
  <r>
    <n v="13"/>
    <s v="39121432"/>
    <s v="Contacto para conector circular Amphenol"/>
    <s v="1101756080"/>
    <s v="9"/>
    <d v="2024-06-17T00:00:00"/>
    <s v=""/>
    <s v="4800002579"/>
    <s v="530"/>
    <d v="2024-06-14T00:00:00"/>
    <s v=""/>
    <s v=""/>
    <d v="2024-06-18T00:00:00"/>
    <n v="0"/>
    <n v="0"/>
    <s v=""/>
    <n v="300"/>
    <n v="300"/>
    <n v="300"/>
    <n v="0"/>
    <n v="0"/>
    <n v="0"/>
    <s v="X"/>
    <s v="0.00"/>
    <s v=""/>
    <x v="0"/>
    <s v=""/>
    <s v="7620673"/>
    <s v=""/>
    <n v="0"/>
    <n v="0"/>
    <m/>
    <s v="7218|JA2581_1001"/>
    <n v="4"/>
    <s v="-"/>
    <m/>
    <s v="YES"/>
    <n v="300"/>
    <s v=""/>
    <s v=""/>
    <n v="0"/>
    <s v="X"/>
    <n v="1"/>
    <s v=""/>
    <s v=""/>
    <s v=""/>
    <s v=""/>
    <n v="6"/>
    <n v="0"/>
    <m/>
    <n v="-591"/>
    <n v="0"/>
    <s v=""/>
    <s v=""/>
  </r>
  <r>
    <n v="14"/>
    <s v="39121432"/>
    <s v="Contacto para conector circular Amphenol"/>
    <s v="1101756080"/>
    <s v="10"/>
    <d v="2024-06-17T00:00:00"/>
    <s v=""/>
    <s v="4800002579"/>
    <s v="540"/>
    <d v="2024-06-14T00:00:00"/>
    <s v=""/>
    <s v=""/>
    <d v="2024-06-18T00:00:00"/>
    <n v="0"/>
    <n v="0"/>
    <s v=""/>
    <n v="300"/>
    <n v="300"/>
    <n v="300"/>
    <n v="0"/>
    <n v="0"/>
    <n v="0"/>
    <s v="X"/>
    <s v="0.00"/>
    <s v=""/>
    <x v="0"/>
    <s v=""/>
    <s v="7620670"/>
    <s v=""/>
    <n v="0"/>
    <n v="0"/>
    <m/>
    <s v="7218|JA2581_1001"/>
    <n v="4"/>
    <s v="-"/>
    <m/>
    <s v="YES"/>
    <n v="300"/>
    <s v=""/>
    <s v=""/>
    <n v="0"/>
    <s v="X"/>
    <n v="1"/>
    <s v=""/>
    <s v=""/>
    <s v=""/>
    <s v=""/>
    <n v="6"/>
    <n v="0"/>
    <m/>
    <n v="-591"/>
    <n v="0"/>
    <s v=""/>
    <s v=""/>
  </r>
  <r>
    <n v="15"/>
    <s v="39121432"/>
    <s v="Contacto para conector circular Amphenol"/>
    <s v="1101756080"/>
    <s v="11"/>
    <d v="2024-06-17T00:00:00"/>
    <s v=""/>
    <s v="4800002579"/>
    <s v="550"/>
    <d v="2024-06-14T00:00:00"/>
    <s v=""/>
    <s v=""/>
    <d v="2024-06-18T00:00:00"/>
    <n v="0"/>
    <n v="0"/>
    <s v=""/>
    <n v="2000"/>
    <n v="2000"/>
    <n v="2000"/>
    <n v="0"/>
    <n v="0"/>
    <n v="0"/>
    <s v="X"/>
    <s v="0.00"/>
    <s v=""/>
    <x v="0"/>
    <s v=""/>
    <s v="7620682"/>
    <s v=""/>
    <n v="0"/>
    <n v="0"/>
    <m/>
    <s v="7218|JA2581_1001"/>
    <n v="4"/>
    <s v="-"/>
    <m/>
    <s v="YES"/>
    <n v="2000"/>
    <s v=""/>
    <s v=""/>
    <n v="0"/>
    <s v="X"/>
    <n v="1"/>
    <s v=""/>
    <s v=""/>
    <s v=""/>
    <s v=""/>
    <n v="6"/>
    <n v="0"/>
    <m/>
    <n v="-591"/>
    <n v="0"/>
    <s v=""/>
    <s v=""/>
  </r>
  <r>
    <n v="16"/>
    <s v="39121413"/>
    <s v="Conector circular Amphenol Limited Conec"/>
    <s v="1101756080"/>
    <s v="12"/>
    <d v="2024-06-17T00:00:00"/>
    <s v=""/>
    <s v="4800002579"/>
    <s v="560"/>
    <d v="2024-06-14T00:00:00"/>
    <s v=""/>
    <s v=""/>
    <d v="2024-06-18T00:00:00"/>
    <n v="0"/>
    <n v="0"/>
    <s v=""/>
    <n v="2"/>
    <n v="2"/>
    <n v="2"/>
    <n v="0"/>
    <n v="0"/>
    <n v="0"/>
    <s v="X"/>
    <s v="0.00"/>
    <s v=""/>
    <x v="0"/>
    <s v=""/>
    <s v="2368091"/>
    <s v=""/>
    <n v="0"/>
    <n v="0"/>
    <m/>
    <s v="7218|JA2581_1001"/>
    <n v="4"/>
    <s v="-"/>
    <m/>
    <s v="YES"/>
    <n v="2"/>
    <s v=""/>
    <s v=""/>
    <n v="0"/>
    <s v="X"/>
    <n v="1"/>
    <s v=""/>
    <s v=""/>
    <s v=""/>
    <s v=""/>
    <n v="6"/>
    <n v="0"/>
    <m/>
    <n v="-591"/>
    <n v="0"/>
    <s v=""/>
    <s v=""/>
  </r>
  <r>
    <n v="17"/>
    <s v="39121413"/>
    <s v="Conector circular Amphenol Limited Conec"/>
    <s v="1101756080"/>
    <s v="13"/>
    <d v="2024-06-17T00:00:00"/>
    <s v=""/>
    <s v="4800002579"/>
    <s v="570"/>
    <d v="2024-06-14T00:00:00"/>
    <s v=""/>
    <s v=""/>
    <d v="2024-06-18T00:00:00"/>
    <n v="0"/>
    <n v="0"/>
    <s v=""/>
    <n v="2"/>
    <n v="2"/>
    <n v="2"/>
    <n v="0"/>
    <n v="0"/>
    <n v="0"/>
    <s v="X"/>
    <s v="0.00"/>
    <s v=""/>
    <x v="0"/>
    <s v=""/>
    <s v="2368157"/>
    <s v=""/>
    <n v="0"/>
    <n v="0"/>
    <m/>
    <s v="7218|JA2581_1001"/>
    <n v="4"/>
    <s v="-"/>
    <m/>
    <s v="YES"/>
    <n v="2"/>
    <s v=""/>
    <s v=""/>
    <n v="0"/>
    <s v="X"/>
    <n v="1"/>
    <s v=""/>
    <s v=""/>
    <s v=""/>
    <s v=""/>
    <n v="6"/>
    <n v="0"/>
    <m/>
    <n v="-591"/>
    <n v="0"/>
    <s v=""/>
    <s v=""/>
  </r>
  <r>
    <n v="18"/>
    <s v="39121413"/>
    <s v="Conector circular Amphenol Limited Conec"/>
    <s v="1101756080"/>
    <s v="14"/>
    <d v="2024-06-17T00:00:00"/>
    <s v=""/>
    <s v="4800002579"/>
    <s v="580"/>
    <d v="2024-06-14T00:00:00"/>
    <s v=""/>
    <s v=""/>
    <d v="2024-06-18T00:00:00"/>
    <n v="0"/>
    <n v="0"/>
    <s v=""/>
    <n v="2"/>
    <n v="2"/>
    <n v="2"/>
    <n v="0"/>
    <n v="0"/>
    <n v="0"/>
    <s v="X"/>
    <s v="0.00"/>
    <s v=""/>
    <x v="0"/>
    <s v=""/>
    <s v="2368092"/>
    <s v=""/>
    <n v="0"/>
    <n v="0"/>
    <m/>
    <s v="7218|JA2581_1001"/>
    <n v="4"/>
    <s v="-"/>
    <m/>
    <s v="YES"/>
    <n v="2"/>
    <s v=""/>
    <s v=""/>
    <n v="0"/>
    <s v="X"/>
    <n v="1"/>
    <s v=""/>
    <s v=""/>
    <s v=""/>
    <s v=""/>
    <n v="6"/>
    <n v="0"/>
    <m/>
    <n v="-591"/>
    <n v="0"/>
    <s v=""/>
    <s v=""/>
  </r>
  <r>
    <n v="19"/>
    <s v="39121413"/>
    <s v="Conector circular Amphenol Limited Conec"/>
    <s v="1101756080"/>
    <s v="15"/>
    <d v="2024-06-17T00:00:00"/>
    <s v=""/>
    <s v="4800002579"/>
    <s v="590"/>
    <d v="2024-06-14T00:00:00"/>
    <s v=""/>
    <s v=""/>
    <d v="2024-06-18T00:00:00"/>
    <n v="0"/>
    <n v="0"/>
    <s v=""/>
    <n v="2"/>
    <n v="2"/>
    <n v="2"/>
    <n v="0"/>
    <n v="0"/>
    <n v="0"/>
    <s v="X"/>
    <s v="0.00"/>
    <s v=""/>
    <x v="0"/>
    <s v=""/>
    <s v="2368155"/>
    <s v=""/>
    <n v="0"/>
    <n v="0"/>
    <m/>
    <s v="7218|JA2581_1001"/>
    <n v="4"/>
    <s v="-"/>
    <m/>
    <s v="YES"/>
    <n v="2"/>
    <s v=""/>
    <s v=""/>
    <n v="0"/>
    <s v="X"/>
    <n v="1"/>
    <s v=""/>
    <s v=""/>
    <s v=""/>
    <s v=""/>
    <n v="6"/>
    <n v="0"/>
    <m/>
    <n v="-591"/>
    <n v="0"/>
    <s v=""/>
    <s v=""/>
  </r>
  <r>
    <n v="20"/>
    <s v="32000000"/>
    <s v="Conector circular MIL-C-38999 serie III"/>
    <s v="1101756080"/>
    <s v="16"/>
    <d v="2024-06-17T00:00:00"/>
    <s v=""/>
    <s v="4800002579"/>
    <s v="600"/>
    <d v="2024-06-14T00:00:00"/>
    <s v=""/>
    <s v=""/>
    <d v="2024-06-18T00:00:00"/>
    <n v="0"/>
    <n v="0"/>
    <s v=""/>
    <n v="2"/>
    <n v="2"/>
    <n v="2"/>
    <n v="0"/>
    <n v="0"/>
    <n v="0"/>
    <s v="X"/>
    <s v="0.00"/>
    <s v=""/>
    <x v="0"/>
    <s v=""/>
    <s v="2804838"/>
    <s v=""/>
    <n v="0"/>
    <n v="0"/>
    <m/>
    <s v="7218|JA2581_1001"/>
    <n v="4"/>
    <s v="-"/>
    <m/>
    <s v="YES"/>
    <n v="2"/>
    <s v=""/>
    <s v=""/>
    <n v="0"/>
    <s v="X"/>
    <n v="1"/>
    <s v=""/>
    <s v=""/>
    <s v=""/>
    <s v=""/>
    <n v="6"/>
    <n v="0"/>
    <m/>
    <n v="-591"/>
    <n v="0"/>
    <s v=""/>
    <s v=""/>
  </r>
  <r>
    <n v="21"/>
    <s v="32000000"/>
    <s v="Conector circular MIL-C-38999 serie III"/>
    <s v="1101756080"/>
    <s v="17"/>
    <d v="2024-06-17T00:00:00"/>
    <s v=""/>
    <s v="4800002579"/>
    <s v="610"/>
    <d v="2024-06-14T00:00:00"/>
    <s v=""/>
    <s v=""/>
    <d v="2024-06-18T00:00:00"/>
    <n v="0"/>
    <n v="0"/>
    <s v=""/>
    <n v="2"/>
    <n v="2"/>
    <n v="2"/>
    <n v="0"/>
    <n v="0"/>
    <n v="0"/>
    <s v="X"/>
    <s v="0.00"/>
    <s v=""/>
    <x v="0"/>
    <s v=""/>
    <s v="2804913"/>
    <s v=""/>
    <n v="0"/>
    <n v="0"/>
    <m/>
    <s v="7218|JA2581_1001"/>
    <n v="4"/>
    <s v="-"/>
    <m/>
    <s v="YES"/>
    <n v="2"/>
    <s v=""/>
    <s v=""/>
    <n v="0"/>
    <s v="X"/>
    <n v="1"/>
    <s v=""/>
    <s v=""/>
    <s v=""/>
    <s v=""/>
    <n v="6"/>
    <n v="0"/>
    <m/>
    <n v="-591"/>
    <n v="0"/>
    <s v=""/>
    <s v=""/>
  </r>
  <r>
    <n v="22"/>
    <s v="32000000"/>
    <s v="Conector circular MIL-C-38999 serie III"/>
    <s v="1101756129"/>
    <s v="1"/>
    <d v="2024-06-17T00:00:00"/>
    <s v=""/>
    <s v="4800002579"/>
    <s v="800"/>
    <d v="2024-06-14T00:00:00"/>
    <s v=""/>
    <s v=""/>
    <d v="2024-06-18T00:00:00"/>
    <n v="0"/>
    <n v="0"/>
    <s v=""/>
    <n v="2"/>
    <n v="2"/>
    <n v="2"/>
    <n v="0"/>
    <n v="0"/>
    <n v="0"/>
    <s v="X"/>
    <s v="0.00"/>
    <s v=""/>
    <x v="0"/>
    <s v=""/>
    <s v="2804913"/>
    <s v=""/>
    <n v="0"/>
    <n v="0"/>
    <m/>
    <s v="7218|JA2581_1001"/>
    <n v="4"/>
    <s v="-"/>
    <m/>
    <s v="YES"/>
    <n v="2"/>
    <s v=""/>
    <s v=""/>
    <n v="0"/>
    <s v="X"/>
    <n v="1"/>
    <s v=""/>
    <s v=""/>
    <s v=""/>
    <s v=""/>
    <n v="6"/>
    <n v="0"/>
    <m/>
    <n v="-591"/>
    <n v="0"/>
    <s v=""/>
    <s v=""/>
  </r>
  <r>
    <n v="23"/>
    <s v="39121413"/>
    <s v="Conector circular Amphenol Limited Conec"/>
    <s v="1101756129"/>
    <s v="2"/>
    <d v="2024-06-17T00:00:00"/>
    <s v=""/>
    <s v="4800002579"/>
    <s v="810"/>
    <d v="2024-06-14T00:00:00"/>
    <s v=""/>
    <s v=""/>
    <d v="2024-06-18T00:00:00"/>
    <n v="0"/>
    <n v="0"/>
    <s v=""/>
    <n v="1"/>
    <n v="1"/>
    <n v="1"/>
    <n v="0"/>
    <n v="0"/>
    <n v="0"/>
    <s v="X"/>
    <s v="0.00"/>
    <s v=""/>
    <x v="0"/>
    <s v=""/>
    <s v="2368094"/>
    <s v=""/>
    <n v="0"/>
    <n v="0"/>
    <m/>
    <s v="7218|JA2581_1001"/>
    <n v="4"/>
    <s v="-"/>
    <m/>
    <s v="YES"/>
    <n v="1"/>
    <s v=""/>
    <s v=""/>
    <n v="0"/>
    <s v="X"/>
    <n v="1"/>
    <s v=""/>
    <s v=""/>
    <s v=""/>
    <s v=""/>
    <n v="6"/>
    <n v="0"/>
    <m/>
    <n v="-591"/>
    <n v="0"/>
    <s v=""/>
    <s v=""/>
  </r>
  <r>
    <n v="24"/>
    <s v="39121413"/>
    <s v="Conector circular Amphenol Limited Conec"/>
    <s v="1101756129"/>
    <s v="3"/>
    <d v="2024-06-17T00:00:00"/>
    <s v=""/>
    <s v="4800002579"/>
    <s v="820"/>
    <d v="2024-06-14T00:00:00"/>
    <s v=""/>
    <s v=""/>
    <d v="2024-06-18T00:00:00"/>
    <n v="0"/>
    <n v="0"/>
    <s v=""/>
    <n v="1"/>
    <n v="1"/>
    <n v="1"/>
    <n v="0"/>
    <n v="0"/>
    <n v="0"/>
    <s v="X"/>
    <s v="0.00"/>
    <s v=""/>
    <x v="0"/>
    <s v=""/>
    <s v="2368158"/>
    <s v=""/>
    <n v="0"/>
    <n v="0"/>
    <m/>
    <s v="7218|JA2581_1001"/>
    <n v="4"/>
    <s v="-"/>
    <m/>
    <s v="YES"/>
    <n v="1"/>
    <s v=""/>
    <s v=""/>
    <n v="0"/>
    <s v="X"/>
    <n v="1"/>
    <s v=""/>
    <s v=""/>
    <s v=""/>
    <s v=""/>
    <n v="6"/>
    <n v="0"/>
    <m/>
    <n v="-591"/>
    <n v="0"/>
    <s v=""/>
    <s v=""/>
  </r>
  <r>
    <n v="25"/>
    <s v="39121413"/>
    <s v="Conector circular Amphenol Limited Conec"/>
    <s v="1101756129"/>
    <s v="4"/>
    <d v="2024-06-17T00:00:00"/>
    <s v=""/>
    <s v="4800002579"/>
    <s v="830"/>
    <d v="2024-06-14T00:00:00"/>
    <s v=""/>
    <s v=""/>
    <d v="2024-06-18T00:00:00"/>
    <n v="0"/>
    <n v="0"/>
    <s v=""/>
    <n v="2"/>
    <n v="2"/>
    <n v="2"/>
    <n v="0"/>
    <n v="0"/>
    <n v="0"/>
    <s v="X"/>
    <s v="0.00"/>
    <s v=""/>
    <x v="0"/>
    <s v=""/>
    <s v="2368095"/>
    <s v=""/>
    <n v="0"/>
    <n v="0"/>
    <m/>
    <s v="7218|JA2581_1001"/>
    <n v="4"/>
    <s v="-"/>
    <m/>
    <s v="YES"/>
    <n v="2"/>
    <s v=""/>
    <s v=""/>
    <n v="0"/>
    <s v="X"/>
    <n v="1"/>
    <s v=""/>
    <s v=""/>
    <s v=""/>
    <s v=""/>
    <n v="6"/>
    <n v="0"/>
    <m/>
    <n v="-591"/>
    <n v="0"/>
    <s v=""/>
    <s v=""/>
  </r>
  <r>
    <n v="26"/>
    <s v="39121413"/>
    <s v="Conector circular Amphenol Limited Conec"/>
    <s v="1101756129"/>
    <s v="5"/>
    <d v="2024-06-17T00:00:00"/>
    <s v=""/>
    <s v="4800002579"/>
    <s v="840"/>
    <d v="2024-06-14T00:00:00"/>
    <s v=""/>
    <s v=""/>
    <d v="2024-06-18T00:00:00"/>
    <n v="0"/>
    <n v="0"/>
    <s v=""/>
    <n v="2"/>
    <n v="2"/>
    <n v="2"/>
    <n v="0"/>
    <n v="0"/>
    <n v="0"/>
    <s v="X"/>
    <s v="0.00"/>
    <s v=""/>
    <x v="0"/>
    <s v=""/>
    <s v="2368161"/>
    <s v=""/>
    <n v="0"/>
    <n v="0"/>
    <m/>
    <s v="7218|JA2581_1001"/>
    <n v="4"/>
    <s v="-"/>
    <m/>
    <s v="YES"/>
    <n v="2"/>
    <s v=""/>
    <s v=""/>
    <n v="0"/>
    <s v="X"/>
    <n v="1"/>
    <s v=""/>
    <s v=""/>
    <s v=""/>
    <s v=""/>
    <n v="6"/>
    <n v="0"/>
    <m/>
    <n v="-591"/>
    <n v="0"/>
    <s v=""/>
    <s v=""/>
  </r>
  <r>
    <n v="27"/>
    <s v="32000000"/>
    <s v="Conector circular MIL-C-38999 serie III"/>
    <s v="1101756129"/>
    <s v="6"/>
    <d v="2024-06-17T00:00:00"/>
    <s v=""/>
    <s v="4800002579"/>
    <s v="850"/>
    <d v="2024-06-14T00:00:00"/>
    <s v=""/>
    <s v=""/>
    <d v="2024-06-18T00:00:00"/>
    <n v="0"/>
    <n v="0"/>
    <s v=""/>
    <n v="1"/>
    <n v="1"/>
    <n v="1"/>
    <n v="0"/>
    <n v="0"/>
    <n v="0"/>
    <s v="X"/>
    <s v="0.00"/>
    <s v=""/>
    <x v="0"/>
    <s v=""/>
    <s v="2804840"/>
    <s v=""/>
    <n v="0"/>
    <n v="0"/>
    <m/>
    <s v="7218|JA2581_1001"/>
    <n v="4"/>
    <s v="-"/>
    <m/>
    <s v="YES"/>
    <n v="1"/>
    <s v=""/>
    <s v=""/>
    <n v="0"/>
    <s v="X"/>
    <n v="1"/>
    <s v=""/>
    <s v=""/>
    <s v=""/>
    <s v=""/>
    <n v="6"/>
    <n v="0"/>
    <m/>
    <n v="-591"/>
    <n v="0"/>
    <s v=""/>
    <s v=""/>
  </r>
  <r>
    <n v="28"/>
    <s v="39121413"/>
    <s v="Conector circular Amphenol Limited Conec"/>
    <s v="1101756129"/>
    <s v="7"/>
    <d v="2024-06-17T00:00:00"/>
    <s v=""/>
    <s v="4800002579"/>
    <s v="860"/>
    <d v="2024-06-14T00:00:00"/>
    <s v=""/>
    <s v=""/>
    <d v="2024-06-18T00:00:00"/>
    <n v="0"/>
    <n v="0"/>
    <s v=""/>
    <n v="1"/>
    <n v="1"/>
    <n v="1"/>
    <n v="0"/>
    <n v="0"/>
    <n v="0"/>
    <s v="X"/>
    <s v="0.00"/>
    <s v=""/>
    <x v="0"/>
    <s v=""/>
    <s v="2368163"/>
    <s v=""/>
    <n v="0"/>
    <n v="0"/>
    <m/>
    <s v="7218|JA2581_1001"/>
    <n v="4"/>
    <s v="-"/>
    <m/>
    <s v="YES"/>
    <n v="1"/>
    <s v=""/>
    <s v=""/>
    <n v="0"/>
    <s v="X"/>
    <n v="1"/>
    <s v=""/>
    <s v=""/>
    <s v=""/>
    <s v=""/>
    <n v="6"/>
    <n v="0"/>
    <m/>
    <n v="-591"/>
    <n v="0"/>
    <s v=""/>
    <s v=""/>
  </r>
  <r>
    <n v="29"/>
    <s v="32000000"/>
    <s v="Conector circular MIL-C-38999 serie III"/>
    <s v="1101756129"/>
    <s v="8"/>
    <d v="2024-06-17T00:00:00"/>
    <s v=""/>
    <s v="4800002579"/>
    <s v="870"/>
    <d v="2024-06-14T00:00:00"/>
    <s v=""/>
    <s v=""/>
    <d v="2024-06-18T00:00:00"/>
    <n v="0"/>
    <n v="0"/>
    <s v=""/>
    <n v="2"/>
    <n v="2"/>
    <n v="2"/>
    <n v="0"/>
    <n v="0"/>
    <n v="0"/>
    <s v="X"/>
    <s v="0.00"/>
    <s v=""/>
    <x v="0"/>
    <s v=""/>
    <s v="2804846"/>
    <s v=""/>
    <n v="0"/>
    <n v="0"/>
    <m/>
    <s v="7218|JA2581_1001"/>
    <n v="4"/>
    <s v="-"/>
    <m/>
    <s v="YES"/>
    <n v="2"/>
    <s v=""/>
    <s v=""/>
    <n v="0"/>
    <s v="X"/>
    <n v="1"/>
    <s v=""/>
    <s v=""/>
    <s v=""/>
    <s v=""/>
    <n v="6"/>
    <n v="0"/>
    <m/>
    <n v="-591"/>
    <n v="0"/>
    <s v=""/>
    <s v=""/>
  </r>
  <r>
    <n v="30"/>
    <s v="32000000"/>
    <s v="Conector circular MIL-C-38999 serie III"/>
    <s v="1101756129"/>
    <s v="9"/>
    <d v="2024-06-17T00:00:00"/>
    <s v=""/>
    <s v="4800002579"/>
    <s v="880"/>
    <d v="2024-06-14T00:00:00"/>
    <s v=""/>
    <s v=""/>
    <d v="2024-06-18T00:00:00"/>
    <n v="0"/>
    <n v="0"/>
    <s v=""/>
    <n v="2"/>
    <n v="2"/>
    <n v="2"/>
    <n v="0"/>
    <n v="0"/>
    <n v="0"/>
    <s v="X"/>
    <s v="0.00"/>
    <s v=""/>
    <x v="0"/>
    <s v=""/>
    <s v="2804918"/>
    <s v=""/>
    <n v="0"/>
    <n v="0"/>
    <m/>
    <s v="7218|JA2581_1001"/>
    <n v="4"/>
    <s v="-"/>
    <m/>
    <s v="YES"/>
    <n v="2"/>
    <s v=""/>
    <s v=""/>
    <n v="0"/>
    <s v="X"/>
    <n v="1"/>
    <s v=""/>
    <s v=""/>
    <s v=""/>
    <s v=""/>
    <n v="6"/>
    <n v="0"/>
    <m/>
    <n v="-591"/>
    <n v="0"/>
    <s v=""/>
    <s v=""/>
  </r>
  <r>
    <n v="31"/>
    <s v="32000000"/>
    <s v="Conector circular MIL-C-38999 serie III"/>
    <s v="1101756129"/>
    <s v="10"/>
    <d v="2024-06-17T00:00:00"/>
    <s v=""/>
    <s v="4800002579"/>
    <s v="890"/>
    <d v="2024-06-14T00:00:00"/>
    <s v=""/>
    <s v=""/>
    <d v="2024-06-18T00:00:00"/>
    <n v="0"/>
    <n v="0"/>
    <s v=""/>
    <n v="9"/>
    <n v="9"/>
    <n v="9"/>
    <n v="0"/>
    <n v="0"/>
    <n v="0"/>
    <s v="X"/>
    <s v="0.00"/>
    <s v=""/>
    <x v="0"/>
    <s v=""/>
    <s v="2804847"/>
    <s v=""/>
    <n v="0"/>
    <n v="0"/>
    <m/>
    <s v="7218|JA2581_1001"/>
    <n v="4"/>
    <s v="-"/>
    <m/>
    <s v="YES"/>
    <n v="9"/>
    <s v=""/>
    <s v=""/>
    <n v="0"/>
    <s v="X"/>
    <n v="1"/>
    <s v=""/>
    <s v=""/>
    <s v=""/>
    <s v=""/>
    <n v="6"/>
    <n v="0"/>
    <m/>
    <n v="-591"/>
    <n v="0"/>
    <s v=""/>
    <s v=""/>
  </r>
  <r>
    <n v="32"/>
    <s v="32000000"/>
    <s v="Conector circular MIL-C-38999 serie III"/>
    <s v="1101756129"/>
    <s v="11"/>
    <d v="2024-06-17T00:00:00"/>
    <s v=""/>
    <s v="4800002579"/>
    <s v="900"/>
    <d v="2024-06-14T00:00:00"/>
    <s v=""/>
    <s v=""/>
    <d v="2024-06-18T00:00:00"/>
    <n v="0"/>
    <n v="0"/>
    <s v=""/>
    <n v="9"/>
    <n v="9"/>
    <n v="9"/>
    <n v="0"/>
    <n v="0"/>
    <n v="0"/>
    <s v="X"/>
    <s v="0.00"/>
    <s v=""/>
    <x v="0"/>
    <s v=""/>
    <s v="2804921"/>
    <s v=""/>
    <n v="0"/>
    <n v="0"/>
    <m/>
    <s v="7218|JA2581_1001"/>
    <n v="4"/>
    <s v="-"/>
    <m/>
    <s v="YES"/>
    <n v="9"/>
    <s v=""/>
    <s v=""/>
    <n v="0"/>
    <s v="X"/>
    <n v="1"/>
    <s v=""/>
    <s v=""/>
    <s v=""/>
    <s v=""/>
    <n v="6"/>
    <n v="0"/>
    <m/>
    <n v="-591"/>
    <n v="0"/>
    <s v=""/>
    <s v=""/>
  </r>
  <r>
    <n v="33"/>
    <s v="32000000"/>
    <s v="Conector circular MIL-C-38999 serie III"/>
    <s v="1101756129"/>
    <s v="12"/>
    <d v="2024-06-17T00:00:00"/>
    <s v=""/>
    <s v="4800002579"/>
    <s v="910"/>
    <d v="2024-06-14T00:00:00"/>
    <s v=""/>
    <s v=""/>
    <d v="2024-06-18T00:00:00"/>
    <n v="0"/>
    <n v="0"/>
    <s v=""/>
    <n v="29"/>
    <n v="29"/>
    <n v="29"/>
    <n v="0"/>
    <n v="0"/>
    <n v="0"/>
    <s v="X"/>
    <s v="0.00"/>
    <s v=""/>
    <x v="0"/>
    <s v=""/>
    <s v="2804849"/>
    <s v=""/>
    <n v="0"/>
    <n v="0"/>
    <m/>
    <s v="7218|JA2581_1001"/>
    <n v="4"/>
    <s v="-"/>
    <m/>
    <s v="YES"/>
    <n v="29"/>
    <s v=""/>
    <s v=""/>
    <n v="0"/>
    <s v="X"/>
    <n v="1"/>
    <s v=""/>
    <s v=""/>
    <s v=""/>
    <s v=""/>
    <n v="6"/>
    <n v="0"/>
    <m/>
    <n v="-591"/>
    <n v="0"/>
    <s v=""/>
    <s v=""/>
  </r>
  <r>
    <n v="34"/>
    <s v="32000000"/>
    <s v="Conector circular MIL-C-38999 serie III"/>
    <s v="1101756129"/>
    <s v="13"/>
    <d v="2024-06-17T00:00:00"/>
    <s v=""/>
    <s v="4800002579"/>
    <s v="920"/>
    <d v="2024-06-14T00:00:00"/>
    <s v=""/>
    <s v=""/>
    <d v="2024-06-18T00:00:00"/>
    <n v="0"/>
    <n v="0"/>
    <s v=""/>
    <n v="29"/>
    <n v="29"/>
    <n v="29"/>
    <n v="0"/>
    <n v="0"/>
    <n v="0"/>
    <s v="X"/>
    <s v="0.00"/>
    <s v=""/>
    <x v="0"/>
    <s v=""/>
    <s v="2804920"/>
    <s v=""/>
    <n v="0"/>
    <n v="0"/>
    <m/>
    <s v="7218|JA2581_1001"/>
    <n v="4"/>
    <s v="-"/>
    <m/>
    <s v="YES"/>
    <n v="29"/>
    <s v=""/>
    <s v=""/>
    <n v="0"/>
    <s v="X"/>
    <n v="1"/>
    <s v=""/>
    <s v=""/>
    <s v=""/>
    <s v=""/>
    <n v="6"/>
    <n v="0"/>
    <m/>
    <n v="-591"/>
    <n v="0"/>
    <s v=""/>
    <s v=""/>
  </r>
  <r>
    <n v="35"/>
    <s v="32000000"/>
    <s v="Conector circular MIL-C-38999 serie III"/>
    <s v="1101756211"/>
    <s v="1"/>
    <d v="2024-06-17T00:00:00"/>
    <s v=""/>
    <s v="4800002579"/>
    <s v="980"/>
    <d v="2024-06-14T00:00:00"/>
    <s v=""/>
    <s v=""/>
    <d v="2024-06-18T00:00:00"/>
    <n v="0"/>
    <n v="0"/>
    <s v=""/>
    <n v="1"/>
    <n v="1"/>
    <n v="1"/>
    <n v="0"/>
    <n v="0"/>
    <n v="0"/>
    <s v="X"/>
    <s v="0.00"/>
    <s v=""/>
    <x v="0"/>
    <s v=""/>
    <s v="2804923"/>
    <s v=""/>
    <n v="0"/>
    <n v="0"/>
    <m/>
    <s v="7218|JA2581_1001"/>
    <n v="4"/>
    <s v="-"/>
    <m/>
    <s v="YES"/>
    <n v="1"/>
    <s v=""/>
    <s v=""/>
    <n v="0"/>
    <s v="X"/>
    <n v="1"/>
    <s v=""/>
    <s v=""/>
    <s v=""/>
    <s v=""/>
    <n v="6"/>
    <n v="0"/>
    <m/>
    <n v="-591"/>
    <n v="0"/>
    <s v=""/>
    <s v=""/>
  </r>
  <r>
    <n v="36"/>
    <s v="39121413"/>
    <s v="Conector circular Amphenol India Hembra"/>
    <s v="1101756211"/>
    <s v="2"/>
    <d v="2024-06-17T00:00:00"/>
    <s v=""/>
    <s v="4800002579"/>
    <s v="990"/>
    <d v="2024-06-14T00:00:00"/>
    <s v=""/>
    <s v=""/>
    <d v="2024-06-18T00:00:00"/>
    <n v="0"/>
    <n v="0"/>
    <s v=""/>
    <n v="1"/>
    <n v="1"/>
    <n v="1"/>
    <n v="0"/>
    <n v="0"/>
    <n v="0"/>
    <s v="X"/>
    <s v="0.00"/>
    <s v=""/>
    <x v="0"/>
    <s v=""/>
    <s v="2475435"/>
    <s v=""/>
    <n v="0"/>
    <n v="0"/>
    <m/>
    <s v="7218|JA2581_1001"/>
    <n v="4"/>
    <s v="-"/>
    <m/>
    <s v="YES"/>
    <n v="1"/>
    <s v=""/>
    <s v=""/>
    <n v="0"/>
    <s v="X"/>
    <n v="1"/>
    <s v=""/>
    <s v=""/>
    <s v=""/>
    <s v=""/>
    <n v="6"/>
    <n v="0"/>
    <m/>
    <n v="-591"/>
    <n v="0"/>
    <s v=""/>
    <s v=""/>
  </r>
  <r>
    <n v="37"/>
    <s v="39121413"/>
    <s v="Conector circular Amphenol India Hembra"/>
    <s v="1101756211"/>
    <s v="3"/>
    <d v="2024-06-17T00:00:00"/>
    <s v=""/>
    <s v="4800002579"/>
    <s v="1000"/>
    <d v="2024-06-14T00:00:00"/>
    <s v=""/>
    <s v=""/>
    <d v="2024-06-18T00:00:00"/>
    <n v="0"/>
    <n v="0"/>
    <s v=""/>
    <n v="10"/>
    <n v="10"/>
    <n v="10"/>
    <n v="0"/>
    <n v="0"/>
    <n v="0"/>
    <s v="X"/>
    <s v="0.00"/>
    <s v=""/>
    <x v="0"/>
    <s v=""/>
    <s v="2475437"/>
    <s v=""/>
    <n v="0"/>
    <n v="0"/>
    <m/>
    <s v="7218|JA2581_1001"/>
    <n v="4"/>
    <s v="-"/>
    <m/>
    <s v="YES"/>
    <n v="10"/>
    <s v=""/>
    <s v=""/>
    <n v="0"/>
    <s v="X"/>
    <n v="1"/>
    <s v=""/>
    <s v=""/>
    <s v=""/>
    <s v=""/>
    <n v="6"/>
    <n v="0"/>
    <m/>
    <n v="-591"/>
    <n v="0"/>
    <s v=""/>
    <s v=""/>
  </r>
  <r>
    <n v="38"/>
    <s v="39121413"/>
    <s v="Conector circular Souriau Sunbank by Eat"/>
    <s v="1101756211"/>
    <s v="4"/>
    <d v="2024-06-17T00:00:00"/>
    <s v=""/>
    <s v="4800002579"/>
    <s v="1010"/>
    <d v="2024-06-14T00:00:00"/>
    <s v=""/>
    <s v=""/>
    <d v="2024-06-18T00:00:00"/>
    <n v="0"/>
    <n v="0"/>
    <s v=""/>
    <n v="2"/>
    <n v="2"/>
    <n v="2"/>
    <n v="0"/>
    <n v="0"/>
    <n v="0"/>
    <s v="X"/>
    <s v="0.00"/>
    <s v=""/>
    <x v="0"/>
    <s v=""/>
    <s v="7601259"/>
    <s v=""/>
    <n v="0"/>
    <n v="0"/>
    <m/>
    <s v="7218|JA2581_1001"/>
    <n v="4"/>
    <s v="-"/>
    <m/>
    <s v="YES"/>
    <n v="2"/>
    <s v=""/>
    <s v=""/>
    <n v="0"/>
    <s v="X"/>
    <n v="1"/>
    <s v=""/>
    <s v=""/>
    <s v=""/>
    <s v=""/>
    <n v="6"/>
    <n v="0"/>
    <m/>
    <n v="-591"/>
    <n v="0"/>
    <s v=""/>
    <s v=""/>
  </r>
  <r>
    <n v="39"/>
    <s v="39121415"/>
    <s v="Conector D-sub FCT from Molex, Serie 173"/>
    <s v="1101756211"/>
    <s v="5"/>
    <d v="2024-06-17T00:00:00"/>
    <s v=""/>
    <s v="4800002579"/>
    <s v="1020"/>
    <d v="2024-06-14T00:00:00"/>
    <s v=""/>
    <s v=""/>
    <d v="2024-06-18T00:00:00"/>
    <n v="0"/>
    <n v="0"/>
    <s v=""/>
    <n v="5"/>
    <n v="5"/>
    <n v="5"/>
    <n v="0"/>
    <n v="0"/>
    <n v="0"/>
    <s v="X"/>
    <s v="0.00"/>
    <s v=""/>
    <x v="0"/>
    <s v=""/>
    <s v="2075813"/>
    <s v=""/>
    <n v="0"/>
    <n v="0"/>
    <m/>
    <s v="7218|JA2581_1001"/>
    <n v="4"/>
    <s v="-"/>
    <m/>
    <s v="YES"/>
    <n v="5"/>
    <s v=""/>
    <s v=""/>
    <n v="0"/>
    <s v="X"/>
    <n v="1"/>
    <s v=""/>
    <s v=""/>
    <s v=""/>
    <s v=""/>
    <n v="6"/>
    <n v="0"/>
    <m/>
    <n v="-591"/>
    <n v="0"/>
    <s v=""/>
    <s v=""/>
  </r>
  <r>
    <n v="40"/>
    <s v="39121421"/>
    <s v="Carcasa de conector Molex 39-01-4031, Se"/>
    <s v="1101756211"/>
    <s v="6"/>
    <d v="2024-06-17T00:00:00"/>
    <s v=""/>
    <s v="4800002579"/>
    <s v="1030"/>
    <d v="2024-06-14T00:00:00"/>
    <s v=""/>
    <s v=""/>
    <d v="2024-06-18T00:00:00"/>
    <n v="0"/>
    <n v="0"/>
    <s v=""/>
    <n v="100"/>
    <n v="100"/>
    <n v="100"/>
    <n v="0"/>
    <n v="0"/>
    <n v="0"/>
    <s v="X"/>
    <s v="0.00"/>
    <s v=""/>
    <x v="0"/>
    <s v=""/>
    <s v="6795842P"/>
    <s v=""/>
    <n v="0"/>
    <n v="0"/>
    <m/>
    <s v="7218|JA2581_1001"/>
    <n v="4"/>
    <s v="-"/>
    <m/>
    <s v="YES"/>
    <n v="100"/>
    <s v=""/>
    <s v=""/>
    <n v="0"/>
    <s v="X"/>
    <n v="1"/>
    <s v=""/>
    <s v=""/>
    <s v=""/>
    <s v=""/>
    <n v="6"/>
    <n v="0"/>
    <m/>
    <n v="-591"/>
    <n v="0"/>
    <s v=""/>
    <s v=""/>
  </r>
  <r>
    <n v="41"/>
    <s v="39121432"/>
    <s v="Contacto de crimpado Molex 39-00-0039, M"/>
    <s v="1101756211"/>
    <s v="7"/>
    <d v="2024-06-17T00:00:00"/>
    <s v=""/>
    <s v="4800002579"/>
    <s v="1040"/>
    <d v="2024-06-14T00:00:00"/>
    <s v=""/>
    <s v=""/>
    <d v="2024-06-18T00:00:00"/>
    <n v="0"/>
    <n v="0"/>
    <s v=""/>
    <n v="1000"/>
    <n v="1000"/>
    <n v="1000"/>
    <n v="0"/>
    <n v="0"/>
    <n v="0"/>
    <s v="X"/>
    <s v="0.00"/>
    <s v=""/>
    <x v="0"/>
    <s v=""/>
    <s v="1729134P"/>
    <s v=""/>
    <n v="0"/>
    <n v="0"/>
    <m/>
    <s v="7218|JA2581_1001"/>
    <n v="4"/>
    <s v="-"/>
    <m/>
    <s v="YES"/>
    <n v="1000"/>
    <s v=""/>
    <s v=""/>
    <n v="0"/>
    <s v="X"/>
    <n v="1"/>
    <s v=""/>
    <s v=""/>
    <s v=""/>
    <s v=""/>
    <n v="6"/>
    <n v="0"/>
    <m/>
    <n v="-591"/>
    <n v="0"/>
    <s v=""/>
    <s v=""/>
  </r>
  <r>
    <n v="42"/>
    <s v="39121421"/>
    <s v="Carcasa de conector de crimpado Molex 39"/>
    <s v="1101756211"/>
    <s v="8"/>
    <d v="2024-06-17T00:00:00"/>
    <s v=""/>
    <s v="4800002579"/>
    <s v="1050"/>
    <d v="2024-06-14T00:00:00"/>
    <s v=""/>
    <s v=""/>
    <d v="2024-06-18T00:00:00"/>
    <n v="0"/>
    <n v="0"/>
    <s v=""/>
    <n v="30"/>
    <n v="30"/>
    <n v="30"/>
    <n v="0"/>
    <n v="0"/>
    <n v="0"/>
    <s v="X"/>
    <s v="0.00"/>
    <s v=""/>
    <x v="0"/>
    <s v=""/>
    <s v="2076789"/>
    <s v=""/>
    <n v="0"/>
    <n v="0"/>
    <m/>
    <s v="7218|JA2581_1001"/>
    <n v="4"/>
    <s v="-"/>
    <m/>
    <s v="YES"/>
    <n v="30"/>
    <s v=""/>
    <s v=""/>
    <n v="0"/>
    <s v="X"/>
    <n v="1"/>
    <s v=""/>
    <s v=""/>
    <s v=""/>
    <s v=""/>
    <n v="6"/>
    <n v="0"/>
    <m/>
    <n v="-591"/>
    <n v="0"/>
    <s v=""/>
    <s v=""/>
  </r>
  <r>
    <n v="43"/>
    <s v="39121432"/>
    <s v="Contacto de crimpado Molex 39-00-0041, M"/>
    <s v="1101756211"/>
    <s v="9"/>
    <d v="2024-06-17T00:00:00"/>
    <s v=""/>
    <s v="4800002579"/>
    <s v="1060"/>
    <d v="2024-06-14T00:00:00"/>
    <s v=""/>
    <s v=""/>
    <d v="2024-06-18T00:00:00"/>
    <n v="0"/>
    <n v="0"/>
    <s v=""/>
    <n v="1000"/>
    <n v="1000"/>
    <n v="1000"/>
    <n v="0"/>
    <n v="0"/>
    <n v="0"/>
    <s v="X"/>
    <s v="0.00"/>
    <s v=""/>
    <x v="0"/>
    <s v=""/>
    <s v="1729140P"/>
    <s v=""/>
    <n v="0"/>
    <n v="0"/>
    <m/>
    <s v="7218|JA2581_1001"/>
    <n v="4"/>
    <s v="-"/>
    <m/>
    <s v="YES"/>
    <n v="1000"/>
    <s v=""/>
    <s v=""/>
    <n v="0"/>
    <s v="X"/>
    <n v="1"/>
    <s v=""/>
    <s v=""/>
    <s v=""/>
    <s v=""/>
    <n v="6"/>
    <n v="0"/>
    <m/>
    <n v="-591"/>
    <n v="0"/>
    <s v=""/>
    <s v=""/>
  </r>
  <r>
    <n v="44"/>
    <s v="39121432"/>
    <s v="Contacto de crimpado hembra Molex serie"/>
    <s v="1101756211"/>
    <s v="10"/>
    <d v="2024-06-17T00:00:00"/>
    <s v=""/>
    <s v="4800002579"/>
    <s v="1070"/>
    <d v="2024-06-14T00:00:00"/>
    <s v=""/>
    <s v=""/>
    <d v="2024-06-18T00:00:00"/>
    <n v="0"/>
    <n v="0"/>
    <s v=""/>
    <n v="250"/>
    <n v="250"/>
    <n v="250"/>
    <n v="0"/>
    <n v="0"/>
    <n v="0"/>
    <s v="X"/>
    <s v="0.00"/>
    <s v=""/>
    <x v="0"/>
    <s v=""/>
    <s v="2363050P"/>
    <s v=""/>
    <n v="0"/>
    <n v="0"/>
    <m/>
    <s v="7218|JA2581_1001"/>
    <n v="4"/>
    <s v="-"/>
    <m/>
    <s v="YES"/>
    <n v="250"/>
    <s v=""/>
    <s v=""/>
    <n v="0"/>
    <s v="X"/>
    <n v="1"/>
    <s v=""/>
    <s v=""/>
    <s v=""/>
    <s v=""/>
    <n v="6"/>
    <n v="0"/>
    <m/>
    <n v="-591"/>
    <n v="0"/>
    <s v=""/>
    <s v=""/>
  </r>
  <r>
    <n v="45"/>
    <s v="39121432"/>
    <s v="Contacto de crimpado macho Molex serie S"/>
    <s v="1101756211"/>
    <s v="11"/>
    <d v="2024-06-17T00:00:00"/>
    <s v=""/>
    <s v="4800002579"/>
    <s v="1080"/>
    <d v="2024-06-14T00:00:00"/>
    <s v=""/>
    <s v=""/>
    <d v="2024-06-18T00:00:00"/>
    <n v="0"/>
    <n v="0"/>
    <s v=""/>
    <n v="250"/>
    <n v="250"/>
    <n v="250"/>
    <n v="0"/>
    <n v="0"/>
    <n v="0"/>
    <s v="X"/>
    <s v="0.00"/>
    <s v=""/>
    <x v="0"/>
    <s v=""/>
    <s v="2363044P"/>
    <s v=""/>
    <n v="0"/>
    <n v="0"/>
    <m/>
    <s v="7218|JA2581_1001"/>
    <n v="4"/>
    <s v="-"/>
    <m/>
    <s v="YES"/>
    <n v="250"/>
    <s v=""/>
    <s v=""/>
    <n v="0"/>
    <s v="X"/>
    <n v="1"/>
    <s v=""/>
    <s v=""/>
    <s v=""/>
    <s v=""/>
    <n v="6"/>
    <n v="0"/>
    <m/>
    <n v="-591"/>
    <n v="0"/>
    <s v=""/>
    <s v=""/>
  </r>
  <r>
    <n v="46"/>
    <s v="39121421"/>
    <s v="Carcasa de conector Molex 50-57-9204, Se"/>
    <s v="1101756211"/>
    <s v="12"/>
    <d v="2024-06-17T00:00:00"/>
    <s v=""/>
    <s v="4800002579"/>
    <s v="1090"/>
    <d v="2024-06-14T00:00:00"/>
    <s v=""/>
    <s v=""/>
    <d v="2024-06-18T00:00:00"/>
    <n v="0"/>
    <n v="0"/>
    <s v=""/>
    <n v="10"/>
    <n v="10"/>
    <n v="10"/>
    <n v="0"/>
    <n v="0"/>
    <n v="0"/>
    <s v="X"/>
    <s v="0.00"/>
    <s v=""/>
    <x v="0"/>
    <s v=""/>
    <s v="6703887"/>
    <s v=""/>
    <n v="0"/>
    <n v="0"/>
    <m/>
    <s v="7218|JA2581_1001"/>
    <n v="4"/>
    <s v="-"/>
    <m/>
    <s v="YES"/>
    <n v="10"/>
    <s v=""/>
    <s v=""/>
    <n v="0"/>
    <s v="X"/>
    <n v="1"/>
    <s v=""/>
    <s v=""/>
    <s v=""/>
    <s v=""/>
    <n v="6"/>
    <n v="0"/>
    <m/>
    <n v="-591"/>
    <n v="0"/>
    <s v=""/>
    <s v=""/>
  </r>
  <r>
    <n v="47"/>
    <s v="39121421"/>
    <s v="Carcasa de conector Molex 50-57-9404, Se"/>
    <s v="1101756211"/>
    <s v="13"/>
    <d v="2024-06-17T00:00:00"/>
    <s v=""/>
    <s v="4800002579"/>
    <s v="1100"/>
    <d v="2024-06-14T00:00:00"/>
    <s v=""/>
    <s v=""/>
    <d v="2024-06-18T00:00:00"/>
    <n v="0"/>
    <n v="0"/>
    <s v=""/>
    <n v="10"/>
    <n v="10"/>
    <n v="10"/>
    <n v="0"/>
    <n v="0"/>
    <n v="0"/>
    <s v="X"/>
    <s v="0.00"/>
    <s v=""/>
    <x v="0"/>
    <s v=""/>
    <s v="6783161"/>
    <s v=""/>
    <n v="0"/>
    <n v="0"/>
    <m/>
    <s v="7218|JA2581_1001"/>
    <n v="4"/>
    <s v="-"/>
    <m/>
    <s v="YES"/>
    <n v="10"/>
    <s v=""/>
    <s v=""/>
    <n v="0"/>
    <s v="X"/>
    <n v="1"/>
    <s v=""/>
    <s v=""/>
    <s v=""/>
    <s v=""/>
    <n v="6"/>
    <n v="0"/>
    <m/>
    <n v="-591"/>
    <n v="0"/>
    <s v=""/>
    <s v=""/>
  </r>
  <r>
    <n v="48"/>
    <s v="39121432"/>
    <s v="Contacto de crimpado hembra Molex serie"/>
    <s v="1101756211"/>
    <s v="14"/>
    <d v="2024-06-17T00:00:00"/>
    <s v=""/>
    <s v="4800002579"/>
    <s v="1110"/>
    <d v="2024-06-14T00:00:00"/>
    <s v=""/>
    <s v=""/>
    <d v="2024-06-18T00:00:00"/>
    <n v="0"/>
    <n v="0"/>
    <s v=""/>
    <n v="1000"/>
    <n v="1000"/>
    <n v="1000"/>
    <n v="0"/>
    <n v="0"/>
    <n v="0"/>
    <s v="X"/>
    <s v="0.00"/>
    <s v=""/>
    <x v="0"/>
    <s v=""/>
    <s v="6794742P"/>
    <s v=""/>
    <n v="0"/>
    <n v="0"/>
    <m/>
    <s v="7218|JA2581_1001"/>
    <n v="4"/>
    <s v="-"/>
    <m/>
    <s v="YES"/>
    <n v="1000"/>
    <s v=""/>
    <s v=""/>
    <n v="0"/>
    <s v="X"/>
    <n v="1"/>
    <s v=""/>
    <s v=""/>
    <s v=""/>
    <s v=""/>
    <n v="6"/>
    <n v="0"/>
    <m/>
    <n v="-591"/>
    <n v="0"/>
    <s v=""/>
    <s v=""/>
  </r>
  <r>
    <n v="49"/>
    <s v="39121421"/>
    <s v="Carcasa de conector Molex 43025-0600, Se"/>
    <s v="1101756211"/>
    <s v="15"/>
    <d v="2024-06-17T00:00:00"/>
    <s v=""/>
    <s v="4800002579"/>
    <s v="1120"/>
    <d v="2024-06-14T00:00:00"/>
    <s v=""/>
    <s v=""/>
    <d v="2024-06-18T00:00:00"/>
    <n v="0"/>
    <n v="0"/>
    <s v=""/>
    <n v="125"/>
    <n v="125"/>
    <n v="125"/>
    <n v="0"/>
    <n v="0"/>
    <n v="0"/>
    <s v="X"/>
    <s v="0.00"/>
    <s v=""/>
    <x v="0"/>
    <s v=""/>
    <s v="2332769P"/>
    <s v=""/>
    <n v="0"/>
    <n v="0"/>
    <m/>
    <s v="7218|JA2581_1001"/>
    <n v="4"/>
    <s v="-"/>
    <m/>
    <s v="YES"/>
    <n v="125"/>
    <s v=""/>
    <s v=""/>
    <n v="0"/>
    <s v="X"/>
    <n v="1"/>
    <s v=""/>
    <s v=""/>
    <s v=""/>
    <s v=""/>
    <n v="6"/>
    <n v="0"/>
    <m/>
    <n v="-591"/>
    <n v="0"/>
    <s v=""/>
    <s v=""/>
  </r>
  <r>
    <n v="50"/>
    <s v="39121421"/>
    <s v="Carcasa de conector Molex 43020-0600, Se"/>
    <s v="1101756211"/>
    <s v="16"/>
    <d v="2024-06-17T00:00:00"/>
    <s v=""/>
    <s v="4800002579"/>
    <s v="1130"/>
    <d v="2024-06-14T00:00:00"/>
    <s v=""/>
    <s v=""/>
    <d v="2024-06-18T00:00:00"/>
    <n v="0"/>
    <n v="0"/>
    <s v=""/>
    <n v="100"/>
    <n v="100"/>
    <n v="100"/>
    <n v="0"/>
    <n v="0"/>
    <n v="0"/>
    <s v="X"/>
    <s v="0.00"/>
    <s v=""/>
    <x v="0"/>
    <s v=""/>
    <s v="2332826P"/>
    <s v=""/>
    <n v="0"/>
    <n v="0"/>
    <m/>
    <s v="7218|JA2581_1001"/>
    <n v="4"/>
    <s v="-"/>
    <m/>
    <s v="YES"/>
    <n v="100"/>
    <s v=""/>
    <s v=""/>
    <n v="0"/>
    <s v="X"/>
    <n v="1"/>
    <s v=""/>
    <s v=""/>
    <s v=""/>
    <s v=""/>
    <n v="6"/>
    <n v="0"/>
    <m/>
    <n v="-591"/>
    <n v="0"/>
    <s v=""/>
    <s v=""/>
  </r>
  <r>
    <n v="51"/>
    <s v="39121432"/>
    <s v="Contacto de crimpado hembra Molex serie"/>
    <s v="1101756211"/>
    <s v="17"/>
    <d v="2024-06-17T00:00:00"/>
    <s v=""/>
    <s v="4800002579"/>
    <s v="1140"/>
    <d v="2024-06-14T00:00:00"/>
    <s v=""/>
    <s v=""/>
    <d v="2024-06-18T00:00:00"/>
    <n v="0"/>
    <n v="0"/>
    <s v=""/>
    <n v="100"/>
    <n v="100"/>
    <n v="100"/>
    <n v="0"/>
    <n v="0"/>
    <n v="0"/>
    <s v="X"/>
    <s v="0.00"/>
    <s v=""/>
    <x v="0"/>
    <s v=""/>
    <s v="2333009"/>
    <s v=""/>
    <n v="0"/>
    <n v="0"/>
    <m/>
    <s v="7218|JA2581_1001"/>
    <n v="4"/>
    <s v="-"/>
    <m/>
    <s v="YES"/>
    <n v="100"/>
    <s v=""/>
    <s v=""/>
    <n v="0"/>
    <s v="X"/>
    <n v="1"/>
    <s v=""/>
    <s v=""/>
    <s v=""/>
    <s v=""/>
    <n v="6"/>
    <n v="0"/>
    <m/>
    <n v="-591"/>
    <n v="0"/>
    <s v=""/>
    <s v=""/>
  </r>
  <r>
    <n v="52"/>
    <s v="39121432"/>
    <s v="Contacto de terminal de crimpado Molex 4"/>
    <s v="1101756211"/>
    <s v="18"/>
    <d v="2024-06-17T00:00:00"/>
    <s v=""/>
    <s v="4800002579"/>
    <s v="1150"/>
    <d v="2024-06-14T00:00:00"/>
    <s v=""/>
    <s v=""/>
    <d v="2024-06-18T00:00:00"/>
    <n v="0"/>
    <n v="0"/>
    <s v=""/>
    <n v="100"/>
    <n v="100"/>
    <n v="100"/>
    <n v="0"/>
    <n v="0"/>
    <n v="0"/>
    <s v="X"/>
    <s v="0.00"/>
    <s v=""/>
    <x v="0"/>
    <s v=""/>
    <s v="2333037"/>
    <s v=""/>
    <n v="0"/>
    <n v="0"/>
    <m/>
    <s v="7218|JA2581_1001"/>
    <n v="4"/>
    <s v="-"/>
    <m/>
    <s v="YES"/>
    <n v="100"/>
    <s v=""/>
    <s v=""/>
    <n v="0"/>
    <s v="X"/>
    <n v="1"/>
    <s v=""/>
    <s v=""/>
    <s v=""/>
    <s v=""/>
    <n v="6"/>
    <n v="0"/>
    <m/>
    <n v="-591"/>
    <n v="0"/>
    <s v=""/>
    <s v=""/>
  </r>
  <r>
    <n v="53"/>
    <s v="39121432"/>
    <s v="Contacto de crimpado hembra Molex serie"/>
    <s v="1101756236"/>
    <s v="1"/>
    <d v="2024-06-17T00:00:00"/>
    <s v=""/>
    <s v="4800002579"/>
    <s v="1220"/>
    <d v="2024-06-14T00:00:00"/>
    <s v=""/>
    <s v=""/>
    <d v="2024-06-18T00:00:00"/>
    <n v="0"/>
    <n v="0"/>
    <s v=""/>
    <n v="100"/>
    <n v="100"/>
    <n v="100"/>
    <n v="0"/>
    <n v="0"/>
    <n v="0"/>
    <s v="X"/>
    <s v="0.00"/>
    <s v=""/>
    <x v="0"/>
    <s v=""/>
    <s v="6706293"/>
    <s v=""/>
    <n v="0"/>
    <n v="0"/>
    <m/>
    <s v="7218|JA2581_1001"/>
    <n v="4"/>
    <s v="-"/>
    <m/>
    <s v="YES"/>
    <n v="100"/>
    <s v=""/>
    <s v=""/>
    <n v="0"/>
    <s v="X"/>
    <n v="1"/>
    <s v=""/>
    <s v=""/>
    <s v=""/>
    <s v=""/>
    <n v="6"/>
    <n v="0"/>
    <m/>
    <n v="-591"/>
    <n v="0"/>
    <s v=""/>
    <s v=""/>
  </r>
  <r>
    <n v="54"/>
    <s v="39121421"/>
    <s v="Carcasa de conector Molex 51110-0860, Se"/>
    <s v="1101756236"/>
    <s v="2"/>
    <d v="2024-06-17T00:00:00"/>
    <s v=""/>
    <s v="4800002579"/>
    <s v="1230"/>
    <d v="2024-06-14T00:00:00"/>
    <s v=""/>
    <s v=""/>
    <d v="2024-06-18T00:00:00"/>
    <n v="0"/>
    <n v="0"/>
    <s v=""/>
    <n v="100"/>
    <n v="100"/>
    <n v="100"/>
    <n v="0"/>
    <n v="0"/>
    <n v="0"/>
    <s v="X"/>
    <s v="0.00"/>
    <s v=""/>
    <x v="0"/>
    <s v=""/>
    <s v="6703607"/>
    <s v=""/>
    <n v="0"/>
    <n v="0"/>
    <m/>
    <s v="7218|JA2581_1001"/>
    <n v="4"/>
    <s v="-"/>
    <m/>
    <s v="YES"/>
    <n v="100"/>
    <s v=""/>
    <s v=""/>
    <n v="0"/>
    <s v="X"/>
    <n v="1"/>
    <s v=""/>
    <s v=""/>
    <s v=""/>
    <s v=""/>
    <n v="6"/>
    <n v="0"/>
    <m/>
    <n v="-591"/>
    <n v="0"/>
    <s v=""/>
    <s v=""/>
  </r>
  <r>
    <n v="55"/>
    <s v="39121432"/>
    <s v="Puntera hueca de crimpado Schneider Elec"/>
    <s v="1101756236"/>
    <s v="3"/>
    <d v="2024-06-17T00:00:00"/>
    <s v=""/>
    <s v="4800002579"/>
    <s v="1240"/>
    <d v="2024-06-14T00:00:00"/>
    <s v=""/>
    <s v=""/>
    <d v="2024-06-18T00:00:00"/>
    <n v="0"/>
    <n v="0"/>
    <s v=""/>
    <n v="3"/>
    <n v="3"/>
    <n v="3"/>
    <n v="0"/>
    <n v="0"/>
    <n v="0"/>
    <s v="X"/>
    <s v="0.00"/>
    <s v=""/>
    <x v="0"/>
    <s v=""/>
    <s v="2546429"/>
    <s v=""/>
    <n v="0"/>
    <n v="0"/>
    <m/>
    <s v="7218|JA2581_1001"/>
    <n v="4"/>
    <s v="-"/>
    <m/>
    <s v="YES"/>
    <n v="3"/>
    <s v=""/>
    <s v=""/>
    <n v="0"/>
    <s v="X"/>
    <n v="1"/>
    <s v=""/>
    <s v=""/>
    <s v=""/>
    <s v=""/>
    <n v="6"/>
    <n v="0"/>
    <m/>
    <n v="-591"/>
    <n v="0"/>
    <s v=""/>
    <s v=""/>
  </r>
  <r>
    <n v="56"/>
    <s v="31163100"/>
    <s v="Tornillo de conector - Bloqueo roscado,"/>
    <s v="1101756236"/>
    <s v="4"/>
    <d v="2024-06-17T00:00:00"/>
    <s v=""/>
    <s v="4800002579"/>
    <s v="1250"/>
    <d v="2024-06-14T00:00:00"/>
    <s v=""/>
    <s v=""/>
    <d v="2024-06-18T00:00:00"/>
    <n v="0"/>
    <n v="0"/>
    <s v=""/>
    <n v="400"/>
    <n v="400"/>
    <n v="400"/>
    <n v="0"/>
    <n v="0"/>
    <n v="0"/>
    <s v="X"/>
    <s v="0.00"/>
    <s v=""/>
    <x v="0"/>
    <s v=""/>
    <s v="0453886"/>
    <s v=""/>
    <n v="0"/>
    <n v="0"/>
    <m/>
    <s v="7218|JA2581_1001"/>
    <n v="4"/>
    <s v="-"/>
    <m/>
    <s v="YES"/>
    <n v="400"/>
    <s v=""/>
    <s v=""/>
    <n v="0"/>
    <s v="X"/>
    <n v="1"/>
    <s v=""/>
    <s v=""/>
    <s v=""/>
    <s v=""/>
    <n v="6"/>
    <n v="0"/>
    <m/>
    <n v="-591"/>
    <n v="0"/>
    <s v=""/>
    <s v=""/>
  </r>
  <r>
    <n v="57"/>
    <s v="11162114"/>
    <s v="Cinta de gancho y bucle Velcro de color"/>
    <s v="1101756236"/>
    <s v="5"/>
    <d v="2024-06-17T00:00:00"/>
    <s v=""/>
    <s v="4800002579"/>
    <s v="1260"/>
    <d v="2024-06-14T00:00:00"/>
    <s v=""/>
    <s v=""/>
    <d v="2024-06-18T00:00:00"/>
    <n v="0"/>
    <n v="0"/>
    <s v=""/>
    <n v="1"/>
    <n v="1"/>
    <n v="1"/>
    <n v="0"/>
    <n v="0"/>
    <n v="0"/>
    <s v="X"/>
    <s v="0.00"/>
    <s v=""/>
    <x v="0"/>
    <s v=""/>
    <s v="4239533"/>
    <s v=""/>
    <n v="0"/>
    <n v="0"/>
    <m/>
    <s v="7218|JA2581_1001"/>
    <n v="4"/>
    <s v="-"/>
    <m/>
    <s v="YES"/>
    <n v="1"/>
    <s v=""/>
    <s v=""/>
    <n v="0"/>
    <s v="X"/>
    <n v="1"/>
    <s v=""/>
    <s v=""/>
    <s v=""/>
    <s v=""/>
    <n v="6"/>
    <n v="0"/>
    <m/>
    <n v="-591"/>
    <n v="0"/>
    <s v=""/>
    <s v=""/>
  </r>
  <r>
    <n v="58"/>
    <s v="39121432"/>
    <s v="Terminal redondo aislado de Cobre RS PRO"/>
    <s v="1101756236"/>
    <s v="6"/>
    <d v="2024-06-17T00:00:00"/>
    <s v=""/>
    <s v="4800002579"/>
    <s v="1270"/>
    <d v="2024-06-14T00:00:00"/>
    <s v=""/>
    <s v=""/>
    <d v="2024-06-18T00:00:00"/>
    <n v="0"/>
    <n v="0"/>
    <s v=""/>
    <n v="100"/>
    <n v="100"/>
    <n v="100"/>
    <n v="0"/>
    <n v="0"/>
    <n v="0"/>
    <s v="X"/>
    <s v="0.00"/>
    <s v=""/>
    <x v="0"/>
    <s v=""/>
    <s v="2673919"/>
    <s v=""/>
    <n v="0"/>
    <n v="0"/>
    <m/>
    <s v="7218|JA2581_1001"/>
    <n v="4"/>
    <s v="-"/>
    <m/>
    <s v="YES"/>
    <n v="100"/>
    <s v=""/>
    <s v=""/>
    <n v="0"/>
    <s v="X"/>
    <n v="1"/>
    <s v=""/>
    <s v=""/>
    <s v=""/>
    <s v=""/>
    <n v="6"/>
    <n v="0"/>
    <m/>
    <n v="-591"/>
    <n v="0"/>
    <s v=""/>
    <s v=""/>
  </r>
  <r>
    <n v="59"/>
    <s v="39121432"/>
    <s v="Terminal redondo aislado de Cobre RS PRO"/>
    <s v="1101756236"/>
    <s v="7"/>
    <d v="2024-06-17T00:00:00"/>
    <s v=""/>
    <s v="4800002579"/>
    <s v="1280"/>
    <d v="2024-06-14T00:00:00"/>
    <s v=""/>
    <s v=""/>
    <d v="2024-06-18T00:00:00"/>
    <n v="0"/>
    <n v="0"/>
    <s v=""/>
    <n v="100"/>
    <n v="100"/>
    <n v="100"/>
    <n v="0"/>
    <n v="0"/>
    <n v="0"/>
    <s v="X"/>
    <s v="0.00"/>
    <s v=""/>
    <x v="0"/>
    <s v=""/>
    <s v="2673880"/>
    <s v=""/>
    <n v="0"/>
    <n v="0"/>
    <m/>
    <s v="7218|JA2581_1001"/>
    <n v="4"/>
    <s v="-"/>
    <m/>
    <s v="YES"/>
    <n v="100"/>
    <s v=""/>
    <s v=""/>
    <n v="0"/>
    <s v="X"/>
    <n v="1"/>
    <s v=""/>
    <s v=""/>
    <s v=""/>
    <s v=""/>
    <n v="6"/>
    <n v="0"/>
    <m/>
    <n v="-591"/>
    <n v="0"/>
    <s v=""/>
    <s v=""/>
  </r>
  <r>
    <n v="60"/>
    <s v="39121432"/>
    <s v="Terminal redondo aislado de Cobre RS PRO"/>
    <s v="1101756236"/>
    <s v="8"/>
    <d v="2024-06-17T00:00:00"/>
    <s v=""/>
    <s v="4800002579"/>
    <s v="1290"/>
    <d v="2024-06-14T00:00:00"/>
    <s v=""/>
    <s v=""/>
    <d v="2024-06-18T00:00:00"/>
    <n v="0"/>
    <n v="0"/>
    <s v=""/>
    <n v="500"/>
    <n v="500"/>
    <n v="500"/>
    <n v="0"/>
    <n v="0"/>
    <n v="0"/>
    <s v="X"/>
    <s v="0.00"/>
    <s v=""/>
    <x v="0"/>
    <s v=""/>
    <s v="2673650"/>
    <s v=""/>
    <n v="0"/>
    <n v="0"/>
    <m/>
    <s v="7218|JA2581_1001"/>
    <n v="4"/>
    <s v="-"/>
    <m/>
    <s v="YES"/>
    <n v="500"/>
    <s v=""/>
    <s v=""/>
    <n v="0"/>
    <s v="X"/>
    <n v="1"/>
    <s v=""/>
    <s v=""/>
    <s v=""/>
    <s v=""/>
    <n v="6"/>
    <n v="0"/>
    <m/>
    <n v="-591"/>
    <n v="0"/>
    <s v=""/>
    <s v=""/>
  </r>
  <r>
    <n v="61"/>
    <s v="39121432"/>
    <s v="Terminal redondo aislado de Cobre RS PRO"/>
    <s v="1101756236"/>
    <s v="9"/>
    <d v="2024-06-17T00:00:00"/>
    <s v=""/>
    <s v="4800002579"/>
    <s v="1300"/>
    <d v="2024-06-14T00:00:00"/>
    <s v=""/>
    <s v=""/>
    <d v="2024-06-18T00:00:00"/>
    <n v="0"/>
    <n v="0"/>
    <s v=""/>
    <n v="200"/>
    <n v="200"/>
    <n v="200"/>
    <n v="0"/>
    <n v="0"/>
    <n v="0"/>
    <s v="X"/>
    <s v="0.00"/>
    <s v=""/>
    <x v="0"/>
    <s v=""/>
    <s v="2394098"/>
    <s v=""/>
    <n v="0"/>
    <n v="0"/>
    <m/>
    <s v="7218|JA2581_1001"/>
    <n v="4"/>
    <s v="-"/>
    <m/>
    <s v="YES"/>
    <n v="200"/>
    <s v=""/>
    <s v=""/>
    <n v="0"/>
    <s v="X"/>
    <n v="1"/>
    <s v=""/>
    <s v=""/>
    <s v=""/>
    <s v=""/>
    <n v="6"/>
    <n v="0"/>
    <m/>
    <n v="-591"/>
    <n v="0"/>
    <s v=""/>
    <s v=""/>
  </r>
  <r>
    <n v="62"/>
    <s v="39121432"/>
    <s v="Terminal de horquilla RS PRO, Aislado, M"/>
    <s v="1101756236"/>
    <s v="10"/>
    <d v="2024-06-17T00:00:00"/>
    <s v=""/>
    <s v="4800002579"/>
    <s v="1310"/>
    <d v="2024-06-14T00:00:00"/>
    <s v=""/>
    <s v=""/>
    <d v="2024-06-18T00:00:00"/>
    <n v="0"/>
    <n v="0"/>
    <s v=""/>
    <n v="200"/>
    <n v="200"/>
    <n v="200"/>
    <n v="0"/>
    <n v="0"/>
    <n v="0"/>
    <s v="X"/>
    <s v="0.00"/>
    <s v=""/>
    <x v="0"/>
    <s v=""/>
    <s v="0534272"/>
    <s v=""/>
    <n v="0"/>
    <n v="0"/>
    <m/>
    <s v="7218|JA2581_1001"/>
    <n v="4"/>
    <s v="-"/>
    <m/>
    <s v="YES"/>
    <n v="200"/>
    <s v=""/>
    <s v=""/>
    <n v="0"/>
    <s v="X"/>
    <n v="1"/>
    <s v=""/>
    <s v=""/>
    <s v=""/>
    <s v=""/>
    <n v="6"/>
    <n v="0"/>
    <m/>
    <n v="-591"/>
    <n v="0"/>
    <s v=""/>
    <s v=""/>
  </r>
  <r>
    <n v="63"/>
    <s v="39121432"/>
    <s v="Puntera hueca de crimpado RS PRO, Pin de"/>
    <s v="1101756236"/>
    <s v="11"/>
    <d v="2024-06-17T00:00:00"/>
    <s v=""/>
    <s v="4800002579"/>
    <s v="1320"/>
    <d v="2024-06-14T00:00:00"/>
    <s v=""/>
    <s v=""/>
    <d v="2024-06-18T00:00:00"/>
    <n v="0"/>
    <n v="0"/>
    <s v=""/>
    <n v="200"/>
    <n v="200"/>
    <n v="200"/>
    <n v="0"/>
    <n v="0"/>
    <n v="0"/>
    <s v="X"/>
    <s v="0.00"/>
    <s v=""/>
    <x v="0"/>
    <s v=""/>
    <s v="2114296"/>
    <s v=""/>
    <n v="0"/>
    <n v="0"/>
    <m/>
    <s v="7218|JA2581_1001"/>
    <n v="4"/>
    <s v="-"/>
    <m/>
    <s v="YES"/>
    <n v="200"/>
    <s v=""/>
    <s v=""/>
    <n v="0"/>
    <s v="X"/>
    <n v="1"/>
    <s v=""/>
    <s v=""/>
    <s v=""/>
    <s v=""/>
    <n v="6"/>
    <n v="0"/>
    <m/>
    <n v="-591"/>
    <n v="0"/>
    <s v=""/>
    <s v=""/>
  </r>
  <r>
    <n v="64"/>
    <s v="39121432"/>
    <s v="Puntera hueca de crimpado RS PRO, Pin de"/>
    <s v="1101756236"/>
    <s v="12"/>
    <d v="2024-06-17T00:00:00"/>
    <s v=""/>
    <s v="4800002579"/>
    <s v="1330"/>
    <d v="2024-06-14T00:00:00"/>
    <s v=""/>
    <s v=""/>
    <d v="2024-06-18T00:00:00"/>
    <n v="0"/>
    <n v="0"/>
    <s v=""/>
    <n v="100"/>
    <n v="100"/>
    <n v="100"/>
    <n v="0"/>
    <n v="0"/>
    <n v="0"/>
    <s v="X"/>
    <s v="0.00"/>
    <s v=""/>
    <x v="0"/>
    <s v=""/>
    <s v="2114319"/>
    <s v=""/>
    <n v="0"/>
    <n v="0"/>
    <m/>
    <s v="7218|JA2581_1001"/>
    <n v="4"/>
    <s v="-"/>
    <m/>
    <s v="YES"/>
    <n v="100"/>
    <s v=""/>
    <s v=""/>
    <n v="0"/>
    <s v="X"/>
    <n v="1"/>
    <s v=""/>
    <s v=""/>
    <s v=""/>
    <s v=""/>
    <n v="6"/>
    <n v="0"/>
    <m/>
    <n v="-591"/>
    <n v="0"/>
    <s v=""/>
    <s v=""/>
  </r>
  <r>
    <n v="65"/>
    <s v="39121432"/>
    <s v="Puntera hueca de crimpado RS PRO, Pin de"/>
    <s v="1101756236"/>
    <s v="13"/>
    <d v="2024-06-17T00:00:00"/>
    <s v=""/>
    <s v="4800002579"/>
    <s v="1340"/>
    <d v="2024-06-14T00:00:00"/>
    <s v=""/>
    <s v=""/>
    <d v="2024-06-18T00:00:00"/>
    <n v="0"/>
    <n v="0"/>
    <s v=""/>
    <n v="100"/>
    <n v="100"/>
    <n v="100"/>
    <n v="0"/>
    <n v="0"/>
    <n v="0"/>
    <s v="X"/>
    <s v="0.00"/>
    <s v=""/>
    <x v="0"/>
    <s v=""/>
    <s v="2114325"/>
    <s v=""/>
    <n v="0"/>
    <n v="0"/>
    <m/>
    <s v="7218|JA2581_1001"/>
    <n v="4"/>
    <s v="-"/>
    <m/>
    <s v="YES"/>
    <n v="100"/>
    <s v=""/>
    <s v=""/>
    <n v="0"/>
    <s v="X"/>
    <n v="1"/>
    <s v=""/>
    <s v=""/>
    <s v=""/>
    <s v=""/>
    <n v="6"/>
    <n v="0"/>
    <m/>
    <n v="-591"/>
    <n v="0"/>
    <s v=""/>
    <s v=""/>
  </r>
  <r>
    <n v="66"/>
    <s v="24112003"/>
    <s v="Gaveta RS PRO, Rojo de Cart&amp;#243;n, 100m"/>
    <s v="1101773840"/>
    <s v="1"/>
    <d v="2024-08-08T00:00:00"/>
    <s v=""/>
    <s v="4800002611"/>
    <s v="3020"/>
    <d v="2024-08-01T00:00:00"/>
    <s v=""/>
    <s v=""/>
    <d v="2024-08-09T00:00:00"/>
    <n v="0"/>
    <n v="0"/>
    <s v=""/>
    <n v="1"/>
    <n v="1"/>
    <n v="1"/>
    <n v="0"/>
    <n v="0"/>
    <n v="0"/>
    <s v="X"/>
    <s v="0.00"/>
    <s v=""/>
    <x v="0"/>
    <s v=""/>
    <s v="2281188"/>
    <s v=""/>
    <n v="0"/>
    <n v="0"/>
    <m/>
    <s v="7218|S24B05_P10322"/>
    <n v="8"/>
    <s v="-"/>
    <m/>
    <s v="YES"/>
    <n v="1"/>
    <s v=""/>
    <s v=""/>
    <n v="0"/>
    <s v="X"/>
    <n v="1"/>
    <s v=""/>
    <s v=""/>
    <s v=""/>
    <s v=""/>
    <n v="8"/>
    <n v="0"/>
    <m/>
    <n v="-539"/>
    <n v="0"/>
    <s v=""/>
    <s v=""/>
  </r>
  <r>
    <n v="67"/>
    <s v="24112003"/>
    <s v="Gaveta RS PRO, Rojo de Cart&amp;#243;n, 100m"/>
    <s v="1101773840"/>
    <s v="2"/>
    <d v="2024-08-08T00:00:00"/>
    <s v=""/>
    <s v="4800002611"/>
    <s v="3030"/>
    <d v="2024-08-01T00:00:00"/>
    <s v=""/>
    <s v=""/>
    <d v="2024-08-09T00:00:00"/>
    <n v="0"/>
    <n v="0"/>
    <s v=""/>
    <n v="2"/>
    <n v="2"/>
    <n v="2"/>
    <n v="0"/>
    <n v="0"/>
    <n v="0"/>
    <s v="X"/>
    <s v="0.00"/>
    <s v=""/>
    <x v="0"/>
    <s v=""/>
    <s v="2281116"/>
    <s v=""/>
    <n v="0"/>
    <n v="0"/>
    <m/>
    <s v="7218|S24B05_P10322"/>
    <n v="8"/>
    <s v="-"/>
    <m/>
    <s v="YES"/>
    <n v="2"/>
    <s v=""/>
    <s v=""/>
    <n v="0"/>
    <s v="X"/>
    <n v="1"/>
    <s v=""/>
    <s v=""/>
    <s v=""/>
    <s v=""/>
    <n v="8"/>
    <n v="0"/>
    <m/>
    <n v="-539"/>
    <n v="0"/>
    <s v=""/>
    <s v=""/>
  </r>
  <r>
    <n v="68"/>
    <s v="24112003"/>
    <s v="Gaveta RS PRO, Rojo de Cart&amp;#243;n, 100m"/>
    <s v="1101773840"/>
    <s v="3"/>
    <d v="2024-08-08T00:00:00"/>
    <s v=""/>
    <s v="4800002611"/>
    <s v="3040"/>
    <d v="2024-08-01T00:00:00"/>
    <s v=""/>
    <s v=""/>
    <d v="2024-08-09T00:00:00"/>
    <n v="0"/>
    <n v="0"/>
    <s v=""/>
    <n v="1"/>
    <n v="1"/>
    <n v="1"/>
    <n v="0"/>
    <n v="0"/>
    <n v="0"/>
    <s v="X"/>
    <s v="0.00"/>
    <s v=""/>
    <x v="0"/>
    <s v=""/>
    <s v="2281194"/>
    <s v=""/>
    <n v="0"/>
    <n v="0"/>
    <m/>
    <s v="7218|S24B05_P10322"/>
    <n v="8"/>
    <s v="-"/>
    <m/>
    <s v="YES"/>
    <n v="1"/>
    <s v=""/>
    <s v=""/>
    <n v="0"/>
    <s v="X"/>
    <n v="1"/>
    <s v=""/>
    <s v=""/>
    <s v=""/>
    <s v=""/>
    <n v="8"/>
    <n v="0"/>
    <m/>
    <n v="-539"/>
    <n v="0"/>
    <s v=""/>
    <s v=""/>
  </r>
  <r>
    <n v="69"/>
    <s v="24112003"/>
    <s v="Gaveta RS PRO, Rojo de Cart&amp;#243;n, 100m"/>
    <s v="1101773840"/>
    <s v="4"/>
    <d v="2024-08-08T00:00:00"/>
    <s v=""/>
    <s v="4800002611"/>
    <s v="3050"/>
    <d v="2024-08-01T00:00:00"/>
    <s v=""/>
    <s v=""/>
    <d v="2024-08-09T00:00:00"/>
    <n v="0"/>
    <n v="0"/>
    <s v=""/>
    <n v="1"/>
    <n v="1"/>
    <n v="1"/>
    <n v="0"/>
    <n v="0"/>
    <n v="0"/>
    <s v="X"/>
    <s v="0.00"/>
    <s v=""/>
    <x v="0"/>
    <s v=""/>
    <s v="2281122"/>
    <s v=""/>
    <n v="0"/>
    <n v="0"/>
    <m/>
    <s v="7218|S24B05_P10322"/>
    <n v="8"/>
    <s v="-"/>
    <m/>
    <s v="YES"/>
    <n v="1"/>
    <s v=""/>
    <s v=""/>
    <n v="0"/>
    <s v="X"/>
    <n v="1"/>
    <s v=""/>
    <s v=""/>
    <s v=""/>
    <s v=""/>
    <n v="8"/>
    <n v="0"/>
    <m/>
    <n v="-539"/>
    <n v="0"/>
    <s v=""/>
    <s v=""/>
  </r>
  <r>
    <n v="70"/>
    <s v="1709800000000"/>
    <s v="PEQUEÑO MATERIAL FERRETERIA E INSTALACIO"/>
    <s v="1101775736"/>
    <s v="1"/>
    <d v="2024-08-19T00:00:00"/>
    <s v=""/>
    <s v="4200576567"/>
    <s v="90"/>
    <d v="2024-09-09T00:00:00"/>
    <d v="2024-09-09T00:00:00"/>
    <s v=""/>
    <d v="2024-11-06T00:00:00"/>
    <n v="55"/>
    <n v="8"/>
    <s v="Liberado"/>
    <n v="1"/>
    <n v="1"/>
    <n v="1"/>
    <n v="0"/>
    <n v="0"/>
    <n v="0"/>
    <s v="X"/>
    <s v="0.00"/>
    <s v=""/>
    <x v="1"/>
    <s v="OTROS FABRICANTES"/>
    <s v="1709800000000"/>
    <s v=""/>
    <n v="0"/>
    <n v="0"/>
    <m/>
    <s v="7218|JA2593_1001"/>
    <n v="58"/>
    <s v="-"/>
    <m/>
    <s v="YES"/>
    <n v="1"/>
    <s v=""/>
    <s v=""/>
    <n v="0"/>
    <s v="X"/>
    <n v="1"/>
    <s v=""/>
    <s v=""/>
    <s v=""/>
    <s v=""/>
    <n v="8"/>
    <n v="0"/>
    <m/>
    <n v="-450"/>
    <n v="0"/>
    <s v=""/>
    <s v=""/>
  </r>
  <r>
    <n v="71"/>
    <s v="1709800000000"/>
    <s v="PEQUEÑO MATERIAL FERRETERIA E INSTALACIO"/>
    <s v="1101775736"/>
    <s v="2"/>
    <d v="2024-08-19T00:00:00"/>
    <s v=""/>
    <s v="4200576567"/>
    <s v="100"/>
    <d v="2024-09-09T00:00:00"/>
    <d v="2024-09-09T00:00:00"/>
    <s v=""/>
    <d v="2024-11-06T00:00:00"/>
    <n v="55"/>
    <n v="8"/>
    <s v="Liberado"/>
    <n v="1"/>
    <n v="6"/>
    <n v="6"/>
    <n v="0"/>
    <n v="0"/>
    <n v="0"/>
    <s v="X"/>
    <s v="0.00"/>
    <s v=""/>
    <x v="1"/>
    <s v="OTROS FABRICANTES"/>
    <s v="1709800000000"/>
    <s v=""/>
    <n v="0"/>
    <n v="0"/>
    <m/>
    <s v="7218|JA2593_1001"/>
    <n v="58"/>
    <s v="-"/>
    <m/>
    <s v="YES"/>
    <n v="6"/>
    <s v=""/>
    <s v=""/>
    <n v="0"/>
    <s v="X"/>
    <n v="1"/>
    <s v=""/>
    <s v=""/>
    <s v=""/>
    <s v=""/>
    <n v="8"/>
    <n v="0"/>
    <m/>
    <n v="-450"/>
    <n v="0"/>
    <s v=""/>
    <s v=""/>
  </r>
  <r>
    <n v="72"/>
    <s v="1709800000000"/>
    <s v="PEQUEÑO MATERIAL FERRETERIA E INSTALACIO"/>
    <s v="1101775736"/>
    <s v="3"/>
    <d v="2024-08-19T00:00:00"/>
    <s v=""/>
    <s v="4200576567"/>
    <s v="110"/>
    <d v="2024-09-09T00:00:00"/>
    <d v="2024-09-09T00:00:00"/>
    <s v=""/>
    <d v="2024-11-06T00:00:00"/>
    <n v="55"/>
    <n v="8"/>
    <s v="Liberado"/>
    <n v="1"/>
    <n v="24"/>
    <n v="24"/>
    <n v="0"/>
    <n v="0"/>
    <n v="0"/>
    <s v="X"/>
    <s v="0.00"/>
    <s v=""/>
    <x v="1"/>
    <s v="OTROS FABRICANTES"/>
    <s v="1709800000000"/>
    <s v=""/>
    <n v="0"/>
    <n v="0"/>
    <m/>
    <s v="7218|JA2593_1001"/>
    <n v="58"/>
    <s v="-"/>
    <m/>
    <s v="YES"/>
    <n v="24"/>
    <s v=""/>
    <s v=""/>
    <n v="0"/>
    <s v="X"/>
    <n v="1"/>
    <s v=""/>
    <s v=""/>
    <s v=""/>
    <s v=""/>
    <n v="8"/>
    <n v="0"/>
    <m/>
    <n v="-450"/>
    <n v="0"/>
    <s v=""/>
    <s v=""/>
  </r>
  <r>
    <n v="73"/>
    <s v="1709800000000"/>
    <s v="PEQUEÑO MATERIAL FERRETERIA E INSTALACIO"/>
    <s v="1101775736"/>
    <s v="4"/>
    <d v="2024-08-19T00:00:00"/>
    <s v=""/>
    <s v="4200576567"/>
    <s v="120"/>
    <d v="2024-09-09T00:00:00"/>
    <d v="2024-09-09T00:00:00"/>
    <s v=""/>
    <d v="2024-11-06T00:00:00"/>
    <n v="55"/>
    <n v="8"/>
    <s v="Liberado"/>
    <n v="1"/>
    <n v="1"/>
    <n v="1"/>
    <n v="0"/>
    <n v="0"/>
    <n v="0"/>
    <s v="X"/>
    <s v="0.00"/>
    <s v=""/>
    <x v="1"/>
    <s v="OTROS FABRICANTES"/>
    <s v="1709800000000"/>
    <s v=""/>
    <n v="0"/>
    <n v="0"/>
    <m/>
    <s v="7218|JA2593_1001"/>
    <n v="58"/>
    <s v="-"/>
    <m/>
    <s v="YES"/>
    <n v="1"/>
    <s v=""/>
    <s v=""/>
    <n v="0"/>
    <s v="X"/>
    <n v="1"/>
    <s v=""/>
    <s v=""/>
    <s v=""/>
    <s v=""/>
    <n v="8"/>
    <n v="0"/>
    <m/>
    <n v="-450"/>
    <n v="0"/>
    <s v=""/>
    <s v=""/>
  </r>
  <r>
    <n v="74"/>
    <s v="1709800000000"/>
    <s v="PEQUEÑO MATERIAL FERRETERIA E INSTALACIO"/>
    <s v="1101775736"/>
    <s v="5"/>
    <d v="2024-08-19T00:00:00"/>
    <s v=""/>
    <s v="4200576567"/>
    <s v="130"/>
    <d v="2024-09-09T00:00:00"/>
    <d v="2024-09-09T00:00:00"/>
    <s v=""/>
    <d v="2024-11-06T00:00:00"/>
    <n v="55"/>
    <n v="8"/>
    <s v="Liberado"/>
    <n v="1"/>
    <n v="1"/>
    <n v="1"/>
    <n v="0"/>
    <n v="0"/>
    <n v="0"/>
    <s v="X"/>
    <s v="0.00"/>
    <s v=""/>
    <x v="1"/>
    <s v="OTROS FABRICANTES"/>
    <s v="1709800000000"/>
    <s v=""/>
    <n v="0"/>
    <n v="0"/>
    <m/>
    <s v="7218|JA2593_1001"/>
    <n v="58"/>
    <s v="-"/>
    <m/>
    <s v="YES"/>
    <n v="1"/>
    <s v=""/>
    <s v=""/>
    <n v="0"/>
    <s v="X"/>
    <n v="1"/>
    <s v=""/>
    <s v=""/>
    <s v=""/>
    <s v=""/>
    <n v="8"/>
    <n v="0"/>
    <m/>
    <n v="-450"/>
    <n v="0"/>
    <s v=""/>
    <s v=""/>
  </r>
  <r>
    <n v="75"/>
    <s v="9999000322010"/>
    <s v="N.R. PANELES SIMULADORES"/>
    <s v="1101780013"/>
    <s v="1"/>
    <d v="2024-09-05T00:00:00"/>
    <s v=""/>
    <s v="4200578537"/>
    <s v="10"/>
    <d v="2024-09-24T00:00:00"/>
    <d v="2024-09-24T00:00:00"/>
    <s v=""/>
    <d v="2025-01-31T00:00:00"/>
    <n v="95"/>
    <n v="8"/>
    <s v="Liberado"/>
    <n v="1"/>
    <n v="1"/>
    <n v="1"/>
    <n v="0"/>
    <n v="0"/>
    <n v="0"/>
    <s v="X"/>
    <s v="0.00"/>
    <s v=""/>
    <x v="2"/>
    <s v=""/>
    <s v=""/>
    <s v=""/>
    <n v="1"/>
    <n v="1"/>
    <m/>
    <s v="7218|JA2583_1001"/>
    <n v="129"/>
    <s v="-"/>
    <m/>
    <s v="YES"/>
    <n v="1"/>
    <s v=""/>
    <s v=""/>
    <n v="0"/>
    <s v="X"/>
    <n v="1"/>
    <s v=""/>
    <s v=""/>
    <s v=""/>
    <s v=""/>
    <n v="9"/>
    <n v="0"/>
    <m/>
    <n v="-364"/>
    <n v="0"/>
    <s v=""/>
    <s v=""/>
  </r>
  <r>
    <n v="76"/>
    <s v="32121615"/>
    <s v="Resistencia RS PRO, de 100? &amp;#177;5%, 0."/>
    <s v="1101786463"/>
    <s v="1"/>
    <d v="2024-09-26T00:00:00"/>
    <s v=""/>
    <s v="4800002666"/>
    <s v="1210"/>
    <d v="2024-09-24T00:00:00"/>
    <s v=""/>
    <s v=""/>
    <d v="2024-09-27T00:00:00"/>
    <n v="0"/>
    <n v="0"/>
    <s v=""/>
    <n v="10"/>
    <n v="10"/>
    <n v="10"/>
    <n v="0"/>
    <n v="0"/>
    <n v="0"/>
    <s v="X"/>
    <s v="0.00"/>
    <s v=""/>
    <x v="0"/>
    <s v=""/>
    <s v="7077587"/>
    <s v=""/>
    <n v="0"/>
    <n v="0"/>
    <m/>
    <s v="7218|JA2593_1001"/>
    <n v="3"/>
    <s v="-"/>
    <m/>
    <s v="YES"/>
    <n v="10"/>
    <s v=""/>
    <s v=""/>
    <n v="0"/>
    <s v="X"/>
    <n v="1"/>
    <s v=""/>
    <s v=""/>
    <s v=""/>
    <s v=""/>
    <n v="9"/>
    <n v="0"/>
    <m/>
    <n v="-490"/>
    <n v="0"/>
    <s v=""/>
    <s v=""/>
  </r>
  <r>
    <n v="77"/>
    <s v="32121615"/>
    <s v="Resistencia RS PRO, de 100? &amp;#177;5%, 0."/>
    <s v="1101786467"/>
    <s v="1"/>
    <d v="2024-09-26T00:00:00"/>
    <s v=""/>
    <s v="4800002666"/>
    <s v="1220"/>
    <d v="2024-09-24T00:00:00"/>
    <s v=""/>
    <s v=""/>
    <d v="2024-09-27T00:00:00"/>
    <n v="0"/>
    <n v="0"/>
    <s v=""/>
    <n v="10"/>
    <n v="10"/>
    <n v="10"/>
    <n v="0"/>
    <n v="0"/>
    <n v="0"/>
    <s v="X"/>
    <s v="0.00"/>
    <s v=""/>
    <x v="0"/>
    <s v=""/>
    <s v="7077587"/>
    <s v=""/>
    <n v="0"/>
    <n v="0"/>
    <m/>
    <s v="7218|JA2593_1001"/>
    <n v="3"/>
    <s v="-"/>
    <m/>
    <s v="YES"/>
    <n v="10"/>
    <s v=""/>
    <s v=""/>
    <n v="0"/>
    <s v="X"/>
    <n v="1"/>
    <s v=""/>
    <s v=""/>
    <s v=""/>
    <s v=""/>
    <n v="9"/>
    <n v="0"/>
    <m/>
    <n v="-490"/>
    <n v="0"/>
    <s v=""/>
    <s v=""/>
  </r>
  <r>
    <n v="78"/>
    <s v="39111803"/>
    <s v="Soporte para LED Arcolectric (Bulgin) Lt"/>
    <s v="1101790024"/>
    <s v="1"/>
    <d v="2024-10-04T00:00:00"/>
    <s v=""/>
    <s v="4800002669"/>
    <s v="4120"/>
    <d v="2024-10-01T00:00:00"/>
    <s v=""/>
    <s v=""/>
    <d v="2024-10-05T00:00:00"/>
    <n v="0"/>
    <n v="0"/>
    <s v=""/>
    <n v="1"/>
    <n v="1"/>
    <n v="1"/>
    <n v="0"/>
    <n v="0"/>
    <n v="0"/>
    <s v="X"/>
    <s v="0.00"/>
    <s v=""/>
    <x v="0"/>
    <s v=""/>
    <s v="2370519"/>
    <s v=""/>
    <n v="0"/>
    <n v="0"/>
    <m/>
    <s v="7218|JA2593_1001"/>
    <n v="4"/>
    <s v="-"/>
    <m/>
    <s v="YES"/>
    <n v="1"/>
    <s v=""/>
    <s v=""/>
    <n v="0"/>
    <s v="X"/>
    <n v="1"/>
    <s v=""/>
    <s v=""/>
    <s v=""/>
    <s v=""/>
    <n v="10"/>
    <n v="0"/>
    <m/>
    <n v="-482"/>
    <n v="0"/>
    <s v=""/>
    <s v=""/>
  </r>
  <r>
    <n v="79"/>
    <s v="32111601"/>
    <s v="Fototransistor NPN ams OSRAM de amplio e"/>
    <s v="1101790024"/>
    <s v="2"/>
    <d v="2024-10-04T00:00:00"/>
    <s v=""/>
    <s v="4800002669"/>
    <s v="4130"/>
    <d v="2024-10-01T00:00:00"/>
    <s v=""/>
    <s v=""/>
    <d v="2024-10-05T00:00:00"/>
    <n v="0"/>
    <n v="0"/>
    <s v=""/>
    <n v="20"/>
    <n v="20"/>
    <n v="20"/>
    <n v="0"/>
    <n v="0"/>
    <n v="0"/>
    <s v="X"/>
    <s v="0.00"/>
    <s v=""/>
    <x v="0"/>
    <s v=""/>
    <s v="6547808P"/>
    <s v=""/>
    <n v="0"/>
    <n v="0"/>
    <m/>
    <s v="7218|JA2593_1001"/>
    <n v="4"/>
    <s v="-"/>
    <m/>
    <s v="YES"/>
    <n v="20"/>
    <s v=""/>
    <s v=""/>
    <n v="0"/>
    <s v="X"/>
    <n v="1"/>
    <s v=""/>
    <s v=""/>
    <s v=""/>
    <s v=""/>
    <n v="10"/>
    <n v="0"/>
    <m/>
    <n v="-482"/>
    <n v="0"/>
    <s v=""/>
    <s v=""/>
  </r>
  <r>
    <n v="80"/>
    <s v="40183009"/>
    <s v="Tubo termorretr&amp;#225;ctil RS PRO de Poli"/>
    <s v="1101790024"/>
    <s v="3"/>
    <d v="2024-10-04T00:00:00"/>
    <s v=""/>
    <s v="4800002669"/>
    <s v="4140"/>
    <d v="2024-10-01T00:00:00"/>
    <s v=""/>
    <s v=""/>
    <d v="2024-10-05T00:00:00"/>
    <n v="0"/>
    <n v="0"/>
    <s v=""/>
    <n v="1"/>
    <n v="1"/>
    <n v="1"/>
    <n v="0"/>
    <n v="0"/>
    <n v="0"/>
    <s v="X"/>
    <s v="0.00"/>
    <s v=""/>
    <x v="0"/>
    <s v=""/>
    <s v="7004646"/>
    <s v=""/>
    <n v="0"/>
    <n v="0"/>
    <m/>
    <s v="7218|JA2593_1001"/>
    <n v="4"/>
    <s v="-"/>
    <m/>
    <s v="YES"/>
    <n v="1"/>
    <s v=""/>
    <s v=""/>
    <n v="0"/>
    <s v="X"/>
    <n v="1"/>
    <s v=""/>
    <s v=""/>
    <s v=""/>
    <s v=""/>
    <n v="10"/>
    <n v="0"/>
    <m/>
    <n v="-482"/>
    <n v="0"/>
    <s v=""/>
    <s v=""/>
  </r>
  <r>
    <n v="81"/>
    <s v="31163100"/>
    <s v="Tornillo de conector - Bloqueo roscado,"/>
    <s v="1101791120"/>
    <s v="1"/>
    <d v="2024-10-08T00:00:00"/>
    <s v=""/>
    <s v="4800002684"/>
    <s v="630"/>
    <d v="2024-10-07T00:00:00"/>
    <s v=""/>
    <s v=""/>
    <d v="2024-10-09T00:00:00"/>
    <n v="0"/>
    <n v="0"/>
    <s v=""/>
    <n v="10"/>
    <n v="10"/>
    <n v="10"/>
    <n v="0"/>
    <n v="0"/>
    <n v="0"/>
    <s v="X"/>
    <s v="0.00"/>
    <s v=""/>
    <x v="0"/>
    <s v=""/>
    <s v="0453886"/>
    <s v=""/>
    <n v="0"/>
    <n v="0"/>
    <m/>
    <s v="7218|JA2593_1001"/>
    <n v="2"/>
    <s v="-"/>
    <m/>
    <s v="YES"/>
    <n v="10"/>
    <s v=""/>
    <s v=""/>
    <n v="0"/>
    <s v="X"/>
    <n v="1"/>
    <s v=""/>
    <s v=""/>
    <s v=""/>
    <s v=""/>
    <n v="10"/>
    <n v="0"/>
    <m/>
    <n v="-478"/>
    <n v="0"/>
    <s v=""/>
    <s v=""/>
  </r>
  <r>
    <n v="82"/>
    <s v="39121432"/>
    <s v="Conector circular Amphenol Limited Macho"/>
    <s v="1101791120"/>
    <s v="2"/>
    <d v="2024-10-08T00:00:00"/>
    <s v=""/>
    <s v="4800002684"/>
    <s v="640"/>
    <d v="2024-10-07T00:00:00"/>
    <s v=""/>
    <s v=""/>
    <d v="2024-10-09T00:00:00"/>
    <n v="0"/>
    <n v="0"/>
    <s v=""/>
    <n v="50"/>
    <n v="50"/>
    <n v="50"/>
    <n v="0"/>
    <n v="0"/>
    <n v="0"/>
    <s v="X"/>
    <s v="0.00"/>
    <s v=""/>
    <x v="0"/>
    <s v=""/>
    <s v="8751462"/>
    <s v=""/>
    <n v="0"/>
    <n v="0"/>
    <m/>
    <s v="7218|JA2593_1001"/>
    <n v="2"/>
    <s v="-"/>
    <m/>
    <s v="YES"/>
    <n v="50"/>
    <s v=""/>
    <s v=""/>
    <n v="0"/>
    <s v="X"/>
    <n v="1"/>
    <s v=""/>
    <s v=""/>
    <s v=""/>
    <s v=""/>
    <n v="10"/>
    <n v="0"/>
    <m/>
    <n v="-478"/>
    <n v="0"/>
    <s v=""/>
    <s v=""/>
  </r>
  <r>
    <n v="83"/>
    <s v="39121432"/>
    <s v="Puntera hueca de crimpado RS PRO, Pin de"/>
    <s v="1101791120"/>
    <s v="3"/>
    <d v="2024-10-08T00:00:00"/>
    <s v=""/>
    <s v="4800002684"/>
    <s v="650"/>
    <d v="2024-10-07T00:00:00"/>
    <s v=""/>
    <s v=""/>
    <d v="2024-10-09T00:00:00"/>
    <n v="0"/>
    <n v="0"/>
    <s v=""/>
    <n v="100"/>
    <n v="100"/>
    <n v="100"/>
    <n v="0"/>
    <n v="0"/>
    <n v="0"/>
    <s v="X"/>
    <s v="0.00"/>
    <s v=""/>
    <x v="0"/>
    <s v=""/>
    <s v="2114280"/>
    <s v=""/>
    <n v="0"/>
    <n v="0"/>
    <m/>
    <s v="7218|JA2593_1001"/>
    <n v="2"/>
    <s v="-"/>
    <m/>
    <s v="YES"/>
    <n v="100"/>
    <s v=""/>
    <s v=""/>
    <n v="0"/>
    <s v="X"/>
    <n v="1"/>
    <s v=""/>
    <s v=""/>
    <s v=""/>
    <s v=""/>
    <n v="10"/>
    <n v="0"/>
    <m/>
    <n v="-478"/>
    <n v="0"/>
    <s v=""/>
    <s v=""/>
  </r>
  <r>
    <n v="84"/>
    <s v="26121522"/>
    <s v="Cable para Entornos Hostiles TE Connecti"/>
    <s v="1101791858"/>
    <s v="1"/>
    <d v="2024-10-10T00:00:00"/>
    <s v=""/>
    <s v="4800002684"/>
    <s v="2430"/>
    <d v="2024-10-07T00:00:00"/>
    <s v=""/>
    <s v=""/>
    <d v="2024-10-11T00:00:00"/>
    <n v="0"/>
    <n v="0"/>
    <s v=""/>
    <n v="2"/>
    <n v="2"/>
    <n v="2"/>
    <n v="0"/>
    <n v="0"/>
    <n v="0"/>
    <s v="X"/>
    <s v="0.00"/>
    <s v=""/>
    <x v="0"/>
    <s v=""/>
    <s v="2291472"/>
    <s v=""/>
    <n v="0"/>
    <n v="0"/>
    <m/>
    <s v="7218|JA2593_1001"/>
    <n v="4"/>
    <s v="-"/>
    <m/>
    <s v="YES"/>
    <n v="2"/>
    <s v=""/>
    <s v=""/>
    <n v="0"/>
    <s v="X"/>
    <n v="1"/>
    <s v=""/>
    <s v=""/>
    <s v=""/>
    <s v=""/>
    <n v="10"/>
    <n v="0"/>
    <m/>
    <n v="-476"/>
    <n v="0"/>
    <s v=""/>
    <s v=""/>
  </r>
  <r>
    <n v="85"/>
    <s v="32000000"/>
    <s v="Cabezal de pulsador Schneider Electric s"/>
    <s v="1101792080"/>
    <s v="1"/>
    <d v="2024-10-10T00:00:00"/>
    <s v=""/>
    <s v="4800002684"/>
    <s v="3030"/>
    <d v="2024-10-07T00:00:00"/>
    <s v=""/>
    <s v=""/>
    <d v="2024-10-11T00:00:00"/>
    <n v="0"/>
    <n v="0"/>
    <s v=""/>
    <n v="1"/>
    <n v="1"/>
    <n v="1"/>
    <n v="0"/>
    <n v="0"/>
    <n v="0"/>
    <s v="X"/>
    <s v="0.00"/>
    <s v=""/>
    <x v="0"/>
    <s v=""/>
    <s v="2762926"/>
    <s v=""/>
    <n v="0"/>
    <n v="0"/>
    <m/>
    <s v="7218|JA2594_1001"/>
    <n v="4"/>
    <s v="-"/>
    <m/>
    <s v="YES"/>
    <n v="1"/>
    <s v=""/>
    <s v=""/>
    <n v="0"/>
    <s v="X"/>
    <n v="1"/>
    <s v=""/>
    <s v=""/>
    <s v=""/>
    <s v=""/>
    <n v="10"/>
    <n v="0"/>
    <m/>
    <n v="-476"/>
    <n v="0"/>
    <s v=""/>
    <s v=""/>
  </r>
  <r>
    <n v="86"/>
    <s v="39121432"/>
    <s v="Contacto para conector circular Amphenol"/>
    <s v="1101792134"/>
    <s v="1"/>
    <d v="2024-10-10T00:00:00"/>
    <s v=""/>
    <s v="4800002684"/>
    <s v="3240"/>
    <d v="2024-10-07T00:00:00"/>
    <s v=""/>
    <s v=""/>
    <d v="2024-10-11T00:00:00"/>
    <n v="0"/>
    <n v="0"/>
    <s v=""/>
    <n v="200"/>
    <n v="200"/>
    <n v="200"/>
    <n v="0"/>
    <n v="0"/>
    <n v="0"/>
    <s v="X"/>
    <s v="0.00"/>
    <s v=""/>
    <x v="0"/>
    <s v=""/>
    <s v="7620670"/>
    <s v=""/>
    <n v="0"/>
    <n v="0"/>
    <m/>
    <s v="7218|JA2593_1001"/>
    <n v="4"/>
    <s v="-"/>
    <m/>
    <s v="YES"/>
    <n v="200"/>
    <s v=""/>
    <s v=""/>
    <n v="0"/>
    <s v="X"/>
    <n v="1"/>
    <s v=""/>
    <s v=""/>
    <s v=""/>
    <s v=""/>
    <n v="10"/>
    <n v="0"/>
    <m/>
    <n v="-476"/>
    <n v="0"/>
    <s v=""/>
    <s v=""/>
  </r>
  <r>
    <n v="87"/>
    <s v="39112102"/>
    <s v="LED Kingbright, Azul, 465 nm, Vf= 3.3 V,"/>
    <s v="1101792163"/>
    <s v="1"/>
    <d v="2024-10-10T00:00:00"/>
    <s v=""/>
    <s v="4800002684"/>
    <s v="3270"/>
    <d v="2024-10-07T00:00:00"/>
    <s v=""/>
    <s v=""/>
    <d v="2024-10-11T00:00:00"/>
    <n v="0"/>
    <n v="0"/>
    <s v=""/>
    <n v="5"/>
    <n v="5"/>
    <n v="5"/>
    <n v="0"/>
    <n v="0"/>
    <n v="0"/>
    <s v="X"/>
    <s v="0.00"/>
    <s v=""/>
    <x v="0"/>
    <s v=""/>
    <s v="4663548"/>
    <s v=""/>
    <n v="0"/>
    <n v="0"/>
    <m/>
    <s v="7218|JA2593_1001"/>
    <n v="4"/>
    <s v="-"/>
    <m/>
    <s v="YES"/>
    <n v="5"/>
    <s v=""/>
    <s v=""/>
    <n v="0"/>
    <s v="X"/>
    <n v="1"/>
    <s v=""/>
    <s v=""/>
    <s v=""/>
    <s v=""/>
    <n v="10"/>
    <n v="0"/>
    <m/>
    <n v="-476"/>
    <n v="0"/>
    <s v=""/>
    <s v=""/>
  </r>
  <r>
    <n v="88"/>
    <s v="32111503"/>
    <s v="LED Nichia, Blanco, Vf= 3,2 V, 65 &amp;#176;"/>
    <s v="1101792163"/>
    <s v="2"/>
    <d v="2024-10-10T00:00:00"/>
    <s v=""/>
    <s v="4800002684"/>
    <s v="3280"/>
    <d v="2024-10-07T00:00:00"/>
    <s v=""/>
    <s v=""/>
    <d v="2024-10-11T00:00:00"/>
    <n v="0"/>
    <n v="0"/>
    <s v=""/>
    <n v="5"/>
    <n v="5"/>
    <n v="5"/>
    <n v="0"/>
    <n v="0"/>
    <n v="0"/>
    <s v="X"/>
    <s v="0.00"/>
    <s v=""/>
    <x v="0"/>
    <s v=""/>
    <s v="7133974"/>
    <s v=""/>
    <n v="0"/>
    <n v="0"/>
    <m/>
    <s v="7218|JA2593_1001"/>
    <n v="4"/>
    <s v="-"/>
    <m/>
    <s v="YES"/>
    <n v="5"/>
    <s v=""/>
    <s v=""/>
    <n v="0"/>
    <s v="X"/>
    <n v="1"/>
    <s v=""/>
    <s v=""/>
    <s v=""/>
    <s v=""/>
    <n v="10"/>
    <n v="0"/>
    <m/>
    <n v="-476"/>
    <n v="0"/>
    <s v=""/>
    <s v=""/>
  </r>
  <r>
    <n v="89"/>
    <s v=""/>
    <s v="MONTAJE SIMULADOR A320"/>
    <s v="1101792892"/>
    <s v="1"/>
    <d v="2024-10-14T00:00:00"/>
    <s v=""/>
    <s v="4300334654"/>
    <s v="10"/>
    <d v="2024-11-04T00:00:00"/>
    <d v="2024-11-04T00:00:00"/>
    <s v=""/>
    <d v="2024-11-06T00:00:00"/>
    <n v="0"/>
    <n v="0"/>
    <s v="Liberado"/>
    <n v="1"/>
    <n v="1"/>
    <n v="0"/>
    <n v="0"/>
    <n v="0"/>
    <n v="0"/>
    <s v="X"/>
    <s v="0.00"/>
    <s v=""/>
    <x v="3"/>
    <s v=""/>
    <s v=""/>
    <s v=""/>
    <n v="0"/>
    <n v="0"/>
    <m/>
    <s v="7218|JA2593_1001"/>
    <n v="2"/>
    <s v="-"/>
    <m/>
    <s v="YES"/>
    <n v="0"/>
    <s v=""/>
    <s v=""/>
    <n v="0"/>
    <s v="X"/>
    <n v="1"/>
    <s v=""/>
    <s v=""/>
    <s v=""/>
    <s v=""/>
    <n v="10"/>
    <n v="0"/>
    <m/>
    <n v="-450"/>
    <n v="0"/>
    <s v=""/>
    <s v=""/>
  </r>
  <r>
    <n v="90"/>
    <s v="32121609"/>
    <s v="Resistencia TE Connectivity, de 2k? &amp;#17"/>
    <s v="1101794250"/>
    <s v="1"/>
    <d v="2024-10-16T00:00:00"/>
    <s v=""/>
    <s v="4800002692"/>
    <s v="3500"/>
    <d v="2024-10-11T00:00:00"/>
    <s v=""/>
    <s v=""/>
    <d v="2024-10-17T00:00:00"/>
    <n v="0"/>
    <n v="0"/>
    <s v=""/>
    <n v="10"/>
    <n v="10"/>
    <n v="10"/>
    <n v="0"/>
    <n v="0"/>
    <n v="0"/>
    <s v="X"/>
    <s v="0.00"/>
    <s v=""/>
    <x v="0"/>
    <s v=""/>
    <s v="1251200"/>
    <s v=""/>
    <n v="0"/>
    <n v="0"/>
    <m/>
    <s v="7218|JA2593_1001"/>
    <n v="6"/>
    <s v="-"/>
    <m/>
    <s v="YES"/>
    <n v="10"/>
    <s v=""/>
    <s v=""/>
    <n v="0"/>
    <s v="X"/>
    <n v="1"/>
    <s v=""/>
    <s v=""/>
    <s v=""/>
    <s v=""/>
    <n v="10"/>
    <n v="0"/>
    <m/>
    <n v="-470"/>
    <n v="0"/>
    <s v=""/>
    <s v=""/>
  </r>
  <r>
    <n v="91"/>
    <s v="39121534"/>
    <s v="Luz piloto, Universal LED, di&amp;#225;metro"/>
    <s v="1101794252"/>
    <s v="1"/>
    <d v="2024-10-16T00:00:00"/>
    <s v=""/>
    <s v="4800002692"/>
    <s v="3510"/>
    <d v="2024-10-11T00:00:00"/>
    <s v=""/>
    <s v=""/>
    <d v="2024-10-17T00:00:00"/>
    <n v="0"/>
    <n v="0"/>
    <s v=""/>
    <n v="2"/>
    <n v="2"/>
    <n v="2"/>
    <n v="0"/>
    <n v="0"/>
    <n v="0"/>
    <s v="X"/>
    <s v="0.00"/>
    <s v=""/>
    <x v="0"/>
    <s v=""/>
    <s v="6095846"/>
    <s v=""/>
    <n v="0"/>
    <n v="0"/>
    <m/>
    <s v="7218|JA2593_1001"/>
    <n v="6"/>
    <s v="-"/>
    <m/>
    <s v="YES"/>
    <n v="2"/>
    <s v=""/>
    <s v=""/>
    <n v="0"/>
    <s v="X"/>
    <n v="1"/>
    <s v=""/>
    <s v=""/>
    <s v=""/>
    <s v=""/>
    <n v="10"/>
    <n v="0"/>
    <m/>
    <n v="-470"/>
    <n v="0"/>
    <s v=""/>
    <s v=""/>
  </r>
  <r>
    <n v="92"/>
    <s v="39122221"/>
    <s v="Bloque de luces Eaton 216557 M22-LED-W,"/>
    <s v="1101794252"/>
    <s v="2"/>
    <d v="2024-10-16T00:00:00"/>
    <s v=""/>
    <s v="4800002692"/>
    <s v="3520"/>
    <d v="2024-10-11T00:00:00"/>
    <s v=""/>
    <s v=""/>
    <d v="2024-10-17T00:00:00"/>
    <n v="0"/>
    <n v="0"/>
    <s v=""/>
    <n v="2"/>
    <n v="2"/>
    <n v="2"/>
    <n v="0"/>
    <n v="0"/>
    <n v="0"/>
    <s v="X"/>
    <s v="0.00"/>
    <s v=""/>
    <x v="0"/>
    <s v=""/>
    <s v="3993630"/>
    <s v=""/>
    <n v="0"/>
    <n v="0"/>
    <m/>
    <s v="7218|JA2593_1001"/>
    <n v="6"/>
    <s v="-"/>
    <m/>
    <s v="YES"/>
    <n v="2"/>
    <s v=""/>
    <s v=""/>
    <n v="0"/>
    <s v="X"/>
    <n v="1"/>
    <s v=""/>
    <s v=""/>
    <s v=""/>
    <s v=""/>
    <n v="10"/>
    <n v="0"/>
    <m/>
    <n v="-470"/>
    <n v="0"/>
    <s v=""/>
    <s v=""/>
  </r>
  <r>
    <n v="93"/>
    <s v="32111601"/>
    <s v="Fototransistor NPN Vishay sensible a IR,"/>
    <s v="1101794570"/>
    <s v="1"/>
    <d v="2024-10-17T00:00:00"/>
    <s v=""/>
    <s v="4800002695"/>
    <s v="200"/>
    <d v="2024-10-18T00:00:00"/>
    <s v=""/>
    <s v=""/>
    <d v="2024-10-18T00:00:00"/>
    <n v="0"/>
    <n v="0"/>
    <s v=""/>
    <n v="100"/>
    <n v="100"/>
    <n v="100"/>
    <n v="0"/>
    <n v="0"/>
    <n v="0"/>
    <s v="X"/>
    <s v="0.00"/>
    <s v=""/>
    <x v="0"/>
    <s v=""/>
    <s v="7000760P"/>
    <s v=""/>
    <n v="0"/>
    <n v="0"/>
    <m/>
    <s v="7218|JA2593_1001"/>
    <n v="0"/>
    <s v="-"/>
    <m/>
    <s v="YES"/>
    <n v="100"/>
    <s v=""/>
    <s v=""/>
    <n v="0"/>
    <s v="X"/>
    <n v="1"/>
    <s v=""/>
    <s v=""/>
    <s v=""/>
    <s v=""/>
    <n v="10"/>
    <n v="0"/>
    <m/>
    <n v="-469"/>
    <n v="0"/>
    <s v=""/>
    <s v=""/>
  </r>
  <r>
    <n v="94"/>
    <s v="27112147"/>
    <s v="Herramienta de crimpado Molex, serie 207"/>
    <s v="1101795754"/>
    <s v="1"/>
    <d v="2024-10-21T00:00:00"/>
    <s v=""/>
    <s v="4800002700"/>
    <s v="470"/>
    <d v="2024-10-24T00:00:00"/>
    <s v=""/>
    <s v="BORR"/>
    <d v="2024-10-22T00:00:00"/>
    <n v="0"/>
    <n v="0"/>
    <s v=""/>
    <n v="1"/>
    <n v="1"/>
    <n v="0"/>
    <n v="1"/>
    <n v="0"/>
    <n v="0"/>
    <s v=""/>
    <s v="272.54"/>
    <s v=""/>
    <x v="0"/>
    <s v=""/>
    <s v="1754238"/>
    <s v=""/>
    <n v="0"/>
    <n v="0"/>
    <m/>
    <s v="7218|JA2593_1001"/>
    <n v="-2"/>
    <s v="-"/>
    <m/>
    <s v=""/>
    <s v=""/>
    <s v=""/>
    <s v=""/>
    <n v="0"/>
    <s v=""/>
    <n v="0"/>
    <s v=""/>
    <s v=""/>
    <s v=""/>
    <s v=""/>
    <n v="10"/>
    <n v="1"/>
    <m/>
    <n v="-465"/>
    <n v="0"/>
    <s v=""/>
    <s v=""/>
  </r>
  <r>
    <n v="95"/>
    <s v="27112147"/>
    <s v="Herramienta de crimpado Molex, serie 207"/>
    <s v="1101795754"/>
    <s v="1"/>
    <d v="2024-10-21T00:00:00"/>
    <s v=""/>
    <s v="4800002701"/>
    <s v="470"/>
    <d v="2024-10-24T00:00:00"/>
    <s v=""/>
    <s v=""/>
    <d v="2024-10-22T00:00:00"/>
    <n v="0"/>
    <n v="0"/>
    <s v=""/>
    <n v="1"/>
    <n v="1"/>
    <n v="1"/>
    <n v="0"/>
    <n v="0"/>
    <n v="0"/>
    <s v="X"/>
    <s v="0.00"/>
    <s v=""/>
    <x v="0"/>
    <s v=""/>
    <s v="1754238"/>
    <s v=""/>
    <n v="0"/>
    <n v="0"/>
    <m/>
    <s v="7218|JA2593_1001"/>
    <n v="-2"/>
    <s v="-"/>
    <m/>
    <s v="YES"/>
    <n v="1"/>
    <s v=""/>
    <s v=""/>
    <n v="0"/>
    <s v="X"/>
    <n v="1"/>
    <s v=""/>
    <s v=""/>
    <s v=""/>
    <s v=""/>
    <n v="10"/>
    <n v="0"/>
    <m/>
    <n v="-465"/>
    <n v="0"/>
    <s v=""/>
    <s v=""/>
  </r>
  <r>
    <n v="96"/>
    <s v="1359900000500"/>
    <s v="COMPRA DIRECTA ELECTRICOS/ELECTRONICOS"/>
    <s v="1101796017"/>
    <s v="1"/>
    <d v="2024-10-22T00:00:00"/>
    <s v=""/>
    <s v="4200582780"/>
    <s v="10"/>
    <d v="2024-10-24T00:00:00"/>
    <d v="2024-10-25T00:00:00"/>
    <s v=""/>
    <d v="2024-12-16T00:00:00"/>
    <n v="30"/>
    <n v="8"/>
    <s v="Liberado"/>
    <n v="1"/>
    <n v="1"/>
    <n v="1"/>
    <n v="0"/>
    <n v="0"/>
    <n v="0"/>
    <s v="X"/>
    <s v="0.00"/>
    <s v=""/>
    <x v="4"/>
    <s v="OTROS FABRICANTES"/>
    <s v="1359900000500"/>
    <s v=""/>
    <n v="0"/>
    <n v="0"/>
    <m/>
    <s v="7218|JA2593_1001"/>
    <n v="53"/>
    <s v="-"/>
    <m/>
    <s v="YES"/>
    <n v="1"/>
    <s v=""/>
    <s v=""/>
    <n v="0"/>
    <s v="X"/>
    <n v="1"/>
    <s v=""/>
    <s v=""/>
    <s v=""/>
    <s v=""/>
    <n v="10"/>
    <n v="0"/>
    <m/>
    <n v="-410"/>
    <n v="0"/>
    <s v=""/>
    <s v=""/>
  </r>
  <r>
    <n v="97"/>
    <s v="1359900000500"/>
    <s v="COMPRA DIRECTA ELECTRICOS/ELECTRONICOS"/>
    <s v="1101797682"/>
    <s v="1"/>
    <d v="2024-10-25T00:00:00"/>
    <s v=""/>
    <s v="4200583598"/>
    <s v="10"/>
    <d v="2024-10-30T00:00:00"/>
    <d v="2024-10-31T00:00:00"/>
    <s v=""/>
    <d v="2024-12-17T00:00:00"/>
    <n v="30"/>
    <n v="8"/>
    <s v="Liberado"/>
    <n v="1"/>
    <n v="1"/>
    <n v="1"/>
    <n v="0"/>
    <n v="0"/>
    <n v="0"/>
    <s v="X"/>
    <s v="0.00"/>
    <s v=""/>
    <x v="4"/>
    <s v="OTROS FABRICANTES"/>
    <s v="1359900000500"/>
    <s v=""/>
    <n v="0"/>
    <n v="0"/>
    <m/>
    <s v="7218|JA2593_1001"/>
    <n v="48"/>
    <s v="-"/>
    <m/>
    <s v="YES"/>
    <n v="1"/>
    <s v=""/>
    <s v=""/>
    <n v="0"/>
    <s v="X"/>
    <n v="1"/>
    <s v=""/>
    <s v=""/>
    <s v=""/>
    <s v=""/>
    <n v="10"/>
    <n v="0"/>
    <m/>
    <n v="-409"/>
    <n v="0"/>
    <s v=""/>
    <s v=""/>
  </r>
  <r>
    <n v="98"/>
    <s v="1359900000500"/>
    <s v="COMPRA DIRECTA ELECTRICOS/ELECTRONICOS"/>
    <s v="1101797682"/>
    <s v="2"/>
    <d v="2024-10-25T00:00:00"/>
    <s v=""/>
    <s v="4200583598"/>
    <s v="20"/>
    <d v="2024-10-30T00:00:00"/>
    <d v="2024-10-31T00:00:00"/>
    <s v=""/>
    <d v="2024-12-17T00:00:00"/>
    <n v="30"/>
    <n v="8"/>
    <s v="Liberado"/>
    <n v="1"/>
    <n v="1"/>
    <n v="1"/>
    <n v="0"/>
    <n v="0"/>
    <n v="0"/>
    <s v="X"/>
    <s v="0.00"/>
    <s v=""/>
    <x v="4"/>
    <s v="OTROS FABRICANTES"/>
    <s v="1359900000500"/>
    <s v=""/>
    <n v="0"/>
    <n v="0"/>
    <m/>
    <s v="7218|JA2593_1001"/>
    <n v="48"/>
    <s v="-"/>
    <m/>
    <s v="YES"/>
    <n v="1"/>
    <s v=""/>
    <s v=""/>
    <n v="0"/>
    <s v="X"/>
    <n v="1"/>
    <s v=""/>
    <s v=""/>
    <s v=""/>
    <s v=""/>
    <n v="10"/>
    <n v="0"/>
    <m/>
    <n v="-409"/>
    <n v="0"/>
    <s v=""/>
    <s v=""/>
  </r>
  <r>
    <n v="99"/>
    <s v="1359900000500"/>
    <s v="COMPRA DIRECTA ELECTRICOS/ELECTRONICOS"/>
    <s v="1101797682"/>
    <s v="3"/>
    <d v="2024-10-25T00:00:00"/>
    <s v=""/>
    <s v="4200583598"/>
    <s v="30"/>
    <d v="2024-10-30T00:00:00"/>
    <d v="2024-10-31T00:00:00"/>
    <s v=""/>
    <d v="2024-12-17T00:00:00"/>
    <n v="30"/>
    <n v="8"/>
    <s v="Liberado"/>
    <n v="1"/>
    <n v="1"/>
    <n v="1"/>
    <n v="0"/>
    <n v="0"/>
    <n v="0"/>
    <s v="X"/>
    <s v="0.00"/>
    <s v=""/>
    <x v="4"/>
    <s v="OTROS FABRICANTES"/>
    <s v="1359900000500"/>
    <s v=""/>
    <n v="0"/>
    <n v="0"/>
    <m/>
    <s v="7218|JA2593_1001"/>
    <n v="48"/>
    <s v="-"/>
    <m/>
    <s v="YES"/>
    <n v="1"/>
    <s v=""/>
    <s v=""/>
    <n v="0"/>
    <s v="X"/>
    <n v="1"/>
    <s v=""/>
    <s v=""/>
    <s v=""/>
    <s v=""/>
    <n v="10"/>
    <n v="0"/>
    <m/>
    <n v="-409"/>
    <n v="0"/>
    <s v=""/>
    <s v=""/>
  </r>
  <r>
    <n v="100"/>
    <s v="32111601"/>
    <s v="Fototransistor NPN Vishay sensible a IR,"/>
    <s v="1101797739"/>
    <s v="1"/>
    <d v="2024-10-25T00:00:00"/>
    <s v=""/>
    <s v="4800002701"/>
    <s v="4040"/>
    <d v="2024-10-24T00:00:00"/>
    <s v=""/>
    <s v=""/>
    <d v="2024-10-26T00:00:00"/>
    <n v="0"/>
    <n v="0"/>
    <s v=""/>
    <n v="100"/>
    <n v="100"/>
    <n v="100"/>
    <n v="0"/>
    <n v="0"/>
    <n v="0"/>
    <s v="X"/>
    <s v="0.00"/>
    <s v=""/>
    <x v="0"/>
    <s v=""/>
    <s v="7000760P"/>
    <s v=""/>
    <n v="0"/>
    <n v="0"/>
    <m/>
    <s v="7218|JA2593_1001"/>
    <n v="2"/>
    <s v="-"/>
    <m/>
    <s v="YES"/>
    <n v="100"/>
    <s v=""/>
    <s v=""/>
    <n v="0"/>
    <s v="X"/>
    <n v="1"/>
    <s v=""/>
    <s v=""/>
    <s v=""/>
    <s v=""/>
    <n v="10"/>
    <n v="0"/>
    <m/>
    <n v="-461"/>
    <n v="0"/>
    <s v=""/>
    <s v=""/>
  </r>
  <r>
    <n v="101"/>
    <s v="9999000322010"/>
    <s v="N.R. PANELES SIMULADORES"/>
    <s v="1101797741"/>
    <s v="1"/>
    <d v="2024-10-25T00:00:00"/>
    <s v=""/>
    <s v="4200583162"/>
    <s v="10"/>
    <d v="2024-10-28T00:00:00"/>
    <d v="2024-10-29T00:00:00"/>
    <s v=""/>
    <d v="2024-12-31T00:00:00"/>
    <n v="40"/>
    <n v="8"/>
    <s v="Liberado"/>
    <n v="1"/>
    <n v="1"/>
    <n v="1"/>
    <n v="0"/>
    <n v="0"/>
    <n v="0"/>
    <s v="X"/>
    <s v="0.00"/>
    <s v=""/>
    <x v="2"/>
    <s v=""/>
    <s v=""/>
    <s v=""/>
    <n v="0"/>
    <n v="0"/>
    <m/>
    <s v="7218|JA2588_1001"/>
    <n v="64"/>
    <s v="-"/>
    <m/>
    <s v="YES"/>
    <n v="1"/>
    <s v=""/>
    <s v=""/>
    <n v="0"/>
    <s v="X"/>
    <n v="1"/>
    <s v=""/>
    <s v=""/>
    <s v=""/>
    <s v=""/>
    <n v="10"/>
    <n v="0"/>
    <m/>
    <n v="-395"/>
    <n v="0"/>
    <s v=""/>
    <s v=""/>
  </r>
  <r>
    <n v="102"/>
    <s v="9999000322010"/>
    <s v="N.R. PANELES SIMULADORES"/>
    <s v="1101797741"/>
    <s v="2"/>
    <d v="2024-10-25T00:00:00"/>
    <s v=""/>
    <s v="4200583162"/>
    <s v="20"/>
    <d v="2024-10-28T00:00:00"/>
    <d v="2024-10-29T00:00:00"/>
    <s v=""/>
    <d v="2024-12-31T00:00:00"/>
    <n v="40"/>
    <n v="8"/>
    <s v="Liberado"/>
    <n v="1"/>
    <n v="1"/>
    <n v="1"/>
    <n v="0"/>
    <n v="0"/>
    <n v="0"/>
    <s v="X"/>
    <s v="0.00"/>
    <s v=""/>
    <x v="2"/>
    <s v=""/>
    <s v=""/>
    <s v=""/>
    <n v="0"/>
    <n v="0"/>
    <m/>
    <s v="7218|JA2588_1001"/>
    <n v="64"/>
    <s v="-"/>
    <m/>
    <s v="YES"/>
    <n v="1"/>
    <s v=""/>
    <s v=""/>
    <n v="0"/>
    <s v="X"/>
    <n v="1"/>
    <s v=""/>
    <s v=""/>
    <s v=""/>
    <s v=""/>
    <n v="10"/>
    <n v="0"/>
    <m/>
    <n v="-395"/>
    <n v="0"/>
    <s v=""/>
    <s v=""/>
  </r>
  <r>
    <n v="103"/>
    <s v="9999000322010"/>
    <s v="N.R. PANELES SIMULADORES"/>
    <s v="1101797741"/>
    <s v="3"/>
    <d v="2024-10-25T00:00:00"/>
    <s v=""/>
    <s v="4200583162"/>
    <s v="30"/>
    <d v="2024-10-28T00:00:00"/>
    <d v="2024-10-29T00:00:00"/>
    <s v=""/>
    <d v="2024-12-31T00:00:00"/>
    <n v="40"/>
    <n v="8"/>
    <s v="Liberado"/>
    <n v="1"/>
    <n v="1"/>
    <n v="1"/>
    <n v="0"/>
    <n v="0"/>
    <n v="0"/>
    <s v="X"/>
    <s v="0.00"/>
    <s v=""/>
    <x v="2"/>
    <s v=""/>
    <s v=""/>
    <s v=""/>
    <n v="0"/>
    <n v="0"/>
    <m/>
    <s v="7218|JA2588_1001"/>
    <n v="64"/>
    <s v="-"/>
    <m/>
    <s v="YES"/>
    <n v="1"/>
    <s v=""/>
    <s v=""/>
    <n v="0"/>
    <s v="X"/>
    <n v="1"/>
    <s v=""/>
    <s v=""/>
    <s v=""/>
    <s v=""/>
    <n v="10"/>
    <n v="0"/>
    <m/>
    <n v="-395"/>
    <n v="0"/>
    <s v=""/>
    <s v=""/>
  </r>
  <r>
    <n v="104"/>
    <s v="9999000322010"/>
    <s v="N.R. PANELES SIMULADORES"/>
    <s v="1101797741"/>
    <s v="4"/>
    <d v="2024-10-25T00:00:00"/>
    <s v=""/>
    <s v="4200583162"/>
    <s v="40"/>
    <d v="2024-10-28T00:00:00"/>
    <d v="2024-10-29T00:00:00"/>
    <s v=""/>
    <d v="2024-12-31T00:00:00"/>
    <n v="40"/>
    <n v="8"/>
    <s v="Liberado"/>
    <n v="1"/>
    <n v="1"/>
    <n v="1"/>
    <n v="0"/>
    <n v="0"/>
    <n v="0"/>
    <s v="X"/>
    <s v="0.00"/>
    <s v=""/>
    <x v="2"/>
    <s v=""/>
    <s v=""/>
    <s v=""/>
    <n v="0"/>
    <n v="0"/>
    <m/>
    <s v="7218|JA2588_1001"/>
    <n v="64"/>
    <s v="-"/>
    <m/>
    <s v="YES"/>
    <n v="1"/>
    <s v=""/>
    <s v=""/>
    <n v="0"/>
    <s v="X"/>
    <n v="1"/>
    <s v=""/>
    <s v=""/>
    <s v=""/>
    <s v=""/>
    <n v="10"/>
    <n v="0"/>
    <m/>
    <n v="-395"/>
    <n v="0"/>
    <s v=""/>
    <s v=""/>
  </r>
  <r>
    <n v="105"/>
    <s v="9999000322010"/>
    <s v="N.R. PANELES SIMULADORES"/>
    <s v="1101797741"/>
    <s v="5"/>
    <d v="2024-10-25T00:00:00"/>
    <s v=""/>
    <s v="4200583162"/>
    <s v="50"/>
    <d v="2024-10-28T00:00:00"/>
    <d v="2024-10-29T00:00:00"/>
    <s v=""/>
    <d v="2024-12-31T00:00:00"/>
    <n v="40"/>
    <n v="8"/>
    <s v="Liberado"/>
    <n v="1"/>
    <n v="1"/>
    <n v="1"/>
    <n v="0"/>
    <n v="0"/>
    <n v="0"/>
    <s v="X"/>
    <s v="0.00"/>
    <s v=""/>
    <x v="2"/>
    <s v=""/>
    <s v=""/>
    <s v=""/>
    <n v="0"/>
    <n v="0"/>
    <m/>
    <s v="7218|JA2588_1001"/>
    <n v="64"/>
    <s v="-"/>
    <m/>
    <s v="YES"/>
    <n v="1"/>
    <s v=""/>
    <s v=""/>
    <n v="0"/>
    <s v="X"/>
    <n v="1"/>
    <s v=""/>
    <s v=""/>
    <s v=""/>
    <s v=""/>
    <n v="10"/>
    <n v="0"/>
    <m/>
    <n v="-395"/>
    <n v="0"/>
    <s v=""/>
    <s v=""/>
  </r>
  <r>
    <n v="106"/>
    <s v="39121432"/>
    <s v="Terminal de leng&amp;#252;eta hembra TE Conn"/>
    <s v="1101798256"/>
    <s v="1"/>
    <d v="2024-10-28T00:00:00"/>
    <s v=""/>
    <s v="4800002706"/>
    <s v="580"/>
    <d v="2024-10-29T00:00:00"/>
    <s v=""/>
    <s v=""/>
    <d v="2024-10-29T00:00:00"/>
    <n v="0"/>
    <n v="0"/>
    <s v=""/>
    <n v="200"/>
    <n v="200"/>
    <n v="200"/>
    <n v="0"/>
    <n v="0"/>
    <n v="0"/>
    <s v="X"/>
    <s v="0.00"/>
    <s v=""/>
    <x v="0"/>
    <s v=""/>
    <s v="7197145"/>
    <s v=""/>
    <n v="0"/>
    <n v="0"/>
    <m/>
    <s v="7218|JA2581_1001"/>
    <n v="0"/>
    <s v="-"/>
    <m/>
    <s v="YES"/>
    <n v="200"/>
    <s v=""/>
    <s v=""/>
    <n v="0"/>
    <s v="X"/>
    <n v="1"/>
    <s v=""/>
    <s v=""/>
    <s v=""/>
    <s v=""/>
    <n v="10"/>
    <n v="0"/>
    <m/>
    <n v="-458"/>
    <n v="0"/>
    <s v=""/>
    <s v=""/>
  </r>
  <r>
    <n v="107"/>
    <s v="27112147"/>
    <s v="Herramienta de crimpado Molex, serie 207"/>
    <s v="1101798585"/>
    <s v="1"/>
    <d v="2024-10-29T00:00:00"/>
    <s v=""/>
    <s v="4800002706"/>
    <s v="750"/>
    <d v="2024-10-29T00:00:00"/>
    <s v=""/>
    <s v=""/>
    <d v="2024-10-30T00:00:00"/>
    <n v="0"/>
    <n v="0"/>
    <s v=""/>
    <n v="1"/>
    <n v="1"/>
    <n v="1"/>
    <n v="0"/>
    <n v="0"/>
    <n v="0"/>
    <s v="X"/>
    <s v="0.00"/>
    <s v=""/>
    <x v="0"/>
    <s v=""/>
    <s v="1754238"/>
    <s v=""/>
    <n v="0"/>
    <n v="0"/>
    <m/>
    <s v="7218|JA2593_1001"/>
    <n v="1"/>
    <s v="-"/>
    <m/>
    <s v="YES"/>
    <n v="1"/>
    <s v=""/>
    <s v=""/>
    <n v="0"/>
    <s v="X"/>
    <n v="1"/>
    <s v=""/>
    <s v=""/>
    <s v=""/>
    <s v=""/>
    <n v="10"/>
    <n v="0"/>
    <m/>
    <n v="-457"/>
    <n v="0"/>
    <s v=""/>
    <s v=""/>
  </r>
  <r>
    <n v="108"/>
    <s v="27112836"/>
    <s v="Juego de puntas de atornillar MTI de 32"/>
    <s v="1101798585"/>
    <s v="2"/>
    <d v="2024-10-29T00:00:00"/>
    <s v=""/>
    <s v="4800002706"/>
    <s v="760"/>
    <d v="2024-10-29T00:00:00"/>
    <s v=""/>
    <s v=""/>
    <d v="2024-10-30T00:00:00"/>
    <n v="0"/>
    <n v="0"/>
    <s v=""/>
    <n v="1"/>
    <n v="1"/>
    <n v="1"/>
    <n v="0"/>
    <n v="0"/>
    <n v="0"/>
    <s v="X"/>
    <s v="0.00"/>
    <s v=""/>
    <x v="0"/>
    <s v=""/>
    <s v="3966111"/>
    <s v=""/>
    <n v="0"/>
    <n v="0"/>
    <m/>
    <s v="7218|JA2593_1001"/>
    <n v="1"/>
    <s v="-"/>
    <m/>
    <s v="YES"/>
    <n v="1"/>
    <s v=""/>
    <s v=""/>
    <n v="0"/>
    <s v="X"/>
    <n v="1"/>
    <s v=""/>
    <s v=""/>
    <s v=""/>
    <s v=""/>
    <n v="10"/>
    <n v="0"/>
    <m/>
    <n v="-457"/>
    <n v="0"/>
    <s v=""/>
    <s v=""/>
  </r>
  <r>
    <n v="109"/>
    <s v="32121609"/>
    <s v="Resistencia TE Connectivity, de 2k? &amp;#17"/>
    <s v="1101799195"/>
    <s v="1"/>
    <d v="2024-10-30T00:00:00"/>
    <s v=""/>
    <s v="4800002706"/>
    <s v="1470"/>
    <d v="2024-10-29T00:00:00"/>
    <s v=""/>
    <s v=""/>
    <d v="2024-10-31T00:00:00"/>
    <n v="0"/>
    <n v="0"/>
    <s v=""/>
    <n v="10"/>
    <n v="10"/>
    <n v="10"/>
    <n v="0"/>
    <n v="0"/>
    <n v="0"/>
    <s v="X"/>
    <s v="0.00"/>
    <s v=""/>
    <x v="0"/>
    <s v=""/>
    <s v="1251200"/>
    <s v=""/>
    <n v="0"/>
    <n v="0"/>
    <m/>
    <s v="7218|JA2593_1001"/>
    <n v="2"/>
    <s v="-"/>
    <m/>
    <s v="YES"/>
    <n v="10"/>
    <s v=""/>
    <s v=""/>
    <n v="0"/>
    <s v="X"/>
    <n v="1"/>
    <s v=""/>
    <s v=""/>
    <s v=""/>
    <s v=""/>
    <n v="10"/>
    <n v="0"/>
    <m/>
    <n v="-456"/>
    <n v="0"/>
    <s v=""/>
    <s v=""/>
  </r>
  <r>
    <n v="110"/>
    <s v="26121639"/>
    <s v="Cable de datos apantallado TE Connectivi"/>
    <s v="1101799202"/>
    <s v="1"/>
    <d v="2024-10-30T00:00:00"/>
    <s v=""/>
    <s v="4800002706"/>
    <s v="1480"/>
    <d v="2024-10-29T00:00:00"/>
    <s v=""/>
    <s v=""/>
    <d v="2024-10-31T00:00:00"/>
    <n v="0"/>
    <n v="0"/>
    <s v=""/>
    <n v="1"/>
    <n v="1"/>
    <n v="1"/>
    <n v="0"/>
    <n v="0"/>
    <n v="0"/>
    <s v="X"/>
    <s v="0.00"/>
    <s v=""/>
    <x v="0"/>
    <s v=""/>
    <s v="0362572"/>
    <s v=""/>
    <n v="0"/>
    <n v="0"/>
    <m/>
    <s v="7218|JA2593_1001"/>
    <n v="2"/>
    <s v="-"/>
    <m/>
    <s v="YES"/>
    <n v="1"/>
    <s v=""/>
    <s v=""/>
    <n v="0"/>
    <s v="X"/>
    <n v="1"/>
    <s v=""/>
    <s v=""/>
    <s v=""/>
    <s v=""/>
    <n v="10"/>
    <n v="0"/>
    <m/>
    <n v="-456"/>
    <n v="0"/>
    <s v=""/>
    <s v=""/>
  </r>
  <r>
    <n v="111"/>
    <s v=""/>
    <s v="MONTAJE EQUIPO CABINA SIMULADOR A320"/>
    <s v="1101800301"/>
    <s v="1"/>
    <d v="2024-11-04T00:00:00"/>
    <s v=""/>
    <s v="4300335153"/>
    <s v="10"/>
    <d v="2024-11-12T00:00:00"/>
    <d v="2024-11-13T00:00:00"/>
    <s v=""/>
    <d v="2024-11-27T00:00:00"/>
    <n v="0"/>
    <n v="0"/>
    <s v="Liberado"/>
    <n v="1"/>
    <n v="1"/>
    <n v="0"/>
    <n v="0"/>
    <n v="0"/>
    <n v="0"/>
    <s v="X"/>
    <s v="0.00"/>
    <s v=""/>
    <x v="3"/>
    <s v=""/>
    <s v=""/>
    <s v=""/>
    <n v="0"/>
    <n v="0"/>
    <m/>
    <s v="7218|JA2593_1001"/>
    <n v="15"/>
    <s v="-"/>
    <m/>
    <s v="YES"/>
    <n v="0"/>
    <s v=""/>
    <s v=""/>
    <n v="0"/>
    <s v="X"/>
    <n v="1"/>
    <s v=""/>
    <s v=""/>
    <s v=""/>
    <s v=""/>
    <n v="11"/>
    <n v="0"/>
    <m/>
    <n v="-429"/>
    <n v="0"/>
    <s v=""/>
    <s v=""/>
  </r>
  <r>
    <n v="112"/>
    <s v="32111502"/>
    <s v="Vishay 1.7 (Dia.) x 3.9mm Simple BZX55C6"/>
    <s v="1101802159"/>
    <s v="1"/>
    <d v="2024-11-07T00:00:00"/>
    <s v=""/>
    <s v="4800002712"/>
    <s v="4420"/>
    <d v="2024-11-04T00:00:00"/>
    <s v=""/>
    <s v=""/>
    <d v="2024-11-08T00:00:00"/>
    <n v="0"/>
    <n v="0"/>
    <s v=""/>
    <n v="250"/>
    <n v="250"/>
    <n v="250"/>
    <n v="0"/>
    <n v="0"/>
    <n v="0"/>
    <s v="X"/>
    <s v="0.00"/>
    <s v=""/>
    <x v="0"/>
    <s v=""/>
    <s v="6997806"/>
    <s v=""/>
    <n v="0"/>
    <n v="0"/>
    <m/>
    <s v="7218|JA2593_1001"/>
    <n v="4"/>
    <s v="-"/>
    <m/>
    <s v="YES"/>
    <n v="250"/>
    <s v=""/>
    <s v=""/>
    <n v="0"/>
    <s v="X"/>
    <n v="1"/>
    <s v=""/>
    <s v=""/>
    <s v=""/>
    <s v=""/>
    <n v="11"/>
    <n v="0"/>
    <m/>
    <n v="-448"/>
    <n v="0"/>
    <s v=""/>
    <s v=""/>
  </r>
  <r>
    <n v="113"/>
    <s v="32101629"/>
    <s v="Amplificador operacional LF347N 3MHZ PDI"/>
    <s v="1101802159"/>
    <s v="2"/>
    <d v="2024-11-07T00:00:00"/>
    <s v=""/>
    <s v="4800002712"/>
    <s v="4430"/>
    <d v="2024-11-04T00:00:00"/>
    <s v=""/>
    <s v=""/>
    <d v="2024-11-08T00:00:00"/>
    <n v="0"/>
    <n v="0"/>
    <s v=""/>
    <n v="50"/>
    <n v="50"/>
    <n v="50"/>
    <n v="0"/>
    <n v="0"/>
    <n v="0"/>
    <s v="X"/>
    <s v="0.00"/>
    <s v=""/>
    <x v="0"/>
    <s v=""/>
    <s v="6610473P"/>
    <s v=""/>
    <n v="0"/>
    <n v="0"/>
    <m/>
    <s v="7218|JA2593_1001"/>
    <n v="4"/>
    <s v="-"/>
    <m/>
    <s v="YES"/>
    <n v="50"/>
    <s v=""/>
    <s v=""/>
    <n v="0"/>
    <s v="X"/>
    <n v="1"/>
    <s v=""/>
    <s v=""/>
    <s v=""/>
    <s v=""/>
    <n v="11"/>
    <n v="0"/>
    <m/>
    <n v="-448"/>
    <n v="0"/>
    <s v=""/>
    <s v=""/>
  </r>
  <r>
    <n v="114"/>
    <s v="32121615"/>
    <s v="Resistencia TE Connectivity, de 1k? &amp;#17"/>
    <s v="1101802159"/>
    <s v="3"/>
    <d v="2024-11-07T00:00:00"/>
    <s v=""/>
    <s v="4800002712"/>
    <s v="4440"/>
    <d v="2024-11-04T00:00:00"/>
    <s v=""/>
    <s v=""/>
    <d v="2024-11-08T00:00:00"/>
    <n v="0"/>
    <n v="0"/>
    <s v=""/>
    <n v="200"/>
    <n v="200"/>
    <n v="200"/>
    <n v="0"/>
    <n v="0"/>
    <n v="0"/>
    <s v="X"/>
    <s v="0.00"/>
    <s v=""/>
    <x v="0"/>
    <s v=""/>
    <s v="1251150P"/>
    <s v=""/>
    <n v="0"/>
    <n v="0"/>
    <m/>
    <s v="7218|JA2593_1001"/>
    <n v="4"/>
    <s v="-"/>
    <m/>
    <s v="YES"/>
    <n v="200"/>
    <s v=""/>
    <s v=""/>
    <n v="0"/>
    <s v="X"/>
    <n v="1"/>
    <s v=""/>
    <s v=""/>
    <s v=""/>
    <s v=""/>
    <n v="11"/>
    <n v="0"/>
    <m/>
    <n v="-448"/>
    <n v="0"/>
    <s v=""/>
    <s v=""/>
  </r>
  <r>
    <n v="115"/>
    <s v="32111511"/>
    <s v="Diodo de conmutaci&amp;#243;n, 1N4148, 300mA"/>
    <s v="1101802159"/>
    <s v="4"/>
    <d v="2024-11-07T00:00:00"/>
    <s v=""/>
    <s v="4800002712"/>
    <s v="4450"/>
    <d v="2024-11-04T00:00:00"/>
    <s v=""/>
    <s v=""/>
    <d v="2024-11-08T00:00:00"/>
    <n v="0"/>
    <n v="0"/>
    <s v=""/>
    <n v="2000"/>
    <n v="2000"/>
    <n v="2000"/>
    <n v="0"/>
    <n v="0"/>
    <n v="0"/>
    <s v="X"/>
    <s v="0.00"/>
    <s v=""/>
    <x v="0"/>
    <s v=""/>
    <s v="8428002"/>
    <s v=""/>
    <n v="0"/>
    <n v="0"/>
    <m/>
    <s v="7218|JA2593_1001"/>
    <n v="4"/>
    <s v="-"/>
    <m/>
    <s v="YES"/>
    <n v="2000"/>
    <s v=""/>
    <s v=""/>
    <n v="0"/>
    <s v="X"/>
    <n v="1"/>
    <s v=""/>
    <s v=""/>
    <s v=""/>
    <s v=""/>
    <n v="11"/>
    <n v="0"/>
    <m/>
    <n v="-448"/>
    <n v="0"/>
    <s v=""/>
    <s v=""/>
  </r>
  <r>
    <n v="116"/>
    <s v="32111504"/>
    <s v="Diodo, GI754-E3/54, 6A, 400V Conexi&amp;#243"/>
    <s v="1101802159"/>
    <s v="5"/>
    <d v="2024-11-07T00:00:00"/>
    <s v=""/>
    <s v="4800002712"/>
    <s v="4460"/>
    <d v="2024-11-04T00:00:00"/>
    <s v=""/>
    <s v=""/>
    <d v="2024-11-08T00:00:00"/>
    <n v="0"/>
    <n v="0"/>
    <s v=""/>
    <n v="40"/>
    <n v="40"/>
    <n v="40"/>
    <n v="0"/>
    <n v="0"/>
    <n v="0"/>
    <s v="X"/>
    <s v="0.00"/>
    <s v=""/>
    <x v="0"/>
    <s v=""/>
    <s v="7088016P"/>
    <s v=""/>
    <n v="0"/>
    <n v="0"/>
    <m/>
    <s v="7218|JA2593_1001"/>
    <n v="4"/>
    <s v="-"/>
    <m/>
    <s v="YES"/>
    <n v="40"/>
    <s v=""/>
    <s v=""/>
    <n v="0"/>
    <s v="X"/>
    <n v="1"/>
    <s v=""/>
    <s v=""/>
    <s v=""/>
    <s v=""/>
    <n v="11"/>
    <n v="0"/>
    <m/>
    <n v="-448"/>
    <n v="0"/>
    <s v=""/>
    <s v=""/>
  </r>
  <r>
    <n v="117"/>
    <s v="32121505"/>
    <s v="Condensador electrol&amp;#237;tico Panasonic"/>
    <s v="1101802159"/>
    <s v="6"/>
    <d v="2024-11-07T00:00:00"/>
    <s v=""/>
    <s v="4800002712"/>
    <s v="4470"/>
    <d v="2024-11-04T00:00:00"/>
    <s v=""/>
    <s v=""/>
    <d v="2024-11-08T00:00:00"/>
    <n v="0"/>
    <n v="0"/>
    <s v=""/>
    <n v="40"/>
    <n v="40"/>
    <n v="40"/>
    <n v="0"/>
    <n v="0"/>
    <n v="0"/>
    <s v="X"/>
    <s v="0.00"/>
    <s v=""/>
    <x v="0"/>
    <s v=""/>
    <s v="3150619P"/>
    <s v=""/>
    <n v="0"/>
    <n v="0"/>
    <m/>
    <s v="7218|JA2593_1001"/>
    <n v="4"/>
    <s v="-"/>
    <m/>
    <s v="YES"/>
    <n v="40"/>
    <s v=""/>
    <s v=""/>
    <n v="0"/>
    <s v="X"/>
    <n v="1"/>
    <s v=""/>
    <s v=""/>
    <s v=""/>
    <s v=""/>
    <n v="11"/>
    <n v="0"/>
    <m/>
    <n v="-448"/>
    <n v="0"/>
    <s v=""/>
    <s v=""/>
  </r>
  <r>
    <n v="118"/>
    <s v="15121905"/>
    <s v="Pasta t&amp;#233;rmica con &amp;#243;xido met&amp;#2"/>
    <s v="1101802185"/>
    <s v="1"/>
    <d v="2024-11-07T00:00:00"/>
    <s v=""/>
    <s v="4800002712"/>
    <s v="4490"/>
    <d v="2024-11-04T00:00:00"/>
    <s v=""/>
    <s v=""/>
    <d v="2024-11-08T00:00:00"/>
    <n v="0"/>
    <n v="0"/>
    <s v=""/>
    <n v="4"/>
    <n v="4"/>
    <n v="4"/>
    <n v="0"/>
    <n v="0"/>
    <n v="0"/>
    <s v="X"/>
    <s v="0.00"/>
    <s v=""/>
    <x v="0"/>
    <s v=""/>
    <s v="0554311"/>
    <s v=""/>
    <n v="0"/>
    <n v="0"/>
    <m/>
    <s v="7218|JA2593_1001"/>
    <n v="4"/>
    <s v="-"/>
    <m/>
    <s v="YES"/>
    <n v="4"/>
    <s v=""/>
    <s v=""/>
    <n v="0"/>
    <s v="X"/>
    <n v="1"/>
    <s v=""/>
    <s v=""/>
    <s v=""/>
    <s v=""/>
    <n v="11"/>
    <n v="0"/>
    <m/>
    <n v="-448"/>
    <n v="0"/>
    <s v=""/>
    <s v=""/>
  </r>
  <r>
    <n v="119"/>
    <s v="55121612"/>
    <s v="PK20 ETQ LSR 210X297 METAL APLI 10071"/>
    <s v="1101802192"/>
    <s v="1"/>
    <d v="2024-11-07T00:00:00"/>
    <s v=""/>
    <s v="4800002711"/>
    <s v="860"/>
    <d v="2024-11-04T00:00:00"/>
    <s v=""/>
    <s v=""/>
    <d v="2024-11-08T00:00:00"/>
    <n v="0"/>
    <n v="0"/>
    <s v=""/>
    <n v="3"/>
    <n v="3"/>
    <n v="3"/>
    <n v="0"/>
    <n v="0"/>
    <n v="0"/>
    <s v="X"/>
    <s v="0.00"/>
    <s v=""/>
    <x v="5"/>
    <s v=""/>
    <s v="3048879"/>
    <s v=""/>
    <n v="0"/>
    <n v="0"/>
    <m/>
    <s v="7218|S24B05_S1076"/>
    <n v="4"/>
    <s v="-"/>
    <m/>
    <s v="YES"/>
    <n v="3"/>
    <s v=""/>
    <s v=""/>
    <n v="0"/>
    <s v="X"/>
    <n v="1"/>
    <s v=""/>
    <s v=""/>
    <s v=""/>
    <s v=""/>
    <n v="11"/>
    <n v="0"/>
    <m/>
    <n v="-448"/>
    <n v="0"/>
    <s v=""/>
    <s v=""/>
  </r>
  <r>
    <n v="120"/>
    <s v="43223306"/>
    <s v="Bandeja en rack con ventilaci&amp;#243;n 1U"/>
    <s v="1101802534"/>
    <s v="1"/>
    <d v="2024-11-08T00:00:00"/>
    <s v=""/>
    <s v="4800002712"/>
    <s v="4770"/>
    <d v="2024-11-04T00:00:00"/>
    <s v=""/>
    <s v=""/>
    <d v="2024-11-09T00:00:00"/>
    <n v="0"/>
    <n v="0"/>
    <s v=""/>
    <n v="8"/>
    <n v="8"/>
    <n v="8"/>
    <n v="0"/>
    <n v="0"/>
    <n v="0"/>
    <s v="X"/>
    <s v="0.00"/>
    <s v=""/>
    <x v="0"/>
    <s v=""/>
    <s v="1863002"/>
    <s v=""/>
    <n v="0"/>
    <n v="0"/>
    <m/>
    <s v="7218|JA2583_1001"/>
    <n v="5"/>
    <s v="-"/>
    <m/>
    <s v="YES"/>
    <n v="8"/>
    <s v=""/>
    <s v=""/>
    <n v="0"/>
    <s v="X"/>
    <n v="1"/>
    <s v=""/>
    <s v=""/>
    <s v=""/>
    <s v=""/>
    <n v="11"/>
    <n v="0"/>
    <m/>
    <n v="-447"/>
    <n v="0"/>
    <s v=""/>
    <s v=""/>
  </r>
  <r>
    <n v="121"/>
    <s v="32121609"/>
    <s v="Resistencia TE Connectivity, de 2k? &amp;#17"/>
    <s v="1101802542"/>
    <s v="1"/>
    <d v="2024-11-08T00:00:00"/>
    <s v=""/>
    <s v="4800002712"/>
    <s v="4780"/>
    <d v="2024-11-04T00:00:00"/>
    <s v=""/>
    <s v=""/>
    <d v="2024-11-09T00:00:00"/>
    <n v="0"/>
    <n v="0"/>
    <s v=""/>
    <n v="10"/>
    <n v="10"/>
    <n v="10"/>
    <n v="0"/>
    <n v="0"/>
    <n v="0"/>
    <s v="X"/>
    <s v="0.00"/>
    <s v=""/>
    <x v="0"/>
    <s v=""/>
    <s v="1251200"/>
    <s v=""/>
    <n v="0"/>
    <n v="0"/>
    <m/>
    <s v="7218|JA2593_1001"/>
    <n v="5"/>
    <s v="-"/>
    <m/>
    <s v="YES"/>
    <n v="10"/>
    <s v=""/>
    <s v=""/>
    <n v="0"/>
    <s v="X"/>
    <n v="1"/>
    <s v=""/>
    <s v=""/>
    <s v=""/>
    <s v=""/>
    <n v="11"/>
    <n v="0"/>
    <m/>
    <n v="-447"/>
    <n v="0"/>
    <s v=""/>
    <s v=""/>
  </r>
  <r>
    <n v="122"/>
    <s v="24141501"/>
    <s v="Pel&amp;#237;cula para protecci&amp;#243;n contr"/>
    <s v="1101802755"/>
    <s v="1"/>
    <d v="2024-11-08T00:00:00"/>
    <s v=""/>
    <s v="4800002712"/>
    <s v="5040"/>
    <d v="2024-11-04T00:00:00"/>
    <s v=""/>
    <s v=""/>
    <d v="2024-11-09T00:00:00"/>
    <n v="0"/>
    <n v="0"/>
    <s v=""/>
    <n v="2"/>
    <n v="2"/>
    <n v="2"/>
    <n v="0"/>
    <n v="0"/>
    <n v="0"/>
    <s v="X"/>
    <s v="0.00"/>
    <s v=""/>
    <x v="0"/>
    <s v=""/>
    <s v="8157012"/>
    <s v=""/>
    <n v="0"/>
    <n v="0"/>
    <m/>
    <s v="7218|JA2593_1001"/>
    <n v="5"/>
    <s v="-"/>
    <m/>
    <s v="YES"/>
    <n v="2"/>
    <s v=""/>
    <s v=""/>
    <n v="0"/>
    <s v="X"/>
    <n v="1"/>
    <s v=""/>
    <s v=""/>
    <s v=""/>
    <s v=""/>
    <n v="11"/>
    <n v="0"/>
    <m/>
    <n v="-447"/>
    <n v="0"/>
    <s v=""/>
    <s v=""/>
  </r>
  <r>
    <n v="123"/>
    <s v="39121723"/>
    <s v="Tubo termorretr&amp;#225;ctil TE Connectivit"/>
    <s v="1101803073"/>
    <s v="1"/>
    <d v="2024-11-11T00:00:00"/>
    <s v=""/>
    <s v="4800002726"/>
    <s v="60"/>
    <d v="2024-11-10T00:00:00"/>
    <s v=""/>
    <s v=""/>
    <d v="2024-11-12T00:00:00"/>
    <n v="0"/>
    <n v="0"/>
    <s v=""/>
    <n v="1"/>
    <n v="1"/>
    <n v="1"/>
    <n v="0"/>
    <n v="0"/>
    <n v="0"/>
    <s v="X"/>
    <s v="0.00"/>
    <s v=""/>
    <x v="0"/>
    <s v=""/>
    <s v="2777960"/>
    <s v=""/>
    <n v="0"/>
    <n v="0"/>
    <m/>
    <s v="7218|JA2593_1001"/>
    <n v="2"/>
    <s v="-"/>
    <m/>
    <s v="YES"/>
    <n v="1"/>
    <s v=""/>
    <s v=""/>
    <n v="0"/>
    <s v="X"/>
    <n v="1"/>
    <s v=""/>
    <s v=""/>
    <s v=""/>
    <s v=""/>
    <n v="11"/>
    <n v="0"/>
    <m/>
    <n v="-444"/>
    <n v="0"/>
    <s v=""/>
    <s v=""/>
  </r>
  <r>
    <n v="124"/>
    <s v="39121723"/>
    <s v="Tubo termorretr&amp;#225;ctil TE Connectivit"/>
    <s v="1101803073"/>
    <s v="2"/>
    <d v="2024-11-11T00:00:00"/>
    <s v=""/>
    <s v="4800002726"/>
    <s v="70"/>
    <d v="2024-11-10T00:00:00"/>
    <s v=""/>
    <s v=""/>
    <d v="2024-11-12T00:00:00"/>
    <n v="0"/>
    <n v="0"/>
    <s v=""/>
    <n v="1"/>
    <n v="1"/>
    <n v="1"/>
    <n v="0"/>
    <n v="0"/>
    <n v="0"/>
    <s v="X"/>
    <s v="0.00"/>
    <s v=""/>
    <x v="0"/>
    <s v=""/>
    <s v="2777960"/>
    <s v=""/>
    <n v="0"/>
    <n v="0"/>
    <m/>
    <s v="7218|JA2593_1001"/>
    <n v="2"/>
    <s v="-"/>
    <m/>
    <s v="YES"/>
    <n v="1"/>
    <s v=""/>
    <s v=""/>
    <n v="0"/>
    <s v="X"/>
    <n v="1"/>
    <s v=""/>
    <s v=""/>
    <s v=""/>
    <s v=""/>
    <n v="11"/>
    <n v="0"/>
    <m/>
    <n v="-444"/>
    <n v="0"/>
    <s v=""/>
    <s v=""/>
  </r>
  <r>
    <n v="125"/>
    <s v="39121412"/>
    <s v="Carcasa de conector circular Amphenol Li"/>
    <s v="1101803108"/>
    <s v="1"/>
    <d v="2024-11-11T00:00:00"/>
    <s v=""/>
    <s v="4800002726"/>
    <s v="100"/>
    <d v="2024-11-10T00:00:00"/>
    <s v=""/>
    <s v=""/>
    <d v="2024-11-12T00:00:00"/>
    <n v="0"/>
    <n v="0"/>
    <s v=""/>
    <n v="1"/>
    <n v="1"/>
    <n v="1"/>
    <n v="0"/>
    <n v="0"/>
    <n v="0"/>
    <s v="X"/>
    <s v="0.00"/>
    <s v=""/>
    <x v="0"/>
    <s v=""/>
    <s v="2067532"/>
    <s v=""/>
    <n v="0"/>
    <n v="0"/>
    <m/>
    <s v="7218|JA2593_1001"/>
    <n v="2"/>
    <s v="-"/>
    <m/>
    <s v="YES"/>
    <n v="1"/>
    <s v=""/>
    <s v=""/>
    <n v="0"/>
    <s v="X"/>
    <n v="1"/>
    <s v=""/>
    <s v=""/>
    <s v=""/>
    <s v=""/>
    <n v="11"/>
    <n v="0"/>
    <m/>
    <n v="-444"/>
    <n v="0"/>
    <s v=""/>
    <s v=""/>
  </r>
  <r>
    <n v="126"/>
    <s v="39121723"/>
    <s v="Tubo termorretr&amp;#225;ctil TE Connectivit"/>
    <s v="1101803543"/>
    <s v="1"/>
    <d v="2024-11-12T00:00:00"/>
    <s v=""/>
    <s v="4800002726"/>
    <s v="1360"/>
    <d v="2024-11-10T00:00:00"/>
    <s v=""/>
    <s v=""/>
    <d v="2024-11-13T00:00:00"/>
    <n v="0"/>
    <n v="0"/>
    <s v=""/>
    <n v="3"/>
    <n v="3"/>
    <n v="3"/>
    <n v="0"/>
    <n v="0"/>
    <n v="0"/>
    <s v="X"/>
    <s v="0.00"/>
    <s v=""/>
    <x v="0"/>
    <s v=""/>
    <s v="2885241"/>
    <s v=""/>
    <n v="0"/>
    <n v="0"/>
    <m/>
    <s v="7218|JA2582_1001"/>
    <n v="3"/>
    <s v="-"/>
    <m/>
    <s v="YES"/>
    <n v="3"/>
    <s v=""/>
    <s v=""/>
    <n v="0"/>
    <s v="X"/>
    <n v="1"/>
    <s v=""/>
    <s v=""/>
    <s v=""/>
    <s v=""/>
    <n v="11"/>
    <n v="0"/>
    <m/>
    <n v="-443"/>
    <n v="0"/>
    <s v=""/>
    <s v=""/>
  </r>
  <r>
    <n v="127"/>
    <s v="39121412"/>
    <s v="Carcasa de conector circular Amphenol Li"/>
    <s v="1101803543"/>
    <s v="2"/>
    <d v="2024-11-12T00:00:00"/>
    <s v=""/>
    <s v="4800002726"/>
    <s v="1370"/>
    <d v="2024-11-10T00:00:00"/>
    <s v=""/>
    <s v=""/>
    <d v="2024-11-13T00:00:00"/>
    <n v="0"/>
    <n v="0"/>
    <s v=""/>
    <n v="1"/>
    <n v="1"/>
    <n v="1"/>
    <n v="0"/>
    <n v="0"/>
    <n v="0"/>
    <s v="X"/>
    <s v="0.00"/>
    <s v=""/>
    <x v="0"/>
    <s v=""/>
    <s v="2067523"/>
    <s v=""/>
    <n v="0"/>
    <n v="0"/>
    <m/>
    <s v="7218|JA2582_1001"/>
    <n v="3"/>
    <s v="-"/>
    <m/>
    <s v="YES"/>
    <n v="1"/>
    <s v=""/>
    <s v=""/>
    <n v="0"/>
    <s v="X"/>
    <n v="1"/>
    <s v=""/>
    <s v=""/>
    <s v=""/>
    <s v=""/>
    <n v="11"/>
    <n v="0"/>
    <m/>
    <n v="-443"/>
    <n v="0"/>
    <s v=""/>
    <s v=""/>
  </r>
  <r>
    <n v="128"/>
    <s v="39121412"/>
    <s v="Carcasa de conector circular Amphenol Li"/>
    <s v="1101803543"/>
    <s v="3"/>
    <d v="2024-11-12T00:00:00"/>
    <s v=""/>
    <s v="4800002726"/>
    <s v="1380"/>
    <d v="2024-11-10T00:00:00"/>
    <s v=""/>
    <s v=""/>
    <d v="2024-11-13T00:00:00"/>
    <n v="0"/>
    <n v="0"/>
    <s v=""/>
    <n v="1"/>
    <n v="1"/>
    <n v="1"/>
    <n v="0"/>
    <n v="0"/>
    <n v="0"/>
    <s v="X"/>
    <s v="0.00"/>
    <s v=""/>
    <x v="0"/>
    <s v=""/>
    <s v="2067532"/>
    <s v=""/>
    <n v="0"/>
    <n v="0"/>
    <m/>
    <s v="7218|JA2582_1001"/>
    <n v="3"/>
    <s v="-"/>
    <m/>
    <s v="YES"/>
    <n v="1"/>
    <s v=""/>
    <s v=""/>
    <n v="0"/>
    <s v="X"/>
    <n v="1"/>
    <s v=""/>
    <s v=""/>
    <s v=""/>
    <s v=""/>
    <n v="11"/>
    <n v="0"/>
    <m/>
    <n v="-443"/>
    <n v="0"/>
    <s v=""/>
    <s v=""/>
  </r>
  <r>
    <n v="129"/>
    <s v="39121412"/>
    <s v="Carcasa de conector circular Amphenol M8"/>
    <s v="1101803543"/>
    <s v="4"/>
    <d v="2024-11-12T00:00:00"/>
    <s v=""/>
    <s v="4800002726"/>
    <s v="1390"/>
    <d v="2024-11-10T00:00:00"/>
    <s v=""/>
    <s v=""/>
    <d v="2024-11-13T00:00:00"/>
    <n v="0"/>
    <n v="0"/>
    <s v=""/>
    <n v="2"/>
    <n v="2"/>
    <n v="2"/>
    <n v="0"/>
    <n v="0"/>
    <n v="0"/>
    <s v="X"/>
    <s v="0.00"/>
    <s v=""/>
    <x v="0"/>
    <s v=""/>
    <s v="2067519"/>
    <s v=""/>
    <n v="0"/>
    <n v="0"/>
    <m/>
    <s v="7218|JA2582_1001"/>
    <n v="3"/>
    <s v="-"/>
    <m/>
    <s v="YES"/>
    <n v="2"/>
    <s v=""/>
    <s v=""/>
    <n v="0"/>
    <s v="X"/>
    <n v="1"/>
    <s v=""/>
    <s v=""/>
    <s v=""/>
    <s v=""/>
    <n v="11"/>
    <n v="0"/>
    <m/>
    <n v="-443"/>
    <n v="0"/>
    <s v=""/>
    <s v=""/>
  </r>
  <r>
    <n v="130"/>
    <s v="39121432"/>
    <s v="Puntera hueca de crimpado RS PRO, Aislad"/>
    <s v="1101804761"/>
    <s v="1"/>
    <d v="2024-11-14T00:00:00"/>
    <s v=""/>
    <s v="4800002726"/>
    <s v="3420"/>
    <d v="2024-11-10T00:00:00"/>
    <s v=""/>
    <s v=""/>
    <d v="2024-11-15T00:00:00"/>
    <n v="0"/>
    <n v="0"/>
    <s v=""/>
    <n v="100"/>
    <n v="100"/>
    <n v="100"/>
    <n v="0"/>
    <n v="0"/>
    <n v="0"/>
    <s v="X"/>
    <s v="0.00"/>
    <s v=""/>
    <x v="0"/>
    <s v=""/>
    <s v="1787320"/>
    <s v=""/>
    <n v="0"/>
    <n v="0"/>
    <m/>
    <s v="7218|JA2593_1001"/>
    <n v="5"/>
    <s v="-"/>
    <m/>
    <s v="YES"/>
    <n v="100"/>
    <s v=""/>
    <s v=""/>
    <n v="0"/>
    <s v="X"/>
    <n v="1"/>
    <s v=""/>
    <s v=""/>
    <s v=""/>
    <s v=""/>
    <n v="11"/>
    <n v="0"/>
    <m/>
    <n v="-441"/>
    <n v="0"/>
    <s v=""/>
    <s v=""/>
  </r>
  <r>
    <n v="131"/>
    <s v="43211609"/>
    <s v="Cable USB 2.0 StarTech.com, con A. USB C"/>
    <s v="1101804766"/>
    <s v="1"/>
    <d v="2024-11-14T00:00:00"/>
    <s v=""/>
    <s v="4800002726"/>
    <s v="3440"/>
    <d v="2024-11-10T00:00:00"/>
    <s v=""/>
    <s v=""/>
    <d v="2024-11-15T00:00:00"/>
    <n v="0"/>
    <n v="0"/>
    <s v=""/>
    <n v="1"/>
    <n v="1"/>
    <n v="1"/>
    <n v="0"/>
    <n v="0"/>
    <n v="0"/>
    <s v="X"/>
    <s v="0.00"/>
    <s v=""/>
    <x v="0"/>
    <s v=""/>
    <s v="1863229"/>
    <s v=""/>
    <n v="0"/>
    <n v="0"/>
    <m/>
    <s v="7218|JA2588_1001"/>
    <n v="5"/>
    <s v="-"/>
    <m/>
    <s v="YES"/>
    <n v="1"/>
    <s v=""/>
    <s v=""/>
    <n v="0"/>
    <s v="X"/>
    <n v="1"/>
    <s v=""/>
    <s v=""/>
    <s v=""/>
    <s v=""/>
    <n v="11"/>
    <n v="0"/>
    <m/>
    <n v="-441"/>
    <n v="0"/>
    <s v=""/>
    <s v=""/>
  </r>
  <r>
    <n v="132"/>
    <s v="43202222"/>
    <s v="Cable VGA StarTech.com de color Negro, c"/>
    <s v="1101804766"/>
    <s v="2"/>
    <d v="2024-11-14T00:00:00"/>
    <s v=""/>
    <s v="4800002726"/>
    <s v="3450"/>
    <d v="2024-11-10T00:00:00"/>
    <s v=""/>
    <s v=""/>
    <d v="2024-11-15T00:00:00"/>
    <n v="0"/>
    <n v="0"/>
    <s v=""/>
    <n v="1"/>
    <n v="1"/>
    <n v="1"/>
    <n v="0"/>
    <n v="0"/>
    <n v="0"/>
    <s v="X"/>
    <s v="0.00"/>
    <s v=""/>
    <x v="0"/>
    <s v=""/>
    <s v="1861667"/>
    <s v=""/>
    <n v="0"/>
    <n v="0"/>
    <m/>
    <s v="7218|JA2588_1001"/>
    <n v="5"/>
    <s v="-"/>
    <m/>
    <s v="YES"/>
    <n v="1"/>
    <s v=""/>
    <s v=""/>
    <n v="0"/>
    <s v="X"/>
    <n v="1"/>
    <s v=""/>
    <s v=""/>
    <s v=""/>
    <s v=""/>
    <n v="11"/>
    <n v="0"/>
    <m/>
    <n v="-441"/>
    <n v="0"/>
    <s v=""/>
    <s v=""/>
  </r>
  <r>
    <n v="133"/>
    <s v="43211617"/>
    <s v="Cable USB 2.0 StarTech.com, con A. USB A"/>
    <s v="1101804766"/>
    <s v="3"/>
    <d v="2024-11-14T00:00:00"/>
    <s v=""/>
    <s v="4800002726"/>
    <s v="3460"/>
    <d v="2024-11-10T00:00:00"/>
    <s v=""/>
    <s v=""/>
    <d v="2024-11-15T00:00:00"/>
    <n v="0"/>
    <n v="0"/>
    <s v=""/>
    <n v="1"/>
    <n v="1"/>
    <n v="1"/>
    <n v="0"/>
    <n v="0"/>
    <n v="0"/>
    <s v="X"/>
    <s v="0.00"/>
    <s v=""/>
    <x v="0"/>
    <s v=""/>
    <s v="1863178"/>
    <s v=""/>
    <n v="0"/>
    <n v="0"/>
    <m/>
    <s v="7218|JA2588_1001"/>
    <n v="5"/>
    <s v="-"/>
    <m/>
    <s v="YES"/>
    <n v="1"/>
    <s v=""/>
    <s v=""/>
    <n v="0"/>
    <s v="X"/>
    <n v="1"/>
    <s v=""/>
    <s v=""/>
    <s v=""/>
    <s v=""/>
    <n v="11"/>
    <n v="0"/>
    <m/>
    <n v="-441"/>
    <n v="0"/>
    <s v=""/>
    <s v=""/>
  </r>
  <r>
    <n v="134"/>
    <s v="43211617"/>
    <s v="Cable USB 2.0 StarTech.com, con A. USB A"/>
    <s v="1101804766"/>
    <s v="4"/>
    <d v="2024-11-14T00:00:00"/>
    <s v=""/>
    <s v="4800002726"/>
    <s v="3470"/>
    <d v="2024-11-10T00:00:00"/>
    <s v=""/>
    <s v=""/>
    <d v="2024-11-15T00:00:00"/>
    <n v="0"/>
    <n v="0"/>
    <s v=""/>
    <n v="4"/>
    <n v="4"/>
    <n v="4"/>
    <n v="0"/>
    <n v="0"/>
    <n v="0"/>
    <s v="X"/>
    <s v="0.00"/>
    <s v=""/>
    <x v="0"/>
    <s v=""/>
    <s v="1863187"/>
    <s v=""/>
    <n v="0"/>
    <n v="0"/>
    <m/>
    <s v="7218|JA2588_1001"/>
    <n v="5"/>
    <s v="-"/>
    <m/>
    <s v="YES"/>
    <n v="4"/>
    <s v=""/>
    <s v=""/>
    <n v="0"/>
    <s v="X"/>
    <n v="1"/>
    <s v=""/>
    <s v=""/>
    <s v=""/>
    <s v=""/>
    <n v="11"/>
    <n v="0"/>
    <m/>
    <n v="-441"/>
    <n v="0"/>
    <s v=""/>
    <s v=""/>
  </r>
  <r>
    <n v="135"/>
    <s v="26121639"/>
    <s v="Cable de datos apantallado TE Connectivi"/>
    <s v="1101805339"/>
    <s v="1"/>
    <d v="2024-11-15T00:00:00"/>
    <s v=""/>
    <s v="4800002726"/>
    <s v="4800"/>
    <d v="2024-11-10T00:00:00"/>
    <s v=""/>
    <s v=""/>
    <d v="2024-11-16T00:00:00"/>
    <n v="0"/>
    <n v="0"/>
    <s v=""/>
    <n v="1"/>
    <n v="1"/>
    <n v="1"/>
    <n v="0"/>
    <n v="0"/>
    <n v="0"/>
    <s v="X"/>
    <s v="0.00"/>
    <s v=""/>
    <x v="0"/>
    <s v=""/>
    <s v="0362572"/>
    <s v=""/>
    <n v="0"/>
    <n v="0"/>
    <m/>
    <s v="7218|JA2593_1001"/>
    <n v="6"/>
    <s v="-"/>
    <m/>
    <s v="YES"/>
    <n v="1"/>
    <s v=""/>
    <s v=""/>
    <n v="0"/>
    <s v="X"/>
    <n v="1"/>
    <s v=""/>
    <s v=""/>
    <s v=""/>
    <s v=""/>
    <n v="11"/>
    <n v="0"/>
    <m/>
    <n v="-440"/>
    <n v="0"/>
    <s v=""/>
    <s v=""/>
  </r>
  <r>
    <n v="136"/>
    <s v="39121432"/>
    <s v="Contacto de crimpado hembra Molex serie"/>
    <s v="1101805339"/>
    <s v="2"/>
    <d v="2024-11-15T00:00:00"/>
    <s v=""/>
    <s v="4800002726"/>
    <s v="4810"/>
    <d v="2024-11-10T00:00:00"/>
    <s v=""/>
    <s v=""/>
    <d v="2024-11-16T00:00:00"/>
    <n v="0"/>
    <n v="0"/>
    <s v=""/>
    <n v="100"/>
    <n v="100"/>
    <n v="100"/>
    <n v="0"/>
    <n v="0"/>
    <n v="0"/>
    <s v="X"/>
    <s v="0.00"/>
    <s v=""/>
    <x v="0"/>
    <s v=""/>
    <s v="6706293"/>
    <s v=""/>
    <n v="0"/>
    <n v="0"/>
    <m/>
    <s v="7218|JA2593_1001"/>
    <n v="6"/>
    <s v="-"/>
    <m/>
    <s v="YES"/>
    <n v="100"/>
    <s v=""/>
    <s v=""/>
    <n v="0"/>
    <s v="X"/>
    <n v="1"/>
    <s v=""/>
    <s v=""/>
    <s v=""/>
    <s v=""/>
    <n v="11"/>
    <n v="0"/>
    <m/>
    <n v="-440"/>
    <n v="0"/>
    <s v=""/>
    <s v=""/>
  </r>
  <r>
    <n v="137"/>
    <s v="1359900000500"/>
    <s v="COMPRA DIRECTA ELECTRICOS/ELECTRONICOS"/>
    <s v="1101805413"/>
    <s v="1"/>
    <d v="2024-11-15T00:00:00"/>
    <s v=""/>
    <s v="4200586752"/>
    <s v="30"/>
    <d v="2024-11-21T00:00:00"/>
    <d v="2024-11-21T00:00:00"/>
    <s v=""/>
    <d v="2024-12-20T00:00:00"/>
    <n v="30"/>
    <n v="8"/>
    <s v="Liberado"/>
    <n v="1"/>
    <n v="1"/>
    <n v="1"/>
    <n v="0"/>
    <n v="0"/>
    <n v="0"/>
    <s v="X"/>
    <s v="0.00"/>
    <s v=""/>
    <x v="6"/>
    <s v="OTROS FABRICANTES"/>
    <s v="1359900000500"/>
    <s v=""/>
    <n v="0"/>
    <n v="0"/>
    <m/>
    <s v="7218|JA2593_1001"/>
    <n v="29"/>
    <s v="-"/>
    <m/>
    <s v="YES"/>
    <n v="1"/>
    <s v=""/>
    <s v=""/>
    <n v="0"/>
    <s v="X"/>
    <n v="1"/>
    <s v=""/>
    <s v=""/>
    <s v=""/>
    <s v=""/>
    <n v="11"/>
    <n v="0"/>
    <m/>
    <n v="-406"/>
    <n v="0"/>
    <s v=""/>
    <s v=""/>
  </r>
  <r>
    <n v="138"/>
    <s v="31161807"/>
    <s v="Arandelas Galvanizado brillante, Acero,"/>
    <s v="1101806430"/>
    <s v="1"/>
    <d v="2024-11-19T00:00:00"/>
    <s v=""/>
    <s v="4800002733"/>
    <s v="1340"/>
    <d v="2024-11-15T00:00:00"/>
    <s v=""/>
    <s v=""/>
    <d v="2024-11-20T00:00:00"/>
    <n v="0"/>
    <n v="0"/>
    <s v=""/>
    <n v="1"/>
    <n v="1"/>
    <n v="1"/>
    <n v="0"/>
    <n v="0"/>
    <n v="0"/>
    <s v="X"/>
    <s v="0.00"/>
    <s v=""/>
    <x v="0"/>
    <s v=""/>
    <s v="0560338"/>
    <s v=""/>
    <n v="0"/>
    <n v="0"/>
    <m/>
    <s v="7218|JA2593_1001"/>
    <n v="5"/>
    <s v="-"/>
    <m/>
    <s v="YES"/>
    <n v="1"/>
    <s v=""/>
    <s v=""/>
    <n v="0"/>
    <s v="X"/>
    <n v="1"/>
    <s v=""/>
    <s v=""/>
    <s v=""/>
    <s v=""/>
    <n v="11"/>
    <n v="0"/>
    <m/>
    <n v="-436"/>
    <n v="0"/>
    <s v=""/>
    <s v=""/>
  </r>
  <r>
    <n v="139"/>
    <s v="31161801"/>
    <s v="Arandela a prueba de vibraciones Galvani"/>
    <s v="1101806430"/>
    <s v="2"/>
    <d v="2024-11-19T00:00:00"/>
    <s v=""/>
    <s v="4800002733"/>
    <s v="1350"/>
    <d v="2024-11-15T00:00:00"/>
    <s v=""/>
    <s v=""/>
    <d v="2024-11-20T00:00:00"/>
    <n v="0"/>
    <n v="0"/>
    <s v=""/>
    <n v="1"/>
    <n v="1"/>
    <n v="1"/>
    <n v="0"/>
    <n v="0"/>
    <n v="0"/>
    <s v="X"/>
    <s v="0.00"/>
    <s v=""/>
    <x v="0"/>
    <s v=""/>
    <s v="0526574"/>
    <s v=""/>
    <n v="0"/>
    <n v="0"/>
    <m/>
    <s v="7218|JA2593_1001"/>
    <n v="5"/>
    <s v="-"/>
    <m/>
    <s v="YES"/>
    <n v="1"/>
    <s v=""/>
    <s v=""/>
    <n v="0"/>
    <s v="X"/>
    <n v="1"/>
    <s v=""/>
    <s v=""/>
    <s v=""/>
    <s v=""/>
    <n v="11"/>
    <n v="0"/>
    <m/>
    <n v="-436"/>
    <n v="0"/>
    <s v=""/>
    <s v=""/>
  </r>
  <r>
    <n v="140"/>
    <s v="31161727"/>
    <s v="Tuerca hexagonal M3 RS PRO de acero Galv"/>
    <s v="1101806430"/>
    <s v="3"/>
    <d v="2024-11-19T00:00:00"/>
    <s v=""/>
    <s v="4800002733"/>
    <s v="1360"/>
    <d v="2024-11-15T00:00:00"/>
    <s v=""/>
    <s v=""/>
    <d v="2024-11-20T00:00:00"/>
    <n v="0"/>
    <n v="0"/>
    <s v=""/>
    <n v="1"/>
    <n v="1"/>
    <n v="1"/>
    <n v="0"/>
    <n v="0"/>
    <n v="0"/>
    <s v="X"/>
    <s v="0.00"/>
    <s v=""/>
    <x v="0"/>
    <s v=""/>
    <s v="0560293"/>
    <s v=""/>
    <n v="0"/>
    <n v="0"/>
    <m/>
    <s v="7218|JA2593_1001"/>
    <n v="5"/>
    <s v="-"/>
    <m/>
    <s v="YES"/>
    <n v="1"/>
    <s v=""/>
    <s v=""/>
    <n v="0"/>
    <s v="X"/>
    <n v="1"/>
    <s v=""/>
    <s v=""/>
    <s v=""/>
    <s v=""/>
    <n v="11"/>
    <n v="0"/>
    <m/>
    <n v="-436"/>
    <n v="0"/>
    <s v=""/>
    <s v=""/>
  </r>
  <r>
    <n v="141"/>
    <s v="32121508"/>
    <s v="Condensador de t&amp;#225;ntalo Vishay 489D4"/>
    <s v="1101806430"/>
    <s v="4"/>
    <d v="2024-11-19T00:00:00"/>
    <s v=""/>
    <s v="4800002733"/>
    <s v="1370"/>
    <d v="2024-11-15T00:00:00"/>
    <s v=""/>
    <s v=""/>
    <d v="2024-11-20T00:00:00"/>
    <n v="0"/>
    <n v="0"/>
    <s v=""/>
    <n v="30"/>
    <n v="30"/>
    <n v="30"/>
    <n v="0"/>
    <n v="0"/>
    <n v="0"/>
    <s v="X"/>
    <s v="0.00"/>
    <s v=""/>
    <x v="0"/>
    <s v=""/>
    <s v="6844389"/>
    <s v=""/>
    <n v="0"/>
    <n v="0"/>
    <m/>
    <s v="7218|JA2593_1001"/>
    <n v="5"/>
    <s v="-"/>
    <m/>
    <s v="YES"/>
    <n v="30"/>
    <s v=""/>
    <s v=""/>
    <n v="0"/>
    <s v="X"/>
    <n v="1"/>
    <s v=""/>
    <s v=""/>
    <s v=""/>
    <s v=""/>
    <n v="11"/>
    <n v="0"/>
    <m/>
    <n v="-436"/>
    <n v="0"/>
    <s v=""/>
    <s v=""/>
  </r>
  <r>
    <n v="142"/>
    <s v="32121701"/>
    <s v="Diodo, 1N4004-E3/54, 1A, 400V Conexi&amp;#24"/>
    <s v="1101806430"/>
    <s v="5"/>
    <d v="2024-11-19T00:00:00"/>
    <s v=""/>
    <s v="4800002733"/>
    <s v="1380"/>
    <d v="2024-11-15T00:00:00"/>
    <s v=""/>
    <s v=""/>
    <d v="2024-11-20T00:00:00"/>
    <n v="0"/>
    <n v="0"/>
    <s v=""/>
    <n v="20"/>
    <n v="20"/>
    <n v="20"/>
    <n v="0"/>
    <n v="0"/>
    <n v="0"/>
    <s v="X"/>
    <s v="0.00"/>
    <s v=""/>
    <x v="0"/>
    <s v=""/>
    <s v="6289029"/>
    <s v=""/>
    <n v="0"/>
    <n v="0"/>
    <m/>
    <s v="7218|JA2593_1001"/>
    <n v="5"/>
    <s v="-"/>
    <m/>
    <s v="YES"/>
    <n v="20"/>
    <s v=""/>
    <s v=""/>
    <n v="0"/>
    <s v="X"/>
    <n v="1"/>
    <s v=""/>
    <s v=""/>
    <s v=""/>
    <s v=""/>
    <n v="11"/>
    <n v="0"/>
    <m/>
    <n v="-436"/>
    <n v="0"/>
    <s v=""/>
    <s v=""/>
  </r>
  <r>
    <n v="143"/>
    <s v="32121615"/>
    <s v="Resistencia RS PRO, de 5.1k? &amp;#177;5%, 0"/>
    <s v="1101806430"/>
    <s v="6"/>
    <d v="2024-11-19T00:00:00"/>
    <s v=""/>
    <s v="4800002733"/>
    <s v="1390"/>
    <d v="2024-11-15T00:00:00"/>
    <s v=""/>
    <s v=""/>
    <d v="2024-11-20T00:00:00"/>
    <n v="0"/>
    <n v="0"/>
    <s v=""/>
    <n v="5000"/>
    <n v="5000"/>
    <n v="5000"/>
    <n v="0"/>
    <n v="0"/>
    <n v="0"/>
    <s v="X"/>
    <s v="0.00"/>
    <s v=""/>
    <x v="0"/>
    <s v=""/>
    <s v="7397512"/>
    <s v=""/>
    <n v="0"/>
    <n v="0"/>
    <m/>
    <s v="7218|JA2593_1001"/>
    <n v="5"/>
    <s v="-"/>
    <m/>
    <s v="YES"/>
    <n v="5000"/>
    <s v=""/>
    <s v=""/>
    <n v="0"/>
    <s v="X"/>
    <n v="1"/>
    <s v=""/>
    <s v=""/>
    <s v=""/>
    <s v=""/>
    <n v="11"/>
    <n v="0"/>
    <m/>
    <n v="-436"/>
    <n v="0"/>
    <s v=""/>
    <s v=""/>
  </r>
  <r>
    <n v="144"/>
    <s v="32121607"/>
    <s v="Matriz de resistencias Bourns, 4.7k?, &amp;#"/>
    <s v="1101806430"/>
    <s v="7"/>
    <d v="2024-11-19T00:00:00"/>
    <s v=""/>
    <s v="4800002733"/>
    <s v="1400"/>
    <d v="2024-11-15T00:00:00"/>
    <s v=""/>
    <s v=""/>
    <d v="2024-11-20T00:00:00"/>
    <n v="0"/>
    <n v="0"/>
    <s v=""/>
    <n v="25"/>
    <n v="25"/>
    <n v="25"/>
    <n v="0"/>
    <n v="0"/>
    <n v="0"/>
    <s v="X"/>
    <s v="0.00"/>
    <s v=""/>
    <x v="0"/>
    <s v=""/>
    <s v="5224015"/>
    <s v=""/>
    <n v="0"/>
    <n v="0"/>
    <m/>
    <s v="7218|JA2593_1001"/>
    <n v="5"/>
    <s v="-"/>
    <m/>
    <s v="YES"/>
    <n v="25"/>
    <s v=""/>
    <s v=""/>
    <n v="0"/>
    <s v="X"/>
    <n v="1"/>
    <s v=""/>
    <s v=""/>
    <s v=""/>
    <s v=""/>
    <n v="11"/>
    <n v="0"/>
    <m/>
    <n v="-436"/>
    <n v="0"/>
    <s v=""/>
    <s v=""/>
  </r>
  <r>
    <n v="145"/>
    <s v="32121615"/>
    <s v="Resistencia RS PRO, de 27k? &amp;#177;5%, 0."/>
    <s v="1101806430"/>
    <s v="8"/>
    <d v="2024-11-19T00:00:00"/>
    <s v=""/>
    <s v="4800002733"/>
    <s v="1410"/>
    <d v="2024-11-15T00:00:00"/>
    <s v=""/>
    <s v=""/>
    <d v="2024-11-20T00:00:00"/>
    <n v="0"/>
    <n v="0"/>
    <s v=""/>
    <n v="5000"/>
    <n v="5000"/>
    <n v="5000"/>
    <n v="0"/>
    <n v="0"/>
    <n v="0"/>
    <s v="X"/>
    <s v="0.00"/>
    <s v=""/>
    <x v="0"/>
    <s v=""/>
    <s v="7397575"/>
    <s v=""/>
    <n v="0"/>
    <n v="0"/>
    <m/>
    <s v="7218|JA2593_1001"/>
    <n v="5"/>
    <s v="-"/>
    <m/>
    <s v="YES"/>
    <n v="5000"/>
    <s v=""/>
    <s v=""/>
    <n v="0"/>
    <s v="X"/>
    <n v="1"/>
    <s v=""/>
    <s v=""/>
    <s v=""/>
    <s v=""/>
    <n v="11"/>
    <n v="0"/>
    <m/>
    <n v="-436"/>
    <n v="0"/>
    <s v=""/>
    <s v=""/>
  </r>
  <r>
    <n v="146"/>
    <s v="32121618"/>
    <s v="Resistencia TE Connectivity, de 13k? &amp;#1"/>
    <s v="1101806430"/>
    <s v="9"/>
    <d v="2024-11-19T00:00:00"/>
    <s v=""/>
    <s v="4800002733"/>
    <s v="1420"/>
    <d v="2024-11-15T00:00:00"/>
    <s v=""/>
    <s v=""/>
    <d v="2024-11-20T00:00:00"/>
    <n v="0"/>
    <n v="0"/>
    <s v=""/>
    <n v="10"/>
    <n v="10"/>
    <n v="10"/>
    <n v="0"/>
    <n v="0"/>
    <n v="0"/>
    <s v="X"/>
    <s v="0.00"/>
    <s v=""/>
    <x v="0"/>
    <s v=""/>
    <s v="7550870"/>
    <s v=""/>
    <n v="0"/>
    <n v="0"/>
    <m/>
    <s v="7218|JA2593_1001"/>
    <n v="5"/>
    <s v="-"/>
    <m/>
    <s v="YES"/>
    <n v="10"/>
    <s v=""/>
    <s v=""/>
    <n v="0"/>
    <s v="X"/>
    <n v="1"/>
    <s v=""/>
    <s v=""/>
    <s v=""/>
    <s v=""/>
    <n v="11"/>
    <n v="0"/>
    <m/>
    <n v="-436"/>
    <n v="0"/>
    <s v=""/>
    <s v=""/>
  </r>
  <r>
    <n v="147"/>
    <s v="32121616"/>
    <s v="Potenci&amp;#243;metro para PCB Bourns serie"/>
    <s v="1101806430"/>
    <s v="10"/>
    <d v="2024-11-19T00:00:00"/>
    <s v=""/>
    <s v="4800002733"/>
    <s v="1430"/>
    <d v="2024-11-15T00:00:00"/>
    <s v=""/>
    <s v=""/>
    <d v="2024-11-20T00:00:00"/>
    <n v="0"/>
    <n v="0"/>
    <s v=""/>
    <n v="6"/>
    <n v="6"/>
    <n v="6"/>
    <n v="0"/>
    <n v="0"/>
    <n v="0"/>
    <s v="X"/>
    <s v="0.00"/>
    <s v=""/>
    <x v="0"/>
    <s v=""/>
    <s v="5219287"/>
    <s v=""/>
    <n v="0"/>
    <n v="0"/>
    <m/>
    <s v="7218|JA2593_1001"/>
    <n v="5"/>
    <s v="-"/>
    <m/>
    <s v="YES"/>
    <n v="6"/>
    <s v=""/>
    <s v=""/>
    <n v="0"/>
    <s v="X"/>
    <n v="1"/>
    <s v=""/>
    <s v=""/>
    <s v=""/>
    <s v=""/>
    <n v="11"/>
    <n v="0"/>
    <m/>
    <n v="-436"/>
    <n v="0"/>
    <s v=""/>
    <s v=""/>
  </r>
  <r>
    <n v="148"/>
    <s v="32121615"/>
    <s v="Resistencia RS PRO, de 33k? &amp;#177;5%, 0."/>
    <s v="1101806430"/>
    <s v="11"/>
    <d v="2024-11-19T00:00:00"/>
    <s v=""/>
    <s v="4800002733"/>
    <s v="1440"/>
    <d v="2024-11-15T00:00:00"/>
    <s v=""/>
    <s v=""/>
    <d v="2024-11-20T00:00:00"/>
    <n v="0"/>
    <n v="0"/>
    <s v=""/>
    <n v="10"/>
    <n v="10"/>
    <n v="10"/>
    <n v="0"/>
    <n v="0"/>
    <n v="0"/>
    <s v="X"/>
    <s v="0.00"/>
    <s v=""/>
    <x v="0"/>
    <s v=""/>
    <s v="7077789"/>
    <s v=""/>
    <n v="0"/>
    <n v="0"/>
    <m/>
    <s v="7218|JA2593_1001"/>
    <n v="5"/>
    <s v="-"/>
    <m/>
    <s v="YES"/>
    <n v="10"/>
    <s v=""/>
    <s v=""/>
    <n v="0"/>
    <s v="X"/>
    <n v="1"/>
    <s v=""/>
    <s v=""/>
    <s v=""/>
    <s v=""/>
    <n v="11"/>
    <n v="0"/>
    <m/>
    <n v="-436"/>
    <n v="0"/>
    <s v=""/>
    <s v=""/>
  </r>
  <r>
    <n v="149"/>
    <s v="32131006"/>
    <s v="Z&amp;#243;calo DIL Preci-Dip, paso de 2.54m"/>
    <s v="1101806430"/>
    <s v="12"/>
    <d v="2024-11-19T00:00:00"/>
    <s v=""/>
    <s v="4800002733"/>
    <s v="1450"/>
    <d v="2024-11-15T00:00:00"/>
    <s v=""/>
    <s v=""/>
    <d v="2024-11-20T00:00:00"/>
    <n v="0"/>
    <n v="0"/>
    <s v=""/>
    <n v="10"/>
    <n v="10"/>
    <n v="10"/>
    <n v="0"/>
    <n v="0"/>
    <n v="0"/>
    <s v="X"/>
    <s v="0.00"/>
    <s v=""/>
    <x v="0"/>
    <s v=""/>
    <s v="7020676"/>
    <s v=""/>
    <n v="0"/>
    <n v="0"/>
    <m/>
    <s v="7218|JA2593_1001"/>
    <n v="5"/>
    <s v="-"/>
    <m/>
    <s v="YES"/>
    <n v="10"/>
    <s v=""/>
    <s v=""/>
    <n v="0"/>
    <s v="X"/>
    <n v="1"/>
    <s v=""/>
    <s v=""/>
    <s v=""/>
    <s v=""/>
    <n v="11"/>
    <n v="0"/>
    <m/>
    <n v="-436"/>
    <n v="0"/>
    <s v=""/>
    <s v=""/>
  </r>
  <r>
    <n v="150"/>
    <s v="1807990092800"/>
    <s v="PIEZA RECORTADA ADH GANCHO 25X25MM NEGRO"/>
    <s v="1101806908"/>
    <s v="1"/>
    <d v="2024-11-19T00:00:00"/>
    <s v=""/>
    <s v="4200594733"/>
    <s v="10"/>
    <d v="2025-01-27T00:00:00"/>
    <d v="2025-01-27T00:00:00"/>
    <s v=""/>
    <d v="2025-02-03T00:00:00"/>
    <n v="61"/>
    <n v="8"/>
    <s v="Liberado"/>
    <n v="6"/>
    <n v="1"/>
    <n v="1"/>
    <n v="0"/>
    <n v="1"/>
    <n v="0"/>
    <s v="X"/>
    <s v="0.00"/>
    <s v=""/>
    <x v="7"/>
    <s v="VELCRO"/>
    <s v="EB51025330118476"/>
    <s v=""/>
    <n v="0"/>
    <n v="0"/>
    <m/>
    <s v="7218|S24B05_P10253"/>
    <n v="7"/>
    <s v="-"/>
    <m/>
    <s v="YES"/>
    <n v="1"/>
    <s v=""/>
    <s v=""/>
    <n v="0"/>
    <s v="X"/>
    <n v="1"/>
    <s v=""/>
    <s v=""/>
    <s v=""/>
    <s v=""/>
    <n v="11"/>
    <n v="0"/>
    <m/>
    <n v="-361"/>
    <n v="0"/>
    <s v=""/>
    <s v="X"/>
  </r>
  <r>
    <n v="151"/>
    <s v="1807990092800"/>
    <s v="PIEZA RECORTADA ADH GANCHO 25X25MM NEGRO"/>
    <s v="1101806908"/>
    <s v="1"/>
    <d v="2024-11-19T00:00:00"/>
    <s v=""/>
    <s v="4200604976"/>
    <s v="10"/>
    <d v="2025-03-31T00:00:00"/>
    <d v="2025-04-01T00:00:00"/>
    <s v=""/>
    <d v="2025-04-04T00:00:00"/>
    <n v="61"/>
    <n v="8"/>
    <s v="Liberado"/>
    <n v="6"/>
    <n v="5"/>
    <n v="5"/>
    <n v="0"/>
    <n v="5"/>
    <n v="0"/>
    <s v="X"/>
    <s v="0.00"/>
    <s v=""/>
    <x v="7"/>
    <s v="VELCRO"/>
    <s v="EB51025330118476"/>
    <s v=""/>
    <n v="0"/>
    <n v="0"/>
    <m/>
    <s v="7218|S24B05_P10253"/>
    <n v="4"/>
    <s v="-"/>
    <m/>
    <s v="YES"/>
    <n v="5"/>
    <s v=""/>
    <s v=""/>
    <n v="0"/>
    <s v="X"/>
    <n v="1"/>
    <s v=""/>
    <s v=""/>
    <s v=""/>
    <s v=""/>
    <n v="11"/>
    <n v="0"/>
    <m/>
    <n v="-301"/>
    <n v="0"/>
    <s v=""/>
    <s v="X"/>
  </r>
  <r>
    <n v="152"/>
    <s v="1232525308000"/>
    <s v="CINT ADH ESPUM ACR VHB 4930P 30MM 33M BL"/>
    <s v="1101806908"/>
    <s v="2"/>
    <d v="2024-11-19T00:00:00"/>
    <s v=""/>
    <s v="4200594733"/>
    <s v="20"/>
    <d v="2025-01-27T00:00:00"/>
    <d v="2025-01-27T00:00:00"/>
    <s v=""/>
    <d v="2025-02-03T00:00:00"/>
    <n v="40"/>
    <n v="8"/>
    <s v="Liberado"/>
    <n v="165"/>
    <n v="5"/>
    <n v="5"/>
    <n v="0"/>
    <n v="5"/>
    <n v="0"/>
    <s v="X"/>
    <s v="0.00"/>
    <s v=""/>
    <x v="7"/>
    <s v="3M"/>
    <s v="4930P/30MM"/>
    <s v=""/>
    <n v="0"/>
    <n v="0"/>
    <m/>
    <s v="7218|S24B05_P10253"/>
    <n v="7"/>
    <s v="-"/>
    <m/>
    <s v="YES"/>
    <n v="5"/>
    <s v=""/>
    <s v=""/>
    <n v="0"/>
    <s v="X"/>
    <n v="1"/>
    <s v=""/>
    <s v=""/>
    <s v=""/>
    <s v=""/>
    <n v="11"/>
    <n v="0"/>
    <m/>
    <n v="-361"/>
    <n v="0"/>
    <s v=""/>
    <s v="X"/>
  </r>
  <r>
    <n v="153"/>
    <s v="1805710000000"/>
    <s v="IMPRIMACION 94 AMBAR APROX 6% SOLIDOS"/>
    <s v="1101806908"/>
    <s v="3"/>
    <d v="2024-11-19T00:00:00"/>
    <s v=""/>
    <s v="4200594733"/>
    <s v="30"/>
    <d v="2025-01-27T00:00:00"/>
    <d v="2025-01-27T00:00:00"/>
    <s v=""/>
    <d v="2025-02-03T00:00:00"/>
    <n v="30"/>
    <n v="8"/>
    <s v="Liberado"/>
    <n v="3"/>
    <n v="3"/>
    <n v="3"/>
    <n v="0"/>
    <n v="3"/>
    <n v="0"/>
    <s v="X"/>
    <s v="0.00"/>
    <s v=""/>
    <x v="7"/>
    <s v="3M"/>
    <s v="70-0160-5477-0"/>
    <s v=""/>
    <n v="0"/>
    <n v="0"/>
    <m/>
    <s v="7218|S24B05_P10253"/>
    <n v="7"/>
    <s v="-"/>
    <m/>
    <s v="YES"/>
    <n v="3"/>
    <s v=""/>
    <s v=""/>
    <n v="0"/>
    <s v="X"/>
    <n v="1"/>
    <s v=""/>
    <s v=""/>
    <s v=""/>
    <s v=""/>
    <n v="11"/>
    <n v="0"/>
    <m/>
    <n v="-361"/>
    <n v="0"/>
    <s v=""/>
    <s v=""/>
  </r>
  <r>
    <n v="154"/>
    <s v="7854800130000"/>
    <s v="BROCHA PEQ PINTURA PLANA 25MM"/>
    <s v="1101806908"/>
    <s v="4"/>
    <d v="2024-11-19T00:00:00"/>
    <s v=""/>
    <s v="4200592492"/>
    <s v="20"/>
    <d v="2025-01-09T00:00:00"/>
    <d v="2025-01-10T00:00:00"/>
    <s v=""/>
    <d v="2025-02-14T00:00:00"/>
    <n v="40"/>
    <n v="8"/>
    <s v="Liberado"/>
    <n v="3"/>
    <n v="3"/>
    <n v="3"/>
    <n v="0"/>
    <n v="0"/>
    <n v="0"/>
    <s v="X"/>
    <s v="0.00"/>
    <s v=""/>
    <x v="8"/>
    <s v="HENKEL CORP."/>
    <s v="799 299 003"/>
    <s v=""/>
    <n v="1"/>
    <n v="1"/>
    <m/>
    <s v="7218|S24B05_P10253"/>
    <n v="36"/>
    <s v="-"/>
    <m/>
    <s v="YES"/>
    <n v="3"/>
    <s v=""/>
    <s v=""/>
    <n v="0"/>
    <s v="X"/>
    <n v="1"/>
    <s v=""/>
    <s v=""/>
    <s v=""/>
    <s v=""/>
    <n v="11"/>
    <n v="0"/>
    <m/>
    <n v="-350"/>
    <n v="0"/>
    <s v=""/>
    <s v=""/>
  </r>
  <r>
    <n v="155"/>
    <s v="1802500600000"/>
    <s v="MASILLA UNIVERSAL RELLENO DUAL"/>
    <s v="1101806908"/>
    <s v="5"/>
    <d v="2024-11-19T00:00:00"/>
    <s v=""/>
    <s v="4200594733"/>
    <s v="40"/>
    <d v="2025-01-27T00:00:00"/>
    <d v="2025-01-27T00:00:00"/>
    <s v=""/>
    <d v="2025-02-03T00:00:00"/>
    <n v="30"/>
    <n v="8"/>
    <s v="Liberado"/>
    <n v="1"/>
    <n v="1"/>
    <n v="1"/>
    <n v="0"/>
    <n v="1"/>
    <n v="0"/>
    <s v="X"/>
    <s v="0.00"/>
    <s v=""/>
    <x v="7"/>
    <s v="KRAFFT"/>
    <s v="14524"/>
    <s v=""/>
    <n v="0"/>
    <n v="0"/>
    <m/>
    <s v="7218|S24B05_P10253"/>
    <n v="7"/>
    <s v="-"/>
    <m/>
    <s v="YES"/>
    <n v="1"/>
    <s v=""/>
    <s v=""/>
    <n v="0"/>
    <s v="X"/>
    <n v="1"/>
    <s v=""/>
    <s v=""/>
    <s v=""/>
    <s v=""/>
    <n v="11"/>
    <n v="0"/>
    <m/>
    <n v="-361"/>
    <n v="0"/>
    <s v=""/>
    <s v=""/>
  </r>
  <r>
    <n v="156"/>
    <s v="1800700500000"/>
    <s v="ADH METACRILATO 2C ARALDITE 2021-1 50ML"/>
    <s v="1101806908"/>
    <s v="6"/>
    <d v="2024-11-19T00:00:00"/>
    <s v=""/>
    <s v="4200594733"/>
    <s v="50"/>
    <d v="2025-01-27T00:00:00"/>
    <d v="2025-01-27T00:00:00"/>
    <s v=""/>
    <d v="2025-02-03T00:00:00"/>
    <n v="30"/>
    <n v="8"/>
    <s v="Liberado"/>
    <n v="1"/>
    <n v="50"/>
    <n v="50"/>
    <n v="0"/>
    <n v="50"/>
    <n v="0"/>
    <s v="X"/>
    <s v="0.00"/>
    <s v=""/>
    <x v="7"/>
    <s v="HUNTSMAN"/>
    <s v="4746608"/>
    <s v=""/>
    <n v="0"/>
    <n v="0"/>
    <m/>
    <s v="7218|S24B05_P10253"/>
    <n v="7"/>
    <s v="-"/>
    <m/>
    <s v="YES"/>
    <n v="50"/>
    <s v=""/>
    <s v=""/>
    <n v="0"/>
    <s v="X"/>
    <n v="1"/>
    <s v=""/>
    <s v=""/>
    <s v=""/>
    <s v=""/>
    <n v="11"/>
    <n v="0"/>
    <m/>
    <n v="-361"/>
    <n v="0"/>
    <s v=""/>
    <s v=""/>
  </r>
  <r>
    <n v="157"/>
    <s v="1800600900000"/>
    <s v="ADHESIVO CONTACTO TEROKAL 2444"/>
    <s v="1101806908"/>
    <s v="7"/>
    <d v="2024-11-19T00:00:00"/>
    <s v=""/>
    <s v="4200594106"/>
    <s v="10"/>
    <d v="2025-01-22T00:00:00"/>
    <d v="2025-01-22T00:00:00"/>
    <s v=""/>
    <d v="2025-02-03T00:00:00"/>
    <n v="90"/>
    <n v="8"/>
    <s v="Liberado"/>
    <n v="2"/>
    <n v="340"/>
    <n v="1020"/>
    <n v="0"/>
    <n v="340"/>
    <n v="680"/>
    <s v="X"/>
    <s v="0.00"/>
    <s v=""/>
    <x v="7"/>
    <s v="HENKEL CORP."/>
    <s v="238403"/>
    <s v=""/>
    <n v="0"/>
    <n v="0"/>
    <m/>
    <s v="7218|S24B05_P10253"/>
    <n v="12"/>
    <s v="-"/>
    <m/>
    <s v="YES"/>
    <n v="1020"/>
    <s v=""/>
    <s v=""/>
    <n v="0"/>
    <s v="X"/>
    <n v="1"/>
    <s v=""/>
    <s v=""/>
    <s v=""/>
    <s v=""/>
    <n v="11"/>
    <n v="0"/>
    <m/>
    <n v="-361"/>
    <n v="0"/>
    <s v=""/>
    <s v=""/>
  </r>
  <r>
    <n v="158"/>
    <s v="1232525506900"/>
    <s v="CINTA ADH 50MM 390UM 7.5N/CM BLANC TEJID"/>
    <s v="1101806908"/>
    <s v="8"/>
    <d v="2024-11-19T00:00:00"/>
    <s v=""/>
    <s v="4200588735"/>
    <s v="10"/>
    <d v="2024-12-05T00:00:00"/>
    <d v="2024-12-10T00:00:00"/>
    <s v=""/>
    <d v="2025-01-13T00:00:00"/>
    <n v="30"/>
    <n v="8"/>
    <s v="Liberado"/>
    <n v="1"/>
    <n v="50"/>
    <n v="50"/>
    <n v="0"/>
    <n v="50"/>
    <n v="0"/>
    <s v="X"/>
    <s v="0.00"/>
    <s v=""/>
    <x v="9"/>
    <s v="TESA"/>
    <s v="4964"/>
    <s v=""/>
    <n v="0"/>
    <n v="0"/>
    <m/>
    <s v="7218|S24B05_P10253"/>
    <n v="39"/>
    <s v="-"/>
    <m/>
    <s v="YES"/>
    <n v="50"/>
    <s v=""/>
    <s v=""/>
    <n v="0"/>
    <s v="X"/>
    <n v="1"/>
    <s v=""/>
    <s v=""/>
    <s v=""/>
    <s v=""/>
    <n v="11"/>
    <n v="0"/>
    <m/>
    <n v="-382"/>
    <n v="0"/>
    <s v=""/>
    <s v=""/>
  </r>
  <r>
    <n v="159"/>
    <s v="39121415"/>
    <s v="Conector macho para PCB Molex serie SL d"/>
    <s v="1101807103"/>
    <s v="1"/>
    <d v="2024-11-20T00:00:00"/>
    <s v=""/>
    <s v="4800002736"/>
    <s v="380"/>
    <d v="2024-11-19T00:00:00"/>
    <s v=""/>
    <s v=""/>
    <d v="2024-11-21T00:00:00"/>
    <n v="0"/>
    <n v="0"/>
    <s v=""/>
    <n v="5"/>
    <n v="5"/>
    <n v="5"/>
    <n v="0"/>
    <n v="0"/>
    <n v="0"/>
    <s v="X"/>
    <s v="0.00"/>
    <s v=""/>
    <x v="0"/>
    <s v=""/>
    <s v="6700835"/>
    <s v=""/>
    <n v="0"/>
    <n v="0"/>
    <m/>
    <s v="7218|JA2583_1001"/>
    <n v="2"/>
    <s v="-"/>
    <m/>
    <s v="YES"/>
    <n v="5"/>
    <s v=""/>
    <s v=""/>
    <n v="0"/>
    <s v="X"/>
    <n v="1"/>
    <s v=""/>
    <s v=""/>
    <s v=""/>
    <s v=""/>
    <n v="11"/>
    <n v="0"/>
    <m/>
    <n v="-435"/>
    <n v="0"/>
    <s v=""/>
    <s v=""/>
  </r>
  <r>
    <n v="160"/>
    <s v="39121415"/>
    <s v="Conector macho para PCB Molex serie SL d"/>
    <s v="1101807103"/>
    <s v="2"/>
    <d v="2024-11-20T00:00:00"/>
    <s v=""/>
    <s v="4800002736"/>
    <s v="390"/>
    <d v="2024-11-19T00:00:00"/>
    <s v=""/>
    <s v=""/>
    <d v="2024-11-21T00:00:00"/>
    <n v="0"/>
    <n v="0"/>
    <s v=""/>
    <n v="10"/>
    <n v="10"/>
    <n v="10"/>
    <n v="0"/>
    <n v="0"/>
    <n v="0"/>
    <s v="X"/>
    <s v="0.00"/>
    <s v=""/>
    <x v="0"/>
    <s v=""/>
    <s v="6792499"/>
    <s v=""/>
    <n v="0"/>
    <n v="0"/>
    <m/>
    <s v="7218|JA2583_1001"/>
    <n v="2"/>
    <s v="-"/>
    <m/>
    <s v="YES"/>
    <n v="10"/>
    <s v=""/>
    <s v=""/>
    <n v="0"/>
    <s v="X"/>
    <n v="1"/>
    <s v=""/>
    <s v=""/>
    <s v=""/>
    <s v=""/>
    <n v="11"/>
    <n v="0"/>
    <m/>
    <n v="-435"/>
    <n v="0"/>
    <s v=""/>
    <s v=""/>
  </r>
  <r>
    <n v="161"/>
    <s v="39121402"/>
    <s v="Punto de toma de tierra para rack para p"/>
    <s v="1101807400"/>
    <s v="1"/>
    <d v="2024-11-20T00:00:00"/>
    <s v=""/>
    <s v="4800002736"/>
    <s v="700"/>
    <d v="2024-11-19T00:00:00"/>
    <s v=""/>
    <s v=""/>
    <d v="2024-11-21T00:00:00"/>
    <n v="0"/>
    <n v="0"/>
    <s v=""/>
    <n v="2"/>
    <n v="2"/>
    <n v="2"/>
    <n v="0"/>
    <n v="0"/>
    <n v="0"/>
    <s v="X"/>
    <s v="0.00"/>
    <s v=""/>
    <x v="0"/>
    <s v=""/>
    <s v="0392141"/>
    <s v=""/>
    <n v="0"/>
    <n v="0"/>
    <m/>
    <s v="7218|JA2585_1001"/>
    <n v="2"/>
    <s v="-"/>
    <m/>
    <s v="YES"/>
    <n v="2"/>
    <s v=""/>
    <s v=""/>
    <n v="0"/>
    <s v="X"/>
    <n v="1"/>
    <s v=""/>
    <s v=""/>
    <s v=""/>
    <s v=""/>
    <n v="11"/>
    <n v="0"/>
    <m/>
    <n v="-435"/>
    <n v="0"/>
    <s v=""/>
    <s v=""/>
  </r>
  <r>
    <n v="162"/>
    <s v="39121708"/>
    <s v="Carril DIN Perforado de Acero Phoenix Co"/>
    <s v="1101807400"/>
    <s v="2"/>
    <d v="2024-11-20T00:00:00"/>
    <s v=""/>
    <s v="4800002736"/>
    <s v="710"/>
    <d v="2024-11-19T00:00:00"/>
    <s v=""/>
    <s v=""/>
    <d v="2024-11-21T00:00:00"/>
    <n v="0"/>
    <n v="0"/>
    <s v=""/>
    <n v="1"/>
    <n v="1"/>
    <n v="1"/>
    <n v="0"/>
    <n v="0"/>
    <n v="0"/>
    <s v="X"/>
    <s v="0.00"/>
    <s v=""/>
    <x v="0"/>
    <s v=""/>
    <s v="6485738"/>
    <s v=""/>
    <n v="0"/>
    <n v="0"/>
    <m/>
    <s v="7218|JA2585_1001"/>
    <n v="2"/>
    <s v="-"/>
    <m/>
    <s v="YES"/>
    <n v="1"/>
    <s v=""/>
    <s v=""/>
    <n v="0"/>
    <s v="X"/>
    <n v="1"/>
    <s v=""/>
    <s v=""/>
    <s v=""/>
    <s v=""/>
    <n v="11"/>
    <n v="0"/>
    <m/>
    <n v="-435"/>
    <n v="0"/>
    <s v=""/>
    <s v=""/>
  </r>
  <r>
    <n v="163"/>
    <s v="32000000"/>
    <s v="Placa de Cierre APC, 483 x 45 x 28mm"/>
    <s v="1101807410"/>
    <s v="1"/>
    <d v="2024-11-20T00:00:00"/>
    <s v=""/>
    <s v="4800002736"/>
    <s v="720"/>
    <d v="2024-11-19T00:00:00"/>
    <s v=""/>
    <s v=""/>
    <d v="2024-11-21T00:00:00"/>
    <n v="0"/>
    <n v="0"/>
    <s v=""/>
    <n v="4"/>
    <n v="4"/>
    <n v="4"/>
    <n v="0"/>
    <n v="0"/>
    <n v="0"/>
    <s v="X"/>
    <s v="0.00"/>
    <s v=""/>
    <x v="0"/>
    <s v=""/>
    <s v="7794070"/>
    <s v=""/>
    <n v="0"/>
    <n v="0"/>
    <m/>
    <s v="7218|JA2585_1001"/>
    <n v="2"/>
    <s v="-"/>
    <m/>
    <s v="YES"/>
    <n v="4"/>
    <s v=""/>
    <s v=""/>
    <n v="0"/>
    <s v="X"/>
    <n v="1"/>
    <s v=""/>
    <s v=""/>
    <s v=""/>
    <s v=""/>
    <n v="11"/>
    <n v="0"/>
    <m/>
    <n v="-435"/>
    <n v="0"/>
    <s v=""/>
    <s v=""/>
  </r>
  <r>
    <n v="164"/>
    <s v="39121415"/>
    <s v="Conector D-sub FCT from Molex, Serie FL,"/>
    <s v="1101807607"/>
    <s v="1"/>
    <d v="2024-11-21T00:00:00"/>
    <s v=""/>
    <s v="4800002739"/>
    <s v="130"/>
    <d v="2024-11-20T00:00:00"/>
    <s v=""/>
    <s v=""/>
    <d v="2024-11-22T00:00:00"/>
    <n v="0"/>
    <n v="0"/>
    <s v=""/>
    <n v="2"/>
    <n v="2"/>
    <n v="2"/>
    <n v="0"/>
    <n v="0"/>
    <n v="0"/>
    <s v="X"/>
    <s v="0.00"/>
    <s v=""/>
    <x v="0"/>
    <s v=""/>
    <s v="8126368"/>
    <s v=""/>
    <n v="0"/>
    <n v="0"/>
    <m/>
    <s v="7218|JA2585_1001"/>
    <n v="2"/>
    <s v="-"/>
    <m/>
    <s v="YES"/>
    <n v="2"/>
    <s v=""/>
    <s v=""/>
    <n v="0"/>
    <s v="X"/>
    <n v="1"/>
    <s v=""/>
    <s v=""/>
    <s v=""/>
    <s v=""/>
    <n v="11"/>
    <n v="0"/>
    <m/>
    <n v="-434"/>
    <n v="0"/>
    <s v=""/>
    <s v=""/>
  </r>
  <r>
    <n v="165"/>
    <s v="39121402"/>
    <s v="Toma Kopp de 2P de color Negro, para Eur"/>
    <s v="1101807607"/>
    <s v="2"/>
    <d v="2024-11-21T00:00:00"/>
    <s v=""/>
    <s v="4800002739"/>
    <s v="140"/>
    <d v="2024-11-20T00:00:00"/>
    <s v=""/>
    <s v=""/>
    <d v="2024-11-22T00:00:00"/>
    <n v="0"/>
    <n v="0"/>
    <s v=""/>
    <n v="13"/>
    <n v="13"/>
    <n v="13"/>
    <n v="0"/>
    <n v="0"/>
    <n v="0"/>
    <s v="X"/>
    <s v="0.00"/>
    <s v=""/>
    <x v="0"/>
    <s v=""/>
    <s v="2425811"/>
    <s v=""/>
    <n v="0"/>
    <n v="0"/>
    <m/>
    <s v="7218|JA2585_1001"/>
    <n v="2"/>
    <s v="-"/>
    <m/>
    <s v="YES"/>
    <n v="13"/>
    <s v=""/>
    <s v=""/>
    <n v="0"/>
    <s v="X"/>
    <n v="1"/>
    <s v=""/>
    <s v=""/>
    <s v=""/>
    <s v=""/>
    <n v="11"/>
    <n v="0"/>
    <m/>
    <n v="-434"/>
    <n v="0"/>
    <s v=""/>
    <s v=""/>
  </r>
  <r>
    <n v="166"/>
    <s v="32000000"/>
    <s v="Placa de Cierre APC, 483 x 45 x 28mm"/>
    <s v="1101807610"/>
    <s v="1"/>
    <d v="2024-11-21T00:00:00"/>
    <s v=""/>
    <s v="4800002739"/>
    <s v="160"/>
    <d v="2024-11-20T00:00:00"/>
    <s v=""/>
    <s v=""/>
    <d v="2024-11-22T00:00:00"/>
    <n v="0"/>
    <n v="0"/>
    <s v=""/>
    <n v="4"/>
    <n v="4"/>
    <n v="4"/>
    <n v="0"/>
    <n v="0"/>
    <n v="0"/>
    <s v="X"/>
    <s v="0.00"/>
    <s v=""/>
    <x v="0"/>
    <s v=""/>
    <s v="7794070"/>
    <s v=""/>
    <n v="0"/>
    <n v="0"/>
    <m/>
    <s v="7218|JA2585_1001"/>
    <n v="2"/>
    <s v="-"/>
    <m/>
    <s v="YES"/>
    <n v="4"/>
    <s v=""/>
    <s v=""/>
    <n v="0"/>
    <s v="X"/>
    <n v="1"/>
    <s v=""/>
    <s v=""/>
    <s v=""/>
    <s v=""/>
    <n v="11"/>
    <n v="0"/>
    <m/>
    <n v="-434"/>
    <n v="0"/>
    <s v=""/>
    <s v=""/>
  </r>
  <r>
    <n v="167"/>
    <s v=""/>
    <s v="MONTAJE SIMULADOR A320"/>
    <s v="1101807791"/>
    <s v="1"/>
    <d v="2024-11-21T00:00:00"/>
    <s v=""/>
    <s v="4300335965"/>
    <s v="10"/>
    <d v="2024-11-25T00:00:00"/>
    <d v="2024-11-27T00:00:00"/>
    <s v=""/>
    <d v="2024-12-14T00:00:00"/>
    <n v="0"/>
    <n v="0"/>
    <s v="Liberado"/>
    <n v="1"/>
    <n v="1"/>
    <n v="0"/>
    <n v="0"/>
    <n v="0"/>
    <n v="0"/>
    <s v="X"/>
    <s v="0.00"/>
    <s v=""/>
    <x v="3"/>
    <s v=""/>
    <s v=""/>
    <s v=""/>
    <n v="0"/>
    <n v="0"/>
    <m/>
    <s v="7218|JA2593_1001"/>
    <n v="19"/>
    <s v="-"/>
    <m/>
    <s v="YES"/>
    <n v="0"/>
    <s v=""/>
    <s v=""/>
    <n v="0"/>
    <s v="X"/>
    <n v="1"/>
    <s v=""/>
    <s v=""/>
    <s v=""/>
    <s v=""/>
    <n v="11"/>
    <n v="0"/>
    <m/>
    <n v="-412"/>
    <n v="0"/>
    <s v=""/>
    <s v=""/>
  </r>
  <r>
    <n v="168"/>
    <s v="39121723"/>
    <s v="Tubo termorretr&amp;#225;ctil HellermannTyto"/>
    <s v="1101807940"/>
    <s v="1"/>
    <d v="2024-11-21T00:00:00"/>
    <s v=""/>
    <s v="4800002739"/>
    <s v="490"/>
    <d v="2024-11-20T00:00:00"/>
    <s v=""/>
    <s v=""/>
    <d v="2024-11-22T00:00:00"/>
    <n v="0"/>
    <n v="0"/>
    <s v=""/>
    <n v="1"/>
    <n v="1"/>
    <n v="1"/>
    <n v="0"/>
    <n v="0"/>
    <n v="0"/>
    <s v="X"/>
    <s v="0.00"/>
    <s v=""/>
    <x v="0"/>
    <s v=""/>
    <s v="1331782"/>
    <s v=""/>
    <n v="0"/>
    <n v="0"/>
    <m/>
    <s v="7218|JA2585_1001"/>
    <n v="2"/>
    <s v="-"/>
    <m/>
    <s v="YES"/>
    <n v="1"/>
    <s v=""/>
    <s v=""/>
    <n v="0"/>
    <s v="X"/>
    <n v="1"/>
    <s v=""/>
    <s v=""/>
    <s v=""/>
    <s v=""/>
    <n v="11"/>
    <n v="0"/>
    <m/>
    <n v="-434"/>
    <n v="0"/>
    <s v=""/>
    <s v=""/>
  </r>
  <r>
    <n v="169"/>
    <s v="39121723"/>
    <s v="Tubo termorretr&amp;#225;ctil HellermannTyto"/>
    <s v="1101807940"/>
    <s v="2"/>
    <d v="2024-11-21T00:00:00"/>
    <s v=""/>
    <s v="4800002739"/>
    <s v="500"/>
    <d v="2024-11-20T00:00:00"/>
    <s v=""/>
    <s v=""/>
    <d v="2024-11-22T00:00:00"/>
    <n v="0"/>
    <n v="0"/>
    <s v=""/>
    <n v="1"/>
    <n v="1"/>
    <n v="1"/>
    <n v="0"/>
    <n v="0"/>
    <n v="0"/>
    <s v="X"/>
    <s v="0.00"/>
    <s v=""/>
    <x v="0"/>
    <s v=""/>
    <s v="1331780"/>
    <s v=""/>
    <n v="0"/>
    <n v="0"/>
    <m/>
    <s v="7218|JA2585_1001"/>
    <n v="2"/>
    <s v="-"/>
    <m/>
    <s v="YES"/>
    <n v="1"/>
    <s v=""/>
    <s v=""/>
    <n v="0"/>
    <s v="X"/>
    <n v="1"/>
    <s v=""/>
    <s v=""/>
    <s v=""/>
    <s v=""/>
    <n v="11"/>
    <n v="0"/>
    <m/>
    <n v="-434"/>
    <n v="0"/>
    <s v=""/>
    <s v=""/>
  </r>
  <r>
    <n v="170"/>
    <s v="39121321"/>
    <s v="Juego de tornillos Rittal serie EL, para"/>
    <s v="1101808178"/>
    <s v="1"/>
    <d v="2024-11-22T00:00:00"/>
    <s v=""/>
    <s v="4800002739"/>
    <s v="820"/>
    <d v="2024-11-20T00:00:00"/>
    <s v=""/>
    <s v=""/>
    <d v="2024-11-23T00:00:00"/>
    <n v="0"/>
    <n v="0"/>
    <s v=""/>
    <n v="50"/>
    <n v="50"/>
    <n v="50"/>
    <n v="0"/>
    <n v="0"/>
    <n v="0"/>
    <s v="X"/>
    <s v="0.00"/>
    <s v=""/>
    <x v="0"/>
    <s v=""/>
    <s v="8262903"/>
    <s v=""/>
    <n v="0"/>
    <n v="0"/>
    <m/>
    <s v="7218|JA2585_1001"/>
    <n v="3"/>
    <s v="-"/>
    <m/>
    <s v="YES"/>
    <n v="50"/>
    <s v=""/>
    <s v=""/>
    <n v="0"/>
    <s v="X"/>
    <n v="1"/>
    <s v=""/>
    <s v=""/>
    <s v=""/>
    <s v=""/>
    <n v="11"/>
    <n v="0"/>
    <m/>
    <n v="-433"/>
    <n v="0"/>
    <s v=""/>
    <s v=""/>
  </r>
  <r>
    <n v="171"/>
    <s v="32000000"/>
    <s v="Tuerca en jaula nVent SCHROFF 21100-003"/>
    <s v="1101808178"/>
    <s v="2"/>
    <d v="2024-11-22T00:00:00"/>
    <s v=""/>
    <s v="4800002739"/>
    <s v="830"/>
    <d v="2024-11-20T00:00:00"/>
    <s v=""/>
    <s v=""/>
    <d v="2024-11-23T00:00:00"/>
    <n v="0"/>
    <n v="0"/>
    <s v=""/>
    <n v="200"/>
    <n v="200"/>
    <n v="200"/>
    <n v="0"/>
    <n v="0"/>
    <n v="0"/>
    <s v="X"/>
    <s v="0.00"/>
    <s v=""/>
    <x v="0"/>
    <s v=""/>
    <s v="2457843"/>
    <s v=""/>
    <n v="0"/>
    <n v="0"/>
    <m/>
    <s v="7218|JA2585_1001"/>
    <n v="3"/>
    <s v="-"/>
    <m/>
    <s v="YES"/>
    <n v="200"/>
    <s v=""/>
    <s v=""/>
    <n v="0"/>
    <s v="X"/>
    <n v="1"/>
    <s v=""/>
    <s v=""/>
    <s v=""/>
    <s v=""/>
    <n v="11"/>
    <n v="0"/>
    <m/>
    <n v="-433"/>
    <n v="0"/>
    <s v=""/>
    <s v=""/>
  </r>
  <r>
    <n v="172"/>
    <s v="39121321"/>
    <s v="Earth Bar Rittal 7113000"/>
    <s v="1101808178"/>
    <s v="3"/>
    <d v="2024-11-22T00:00:00"/>
    <s v=""/>
    <s v="4800002739"/>
    <s v="840"/>
    <d v="2024-11-20T00:00:00"/>
    <s v=""/>
    <s v=""/>
    <d v="2024-11-23T00:00:00"/>
    <n v="0"/>
    <n v="0"/>
    <s v=""/>
    <n v="8"/>
    <n v="8"/>
    <n v="8"/>
    <n v="0"/>
    <n v="0"/>
    <n v="0"/>
    <s v="X"/>
    <s v="0.00"/>
    <s v=""/>
    <x v="0"/>
    <s v=""/>
    <s v="8262868"/>
    <s v=""/>
    <n v="0"/>
    <n v="0"/>
    <m/>
    <s v="7218|JA2585_1001"/>
    <n v="3"/>
    <s v="-"/>
    <m/>
    <s v="YES"/>
    <n v="8"/>
    <s v=""/>
    <s v=""/>
    <n v="0"/>
    <s v="X"/>
    <n v="1"/>
    <s v=""/>
    <s v=""/>
    <s v=""/>
    <s v=""/>
    <n v="11"/>
    <n v="0"/>
    <m/>
    <n v="-433"/>
    <n v="0"/>
    <s v=""/>
    <s v=""/>
  </r>
  <r>
    <n v="173"/>
    <s v="39121413"/>
    <s v="Protecci&amp;#243;n contra tirones Plateado"/>
    <s v="1101808334"/>
    <s v="1"/>
    <d v="2024-11-22T00:00:00"/>
    <s v=""/>
    <s v="4800002740"/>
    <s v="350"/>
    <d v="2024-11-22T00:00:00"/>
    <s v=""/>
    <s v=""/>
    <d v="2024-11-23T00:00:00"/>
    <n v="0"/>
    <n v="0"/>
    <s v=""/>
    <n v="1"/>
    <n v="1"/>
    <n v="1"/>
    <n v="0"/>
    <n v="0"/>
    <n v="0"/>
    <s v="X"/>
    <s v="0.00"/>
    <s v=""/>
    <x v="0"/>
    <s v=""/>
    <s v="2614993"/>
    <s v=""/>
    <n v="0"/>
    <n v="0"/>
    <m/>
    <s v="7218|JA2586_1001"/>
    <n v="1"/>
    <s v="-"/>
    <m/>
    <s v="YES"/>
    <n v="1"/>
    <s v=""/>
    <s v=""/>
    <n v="0"/>
    <s v="X"/>
    <n v="1"/>
    <s v=""/>
    <s v=""/>
    <s v=""/>
    <s v=""/>
    <n v="11"/>
    <n v="0"/>
    <m/>
    <n v="-433"/>
    <n v="0"/>
    <s v=""/>
    <s v=""/>
  </r>
  <r>
    <n v="174"/>
    <s v="39121413"/>
    <s v="Conector circular Amphenol Limited Conec"/>
    <s v="1101808337"/>
    <s v="1"/>
    <d v="2024-11-22T00:00:00"/>
    <s v=""/>
    <s v="4800002740"/>
    <s v="360"/>
    <d v="2024-11-22T00:00:00"/>
    <s v=""/>
    <s v=""/>
    <d v="2024-11-23T00:00:00"/>
    <n v="0"/>
    <n v="0"/>
    <s v=""/>
    <n v="2"/>
    <n v="2"/>
    <n v="2"/>
    <n v="0"/>
    <n v="0"/>
    <n v="0"/>
    <s v="X"/>
    <s v="0.00"/>
    <s v=""/>
    <x v="0"/>
    <s v=""/>
    <s v="2368153"/>
    <s v=""/>
    <n v="0"/>
    <n v="0"/>
    <m/>
    <s v="7218|JA2582_1001"/>
    <n v="1"/>
    <s v="-"/>
    <m/>
    <s v="YES"/>
    <n v="2"/>
    <s v=""/>
    <s v=""/>
    <n v="0"/>
    <s v="X"/>
    <n v="1"/>
    <s v=""/>
    <s v=""/>
    <s v=""/>
    <s v=""/>
    <n v="11"/>
    <n v="0"/>
    <m/>
    <n v="-433"/>
    <n v="0"/>
    <s v=""/>
    <s v=""/>
  </r>
  <r>
    <n v="175"/>
    <s v="39121413"/>
    <s v="Protecci&amp;#243;n contra tirones Plateado"/>
    <s v="1101808337"/>
    <s v="2"/>
    <d v="2024-11-22T00:00:00"/>
    <s v=""/>
    <s v="4800002740"/>
    <s v="370"/>
    <d v="2024-11-22T00:00:00"/>
    <s v=""/>
    <s v=""/>
    <d v="2024-11-23T00:00:00"/>
    <n v="0"/>
    <n v="0"/>
    <s v=""/>
    <n v="2"/>
    <n v="2"/>
    <n v="2"/>
    <n v="0"/>
    <n v="0"/>
    <n v="0"/>
    <s v="X"/>
    <s v="0.00"/>
    <s v=""/>
    <x v="0"/>
    <s v=""/>
    <s v="2614964"/>
    <s v=""/>
    <n v="0"/>
    <n v="0"/>
    <m/>
    <s v="7218|JA2582_1001"/>
    <n v="1"/>
    <s v="-"/>
    <m/>
    <s v="YES"/>
    <n v="2"/>
    <s v=""/>
    <s v=""/>
    <n v="0"/>
    <s v="X"/>
    <n v="1"/>
    <s v=""/>
    <s v=""/>
    <s v=""/>
    <s v=""/>
    <n v="11"/>
    <n v="0"/>
    <m/>
    <n v="-433"/>
    <n v="0"/>
    <s v=""/>
    <s v=""/>
  </r>
  <r>
    <n v="176"/>
    <s v=""/>
    <s v="ADAPTACIÓN DEL BASEFRAME"/>
    <s v="1101809006"/>
    <s v="1"/>
    <d v="2024-11-25T00:00:00"/>
    <s v=""/>
    <s v="4300336226"/>
    <s v="10"/>
    <d v="2024-11-28T00:00:00"/>
    <d v="2024-11-29T00:00:00"/>
    <s v=""/>
    <d v="2024-12-24T00:00:00"/>
    <n v="0"/>
    <n v="0"/>
    <s v="Liberado"/>
    <n v="1"/>
    <n v="1"/>
    <n v="0"/>
    <n v="0"/>
    <n v="0"/>
    <n v="0"/>
    <s v="X"/>
    <s v="0.00"/>
    <s v=""/>
    <x v="10"/>
    <s v=""/>
    <s v=""/>
    <s v=""/>
    <n v="0"/>
    <n v="0"/>
    <m/>
    <s v="7218|JA2580_1001"/>
    <n v="26"/>
    <s v="-"/>
    <m/>
    <s v="YES"/>
    <n v="0"/>
    <s v=""/>
    <s v=""/>
    <n v="0"/>
    <s v="X"/>
    <n v="1"/>
    <s v=""/>
    <s v=""/>
    <s v=""/>
    <s v=""/>
    <n v="11"/>
    <n v="0"/>
    <m/>
    <n v="-402"/>
    <n v="0"/>
    <s v=""/>
    <s v=""/>
  </r>
  <r>
    <n v="177"/>
    <s v=""/>
    <s v="PUESTA A PUNTO/EN SERVICIO SIMULACION"/>
    <s v="1101810000"/>
    <s v="1"/>
    <d v="2024-11-27T00:00:00"/>
    <s v=""/>
    <s v="4300336149"/>
    <s v="10"/>
    <d v="2024-11-27T00:00:00"/>
    <d v="2025-02-14T00:00:00"/>
    <s v=""/>
    <d v="2024-12-30T00:00:00"/>
    <n v="0"/>
    <n v="0"/>
    <s v="Liberado"/>
    <n v="1"/>
    <n v="1"/>
    <n v="0"/>
    <n v="0"/>
    <n v="0"/>
    <n v="0"/>
    <s v="X"/>
    <s v="0.00"/>
    <s v=""/>
    <x v="11"/>
    <s v=""/>
    <s v=""/>
    <s v=""/>
    <n v="0"/>
    <n v="0"/>
    <m/>
    <s v="7218|JA2582_1001"/>
    <n v="33"/>
    <s v="-"/>
    <m/>
    <s v="YES"/>
    <n v="0"/>
    <s v=""/>
    <s v=""/>
    <n v="0"/>
    <s v="X"/>
    <n v="1"/>
    <s v=""/>
    <s v=""/>
    <s v=""/>
    <s v=""/>
    <n v="11"/>
    <n v="0"/>
    <m/>
    <n v="-396"/>
    <n v="0"/>
    <s v=""/>
    <s v=""/>
  </r>
  <r>
    <n v="178"/>
    <s v="39121412"/>
    <s v="Carcasa de conector circular Amphenol Li"/>
    <s v="1101810008"/>
    <s v="1"/>
    <d v="2024-11-27T00:00:00"/>
    <s v=""/>
    <s v="4800002747"/>
    <s v="450"/>
    <d v="2024-11-26T00:00:00"/>
    <s v=""/>
    <s v=""/>
    <d v="2024-11-28T00:00:00"/>
    <n v="0"/>
    <n v="0"/>
    <s v=""/>
    <n v="2"/>
    <n v="2"/>
    <n v="2"/>
    <n v="0"/>
    <n v="0"/>
    <n v="0"/>
    <s v="X"/>
    <s v="0.00"/>
    <s v=""/>
    <x v="0"/>
    <s v=""/>
    <s v="2067562"/>
    <s v=""/>
    <n v="0"/>
    <n v="0"/>
    <m/>
    <s v="7218|JA2582_1001"/>
    <n v="2"/>
    <s v="-"/>
    <m/>
    <s v="YES"/>
    <n v="2"/>
    <s v=""/>
    <s v=""/>
    <n v="0"/>
    <s v="X"/>
    <n v="1"/>
    <s v=""/>
    <s v=""/>
    <s v=""/>
    <s v=""/>
    <n v="11"/>
    <n v="0"/>
    <m/>
    <n v="-428"/>
    <n v="0"/>
    <s v=""/>
    <s v=""/>
  </r>
  <r>
    <n v="179"/>
    <s v="39121412"/>
    <s v="Carcasa de conector circular Amphenol M8"/>
    <s v="1101810012"/>
    <s v="1"/>
    <d v="2024-11-27T00:00:00"/>
    <s v=""/>
    <s v="4800002747"/>
    <s v="460"/>
    <d v="2024-11-26T00:00:00"/>
    <s v=""/>
    <s v=""/>
    <d v="2024-11-28T00:00:00"/>
    <n v="0"/>
    <n v="0"/>
    <s v=""/>
    <n v="2"/>
    <n v="2"/>
    <n v="2"/>
    <n v="0"/>
    <n v="0"/>
    <n v="0"/>
    <s v="X"/>
    <s v="0.00"/>
    <s v=""/>
    <x v="0"/>
    <s v=""/>
    <s v="2067519"/>
    <s v=""/>
    <n v="0"/>
    <n v="0"/>
    <m/>
    <s v="7218|JA2593_1001"/>
    <n v="2"/>
    <s v="-"/>
    <m/>
    <s v="YES"/>
    <n v="2"/>
    <s v=""/>
    <s v=""/>
    <n v="0"/>
    <s v="X"/>
    <n v="1"/>
    <s v=""/>
    <s v=""/>
    <s v=""/>
    <s v=""/>
    <n v="11"/>
    <n v="0"/>
    <m/>
    <n v="-428"/>
    <n v="0"/>
    <s v=""/>
    <s v=""/>
  </r>
  <r>
    <n v="180"/>
    <s v="39121402"/>
    <s v="Toma Kopp de 2P de color Negro, para Eur"/>
    <s v="1101810025"/>
    <s v="1"/>
    <d v="2024-11-27T00:00:00"/>
    <s v=""/>
    <s v="4800002747"/>
    <s v="470"/>
    <d v="2024-11-26T00:00:00"/>
    <s v=""/>
    <s v=""/>
    <d v="2024-11-28T00:00:00"/>
    <n v="0"/>
    <n v="0"/>
    <s v=""/>
    <n v="1"/>
    <n v="1"/>
    <n v="1"/>
    <n v="0"/>
    <n v="0"/>
    <n v="0"/>
    <s v="X"/>
    <s v="0.00"/>
    <s v=""/>
    <x v="0"/>
    <s v=""/>
    <s v="2425811"/>
    <s v=""/>
    <n v="0"/>
    <n v="0"/>
    <m/>
    <s v="7218|JA2593_1001"/>
    <n v="2"/>
    <s v="-"/>
    <m/>
    <s v="YES"/>
    <n v="1"/>
    <s v=""/>
    <s v=""/>
    <n v="0"/>
    <s v="X"/>
    <n v="1"/>
    <s v=""/>
    <s v=""/>
    <s v=""/>
    <s v=""/>
    <n v="11"/>
    <n v="0"/>
    <m/>
    <n v="-428"/>
    <n v="0"/>
    <s v=""/>
    <s v=""/>
  </r>
  <r>
    <n v="181"/>
    <s v="39121402"/>
    <s v="Toma Kopp de 2P de color Negro, para Eur"/>
    <s v="1101810025"/>
    <s v="2"/>
    <d v="2024-11-27T00:00:00"/>
    <s v=""/>
    <s v="4800002747"/>
    <s v="480"/>
    <d v="2024-11-26T00:00:00"/>
    <s v=""/>
    <s v=""/>
    <d v="2024-11-28T00:00:00"/>
    <n v="0"/>
    <n v="0"/>
    <s v=""/>
    <n v="1"/>
    <n v="1"/>
    <n v="1"/>
    <n v="0"/>
    <n v="0"/>
    <n v="0"/>
    <s v="X"/>
    <s v="0.00"/>
    <s v=""/>
    <x v="0"/>
    <s v=""/>
    <s v="2425811"/>
    <s v=""/>
    <n v="0"/>
    <n v="0"/>
    <m/>
    <s v="7218|JA2593_1001"/>
    <n v="2"/>
    <s v="-"/>
    <m/>
    <s v="YES"/>
    <n v="1"/>
    <s v=""/>
    <s v=""/>
    <n v="0"/>
    <s v="X"/>
    <n v="1"/>
    <s v=""/>
    <s v=""/>
    <s v=""/>
    <s v=""/>
    <n v="11"/>
    <n v="0"/>
    <m/>
    <n v="-428"/>
    <n v="0"/>
    <s v=""/>
    <s v=""/>
  </r>
  <r>
    <n v="182"/>
    <s v="39121413"/>
    <s v="Protecci&amp;#243;n contra tirones Plateado"/>
    <s v="1101810045"/>
    <s v="1"/>
    <d v="2024-11-27T00:00:00"/>
    <s v=""/>
    <s v="4800002747"/>
    <s v="530"/>
    <d v="2024-11-26T00:00:00"/>
    <s v=""/>
    <s v=""/>
    <d v="2024-11-28T00:00:00"/>
    <n v="0"/>
    <n v="0"/>
    <s v=""/>
    <n v="2"/>
    <n v="2"/>
    <n v="2"/>
    <n v="0"/>
    <n v="0"/>
    <n v="0"/>
    <s v="X"/>
    <s v="0.00"/>
    <s v=""/>
    <x v="0"/>
    <s v=""/>
    <s v="2614993"/>
    <s v=""/>
    <n v="0"/>
    <n v="0"/>
    <m/>
    <s v="7218|JA2593_1001"/>
    <n v="2"/>
    <s v="-"/>
    <m/>
    <s v="YES"/>
    <n v="2"/>
    <s v=""/>
    <s v=""/>
    <n v="0"/>
    <s v="X"/>
    <n v="1"/>
    <s v=""/>
    <s v=""/>
    <s v=""/>
    <s v=""/>
    <n v="11"/>
    <n v="0"/>
    <m/>
    <n v="-428"/>
    <n v="0"/>
    <s v=""/>
    <s v=""/>
  </r>
  <r>
    <n v="183"/>
    <s v="39121413"/>
    <s v="Protecci&amp;#243;n contra tirones Plateado"/>
    <s v="1101810070"/>
    <s v="1"/>
    <d v="2024-11-27T00:00:00"/>
    <s v=""/>
    <s v="4800002747"/>
    <s v="590"/>
    <d v="2024-11-26T00:00:00"/>
    <s v=""/>
    <s v=""/>
    <d v="2024-11-28T00:00:00"/>
    <n v="0"/>
    <n v="0"/>
    <s v=""/>
    <n v="2"/>
    <n v="2"/>
    <n v="2"/>
    <n v="0"/>
    <n v="0"/>
    <n v="0"/>
    <s v="X"/>
    <s v="0.00"/>
    <s v=""/>
    <x v="0"/>
    <s v=""/>
    <s v="2614993"/>
    <s v=""/>
    <n v="0"/>
    <n v="0"/>
    <m/>
    <s v="7218|JA2586_1001"/>
    <n v="2"/>
    <s v="-"/>
    <m/>
    <s v="YES"/>
    <n v="2"/>
    <s v=""/>
    <s v=""/>
    <n v="0"/>
    <s v="X"/>
    <n v="1"/>
    <s v=""/>
    <s v=""/>
    <s v=""/>
    <s v=""/>
    <n v="11"/>
    <n v="0"/>
    <m/>
    <n v="-428"/>
    <n v="0"/>
    <s v=""/>
    <s v=""/>
  </r>
  <r>
    <n v="184"/>
    <s v="32000000"/>
    <s v="Conector circular MIL-C-38999 serie III"/>
    <s v="1101810502"/>
    <s v="1"/>
    <d v="2024-11-28T00:00:00"/>
    <s v=""/>
    <s v="4800002749"/>
    <s v="190"/>
    <d v="2024-11-27T00:00:00"/>
    <s v=""/>
    <s v=""/>
    <d v="2024-11-29T00:00:00"/>
    <n v="0"/>
    <n v="0"/>
    <s v=""/>
    <n v="1"/>
    <n v="1"/>
    <n v="1"/>
    <n v="0"/>
    <n v="0"/>
    <n v="0"/>
    <s v="X"/>
    <s v="0.00"/>
    <s v=""/>
    <x v="0"/>
    <s v=""/>
    <s v="2804851"/>
    <s v=""/>
    <n v="0"/>
    <n v="0"/>
    <m/>
    <s v="7218|JA2585_1001"/>
    <n v="2"/>
    <s v="-"/>
    <m/>
    <s v="YES"/>
    <n v="1"/>
    <s v=""/>
    <s v=""/>
    <n v="0"/>
    <s v="X"/>
    <n v="1"/>
    <s v=""/>
    <s v=""/>
    <s v=""/>
    <s v=""/>
    <n v="11"/>
    <n v="0"/>
    <m/>
    <n v="-427"/>
    <n v="0"/>
    <s v=""/>
    <s v=""/>
  </r>
  <r>
    <n v="185"/>
    <s v="32000000"/>
    <s v="Conector circular MIL-C-38999 serie III"/>
    <s v="1101810502"/>
    <s v="2"/>
    <d v="2024-11-28T00:00:00"/>
    <s v=""/>
    <s v="4800002749"/>
    <s v="200"/>
    <d v="2024-11-27T00:00:00"/>
    <s v=""/>
    <s v=""/>
    <d v="2024-11-29T00:00:00"/>
    <n v="0"/>
    <n v="0"/>
    <s v=""/>
    <n v="1"/>
    <n v="1"/>
    <n v="1"/>
    <n v="0"/>
    <n v="0"/>
    <n v="0"/>
    <s v="X"/>
    <s v="0.00"/>
    <s v=""/>
    <x v="0"/>
    <s v=""/>
    <s v="2804922"/>
    <s v=""/>
    <n v="0"/>
    <n v="0"/>
    <m/>
    <s v="7218|JA2585_1001"/>
    <n v="2"/>
    <s v="-"/>
    <m/>
    <s v="YES"/>
    <n v="1"/>
    <s v=""/>
    <s v=""/>
    <n v="0"/>
    <s v="X"/>
    <n v="1"/>
    <s v=""/>
    <s v=""/>
    <s v=""/>
    <s v=""/>
    <n v="11"/>
    <n v="0"/>
    <m/>
    <n v="-427"/>
    <n v="0"/>
    <s v=""/>
    <s v=""/>
  </r>
  <r>
    <n v="186"/>
    <s v="26121629"/>
    <s v="Cable de alimentaci&amp;#243;n RS PRO Negro"/>
    <s v="1101810502"/>
    <s v="3"/>
    <d v="2024-11-28T00:00:00"/>
    <s v=""/>
    <s v="4800002749"/>
    <s v="210"/>
    <d v="2024-11-27T00:00:00"/>
    <s v=""/>
    <s v=""/>
    <d v="2024-11-29T00:00:00"/>
    <n v="0"/>
    <n v="0"/>
    <s v=""/>
    <n v="5"/>
    <n v="5"/>
    <n v="5"/>
    <n v="0"/>
    <n v="0"/>
    <n v="0"/>
    <s v="X"/>
    <s v="0.00"/>
    <s v=""/>
    <x v="0"/>
    <s v=""/>
    <s v="0487277"/>
    <s v=""/>
    <n v="0"/>
    <n v="0"/>
    <m/>
    <s v="7218|JA2585_1001"/>
    <n v="2"/>
    <s v="-"/>
    <m/>
    <s v="YES"/>
    <n v="5"/>
    <s v=""/>
    <s v=""/>
    <n v="0"/>
    <s v="X"/>
    <n v="1"/>
    <s v=""/>
    <s v=""/>
    <s v=""/>
    <s v=""/>
    <n v="11"/>
    <n v="0"/>
    <m/>
    <n v="-427"/>
    <n v="0"/>
    <s v=""/>
    <s v=""/>
  </r>
  <r>
    <n v="187"/>
    <s v="39121415"/>
    <s v="Conector macho para PCB Molex serie SL d"/>
    <s v="1101810566"/>
    <s v="1"/>
    <d v="2024-11-28T00:00:00"/>
    <s v=""/>
    <s v="4800002749"/>
    <s v="240"/>
    <d v="2024-11-27T00:00:00"/>
    <s v=""/>
    <s v=""/>
    <d v="2024-11-29T00:00:00"/>
    <n v="0"/>
    <n v="0"/>
    <s v=""/>
    <n v="15"/>
    <n v="15"/>
    <n v="15"/>
    <n v="0"/>
    <n v="0"/>
    <n v="0"/>
    <s v="X"/>
    <s v="0.00"/>
    <s v=""/>
    <x v="0"/>
    <s v=""/>
    <s v="6700835"/>
    <s v=""/>
    <n v="0"/>
    <n v="0"/>
    <m/>
    <s v="7218|JA2583_1001"/>
    <n v="2"/>
    <s v="-"/>
    <m/>
    <s v="YES"/>
    <n v="15"/>
    <s v=""/>
    <s v=""/>
    <n v="0"/>
    <s v="X"/>
    <n v="1"/>
    <s v=""/>
    <s v=""/>
    <s v=""/>
    <s v=""/>
    <n v="11"/>
    <n v="0"/>
    <m/>
    <n v="-427"/>
    <n v="0"/>
    <s v=""/>
    <s v=""/>
  </r>
  <r>
    <n v="188"/>
    <s v="39121415"/>
    <s v="Conector macho para PCB Molex serie SL d"/>
    <s v="1101810566"/>
    <s v="2"/>
    <d v="2024-11-28T00:00:00"/>
    <s v=""/>
    <s v="4800002749"/>
    <s v="250"/>
    <d v="2024-11-27T00:00:00"/>
    <s v=""/>
    <s v=""/>
    <d v="2024-11-29T00:00:00"/>
    <n v="0"/>
    <n v="0"/>
    <s v=""/>
    <n v="10"/>
    <n v="10"/>
    <n v="10"/>
    <n v="0"/>
    <n v="0"/>
    <n v="0"/>
    <s v="X"/>
    <s v="0.00"/>
    <s v=""/>
    <x v="0"/>
    <s v=""/>
    <s v="6792499"/>
    <s v=""/>
    <n v="0"/>
    <n v="0"/>
    <m/>
    <s v="7218|JA2583_1001"/>
    <n v="2"/>
    <s v="-"/>
    <m/>
    <s v="YES"/>
    <n v="10"/>
    <s v=""/>
    <s v=""/>
    <n v="0"/>
    <s v="X"/>
    <n v="1"/>
    <s v=""/>
    <s v=""/>
    <s v=""/>
    <s v=""/>
    <n v="11"/>
    <n v="0"/>
    <m/>
    <n v="-427"/>
    <n v="0"/>
    <s v=""/>
    <s v=""/>
  </r>
  <r>
    <n v="189"/>
    <s v="39121415"/>
    <s v="Conector macho para PCB Molex serie SL d"/>
    <s v="1101810754"/>
    <s v="1"/>
    <d v="2024-11-28T00:00:00"/>
    <s v=""/>
    <s v="4800002750"/>
    <s v="390"/>
    <d v="2024-11-28T00:00:00"/>
    <s v=""/>
    <s v=""/>
    <d v="2024-11-29T00:00:00"/>
    <n v="0"/>
    <n v="0"/>
    <s v=""/>
    <n v="25"/>
    <n v="25"/>
    <n v="25"/>
    <n v="0"/>
    <n v="0"/>
    <n v="0"/>
    <s v="X"/>
    <s v="0.00"/>
    <s v=""/>
    <x v="0"/>
    <s v=""/>
    <s v="6700835"/>
    <s v=""/>
    <n v="0"/>
    <n v="0"/>
    <m/>
    <s v="7218|JA2593_1001"/>
    <n v="1"/>
    <s v="-"/>
    <m/>
    <s v="YES"/>
    <n v="25"/>
    <s v=""/>
    <s v=""/>
    <n v="0"/>
    <s v="X"/>
    <n v="1"/>
    <s v=""/>
    <s v=""/>
    <s v=""/>
    <s v=""/>
    <n v="11"/>
    <n v="0"/>
    <m/>
    <n v="-427"/>
    <n v="0"/>
    <s v=""/>
    <s v=""/>
  </r>
  <r>
    <n v="190"/>
    <s v="39121415"/>
    <s v="Conector macho para PCB Molex serie SL d"/>
    <s v="1101810754"/>
    <s v="2"/>
    <d v="2024-11-28T00:00:00"/>
    <s v=""/>
    <s v="4800002750"/>
    <s v="400"/>
    <d v="2024-11-28T00:00:00"/>
    <s v=""/>
    <s v=""/>
    <d v="2024-11-29T00:00:00"/>
    <n v="0"/>
    <n v="0"/>
    <s v=""/>
    <n v="30"/>
    <n v="30"/>
    <n v="30"/>
    <n v="0"/>
    <n v="0"/>
    <n v="0"/>
    <s v="X"/>
    <s v="0.00"/>
    <s v=""/>
    <x v="0"/>
    <s v=""/>
    <s v="6792499"/>
    <s v=""/>
    <n v="0"/>
    <n v="0"/>
    <m/>
    <s v="7218|JA2593_1001"/>
    <n v="1"/>
    <s v="-"/>
    <m/>
    <s v="YES"/>
    <n v="30"/>
    <s v=""/>
    <s v=""/>
    <n v="0"/>
    <s v="X"/>
    <n v="1"/>
    <s v=""/>
    <s v=""/>
    <s v=""/>
    <s v=""/>
    <n v="11"/>
    <n v="0"/>
    <m/>
    <n v="-427"/>
    <n v="0"/>
    <s v=""/>
    <s v=""/>
  </r>
  <r>
    <n v="191"/>
    <s v="39121412"/>
    <s v="Carcasa de conector circular Amphenol M8"/>
    <s v="1101810754"/>
    <s v="3"/>
    <d v="2024-11-28T00:00:00"/>
    <s v=""/>
    <s v="4800002750"/>
    <s v="410"/>
    <d v="2024-11-28T00:00:00"/>
    <s v=""/>
    <s v=""/>
    <d v="2024-11-29T00:00:00"/>
    <n v="0"/>
    <n v="0"/>
    <s v=""/>
    <n v="4"/>
    <n v="4"/>
    <n v="4"/>
    <n v="0"/>
    <n v="0"/>
    <n v="0"/>
    <s v="X"/>
    <s v="0.00"/>
    <s v=""/>
    <x v="0"/>
    <s v=""/>
    <s v="2067519"/>
    <s v=""/>
    <n v="0"/>
    <n v="0"/>
    <m/>
    <s v="7218|JA2593_1001"/>
    <n v="1"/>
    <s v="-"/>
    <m/>
    <s v="YES"/>
    <n v="4"/>
    <s v=""/>
    <s v=""/>
    <n v="0"/>
    <s v="X"/>
    <n v="1"/>
    <s v=""/>
    <s v=""/>
    <s v=""/>
    <s v=""/>
    <n v="11"/>
    <n v="0"/>
    <m/>
    <n v="-427"/>
    <n v="0"/>
    <s v=""/>
    <s v=""/>
  </r>
  <r>
    <n v="192"/>
    <s v="1359900000500"/>
    <s v="COMPRA DIRECTA ELECTRICOS/ELECTRONICOS"/>
    <s v="1101812059"/>
    <s v="1"/>
    <d v="2024-12-03T00:00:00"/>
    <s v=""/>
    <s v="4200589052"/>
    <s v="60"/>
    <d v="2024-12-09T00:00:00"/>
    <d v="2024-12-10T00:00:00"/>
    <s v=""/>
    <d v="2024-12-27T00:00:00"/>
    <n v="30"/>
    <n v="8"/>
    <s v="Liberado"/>
    <n v="1"/>
    <n v="1"/>
    <n v="1"/>
    <n v="0"/>
    <n v="0"/>
    <n v="0"/>
    <s v="X"/>
    <s v="0.00"/>
    <s v=""/>
    <x v="6"/>
    <s v="OTROS FABRICANTES"/>
    <s v="1359900000500"/>
    <s v=""/>
    <n v="0"/>
    <n v="0"/>
    <m/>
    <s v="7218|JA2593_1001"/>
    <n v="18"/>
    <s v="-"/>
    <m/>
    <s v="YES"/>
    <n v="1"/>
    <s v=""/>
    <s v=""/>
    <n v="0"/>
    <s v="X"/>
    <n v="1"/>
    <s v=""/>
    <s v=""/>
    <s v=""/>
    <s v=""/>
    <n v="12"/>
    <n v="0"/>
    <m/>
    <n v="-399"/>
    <n v="0"/>
    <s v=""/>
    <s v=""/>
  </r>
  <r>
    <n v="193"/>
    <s v="39121432"/>
    <s v="Terminal de leng&amp;#252;eta hembra TE Conn"/>
    <s v="1101812703"/>
    <s v="1"/>
    <d v="2024-12-04T00:00:00"/>
    <s v=""/>
    <s v="4800002762"/>
    <s v="1060"/>
    <d v="2024-12-03T00:00:00"/>
    <s v=""/>
    <s v=""/>
    <d v="2024-12-05T00:00:00"/>
    <n v="0"/>
    <n v="0"/>
    <s v=""/>
    <n v="100"/>
    <n v="100"/>
    <n v="100"/>
    <n v="0"/>
    <n v="0"/>
    <n v="0"/>
    <s v="X"/>
    <s v="0.00"/>
    <s v=""/>
    <x v="0"/>
    <s v=""/>
    <s v="7197145"/>
    <s v=""/>
    <n v="0"/>
    <n v="0"/>
    <m/>
    <s v="7218|JA2593_1001"/>
    <n v="2"/>
    <s v="-"/>
    <m/>
    <s v="YES"/>
    <n v="100"/>
    <s v=""/>
    <s v=""/>
    <n v="0"/>
    <s v="X"/>
    <n v="1"/>
    <s v=""/>
    <s v=""/>
    <s v=""/>
    <s v=""/>
    <n v="12"/>
    <n v="0"/>
    <m/>
    <n v="-421"/>
    <n v="0"/>
    <s v=""/>
    <s v=""/>
  </r>
  <r>
    <n v="194"/>
    <s v="39121432"/>
    <s v="Terminal de leng&amp;#252;eta hembra TE Conn"/>
    <s v="1101812709"/>
    <s v="1"/>
    <d v="2024-12-04T00:00:00"/>
    <s v=""/>
    <s v="4800002762"/>
    <s v="1080"/>
    <d v="2024-12-03T00:00:00"/>
    <s v=""/>
    <s v=""/>
    <d v="2024-12-05T00:00:00"/>
    <n v="0"/>
    <n v="0"/>
    <s v=""/>
    <n v="100"/>
    <n v="100"/>
    <n v="100"/>
    <n v="0"/>
    <n v="0"/>
    <n v="0"/>
    <s v="X"/>
    <s v="0.00"/>
    <s v=""/>
    <x v="0"/>
    <s v=""/>
    <s v="7197145"/>
    <s v=""/>
    <n v="0"/>
    <n v="0"/>
    <m/>
    <s v="7218|JA2593_1001"/>
    <n v="2"/>
    <s v="-"/>
    <m/>
    <s v="YES"/>
    <n v="100"/>
    <s v=""/>
    <s v=""/>
    <n v="0"/>
    <s v="X"/>
    <n v="1"/>
    <s v=""/>
    <s v=""/>
    <s v=""/>
    <s v=""/>
    <n v="12"/>
    <n v="0"/>
    <m/>
    <n v="-421"/>
    <n v="0"/>
    <s v=""/>
    <s v=""/>
  </r>
  <r>
    <n v="195"/>
    <s v="39121413"/>
    <s v="Protecci&amp;#243;n contra tirones Plateado"/>
    <s v="1101812778"/>
    <s v="1"/>
    <d v="2024-12-04T00:00:00"/>
    <s v=""/>
    <s v="4800002769"/>
    <s v="10"/>
    <d v="2024-12-04T00:00:00"/>
    <s v=""/>
    <s v=""/>
    <d v="2024-12-05T00:00:00"/>
    <n v="0"/>
    <n v="0"/>
    <s v=""/>
    <n v="9"/>
    <n v="9"/>
    <n v="9"/>
    <n v="0"/>
    <n v="0"/>
    <n v="0"/>
    <s v="X"/>
    <s v="0.00"/>
    <s v=""/>
    <x v="0"/>
    <s v=""/>
    <s v="2614993"/>
    <s v=""/>
    <n v="0"/>
    <n v="0"/>
    <m/>
    <s v="7218|JA2593_1001"/>
    <n v="1"/>
    <s v="-"/>
    <m/>
    <s v="YES"/>
    <n v="9"/>
    <s v=""/>
    <s v=""/>
    <n v="0"/>
    <s v="X"/>
    <n v="1"/>
    <s v=""/>
    <s v=""/>
    <s v=""/>
    <s v=""/>
    <n v="12"/>
    <n v="0"/>
    <m/>
    <n v="-421"/>
    <n v="0"/>
    <s v=""/>
    <s v=""/>
  </r>
  <r>
    <n v="196"/>
    <s v="1359900000500"/>
    <s v="COMPRA DIRECTA ELECTRICOS/ELECTRONICOS"/>
    <s v="1101812930"/>
    <s v="1"/>
    <d v="2024-12-04T00:00:00"/>
    <s v=""/>
    <s v="4200589452"/>
    <s v="20"/>
    <d v="2024-12-10T00:00:00"/>
    <d v="2024-12-11T00:00:00"/>
    <s v=""/>
    <d v="2024-12-23T00:00:00"/>
    <n v="30"/>
    <n v="8"/>
    <s v="Liberado"/>
    <n v="1"/>
    <n v="1"/>
    <n v="1"/>
    <n v="0"/>
    <n v="0"/>
    <n v="0"/>
    <s v="X"/>
    <s v="0.00"/>
    <s v=""/>
    <x v="6"/>
    <s v="OTROS FABRICANTES"/>
    <s v="1359900000500"/>
    <s v=""/>
    <n v="0"/>
    <n v="0"/>
    <m/>
    <s v="7218|JA2593_1001"/>
    <n v="13"/>
    <s v="-"/>
    <m/>
    <s v="YES"/>
    <n v="1"/>
    <s v=""/>
    <s v=""/>
    <n v="0"/>
    <s v="X"/>
    <n v="1"/>
    <s v=""/>
    <s v=""/>
    <s v=""/>
    <s v=""/>
    <n v="12"/>
    <n v="0"/>
    <m/>
    <n v="-403"/>
    <n v="0"/>
    <s v=""/>
    <s v=""/>
  </r>
  <r>
    <n v="197"/>
    <s v="1359900000500"/>
    <s v="COMPRA DIRECTA ELECTRICOS/ELECTRONICOS"/>
    <s v="1101813294"/>
    <s v="1"/>
    <d v="2024-12-05T00:00:00"/>
    <s v=""/>
    <s v="4200589622"/>
    <s v="10"/>
    <d v="2024-12-11T00:00:00"/>
    <d v="2024-12-12T00:00:00"/>
    <s v=""/>
    <d v="2024-12-27T00:00:00"/>
    <n v="30"/>
    <n v="8"/>
    <s v="Liberado"/>
    <n v="1"/>
    <n v="1"/>
    <n v="1"/>
    <n v="0"/>
    <n v="0"/>
    <n v="0"/>
    <s v="X"/>
    <s v="0.00"/>
    <s v=""/>
    <x v="6"/>
    <s v="OTROS FABRICANTES"/>
    <s v="1359900000500"/>
    <s v=""/>
    <n v="0"/>
    <n v="0"/>
    <m/>
    <s v="7218|JA2593_1001"/>
    <n v="16"/>
    <s v="-"/>
    <m/>
    <s v="YES"/>
    <n v="1"/>
    <s v=""/>
    <s v=""/>
    <n v="0"/>
    <s v="X"/>
    <n v="1"/>
    <s v=""/>
    <s v=""/>
    <s v=""/>
    <s v=""/>
    <n v="12"/>
    <n v="0"/>
    <m/>
    <n v="-399"/>
    <n v="0"/>
    <s v=""/>
    <s v=""/>
  </r>
  <r>
    <n v="198"/>
    <s v="1359900000500"/>
    <s v="COMPRA DIRECTA ELECTRICOS/ELECTRONICOS"/>
    <s v="1101813297"/>
    <s v="1"/>
    <d v="2024-12-05T00:00:00"/>
    <s v=""/>
    <s v="4200589622"/>
    <s v="20"/>
    <d v="2024-12-11T00:00:00"/>
    <d v="2024-12-12T00:00:00"/>
    <s v=""/>
    <d v="2024-12-27T00:00:00"/>
    <n v="30"/>
    <n v="8"/>
    <s v="Liberado"/>
    <n v="1"/>
    <n v="1"/>
    <n v="1"/>
    <n v="0"/>
    <n v="0"/>
    <n v="0"/>
    <s v="X"/>
    <s v="0.00"/>
    <s v=""/>
    <x v="6"/>
    <s v="OTROS FABRICANTES"/>
    <s v="1359900000500"/>
    <s v=""/>
    <n v="0"/>
    <n v="0"/>
    <m/>
    <s v="7218|JA2593_1001"/>
    <n v="16"/>
    <s v="-"/>
    <m/>
    <s v="YES"/>
    <n v="1"/>
    <s v=""/>
    <s v=""/>
    <n v="0"/>
    <s v="X"/>
    <n v="1"/>
    <s v=""/>
    <s v=""/>
    <s v=""/>
    <s v=""/>
    <n v="12"/>
    <n v="0"/>
    <m/>
    <n v="-399"/>
    <n v="0"/>
    <s v=""/>
    <s v=""/>
  </r>
  <r>
    <n v="199"/>
    <s v="1359900000500"/>
    <s v="COMPRA DIRECTA ELECTRICOS/ELECTRONICOS"/>
    <s v="1101813301"/>
    <s v="1"/>
    <d v="2024-12-05T00:00:00"/>
    <s v=""/>
    <s v="4200589622"/>
    <s v="30"/>
    <d v="2024-12-11T00:00:00"/>
    <d v="2024-12-12T00:00:00"/>
    <s v=""/>
    <d v="2024-12-27T00:00:00"/>
    <n v="30"/>
    <n v="8"/>
    <s v="Liberado"/>
    <n v="1"/>
    <n v="1"/>
    <n v="1"/>
    <n v="0"/>
    <n v="0"/>
    <n v="0"/>
    <s v="X"/>
    <s v="0.00"/>
    <s v=""/>
    <x v="6"/>
    <s v="OTROS FABRICANTES"/>
    <s v="1359900000500"/>
    <s v=""/>
    <n v="0"/>
    <n v="0"/>
    <m/>
    <s v="7218|JA2593_1001"/>
    <n v="16"/>
    <s v="-"/>
    <m/>
    <s v="YES"/>
    <n v="1"/>
    <s v=""/>
    <s v=""/>
    <n v="0"/>
    <s v="X"/>
    <n v="1"/>
    <s v=""/>
    <s v=""/>
    <s v=""/>
    <s v=""/>
    <n v="12"/>
    <n v="0"/>
    <m/>
    <n v="-399"/>
    <n v="0"/>
    <s v=""/>
    <s v=""/>
  </r>
  <r>
    <n v="200"/>
    <s v="55121612"/>
    <s v="PK20 ETQ POLIEST 210X297 BCO APLI 1228"/>
    <s v="1101813317"/>
    <s v="1"/>
    <d v="2024-12-05T00:00:00"/>
    <s v=""/>
    <s v="4800002758"/>
    <s v="490"/>
    <d v="2024-12-02T00:00:00"/>
    <s v=""/>
    <s v=""/>
    <d v="2024-12-06T00:00:00"/>
    <n v="0"/>
    <n v="0"/>
    <s v=""/>
    <n v="4"/>
    <n v="4"/>
    <n v="4"/>
    <n v="0"/>
    <n v="0"/>
    <n v="0"/>
    <s v="X"/>
    <s v="0.00"/>
    <s v=""/>
    <x v="5"/>
    <s v=""/>
    <s v="993226"/>
    <s v=""/>
    <n v="0"/>
    <n v="0"/>
    <m/>
    <s v="7218|S24B05_S1076"/>
    <n v="4"/>
    <s v="-"/>
    <m/>
    <s v="YES"/>
    <n v="4"/>
    <s v=""/>
    <s v=""/>
    <n v="0"/>
    <s v="X"/>
    <n v="1"/>
    <s v=""/>
    <s v=""/>
    <s v=""/>
    <s v=""/>
    <n v="12"/>
    <n v="0"/>
    <m/>
    <n v="-420"/>
    <n v="0"/>
    <s v=""/>
    <s v=""/>
  </r>
  <r>
    <n v="201"/>
    <s v="39121404"/>
    <s v="Manguitos de soldadura, TE Connectivity,"/>
    <s v="1101813568"/>
    <s v="1"/>
    <d v="2024-12-05T00:00:00"/>
    <s v=""/>
    <s v="4800002774"/>
    <s v="90"/>
    <d v="2024-12-05T00:00:00"/>
    <s v=""/>
    <s v=""/>
    <d v="2024-12-06T00:00:00"/>
    <n v="0"/>
    <n v="0"/>
    <s v=""/>
    <n v="2"/>
    <n v="2"/>
    <n v="2"/>
    <n v="0"/>
    <n v="0"/>
    <n v="0"/>
    <s v="X"/>
    <s v="0.00"/>
    <s v=""/>
    <x v="0"/>
    <s v=""/>
    <s v="2652726"/>
    <s v=""/>
    <n v="0"/>
    <n v="0"/>
    <m/>
    <s v="7218|JA2585_1001"/>
    <n v="1"/>
    <s v="-"/>
    <m/>
    <s v="YES"/>
    <n v="2"/>
    <s v=""/>
    <s v=""/>
    <n v="0"/>
    <s v="X"/>
    <n v="1"/>
    <s v=""/>
    <s v=""/>
    <s v=""/>
    <s v=""/>
    <n v="12"/>
    <n v="0"/>
    <m/>
    <n v="-420"/>
    <n v="0"/>
    <s v=""/>
    <s v=""/>
  </r>
  <r>
    <n v="202"/>
    <s v="1251000380100"/>
    <s v="MICROFONO PRESION 1/2” 3.5HZ-20KHZ CCP"/>
    <s v="1101813963"/>
    <s v="1"/>
    <d v="2024-12-09T00:00:00"/>
    <s v=""/>
    <s v="4200590224"/>
    <s v="20"/>
    <d v="2024-12-16T00:00:00"/>
    <d v="2024-12-17T00:00:00"/>
    <s v=""/>
    <d v="2025-01-07T00:00:00"/>
    <n v="55"/>
    <n v="8"/>
    <s v="Liberado"/>
    <n v="1"/>
    <n v="1"/>
    <n v="1"/>
    <n v="0"/>
    <n v="1"/>
    <n v="0"/>
    <s v="X"/>
    <s v="0.00"/>
    <s v=""/>
    <x v="12"/>
    <s v="GRAS SOUND &amp; VIBRATI"/>
    <s v="46AO"/>
    <s v=""/>
    <n v="1"/>
    <n v="1"/>
    <m/>
    <s v="7218|S24B05_S1077"/>
    <n v="22"/>
    <s v="-"/>
    <m/>
    <s v="YES"/>
    <n v="1"/>
    <s v=""/>
    <s v=""/>
    <n v="0"/>
    <s v="X"/>
    <n v="1"/>
    <s v=""/>
    <s v=""/>
    <s v=""/>
    <s v=""/>
    <n v="12"/>
    <n v="0"/>
    <m/>
    <n v="-388"/>
    <n v="0"/>
    <s v=""/>
    <s v=""/>
  </r>
  <r>
    <n v="203"/>
    <s v="1263011992600"/>
    <s v="F.A. CCP 2XAA/3-6VDC 28V 4MA BNC"/>
    <s v="1101813963"/>
    <s v="2"/>
    <d v="2024-12-09T00:00:00"/>
    <s v=""/>
    <s v="4200590458"/>
    <s v="10"/>
    <d v="2024-12-17T00:00:00"/>
    <d v="2024-12-17T00:00:00"/>
    <s v=""/>
    <d v="2025-01-31T00:00:00"/>
    <n v="55"/>
    <n v="8"/>
    <s v="Liberado"/>
    <n v="1"/>
    <n v="1"/>
    <n v="1"/>
    <n v="0"/>
    <n v="1"/>
    <n v="0"/>
    <s v="X"/>
    <s v="0.00"/>
    <s v=""/>
    <x v="13"/>
    <s v="GRAS SOUND &amp; VIBRATI"/>
    <s v="12AL"/>
    <s v=""/>
    <n v="1"/>
    <n v="0"/>
    <m/>
    <s v="7218|S24B05_S1077"/>
    <n v="45"/>
    <s v="-"/>
    <m/>
    <s v="YES"/>
    <n v="1"/>
    <s v=""/>
    <s v=""/>
    <n v="0"/>
    <s v="X"/>
    <n v="1"/>
    <s v=""/>
    <s v=""/>
    <s v=""/>
    <s v=""/>
    <n v="12"/>
    <n v="0"/>
    <m/>
    <n v="-364"/>
    <n v="0"/>
    <s v=""/>
    <s v=""/>
  </r>
  <r>
    <n v="204"/>
    <s v="1229502470000"/>
    <s v="CBL EQ EXTENSION CCP BNC-BNC 50R L=3M"/>
    <s v="1101813963"/>
    <s v="3"/>
    <d v="2024-12-09T00:00:00"/>
    <s v=""/>
    <s v="4200590682"/>
    <s v="30"/>
    <d v="2024-12-18T00:00:00"/>
    <d v="2025-01-20T00:00:00"/>
    <s v=""/>
    <d v="2025-01-20T00:00:00"/>
    <n v="70"/>
    <n v="8"/>
    <s v="Liberado"/>
    <n v="2"/>
    <n v="2"/>
    <n v="2"/>
    <n v="0"/>
    <n v="2"/>
    <n v="0"/>
    <s v="X"/>
    <s v="0.00"/>
    <s v=""/>
    <x v="14"/>
    <s v="GRAS SOUND &amp; VIBRATI"/>
    <s v="AA0035"/>
    <s v=""/>
    <n v="0"/>
    <n v="0"/>
    <m/>
    <s v="7218|S24B05_S1077"/>
    <n v="33"/>
    <s v="-"/>
    <m/>
    <s v="YES"/>
    <n v="2"/>
    <s v=""/>
    <s v=""/>
    <n v="0"/>
    <s v="X"/>
    <n v="1"/>
    <s v=""/>
    <s v=""/>
    <s v=""/>
    <s v=""/>
    <n v="12"/>
    <n v="0"/>
    <m/>
    <n v="-375"/>
    <n v="0"/>
    <s v=""/>
    <s v=""/>
  </r>
  <r>
    <n v="205"/>
    <s v="7279902131200"/>
    <s v="CALIBRADOR ACUSTICO 94-114DB 1KHZ"/>
    <s v="1101813963"/>
    <s v="4"/>
    <d v="2024-12-09T00:00:00"/>
    <s v=""/>
    <s v="4200589922"/>
    <s v="10"/>
    <d v="2024-12-12T00:00:00"/>
    <d v="2024-12-12T00:00:00"/>
    <s v=""/>
    <d v="2025-01-15T00:00:00"/>
    <n v="55"/>
    <n v="8"/>
    <s v="Liberado"/>
    <n v="1"/>
    <n v="1"/>
    <n v="1"/>
    <n v="0"/>
    <n v="1"/>
    <n v="0"/>
    <s v="X"/>
    <s v="0.00"/>
    <s v=""/>
    <x v="13"/>
    <s v="GRAS SOUND &amp; VIBRATI"/>
    <s v="42AG"/>
    <s v=""/>
    <n v="0"/>
    <n v="0"/>
    <m/>
    <s v="7218|S24B05_S1077"/>
    <n v="34"/>
    <s v="-"/>
    <m/>
    <s v="YES"/>
    <n v="1"/>
    <s v=""/>
    <s v=""/>
    <n v="0"/>
    <s v="X"/>
    <n v="1"/>
    <s v=""/>
    <s v=""/>
    <s v=""/>
    <s v=""/>
    <n v="12"/>
    <n v="0"/>
    <m/>
    <n v="-380"/>
    <n v="0"/>
    <s v=""/>
    <s v=""/>
  </r>
  <r>
    <n v="206"/>
    <s v="7279902131290"/>
    <s v="ACC ADAPT CALIBRADOR/PREAMPLIFICADOR XLR"/>
    <s v="1101813963"/>
    <s v="5"/>
    <d v="2024-12-09T00:00:00"/>
    <s v=""/>
    <s v="4200589922"/>
    <s v="20"/>
    <d v="2024-12-12T00:00:00"/>
    <d v="2024-12-12T00:00:00"/>
    <s v=""/>
    <d v="2025-01-15T00:00:00"/>
    <n v="55"/>
    <n v="8"/>
    <s v="Liberado"/>
    <n v="1"/>
    <n v="1"/>
    <n v="1"/>
    <n v="0"/>
    <n v="1"/>
    <n v="0"/>
    <s v="X"/>
    <s v="0.00"/>
    <s v=""/>
    <x v="13"/>
    <s v="GRAS SOUND &amp; VIBRATI"/>
    <s v="AG0003"/>
    <s v=""/>
    <n v="0"/>
    <n v="0"/>
    <m/>
    <s v="7218|S24B05_S1077"/>
    <n v="34"/>
    <s v="-"/>
    <m/>
    <s v="YES"/>
    <n v="1"/>
    <s v=""/>
    <s v=""/>
    <n v="0"/>
    <s v="X"/>
    <n v="1"/>
    <s v=""/>
    <s v=""/>
    <s v=""/>
    <s v=""/>
    <n v="12"/>
    <n v="0"/>
    <m/>
    <n v="-380"/>
    <n v="0"/>
    <s v=""/>
    <s v=""/>
  </r>
  <r>
    <n v="207"/>
    <s v="1589903549000"/>
    <s v="ADAPT P/MICRO 1/2-1/4 CAB GIR P/TRIP 1/4"/>
    <s v="1101813963"/>
    <s v="6"/>
    <d v="2024-12-09T00:00:00"/>
    <s v=""/>
    <s v="4200590228"/>
    <s v="20"/>
    <d v="2024-12-16T00:00:00"/>
    <d v="2024-12-17T00:00:00"/>
    <s v=""/>
    <d v="2024-12-27T00:00:00"/>
    <n v="55"/>
    <n v="8"/>
    <s v="Liberado"/>
    <n v="1"/>
    <n v="1"/>
    <n v="1"/>
    <n v="0"/>
    <n v="1"/>
    <n v="0"/>
    <s v="X"/>
    <s v="0.00"/>
    <s v=""/>
    <x v="15"/>
    <s v="GRAS SOUND &amp; VIBRATI"/>
    <s v="AL0003"/>
    <s v=""/>
    <n v="0"/>
    <n v="0"/>
    <m/>
    <s v="7218|S24B05_S1077"/>
    <n v="11"/>
    <s v="-"/>
    <m/>
    <s v="YES"/>
    <n v="1"/>
    <s v=""/>
    <s v=""/>
    <n v="0"/>
    <s v="X"/>
    <n v="1"/>
    <s v=""/>
    <s v=""/>
    <s v=""/>
    <s v=""/>
    <n v="12"/>
    <n v="0"/>
    <m/>
    <n v="-399"/>
    <n v="0"/>
    <s v=""/>
    <s v=""/>
  </r>
  <r>
    <n v="208"/>
    <s v="1589991012301"/>
    <s v="ANCLAJE 16MM HEX M5 1/4&quot; P/13-55MM NE"/>
    <s v="1101813963"/>
    <s v="7"/>
    <d v="2024-12-09T00:00:00"/>
    <s v=""/>
    <s v="4200590231"/>
    <s v="20"/>
    <d v="2024-12-16T00:00:00"/>
    <d v="2024-12-17T00:00:00"/>
    <s v=""/>
    <d v="2024-12-23T00:00:00"/>
    <n v="30"/>
    <n v="8"/>
    <s v="Liberado"/>
    <n v="1"/>
    <n v="1"/>
    <n v="1"/>
    <n v="0"/>
    <n v="1"/>
    <n v="0"/>
    <s v="X"/>
    <s v="0.00"/>
    <s v=""/>
    <x v="13"/>
    <s v="MANFROTTO"/>
    <s v="MAN035"/>
    <s v=""/>
    <n v="0"/>
    <n v="0"/>
    <m/>
    <s v="7218|S24B05_S1077"/>
    <n v="7"/>
    <s v="-"/>
    <m/>
    <s v="YES"/>
    <n v="1"/>
    <s v=""/>
    <s v=""/>
    <n v="0"/>
    <s v="X"/>
    <n v="1"/>
    <s v=""/>
    <s v=""/>
    <s v=""/>
    <s v=""/>
    <n v="12"/>
    <n v="0"/>
    <m/>
    <n v="-403"/>
    <n v="0"/>
    <s v=""/>
    <s v=""/>
  </r>
  <r>
    <n v="209"/>
    <s v="1589991012400"/>
    <s v="PASADOR CORTO REV M/M 3/8&quot;-1/4&quot; BRONCE"/>
    <s v="1101813963"/>
    <s v="8"/>
    <d v="2024-12-09T00:00:00"/>
    <s v=""/>
    <s v="4200590231"/>
    <s v="40"/>
    <d v="2024-12-16T00:00:00"/>
    <d v="2024-12-17T00:00:00"/>
    <s v=""/>
    <d v="2024-12-23T00:00:00"/>
    <n v="30"/>
    <n v="8"/>
    <s v="Liberado"/>
    <n v="1"/>
    <n v="1"/>
    <n v="1"/>
    <n v="0"/>
    <n v="1"/>
    <n v="0"/>
    <s v="X"/>
    <s v="0.00"/>
    <s v=""/>
    <x v="13"/>
    <s v="MANFROTTO"/>
    <s v="MAN037"/>
    <s v=""/>
    <n v="0"/>
    <n v="0"/>
    <m/>
    <s v="7218|S24B05_S1077"/>
    <n v="7"/>
    <s v="-"/>
    <m/>
    <s v="YES"/>
    <n v="1"/>
    <s v=""/>
    <s v=""/>
    <n v="0"/>
    <s v="X"/>
    <n v="1"/>
    <s v=""/>
    <s v=""/>
    <s v=""/>
    <s v=""/>
    <n v="12"/>
    <n v="0"/>
    <m/>
    <n v="-403"/>
    <n v="0"/>
    <s v=""/>
    <s v=""/>
  </r>
  <r>
    <n v="210"/>
    <s v="39121410"/>
    <s v="Borne de conexi&amp;#243;n HellermannTyton d"/>
    <s v="1101814995"/>
    <s v="1"/>
    <d v="2024-12-11T00:00:00"/>
    <s v=""/>
    <s v="4800002778"/>
    <s v="490"/>
    <d v="2024-12-10T00:00:00"/>
    <s v=""/>
    <s v=""/>
    <d v="2024-12-12T00:00:00"/>
    <n v="0"/>
    <n v="0"/>
    <s v=""/>
    <n v="20"/>
    <n v="20"/>
    <n v="20"/>
    <n v="0"/>
    <n v="0"/>
    <n v="0"/>
    <s v="X"/>
    <s v="0.00"/>
    <s v=""/>
    <x v="0"/>
    <s v=""/>
    <s v="2517660"/>
    <s v=""/>
    <n v="0"/>
    <n v="0"/>
    <m/>
    <s v="7218|JA2582_1001"/>
    <n v="2"/>
    <s v="-"/>
    <m/>
    <s v="YES"/>
    <n v="20"/>
    <s v=""/>
    <s v=""/>
    <n v="0"/>
    <s v="X"/>
    <n v="1"/>
    <s v=""/>
    <s v=""/>
    <s v=""/>
    <s v=""/>
    <n v="12"/>
    <n v="0"/>
    <m/>
    <n v="-414"/>
    <n v="0"/>
    <s v=""/>
    <s v=""/>
  </r>
  <r>
    <n v="211"/>
    <s v="39121400"/>
    <s v="Conector XLR Macho de 3 pines Neutrik, c"/>
    <s v="1101814997"/>
    <s v="1"/>
    <d v="2024-12-11T00:00:00"/>
    <s v=""/>
    <s v="4800002778"/>
    <s v="500"/>
    <d v="2024-12-10T00:00:00"/>
    <s v=""/>
    <s v=""/>
    <d v="2024-12-12T00:00:00"/>
    <n v="0"/>
    <n v="0"/>
    <s v=""/>
    <n v="2"/>
    <n v="2"/>
    <n v="2"/>
    <n v="0"/>
    <n v="0"/>
    <n v="0"/>
    <s v="X"/>
    <s v="0.00"/>
    <s v=""/>
    <x v="0"/>
    <s v=""/>
    <s v="0405607"/>
    <s v=""/>
    <n v="0"/>
    <n v="0"/>
    <m/>
    <s v="7218|JA2584_1001"/>
    <n v="2"/>
    <s v="-"/>
    <m/>
    <s v="YES"/>
    <n v="2"/>
    <s v=""/>
    <s v=""/>
    <n v="0"/>
    <s v="X"/>
    <n v="1"/>
    <s v=""/>
    <s v=""/>
    <s v=""/>
    <s v=""/>
    <n v="12"/>
    <n v="0"/>
    <m/>
    <n v="-414"/>
    <n v="0"/>
    <s v=""/>
    <s v=""/>
  </r>
  <r>
    <n v="212"/>
    <s v="39121410"/>
    <s v="Soporte final RS PRO, para usar con CDK,"/>
    <s v="1101814998"/>
    <s v="1"/>
    <d v="2024-12-11T00:00:00"/>
    <s v=""/>
    <s v="4800002778"/>
    <s v="510"/>
    <d v="2024-12-10T00:00:00"/>
    <s v=""/>
    <s v=""/>
    <d v="2024-12-12T00:00:00"/>
    <n v="0"/>
    <n v="0"/>
    <s v=""/>
    <n v="30"/>
    <n v="30"/>
    <n v="30"/>
    <n v="0"/>
    <n v="0"/>
    <n v="0"/>
    <s v="X"/>
    <s v="0.00"/>
    <s v=""/>
    <x v="0"/>
    <s v=""/>
    <s v="8787556"/>
    <s v=""/>
    <n v="0"/>
    <n v="0"/>
    <m/>
    <s v="7218|JA2588_1001"/>
    <n v="2"/>
    <s v="-"/>
    <m/>
    <s v="YES"/>
    <n v="30"/>
    <s v=""/>
    <s v=""/>
    <n v="0"/>
    <s v="X"/>
    <n v="1"/>
    <s v=""/>
    <s v=""/>
    <s v=""/>
    <s v=""/>
    <n v="12"/>
    <n v="0"/>
    <m/>
    <n v="-414"/>
    <n v="0"/>
    <s v=""/>
    <s v=""/>
  </r>
  <r>
    <n v="213"/>
    <s v="1359900000500"/>
    <s v="COMPRA DIRECTA ELECTRICOS/ELECTRONICOS"/>
    <s v="1101815034"/>
    <s v="1"/>
    <d v="2024-12-11T00:00:00"/>
    <s v=""/>
    <s v="4200590773"/>
    <s v="20"/>
    <d v="2024-12-18T00:00:00"/>
    <d v="2024-12-19T00:00:00"/>
    <s v=""/>
    <d v="2024-12-31T00:00:00"/>
    <n v="30"/>
    <n v="8"/>
    <s v="Liberado"/>
    <n v="1"/>
    <n v="1"/>
    <n v="1"/>
    <n v="0"/>
    <n v="0"/>
    <n v="0"/>
    <s v="X"/>
    <s v="0.00"/>
    <s v=""/>
    <x v="6"/>
    <s v="OTROS FABRICANTES"/>
    <s v="1359900000500"/>
    <s v=""/>
    <n v="0"/>
    <n v="0"/>
    <m/>
    <s v="7218|JA2593_1001"/>
    <n v="13"/>
    <s v="-"/>
    <m/>
    <s v="YES"/>
    <n v="1"/>
    <s v=""/>
    <s v=""/>
    <n v="0"/>
    <s v="X"/>
    <n v="1"/>
    <s v=""/>
    <s v=""/>
    <s v=""/>
    <s v=""/>
    <n v="12"/>
    <n v="0"/>
    <m/>
    <n v="-395"/>
    <n v="0"/>
    <s v=""/>
    <s v=""/>
  </r>
  <r>
    <n v="214"/>
    <s v="39121412"/>
    <s v="Carcasa de conector circular Amphenol Li"/>
    <s v="1101815999"/>
    <s v="1"/>
    <d v="2024-12-12T00:00:00"/>
    <s v=""/>
    <s v="4800002780"/>
    <s v="210"/>
    <d v="2024-12-11T00:00:00"/>
    <s v=""/>
    <s v=""/>
    <d v="2024-12-13T00:00:00"/>
    <n v="0"/>
    <n v="0"/>
    <s v=""/>
    <n v="2"/>
    <n v="2"/>
    <n v="2"/>
    <n v="0"/>
    <n v="0"/>
    <n v="0"/>
    <s v="X"/>
    <s v="0.00"/>
    <s v=""/>
    <x v="0"/>
    <s v=""/>
    <s v="2259365"/>
    <s v=""/>
    <n v="0"/>
    <n v="0"/>
    <m/>
    <s v="7218|JA2582_1001"/>
    <n v="2"/>
    <s v="-"/>
    <m/>
    <s v="YES"/>
    <n v="2"/>
    <s v=""/>
    <s v=""/>
    <n v="0"/>
    <s v="X"/>
    <n v="1"/>
    <s v=""/>
    <s v=""/>
    <s v=""/>
    <s v=""/>
    <n v="12"/>
    <n v="0"/>
    <m/>
    <n v="-413"/>
    <n v="0"/>
    <s v=""/>
    <s v=""/>
  </r>
  <r>
    <n v="215"/>
    <s v="39121412"/>
    <s v="Carcasa de conector circular Amphenol Li"/>
    <s v="1101815999"/>
    <s v="2"/>
    <d v="2024-12-12T00:00:00"/>
    <s v=""/>
    <s v="4800002780"/>
    <s v="220"/>
    <d v="2024-12-11T00:00:00"/>
    <s v=""/>
    <s v=""/>
    <d v="2024-12-13T00:00:00"/>
    <n v="0"/>
    <n v="0"/>
    <s v=""/>
    <n v="1"/>
    <n v="1"/>
    <n v="1"/>
    <n v="0"/>
    <n v="0"/>
    <n v="0"/>
    <s v="X"/>
    <s v="0.00"/>
    <s v=""/>
    <x v="0"/>
    <s v=""/>
    <s v="2067529"/>
    <s v=""/>
    <n v="0"/>
    <n v="0"/>
    <m/>
    <s v="7218|JA2582_1001"/>
    <n v="2"/>
    <s v="-"/>
    <m/>
    <s v="YES"/>
    <n v="1"/>
    <s v=""/>
    <s v=""/>
    <n v="0"/>
    <s v="X"/>
    <n v="1"/>
    <s v=""/>
    <s v=""/>
    <s v=""/>
    <s v=""/>
    <n v="12"/>
    <n v="0"/>
    <m/>
    <n v="-413"/>
    <n v="0"/>
    <s v=""/>
    <s v=""/>
  </r>
  <r>
    <n v="216"/>
    <s v="39121413"/>
    <s v="Conector circular Amphenol Limited Conec"/>
    <s v="1101815999"/>
    <s v="3"/>
    <d v="2024-12-12T00:00:00"/>
    <s v=""/>
    <s v="4800002780"/>
    <s v="230"/>
    <d v="2024-12-11T00:00:00"/>
    <s v=""/>
    <s v=""/>
    <d v="2024-12-13T00:00:00"/>
    <n v="0"/>
    <n v="0"/>
    <s v=""/>
    <n v="1"/>
    <n v="1"/>
    <n v="1"/>
    <n v="0"/>
    <n v="0"/>
    <n v="0"/>
    <s v="X"/>
    <s v="0.00"/>
    <s v=""/>
    <x v="0"/>
    <s v=""/>
    <s v="2368090"/>
    <s v=""/>
    <n v="0"/>
    <n v="0"/>
    <m/>
    <s v="7218|JA2582_1001"/>
    <n v="2"/>
    <s v="-"/>
    <m/>
    <s v="YES"/>
    <n v="1"/>
    <s v=""/>
    <s v=""/>
    <n v="0"/>
    <s v="X"/>
    <n v="1"/>
    <s v=""/>
    <s v=""/>
    <s v=""/>
    <s v=""/>
    <n v="12"/>
    <n v="0"/>
    <m/>
    <n v="-413"/>
    <n v="0"/>
    <s v=""/>
    <s v=""/>
  </r>
  <r>
    <n v="217"/>
    <s v="39121017"/>
    <s v="Unidad de distribuci&amp;#243;n de potencia"/>
    <s v="1101816002"/>
    <s v="1"/>
    <d v="2024-12-12T00:00:00"/>
    <s v=""/>
    <s v="4800002780"/>
    <s v="240"/>
    <d v="2024-12-11T00:00:00"/>
    <s v=""/>
    <s v=""/>
    <d v="2024-12-13T00:00:00"/>
    <n v="0"/>
    <n v="0"/>
    <s v=""/>
    <n v="2"/>
    <n v="2"/>
    <n v="2"/>
    <n v="0"/>
    <n v="0"/>
    <n v="0"/>
    <s v="X"/>
    <s v="0.00"/>
    <s v=""/>
    <x v="0"/>
    <s v=""/>
    <s v="1237430"/>
    <s v=""/>
    <n v="0"/>
    <n v="0"/>
    <m/>
    <s v="7218|JA2580_1001"/>
    <n v="2"/>
    <s v="-"/>
    <m/>
    <s v="YES"/>
    <n v="2"/>
    <s v=""/>
    <s v=""/>
    <n v="0"/>
    <s v="X"/>
    <n v="1"/>
    <s v=""/>
    <s v=""/>
    <s v=""/>
    <s v=""/>
    <n v="12"/>
    <n v="0"/>
    <m/>
    <n v="-413"/>
    <n v="0"/>
    <s v=""/>
    <s v=""/>
  </r>
  <r>
    <n v="218"/>
    <s v="31161816"/>
    <s v="Separador roscado hexagonal Macho/Hembra"/>
    <s v="1101816005"/>
    <s v="1"/>
    <d v="2024-12-12T00:00:00"/>
    <s v=""/>
    <s v="4800002780"/>
    <s v="260"/>
    <d v="2024-12-11T00:00:00"/>
    <s v=""/>
    <s v=""/>
    <d v="2024-12-13T00:00:00"/>
    <n v="0"/>
    <n v="0"/>
    <s v=""/>
    <n v="400"/>
    <n v="400"/>
    <n v="400"/>
    <n v="0"/>
    <n v="0"/>
    <n v="0"/>
    <s v="X"/>
    <s v="0.00"/>
    <s v=""/>
    <x v="0"/>
    <s v=""/>
    <s v="2808985"/>
    <s v=""/>
    <n v="0"/>
    <n v="0"/>
    <m/>
    <s v="7218|JA2583_1001"/>
    <n v="2"/>
    <s v="-"/>
    <m/>
    <s v="YES"/>
    <n v="400"/>
    <s v=""/>
    <s v=""/>
    <n v="0"/>
    <s v="X"/>
    <n v="1"/>
    <s v=""/>
    <s v=""/>
    <s v=""/>
    <s v=""/>
    <n v="12"/>
    <n v="0"/>
    <m/>
    <n v="-413"/>
    <n v="0"/>
    <s v=""/>
    <s v=""/>
  </r>
  <r>
    <n v="219"/>
    <s v="39121321"/>
    <s v="Tuerca en jaula Rittal 2094200 Acero M6"/>
    <s v="1101816005"/>
    <s v="2"/>
    <d v="2024-12-12T00:00:00"/>
    <s v=""/>
    <s v="4800002780"/>
    <s v="270"/>
    <d v="2024-12-11T00:00:00"/>
    <s v=""/>
    <s v=""/>
    <d v="2024-12-13T00:00:00"/>
    <n v="0"/>
    <n v="0"/>
    <s v=""/>
    <n v="150"/>
    <n v="150"/>
    <n v="150"/>
    <n v="0"/>
    <n v="0"/>
    <n v="0"/>
    <s v="X"/>
    <s v="0.00"/>
    <s v=""/>
    <x v="0"/>
    <s v=""/>
    <s v="8262906"/>
    <s v=""/>
    <n v="0"/>
    <n v="0"/>
    <m/>
    <s v="7218|JA2583_1001"/>
    <n v="2"/>
    <s v="-"/>
    <m/>
    <s v="YES"/>
    <n v="150"/>
    <s v=""/>
    <s v=""/>
    <n v="0"/>
    <s v="X"/>
    <n v="1"/>
    <s v=""/>
    <s v=""/>
    <s v=""/>
    <s v=""/>
    <n v="12"/>
    <n v="0"/>
    <m/>
    <n v="-413"/>
    <n v="0"/>
    <s v=""/>
    <s v=""/>
  </r>
  <r>
    <n v="220"/>
    <s v="39121412"/>
    <s v="Carcasa de conector circular Amphenol Li"/>
    <s v="1101816014"/>
    <s v="1"/>
    <d v="2024-12-12T00:00:00"/>
    <s v=""/>
    <s v="4800002780"/>
    <s v="330"/>
    <d v="2024-12-11T00:00:00"/>
    <s v=""/>
    <s v=""/>
    <d v="2024-12-13T00:00:00"/>
    <n v="0"/>
    <n v="0"/>
    <s v=""/>
    <n v="3"/>
    <n v="3"/>
    <n v="3"/>
    <n v="0"/>
    <n v="0"/>
    <n v="0"/>
    <s v="X"/>
    <s v="0.00"/>
    <s v=""/>
    <x v="0"/>
    <s v=""/>
    <s v="2259358"/>
    <s v=""/>
    <n v="0"/>
    <n v="0"/>
    <m/>
    <s v="7218|JA2585_1001"/>
    <n v="2"/>
    <s v="-"/>
    <m/>
    <s v="YES"/>
    <n v="3"/>
    <s v=""/>
    <s v=""/>
    <n v="0"/>
    <s v="X"/>
    <n v="1"/>
    <s v=""/>
    <s v=""/>
    <s v=""/>
    <s v=""/>
    <n v="12"/>
    <n v="0"/>
    <m/>
    <n v="-413"/>
    <n v="0"/>
    <s v=""/>
    <s v=""/>
  </r>
  <r>
    <n v="221"/>
    <s v="1359900000500"/>
    <s v="COMPRA DIRECTA ELECTRICOS/ELECTRONICOS"/>
    <s v="1101816196"/>
    <s v="1"/>
    <d v="2024-12-12T00:00:00"/>
    <s v=""/>
    <s v="4200591157"/>
    <s v="40"/>
    <d v="2024-12-19T00:00:00"/>
    <d v="2024-12-19T00:00:00"/>
    <s v=""/>
    <d v="2025-01-15T00:00:00"/>
    <n v="30"/>
    <n v="8"/>
    <s v="Liberado"/>
    <n v="1"/>
    <n v="1"/>
    <n v="1"/>
    <n v="0"/>
    <n v="0"/>
    <n v="0"/>
    <s v="X"/>
    <s v="0.00"/>
    <s v=""/>
    <x v="6"/>
    <s v="OTROS FABRICANTES"/>
    <s v="1359900000500"/>
    <s v=""/>
    <n v="0"/>
    <n v="0"/>
    <m/>
    <s v="7218|JA2593_1001"/>
    <n v="27"/>
    <s v="-"/>
    <m/>
    <s v="YES"/>
    <n v="1"/>
    <s v=""/>
    <s v=""/>
    <n v="0"/>
    <s v="X"/>
    <n v="1"/>
    <s v=""/>
    <s v=""/>
    <s v=""/>
    <s v=""/>
    <n v="12"/>
    <n v="0"/>
    <m/>
    <n v="-380"/>
    <n v="0"/>
    <s v=""/>
    <s v=""/>
  </r>
  <r>
    <n v="222"/>
    <s v="26121636"/>
    <s v="Cable de alimentaci&amp;#243;n RS PRO Negro"/>
    <s v="1101816380"/>
    <s v="1"/>
    <d v="2024-12-12T00:00:00"/>
    <s v=""/>
    <s v="4800002782"/>
    <s v="220"/>
    <d v="2024-12-12T00:00:00"/>
    <s v=""/>
    <s v=""/>
    <d v="2024-12-13T00:00:00"/>
    <n v="0"/>
    <n v="0"/>
    <s v=""/>
    <n v="15"/>
    <n v="15"/>
    <n v="15"/>
    <n v="0"/>
    <n v="0"/>
    <n v="0"/>
    <s v="X"/>
    <s v="0.00"/>
    <s v=""/>
    <x v="0"/>
    <s v=""/>
    <s v="1789806"/>
    <s v=""/>
    <n v="0"/>
    <n v="0"/>
    <m/>
    <s v="7218|JA2585_1001"/>
    <n v="1"/>
    <s v="-"/>
    <m/>
    <s v="YES"/>
    <n v="15"/>
    <s v=""/>
    <s v=""/>
    <n v="0"/>
    <s v="X"/>
    <n v="1"/>
    <s v=""/>
    <s v=""/>
    <s v=""/>
    <s v=""/>
    <n v="12"/>
    <n v="0"/>
    <m/>
    <n v="-413"/>
    <n v="0"/>
    <s v=""/>
    <s v=""/>
  </r>
  <r>
    <n v="223"/>
    <s v="39121412"/>
    <s v="Carcasa de conector circular Amphenol Li"/>
    <s v="1101816438"/>
    <s v="1"/>
    <d v="2024-12-12T00:00:00"/>
    <s v=""/>
    <s v="4800002783"/>
    <s v="180"/>
    <d v="2024-12-12T00:00:00"/>
    <s v=""/>
    <s v=""/>
    <d v="2024-12-13T00:00:00"/>
    <n v="0"/>
    <n v="0"/>
    <s v=""/>
    <n v="1"/>
    <n v="1"/>
    <n v="1"/>
    <n v="0"/>
    <n v="0"/>
    <n v="0"/>
    <s v="X"/>
    <s v="0.00"/>
    <s v=""/>
    <x v="0"/>
    <s v=""/>
    <s v="2067523"/>
    <s v=""/>
    <n v="0"/>
    <n v="0"/>
    <m/>
    <s v="7218|JA2593_1001"/>
    <n v="1"/>
    <s v="-"/>
    <m/>
    <s v="YES"/>
    <n v="1"/>
    <s v=""/>
    <s v=""/>
    <n v="0"/>
    <s v="X"/>
    <n v="1"/>
    <s v=""/>
    <s v=""/>
    <s v=""/>
    <s v=""/>
    <n v="12"/>
    <n v="0"/>
    <m/>
    <n v="-413"/>
    <n v="0"/>
    <s v=""/>
    <s v=""/>
  </r>
  <r>
    <n v="224"/>
    <s v="39121402"/>
    <s v="Toma Kopp de 2P de color Negro, para Eur"/>
    <s v="1101816438"/>
    <s v="2"/>
    <d v="2024-12-12T00:00:00"/>
    <s v=""/>
    <s v="4800002783"/>
    <s v="190"/>
    <d v="2024-12-12T00:00:00"/>
    <s v=""/>
    <s v=""/>
    <d v="2024-12-13T00:00:00"/>
    <n v="0"/>
    <n v="0"/>
    <s v=""/>
    <n v="3"/>
    <n v="3"/>
    <n v="3"/>
    <n v="0"/>
    <n v="0"/>
    <n v="0"/>
    <s v="X"/>
    <s v="0.00"/>
    <s v=""/>
    <x v="0"/>
    <s v=""/>
    <s v="2425811"/>
    <s v=""/>
    <n v="0"/>
    <n v="0"/>
    <m/>
    <s v="7218|JA2593_1001"/>
    <n v="1"/>
    <s v="-"/>
    <m/>
    <s v="YES"/>
    <n v="3"/>
    <s v=""/>
    <s v=""/>
    <n v="0"/>
    <s v="X"/>
    <n v="1"/>
    <s v=""/>
    <s v=""/>
    <s v=""/>
    <s v=""/>
    <n v="12"/>
    <n v="0"/>
    <m/>
    <n v="-413"/>
    <n v="0"/>
    <s v=""/>
    <s v=""/>
  </r>
  <r>
    <n v="225"/>
    <s v="39121432"/>
    <s v="Contacto del conector circular Amphenol"/>
    <s v="1101816438"/>
    <s v="3"/>
    <d v="2024-12-12T00:00:00"/>
    <s v=""/>
    <s v="4800002783"/>
    <s v="200"/>
    <d v="2024-12-12T00:00:00"/>
    <s v=""/>
    <s v=""/>
    <d v="2024-12-13T00:00:00"/>
    <n v="0"/>
    <n v="0"/>
    <s v=""/>
    <n v="400"/>
    <n v="400"/>
    <n v="400"/>
    <n v="0"/>
    <n v="0"/>
    <n v="0"/>
    <s v="X"/>
    <s v="0.00"/>
    <s v=""/>
    <x v="0"/>
    <s v=""/>
    <s v="6918897"/>
    <s v=""/>
    <n v="0"/>
    <n v="0"/>
    <m/>
    <s v="7218|JA2593_1001"/>
    <n v="1"/>
    <s v="-"/>
    <m/>
    <s v="YES"/>
    <n v="400"/>
    <s v=""/>
    <s v=""/>
    <n v="0"/>
    <s v="X"/>
    <n v="1"/>
    <s v=""/>
    <s v=""/>
    <s v=""/>
    <s v=""/>
    <n v="12"/>
    <n v="0"/>
    <m/>
    <n v="-413"/>
    <n v="0"/>
    <s v=""/>
    <s v=""/>
  </r>
  <r>
    <n v="226"/>
    <s v="39121432"/>
    <s v="Terminal de leng&amp;#252;eta hembra TE Conn"/>
    <s v="1101816438"/>
    <s v="4"/>
    <d v="2024-12-12T00:00:00"/>
    <s v=""/>
    <s v="4800002783"/>
    <s v="210"/>
    <d v="2024-12-12T00:00:00"/>
    <s v=""/>
    <s v=""/>
    <d v="2024-12-13T00:00:00"/>
    <n v="0"/>
    <n v="0"/>
    <s v=""/>
    <n v="200"/>
    <n v="200"/>
    <n v="200"/>
    <n v="0"/>
    <n v="0"/>
    <n v="0"/>
    <s v="X"/>
    <s v="0.00"/>
    <s v=""/>
    <x v="0"/>
    <s v=""/>
    <s v="7197145"/>
    <s v=""/>
    <n v="0"/>
    <n v="0"/>
    <m/>
    <s v="7218|JA2593_1001"/>
    <n v="1"/>
    <s v="-"/>
    <m/>
    <s v="YES"/>
    <n v="200"/>
    <s v=""/>
    <s v=""/>
    <n v="0"/>
    <s v="X"/>
    <n v="1"/>
    <s v=""/>
    <s v=""/>
    <s v=""/>
    <s v=""/>
    <n v="12"/>
    <n v="0"/>
    <m/>
    <n v="-413"/>
    <n v="0"/>
    <s v=""/>
    <s v=""/>
  </r>
  <r>
    <n v="227"/>
    <s v="39121413"/>
    <s v="Conector circular Amphenol Limited Conec"/>
    <s v="1101816944"/>
    <s v="1"/>
    <d v="2024-12-13T00:00:00"/>
    <s v=""/>
    <s v="4800002784"/>
    <s v="450"/>
    <d v="2024-12-12T00:00:00"/>
    <s v=""/>
    <s v=""/>
    <d v="2024-12-14T00:00:00"/>
    <n v="0"/>
    <n v="0"/>
    <s v=""/>
    <n v="1"/>
    <n v="1"/>
    <n v="1"/>
    <n v="0"/>
    <n v="0"/>
    <n v="0"/>
    <s v="X"/>
    <s v="0.00"/>
    <s v=""/>
    <x v="0"/>
    <s v=""/>
    <s v="2368158"/>
    <s v=""/>
    <n v="0"/>
    <n v="0"/>
    <m/>
    <s v="7218|JA2593_1001"/>
    <n v="2"/>
    <s v="-"/>
    <m/>
    <s v="YES"/>
    <n v="1"/>
    <s v=""/>
    <s v=""/>
    <n v="0"/>
    <s v="X"/>
    <n v="1"/>
    <s v=""/>
    <s v=""/>
    <s v=""/>
    <s v=""/>
    <n v="12"/>
    <n v="0"/>
    <m/>
    <n v="-412"/>
    <n v="0"/>
    <s v=""/>
    <s v=""/>
  </r>
  <r>
    <n v="228"/>
    <s v="1709800000500"/>
    <s v="COMPRA DIRECTA FERRETERIA Y HERRAMIENTAS"/>
    <s v="1101817454"/>
    <s v="1"/>
    <d v="2024-12-16T00:00:00"/>
    <s v=""/>
    <s v="4200591887"/>
    <s v="20"/>
    <d v="2025-01-02T00:00:00"/>
    <d v="2025-01-08T00:00:00"/>
    <s v=""/>
    <d v="2025-01-17T00:00:00"/>
    <n v="30"/>
    <n v="8"/>
    <s v="Liberado"/>
    <n v="1"/>
    <n v="1"/>
    <n v="1"/>
    <n v="0"/>
    <n v="0"/>
    <n v="0"/>
    <s v="X"/>
    <s v="0.00"/>
    <s v=""/>
    <x v="16"/>
    <s v="OTROS FABRICANTES"/>
    <s v="1709800000500"/>
    <s v=""/>
    <n v="0"/>
    <n v="0"/>
    <m/>
    <s v="7218|JA2593_1001"/>
    <n v="15"/>
    <s v="-"/>
    <m/>
    <s v="YES"/>
    <n v="1"/>
    <s v=""/>
    <s v=""/>
    <n v="0"/>
    <s v="X"/>
    <n v="1"/>
    <s v=""/>
    <s v=""/>
    <s v=""/>
    <s v=""/>
    <n v="12"/>
    <n v="0"/>
    <m/>
    <n v="-378"/>
    <n v="0"/>
    <s v=""/>
    <s v=""/>
  </r>
  <r>
    <n v="229"/>
    <s v="43211609"/>
    <s v="USB C to DisplayPort Adapter - 8K/5K/4K"/>
    <s v="1101817910"/>
    <s v="1"/>
    <d v="2024-12-17T00:00:00"/>
    <s v=""/>
    <s v="4800002788"/>
    <s v="40"/>
    <d v="2024-12-17T00:00:00"/>
    <s v=""/>
    <s v=""/>
    <d v="2024-12-18T00:00:00"/>
    <n v="0"/>
    <n v="0"/>
    <s v=""/>
    <n v="4"/>
    <n v="4"/>
    <n v="4"/>
    <n v="0"/>
    <n v="0"/>
    <n v="0"/>
    <s v="X"/>
    <s v="0.00"/>
    <s v=""/>
    <x v="0"/>
    <s v=""/>
    <s v="2133167"/>
    <s v=""/>
    <n v="0"/>
    <n v="0"/>
    <m/>
    <s v="7218|JA2585_1001"/>
    <n v="1"/>
    <s v="-"/>
    <m/>
    <s v="YES"/>
    <n v="4"/>
    <s v=""/>
    <s v=""/>
    <n v="0"/>
    <s v="X"/>
    <n v="1"/>
    <s v=""/>
    <s v=""/>
    <s v=""/>
    <s v=""/>
    <n v="12"/>
    <n v="0"/>
    <m/>
    <n v="-408"/>
    <n v="0"/>
    <s v=""/>
    <s v=""/>
  </r>
  <r>
    <n v="230"/>
    <s v="26121522"/>
    <s v="Cable para Entornos Hostiles TE Connecti"/>
    <s v="1101817997"/>
    <s v="1"/>
    <d v="2024-12-17T00:00:00"/>
    <s v=""/>
    <s v="4800002788"/>
    <s v="200"/>
    <d v="2024-12-17T00:00:00"/>
    <s v=""/>
    <s v=""/>
    <d v="2024-12-18T00:00:00"/>
    <n v="0"/>
    <n v="0"/>
    <s v=""/>
    <n v="3"/>
    <n v="3"/>
    <n v="3"/>
    <n v="0"/>
    <n v="0"/>
    <n v="0"/>
    <s v="X"/>
    <s v="0.00"/>
    <s v=""/>
    <x v="0"/>
    <s v=""/>
    <s v="2291422"/>
    <s v=""/>
    <n v="0"/>
    <n v="0"/>
    <m/>
    <s v="7218|JA2593_1001"/>
    <n v="1"/>
    <s v="-"/>
    <m/>
    <s v="YES"/>
    <n v="3"/>
    <s v=""/>
    <s v=""/>
    <n v="0"/>
    <s v="X"/>
    <n v="1"/>
    <s v=""/>
    <s v=""/>
    <s v=""/>
    <s v=""/>
    <n v="12"/>
    <n v="0"/>
    <m/>
    <n v="-408"/>
    <n v="0"/>
    <s v=""/>
    <s v=""/>
  </r>
  <r>
    <n v="231"/>
    <s v="1359900000500"/>
    <s v="COMPRA DIRECTA ELECTRICOS/ELECTRONICOS"/>
    <s v="1101818117"/>
    <s v="1"/>
    <d v="2024-12-17T00:00:00"/>
    <s v=""/>
    <s v="4200591966"/>
    <s v="10"/>
    <d v="2025-01-03T00:00:00"/>
    <d v="2025-01-10T00:00:00"/>
    <s v=""/>
    <d v="2025-01-17T00:00:00"/>
    <n v="30"/>
    <n v="8"/>
    <s v="Liberado"/>
    <n v="1"/>
    <n v="1"/>
    <n v="1"/>
    <n v="0"/>
    <n v="0"/>
    <n v="0"/>
    <s v="X"/>
    <s v="0.00"/>
    <s v=""/>
    <x v="4"/>
    <s v="OTROS FABRICANTES"/>
    <s v="1359900000500"/>
    <s v=""/>
    <n v="0"/>
    <n v="0"/>
    <m/>
    <s v="7218|JA2593_1001"/>
    <n v="14"/>
    <s v="-"/>
    <m/>
    <s v="YES"/>
    <n v="1"/>
    <s v=""/>
    <s v=""/>
    <n v="0"/>
    <s v="X"/>
    <n v="1"/>
    <s v=""/>
    <s v=""/>
    <s v=""/>
    <s v=""/>
    <n v="12"/>
    <n v="0"/>
    <m/>
    <n v="-378"/>
    <n v="0"/>
    <s v=""/>
    <s v=""/>
  </r>
  <r>
    <n v="232"/>
    <s v="1359900000500"/>
    <s v="COMPRA DIRECTA ELECTRICOS/ELECTRONICOS"/>
    <s v="1101818117"/>
    <s v="2"/>
    <d v="2024-12-17T00:00:00"/>
    <s v=""/>
    <s v="4200591966"/>
    <s v="20"/>
    <d v="2025-01-03T00:00:00"/>
    <d v="2025-01-10T00:00:00"/>
    <s v=""/>
    <d v="2025-01-17T00:00:00"/>
    <n v="30"/>
    <n v="8"/>
    <s v="Liberado"/>
    <n v="1"/>
    <n v="1"/>
    <n v="1"/>
    <n v="0"/>
    <n v="0"/>
    <n v="0"/>
    <s v="X"/>
    <s v="0.00"/>
    <s v=""/>
    <x v="4"/>
    <s v="OTROS FABRICANTES"/>
    <s v="1359900000500"/>
    <s v=""/>
    <n v="0"/>
    <n v="0"/>
    <m/>
    <s v="7218|JA2593_1001"/>
    <n v="14"/>
    <s v="-"/>
    <m/>
    <s v="YES"/>
    <n v="1"/>
    <s v=""/>
    <s v=""/>
    <n v="0"/>
    <s v="X"/>
    <n v="1"/>
    <s v=""/>
    <s v=""/>
    <s v=""/>
    <s v=""/>
    <n v="12"/>
    <n v="0"/>
    <m/>
    <n v="-378"/>
    <n v="0"/>
    <s v=""/>
    <s v=""/>
  </r>
  <r>
    <n v="233"/>
    <s v="1359900000500"/>
    <s v="COMPRA DIRECTA ELECTRICOS/ELECTRONICOS"/>
    <s v="1101818117"/>
    <s v="3"/>
    <d v="2024-12-17T00:00:00"/>
    <s v=""/>
    <s v="4200591966"/>
    <s v="30"/>
    <d v="2025-01-03T00:00:00"/>
    <d v="2025-01-10T00:00:00"/>
    <s v=""/>
    <d v="2025-01-17T00:00:00"/>
    <n v="30"/>
    <n v="8"/>
    <s v="Liberado"/>
    <n v="1"/>
    <n v="1"/>
    <n v="1"/>
    <n v="0"/>
    <n v="0"/>
    <n v="0"/>
    <s v="X"/>
    <s v="0.00"/>
    <s v=""/>
    <x v="4"/>
    <s v="OTROS FABRICANTES"/>
    <s v="1359900000500"/>
    <s v=""/>
    <n v="0"/>
    <n v="0"/>
    <m/>
    <s v="7218|JA2593_1001"/>
    <n v="14"/>
    <s v="-"/>
    <m/>
    <s v="YES"/>
    <n v="1"/>
    <s v=""/>
    <s v=""/>
    <n v="0"/>
    <s v="X"/>
    <n v="1"/>
    <s v=""/>
    <s v=""/>
    <s v=""/>
    <s v=""/>
    <n v="12"/>
    <n v="0"/>
    <m/>
    <n v="-378"/>
    <n v="0"/>
    <s v=""/>
    <s v=""/>
  </r>
  <r>
    <n v="234"/>
    <s v="39121431"/>
    <s v="Tap&amp;#243;n ciego para prensaestopas RS P"/>
    <s v="1101818562"/>
    <s v="1"/>
    <d v="2024-12-18T00:00:00"/>
    <s v=""/>
    <s v="4800002788"/>
    <s v="770"/>
    <d v="2024-12-17T00:00:00"/>
    <s v=""/>
    <s v=""/>
    <d v="2024-12-19T00:00:00"/>
    <n v="0"/>
    <n v="0"/>
    <s v=""/>
    <n v="4"/>
    <n v="4"/>
    <n v="4"/>
    <n v="0"/>
    <n v="0"/>
    <n v="0"/>
    <s v="X"/>
    <s v="0.00"/>
    <s v=""/>
    <x v="0"/>
    <s v=""/>
    <s v="8178855"/>
    <s v=""/>
    <n v="0"/>
    <n v="0"/>
    <m/>
    <s v="7218|JA2582_1001"/>
    <n v="2"/>
    <s v="-"/>
    <m/>
    <s v="YES"/>
    <n v="4"/>
    <s v=""/>
    <s v=""/>
    <n v="0"/>
    <s v="X"/>
    <n v="1"/>
    <s v=""/>
    <s v=""/>
    <s v=""/>
    <s v=""/>
    <n v="12"/>
    <n v="0"/>
    <m/>
    <n v="-407"/>
    <n v="0"/>
    <s v=""/>
    <s v=""/>
  </r>
  <r>
    <n v="235"/>
    <s v="39121029"/>
    <s v="Transformador de montaje en chasis RS PR"/>
    <s v="1101818562"/>
    <s v="2"/>
    <d v="2024-12-18T00:00:00"/>
    <s v=""/>
    <s v="4800002788"/>
    <s v="780"/>
    <d v="2024-12-17T00:00:00"/>
    <s v=""/>
    <s v=""/>
    <d v="2024-12-19T00:00:00"/>
    <n v="0"/>
    <n v="0"/>
    <s v=""/>
    <n v="1"/>
    <n v="1"/>
    <n v="1"/>
    <n v="0"/>
    <n v="0"/>
    <n v="0"/>
    <s v="X"/>
    <s v="0.00"/>
    <s v=""/>
    <x v="0"/>
    <s v=""/>
    <s v="0504313"/>
    <s v=""/>
    <n v="0"/>
    <n v="0"/>
    <m/>
    <s v="7218|JA2582_1001"/>
    <n v="2"/>
    <s v="-"/>
    <m/>
    <s v="YES"/>
    <n v="1"/>
    <s v=""/>
    <s v=""/>
    <n v="0"/>
    <s v="X"/>
    <n v="1"/>
    <s v=""/>
    <s v=""/>
    <s v=""/>
    <s v=""/>
    <n v="12"/>
    <n v="0"/>
    <m/>
    <n v="-407"/>
    <n v="0"/>
    <s v=""/>
    <s v=""/>
  </r>
  <r>
    <n v="236"/>
    <s v="26121636"/>
    <s v="Cable de alimentaci&amp;#243;n RS PRO Negro"/>
    <s v="1101818684"/>
    <s v="1"/>
    <d v="2024-12-18T00:00:00"/>
    <s v=""/>
    <s v="4800002790"/>
    <s v="10"/>
    <d v="2024-12-18T00:00:00"/>
    <s v=""/>
    <s v=""/>
    <d v="2024-12-19T00:00:00"/>
    <n v="0"/>
    <n v="0"/>
    <s v=""/>
    <n v="15"/>
    <n v="15"/>
    <n v="15"/>
    <n v="0"/>
    <n v="0"/>
    <n v="0"/>
    <s v="X"/>
    <s v="0.00"/>
    <s v=""/>
    <x v="0"/>
    <s v=""/>
    <s v="1789806"/>
    <s v=""/>
    <n v="0"/>
    <n v="0"/>
    <m/>
    <s v="7218|JA2585_1001"/>
    <n v="1"/>
    <s v="-"/>
    <m/>
    <s v="YES"/>
    <n v="15"/>
    <s v=""/>
    <s v=""/>
    <n v="0"/>
    <s v="X"/>
    <n v="1"/>
    <s v=""/>
    <s v=""/>
    <s v=""/>
    <s v=""/>
    <n v="12"/>
    <n v="0"/>
    <m/>
    <n v="-407"/>
    <n v="0"/>
    <s v=""/>
    <s v=""/>
  </r>
  <r>
    <n v="237"/>
    <s v="27113204"/>
    <s v="Herramienta de extracci&amp;#243;n Molex 11-"/>
    <s v="1101818694"/>
    <s v="1"/>
    <d v="2024-12-18T00:00:00"/>
    <s v=""/>
    <s v="4800002790"/>
    <s v="20"/>
    <d v="2024-12-18T00:00:00"/>
    <s v=""/>
    <s v=""/>
    <d v="2024-12-19T00:00:00"/>
    <n v="0"/>
    <n v="0"/>
    <s v=""/>
    <n v="2"/>
    <n v="2"/>
    <n v="2"/>
    <n v="0"/>
    <n v="0"/>
    <n v="0"/>
    <s v="X"/>
    <s v="0.00"/>
    <s v=""/>
    <x v="0"/>
    <s v=""/>
    <s v="2155900"/>
    <s v=""/>
    <n v="0"/>
    <n v="0"/>
    <m/>
    <s v="7218|JA2592_1001"/>
    <n v="1"/>
    <s v="-"/>
    <m/>
    <s v="YES"/>
    <n v="2"/>
    <s v=""/>
    <s v=""/>
    <n v="0"/>
    <s v="X"/>
    <n v="1"/>
    <s v=""/>
    <s v=""/>
    <s v=""/>
    <s v=""/>
    <n v="12"/>
    <n v="0"/>
    <m/>
    <n v="-407"/>
    <n v="0"/>
    <s v=""/>
    <s v=""/>
  </r>
  <r>
    <n v="238"/>
    <s v="39121413"/>
    <s v="Conector circular Amphenol Limited Conec"/>
    <s v="1101818821"/>
    <s v="1"/>
    <d v="2024-12-18T00:00:00"/>
    <s v=""/>
    <s v="4800002790"/>
    <s v="150"/>
    <d v="2024-12-18T00:00:00"/>
    <s v=""/>
    <s v=""/>
    <d v="2024-12-19T00:00:00"/>
    <n v="0"/>
    <n v="0"/>
    <s v=""/>
    <n v="1"/>
    <n v="1"/>
    <n v="1"/>
    <n v="0"/>
    <n v="0"/>
    <n v="0"/>
    <s v="X"/>
    <s v="0.00"/>
    <s v=""/>
    <x v="0"/>
    <s v=""/>
    <s v="2368090"/>
    <s v=""/>
    <n v="0"/>
    <n v="0"/>
    <m/>
    <s v="7218|JA2593_1001"/>
    <n v="1"/>
    <s v="-"/>
    <m/>
    <s v="YES"/>
    <n v="1"/>
    <s v=""/>
    <s v=""/>
    <n v="0"/>
    <s v="X"/>
    <n v="1"/>
    <s v=""/>
    <s v=""/>
    <s v=""/>
    <s v=""/>
    <n v="12"/>
    <n v="0"/>
    <m/>
    <n v="-407"/>
    <n v="0"/>
    <s v=""/>
    <s v=""/>
  </r>
  <r>
    <n v="239"/>
    <s v="31161816"/>
    <s v="Separador roscado hexagonal Macho/Hembra"/>
    <s v="1101818821"/>
    <s v="2"/>
    <d v="2024-12-18T00:00:00"/>
    <s v=""/>
    <s v="4800002790"/>
    <s v="160"/>
    <d v="2024-12-18T00:00:00"/>
    <s v=""/>
    <s v=""/>
    <d v="2024-12-19T00:00:00"/>
    <n v="0"/>
    <n v="0"/>
    <s v=""/>
    <n v="100"/>
    <n v="100"/>
    <n v="100"/>
    <n v="0"/>
    <n v="0"/>
    <n v="0"/>
    <s v="X"/>
    <s v="0.00"/>
    <s v=""/>
    <x v="0"/>
    <s v=""/>
    <s v="2808985"/>
    <s v=""/>
    <n v="0"/>
    <n v="0"/>
    <m/>
    <s v="7218|JA2593_1001"/>
    <n v="1"/>
    <s v="-"/>
    <m/>
    <s v="YES"/>
    <n v="100"/>
    <s v=""/>
    <s v=""/>
    <n v="0"/>
    <s v="X"/>
    <n v="1"/>
    <s v=""/>
    <s v=""/>
    <s v=""/>
    <s v=""/>
    <n v="12"/>
    <n v="0"/>
    <m/>
    <n v="-407"/>
    <n v="0"/>
    <s v=""/>
    <s v=""/>
  </r>
  <r>
    <n v="240"/>
    <s v="39121412"/>
    <s v="Carcasa de conector circular Amphenol Li"/>
    <s v="1101818821"/>
    <s v="3"/>
    <d v="2024-12-18T00:00:00"/>
    <s v=""/>
    <s v="4800002790"/>
    <s v="170"/>
    <d v="2024-12-18T00:00:00"/>
    <s v=""/>
    <s v=""/>
    <d v="2024-12-19T00:00:00"/>
    <n v="0"/>
    <n v="0"/>
    <s v=""/>
    <n v="1"/>
    <n v="1"/>
    <n v="1"/>
    <n v="0"/>
    <n v="0"/>
    <n v="0"/>
    <s v="X"/>
    <s v="0.00"/>
    <s v=""/>
    <x v="0"/>
    <s v=""/>
    <s v="2067529"/>
    <s v=""/>
    <n v="0"/>
    <n v="0"/>
    <m/>
    <s v="7218|JA2593_1001"/>
    <n v="1"/>
    <s v="-"/>
    <m/>
    <s v="YES"/>
    <n v="1"/>
    <s v=""/>
    <s v=""/>
    <n v="0"/>
    <s v="X"/>
    <n v="1"/>
    <s v=""/>
    <s v=""/>
    <s v=""/>
    <s v=""/>
    <n v="12"/>
    <n v="0"/>
    <m/>
    <n v="-407"/>
    <n v="0"/>
    <s v=""/>
    <s v=""/>
  </r>
  <r>
    <n v="241"/>
    <s v="39121708"/>
    <s v="Carril DIN Sin perforar de Acero Phoenix"/>
    <s v="1101819705"/>
    <s v="1"/>
    <d v="2024-12-20T00:00:00"/>
    <s v=""/>
    <s v="4800002796"/>
    <s v="70"/>
    <d v="2024-12-19T00:00:00"/>
    <s v=""/>
    <s v=""/>
    <d v="2024-12-21T00:00:00"/>
    <n v="0"/>
    <n v="0"/>
    <s v=""/>
    <n v="1"/>
    <n v="1"/>
    <n v="1"/>
    <n v="0"/>
    <n v="0"/>
    <n v="0"/>
    <s v="X"/>
    <s v="0.00"/>
    <s v=""/>
    <x v="0"/>
    <s v=""/>
    <s v="8039609"/>
    <s v=""/>
    <n v="0"/>
    <n v="0"/>
    <m/>
    <s v="7218|JA2582_1001"/>
    <n v="2"/>
    <s v="-"/>
    <m/>
    <s v="YES"/>
    <n v="1"/>
    <s v=""/>
    <s v=""/>
    <n v="0"/>
    <s v="X"/>
    <n v="1"/>
    <s v=""/>
    <s v=""/>
    <s v=""/>
    <s v=""/>
    <n v="12"/>
    <n v="0"/>
    <m/>
    <n v="-405"/>
    <n v="0"/>
    <s v=""/>
    <s v=""/>
  </r>
  <r>
    <n v="242"/>
    <s v="1359900000500"/>
    <s v="COMPRA DIRECTA ELECTRICOS/ELECTRONICOS"/>
    <s v="1101819790"/>
    <s v="1"/>
    <d v="2024-12-20T00:00:00"/>
    <s v=""/>
    <s v="4200592399"/>
    <s v="10"/>
    <d v="2025-01-09T00:00:00"/>
    <d v="2025-01-10T00:00:00"/>
    <s v=""/>
    <d v="2025-01-24T00:00:00"/>
    <n v="30"/>
    <n v="8"/>
    <s v="Liberado"/>
    <n v="1"/>
    <n v="1"/>
    <n v="1"/>
    <n v="0"/>
    <n v="0"/>
    <n v="0"/>
    <s v="X"/>
    <s v="0.00"/>
    <s v=""/>
    <x v="4"/>
    <s v="OTROS FABRICANTES"/>
    <s v="1359900000500"/>
    <s v=""/>
    <n v="0"/>
    <n v="0"/>
    <m/>
    <s v="7218|JA2593_1001"/>
    <n v="15"/>
    <s v="-"/>
    <m/>
    <s v="YES"/>
    <n v="1"/>
    <s v=""/>
    <s v=""/>
    <n v="0"/>
    <s v="X"/>
    <n v="1"/>
    <s v=""/>
    <s v=""/>
    <s v=""/>
    <s v=""/>
    <n v="12"/>
    <n v="0"/>
    <m/>
    <n v="-371"/>
    <n v="0"/>
    <s v=""/>
    <s v=""/>
  </r>
  <r>
    <n v="243"/>
    <s v=""/>
    <s v="AMPLIACIÓN DDP_03-DISEÑO Y SIM.MECÁNICA"/>
    <s v="1101821545"/>
    <s v="1"/>
    <d v="2025-01-07T00:00:00"/>
    <s v=""/>
    <s v="4300338740"/>
    <s v="10"/>
    <d v="2025-01-16T00:00:00"/>
    <d v="2025-03-28T00:00:00"/>
    <s v=""/>
    <d v="2025-08-30T00:00:00"/>
    <n v="0"/>
    <n v="0"/>
    <s v="Liberado"/>
    <n v="1"/>
    <n v="1"/>
    <n v="0"/>
    <n v="0"/>
    <n v="0"/>
    <n v="0"/>
    <s v="X"/>
    <s v="3566.08"/>
    <s v=""/>
    <x v="17"/>
    <s v=""/>
    <s v=""/>
    <s v=""/>
    <n v="1"/>
    <n v="1"/>
    <m/>
    <s v="7218|S24B05_P10261"/>
    <n v="226"/>
    <s v="-"/>
    <m/>
    <s v="YES"/>
    <n v="0"/>
    <s v=""/>
    <s v=""/>
    <n v="0"/>
    <s v="X"/>
    <n v="1"/>
    <s v=""/>
    <s v=""/>
    <s v=""/>
    <s v=""/>
    <n v="1"/>
    <n v="0"/>
    <m/>
    <n v="-153"/>
    <n v="0"/>
    <s v=""/>
    <s v=""/>
  </r>
  <r>
    <n v="244"/>
    <s v=""/>
    <s v="MONTAJE SIMULADOR A320"/>
    <s v="1101821694"/>
    <s v="1"/>
    <d v="2025-01-07T00:00:00"/>
    <s v=""/>
    <s v="4300338521"/>
    <s v="20"/>
    <d v="2025-01-13T00:00:00"/>
    <d v="2025-01-16T00:00:00"/>
    <s v=""/>
    <d v="2025-01-30T00:00:00"/>
    <n v="0"/>
    <n v="0"/>
    <s v="Liberado"/>
    <n v="1"/>
    <n v="1"/>
    <n v="0"/>
    <n v="0"/>
    <n v="0"/>
    <n v="0"/>
    <s v="X"/>
    <s v="0.00"/>
    <s v=""/>
    <x v="3"/>
    <s v=""/>
    <s v=""/>
    <s v=""/>
    <n v="0"/>
    <n v="0"/>
    <m/>
    <s v="7218|JA2593_1001"/>
    <n v="17"/>
    <s v="-"/>
    <m/>
    <s v="YES"/>
    <n v="0"/>
    <s v=""/>
    <s v=""/>
    <n v="0"/>
    <s v="X"/>
    <n v="1"/>
    <s v=""/>
    <s v=""/>
    <s v=""/>
    <s v=""/>
    <n v="1"/>
    <n v="0"/>
    <m/>
    <n v="-365"/>
    <n v="0"/>
    <s v=""/>
    <s v=""/>
  </r>
  <r>
    <n v="245"/>
    <s v=""/>
    <s v="MONTAJE SIMULADOR A320"/>
    <s v="1101821698"/>
    <s v="1"/>
    <d v="2025-01-07T00:00:00"/>
    <s v=""/>
    <s v="4300338521"/>
    <s v="30"/>
    <d v="2025-01-13T00:00:00"/>
    <d v="2025-01-16T00:00:00"/>
    <s v=""/>
    <d v="2025-01-30T00:00:00"/>
    <n v="0"/>
    <n v="0"/>
    <s v="Liberado"/>
    <n v="1"/>
    <n v="1"/>
    <n v="0"/>
    <n v="0"/>
    <n v="0"/>
    <n v="0"/>
    <s v="X"/>
    <s v="0.00"/>
    <s v=""/>
    <x v="3"/>
    <s v=""/>
    <s v=""/>
    <s v=""/>
    <n v="0"/>
    <n v="0"/>
    <m/>
    <s v="7218|JA2593_1001"/>
    <n v="17"/>
    <s v="-"/>
    <m/>
    <s v="YES"/>
    <n v="0"/>
    <s v=""/>
    <s v=""/>
    <n v="0"/>
    <s v="X"/>
    <n v="1"/>
    <s v=""/>
    <s v=""/>
    <s v=""/>
    <s v=""/>
    <n v="1"/>
    <n v="0"/>
    <m/>
    <n v="-365"/>
    <n v="0"/>
    <s v=""/>
    <s v=""/>
  </r>
  <r>
    <n v="246"/>
    <s v=""/>
    <s v="COSLADA MONTAJE SIMULADOR A320"/>
    <s v="1101821730"/>
    <s v="1"/>
    <d v="2025-01-07T00:00:00"/>
    <s v=""/>
    <s v="4300338537"/>
    <s v="20"/>
    <d v="2025-01-13T00:00:00"/>
    <d v="2025-01-20T00:00:00"/>
    <s v=""/>
    <d v="2025-01-30T00:00:00"/>
    <n v="0"/>
    <n v="0"/>
    <s v="Liberado"/>
    <n v="1"/>
    <n v="1"/>
    <n v="0"/>
    <n v="0"/>
    <n v="0"/>
    <n v="0"/>
    <s v="X"/>
    <s v="0.00"/>
    <s v=""/>
    <x v="18"/>
    <s v=""/>
    <s v=""/>
    <s v=""/>
    <n v="0"/>
    <n v="0"/>
    <m/>
    <s v="7218|JA2593_1001"/>
    <n v="17"/>
    <s v="-"/>
    <m/>
    <s v="YES"/>
    <n v="0"/>
    <s v=""/>
    <s v=""/>
    <n v="0"/>
    <s v="X"/>
    <n v="1"/>
    <s v=""/>
    <s v=""/>
    <s v=""/>
    <s v=""/>
    <n v="1"/>
    <n v="0"/>
    <m/>
    <n v="-365"/>
    <n v="0"/>
    <s v=""/>
    <s v=""/>
  </r>
  <r>
    <n v="247"/>
    <s v=""/>
    <s v="MONTAJE SIMULADOR A320"/>
    <s v="1101821760"/>
    <s v="1"/>
    <d v="2025-01-07T00:00:00"/>
    <s v=""/>
    <s v="4300338520"/>
    <s v="30"/>
    <d v="2025-01-13T00:00:00"/>
    <d v="2025-01-13T00:00:00"/>
    <s v=""/>
    <d v="2025-01-30T00:00:00"/>
    <n v="0"/>
    <n v="0"/>
    <s v="Liberado"/>
    <n v="1"/>
    <n v="1"/>
    <n v="0"/>
    <n v="0"/>
    <n v="0"/>
    <n v="0"/>
    <s v="X"/>
    <s v="0.00"/>
    <s v=""/>
    <x v="19"/>
    <s v=""/>
    <s v=""/>
    <s v=""/>
    <n v="0"/>
    <n v="0"/>
    <m/>
    <s v="7218|JA2594_1001"/>
    <n v="17"/>
    <s v="-"/>
    <m/>
    <s v="YES"/>
    <n v="0"/>
    <s v=""/>
    <s v=""/>
    <n v="0"/>
    <s v="X"/>
    <n v="1"/>
    <s v=""/>
    <s v=""/>
    <s v=""/>
    <s v=""/>
    <n v="1"/>
    <n v="0"/>
    <m/>
    <n v="-365"/>
    <n v="0"/>
    <s v=""/>
    <s v=""/>
  </r>
  <r>
    <n v="248"/>
    <s v="39121708"/>
    <s v="Carril DIN Perforado RS PRO, dim. 2m x 3"/>
    <s v="1101822039"/>
    <s v="1"/>
    <d v="2025-01-08T00:00:00"/>
    <s v=""/>
    <s v="4800002802"/>
    <s v="380"/>
    <d v="2025-01-07T00:00:00"/>
    <s v=""/>
    <s v=""/>
    <d v="2025-01-09T00:00:00"/>
    <n v="0"/>
    <n v="0"/>
    <s v=""/>
    <n v="1"/>
    <n v="1"/>
    <n v="1"/>
    <n v="0"/>
    <n v="0"/>
    <n v="0"/>
    <s v="X"/>
    <s v="0.00"/>
    <s v=""/>
    <x v="0"/>
    <s v=""/>
    <s v="2258315"/>
    <s v=""/>
    <n v="0"/>
    <n v="0"/>
    <m/>
    <s v="7218|JA2593_1001"/>
    <n v="2"/>
    <s v="-"/>
    <m/>
    <s v="YES"/>
    <n v="1"/>
    <s v=""/>
    <s v=""/>
    <n v="0"/>
    <s v="X"/>
    <n v="1"/>
    <s v=""/>
    <s v=""/>
    <s v=""/>
    <s v=""/>
    <n v="1"/>
    <n v="0"/>
    <m/>
    <n v="-386"/>
    <n v="0"/>
    <s v=""/>
    <s v=""/>
  </r>
  <r>
    <n v="249"/>
    <s v="39121708"/>
    <s v="Tapa Phoenix Contact serie D-ST, para us"/>
    <s v="1101823384"/>
    <s v="1"/>
    <d v="2025-01-13T00:00:00"/>
    <s v=""/>
    <s v="4800002813"/>
    <s v="60"/>
    <d v="2025-01-11T00:00:00"/>
    <s v=""/>
    <s v=""/>
    <d v="2025-01-14T00:00:00"/>
    <n v="0"/>
    <n v="0"/>
    <s v=""/>
    <n v="5"/>
    <n v="5"/>
    <n v="5"/>
    <n v="0"/>
    <n v="0"/>
    <n v="0"/>
    <s v="X"/>
    <s v="0.00"/>
    <s v=""/>
    <x v="0"/>
    <s v=""/>
    <s v="3884637"/>
    <s v=""/>
    <n v="0"/>
    <n v="0"/>
    <m/>
    <s v="7218|JA2582_1001"/>
    <n v="3"/>
    <s v="-"/>
    <m/>
    <s v="YES"/>
    <n v="5"/>
    <s v=""/>
    <s v=""/>
    <n v="0"/>
    <s v="X"/>
    <n v="1"/>
    <s v=""/>
    <s v=""/>
    <s v=""/>
    <s v=""/>
    <n v="1"/>
    <n v="0"/>
    <m/>
    <n v="-381"/>
    <n v="0"/>
    <s v=""/>
    <s v=""/>
  </r>
  <r>
    <n v="250"/>
    <s v="26121616"/>
    <s v="Cable telef&amp;#243;nico Decelect, 2 pares,"/>
    <s v="1101823384"/>
    <s v="2"/>
    <d v="2025-01-13T00:00:00"/>
    <s v=""/>
    <s v="4800002813"/>
    <s v="70"/>
    <d v="2025-01-11T00:00:00"/>
    <s v=""/>
    <s v=""/>
    <d v="2025-01-14T00:00:00"/>
    <n v="0"/>
    <n v="0"/>
    <s v=""/>
    <n v="1"/>
    <n v="1"/>
    <n v="1"/>
    <n v="0"/>
    <n v="0"/>
    <n v="0"/>
    <s v="X"/>
    <s v="0.00"/>
    <s v=""/>
    <x v="0"/>
    <s v=""/>
    <s v="5185667"/>
    <s v=""/>
    <n v="0"/>
    <n v="0"/>
    <m/>
    <s v="7218|JA2582_1001"/>
    <n v="3"/>
    <s v="-"/>
    <m/>
    <s v="YES"/>
    <n v="1"/>
    <s v=""/>
    <s v=""/>
    <n v="0"/>
    <s v="X"/>
    <n v="1"/>
    <s v=""/>
    <s v=""/>
    <s v=""/>
    <s v=""/>
    <n v="1"/>
    <n v="0"/>
    <m/>
    <n v="-381"/>
    <n v="0"/>
    <s v=""/>
    <s v=""/>
  </r>
  <r>
    <n v="251"/>
    <s v="39121432"/>
    <s v="Terminal redondo aislado de Cobre TE Con"/>
    <s v="1101823384"/>
    <s v="3"/>
    <d v="2025-01-13T00:00:00"/>
    <s v=""/>
    <s v="4800002813"/>
    <s v="80"/>
    <d v="2025-01-11T00:00:00"/>
    <s v=""/>
    <s v=""/>
    <d v="2025-01-14T00:00:00"/>
    <n v="0"/>
    <n v="0"/>
    <s v=""/>
    <n v="100"/>
    <n v="100"/>
    <n v="100"/>
    <n v="0"/>
    <n v="0"/>
    <n v="0"/>
    <s v="X"/>
    <s v="0.00"/>
    <s v=""/>
    <x v="0"/>
    <s v=""/>
    <s v="4574000"/>
    <s v=""/>
    <n v="0"/>
    <n v="0"/>
    <m/>
    <s v="7218|JA2582_1001"/>
    <n v="3"/>
    <s v="-"/>
    <m/>
    <s v="YES"/>
    <n v="100"/>
    <s v=""/>
    <s v=""/>
    <n v="0"/>
    <s v="X"/>
    <n v="1"/>
    <s v=""/>
    <s v=""/>
    <s v=""/>
    <s v=""/>
    <n v="1"/>
    <n v="0"/>
    <m/>
    <n v="-381"/>
    <n v="0"/>
    <s v=""/>
    <s v=""/>
  </r>
  <r>
    <n v="252"/>
    <s v="39121432"/>
    <s v="Terminal redondo aislado de Cobre RS PRO"/>
    <s v="1101823384"/>
    <s v="4"/>
    <d v="2025-01-13T00:00:00"/>
    <s v=""/>
    <s v="4800002813"/>
    <s v="90"/>
    <d v="2025-01-11T00:00:00"/>
    <s v=""/>
    <s v=""/>
    <d v="2025-01-14T00:00:00"/>
    <n v="0"/>
    <n v="0"/>
    <s v=""/>
    <n v="100"/>
    <n v="100"/>
    <n v="100"/>
    <n v="0"/>
    <n v="0"/>
    <n v="0"/>
    <s v="X"/>
    <s v="0.00"/>
    <s v=""/>
    <x v="0"/>
    <s v=""/>
    <s v="2673739"/>
    <s v=""/>
    <n v="0"/>
    <n v="0"/>
    <m/>
    <s v="7218|JA2582_1001"/>
    <n v="3"/>
    <s v="-"/>
    <m/>
    <s v="YES"/>
    <n v="100"/>
    <s v=""/>
    <s v=""/>
    <n v="0"/>
    <s v="X"/>
    <n v="1"/>
    <s v=""/>
    <s v=""/>
    <s v=""/>
    <s v=""/>
    <n v="1"/>
    <n v="0"/>
    <m/>
    <n v="-381"/>
    <n v="0"/>
    <s v=""/>
    <s v=""/>
  </r>
  <r>
    <n v="253"/>
    <s v="39121405"/>
    <s v="Terminal redondo tubular no aislado de C"/>
    <s v="1101823384"/>
    <s v="5"/>
    <d v="2025-01-13T00:00:00"/>
    <s v=""/>
    <s v="4800002813"/>
    <s v="100"/>
    <d v="2025-01-11T00:00:00"/>
    <s v=""/>
    <s v=""/>
    <d v="2025-01-14T00:00:00"/>
    <n v="0"/>
    <n v="0"/>
    <s v=""/>
    <n v="50"/>
    <n v="50"/>
    <n v="50"/>
    <n v="0"/>
    <n v="0"/>
    <n v="0"/>
    <s v="X"/>
    <s v="0.00"/>
    <s v=""/>
    <x v="0"/>
    <s v=""/>
    <s v="0531071"/>
    <s v=""/>
    <n v="0"/>
    <n v="0"/>
    <m/>
    <s v="7218|JA2582_1001"/>
    <n v="3"/>
    <s v="-"/>
    <m/>
    <s v="YES"/>
    <n v="50"/>
    <s v=""/>
    <s v=""/>
    <n v="0"/>
    <s v="X"/>
    <n v="1"/>
    <s v=""/>
    <s v=""/>
    <s v=""/>
    <s v=""/>
    <n v="1"/>
    <n v="0"/>
    <m/>
    <n v="-381"/>
    <n v="0"/>
    <s v=""/>
    <s v=""/>
  </r>
  <r>
    <n v="254"/>
    <s v="39121412"/>
    <s v="Carcasa de conector circular Amphenol Li"/>
    <s v="1101823384"/>
    <s v="6"/>
    <d v="2025-01-13T00:00:00"/>
    <s v=""/>
    <s v="4800002813"/>
    <s v="110"/>
    <d v="2025-01-11T00:00:00"/>
    <s v=""/>
    <s v=""/>
    <d v="2025-01-14T00:00:00"/>
    <n v="0"/>
    <n v="0"/>
    <s v=""/>
    <n v="2"/>
    <n v="2"/>
    <n v="2"/>
    <n v="0"/>
    <n v="0"/>
    <n v="0"/>
    <s v="X"/>
    <s v="0.00"/>
    <s v=""/>
    <x v="0"/>
    <s v=""/>
    <s v="2067532"/>
    <s v=""/>
    <n v="0"/>
    <n v="0"/>
    <m/>
    <s v="7218|JA2582_1001"/>
    <n v="3"/>
    <s v="-"/>
    <m/>
    <s v="YES"/>
    <n v="2"/>
    <s v=""/>
    <s v=""/>
    <n v="0"/>
    <s v="X"/>
    <n v="1"/>
    <s v=""/>
    <s v=""/>
    <s v=""/>
    <s v=""/>
    <n v="1"/>
    <n v="0"/>
    <m/>
    <n v="-381"/>
    <n v="0"/>
    <s v=""/>
    <s v=""/>
  </r>
  <r>
    <n v="255"/>
    <s v="39121412"/>
    <s v="Carcasa de conector circular Amphenol Li"/>
    <s v="1101823384"/>
    <s v="7"/>
    <d v="2025-01-13T00:00:00"/>
    <s v=""/>
    <s v="4800002813"/>
    <s v="120"/>
    <d v="2025-01-11T00:00:00"/>
    <s v=""/>
    <s v=""/>
    <d v="2025-01-14T00:00:00"/>
    <n v="0"/>
    <n v="0"/>
    <s v=""/>
    <n v="2"/>
    <n v="2"/>
    <n v="2"/>
    <n v="0"/>
    <n v="0"/>
    <n v="0"/>
    <s v="X"/>
    <s v="0.00"/>
    <s v=""/>
    <x v="0"/>
    <s v=""/>
    <s v="2067529"/>
    <s v=""/>
    <n v="0"/>
    <n v="0"/>
    <m/>
    <s v="7218|JA2582_1001"/>
    <n v="3"/>
    <s v="-"/>
    <m/>
    <s v="YES"/>
    <n v="2"/>
    <s v=""/>
    <s v=""/>
    <n v="0"/>
    <s v="X"/>
    <n v="1"/>
    <s v=""/>
    <s v=""/>
    <s v=""/>
    <s v=""/>
    <n v="1"/>
    <n v="0"/>
    <m/>
    <n v="-381"/>
    <n v="0"/>
    <s v=""/>
    <s v=""/>
  </r>
  <r>
    <n v="256"/>
    <s v="39121412"/>
    <s v="Carcasa de conector circular Amphenol Li"/>
    <s v="1101823384"/>
    <s v="8"/>
    <d v="2025-01-13T00:00:00"/>
    <s v=""/>
    <s v="4800002813"/>
    <s v="130"/>
    <d v="2025-01-11T00:00:00"/>
    <s v=""/>
    <s v=""/>
    <d v="2025-01-14T00:00:00"/>
    <n v="0"/>
    <n v="0"/>
    <s v=""/>
    <n v="2"/>
    <n v="2"/>
    <n v="2"/>
    <n v="0"/>
    <n v="0"/>
    <n v="0"/>
    <s v="X"/>
    <s v="0.00"/>
    <s v=""/>
    <x v="0"/>
    <s v=""/>
    <s v="2067523"/>
    <s v=""/>
    <n v="0"/>
    <n v="0"/>
    <m/>
    <s v="7218|JA2582_1001"/>
    <n v="3"/>
    <s v="-"/>
    <m/>
    <s v="YES"/>
    <n v="2"/>
    <s v=""/>
    <s v=""/>
    <n v="0"/>
    <s v="X"/>
    <n v="1"/>
    <s v=""/>
    <s v=""/>
    <s v=""/>
    <s v=""/>
    <n v="1"/>
    <n v="0"/>
    <m/>
    <n v="-381"/>
    <n v="0"/>
    <s v=""/>
    <s v=""/>
  </r>
  <r>
    <n v="257"/>
    <s v="39121432"/>
    <s v="Contacto del conector circular Amphenol"/>
    <s v="1101823384"/>
    <s v="9"/>
    <d v="2025-01-13T00:00:00"/>
    <s v=""/>
    <s v="4800002813"/>
    <s v="140"/>
    <d v="2025-01-11T00:00:00"/>
    <s v=""/>
    <s v=""/>
    <d v="2025-01-14T00:00:00"/>
    <n v="0"/>
    <n v="0"/>
    <s v=""/>
    <n v="100"/>
    <n v="100"/>
    <n v="100"/>
    <n v="0"/>
    <n v="0"/>
    <n v="0"/>
    <s v="X"/>
    <s v="0.00"/>
    <s v=""/>
    <x v="0"/>
    <s v=""/>
    <s v="6918897"/>
    <s v=""/>
    <n v="0"/>
    <n v="0"/>
    <m/>
    <s v="7218|JA2582_1001"/>
    <n v="3"/>
    <s v="-"/>
    <m/>
    <s v="YES"/>
    <n v="100"/>
    <s v=""/>
    <s v=""/>
    <n v="0"/>
    <s v="X"/>
    <n v="1"/>
    <s v=""/>
    <s v=""/>
    <s v=""/>
    <s v=""/>
    <n v="1"/>
    <n v="0"/>
    <m/>
    <n v="-381"/>
    <n v="0"/>
    <s v=""/>
    <s v=""/>
  </r>
  <r>
    <n v="258"/>
    <s v="39121324"/>
    <s v="Caja de pared ABB SR2 Monobloc de Acero"/>
    <s v="1101823384"/>
    <s v="10"/>
    <d v="2025-01-13T00:00:00"/>
    <s v=""/>
    <s v="4800002813"/>
    <s v="150"/>
    <d v="2025-01-11T00:00:00"/>
    <s v=""/>
    <s v=""/>
    <d v="2025-01-14T00:00:00"/>
    <n v="0"/>
    <n v="0"/>
    <s v=""/>
    <n v="1"/>
    <n v="1"/>
    <n v="1"/>
    <n v="0"/>
    <n v="0"/>
    <n v="0"/>
    <s v="X"/>
    <s v="0.00"/>
    <s v=""/>
    <x v="0"/>
    <s v=""/>
    <s v="7685686"/>
    <s v=""/>
    <n v="0"/>
    <n v="0"/>
    <m/>
    <s v="7218|JA2582_1001"/>
    <n v="3"/>
    <s v="-"/>
    <m/>
    <s v="YES"/>
    <n v="1"/>
    <s v=""/>
    <s v=""/>
    <n v="0"/>
    <s v="X"/>
    <n v="1"/>
    <s v=""/>
    <s v=""/>
    <s v=""/>
    <s v=""/>
    <n v="1"/>
    <n v="0"/>
    <m/>
    <n v="-381"/>
    <n v="0"/>
    <s v=""/>
    <s v=""/>
  </r>
  <r>
    <n v="259"/>
    <s v="32000000"/>
    <s v="Conector circular MIL-C-38999 serie III"/>
    <s v="1101823392"/>
    <s v="1"/>
    <d v="2025-01-13T00:00:00"/>
    <s v=""/>
    <s v="4800002813"/>
    <s v="160"/>
    <d v="2025-01-11T00:00:00"/>
    <s v=""/>
    <s v=""/>
    <d v="2025-01-14T00:00:00"/>
    <n v="0"/>
    <n v="0"/>
    <s v=""/>
    <n v="4"/>
    <n v="4"/>
    <n v="4"/>
    <n v="0"/>
    <n v="0"/>
    <n v="0"/>
    <s v="X"/>
    <s v="0.00"/>
    <s v=""/>
    <x v="0"/>
    <s v=""/>
    <s v="2804849"/>
    <s v=""/>
    <n v="0"/>
    <n v="0"/>
    <m/>
    <s v="7218|JA2583_1001"/>
    <n v="3"/>
    <s v="-"/>
    <m/>
    <s v="YES"/>
    <n v="4"/>
    <s v=""/>
    <s v=""/>
    <n v="0"/>
    <s v="X"/>
    <n v="1"/>
    <s v=""/>
    <s v=""/>
    <s v=""/>
    <s v=""/>
    <n v="1"/>
    <n v="0"/>
    <m/>
    <n v="-381"/>
    <n v="0"/>
    <s v=""/>
    <s v=""/>
  </r>
  <r>
    <n v="260"/>
    <s v="39121415"/>
    <s v="Conector D-sub FCT from Molex, Serie FL,"/>
    <s v="1101823431"/>
    <s v="1"/>
    <d v="2025-01-13T00:00:00"/>
    <s v=""/>
    <s v="4800002813"/>
    <s v="180"/>
    <d v="2025-01-11T00:00:00"/>
    <s v=""/>
    <s v=""/>
    <d v="2025-01-14T00:00:00"/>
    <n v="0"/>
    <n v="0"/>
    <s v=""/>
    <n v="2"/>
    <n v="2"/>
    <n v="2"/>
    <n v="0"/>
    <n v="0"/>
    <n v="0"/>
    <s v="X"/>
    <s v="0.00"/>
    <s v=""/>
    <x v="0"/>
    <s v=""/>
    <s v="8126368"/>
    <s v=""/>
    <n v="0"/>
    <n v="0"/>
    <m/>
    <s v="7218|JA2585_1001"/>
    <n v="3"/>
    <s v="-"/>
    <m/>
    <s v="YES"/>
    <n v="2"/>
    <s v=""/>
    <s v=""/>
    <n v="0"/>
    <s v="X"/>
    <n v="1"/>
    <s v=""/>
    <s v=""/>
    <s v=""/>
    <s v=""/>
    <n v="1"/>
    <n v="0"/>
    <m/>
    <n v="-381"/>
    <n v="0"/>
    <s v=""/>
    <s v=""/>
  </r>
  <r>
    <n v="261"/>
    <s v="39121529"/>
    <s v="Contactor Schneider Electric TeSys D LC1"/>
    <s v="1101823431"/>
    <s v="2"/>
    <d v="2025-01-13T00:00:00"/>
    <s v=""/>
    <s v="4800002813"/>
    <s v="190"/>
    <d v="2025-01-11T00:00:00"/>
    <s v=""/>
    <s v=""/>
    <d v="2025-01-14T00:00:00"/>
    <n v="0"/>
    <n v="0"/>
    <s v=""/>
    <n v="1"/>
    <n v="1"/>
    <n v="1"/>
    <n v="0"/>
    <n v="0"/>
    <n v="0"/>
    <s v="X"/>
    <s v="0.00"/>
    <s v=""/>
    <x v="0"/>
    <s v=""/>
    <s v="7447535"/>
    <s v=""/>
    <n v="0"/>
    <n v="0"/>
    <m/>
    <s v="7218|JA2585_1001"/>
    <n v="3"/>
    <s v="-"/>
    <m/>
    <s v="YES"/>
    <n v="1"/>
    <s v=""/>
    <s v=""/>
    <n v="0"/>
    <s v="X"/>
    <n v="1"/>
    <s v=""/>
    <s v=""/>
    <s v=""/>
    <s v=""/>
    <n v="1"/>
    <n v="0"/>
    <m/>
    <n v="-381"/>
    <n v="0"/>
    <s v=""/>
    <s v=""/>
  </r>
  <r>
    <n v="262"/>
    <s v="39121603"/>
    <s v="Interruptor autom&amp;#225;tico 2P, 16A, Cur"/>
    <s v="1101823431"/>
    <s v="3"/>
    <d v="2025-01-13T00:00:00"/>
    <s v=""/>
    <s v="4800002813"/>
    <s v="200"/>
    <d v="2025-01-11T00:00:00"/>
    <s v=""/>
    <s v=""/>
    <d v="2025-01-14T00:00:00"/>
    <n v="0"/>
    <n v="0"/>
    <s v=""/>
    <n v="1"/>
    <n v="1"/>
    <n v="1"/>
    <n v="0"/>
    <n v="0"/>
    <n v="0"/>
    <s v="X"/>
    <s v="0.00"/>
    <s v=""/>
    <x v="0"/>
    <s v=""/>
    <s v="7349664"/>
    <s v=""/>
    <n v="0"/>
    <n v="0"/>
    <m/>
    <s v="7218|JA2585_1001"/>
    <n v="3"/>
    <s v="-"/>
    <m/>
    <s v="YES"/>
    <n v="1"/>
    <s v=""/>
    <s v=""/>
    <n v="0"/>
    <s v="X"/>
    <n v="1"/>
    <s v=""/>
    <s v=""/>
    <s v=""/>
    <s v=""/>
    <n v="1"/>
    <n v="0"/>
    <m/>
    <n v="-381"/>
    <n v="0"/>
    <s v=""/>
    <s v=""/>
  </r>
  <r>
    <n v="263"/>
    <s v="39121402"/>
    <s v="Toma Kopp de 2P de color Negro, para Eur"/>
    <s v="1101823436"/>
    <s v="1"/>
    <d v="2025-01-13T00:00:00"/>
    <s v=""/>
    <s v="4800002813"/>
    <s v="210"/>
    <d v="2025-01-11T00:00:00"/>
    <s v=""/>
    <s v=""/>
    <d v="2025-01-14T00:00:00"/>
    <n v="0"/>
    <n v="0"/>
    <s v=""/>
    <n v="1"/>
    <n v="1"/>
    <n v="1"/>
    <n v="0"/>
    <n v="0"/>
    <n v="0"/>
    <s v="X"/>
    <s v="0.00"/>
    <s v=""/>
    <x v="0"/>
    <s v=""/>
    <s v="2425811"/>
    <s v=""/>
    <n v="0"/>
    <n v="0"/>
    <m/>
    <s v="7218|JA2593_1001"/>
    <n v="3"/>
    <s v="-"/>
    <m/>
    <s v="YES"/>
    <n v="1"/>
    <s v=""/>
    <s v=""/>
    <n v="0"/>
    <s v="X"/>
    <n v="1"/>
    <s v=""/>
    <s v=""/>
    <s v=""/>
    <s v=""/>
    <n v="1"/>
    <n v="0"/>
    <m/>
    <n v="-381"/>
    <n v="0"/>
    <s v=""/>
    <s v=""/>
  </r>
  <r>
    <n v="264"/>
    <s v="1359900000500"/>
    <s v="COMPRA DIRECTA ELECTRICOS/ELECTRONICOS"/>
    <s v="1101823928"/>
    <s v="1"/>
    <d v="2025-01-14T00:00:00"/>
    <s v=""/>
    <s v="4200593528"/>
    <s v="40"/>
    <d v="2025-01-17T00:00:00"/>
    <d v="2025-01-17T00:00:00"/>
    <s v=""/>
    <d v="2025-01-31T00:00:00"/>
    <n v="30"/>
    <n v="8"/>
    <s v="Liberado"/>
    <n v="1"/>
    <n v="1"/>
    <n v="1"/>
    <n v="0"/>
    <n v="0"/>
    <n v="0"/>
    <s v="X"/>
    <s v="0.00"/>
    <s v=""/>
    <x v="6"/>
    <s v="OTROS FABRICANTES"/>
    <s v="1359900000500"/>
    <s v=""/>
    <n v="0"/>
    <n v="0"/>
    <m/>
    <s v="7218|JA2594_1001"/>
    <n v="14"/>
    <s v="-"/>
    <m/>
    <s v="YES"/>
    <n v="1"/>
    <s v=""/>
    <s v=""/>
    <n v="0"/>
    <s v="X"/>
    <n v="1"/>
    <s v=""/>
    <s v=""/>
    <s v=""/>
    <s v=""/>
    <n v="1"/>
    <n v="0"/>
    <m/>
    <n v="-364"/>
    <n v="0"/>
    <s v=""/>
    <s v=""/>
  </r>
  <r>
    <n v="265"/>
    <s v=""/>
    <s v="TRABAJOS SIMULADOR A320"/>
    <s v="1101824014"/>
    <s v="1"/>
    <d v="2025-01-14T00:00:00"/>
    <s v=""/>
    <s v="4300338932"/>
    <s v="10"/>
    <d v="2025-01-20T00:00:00"/>
    <d v="2025-01-21T00:00:00"/>
    <s v=""/>
    <d v="2025-02-06T00:00:00"/>
    <n v="0"/>
    <n v="0"/>
    <s v="Liberado"/>
    <n v="1"/>
    <n v="1"/>
    <n v="0"/>
    <n v="0"/>
    <n v="0"/>
    <n v="0"/>
    <s v="X"/>
    <s v="0.00"/>
    <s v=""/>
    <x v="20"/>
    <s v=""/>
    <s v=""/>
    <s v=""/>
    <n v="0"/>
    <n v="0"/>
    <m/>
    <s v="7218|JA2594_1001"/>
    <n v="17"/>
    <s v="-"/>
    <m/>
    <s v="YES"/>
    <n v="0"/>
    <s v=""/>
    <s v=""/>
    <n v="0"/>
    <s v="X"/>
    <n v="1"/>
    <s v=""/>
    <s v=""/>
    <s v=""/>
    <s v=""/>
    <n v="1"/>
    <n v="0"/>
    <m/>
    <n v="-358"/>
    <n v="0"/>
    <s v=""/>
    <s v=""/>
  </r>
  <r>
    <n v="266"/>
    <s v="43211503"/>
    <s v="WD Elements Desktop WDBWLG0160HBK - Disc"/>
    <s v="1101824064"/>
    <s v="1"/>
    <d v="2025-01-14T00:00:00"/>
    <s v=""/>
    <s v="4800002811"/>
    <s v="300"/>
    <d v="2025-01-10T00:00:00"/>
    <s v=""/>
    <s v=""/>
    <d v="2025-01-15T00:00:00"/>
    <n v="0"/>
    <n v="0"/>
    <s v=""/>
    <n v="1"/>
    <n v="1"/>
    <n v="1"/>
    <n v="0"/>
    <n v="0"/>
    <n v="0"/>
    <s v="X"/>
    <s v="0.00"/>
    <s v=""/>
    <x v="21"/>
    <s v=""/>
    <s v="6205759"/>
    <s v=""/>
    <n v="0"/>
    <n v="0"/>
    <m/>
    <s v="7218|JA2594_1001"/>
    <n v="5"/>
    <s v="-"/>
    <m/>
    <s v="YES"/>
    <n v="1"/>
    <s v=""/>
    <s v=""/>
    <n v="0"/>
    <s v="X"/>
    <n v="1"/>
    <s v=""/>
    <s v=""/>
    <s v=""/>
    <s v=""/>
    <n v="1"/>
    <n v="0"/>
    <m/>
    <n v="-380"/>
    <n v="0"/>
    <s v=""/>
    <s v=""/>
  </r>
  <r>
    <n v="267"/>
    <s v="9999000981111"/>
    <s v="N.R.TRANSFORMADOS DE CHAPA ESTÁNDAR"/>
    <s v="1101824091"/>
    <s v="1"/>
    <d v="2025-01-14T00:00:00"/>
    <s v=""/>
    <s v="4200593300"/>
    <s v="10"/>
    <d v="2025-01-16T00:00:00"/>
    <d v="2025-01-21T00:00:00"/>
    <s v=""/>
    <d v="2025-02-14T00:00:00"/>
    <n v="120"/>
    <n v="8"/>
    <s v="Liberado"/>
    <n v="1"/>
    <n v="1"/>
    <n v="1"/>
    <n v="0"/>
    <n v="0"/>
    <n v="0"/>
    <s v="X"/>
    <s v="0.00"/>
    <s v=""/>
    <x v="22"/>
    <s v=""/>
    <s v=""/>
    <s v=""/>
    <n v="0"/>
    <n v="0"/>
    <m/>
    <s v="7218|JA2589_1001"/>
    <n v="29"/>
    <s v="-"/>
    <m/>
    <s v="YES"/>
    <n v="1"/>
    <s v=""/>
    <s v=""/>
    <n v="0"/>
    <s v="X"/>
    <n v="1"/>
    <s v=""/>
    <s v=""/>
    <s v=""/>
    <s v=""/>
    <n v="1"/>
    <n v="0"/>
    <m/>
    <n v="-350"/>
    <n v="0"/>
    <s v=""/>
    <s v=""/>
  </r>
  <r>
    <n v="268"/>
    <s v="39121412"/>
    <s v="Carcasa de conector circular Amphenol Li"/>
    <s v="1101824124"/>
    <s v="1"/>
    <d v="2025-01-14T00:00:00"/>
    <s v=""/>
    <s v="4800002822"/>
    <s v="120"/>
    <d v="2025-01-14T00:00:00"/>
    <s v=""/>
    <s v=""/>
    <d v="2025-01-15T00:00:00"/>
    <n v="0"/>
    <n v="0"/>
    <s v=""/>
    <n v="1"/>
    <n v="1"/>
    <n v="1"/>
    <n v="0"/>
    <n v="0"/>
    <n v="0"/>
    <s v="X"/>
    <s v="0.00"/>
    <s v=""/>
    <x v="0"/>
    <s v=""/>
    <s v="2259368"/>
    <s v=""/>
    <n v="0"/>
    <n v="0"/>
    <m/>
    <s v="7218|JA2582_1001"/>
    <n v="1"/>
    <s v="-"/>
    <m/>
    <s v="YES"/>
    <n v="1"/>
    <s v=""/>
    <s v=""/>
    <n v="0"/>
    <s v="X"/>
    <n v="1"/>
    <s v=""/>
    <s v=""/>
    <s v=""/>
    <s v=""/>
    <n v="1"/>
    <n v="0"/>
    <m/>
    <n v="-380"/>
    <n v="0"/>
    <s v=""/>
    <s v=""/>
  </r>
  <r>
    <n v="269"/>
    <s v="26121609"/>
    <s v="Cable Ethernet Cat6 U/UTP StarTech.com d"/>
    <s v="1101824151"/>
    <s v="1"/>
    <d v="2025-01-14T00:00:00"/>
    <s v=""/>
    <s v="4800002822"/>
    <s v="160"/>
    <d v="2025-01-14T00:00:00"/>
    <s v=""/>
    <s v=""/>
    <d v="2025-01-15T00:00:00"/>
    <n v="0"/>
    <n v="0"/>
    <s v=""/>
    <n v="2"/>
    <n v="2"/>
    <n v="2"/>
    <n v="0"/>
    <n v="0"/>
    <n v="0"/>
    <s v="X"/>
    <s v="0.00"/>
    <s v=""/>
    <x v="0"/>
    <s v=""/>
    <s v="1861994"/>
    <s v=""/>
    <n v="0"/>
    <n v="0"/>
    <m/>
    <s v="7218|JA2585_1001"/>
    <n v="1"/>
    <s v="-"/>
    <m/>
    <s v="YES"/>
    <n v="2"/>
    <s v=""/>
    <s v=""/>
    <n v="0"/>
    <s v="X"/>
    <n v="1"/>
    <s v=""/>
    <s v=""/>
    <s v=""/>
    <s v=""/>
    <n v="1"/>
    <n v="0"/>
    <m/>
    <n v="-380"/>
    <n v="0"/>
    <s v=""/>
    <s v=""/>
  </r>
  <r>
    <n v="270"/>
    <s v="31201523"/>
    <s v="Cinta americana, Pel&amp;#237;cula de PE con"/>
    <s v="1101824256"/>
    <s v="1"/>
    <d v="2025-01-14T00:00:00"/>
    <s v=""/>
    <s v="4800002822"/>
    <s v="210"/>
    <d v="2025-01-14T00:00:00"/>
    <s v=""/>
    <s v=""/>
    <d v="2025-01-15T00:00:00"/>
    <n v="0"/>
    <n v="0"/>
    <s v=""/>
    <n v="3"/>
    <n v="3"/>
    <n v="3"/>
    <n v="0"/>
    <n v="0"/>
    <n v="0"/>
    <s v="X"/>
    <s v="0.00"/>
    <s v=""/>
    <x v="0"/>
    <s v=""/>
    <s v="3731577"/>
    <s v=""/>
    <n v="0"/>
    <n v="0"/>
    <m/>
    <s v="7218|S24B05_P10253"/>
    <n v="1"/>
    <s v="-"/>
    <m/>
    <s v="YES"/>
    <n v="3"/>
    <s v=""/>
    <s v=""/>
    <n v="0"/>
    <s v="X"/>
    <n v="1"/>
    <s v=""/>
    <s v=""/>
    <s v=""/>
    <s v=""/>
    <n v="1"/>
    <n v="0"/>
    <m/>
    <n v="-380"/>
    <n v="0"/>
    <s v=""/>
    <s v=""/>
  </r>
  <r>
    <n v="271"/>
    <s v="1709800000500"/>
    <s v="COMPRA DIRECTA FERRETERIA Y HERRAMIENTAS"/>
    <s v="1101825214"/>
    <s v="1"/>
    <d v="2025-01-16T00:00:00"/>
    <s v=""/>
    <s v="4200594187"/>
    <s v="10"/>
    <d v="2025-01-22T00:00:00"/>
    <d v="2025-01-23T00:00:00"/>
    <s v=""/>
    <d v="2025-01-31T00:00:00"/>
    <n v="30"/>
    <n v="8"/>
    <s v="Liberado"/>
    <n v="1"/>
    <n v="1"/>
    <n v="1"/>
    <n v="0"/>
    <n v="0"/>
    <n v="0"/>
    <s v="X"/>
    <s v="0.00"/>
    <s v=""/>
    <x v="23"/>
    <s v="OTROS FABRICANTES"/>
    <s v="1709800000500"/>
    <s v=""/>
    <n v="0"/>
    <n v="0"/>
    <m/>
    <s v="7218|JA2585_1001"/>
    <n v="9"/>
    <s v="-"/>
    <m/>
    <s v="YES"/>
    <n v="1"/>
    <s v=""/>
    <s v=""/>
    <n v="0"/>
    <s v="X"/>
    <n v="1"/>
    <s v=""/>
    <s v=""/>
    <s v=""/>
    <s v=""/>
    <n v="1"/>
    <n v="0"/>
    <m/>
    <n v="-364"/>
    <n v="0"/>
    <s v=""/>
    <s v=""/>
  </r>
  <r>
    <n v="272"/>
    <s v="1709800000500"/>
    <s v="COMPRA DIRECTA FERRETERIA Y HERRAMIENTAS"/>
    <s v="1101825214"/>
    <s v="2"/>
    <d v="2025-01-16T00:00:00"/>
    <s v=""/>
    <s v="4200594187"/>
    <s v="20"/>
    <d v="2025-01-22T00:00:00"/>
    <d v="2025-01-23T00:00:00"/>
    <s v=""/>
    <d v="2025-01-31T00:00:00"/>
    <n v="30"/>
    <n v="8"/>
    <s v="Liberado"/>
    <n v="1"/>
    <n v="1"/>
    <n v="1"/>
    <n v="0"/>
    <n v="0"/>
    <n v="0"/>
    <s v="X"/>
    <s v="0.00"/>
    <s v=""/>
    <x v="23"/>
    <s v="OTROS FABRICANTES"/>
    <s v="1709800000500"/>
    <s v=""/>
    <n v="0"/>
    <n v="0"/>
    <m/>
    <s v="7218|JA2585_1001"/>
    <n v="9"/>
    <s v="-"/>
    <m/>
    <s v="YES"/>
    <n v="1"/>
    <s v=""/>
    <s v=""/>
    <n v="0"/>
    <s v="X"/>
    <n v="1"/>
    <s v=""/>
    <s v=""/>
    <s v=""/>
    <s v=""/>
    <n v="1"/>
    <n v="0"/>
    <m/>
    <n v="-364"/>
    <n v="0"/>
    <s v=""/>
    <s v=""/>
  </r>
  <r>
    <n v="273"/>
    <s v="1709800000500"/>
    <s v="COMPRA DIRECTA FERRETERIA Y HERRAMIENTAS"/>
    <s v="1101825214"/>
    <s v="3"/>
    <d v="2025-01-16T00:00:00"/>
    <s v=""/>
    <s v="4200594187"/>
    <s v="30"/>
    <d v="2025-01-22T00:00:00"/>
    <d v="2025-01-23T00:00:00"/>
    <s v=""/>
    <d v="2025-01-31T00:00:00"/>
    <n v="30"/>
    <n v="8"/>
    <s v="Liberado"/>
    <n v="1"/>
    <n v="1"/>
    <n v="1"/>
    <n v="0"/>
    <n v="0"/>
    <n v="0"/>
    <s v="X"/>
    <s v="0.00"/>
    <s v=""/>
    <x v="23"/>
    <s v="OTROS FABRICANTES"/>
    <s v="1709800000500"/>
    <s v=""/>
    <n v="0"/>
    <n v="0"/>
    <m/>
    <s v="7218|JA2585_1001"/>
    <n v="9"/>
    <s v="-"/>
    <m/>
    <s v="YES"/>
    <n v="1"/>
    <s v=""/>
    <s v=""/>
    <n v="0"/>
    <s v="X"/>
    <n v="1"/>
    <s v=""/>
    <s v=""/>
    <s v=""/>
    <s v=""/>
    <n v="1"/>
    <n v="0"/>
    <m/>
    <n v="-364"/>
    <n v="0"/>
    <s v=""/>
    <s v=""/>
  </r>
  <r>
    <n v="274"/>
    <s v="1709800000500"/>
    <s v="COMPRA DIRECTA FERRETERIA Y HERRAMIENTAS"/>
    <s v="1101825214"/>
    <s v="4"/>
    <d v="2025-01-16T00:00:00"/>
    <s v=""/>
    <s v="4200594187"/>
    <s v="40"/>
    <d v="2025-01-22T00:00:00"/>
    <d v="2025-01-23T00:00:00"/>
    <s v=""/>
    <d v="2025-01-31T00:00:00"/>
    <n v="30"/>
    <n v="8"/>
    <s v="Liberado"/>
    <n v="1"/>
    <n v="1"/>
    <n v="1"/>
    <n v="0"/>
    <n v="0"/>
    <n v="0"/>
    <s v="X"/>
    <s v="0.00"/>
    <s v=""/>
    <x v="23"/>
    <s v="OTROS FABRICANTES"/>
    <s v="1709800000500"/>
    <s v=""/>
    <n v="0"/>
    <n v="0"/>
    <m/>
    <s v="7218|JA2585_1001"/>
    <n v="9"/>
    <s v="-"/>
    <m/>
    <s v="YES"/>
    <n v="1"/>
    <s v=""/>
    <s v=""/>
    <n v="0"/>
    <s v="X"/>
    <n v="1"/>
    <s v=""/>
    <s v=""/>
    <s v=""/>
    <s v=""/>
    <n v="1"/>
    <n v="0"/>
    <m/>
    <n v="-364"/>
    <n v="0"/>
    <s v=""/>
    <s v=""/>
  </r>
  <r>
    <n v="275"/>
    <s v="1709800000500"/>
    <s v="COMPRA DIRECTA FERRETERIA Y HERRAMIENTAS"/>
    <s v="1101825218"/>
    <s v="1"/>
    <d v="2025-01-16T00:00:00"/>
    <s v=""/>
    <s v="4200594187"/>
    <s v="50"/>
    <d v="2025-01-22T00:00:00"/>
    <d v="2025-01-23T00:00:00"/>
    <s v=""/>
    <d v="2025-01-31T00:00:00"/>
    <n v="30"/>
    <n v="8"/>
    <s v="Liberado"/>
    <n v="1"/>
    <n v="1"/>
    <n v="1"/>
    <n v="0"/>
    <n v="0"/>
    <n v="0"/>
    <s v="X"/>
    <s v="0.00"/>
    <s v=""/>
    <x v="23"/>
    <s v="OTROS FABRICANTES"/>
    <s v="1709800000500"/>
    <s v=""/>
    <n v="0"/>
    <n v="0"/>
    <m/>
    <s v="7218|JA2585_1001"/>
    <n v="9"/>
    <s v="-"/>
    <m/>
    <s v="YES"/>
    <n v="1"/>
    <s v=""/>
    <s v=""/>
    <n v="0"/>
    <s v="X"/>
    <n v="1"/>
    <s v=""/>
    <s v=""/>
    <s v=""/>
    <s v=""/>
    <n v="1"/>
    <n v="0"/>
    <m/>
    <n v="-364"/>
    <n v="0"/>
    <s v=""/>
    <s v=""/>
  </r>
  <r>
    <n v="276"/>
    <s v="1709800000500"/>
    <s v="COMPRA DIRECTA FERRETERIA Y HERRAMIENTAS"/>
    <s v="1101825218"/>
    <s v="2"/>
    <d v="2025-01-16T00:00:00"/>
    <s v=""/>
    <s v="4200594187"/>
    <s v="60"/>
    <d v="2025-01-22T00:00:00"/>
    <d v="2025-01-23T00:00:00"/>
    <s v=""/>
    <d v="2025-01-31T00:00:00"/>
    <n v="30"/>
    <n v="8"/>
    <s v="Liberado"/>
    <n v="1"/>
    <n v="1"/>
    <n v="1"/>
    <n v="0"/>
    <n v="0"/>
    <n v="0"/>
    <s v="X"/>
    <s v="0.00"/>
    <s v=""/>
    <x v="23"/>
    <s v="OTROS FABRICANTES"/>
    <s v="1709800000500"/>
    <s v=""/>
    <n v="0"/>
    <n v="0"/>
    <m/>
    <s v="7218|JA2585_1001"/>
    <n v="9"/>
    <s v="-"/>
    <m/>
    <s v="YES"/>
    <n v="1"/>
    <s v=""/>
    <s v=""/>
    <n v="0"/>
    <s v="X"/>
    <n v="1"/>
    <s v=""/>
    <s v=""/>
    <s v=""/>
    <s v=""/>
    <n v="1"/>
    <n v="0"/>
    <m/>
    <n v="-364"/>
    <n v="0"/>
    <s v=""/>
    <s v=""/>
  </r>
  <r>
    <n v="277"/>
    <s v="44122025"/>
    <s v="PK100 FUNDA MULTIT LYRECO A4 80 M TRS RG"/>
    <s v="1101825252"/>
    <s v="1"/>
    <d v="2025-01-16T00:00:00"/>
    <s v=""/>
    <s v="4800002798"/>
    <s v="1250"/>
    <d v="2025-01-02T00:00:00"/>
    <s v=""/>
    <s v=""/>
    <d v="2025-01-17T00:00:00"/>
    <n v="0"/>
    <n v="0"/>
    <s v=""/>
    <n v="2"/>
    <n v="2"/>
    <n v="2"/>
    <n v="0"/>
    <n v="0"/>
    <n v="0"/>
    <s v="X"/>
    <s v="0.00"/>
    <s v=""/>
    <x v="5"/>
    <s v=""/>
    <s v="317868"/>
    <s v=""/>
    <n v="0"/>
    <n v="0"/>
    <m/>
    <s v="7218|JA2593_1001"/>
    <n v="15"/>
    <s v="-"/>
    <m/>
    <s v="YES"/>
    <n v="2"/>
    <s v=""/>
    <s v=""/>
    <n v="0"/>
    <s v="X"/>
    <n v="1"/>
    <s v=""/>
    <s v=""/>
    <s v=""/>
    <s v=""/>
    <n v="1"/>
    <n v="0"/>
    <m/>
    <n v="-378"/>
    <n v="0"/>
    <s v=""/>
    <s v=""/>
  </r>
  <r>
    <n v="278"/>
    <s v="44121703"/>
    <s v="PLUMA DESECHABLE PILOT V-PEN AZL SPW4M-L"/>
    <s v="1101825252"/>
    <s v="2"/>
    <d v="2025-01-16T00:00:00"/>
    <s v=""/>
    <s v="4800002798"/>
    <s v="1260"/>
    <d v="2025-01-02T00:00:00"/>
    <s v=""/>
    <s v=""/>
    <d v="2025-01-17T00:00:00"/>
    <n v="0"/>
    <n v="0"/>
    <s v=""/>
    <n v="1"/>
    <n v="1"/>
    <n v="1"/>
    <n v="0"/>
    <n v="0"/>
    <n v="0"/>
    <s v="X"/>
    <s v="0.00"/>
    <s v=""/>
    <x v="5"/>
    <s v=""/>
    <s v="2521151"/>
    <s v=""/>
    <n v="0"/>
    <n v="0"/>
    <m/>
    <s v="7218|JA2593_1001"/>
    <n v="15"/>
    <s v="-"/>
    <m/>
    <s v="YES"/>
    <n v="1"/>
    <s v=""/>
    <s v=""/>
    <n v="0"/>
    <s v="X"/>
    <n v="1"/>
    <s v=""/>
    <s v=""/>
    <s v=""/>
    <s v=""/>
    <n v="1"/>
    <n v="0"/>
    <m/>
    <n v="-378"/>
    <n v="0"/>
    <s v=""/>
    <s v=""/>
  </r>
  <r>
    <n v="279"/>
    <s v="44121708"/>
    <s v="ROTUL PERM STAEDTLER LUMOCOL 0,4MM ROJO"/>
    <s v="1101825252"/>
    <s v="3"/>
    <d v="2025-01-16T00:00:00"/>
    <s v=""/>
    <s v="4800002798"/>
    <s v="1270"/>
    <d v="2025-01-02T00:00:00"/>
    <s v=""/>
    <s v=""/>
    <d v="2025-01-17T00:00:00"/>
    <n v="0"/>
    <n v="0"/>
    <s v=""/>
    <n v="10"/>
    <n v="10"/>
    <n v="10"/>
    <n v="0"/>
    <n v="0"/>
    <n v="0"/>
    <s v="X"/>
    <s v="0.00"/>
    <s v=""/>
    <x v="5"/>
    <s v=""/>
    <s v="183103"/>
    <s v=""/>
    <n v="0"/>
    <n v="0"/>
    <m/>
    <s v="7218|JA2593_1001"/>
    <n v="15"/>
    <s v="-"/>
    <m/>
    <s v="YES"/>
    <n v="10"/>
    <s v=""/>
    <s v=""/>
    <n v="0"/>
    <s v="X"/>
    <n v="1"/>
    <s v=""/>
    <s v=""/>
    <s v=""/>
    <s v=""/>
    <n v="1"/>
    <n v="0"/>
    <m/>
    <n v="-378"/>
    <n v="0"/>
    <s v=""/>
    <s v=""/>
  </r>
  <r>
    <n v="280"/>
    <s v="44121708"/>
    <s v="ROTUL PERM STAEDTLER LUMOCOL 0,4MM AZUL"/>
    <s v="1101825252"/>
    <s v="4"/>
    <d v="2025-01-16T00:00:00"/>
    <s v=""/>
    <s v="4800002798"/>
    <s v="1280"/>
    <d v="2025-01-02T00:00:00"/>
    <s v=""/>
    <s v=""/>
    <d v="2025-01-17T00:00:00"/>
    <n v="0"/>
    <n v="0"/>
    <s v=""/>
    <n v="10"/>
    <n v="10"/>
    <n v="10"/>
    <n v="0"/>
    <n v="0"/>
    <n v="0"/>
    <s v="X"/>
    <s v="0.00"/>
    <s v=""/>
    <x v="5"/>
    <s v=""/>
    <s v="183091"/>
    <s v=""/>
    <n v="0"/>
    <n v="0"/>
    <m/>
    <s v="7218|JA2593_1001"/>
    <n v="15"/>
    <s v="-"/>
    <m/>
    <s v="YES"/>
    <n v="10"/>
    <s v=""/>
    <s v=""/>
    <n v="0"/>
    <s v="X"/>
    <n v="1"/>
    <s v=""/>
    <s v=""/>
    <s v=""/>
    <s v=""/>
    <n v="1"/>
    <n v="0"/>
    <m/>
    <n v="-378"/>
    <n v="0"/>
    <s v=""/>
    <s v=""/>
  </r>
  <r>
    <n v="281"/>
    <s v="14111530"/>
    <s v="PK6 NOTAS LYRECO 76X76 COL SURTIDOS BRIL"/>
    <s v="1101825252"/>
    <s v="5"/>
    <d v="2025-01-16T00:00:00"/>
    <s v=""/>
    <s v="4800002798"/>
    <s v="1290"/>
    <d v="2025-01-02T00:00:00"/>
    <s v=""/>
    <s v=""/>
    <d v="2025-01-17T00:00:00"/>
    <n v="0"/>
    <n v="0"/>
    <s v=""/>
    <n v="1"/>
    <n v="1"/>
    <n v="1"/>
    <n v="0"/>
    <n v="0"/>
    <n v="0"/>
    <s v="X"/>
    <s v="0.00"/>
    <s v=""/>
    <x v="5"/>
    <s v=""/>
    <s v="2515489"/>
    <s v=""/>
    <n v="0"/>
    <n v="0"/>
    <m/>
    <s v="7218|JA2593_1001"/>
    <n v="15"/>
    <s v="-"/>
    <m/>
    <s v="YES"/>
    <n v="1"/>
    <s v=""/>
    <s v=""/>
    <n v="0"/>
    <s v="X"/>
    <n v="1"/>
    <s v=""/>
    <s v=""/>
    <s v=""/>
    <s v=""/>
    <n v="1"/>
    <n v="0"/>
    <m/>
    <n v="-378"/>
    <n v="0"/>
    <s v=""/>
    <s v=""/>
  </r>
  <r>
    <n v="282"/>
    <s v="44122107"/>
    <s v="CJ1000 GRAPAS LYRECO 24/6 GALVANIZADAS"/>
    <s v="1101825252"/>
    <s v="6"/>
    <d v="2025-01-16T00:00:00"/>
    <s v=""/>
    <s v="4800002798"/>
    <s v="1300"/>
    <d v="2025-01-02T00:00:00"/>
    <s v=""/>
    <s v=""/>
    <d v="2025-01-17T00:00:00"/>
    <n v="0"/>
    <n v="0"/>
    <s v=""/>
    <n v="4"/>
    <n v="4"/>
    <n v="4"/>
    <n v="0"/>
    <n v="0"/>
    <n v="0"/>
    <s v="X"/>
    <s v="0.00"/>
    <s v=""/>
    <x v="5"/>
    <s v=""/>
    <s v="5002534"/>
    <s v=""/>
    <n v="0"/>
    <n v="0"/>
    <m/>
    <s v="7218|JA2593_1001"/>
    <n v="15"/>
    <s v="-"/>
    <m/>
    <s v="YES"/>
    <n v="4"/>
    <s v=""/>
    <s v=""/>
    <n v="0"/>
    <s v="X"/>
    <n v="1"/>
    <s v=""/>
    <s v=""/>
    <s v=""/>
    <s v=""/>
    <n v="1"/>
    <n v="0"/>
    <m/>
    <n v="-378"/>
    <n v="0"/>
    <s v=""/>
    <s v=""/>
  </r>
  <r>
    <n v="283"/>
    <s v="44122002"/>
    <s v="S&amp;#237; Funda disipativa de est&amp;#225;tic"/>
    <s v="1101825319"/>
    <s v="1"/>
    <d v="2025-01-16T00:00:00"/>
    <s v=""/>
    <s v="4800002825"/>
    <s v="410"/>
    <d v="2025-01-15T00:00:00"/>
    <s v=""/>
    <s v=""/>
    <d v="2025-01-17T00:00:00"/>
    <n v="0"/>
    <n v="0"/>
    <s v=""/>
    <n v="4"/>
    <n v="4"/>
    <n v="4"/>
    <n v="0"/>
    <n v="0"/>
    <n v="0"/>
    <s v="X"/>
    <s v="0.00"/>
    <s v=""/>
    <x v="0"/>
    <s v=""/>
    <s v="0733952"/>
    <s v=""/>
    <n v="0"/>
    <n v="0"/>
    <m/>
    <s v="7218|JA2593_1001"/>
    <n v="2"/>
    <s v="-"/>
    <m/>
    <s v="YES"/>
    <n v="4"/>
    <s v=""/>
    <s v=""/>
    <n v="0"/>
    <s v="X"/>
    <n v="1"/>
    <s v=""/>
    <s v=""/>
    <s v=""/>
    <s v=""/>
    <n v="1"/>
    <n v="0"/>
    <m/>
    <n v="-378"/>
    <n v="0"/>
    <s v=""/>
    <s v=""/>
  </r>
  <r>
    <n v="284"/>
    <s v="44122025"/>
    <s v="PK100 FUNDA MULTIT LYRECO A4 80 M TRS RG"/>
    <s v="1101825324"/>
    <s v="1"/>
    <d v="2025-01-16T00:00:00"/>
    <s v=""/>
    <s v="4800002798"/>
    <s v="1350"/>
    <d v="2025-01-02T00:00:00"/>
    <s v=""/>
    <s v=""/>
    <d v="2025-01-17T00:00:00"/>
    <n v="0"/>
    <n v="0"/>
    <s v=""/>
    <n v="2"/>
    <n v="2"/>
    <n v="2"/>
    <n v="0"/>
    <n v="0"/>
    <n v="0"/>
    <s v="X"/>
    <s v="0.00"/>
    <s v=""/>
    <x v="5"/>
    <s v=""/>
    <s v="317868"/>
    <s v=""/>
    <n v="0"/>
    <n v="0"/>
    <m/>
    <s v="7218|JA2593_1001"/>
    <n v="15"/>
    <s v="-"/>
    <m/>
    <s v="YES"/>
    <n v="2"/>
    <s v=""/>
    <s v=""/>
    <n v="0"/>
    <s v="X"/>
    <n v="1"/>
    <s v=""/>
    <s v=""/>
    <s v=""/>
    <s v=""/>
    <n v="1"/>
    <n v="0"/>
    <m/>
    <n v="-378"/>
    <n v="0"/>
    <s v=""/>
    <s v=""/>
  </r>
  <r>
    <n v="285"/>
    <s v="39121402"/>
    <s v="Toma Kopp de 2P de color Negro, para Eur"/>
    <s v="1101825332"/>
    <s v="1"/>
    <d v="2025-01-16T00:00:00"/>
    <s v=""/>
    <s v="4800002825"/>
    <s v="450"/>
    <d v="2025-01-15T00:00:00"/>
    <s v=""/>
    <s v=""/>
    <d v="2025-01-17T00:00:00"/>
    <n v="0"/>
    <n v="0"/>
    <s v=""/>
    <n v="2"/>
    <n v="2"/>
    <n v="2"/>
    <n v="0"/>
    <n v="0"/>
    <n v="0"/>
    <s v="X"/>
    <s v="0.00"/>
    <s v=""/>
    <x v="0"/>
    <s v=""/>
    <s v="2425811"/>
    <s v=""/>
    <n v="0"/>
    <n v="0"/>
    <m/>
    <s v="7218|JA2582_1001"/>
    <n v="2"/>
    <s v="-"/>
    <m/>
    <s v="YES"/>
    <n v="2"/>
    <s v=""/>
    <s v=""/>
    <n v="0"/>
    <s v="X"/>
    <n v="1"/>
    <s v=""/>
    <s v=""/>
    <s v=""/>
    <s v=""/>
    <n v="1"/>
    <n v="0"/>
    <m/>
    <n v="-378"/>
    <n v="0"/>
    <s v=""/>
    <s v=""/>
  </r>
  <r>
    <n v="286"/>
    <s v="39121603"/>
    <s v="Interruptor autom&amp;#225;tico 2P, 16A, Cur"/>
    <s v="1101825338"/>
    <s v="1"/>
    <d v="2025-01-16T00:00:00"/>
    <s v=""/>
    <s v="4800002825"/>
    <s v="470"/>
    <d v="2025-01-15T00:00:00"/>
    <s v=""/>
    <s v=""/>
    <d v="2025-01-17T00:00:00"/>
    <n v="0"/>
    <n v="0"/>
    <s v=""/>
    <n v="1"/>
    <n v="1"/>
    <n v="1"/>
    <n v="0"/>
    <n v="0"/>
    <n v="0"/>
    <s v="X"/>
    <s v="0.00"/>
    <s v=""/>
    <x v="0"/>
    <s v=""/>
    <s v="7349664"/>
    <s v=""/>
    <n v="0"/>
    <n v="0"/>
    <m/>
    <s v="7218|JA2585_1001"/>
    <n v="2"/>
    <s v="-"/>
    <m/>
    <s v="YES"/>
    <n v="1"/>
    <s v=""/>
    <s v=""/>
    <n v="0"/>
    <s v="X"/>
    <n v="1"/>
    <s v=""/>
    <s v=""/>
    <s v=""/>
    <s v=""/>
    <n v="1"/>
    <n v="0"/>
    <m/>
    <n v="-378"/>
    <n v="0"/>
    <s v=""/>
    <s v=""/>
  </r>
  <r>
    <n v="287"/>
    <s v="11162114"/>
    <s v="Cinta de gancho y bucle 3M SJ356D de col"/>
    <s v="1101825338"/>
    <s v="2"/>
    <d v="2025-01-16T00:00:00"/>
    <s v=""/>
    <s v="4800002825"/>
    <s v="480"/>
    <d v="2025-01-15T00:00:00"/>
    <s v=""/>
    <s v=""/>
    <d v="2025-01-17T00:00:00"/>
    <n v="0"/>
    <n v="0"/>
    <s v=""/>
    <n v="3"/>
    <n v="3"/>
    <n v="3"/>
    <n v="0"/>
    <n v="0"/>
    <n v="0"/>
    <s v="X"/>
    <s v="0.00"/>
    <s v=""/>
    <x v="0"/>
    <s v=""/>
    <s v="4587337"/>
    <s v=""/>
    <n v="0"/>
    <n v="0"/>
    <m/>
    <s v="7218|JA2585_1001"/>
    <n v="2"/>
    <s v="-"/>
    <m/>
    <s v="YES"/>
    <n v="3"/>
    <s v=""/>
    <s v=""/>
    <n v="0"/>
    <s v="X"/>
    <n v="1"/>
    <s v=""/>
    <s v=""/>
    <s v=""/>
    <s v=""/>
    <n v="1"/>
    <n v="0"/>
    <m/>
    <n v="-378"/>
    <n v="0"/>
    <s v=""/>
    <s v=""/>
  </r>
  <r>
    <n v="288"/>
    <s v="31161735"/>
    <s v="Tuerca en jaula RS PRO Hierro M6"/>
    <s v="1101825396"/>
    <s v="1"/>
    <d v="2025-01-16T00:00:00"/>
    <s v=""/>
    <s v="4800002825"/>
    <s v="600"/>
    <d v="2025-01-15T00:00:00"/>
    <s v=""/>
    <s v=""/>
    <d v="2025-01-17T00:00:00"/>
    <n v="0"/>
    <n v="0"/>
    <s v=""/>
    <n v="250"/>
    <n v="250"/>
    <n v="250"/>
    <n v="0"/>
    <n v="0"/>
    <n v="0"/>
    <s v="X"/>
    <s v="0.00"/>
    <s v=""/>
    <x v="0"/>
    <s v=""/>
    <s v="2662268"/>
    <s v=""/>
    <n v="0"/>
    <n v="0"/>
    <m/>
    <s v="7218|JA2585_1001"/>
    <n v="2"/>
    <s v="-"/>
    <m/>
    <s v="YES"/>
    <n v="250"/>
    <s v=""/>
    <s v=""/>
    <n v="0"/>
    <s v="X"/>
    <n v="1"/>
    <s v=""/>
    <s v=""/>
    <s v=""/>
    <s v=""/>
    <n v="1"/>
    <n v="0"/>
    <m/>
    <n v="-378"/>
    <n v="0"/>
    <s v=""/>
    <s v=""/>
  </r>
  <r>
    <n v="289"/>
    <s v="39121321"/>
    <s v="Juego de tornillos Rittal serie EL, para"/>
    <s v="1101825869"/>
    <s v="1"/>
    <d v="2025-01-17T00:00:00"/>
    <s v=""/>
    <s v="4800002831"/>
    <s v="250"/>
    <d v="2025-01-17T00:00:00"/>
    <s v=""/>
    <s v=""/>
    <d v="2025-01-18T00:00:00"/>
    <n v="0"/>
    <n v="0"/>
    <s v=""/>
    <n v="150"/>
    <n v="150"/>
    <n v="150"/>
    <n v="0"/>
    <n v="0"/>
    <n v="0"/>
    <s v="X"/>
    <s v="0.00"/>
    <s v=""/>
    <x v="0"/>
    <s v=""/>
    <s v="8262903"/>
    <s v=""/>
    <n v="0"/>
    <n v="0"/>
    <m/>
    <s v="7218|JA2585_1001"/>
    <n v="1"/>
    <s v="-"/>
    <m/>
    <s v="YES"/>
    <n v="150"/>
    <s v=""/>
    <s v=""/>
    <n v="0"/>
    <s v="X"/>
    <n v="1"/>
    <s v=""/>
    <s v=""/>
    <s v=""/>
    <s v=""/>
    <n v="1"/>
    <n v="0"/>
    <m/>
    <n v="-377"/>
    <n v="0"/>
    <s v=""/>
    <s v=""/>
  </r>
  <r>
    <n v="290"/>
    <s v="39121432"/>
    <s v="Terminal redondo aislado de Cobre RS PRO"/>
    <s v="1101825869"/>
    <s v="2"/>
    <d v="2025-01-17T00:00:00"/>
    <s v=""/>
    <s v="4800002831"/>
    <s v="260"/>
    <d v="2025-01-17T00:00:00"/>
    <s v=""/>
    <s v=""/>
    <d v="2025-01-18T00:00:00"/>
    <n v="0"/>
    <n v="0"/>
    <s v=""/>
    <n v="100"/>
    <n v="100"/>
    <n v="100"/>
    <n v="0"/>
    <n v="0"/>
    <n v="0"/>
    <s v="X"/>
    <s v="0.00"/>
    <s v=""/>
    <x v="0"/>
    <s v=""/>
    <s v="2673880"/>
    <s v=""/>
    <n v="0"/>
    <n v="0"/>
    <m/>
    <s v="7218|JA2585_1001"/>
    <n v="1"/>
    <s v="-"/>
    <m/>
    <s v="YES"/>
    <n v="100"/>
    <s v=""/>
    <s v=""/>
    <n v="0"/>
    <s v="X"/>
    <n v="1"/>
    <s v=""/>
    <s v=""/>
    <s v=""/>
    <s v=""/>
    <n v="1"/>
    <n v="0"/>
    <m/>
    <n v="-377"/>
    <n v="0"/>
    <s v=""/>
    <s v=""/>
  </r>
  <r>
    <n v="291"/>
    <s v="26121630"/>
    <s v="Capuch&amp;#243;n termoretr&amp;#225;ctil TE Con"/>
    <s v="1101825869"/>
    <s v="3"/>
    <d v="2025-01-17T00:00:00"/>
    <s v=""/>
    <s v="4800002831"/>
    <s v="270"/>
    <d v="2025-01-17T00:00:00"/>
    <s v=""/>
    <s v=""/>
    <d v="2025-01-18T00:00:00"/>
    <n v="0"/>
    <n v="0"/>
    <s v=""/>
    <n v="200"/>
    <n v="200"/>
    <n v="200"/>
    <n v="0"/>
    <n v="0"/>
    <n v="0"/>
    <s v="X"/>
    <s v="0.00"/>
    <s v=""/>
    <x v="0"/>
    <s v=""/>
    <s v="8741500"/>
    <s v=""/>
    <n v="0"/>
    <n v="0"/>
    <m/>
    <s v="7218|JA2585_1001"/>
    <n v="1"/>
    <s v="-"/>
    <m/>
    <s v="YES"/>
    <n v="200"/>
    <s v=""/>
    <s v=""/>
    <n v="0"/>
    <s v="X"/>
    <n v="1"/>
    <s v=""/>
    <s v=""/>
    <s v=""/>
    <s v=""/>
    <n v="1"/>
    <n v="0"/>
    <m/>
    <n v="-377"/>
    <n v="0"/>
    <s v=""/>
    <s v=""/>
  </r>
  <r>
    <n v="292"/>
    <s v="26121522"/>
    <s v="Cable para Entornos Hostiles TE Connecti"/>
    <s v="1101825905"/>
    <s v="1"/>
    <d v="2025-01-17T00:00:00"/>
    <s v=""/>
    <s v="4800002831"/>
    <s v="290"/>
    <d v="2025-01-17T00:00:00"/>
    <s v=""/>
    <s v=""/>
    <d v="2025-01-18T00:00:00"/>
    <n v="0"/>
    <n v="0"/>
    <s v=""/>
    <n v="2"/>
    <n v="2"/>
    <n v="2"/>
    <n v="0"/>
    <n v="0"/>
    <n v="0"/>
    <s v="X"/>
    <s v="0.00"/>
    <s v=""/>
    <x v="0"/>
    <s v=""/>
    <s v="2291416"/>
    <s v=""/>
    <n v="0"/>
    <n v="0"/>
    <m/>
    <s v="7218|JA2594_1001"/>
    <n v="1"/>
    <s v="-"/>
    <m/>
    <s v="YES"/>
    <n v="2"/>
    <s v=""/>
    <s v=""/>
    <n v="0"/>
    <s v="X"/>
    <n v="1"/>
    <s v=""/>
    <s v=""/>
    <s v=""/>
    <s v=""/>
    <n v="1"/>
    <n v="0"/>
    <m/>
    <n v="-377"/>
    <n v="0"/>
    <s v=""/>
    <s v=""/>
  </r>
  <r>
    <n v="293"/>
    <s v="1709800000500"/>
    <s v="COMPRA DIRECTA FERRETERIA Y HERRAMIENTAS"/>
    <s v="1101826509"/>
    <s v="1"/>
    <d v="2025-01-20T00:00:00"/>
    <s v=""/>
    <s v="4200594781"/>
    <s v="10"/>
    <d v="2025-01-27T00:00:00"/>
    <d v="2025-01-27T00:00:00"/>
    <s v=""/>
    <d v="2025-02-10T00:00:00"/>
    <n v="30"/>
    <n v="8"/>
    <s v="Liberado"/>
    <n v="1"/>
    <n v="1"/>
    <n v="1"/>
    <n v="0"/>
    <n v="0"/>
    <n v="0"/>
    <s v="X"/>
    <s v="0.00"/>
    <s v=""/>
    <x v="16"/>
    <s v="OTROS FABRICANTES"/>
    <s v="1709800000500"/>
    <s v=""/>
    <n v="0"/>
    <n v="0"/>
    <m/>
    <s v="7218|JA2593_1001"/>
    <n v="14"/>
    <s v="-"/>
    <m/>
    <s v="YES"/>
    <n v="1"/>
    <s v=""/>
    <s v=""/>
    <n v="0"/>
    <s v="X"/>
    <n v="1"/>
    <s v=""/>
    <s v=""/>
    <s v=""/>
    <s v=""/>
    <n v="1"/>
    <n v="0"/>
    <m/>
    <n v="-354"/>
    <n v="0"/>
    <s v=""/>
    <s v=""/>
  </r>
  <r>
    <n v="294"/>
    <s v="1709800000500"/>
    <s v="COMPRA DIRECTA FERRETERIA Y HERRAMIENTAS"/>
    <s v="1101826509"/>
    <s v="2"/>
    <d v="2025-01-20T00:00:00"/>
    <s v=""/>
    <s v="4200594781"/>
    <s v="20"/>
    <d v="2025-01-27T00:00:00"/>
    <d v="2025-01-27T00:00:00"/>
    <s v=""/>
    <d v="2025-02-10T00:00:00"/>
    <n v="30"/>
    <n v="8"/>
    <s v="Liberado"/>
    <n v="1"/>
    <n v="1"/>
    <n v="1"/>
    <n v="0"/>
    <n v="0"/>
    <n v="0"/>
    <s v="X"/>
    <s v="0.00"/>
    <s v=""/>
    <x v="16"/>
    <s v="OTROS FABRICANTES"/>
    <s v="1709800000500"/>
    <s v=""/>
    <n v="0"/>
    <n v="0"/>
    <m/>
    <s v="7218|JA2593_1001"/>
    <n v="14"/>
    <s v="-"/>
    <m/>
    <s v="YES"/>
    <n v="1"/>
    <s v=""/>
    <s v=""/>
    <n v="0"/>
    <s v="X"/>
    <n v="1"/>
    <s v=""/>
    <s v=""/>
    <s v=""/>
    <s v=""/>
    <n v="1"/>
    <n v="0"/>
    <m/>
    <n v="-354"/>
    <n v="0"/>
    <s v=""/>
    <s v=""/>
  </r>
  <r>
    <n v="295"/>
    <s v="1709800000500"/>
    <s v="COMPRA DIRECTA FERRETERIA Y HERRAMIENTAS"/>
    <s v="1101826509"/>
    <s v="3"/>
    <d v="2025-01-20T00:00:00"/>
    <s v=""/>
    <s v="4200594781"/>
    <s v="30"/>
    <d v="2025-01-27T00:00:00"/>
    <d v="2025-01-27T00:00:00"/>
    <s v=""/>
    <d v="2025-02-10T00:00:00"/>
    <n v="30"/>
    <n v="8"/>
    <s v="Liberado"/>
    <n v="1"/>
    <n v="1"/>
    <n v="1"/>
    <n v="0"/>
    <n v="0"/>
    <n v="0"/>
    <s v="X"/>
    <s v="0.00"/>
    <s v=""/>
    <x v="16"/>
    <s v="OTROS FABRICANTES"/>
    <s v="1709800000500"/>
    <s v=""/>
    <n v="0"/>
    <n v="0"/>
    <m/>
    <s v="7218|JA2593_1001"/>
    <n v="14"/>
    <s v="-"/>
    <m/>
    <s v="YES"/>
    <n v="1"/>
    <s v=""/>
    <s v=""/>
    <n v="0"/>
    <s v="X"/>
    <n v="1"/>
    <s v=""/>
    <s v=""/>
    <s v=""/>
    <s v=""/>
    <n v="1"/>
    <n v="0"/>
    <m/>
    <n v="-354"/>
    <n v="0"/>
    <s v=""/>
    <s v=""/>
  </r>
  <r>
    <n v="296"/>
    <s v="39121321"/>
    <s v="Carpeta de documentos Schneider Electric"/>
    <s v="1101826924"/>
    <s v="1"/>
    <d v="2025-01-21T00:00:00"/>
    <s v=""/>
    <s v="4800002836"/>
    <s v="360"/>
    <d v="2025-01-20T00:00:00"/>
    <s v=""/>
    <s v=""/>
    <d v="2025-01-22T00:00:00"/>
    <n v="0"/>
    <n v="0"/>
    <s v=""/>
    <n v="18"/>
    <n v="18"/>
    <n v="18"/>
    <n v="0"/>
    <n v="0"/>
    <n v="0"/>
    <s v="X"/>
    <s v="0.00"/>
    <s v=""/>
    <x v="0"/>
    <s v=""/>
    <s v="6899780"/>
    <s v=""/>
    <n v="0"/>
    <n v="0"/>
    <m/>
    <s v="7218|S24B05_P10322"/>
    <n v="2"/>
    <s v="-"/>
    <m/>
    <s v="YES"/>
    <n v="18"/>
    <s v=""/>
    <s v=""/>
    <n v="0"/>
    <s v="X"/>
    <n v="1"/>
    <s v=""/>
    <s v=""/>
    <s v=""/>
    <s v=""/>
    <n v="1"/>
    <n v="0"/>
    <m/>
    <n v="-373"/>
    <n v="0"/>
    <s v=""/>
    <s v=""/>
  </r>
  <r>
    <n v="297"/>
    <s v=""/>
    <s v="MONTAJE SIMULADOR A320"/>
    <s v="1101826992"/>
    <s v="1"/>
    <d v="2025-01-21T00:00:00"/>
    <s v=""/>
    <s v="4400085683"/>
    <s v="10"/>
    <d v="2025-01-21T00:00:00"/>
    <d v="2025-01-21T00:00:00"/>
    <s v=""/>
    <d v="2025-02-14T00:00:00"/>
    <n v="0"/>
    <n v="0"/>
    <s v="Liberado"/>
    <n v="1"/>
    <n v="1"/>
    <n v="0"/>
    <n v="0"/>
    <n v="0"/>
    <n v="0"/>
    <s v="X"/>
    <s v="0.00"/>
    <s v=""/>
    <x v="24"/>
    <s v=""/>
    <s v=""/>
    <s v=""/>
    <n v="0"/>
    <n v="0"/>
    <m/>
    <s v="7218|JA2593_1001"/>
    <n v="24"/>
    <s v="-"/>
    <m/>
    <s v="YES"/>
    <n v="0"/>
    <s v=""/>
    <s v=""/>
    <n v="0"/>
    <s v="X"/>
    <n v="1"/>
    <s v=""/>
    <s v=""/>
    <s v=""/>
    <s v=""/>
    <n v="1"/>
    <n v="0"/>
    <m/>
    <n v="-350"/>
    <n v="0"/>
    <s v=""/>
    <s v=""/>
  </r>
  <r>
    <n v="298"/>
    <s v=""/>
    <s v="TRABAJOS SIMULADOR A320"/>
    <s v="1101827012"/>
    <s v="1"/>
    <d v="2025-01-21T00:00:00"/>
    <s v=""/>
    <s v="4300339244"/>
    <s v="10"/>
    <d v="2025-01-23T00:00:00"/>
    <d v="2025-01-29T00:00:00"/>
    <s v=""/>
    <d v="2025-02-14T00:00:00"/>
    <n v="0"/>
    <n v="0"/>
    <s v="Liberado"/>
    <n v="1"/>
    <n v="1"/>
    <n v="0"/>
    <n v="0"/>
    <n v="0"/>
    <n v="0"/>
    <s v="X"/>
    <s v="0.00"/>
    <s v=""/>
    <x v="19"/>
    <s v=""/>
    <s v=""/>
    <s v=""/>
    <n v="0"/>
    <n v="0"/>
    <m/>
    <s v="7218|JA2594_1001"/>
    <n v="22"/>
    <s v="-"/>
    <m/>
    <s v="YES"/>
    <n v="0"/>
    <s v=""/>
    <s v=""/>
    <n v="0"/>
    <s v="X"/>
    <n v="1"/>
    <s v=""/>
    <s v=""/>
    <s v=""/>
    <s v=""/>
    <n v="1"/>
    <n v="0"/>
    <m/>
    <n v="-350"/>
    <n v="0"/>
    <s v=""/>
    <s v=""/>
  </r>
  <r>
    <n v="299"/>
    <s v="24112003"/>
    <s v="Gaveta RS PRO, Rojo de Cart&amp;#243;n, 100m"/>
    <s v="1101827598"/>
    <s v="1"/>
    <d v="2025-01-22T00:00:00"/>
    <s v=""/>
    <s v="4800002838"/>
    <s v="260"/>
    <d v="2025-01-21T00:00:00"/>
    <s v=""/>
    <s v=""/>
    <d v="2025-01-23T00:00:00"/>
    <n v="0"/>
    <n v="0"/>
    <s v=""/>
    <n v="1"/>
    <n v="1"/>
    <n v="1"/>
    <n v="0"/>
    <n v="0"/>
    <n v="0"/>
    <s v="X"/>
    <s v="0.00"/>
    <s v=""/>
    <x v="0"/>
    <s v=""/>
    <s v="2281065"/>
    <s v=""/>
    <n v="0"/>
    <n v="0"/>
    <m/>
    <s v="7218|S24B05_P10322"/>
    <n v="2"/>
    <s v="-"/>
    <m/>
    <s v="YES"/>
    <n v="1"/>
    <s v=""/>
    <s v=""/>
    <n v="0"/>
    <s v="X"/>
    <n v="1"/>
    <s v=""/>
    <s v=""/>
    <s v=""/>
    <s v=""/>
    <n v="1"/>
    <n v="0"/>
    <m/>
    <n v="-372"/>
    <n v="0"/>
    <s v=""/>
    <s v=""/>
  </r>
  <r>
    <n v="300"/>
    <s v="1709800000500"/>
    <s v="COMPRA DIRECTA FERRETERIA Y HERRAMIENTAS"/>
    <s v="1101828001"/>
    <s v="1"/>
    <d v="2025-01-22T00:00:00"/>
    <s v=""/>
    <s v="4200595284"/>
    <s v="100"/>
    <d v="2025-01-29T00:00:00"/>
    <d v="2025-01-30T00:00:00"/>
    <s v=""/>
    <d v="2025-02-10T00:00:00"/>
    <n v="30"/>
    <n v="8"/>
    <s v="Liberado"/>
    <n v="1"/>
    <n v="1"/>
    <n v="1"/>
    <n v="0"/>
    <n v="0"/>
    <n v="0"/>
    <s v="X"/>
    <s v="0.00"/>
    <s v=""/>
    <x v="16"/>
    <s v="OTROS FABRICANTES"/>
    <s v="1709800000500"/>
    <s v=""/>
    <n v="0"/>
    <n v="0"/>
    <m/>
    <s v="7218|JA2593_1001"/>
    <n v="12"/>
    <s v="-"/>
    <m/>
    <s v="YES"/>
    <n v="1"/>
    <s v=""/>
    <s v=""/>
    <n v="0"/>
    <s v="X"/>
    <n v="1"/>
    <s v=""/>
    <s v=""/>
    <s v=""/>
    <s v=""/>
    <n v="1"/>
    <n v="0"/>
    <m/>
    <n v="-354"/>
    <n v="0"/>
    <s v=""/>
    <s v=""/>
  </r>
  <r>
    <n v="301"/>
    <s v="1709800000500"/>
    <s v="COMPRA DIRECTA FERRETERIA Y HERRAMIENTAS"/>
    <s v="1101828001"/>
    <s v="2"/>
    <d v="2025-01-22T00:00:00"/>
    <s v=""/>
    <s v="4200595284"/>
    <s v="110"/>
    <d v="2025-01-29T00:00:00"/>
    <d v="2025-01-30T00:00:00"/>
    <s v=""/>
    <d v="2025-02-10T00:00:00"/>
    <n v="30"/>
    <n v="8"/>
    <s v="Liberado"/>
    <n v="1"/>
    <n v="1"/>
    <n v="1"/>
    <n v="0"/>
    <n v="0"/>
    <n v="0"/>
    <s v="X"/>
    <s v="0.00"/>
    <s v=""/>
    <x v="16"/>
    <s v="OTROS FABRICANTES"/>
    <s v="1709800000500"/>
    <s v=""/>
    <n v="0"/>
    <n v="0"/>
    <m/>
    <s v="7218|JA2593_1001"/>
    <n v="12"/>
    <s v="-"/>
    <m/>
    <s v="YES"/>
    <n v="1"/>
    <s v=""/>
    <s v=""/>
    <n v="0"/>
    <s v="X"/>
    <n v="1"/>
    <s v=""/>
    <s v=""/>
    <s v=""/>
    <s v=""/>
    <n v="1"/>
    <n v="0"/>
    <m/>
    <n v="-354"/>
    <n v="0"/>
    <s v=""/>
    <s v=""/>
  </r>
  <r>
    <n v="302"/>
    <s v="1709800000500"/>
    <s v="COMPRA DIRECTA FERRETERIA Y HERRAMIENTAS"/>
    <s v="1101828001"/>
    <s v="3"/>
    <d v="2025-01-22T00:00:00"/>
    <s v=""/>
    <s v="4200595284"/>
    <s v="120"/>
    <d v="2025-01-29T00:00:00"/>
    <d v="2025-01-30T00:00:00"/>
    <s v=""/>
    <d v="2025-02-10T00:00:00"/>
    <n v="30"/>
    <n v="8"/>
    <s v="Liberado"/>
    <n v="1"/>
    <n v="1"/>
    <n v="1"/>
    <n v="0"/>
    <n v="0"/>
    <n v="0"/>
    <s v="X"/>
    <s v="0.00"/>
    <s v=""/>
    <x v="16"/>
    <s v="OTROS FABRICANTES"/>
    <s v="1709800000500"/>
    <s v=""/>
    <n v="0"/>
    <n v="0"/>
    <m/>
    <s v="7218|JA2593_1001"/>
    <n v="12"/>
    <s v="-"/>
    <m/>
    <s v="YES"/>
    <n v="1"/>
    <s v=""/>
    <s v=""/>
    <n v="0"/>
    <s v="X"/>
    <n v="1"/>
    <s v=""/>
    <s v=""/>
    <s v=""/>
    <s v=""/>
    <n v="1"/>
    <n v="0"/>
    <m/>
    <n v="-354"/>
    <n v="0"/>
    <s v=""/>
    <s v=""/>
  </r>
  <r>
    <n v="303"/>
    <s v="1709800000500"/>
    <s v="COMPRA DIRECTA FERRETERIA Y HERRAMIENTAS"/>
    <s v="1101828001"/>
    <s v="4"/>
    <d v="2025-01-22T00:00:00"/>
    <s v=""/>
    <s v="4200595284"/>
    <s v="130"/>
    <d v="2025-01-29T00:00:00"/>
    <d v="2025-01-30T00:00:00"/>
    <s v=""/>
    <d v="2025-02-10T00:00:00"/>
    <n v="30"/>
    <n v="8"/>
    <s v="Liberado"/>
    <n v="1"/>
    <n v="1"/>
    <n v="1"/>
    <n v="0"/>
    <n v="0"/>
    <n v="0"/>
    <s v="X"/>
    <s v="0.00"/>
    <s v=""/>
    <x v="16"/>
    <s v="OTROS FABRICANTES"/>
    <s v="1709800000500"/>
    <s v=""/>
    <n v="0"/>
    <n v="0"/>
    <m/>
    <s v="7218|JA2593_1001"/>
    <n v="12"/>
    <s v="-"/>
    <m/>
    <s v="YES"/>
    <n v="1"/>
    <s v=""/>
    <s v=""/>
    <n v="0"/>
    <s v="X"/>
    <n v="1"/>
    <s v=""/>
    <s v=""/>
    <s v=""/>
    <s v=""/>
    <n v="1"/>
    <n v="0"/>
    <m/>
    <n v="-354"/>
    <n v="0"/>
    <s v=""/>
    <s v=""/>
  </r>
  <r>
    <n v="304"/>
    <s v="32111502"/>
    <s v="Vishay 1.7 (Dia.) x 3.9mm Simple BZX55C6"/>
    <s v="1101828411"/>
    <s v="1"/>
    <d v="2025-01-23T00:00:00"/>
    <s v=""/>
    <s v="4800002840"/>
    <s v="580"/>
    <d v="2025-01-22T00:00:00"/>
    <s v=""/>
    <s v=""/>
    <d v="2025-01-24T00:00:00"/>
    <n v="0"/>
    <n v="0"/>
    <s v=""/>
    <n v="250"/>
    <n v="250"/>
    <n v="250"/>
    <n v="0"/>
    <n v="0"/>
    <n v="0"/>
    <s v="X"/>
    <s v="0.00"/>
    <s v=""/>
    <x v="0"/>
    <s v=""/>
    <s v="6997806"/>
    <s v=""/>
    <n v="0"/>
    <n v="0"/>
    <m/>
    <s v="7218|JA2585_1001"/>
    <n v="2"/>
    <s v="-"/>
    <m/>
    <s v="YES"/>
    <n v="250"/>
    <s v=""/>
    <s v=""/>
    <n v="0"/>
    <s v="X"/>
    <n v="1"/>
    <s v=""/>
    <s v=""/>
    <s v=""/>
    <s v=""/>
    <n v="1"/>
    <n v="0"/>
    <m/>
    <n v="-371"/>
    <n v="0"/>
    <s v=""/>
    <s v=""/>
  </r>
  <r>
    <n v="305"/>
    <s v="31201623"/>
    <s v="Adhesivo de contacto Teroson Terokal 244"/>
    <s v="1101828417"/>
    <s v="1"/>
    <d v="2025-01-23T00:00:00"/>
    <s v=""/>
    <s v="4800002840"/>
    <s v="600"/>
    <d v="2025-01-22T00:00:00"/>
    <s v=""/>
    <s v=""/>
    <d v="2025-01-24T00:00:00"/>
    <n v="0"/>
    <n v="0"/>
    <s v=""/>
    <n v="2"/>
    <n v="2"/>
    <n v="2"/>
    <n v="0"/>
    <n v="0"/>
    <n v="0"/>
    <s v="X"/>
    <s v="0.00"/>
    <s v=""/>
    <x v="0"/>
    <s v=""/>
    <s v="5246059"/>
    <s v=""/>
    <n v="0"/>
    <n v="0"/>
    <m/>
    <s v="7218|S24B05_P10253"/>
    <n v="2"/>
    <s v="-"/>
    <m/>
    <s v="YES"/>
    <n v="2"/>
    <s v=""/>
    <s v=""/>
    <n v="0"/>
    <s v="X"/>
    <n v="1"/>
    <s v=""/>
    <s v=""/>
    <s v=""/>
    <s v=""/>
    <n v="1"/>
    <n v="0"/>
    <m/>
    <n v="-371"/>
    <n v="0"/>
    <s v=""/>
    <s v=""/>
  </r>
  <r>
    <n v="306"/>
    <s v="32121506"/>
    <s v="Condensador cer&amp;#225;mico multicapa MLCC"/>
    <s v="1101828476"/>
    <s v="1"/>
    <d v="2025-01-23T00:00:00"/>
    <s v=""/>
    <s v="4800002841"/>
    <s v="30"/>
    <d v="2025-01-23T00:00:00"/>
    <s v=""/>
    <s v=""/>
    <d v="2025-01-24T00:00:00"/>
    <n v="0"/>
    <n v="0"/>
    <s v=""/>
    <n v="10"/>
    <n v="10"/>
    <n v="10"/>
    <n v="0"/>
    <n v="0"/>
    <n v="0"/>
    <s v="X"/>
    <s v="0.00"/>
    <s v=""/>
    <x v="0"/>
    <s v=""/>
    <s v="6994920"/>
    <s v=""/>
    <n v="0"/>
    <n v="0"/>
    <m/>
    <s v="7218|JA2594_1001"/>
    <n v="1"/>
    <s v="-"/>
    <m/>
    <s v="YES"/>
    <n v="10"/>
    <s v=""/>
    <s v=""/>
    <n v="0"/>
    <s v="X"/>
    <n v="1"/>
    <s v=""/>
    <s v=""/>
    <s v=""/>
    <s v=""/>
    <n v="1"/>
    <n v="0"/>
    <m/>
    <n v="-371"/>
    <n v="0"/>
    <s v=""/>
    <s v=""/>
  </r>
  <r>
    <n v="307"/>
    <s v="39121004"/>
    <s v="Fuente de alimentaci&amp;#243;n conmutada Ex"/>
    <s v="1101828497"/>
    <s v="1"/>
    <d v="2025-01-23T00:00:00"/>
    <s v=""/>
    <s v="4800002841"/>
    <s v="40"/>
    <d v="2025-01-23T00:00:00"/>
    <s v=""/>
    <s v=""/>
    <d v="2025-01-24T00:00:00"/>
    <n v="0"/>
    <n v="0"/>
    <s v=""/>
    <n v="1"/>
    <n v="1"/>
    <n v="1"/>
    <n v="0"/>
    <n v="0"/>
    <n v="0"/>
    <s v="X"/>
    <s v="0.00"/>
    <s v=""/>
    <x v="0"/>
    <s v=""/>
    <s v="6273787"/>
    <s v=""/>
    <n v="0"/>
    <n v="0"/>
    <m/>
    <s v="7218|JA2585_1001"/>
    <n v="1"/>
    <s v="-"/>
    <m/>
    <s v="YES"/>
    <n v="1"/>
    <s v=""/>
    <s v=""/>
    <n v="0"/>
    <s v="X"/>
    <n v="1"/>
    <s v=""/>
    <s v=""/>
    <s v=""/>
    <s v=""/>
    <n v="1"/>
    <n v="0"/>
    <m/>
    <n v="-371"/>
    <n v="0"/>
    <s v=""/>
    <s v=""/>
  </r>
  <r>
    <n v="308"/>
    <s v="39121402"/>
    <s v="Clavija Legrand de 2P+E de color Negro,"/>
    <s v="1101828497"/>
    <s v="2"/>
    <d v="2025-01-23T00:00:00"/>
    <s v=""/>
    <s v="4800002841"/>
    <s v="50"/>
    <d v="2025-01-23T00:00:00"/>
    <s v=""/>
    <s v=""/>
    <d v="2025-01-24T00:00:00"/>
    <n v="0"/>
    <n v="0"/>
    <s v=""/>
    <n v="1"/>
    <n v="1"/>
    <n v="1"/>
    <n v="0"/>
    <n v="0"/>
    <n v="0"/>
    <s v="X"/>
    <s v="0.00"/>
    <s v=""/>
    <x v="0"/>
    <s v=""/>
    <s v="2008444"/>
    <s v=""/>
    <n v="0"/>
    <n v="0"/>
    <m/>
    <s v="7218|JA2585_1001"/>
    <n v="1"/>
    <s v="-"/>
    <m/>
    <s v="YES"/>
    <n v="1"/>
    <s v=""/>
    <s v=""/>
    <n v="0"/>
    <s v="X"/>
    <n v="1"/>
    <s v=""/>
    <s v=""/>
    <s v=""/>
    <s v=""/>
    <n v="1"/>
    <n v="0"/>
    <m/>
    <n v="-371"/>
    <n v="0"/>
    <s v=""/>
    <s v=""/>
  </r>
  <r>
    <n v="309"/>
    <s v="39121402"/>
    <s v="Clavija Legrand de 2P+E de color Negro,"/>
    <s v="1101828497"/>
    <s v="3"/>
    <d v="2025-01-23T00:00:00"/>
    <s v=""/>
    <s v="4800002841"/>
    <s v="60"/>
    <d v="2025-01-23T00:00:00"/>
    <s v=""/>
    <s v=""/>
    <d v="2025-01-24T00:00:00"/>
    <n v="0"/>
    <n v="0"/>
    <s v=""/>
    <n v="20"/>
    <n v="20"/>
    <n v="20"/>
    <n v="0"/>
    <n v="0"/>
    <n v="0"/>
    <s v="X"/>
    <s v="0.00"/>
    <s v=""/>
    <x v="0"/>
    <s v=""/>
    <s v="7050872"/>
    <s v=""/>
    <n v="0"/>
    <n v="0"/>
    <m/>
    <s v="7218|JA2585_1001"/>
    <n v="1"/>
    <s v="-"/>
    <m/>
    <s v="YES"/>
    <n v="20"/>
    <s v=""/>
    <s v=""/>
    <n v="0"/>
    <s v="X"/>
    <n v="1"/>
    <s v=""/>
    <s v=""/>
    <s v=""/>
    <s v=""/>
    <n v="1"/>
    <n v="0"/>
    <m/>
    <n v="-371"/>
    <n v="0"/>
    <s v=""/>
    <s v=""/>
  </r>
  <r>
    <n v="310"/>
    <s v="27111714"/>
    <s v="Llave en cruz para armario de control RS"/>
    <s v="1101828497"/>
    <s v="4"/>
    <d v="2025-01-23T00:00:00"/>
    <s v=""/>
    <s v="4800002841"/>
    <s v="70"/>
    <d v="2025-01-23T00:00:00"/>
    <s v=""/>
    <s v=""/>
    <d v="2025-01-24T00:00:00"/>
    <n v="0"/>
    <n v="0"/>
    <s v=""/>
    <n v="1"/>
    <n v="1"/>
    <n v="1"/>
    <n v="0"/>
    <n v="0"/>
    <n v="0"/>
    <s v="X"/>
    <s v="0.00"/>
    <s v=""/>
    <x v="0"/>
    <s v=""/>
    <s v="8417005"/>
    <s v=""/>
    <n v="0"/>
    <n v="0"/>
    <m/>
    <s v="7218|JA2585_1001"/>
    <n v="1"/>
    <s v="-"/>
    <m/>
    <s v="YES"/>
    <n v="1"/>
    <s v=""/>
    <s v=""/>
    <n v="0"/>
    <s v="X"/>
    <n v="1"/>
    <s v=""/>
    <s v=""/>
    <s v=""/>
    <s v=""/>
    <n v="1"/>
    <n v="0"/>
    <m/>
    <n v="-371"/>
    <n v="0"/>
    <s v=""/>
    <s v=""/>
  </r>
  <r>
    <n v="311"/>
    <s v="26121636"/>
    <s v="Cable de alimentaci&amp;#243;n RS PRO Negro"/>
    <s v="1101828497"/>
    <s v="5"/>
    <d v="2025-01-23T00:00:00"/>
    <s v=""/>
    <s v="4800002841"/>
    <s v="80"/>
    <d v="2025-01-23T00:00:00"/>
    <s v=""/>
    <s v=""/>
    <d v="2025-01-24T00:00:00"/>
    <n v="0"/>
    <n v="0"/>
    <s v=""/>
    <n v="1"/>
    <n v="1"/>
    <n v="1"/>
    <n v="0"/>
    <n v="0"/>
    <n v="0"/>
    <s v="X"/>
    <s v="0.00"/>
    <s v=""/>
    <x v="0"/>
    <s v=""/>
    <s v="1230958"/>
    <s v=""/>
    <n v="0"/>
    <n v="0"/>
    <m/>
    <s v="7218|JA2585_1001"/>
    <n v="1"/>
    <s v="-"/>
    <m/>
    <s v="YES"/>
    <n v="1"/>
    <s v=""/>
    <s v=""/>
    <n v="0"/>
    <s v="X"/>
    <n v="1"/>
    <s v=""/>
    <s v=""/>
    <s v=""/>
    <s v=""/>
    <n v="1"/>
    <n v="0"/>
    <m/>
    <n v="-371"/>
    <n v="0"/>
    <s v=""/>
    <s v=""/>
  </r>
  <r>
    <n v="312"/>
    <s v="1261190420000"/>
    <s v="BATERIA RECARG P/IMPRESOR RHINO4200/5200"/>
    <s v="1101829056"/>
    <s v="1"/>
    <d v="2025-01-24T00:00:00"/>
    <s v=""/>
    <s v="4200595281"/>
    <s v="10"/>
    <d v="2025-01-29T00:00:00"/>
    <d v="2025-01-29T00:00:00"/>
    <s v=""/>
    <d v="2025-02-12T00:00:00"/>
    <n v="40"/>
    <n v="8"/>
    <s v="Liberado"/>
    <n v="1"/>
    <n v="1"/>
    <n v="1"/>
    <n v="0"/>
    <n v="1"/>
    <n v="0"/>
    <s v="X"/>
    <s v="0.00"/>
    <s v=""/>
    <x v="25"/>
    <s v="DYMO"/>
    <s v="1759398"/>
    <s v=""/>
    <n v="0"/>
    <n v="0"/>
    <m/>
    <s v="7218|S24B05_P10322"/>
    <n v="14"/>
    <s v="-"/>
    <m/>
    <s v="YES"/>
    <n v="1"/>
    <s v=""/>
    <s v=""/>
    <n v="0"/>
    <s v="X"/>
    <n v="1"/>
    <s v=""/>
    <s v=""/>
    <s v=""/>
    <s v=""/>
    <n v="1"/>
    <n v="0"/>
    <m/>
    <n v="-352"/>
    <n v="0"/>
    <s v=""/>
    <s v=""/>
  </r>
  <r>
    <n v="313"/>
    <s v=""/>
    <s v="REFORMA ESCALERA BAHIA 3"/>
    <s v="1101829104"/>
    <s v="1"/>
    <d v="2025-01-24T00:00:00"/>
    <s v=""/>
    <s v="4300339373"/>
    <s v="10"/>
    <d v="2025-01-27T00:00:00"/>
    <d v="2025-01-28T00:00:00"/>
    <s v=""/>
    <d v="2025-03-17T00:00:00"/>
    <n v="0"/>
    <n v="0"/>
    <s v="Liberado"/>
    <n v="1"/>
    <n v="1"/>
    <n v="0"/>
    <n v="0"/>
    <n v="0"/>
    <n v="0"/>
    <s v="X"/>
    <s v="0.00"/>
    <s v=""/>
    <x v="26"/>
    <s v=""/>
    <s v=""/>
    <s v=""/>
    <n v="0"/>
    <n v="0"/>
    <m/>
    <s v="7218|S24B05_S1075"/>
    <n v="49"/>
    <s v="-"/>
    <m/>
    <s v="YES"/>
    <n v="0"/>
    <s v=""/>
    <s v=""/>
    <n v="0"/>
    <s v="X"/>
    <n v="1"/>
    <s v=""/>
    <s v=""/>
    <s v=""/>
    <s v=""/>
    <n v="1"/>
    <n v="0"/>
    <m/>
    <n v="-319"/>
    <n v="0"/>
    <s v=""/>
    <s v=""/>
  </r>
  <r>
    <n v="314"/>
    <s v="1359900000500"/>
    <s v="COMPRA DIRECTA ELECTRICOS/ELECTRONICOS"/>
    <s v="1101829654"/>
    <s v="1"/>
    <d v="2025-01-27T00:00:00"/>
    <s v=""/>
    <s v="4200595602"/>
    <s v="80"/>
    <d v="2025-01-30T00:00:00"/>
    <d v="2025-01-30T00:00:00"/>
    <s v=""/>
    <d v="2025-02-14T00:00:00"/>
    <n v="30"/>
    <n v="8"/>
    <s v="Liberado"/>
    <n v="1"/>
    <n v="1"/>
    <n v="1"/>
    <n v="0"/>
    <n v="0"/>
    <n v="0"/>
    <s v="X"/>
    <s v="0.00"/>
    <s v=""/>
    <x v="6"/>
    <s v="OTROS FABRICANTES"/>
    <s v="1359900000500"/>
    <s v=""/>
    <n v="0"/>
    <n v="0"/>
    <m/>
    <s v="7218|JA2593_1001"/>
    <n v="15"/>
    <s v="-"/>
    <m/>
    <s v="YES"/>
    <n v="1"/>
    <s v=""/>
    <s v=""/>
    <n v="0"/>
    <s v="X"/>
    <n v="1"/>
    <s v=""/>
    <s v=""/>
    <s v=""/>
    <s v=""/>
    <n v="1"/>
    <n v="0"/>
    <m/>
    <n v="-350"/>
    <n v="0"/>
    <s v=""/>
    <s v=""/>
  </r>
  <r>
    <n v="315"/>
    <s v="1359900000500"/>
    <s v="COMPRA DIRECTA ELECTRICOS/ELECTRONICOS"/>
    <s v="1101829654"/>
    <s v="2"/>
    <d v="2025-01-27T00:00:00"/>
    <s v=""/>
    <s v="4200595602"/>
    <s v="90"/>
    <d v="2025-01-30T00:00:00"/>
    <d v="2025-01-30T00:00:00"/>
    <s v=""/>
    <d v="2025-02-14T00:00:00"/>
    <n v="30"/>
    <n v="8"/>
    <s v="Liberado"/>
    <n v="1"/>
    <n v="1"/>
    <n v="1"/>
    <n v="0"/>
    <n v="0"/>
    <n v="0"/>
    <s v="X"/>
    <s v="0.00"/>
    <s v=""/>
    <x v="6"/>
    <s v="OTROS FABRICANTES"/>
    <s v="1359900000500"/>
    <s v=""/>
    <n v="0"/>
    <n v="0"/>
    <m/>
    <s v="7218|JA2593_1001"/>
    <n v="15"/>
    <s v="-"/>
    <m/>
    <s v="YES"/>
    <n v="1"/>
    <s v=""/>
    <s v=""/>
    <n v="0"/>
    <s v="X"/>
    <n v="1"/>
    <s v=""/>
    <s v=""/>
    <s v=""/>
    <s v=""/>
    <n v="1"/>
    <n v="0"/>
    <m/>
    <n v="-350"/>
    <n v="0"/>
    <s v=""/>
    <s v=""/>
  </r>
  <r>
    <n v="316"/>
    <s v="39121404"/>
    <s v="Puntera hueca de crimpado TE Connectivit"/>
    <s v="1101829712"/>
    <s v="1"/>
    <d v="2025-01-27T00:00:00"/>
    <s v=""/>
    <s v="4800002844"/>
    <s v="300"/>
    <d v="2025-01-27T00:00:00"/>
    <s v=""/>
    <s v=""/>
    <d v="2025-01-28T00:00:00"/>
    <n v="0"/>
    <n v="0"/>
    <s v=""/>
    <n v="50"/>
    <n v="50"/>
    <n v="50"/>
    <n v="0"/>
    <n v="0"/>
    <n v="0"/>
    <s v="X"/>
    <s v="0.00"/>
    <s v=""/>
    <x v="0"/>
    <s v=""/>
    <s v="7187359"/>
    <s v=""/>
    <n v="0"/>
    <n v="0"/>
    <m/>
    <s v="7218|JA2585_1001"/>
    <n v="1"/>
    <s v="-"/>
    <m/>
    <s v="YES"/>
    <n v="50"/>
    <s v=""/>
    <s v=""/>
    <n v="0"/>
    <s v="X"/>
    <n v="1"/>
    <s v=""/>
    <s v=""/>
    <s v=""/>
    <s v=""/>
    <n v="1"/>
    <n v="0"/>
    <m/>
    <n v="-367"/>
    <n v="0"/>
    <s v=""/>
    <s v=""/>
  </r>
  <r>
    <n v="317"/>
    <s v="39121432"/>
    <s v="Terminal redondo no aislado de N&amp;#237;qu"/>
    <s v="1101829712"/>
    <s v="2"/>
    <d v="2025-01-27T00:00:00"/>
    <s v=""/>
    <s v="4800002844"/>
    <s v="310"/>
    <d v="2025-01-27T00:00:00"/>
    <s v=""/>
    <s v=""/>
    <d v="2025-01-28T00:00:00"/>
    <n v="0"/>
    <n v="0"/>
    <s v=""/>
    <n v="20"/>
    <n v="20"/>
    <n v="20"/>
    <n v="0"/>
    <n v="0"/>
    <n v="0"/>
    <s v="X"/>
    <s v="0.00"/>
    <s v=""/>
    <x v="0"/>
    <s v=""/>
    <s v="1611285"/>
    <s v=""/>
    <n v="0"/>
    <n v="0"/>
    <m/>
    <s v="7218|JA2585_1001"/>
    <n v="1"/>
    <s v="-"/>
    <m/>
    <s v="YES"/>
    <n v="20"/>
    <s v=""/>
    <s v=""/>
    <n v="0"/>
    <s v="X"/>
    <n v="1"/>
    <s v=""/>
    <s v=""/>
    <s v=""/>
    <s v=""/>
    <n v="1"/>
    <n v="0"/>
    <m/>
    <n v="-367"/>
    <n v="0"/>
    <s v=""/>
    <s v=""/>
  </r>
  <r>
    <n v="318"/>
    <s v="32000000"/>
    <s v="Conector circular MIL-C-38999 serie III"/>
    <s v="1101829869"/>
    <s v="1"/>
    <d v="2025-01-27T00:00:00"/>
    <s v=""/>
    <s v="4800002845"/>
    <s v="400"/>
    <d v="2025-01-27T00:00:00"/>
    <s v=""/>
    <s v=""/>
    <d v="2025-01-28T00:00:00"/>
    <n v="0"/>
    <n v="0"/>
    <s v=""/>
    <n v="1"/>
    <n v="1"/>
    <n v="1"/>
    <n v="0"/>
    <n v="0"/>
    <n v="0"/>
    <s v="X"/>
    <s v="0.00"/>
    <s v=""/>
    <x v="0"/>
    <s v=""/>
    <s v="2804851"/>
    <s v=""/>
    <n v="0"/>
    <n v="0"/>
    <m/>
    <s v="7218|JA2585_1001"/>
    <n v="1"/>
    <s v="-"/>
    <m/>
    <s v="YES"/>
    <n v="1"/>
    <s v=""/>
    <s v=""/>
    <n v="0"/>
    <s v="X"/>
    <n v="1"/>
    <s v=""/>
    <s v=""/>
    <s v=""/>
    <s v=""/>
    <n v="1"/>
    <n v="0"/>
    <m/>
    <n v="-367"/>
    <n v="0"/>
    <s v=""/>
    <s v=""/>
  </r>
  <r>
    <n v="319"/>
    <s v="1709800000500"/>
    <s v="COMPRA DIRECTA FERRETERIA Y HERRAMIENTAS"/>
    <s v="1101829887"/>
    <s v="1"/>
    <d v="2025-01-27T00:00:00"/>
    <s v=""/>
    <s v="4200596100"/>
    <s v="10"/>
    <d v="2025-02-03T00:00:00"/>
    <d v="2025-02-03T00:00:00"/>
    <s v=""/>
    <d v="2025-02-17T00:00:00"/>
    <n v="30"/>
    <n v="8"/>
    <s v="Liberado"/>
    <n v="1"/>
    <n v="1"/>
    <n v="1"/>
    <n v="0"/>
    <n v="0"/>
    <n v="0"/>
    <s v="X"/>
    <s v="0.00"/>
    <s v=""/>
    <x v="4"/>
    <s v="OTROS FABRICANTES"/>
    <s v="1709800000500"/>
    <s v=""/>
    <n v="0"/>
    <n v="0"/>
    <m/>
    <s v="7218|JA2593_1001"/>
    <n v="14"/>
    <s v="-"/>
    <m/>
    <s v="YES"/>
    <n v="1"/>
    <s v=""/>
    <s v=""/>
    <n v="0"/>
    <s v="X"/>
    <n v="1"/>
    <s v=""/>
    <s v=""/>
    <s v=""/>
    <s v=""/>
    <n v="1"/>
    <n v="0"/>
    <m/>
    <n v="-347"/>
    <n v="0"/>
    <s v=""/>
    <s v=""/>
  </r>
  <r>
    <n v="320"/>
    <s v="1359900000500"/>
    <s v="COMPRA DIRECTA ELECTRICOS/ELECTRONICOS"/>
    <s v="1101829888"/>
    <s v="1"/>
    <d v="2025-01-27T00:00:00"/>
    <s v=""/>
    <s v="4200596100"/>
    <s v="20"/>
    <d v="2025-02-03T00:00:00"/>
    <d v="2025-02-03T00:00:00"/>
    <s v=""/>
    <d v="2025-02-17T00:00:00"/>
    <n v="30"/>
    <n v="8"/>
    <s v="Liberado"/>
    <n v="1"/>
    <n v="1"/>
    <n v="1"/>
    <n v="0"/>
    <n v="0"/>
    <n v="0"/>
    <s v="X"/>
    <s v="0.00"/>
    <s v=""/>
    <x v="4"/>
    <s v="OTROS FABRICANTES"/>
    <s v="1359900000500"/>
    <s v=""/>
    <n v="0"/>
    <n v="0"/>
    <m/>
    <s v="7218|JA2593_1001"/>
    <n v="14"/>
    <s v="-"/>
    <m/>
    <s v="YES"/>
    <n v="1"/>
    <s v=""/>
    <s v=""/>
    <n v="0"/>
    <s v="X"/>
    <n v="1"/>
    <s v=""/>
    <s v=""/>
    <s v=""/>
    <s v=""/>
    <n v="1"/>
    <n v="0"/>
    <m/>
    <n v="-347"/>
    <n v="0"/>
    <s v=""/>
    <s v=""/>
  </r>
  <r>
    <n v="321"/>
    <s v="1359900000500"/>
    <s v="COMPRA DIRECTA ELECTRICOS/ELECTRONICOS"/>
    <s v="1101829913"/>
    <s v="1"/>
    <d v="2025-01-27T00:00:00"/>
    <s v=""/>
    <s v="4200596107"/>
    <s v="80"/>
    <d v="2025-02-03T00:00:00"/>
    <d v="2025-02-03T00:00:00"/>
    <s v=""/>
    <d v="2025-02-17T00:00:00"/>
    <n v="30"/>
    <n v="8"/>
    <s v="Liberado"/>
    <n v="1"/>
    <n v="1"/>
    <n v="1"/>
    <n v="0"/>
    <n v="0"/>
    <n v="0"/>
    <s v="X"/>
    <s v="0.00"/>
    <s v=""/>
    <x v="4"/>
    <s v="OTROS FABRICANTES"/>
    <s v="1359900000500"/>
    <s v=""/>
    <n v="0"/>
    <n v="0"/>
    <m/>
    <s v="7218|JA2593_1001"/>
    <n v="14"/>
    <s v="-"/>
    <m/>
    <s v="YES"/>
    <n v="1"/>
    <s v=""/>
    <s v=""/>
    <n v="0"/>
    <s v="X"/>
    <n v="1"/>
    <s v=""/>
    <s v=""/>
    <s v=""/>
    <s v=""/>
    <n v="1"/>
    <n v="0"/>
    <m/>
    <n v="-347"/>
    <n v="0"/>
    <s v=""/>
    <s v=""/>
  </r>
  <r>
    <n v="322"/>
    <s v="1709800000500"/>
    <s v="COMPRA DIRECTA FERRETERIA Y HERRAMIENTAS"/>
    <s v="1101829941"/>
    <s v="1"/>
    <d v="2025-01-27T00:00:00"/>
    <s v=""/>
    <s v="4200596234"/>
    <s v="60"/>
    <d v="2025-02-04T00:00:00"/>
    <d v="2025-02-04T00:00:00"/>
    <s v=""/>
    <d v="2025-02-17T00:00:00"/>
    <n v="30"/>
    <n v="8"/>
    <s v="Liberado"/>
    <n v="1"/>
    <n v="1"/>
    <n v="1"/>
    <n v="0"/>
    <n v="0"/>
    <n v="0"/>
    <s v="X"/>
    <s v="0.00"/>
    <s v=""/>
    <x v="23"/>
    <s v="OTROS FABRICANTES"/>
    <s v="1709800000500"/>
    <s v=""/>
    <n v="0"/>
    <n v="0"/>
    <m/>
    <s v="7218|S24B05_S1075"/>
    <n v="13"/>
    <s v="-"/>
    <m/>
    <s v="YES"/>
    <n v="1"/>
    <s v=""/>
    <s v=""/>
    <n v="0"/>
    <s v="X"/>
    <n v="1"/>
    <s v=""/>
    <s v=""/>
    <s v=""/>
    <s v=""/>
    <n v="1"/>
    <n v="0"/>
    <m/>
    <n v="-347"/>
    <n v="0"/>
    <s v=""/>
    <s v=""/>
  </r>
  <r>
    <n v="323"/>
    <s v="7889090900000"/>
    <s v="ROPA LABORAL CATALOGO INDRA"/>
    <s v="1101830334"/>
    <s v="1"/>
    <d v="2025-01-28T00:00:00"/>
    <s v=""/>
    <s v="4900010251"/>
    <s v="10"/>
    <d v="2025-01-28T00:00:00"/>
    <s v=""/>
    <s v=""/>
    <d v="2025-03-31T00:00:00"/>
    <n v="40"/>
    <n v="8"/>
    <s v=""/>
    <n v="1"/>
    <n v="1"/>
    <n v="1"/>
    <n v="0"/>
    <n v="0"/>
    <n v="0"/>
    <s v="X"/>
    <s v="0.00"/>
    <s v=""/>
    <x v="27"/>
    <s v="INDRA SISTEMAS S.A."/>
    <s v="7889090900000"/>
    <s v=""/>
    <n v="0"/>
    <n v="0"/>
    <m/>
    <s v="7218|JA2594_1001"/>
    <n v="62"/>
    <s v="-"/>
    <m/>
    <s v="YES"/>
    <n v="1"/>
    <s v=""/>
    <s v=""/>
    <n v="0"/>
    <s v="X"/>
    <n v="1"/>
    <s v=""/>
    <s v=""/>
    <s v=""/>
    <s v=""/>
    <n v="1"/>
    <n v="0"/>
    <m/>
    <n v="-305"/>
    <n v="0"/>
    <s v=""/>
    <s v=""/>
  </r>
  <r>
    <n v="324"/>
    <s v="39121402"/>
    <s v="Punto de toma de tierra para rack para p"/>
    <s v="1101831419"/>
    <s v="1"/>
    <d v="2025-01-30T00:00:00"/>
    <s v=""/>
    <s v="4800002850"/>
    <s v="280"/>
    <d v="2025-01-29T00:00:00"/>
    <s v=""/>
    <s v=""/>
    <d v="2025-01-31T00:00:00"/>
    <n v="0"/>
    <n v="0"/>
    <s v=""/>
    <n v="4"/>
    <n v="4"/>
    <n v="4"/>
    <n v="0"/>
    <n v="0"/>
    <n v="0"/>
    <s v="X"/>
    <s v="0.00"/>
    <s v=""/>
    <x v="0"/>
    <s v=""/>
    <s v="0392141"/>
    <s v=""/>
    <n v="0"/>
    <n v="0"/>
    <m/>
    <s v="7218|JA2585_1001"/>
    <n v="2"/>
    <s v="-"/>
    <m/>
    <s v="YES"/>
    <n v="4"/>
    <s v=""/>
    <s v=""/>
    <n v="0"/>
    <s v="X"/>
    <n v="1"/>
    <s v=""/>
    <s v=""/>
    <s v=""/>
    <s v=""/>
    <n v="1"/>
    <n v="0"/>
    <m/>
    <n v="-364"/>
    <n v="0"/>
    <s v=""/>
    <s v=""/>
  </r>
  <r>
    <n v="325"/>
    <s v="39121404"/>
    <s v="Puntera hueca de crimpado TE Connectivit"/>
    <s v="1101831419"/>
    <s v="2"/>
    <d v="2025-01-30T00:00:00"/>
    <s v=""/>
    <s v="4800002850"/>
    <s v="290"/>
    <d v="2025-01-29T00:00:00"/>
    <s v=""/>
    <s v=""/>
    <d v="2025-01-31T00:00:00"/>
    <n v="0"/>
    <n v="0"/>
    <s v=""/>
    <n v="50"/>
    <n v="50"/>
    <n v="50"/>
    <n v="0"/>
    <n v="0"/>
    <n v="0"/>
    <s v="X"/>
    <s v="0.00"/>
    <s v=""/>
    <x v="0"/>
    <s v=""/>
    <s v="7187359"/>
    <s v=""/>
    <n v="0"/>
    <n v="0"/>
    <m/>
    <s v="7218|JA2585_1001"/>
    <n v="2"/>
    <s v="-"/>
    <m/>
    <s v="YES"/>
    <n v="50"/>
    <s v=""/>
    <s v=""/>
    <n v="0"/>
    <s v="X"/>
    <n v="1"/>
    <s v=""/>
    <s v=""/>
    <s v=""/>
    <s v=""/>
    <n v="1"/>
    <n v="0"/>
    <m/>
    <n v="-364"/>
    <n v="0"/>
    <s v=""/>
    <s v=""/>
  </r>
  <r>
    <n v="326"/>
    <s v="1359900000500"/>
    <s v="COMPRA DIRECTA ELECTRICOS/ELECTRONICOS"/>
    <s v="1101831641"/>
    <s v="1"/>
    <d v="2025-01-30T00:00:00"/>
    <s v=""/>
    <s v="4200596485"/>
    <s v="20"/>
    <d v="2025-02-05T00:00:00"/>
    <d v="2025-02-06T00:00:00"/>
    <s v=""/>
    <d v="2025-02-19T00:00:00"/>
    <n v="30"/>
    <n v="8"/>
    <s v="Liberado"/>
    <n v="1"/>
    <n v="1"/>
    <n v="1"/>
    <n v="0"/>
    <n v="0"/>
    <n v="0"/>
    <s v="X"/>
    <s v="0.00"/>
    <s v=""/>
    <x v="4"/>
    <s v="OTROS FABRICANTES"/>
    <s v="1359900000500"/>
    <s v=""/>
    <n v="0"/>
    <n v="0"/>
    <m/>
    <s v="7218|JA2594_1001"/>
    <n v="14"/>
    <s v="-"/>
    <m/>
    <s v="YES"/>
    <n v="1"/>
    <s v=""/>
    <s v=""/>
    <n v="0"/>
    <s v="X"/>
    <n v="1"/>
    <s v=""/>
    <s v=""/>
    <s v=""/>
    <s v=""/>
    <n v="1"/>
    <n v="0"/>
    <m/>
    <n v="-345"/>
    <n v="0"/>
    <s v=""/>
    <s v=""/>
  </r>
  <r>
    <n v="327"/>
    <s v="1359900000500"/>
    <s v="COMPRA DIRECTA ELECTRICOS/ELECTRONICOS"/>
    <s v="1101831641"/>
    <s v="2"/>
    <d v="2025-01-30T00:00:00"/>
    <s v=""/>
    <s v="4200596485"/>
    <s v="30"/>
    <d v="2025-02-05T00:00:00"/>
    <d v="2025-02-06T00:00:00"/>
    <s v=""/>
    <d v="2025-02-19T00:00:00"/>
    <n v="30"/>
    <n v="8"/>
    <s v="Liberado"/>
    <n v="1"/>
    <n v="1"/>
    <n v="1"/>
    <n v="0"/>
    <n v="0"/>
    <n v="0"/>
    <s v="X"/>
    <s v="0.00"/>
    <s v=""/>
    <x v="4"/>
    <s v="OTROS FABRICANTES"/>
    <s v="1359900000500"/>
    <s v=""/>
    <n v="0"/>
    <n v="0"/>
    <m/>
    <s v="7218|JA2594_1001"/>
    <n v="14"/>
    <s v="-"/>
    <m/>
    <s v="YES"/>
    <n v="1"/>
    <s v=""/>
    <s v=""/>
    <n v="0"/>
    <s v="X"/>
    <n v="1"/>
    <s v=""/>
    <s v=""/>
    <s v=""/>
    <s v=""/>
    <n v="1"/>
    <n v="0"/>
    <m/>
    <n v="-345"/>
    <n v="0"/>
    <s v=""/>
    <s v=""/>
  </r>
  <r>
    <n v="328"/>
    <s v="1359900000500"/>
    <s v="COMPRA DIRECTA ELECTRICOS/ELECTRONICOS"/>
    <s v="1101831671"/>
    <s v="1"/>
    <d v="2025-01-30T00:00:00"/>
    <s v=""/>
    <s v="4200596485"/>
    <s v="40"/>
    <d v="2025-02-05T00:00:00"/>
    <d v="2025-02-06T00:00:00"/>
    <s v=""/>
    <d v="2025-02-19T00:00:00"/>
    <n v="30"/>
    <n v="8"/>
    <s v="Liberado"/>
    <n v="1"/>
    <n v="1"/>
    <n v="1"/>
    <n v="0"/>
    <n v="0"/>
    <n v="0"/>
    <s v="X"/>
    <s v="0.00"/>
    <s v=""/>
    <x v="4"/>
    <s v="OTROS FABRICANTES"/>
    <s v="1359900000500"/>
    <s v=""/>
    <n v="0"/>
    <n v="0"/>
    <m/>
    <s v="7218|JA2594_1001"/>
    <n v="14"/>
    <s v="-"/>
    <m/>
    <s v="YES"/>
    <n v="1"/>
    <s v=""/>
    <s v=""/>
    <n v="0"/>
    <s v="X"/>
    <n v="1"/>
    <s v=""/>
    <s v=""/>
    <s v=""/>
    <s v=""/>
    <n v="1"/>
    <n v="0"/>
    <m/>
    <n v="-345"/>
    <n v="0"/>
    <s v=""/>
    <s v=""/>
  </r>
  <r>
    <n v="329"/>
    <s v="1359900000500"/>
    <s v="COMPRA DIRECTA ELECTRICOS/ELECTRONICOS"/>
    <s v="1101831749"/>
    <s v="1"/>
    <d v="2025-01-30T00:00:00"/>
    <s v=""/>
    <s v="4200596508"/>
    <s v="30"/>
    <d v="2025-02-05T00:00:00"/>
    <d v="2025-02-06T00:00:00"/>
    <s v=""/>
    <d v="2025-02-19T00:00:00"/>
    <n v="30"/>
    <n v="8"/>
    <s v="Liberado"/>
    <n v="1"/>
    <n v="1"/>
    <n v="1"/>
    <n v="0"/>
    <n v="0"/>
    <n v="0"/>
    <s v="X"/>
    <s v="0.00"/>
    <s v=""/>
    <x v="4"/>
    <s v="OTROS FABRICANTES"/>
    <s v="1359900000500"/>
    <s v=""/>
    <n v="0"/>
    <n v="0"/>
    <m/>
    <s v="7218|JA2582_1001"/>
    <n v="14"/>
    <s v="-"/>
    <m/>
    <s v="YES"/>
    <n v="1"/>
    <s v=""/>
    <s v=""/>
    <n v="0"/>
    <s v="X"/>
    <n v="1"/>
    <s v=""/>
    <s v=""/>
    <s v=""/>
    <s v=""/>
    <n v="1"/>
    <n v="0"/>
    <m/>
    <n v="-345"/>
    <n v="0"/>
    <s v=""/>
    <s v=""/>
  </r>
  <r>
    <n v="330"/>
    <s v="1359900000500"/>
    <s v="COMPRA DIRECTA ELECTRICOS/ELECTRONICOS"/>
    <s v="1101831775"/>
    <s v="1"/>
    <d v="2025-01-30T00:00:00"/>
    <s v=""/>
    <s v="4200596514"/>
    <s v="10"/>
    <d v="2025-02-05T00:00:00"/>
    <d v="2025-02-06T00:00:00"/>
    <s v=""/>
    <d v="2025-02-19T00:00:00"/>
    <n v="30"/>
    <n v="8"/>
    <s v="Liberado"/>
    <n v="1"/>
    <n v="1"/>
    <n v="1"/>
    <n v="0"/>
    <n v="0"/>
    <n v="0"/>
    <s v="X"/>
    <s v="0.00"/>
    <s v=""/>
    <x v="6"/>
    <s v="OTROS FABRICANTES"/>
    <s v="1359900000500"/>
    <s v=""/>
    <n v="0"/>
    <n v="0"/>
    <m/>
    <s v="7218|JA2593_1001"/>
    <n v="14"/>
    <s v="-"/>
    <m/>
    <s v="YES"/>
    <n v="1"/>
    <s v=""/>
    <s v=""/>
    <n v="0"/>
    <s v="X"/>
    <n v="1"/>
    <s v=""/>
    <s v=""/>
    <s v=""/>
    <s v=""/>
    <n v="1"/>
    <n v="0"/>
    <m/>
    <n v="-345"/>
    <n v="0"/>
    <s v=""/>
    <s v=""/>
  </r>
  <r>
    <n v="331"/>
    <s v="1359900000500"/>
    <s v="COMPRA DIRECTA ELECTRICOS/ELECTRONICOS"/>
    <s v="1101831775"/>
    <s v="2"/>
    <d v="2025-01-30T00:00:00"/>
    <s v=""/>
    <s v="4200596514"/>
    <s v="20"/>
    <d v="2025-02-05T00:00:00"/>
    <d v="2025-02-06T00:00:00"/>
    <s v=""/>
    <d v="2025-02-19T00:00:00"/>
    <n v="30"/>
    <n v="8"/>
    <s v="Liberado"/>
    <n v="1"/>
    <n v="1"/>
    <n v="1"/>
    <n v="0"/>
    <n v="0"/>
    <n v="0"/>
    <s v="X"/>
    <s v="0.00"/>
    <s v=""/>
    <x v="6"/>
    <s v="OTROS FABRICANTES"/>
    <s v="1359900000500"/>
    <s v=""/>
    <n v="0"/>
    <n v="0"/>
    <m/>
    <s v="7218|JA2593_1001"/>
    <n v="14"/>
    <s v="-"/>
    <m/>
    <s v="YES"/>
    <n v="1"/>
    <s v=""/>
    <s v=""/>
    <n v="0"/>
    <s v="X"/>
    <n v="1"/>
    <s v=""/>
    <s v=""/>
    <s v=""/>
    <s v=""/>
    <n v="1"/>
    <n v="0"/>
    <m/>
    <n v="-345"/>
    <n v="0"/>
    <s v=""/>
    <s v=""/>
  </r>
  <r>
    <n v="332"/>
    <s v="1359900000500"/>
    <s v="COMPRA DIRECTA ELECTRICOS/ELECTRONICOS"/>
    <s v="1101831775"/>
    <s v="3"/>
    <d v="2025-01-30T00:00:00"/>
    <s v=""/>
    <s v="4200596514"/>
    <s v="30"/>
    <d v="2025-02-05T00:00:00"/>
    <d v="2025-02-06T00:00:00"/>
    <s v=""/>
    <d v="2025-02-19T00:00:00"/>
    <n v="30"/>
    <n v="8"/>
    <s v="Liberado"/>
    <n v="1"/>
    <n v="1"/>
    <n v="1"/>
    <n v="0"/>
    <n v="0"/>
    <n v="0"/>
    <s v="X"/>
    <s v="0.00"/>
    <s v=""/>
    <x v="6"/>
    <s v="OTROS FABRICANTES"/>
    <s v="1359900000500"/>
    <s v=""/>
    <n v="0"/>
    <n v="0"/>
    <m/>
    <s v="7218|JA2593_1001"/>
    <n v="14"/>
    <s v="-"/>
    <m/>
    <s v="YES"/>
    <n v="1"/>
    <s v=""/>
    <s v=""/>
    <n v="0"/>
    <s v="X"/>
    <n v="1"/>
    <s v=""/>
    <s v=""/>
    <s v=""/>
    <s v=""/>
    <n v="1"/>
    <n v="0"/>
    <m/>
    <n v="-345"/>
    <n v="0"/>
    <s v=""/>
    <s v=""/>
  </r>
  <r>
    <n v="333"/>
    <s v="1359900000500"/>
    <s v="COMPRA DIRECTA ELECTRICOS/ELECTRONICOS"/>
    <s v="1101831788"/>
    <s v="1"/>
    <d v="2025-01-30T00:00:00"/>
    <s v=""/>
    <s v="4200596803"/>
    <s v="10"/>
    <d v="2025-02-07T00:00:00"/>
    <d v="2025-02-07T00:00:00"/>
    <s v=""/>
    <d v="2025-02-21T00:00:00"/>
    <n v="30"/>
    <n v="8"/>
    <s v="Liberado"/>
    <n v="1"/>
    <n v="1"/>
    <n v="1"/>
    <n v="0"/>
    <n v="0"/>
    <n v="0"/>
    <s v="X"/>
    <s v="0.00"/>
    <s v=""/>
    <x v="6"/>
    <s v="OTROS FABRICANTES"/>
    <s v="1359900000500"/>
    <s v=""/>
    <n v="0"/>
    <n v="0"/>
    <m/>
    <s v="7218|JA2593_1001"/>
    <n v="14"/>
    <s v="-"/>
    <m/>
    <s v="YES"/>
    <n v="1"/>
    <s v=""/>
    <s v=""/>
    <n v="0"/>
    <s v="X"/>
    <n v="1"/>
    <s v=""/>
    <s v=""/>
    <s v=""/>
    <s v=""/>
    <n v="1"/>
    <n v="0"/>
    <m/>
    <n v="-343"/>
    <n v="0"/>
    <s v=""/>
    <s v=""/>
  </r>
  <r>
    <n v="334"/>
    <s v="1359900000500"/>
    <s v="COMPRA DIRECTA ELECTRICOS/ELECTRONICOS"/>
    <s v="1101831788"/>
    <s v="2"/>
    <d v="2025-01-30T00:00:00"/>
    <s v=""/>
    <s v="4200596803"/>
    <s v="20"/>
    <d v="2025-02-07T00:00:00"/>
    <d v="2025-02-07T00:00:00"/>
    <s v=""/>
    <d v="2025-02-21T00:00:00"/>
    <n v="30"/>
    <n v="8"/>
    <s v="Liberado"/>
    <n v="1"/>
    <n v="1"/>
    <n v="1"/>
    <n v="0"/>
    <n v="0"/>
    <n v="0"/>
    <s v="X"/>
    <s v="0.00"/>
    <s v=""/>
    <x v="6"/>
    <s v="OTROS FABRICANTES"/>
    <s v="1359900000500"/>
    <s v=""/>
    <n v="0"/>
    <n v="0"/>
    <m/>
    <s v="7218|JA2593_1001"/>
    <n v="14"/>
    <s v="-"/>
    <m/>
    <s v="YES"/>
    <n v="1"/>
    <s v=""/>
    <s v=""/>
    <n v="0"/>
    <s v="X"/>
    <n v="1"/>
    <s v=""/>
    <s v=""/>
    <s v=""/>
    <s v=""/>
    <n v="1"/>
    <n v="0"/>
    <m/>
    <n v="-343"/>
    <n v="0"/>
    <s v=""/>
    <s v=""/>
  </r>
  <r>
    <n v="335"/>
    <s v="39121412"/>
    <s v="Carcasa de conector circular Amphenol Li"/>
    <s v="1101832041"/>
    <s v="1"/>
    <d v="2025-01-31T00:00:00"/>
    <s v=""/>
    <s v="4800002853"/>
    <s v="400"/>
    <d v="2025-01-30T00:00:00"/>
    <s v=""/>
    <s v=""/>
    <d v="2025-02-01T00:00:00"/>
    <n v="0"/>
    <n v="0"/>
    <s v=""/>
    <n v="1"/>
    <n v="1"/>
    <n v="1"/>
    <n v="0"/>
    <n v="0"/>
    <n v="0"/>
    <s v="X"/>
    <s v="0.00"/>
    <s v=""/>
    <x v="0"/>
    <s v=""/>
    <s v="2259368"/>
    <s v=""/>
    <n v="0"/>
    <n v="0"/>
    <m/>
    <s v="7218|JA2585_1001"/>
    <n v="2"/>
    <s v="-"/>
    <m/>
    <s v="YES"/>
    <n v="1"/>
    <s v=""/>
    <s v=""/>
    <n v="0"/>
    <s v="X"/>
    <n v="1"/>
    <s v=""/>
    <s v=""/>
    <s v=""/>
    <s v=""/>
    <n v="1"/>
    <n v="0"/>
    <m/>
    <n v="-363"/>
    <n v="0"/>
    <s v=""/>
    <s v=""/>
  </r>
  <r>
    <n v="336"/>
    <s v="55121612"/>
    <s v="TMS-SCE-3/16-2.0-9"/>
    <s v="1101832041"/>
    <s v="2"/>
    <d v="2025-01-31T00:00:00"/>
    <s v=""/>
    <s v="4800002853"/>
    <s v="410"/>
    <d v="2025-01-30T00:00:00"/>
    <s v=""/>
    <s v=""/>
    <d v="2025-02-01T00:00:00"/>
    <n v="0"/>
    <n v="0"/>
    <s v=""/>
    <n v="1000"/>
    <n v="1000"/>
    <n v="1000"/>
    <n v="0"/>
    <n v="0"/>
    <n v="0"/>
    <s v="X"/>
    <s v="0.00"/>
    <s v=""/>
    <x v="0"/>
    <s v=""/>
    <s v="2657051"/>
    <s v=""/>
    <n v="0"/>
    <n v="0"/>
    <m/>
    <s v="7218|JA2585_1001"/>
    <n v="2"/>
    <s v="-"/>
    <m/>
    <s v="YES"/>
    <n v="1000"/>
    <s v=""/>
    <s v=""/>
    <n v="0"/>
    <s v="X"/>
    <n v="1"/>
    <s v=""/>
    <s v=""/>
    <s v=""/>
    <s v=""/>
    <n v="1"/>
    <n v="0"/>
    <m/>
    <n v="-363"/>
    <n v="0"/>
    <s v=""/>
    <s v=""/>
  </r>
  <r>
    <n v="337"/>
    <s v="55121611"/>
    <s v="Etiquetas termorretr&amp;#225;ctiles TE Conn"/>
    <s v="1101832041"/>
    <s v="3"/>
    <d v="2025-01-31T00:00:00"/>
    <s v=""/>
    <s v="4800002853"/>
    <s v="420"/>
    <d v="2025-01-30T00:00:00"/>
    <s v=""/>
    <s v=""/>
    <d v="2025-02-01T00:00:00"/>
    <n v="0"/>
    <n v="0"/>
    <s v=""/>
    <n v="10"/>
    <n v="10"/>
    <n v="10"/>
    <n v="0"/>
    <n v="0"/>
    <n v="0"/>
    <s v="X"/>
    <s v="0.00"/>
    <s v=""/>
    <x v="0"/>
    <s v=""/>
    <s v="2672556"/>
    <s v=""/>
    <n v="0"/>
    <n v="0"/>
    <m/>
    <s v="7218|JA2585_1001"/>
    <n v="2"/>
    <s v="-"/>
    <m/>
    <s v="YES"/>
    <n v="10"/>
    <s v=""/>
    <s v=""/>
    <n v="0"/>
    <s v="X"/>
    <n v="1"/>
    <s v=""/>
    <s v=""/>
    <s v=""/>
    <s v=""/>
    <n v="1"/>
    <n v="0"/>
    <m/>
    <n v="-363"/>
    <n v="0"/>
    <s v=""/>
    <s v=""/>
  </r>
  <r>
    <n v="338"/>
    <s v="32000000"/>
    <s v="Conector circular MIL-C-38999 serie III"/>
    <s v="1101832041"/>
    <s v="4"/>
    <d v="2025-01-31T00:00:00"/>
    <s v=""/>
    <s v="4800002853"/>
    <s v="430"/>
    <d v="2025-01-30T00:00:00"/>
    <s v=""/>
    <s v=""/>
    <d v="2025-02-01T00:00:00"/>
    <n v="0"/>
    <n v="0"/>
    <s v=""/>
    <n v="2"/>
    <n v="2"/>
    <n v="2"/>
    <n v="0"/>
    <n v="0"/>
    <n v="0"/>
    <s v="X"/>
    <s v="0.00"/>
    <s v=""/>
    <x v="0"/>
    <s v=""/>
    <s v="2804922"/>
    <s v=""/>
    <n v="0"/>
    <n v="0"/>
    <m/>
    <s v="7218|JA2585_1001"/>
    <n v="2"/>
    <s v="-"/>
    <m/>
    <s v="YES"/>
    <n v="2"/>
    <s v=""/>
    <s v=""/>
    <n v="0"/>
    <s v="X"/>
    <n v="1"/>
    <s v=""/>
    <s v=""/>
    <s v=""/>
    <s v=""/>
    <n v="1"/>
    <n v="0"/>
    <m/>
    <n v="-363"/>
    <n v="0"/>
    <s v=""/>
    <s v=""/>
  </r>
  <r>
    <n v="339"/>
    <s v="1359900000500"/>
    <s v="COMPRA DIRECTA ELECTRICOS/ELECTRONICOS"/>
    <s v="1101832157"/>
    <s v="1"/>
    <d v="2025-01-31T00:00:00"/>
    <s v=""/>
    <s v="4200596840"/>
    <s v="30"/>
    <d v="2025-02-07T00:00:00"/>
    <d v="2025-02-07T00:00:00"/>
    <s v=""/>
    <d v="2025-02-21T00:00:00"/>
    <n v="30"/>
    <n v="8"/>
    <s v="Liberado"/>
    <n v="1"/>
    <n v="1"/>
    <n v="1"/>
    <n v="0"/>
    <n v="0"/>
    <n v="0"/>
    <s v="X"/>
    <s v="0.00"/>
    <s v=""/>
    <x v="4"/>
    <s v="OTROS FABRICANTES"/>
    <s v="1359900000500"/>
    <s v=""/>
    <n v="0"/>
    <n v="0"/>
    <m/>
    <s v="7218|JA2594_1001"/>
    <n v="14"/>
    <s v="-"/>
    <m/>
    <s v="YES"/>
    <n v="1"/>
    <s v=""/>
    <s v=""/>
    <n v="0"/>
    <s v="X"/>
    <n v="1"/>
    <s v=""/>
    <s v=""/>
    <s v=""/>
    <s v=""/>
    <n v="1"/>
    <n v="0"/>
    <m/>
    <n v="-343"/>
    <n v="0"/>
    <s v=""/>
    <s v=""/>
  </r>
  <r>
    <n v="340"/>
    <s v="1359900000500"/>
    <s v="COMPRA DIRECTA ELECTRICOS/ELECTRONICOS"/>
    <s v="1101832157"/>
    <s v="2"/>
    <d v="2025-01-31T00:00:00"/>
    <s v=""/>
    <s v="4200596840"/>
    <s v="40"/>
    <d v="2025-02-07T00:00:00"/>
    <d v="2025-02-07T00:00:00"/>
    <s v=""/>
    <d v="2025-02-21T00:00:00"/>
    <n v="30"/>
    <n v="8"/>
    <s v="Liberado"/>
    <n v="1"/>
    <n v="1"/>
    <n v="1"/>
    <n v="0"/>
    <n v="0"/>
    <n v="0"/>
    <s v="X"/>
    <s v="0.00"/>
    <s v=""/>
    <x v="4"/>
    <s v="OTROS FABRICANTES"/>
    <s v="1359900000500"/>
    <s v=""/>
    <n v="0"/>
    <n v="0"/>
    <m/>
    <s v="7218|JA2594_1001"/>
    <n v="14"/>
    <s v="-"/>
    <m/>
    <s v="YES"/>
    <n v="1"/>
    <s v=""/>
    <s v=""/>
    <n v="0"/>
    <s v="X"/>
    <n v="1"/>
    <s v=""/>
    <s v=""/>
    <s v=""/>
    <s v=""/>
    <n v="1"/>
    <n v="0"/>
    <m/>
    <n v="-343"/>
    <n v="0"/>
    <s v=""/>
    <s v=""/>
  </r>
  <r>
    <n v="341"/>
    <s v="32000000"/>
    <s v="Conector circular MIL-C-38999 serie III"/>
    <s v="1101832199"/>
    <s v="1"/>
    <d v="2025-01-31T00:00:00"/>
    <s v=""/>
    <s v="4800002855"/>
    <s v="110"/>
    <d v="2025-01-31T00:00:00"/>
    <s v=""/>
    <s v=""/>
    <d v="2025-02-01T00:00:00"/>
    <n v="0"/>
    <n v="0"/>
    <s v=""/>
    <n v="1"/>
    <n v="1"/>
    <n v="1"/>
    <n v="0"/>
    <n v="0"/>
    <n v="0"/>
    <s v="X"/>
    <s v="0.00"/>
    <s v=""/>
    <x v="0"/>
    <s v=""/>
    <s v="2804851"/>
    <s v=""/>
    <n v="0"/>
    <n v="0"/>
    <m/>
    <s v="7218|JA2585_1001"/>
    <n v="1"/>
    <s v="-"/>
    <m/>
    <s v="YES"/>
    <n v="1"/>
    <s v=""/>
    <s v=""/>
    <n v="0"/>
    <s v="X"/>
    <n v="1"/>
    <s v=""/>
    <s v=""/>
    <s v=""/>
    <s v=""/>
    <n v="1"/>
    <n v="0"/>
    <m/>
    <n v="-363"/>
    <n v="0"/>
    <s v=""/>
    <s v=""/>
  </r>
  <r>
    <n v="342"/>
    <s v="39121432"/>
    <s v="Terminal de leng&amp;#252;eta hembra aislado"/>
    <s v="1101832711"/>
    <s v="1"/>
    <d v="2025-02-03T00:00:00"/>
    <s v=""/>
    <s v="4800002856"/>
    <s v="210"/>
    <d v="2025-02-03T00:00:00"/>
    <s v=""/>
    <s v=""/>
    <d v="2025-02-04T00:00:00"/>
    <n v="0"/>
    <n v="0"/>
    <s v=""/>
    <n v="200"/>
    <n v="200"/>
    <n v="200"/>
    <n v="0"/>
    <n v="0"/>
    <n v="0"/>
    <s v="X"/>
    <s v="0.00"/>
    <s v=""/>
    <x v="0"/>
    <s v=""/>
    <s v="2455446"/>
    <s v=""/>
    <n v="0"/>
    <n v="0"/>
    <m/>
    <s v="7218|JA2585_1001"/>
    <n v="1"/>
    <s v="-"/>
    <m/>
    <s v="YES"/>
    <n v="200"/>
    <s v=""/>
    <s v=""/>
    <n v="0"/>
    <s v="X"/>
    <n v="1"/>
    <s v=""/>
    <s v=""/>
    <s v=""/>
    <s v=""/>
    <n v="2"/>
    <n v="0"/>
    <m/>
    <n v="-360"/>
    <n v="0"/>
    <s v=""/>
    <s v=""/>
  </r>
  <r>
    <n v="343"/>
    <s v="46171509"/>
    <s v="Armario para llaves con 20 ganchos Secur"/>
    <s v="1101832948"/>
    <s v="1"/>
    <d v="2025-02-04T00:00:00"/>
    <s v=""/>
    <s v="4800002856"/>
    <s v="590"/>
    <d v="2025-02-03T00:00:00"/>
    <s v=""/>
    <s v=""/>
    <d v="2025-02-05T00:00:00"/>
    <n v="0"/>
    <n v="0"/>
    <s v=""/>
    <n v="1"/>
    <n v="1"/>
    <n v="1"/>
    <n v="0"/>
    <n v="0"/>
    <n v="0"/>
    <s v="X"/>
    <s v="0.00"/>
    <s v=""/>
    <x v="0"/>
    <s v=""/>
    <s v="0219734"/>
    <s v=""/>
    <n v="0"/>
    <n v="0"/>
    <m/>
    <s v="7218|JA2593_1001"/>
    <n v="2"/>
    <s v="-"/>
    <m/>
    <s v="YES"/>
    <n v="1"/>
    <s v=""/>
    <s v=""/>
    <n v="0"/>
    <s v="X"/>
    <n v="1"/>
    <s v=""/>
    <s v=""/>
    <s v=""/>
    <s v=""/>
    <n v="2"/>
    <n v="0"/>
    <m/>
    <n v="-359"/>
    <n v="0"/>
    <s v=""/>
    <s v=""/>
  </r>
  <r>
    <n v="344"/>
    <s v="1359900000500"/>
    <s v="COMPRA DIRECTA ELECTRICOS/ELECTRONICOS"/>
    <s v="1101833067"/>
    <s v="1"/>
    <d v="2025-02-04T00:00:00"/>
    <s v=""/>
    <s v="4200597455"/>
    <s v="10"/>
    <d v="2025-02-12T00:00:00"/>
    <d v="2025-02-13T00:00:00"/>
    <s v=""/>
    <d v="2025-02-26T00:00:00"/>
    <n v="30"/>
    <n v="8"/>
    <s v="Liberado"/>
    <n v="1"/>
    <n v="1"/>
    <n v="1"/>
    <n v="0"/>
    <n v="0"/>
    <n v="0"/>
    <s v="X"/>
    <s v="0.00"/>
    <s v=""/>
    <x v="4"/>
    <s v="OTROS FABRICANTES"/>
    <s v="1359900000500"/>
    <s v=""/>
    <n v="0"/>
    <n v="0"/>
    <m/>
    <s v="7218|JA2594_1001"/>
    <n v="14"/>
    <s v="-"/>
    <m/>
    <s v="YES"/>
    <n v="1"/>
    <s v=""/>
    <s v=""/>
    <n v="0"/>
    <s v="X"/>
    <n v="1"/>
    <s v=""/>
    <s v=""/>
    <s v=""/>
    <s v=""/>
    <n v="2"/>
    <n v="0"/>
    <m/>
    <n v="-338"/>
    <n v="0"/>
    <s v=""/>
    <s v=""/>
  </r>
  <r>
    <n v="345"/>
    <s v="1359900000500"/>
    <s v="COMPRA DIRECTA ELECTRICOS/ELECTRONICOS"/>
    <s v="1101833096"/>
    <s v="1"/>
    <d v="2025-02-04T00:00:00"/>
    <s v=""/>
    <s v="4200597455"/>
    <s v="20"/>
    <d v="2025-02-12T00:00:00"/>
    <d v="2025-02-13T00:00:00"/>
    <s v=""/>
    <d v="2025-02-26T00:00:00"/>
    <n v="30"/>
    <n v="8"/>
    <s v="Liberado"/>
    <n v="1"/>
    <n v="1"/>
    <n v="1"/>
    <n v="0"/>
    <n v="0"/>
    <n v="0"/>
    <s v="X"/>
    <s v="0.00"/>
    <s v=""/>
    <x v="4"/>
    <s v="OTROS FABRICANTES"/>
    <s v="1359900000500"/>
    <s v=""/>
    <n v="0"/>
    <n v="0"/>
    <m/>
    <s v="7218|JA2594_1001"/>
    <n v="14"/>
    <s v="-"/>
    <m/>
    <s v="YES"/>
    <n v="1"/>
    <s v=""/>
    <s v=""/>
    <n v="0"/>
    <s v="X"/>
    <n v="1"/>
    <s v=""/>
    <s v=""/>
    <s v=""/>
    <s v=""/>
    <n v="2"/>
    <n v="0"/>
    <m/>
    <n v="-338"/>
    <n v="0"/>
    <s v=""/>
    <s v=""/>
  </r>
  <r>
    <n v="346"/>
    <s v="1359900000500"/>
    <s v="COMPRA DIRECTA ELECTRICOS/ELECTRONICOS"/>
    <s v="1101833136"/>
    <s v="1"/>
    <d v="2025-02-04T00:00:00"/>
    <s v=""/>
    <s v="4200597461"/>
    <s v="30"/>
    <d v="2025-02-12T00:00:00"/>
    <d v="2025-02-13T00:00:00"/>
    <s v=""/>
    <d v="2025-02-26T00:00:00"/>
    <n v="30"/>
    <n v="8"/>
    <s v="Liberado"/>
    <n v="1"/>
    <n v="1"/>
    <n v="1"/>
    <n v="0"/>
    <n v="0"/>
    <n v="0"/>
    <s v="X"/>
    <s v="0.00"/>
    <s v=""/>
    <x v="4"/>
    <s v="OTROS FABRICANTES"/>
    <s v="1359900000500"/>
    <s v=""/>
    <n v="0"/>
    <n v="0"/>
    <m/>
    <s v="7218|JA2585_1001"/>
    <n v="14"/>
    <s v="-"/>
    <m/>
    <s v="YES"/>
    <n v="1"/>
    <s v=""/>
    <s v=""/>
    <n v="0"/>
    <s v="X"/>
    <n v="1"/>
    <s v=""/>
    <s v=""/>
    <s v=""/>
    <s v=""/>
    <n v="2"/>
    <n v="0"/>
    <m/>
    <n v="-338"/>
    <n v="0"/>
    <s v=""/>
    <s v=""/>
  </r>
  <r>
    <n v="347"/>
    <s v="1589903560200"/>
    <s v="BASE REGULAR 0.6M"/>
    <s v="1101833790"/>
    <s v="1"/>
    <d v="2025-02-05T00:00:00"/>
    <s v=""/>
    <s v="4200597875"/>
    <s v="10"/>
    <d v="2025-02-14T00:00:00"/>
    <d v="2025-02-19T00:00:00"/>
    <s v=""/>
    <d v="2025-02-28T00:00:00"/>
    <n v="40"/>
    <n v="8"/>
    <s v="Liberado"/>
    <n v="4"/>
    <n v="4"/>
    <n v="4"/>
    <n v="0"/>
    <n v="4"/>
    <n v="0"/>
    <s v="X"/>
    <s v="0.00"/>
    <s v=""/>
    <x v="28"/>
    <s v="LAYHER"/>
    <s v="4001.060"/>
    <s v=""/>
    <n v="0"/>
    <n v="0"/>
    <m/>
    <s v="7218|S24B05_S1075"/>
    <n v="14"/>
    <s v="-"/>
    <m/>
    <s v="YES"/>
    <n v="4"/>
    <s v=""/>
    <s v=""/>
    <n v="0"/>
    <s v="X"/>
    <n v="1"/>
    <s v=""/>
    <s v=""/>
    <s v=""/>
    <s v=""/>
    <n v="2"/>
    <n v="0"/>
    <m/>
    <n v="-336"/>
    <n v="0"/>
    <s v=""/>
    <s v=""/>
  </r>
  <r>
    <n v="348"/>
    <s v="1589903560300"/>
    <s v="EXTENSION HORIZONT 1,09X1,57M"/>
    <s v="1101833790"/>
    <s v="2"/>
    <d v="2025-02-05T00:00:00"/>
    <s v=""/>
    <s v="4200597875"/>
    <s v="20"/>
    <d v="2025-02-14T00:00:00"/>
    <d v="2025-02-19T00:00:00"/>
    <s v=""/>
    <d v="2025-02-28T00:00:00"/>
    <n v="40"/>
    <n v="8"/>
    <s v="Liberado"/>
    <n v="8"/>
    <n v="8"/>
    <n v="8"/>
    <n v="0"/>
    <n v="8"/>
    <n v="0"/>
    <s v="X"/>
    <s v="0.00"/>
    <s v=""/>
    <x v="28"/>
    <s v="LAYHER"/>
    <s v="2606.001"/>
    <s v=""/>
    <n v="0"/>
    <n v="0"/>
    <m/>
    <s v="7218|S24B05_S1075"/>
    <n v="14"/>
    <s v="-"/>
    <m/>
    <s v="YES"/>
    <n v="8"/>
    <s v=""/>
    <s v=""/>
    <n v="0"/>
    <s v="X"/>
    <n v="1"/>
    <s v=""/>
    <s v=""/>
    <s v=""/>
    <s v=""/>
    <n v="2"/>
    <n v="0"/>
    <m/>
    <n v="-336"/>
    <n v="0"/>
    <s v=""/>
    <s v=""/>
  </r>
  <r>
    <n v="349"/>
    <s v="1589903560400"/>
    <s v="EXTENSION HORIZONTAL 1,57X2,57M"/>
    <s v="1101833790"/>
    <s v="3"/>
    <d v="2025-02-05T00:00:00"/>
    <s v=""/>
    <s v="4200597875"/>
    <s v="30"/>
    <d v="2025-02-14T00:00:00"/>
    <d v="2025-02-19T00:00:00"/>
    <s v=""/>
    <d v="2025-02-28T00:00:00"/>
    <n v="40"/>
    <n v="8"/>
    <s v="Liberado"/>
    <n v="4"/>
    <n v="4"/>
    <n v="4"/>
    <n v="0"/>
    <n v="4"/>
    <n v="0"/>
    <s v="X"/>
    <s v="0.00"/>
    <s v=""/>
    <x v="28"/>
    <s v="LAYHER"/>
    <s v="2606.000"/>
    <s v=""/>
    <n v="0"/>
    <n v="0"/>
    <m/>
    <s v="7218|S24B05_S1075"/>
    <n v="14"/>
    <s v="-"/>
    <m/>
    <s v="YES"/>
    <n v="4"/>
    <s v=""/>
    <s v=""/>
    <n v="0"/>
    <s v="X"/>
    <n v="1"/>
    <s v=""/>
    <s v=""/>
    <s v=""/>
    <s v=""/>
    <n v="2"/>
    <n v="0"/>
    <m/>
    <n v="-336"/>
    <n v="0"/>
    <s v=""/>
    <s v=""/>
  </r>
  <r>
    <n v="350"/>
    <s v="1589903560500"/>
    <s v="PUERTA ACC C/RODAPIE P/TORRE DE 073 T20"/>
    <s v="1101833790"/>
    <s v="4"/>
    <d v="2025-02-05T00:00:00"/>
    <s v=""/>
    <s v="4200597875"/>
    <s v="40"/>
    <d v="2025-02-14T00:00:00"/>
    <d v="2025-02-19T00:00:00"/>
    <s v=""/>
    <d v="2025-02-28T00:00:00"/>
    <n v="40"/>
    <n v="8"/>
    <s v="Liberado"/>
    <n v="1"/>
    <n v="1"/>
    <n v="1"/>
    <n v="0"/>
    <n v="1"/>
    <n v="0"/>
    <s v="X"/>
    <s v="0.00"/>
    <s v=""/>
    <x v="28"/>
    <s v="LAYHER"/>
    <s v="2627073"/>
    <s v=""/>
    <n v="0"/>
    <n v="0"/>
    <m/>
    <s v="7218|S24B05_S1075"/>
    <n v="14"/>
    <s v="-"/>
    <m/>
    <s v="YES"/>
    <n v="1"/>
    <s v=""/>
    <s v=""/>
    <n v="0"/>
    <s v="X"/>
    <n v="1"/>
    <s v=""/>
    <s v=""/>
    <s v=""/>
    <s v=""/>
    <n v="2"/>
    <n v="0"/>
    <m/>
    <n v="-336"/>
    <n v="0"/>
    <s v=""/>
    <s v=""/>
  </r>
  <r>
    <n v="351"/>
    <s v="39122325"/>
    <s v="Rel&amp;#233; modular Finder 58 Series, 4PDT"/>
    <s v="1101834193"/>
    <s v="1"/>
    <d v="2025-02-06T00:00:00"/>
    <s v=""/>
    <s v="4800002865"/>
    <s v="460"/>
    <d v="2025-02-05T00:00:00"/>
    <s v=""/>
    <s v=""/>
    <d v="2025-02-07T00:00:00"/>
    <n v="0"/>
    <n v="0"/>
    <s v=""/>
    <n v="2"/>
    <n v="2"/>
    <n v="2"/>
    <n v="0"/>
    <n v="0"/>
    <n v="0"/>
    <s v="X"/>
    <s v="0.00"/>
    <s v=""/>
    <x v="0"/>
    <s v=""/>
    <s v="6237292"/>
    <s v=""/>
    <n v="0"/>
    <n v="0"/>
    <m/>
    <s v="7218|JA2593_1001"/>
    <n v="2"/>
    <s v="-"/>
    <m/>
    <s v="YES"/>
    <n v="2"/>
    <s v=""/>
    <s v=""/>
    <n v="0"/>
    <s v="X"/>
    <n v="1"/>
    <s v=""/>
    <s v=""/>
    <s v=""/>
    <s v=""/>
    <n v="2"/>
    <n v="0"/>
    <m/>
    <n v="-357"/>
    <n v="0"/>
    <s v=""/>
    <s v=""/>
  </r>
  <r>
    <n v="352"/>
    <s v="39121432"/>
    <s v="Terminal redondo no aislado de N&amp;#237;qu"/>
    <s v="1101834195"/>
    <s v="1"/>
    <d v="2025-02-06T00:00:00"/>
    <s v=""/>
    <s v="4800002865"/>
    <s v="470"/>
    <d v="2025-02-05T00:00:00"/>
    <s v=""/>
    <s v=""/>
    <d v="2025-02-07T00:00:00"/>
    <n v="0"/>
    <n v="0"/>
    <s v=""/>
    <n v="20"/>
    <n v="20"/>
    <n v="20"/>
    <n v="0"/>
    <n v="0"/>
    <n v="0"/>
    <s v="X"/>
    <s v="0.00"/>
    <s v=""/>
    <x v="0"/>
    <s v=""/>
    <s v="1611285"/>
    <s v=""/>
    <n v="0"/>
    <n v="0"/>
    <m/>
    <s v="7218|JA2578_1001"/>
    <n v="2"/>
    <s v="-"/>
    <m/>
    <s v="YES"/>
    <n v="20"/>
    <s v=""/>
    <s v=""/>
    <n v="0"/>
    <s v="X"/>
    <n v="1"/>
    <s v=""/>
    <s v=""/>
    <s v=""/>
    <s v=""/>
    <n v="2"/>
    <n v="0"/>
    <m/>
    <n v="-357"/>
    <n v="0"/>
    <s v=""/>
    <s v=""/>
  </r>
  <r>
    <n v="353"/>
    <s v="39121404"/>
    <s v="Puntera hueca de crimpado TE Connectivit"/>
    <s v="1101834195"/>
    <s v="2"/>
    <d v="2025-02-06T00:00:00"/>
    <s v=""/>
    <s v="4800002865"/>
    <s v="480"/>
    <d v="2025-02-05T00:00:00"/>
    <s v=""/>
    <s v=""/>
    <d v="2025-02-07T00:00:00"/>
    <n v="0"/>
    <n v="0"/>
    <s v=""/>
    <n v="50"/>
    <n v="50"/>
    <n v="50"/>
    <n v="0"/>
    <n v="0"/>
    <n v="0"/>
    <s v="X"/>
    <s v="0.00"/>
    <s v=""/>
    <x v="0"/>
    <s v=""/>
    <s v="7187359"/>
    <s v=""/>
    <n v="0"/>
    <n v="0"/>
    <m/>
    <s v="7218|JA2578_1001"/>
    <n v="2"/>
    <s v="-"/>
    <m/>
    <s v="YES"/>
    <n v="50"/>
    <s v=""/>
    <s v=""/>
    <n v="0"/>
    <s v="X"/>
    <n v="1"/>
    <s v=""/>
    <s v=""/>
    <s v=""/>
    <s v=""/>
    <n v="2"/>
    <n v="0"/>
    <m/>
    <n v="-357"/>
    <n v="0"/>
    <s v=""/>
    <s v=""/>
  </r>
  <r>
    <n v="354"/>
    <s v="39121444"/>
    <s v="Conector RJ45 Macho Bel-Stewart serie 94"/>
    <s v="1101834195"/>
    <s v="3"/>
    <d v="2025-02-06T00:00:00"/>
    <s v=""/>
    <s v="4800002865"/>
    <s v="490"/>
    <d v="2025-02-05T00:00:00"/>
    <s v=""/>
    <s v=""/>
    <d v="2025-02-07T00:00:00"/>
    <n v="0"/>
    <n v="0"/>
    <s v=""/>
    <n v="60"/>
    <n v="60"/>
    <n v="60"/>
    <n v="0"/>
    <n v="0"/>
    <n v="0"/>
    <s v="X"/>
    <s v="0.00"/>
    <s v=""/>
    <x v="0"/>
    <s v=""/>
    <s v="0477321"/>
    <s v=""/>
    <n v="0"/>
    <n v="0"/>
    <m/>
    <s v="7218|JA2578_1001"/>
    <n v="2"/>
    <s v="-"/>
    <m/>
    <s v="YES"/>
    <n v="60"/>
    <s v=""/>
    <s v=""/>
    <n v="0"/>
    <s v="X"/>
    <n v="1"/>
    <s v=""/>
    <s v=""/>
    <s v=""/>
    <s v=""/>
    <n v="2"/>
    <n v="0"/>
    <m/>
    <n v="-357"/>
    <n v="0"/>
    <s v=""/>
    <s v=""/>
  </r>
  <r>
    <n v="355"/>
    <s v="39121444"/>
    <s v="Funda RS PRO RJ45 para uso con Conectore"/>
    <s v="1101834195"/>
    <s v="4"/>
    <d v="2025-02-06T00:00:00"/>
    <s v=""/>
    <s v="4800002865"/>
    <s v="500"/>
    <d v="2025-02-05T00:00:00"/>
    <s v=""/>
    <s v=""/>
    <d v="2025-02-07T00:00:00"/>
    <n v="0"/>
    <n v="0"/>
    <s v=""/>
    <n v="30"/>
    <n v="30"/>
    <n v="30"/>
    <n v="0"/>
    <n v="0"/>
    <n v="0"/>
    <s v="X"/>
    <s v="0.00"/>
    <s v=""/>
    <x v="0"/>
    <s v=""/>
    <s v="2022608"/>
    <s v=""/>
    <n v="0"/>
    <n v="0"/>
    <m/>
    <s v="7218|JA2578_1001"/>
    <n v="2"/>
    <s v="-"/>
    <m/>
    <s v="YES"/>
    <n v="30"/>
    <s v=""/>
    <s v=""/>
    <n v="0"/>
    <s v="X"/>
    <n v="1"/>
    <s v=""/>
    <s v=""/>
    <s v=""/>
    <s v=""/>
    <n v="2"/>
    <n v="0"/>
    <m/>
    <n v="-357"/>
    <n v="0"/>
    <s v=""/>
    <s v=""/>
  </r>
  <r>
    <n v="356"/>
    <s v="32000000"/>
    <s v="Conector circular MIL-C-38999 serie III"/>
    <s v="1101834197"/>
    <s v="1"/>
    <d v="2025-02-06T00:00:00"/>
    <s v=""/>
    <s v="4800002865"/>
    <s v="510"/>
    <d v="2025-02-05T00:00:00"/>
    <s v=""/>
    <s v=""/>
    <d v="2025-02-07T00:00:00"/>
    <n v="0"/>
    <n v="0"/>
    <s v=""/>
    <n v="1"/>
    <n v="1"/>
    <n v="1"/>
    <n v="0"/>
    <n v="0"/>
    <n v="0"/>
    <s v="X"/>
    <s v="0.00"/>
    <s v=""/>
    <x v="0"/>
    <s v=""/>
    <s v="2804851"/>
    <s v=""/>
    <n v="0"/>
    <n v="0"/>
    <m/>
    <s v="7218|JA2582_1001"/>
    <n v="2"/>
    <s v="-"/>
    <m/>
    <s v="YES"/>
    <n v="1"/>
    <s v=""/>
    <s v=""/>
    <n v="0"/>
    <s v="X"/>
    <n v="1"/>
    <s v=""/>
    <s v=""/>
    <s v=""/>
    <s v=""/>
    <n v="2"/>
    <n v="0"/>
    <m/>
    <n v="-357"/>
    <n v="0"/>
    <s v=""/>
    <s v=""/>
  </r>
  <r>
    <n v="357"/>
    <s v="32000000"/>
    <s v="Conector circular MIL-C-38999 serie III"/>
    <s v="1101834197"/>
    <s v="2"/>
    <d v="2025-02-06T00:00:00"/>
    <s v=""/>
    <s v="4800002865"/>
    <s v="520"/>
    <d v="2025-02-05T00:00:00"/>
    <s v=""/>
    <s v=""/>
    <d v="2025-02-07T00:00:00"/>
    <n v="0"/>
    <n v="0"/>
    <s v=""/>
    <n v="1"/>
    <n v="1"/>
    <n v="1"/>
    <n v="0"/>
    <n v="0"/>
    <n v="0"/>
    <s v="X"/>
    <s v="0.00"/>
    <s v=""/>
    <x v="0"/>
    <s v=""/>
    <s v="2804922"/>
    <s v=""/>
    <n v="0"/>
    <n v="0"/>
    <m/>
    <s v="7218|JA2582_1001"/>
    <n v="2"/>
    <s v="-"/>
    <m/>
    <s v="YES"/>
    <n v="1"/>
    <s v=""/>
    <s v=""/>
    <n v="0"/>
    <s v="X"/>
    <n v="1"/>
    <s v=""/>
    <s v=""/>
    <s v=""/>
    <s v=""/>
    <n v="2"/>
    <n v="0"/>
    <m/>
    <n v="-357"/>
    <n v="0"/>
    <s v=""/>
    <s v=""/>
  </r>
  <r>
    <n v="358"/>
    <s v="39121302"/>
    <s v="Abrazadera de Pared Schneider Electric d"/>
    <s v="1101834197"/>
    <s v="3"/>
    <d v="2025-02-06T00:00:00"/>
    <s v=""/>
    <s v="4800002865"/>
    <s v="530"/>
    <d v="2025-02-05T00:00:00"/>
    <s v=""/>
    <s v=""/>
    <d v="2025-02-07T00:00:00"/>
    <n v="0"/>
    <n v="0"/>
    <s v=""/>
    <n v="8"/>
    <n v="8"/>
    <n v="8"/>
    <n v="0"/>
    <n v="0"/>
    <n v="0"/>
    <s v="X"/>
    <s v="0.00"/>
    <s v=""/>
    <x v="0"/>
    <s v=""/>
    <s v="6174450"/>
    <s v=""/>
    <n v="0"/>
    <n v="0"/>
    <m/>
    <s v="7218|JA2582_1001"/>
    <n v="2"/>
    <s v="-"/>
    <m/>
    <s v="YES"/>
    <n v="8"/>
    <s v=""/>
    <s v=""/>
    <n v="0"/>
    <s v="X"/>
    <n v="1"/>
    <s v=""/>
    <s v=""/>
    <s v=""/>
    <s v=""/>
    <n v="2"/>
    <n v="0"/>
    <m/>
    <n v="-357"/>
    <n v="0"/>
    <s v=""/>
    <s v=""/>
  </r>
  <r>
    <n v="359"/>
    <s v="39121412"/>
    <s v="Carcasa de conector circular Amphenol Li"/>
    <s v="1101834197"/>
    <s v="4"/>
    <d v="2025-02-06T00:00:00"/>
    <s v=""/>
    <s v="4800002865"/>
    <s v="540"/>
    <d v="2025-02-05T00:00:00"/>
    <s v=""/>
    <s v=""/>
    <d v="2025-02-07T00:00:00"/>
    <n v="0"/>
    <n v="0"/>
    <s v=""/>
    <n v="1"/>
    <n v="1"/>
    <n v="1"/>
    <n v="0"/>
    <n v="0"/>
    <n v="0"/>
    <s v="X"/>
    <s v="0.00"/>
    <s v=""/>
    <x v="0"/>
    <s v=""/>
    <s v="2259368"/>
    <s v=""/>
    <n v="0"/>
    <n v="0"/>
    <m/>
    <s v="7218|JA2582_1001"/>
    <n v="2"/>
    <s v="-"/>
    <m/>
    <s v="YES"/>
    <n v="1"/>
    <s v=""/>
    <s v=""/>
    <n v="0"/>
    <s v="X"/>
    <n v="1"/>
    <s v=""/>
    <s v=""/>
    <s v=""/>
    <s v=""/>
    <n v="2"/>
    <n v="0"/>
    <m/>
    <n v="-357"/>
    <n v="0"/>
    <s v=""/>
    <s v=""/>
  </r>
  <r>
    <n v="360"/>
    <s v="26121609"/>
    <s v="Cable Ethernet Cat6 U/UTP StarTech.com d"/>
    <s v="1101834228"/>
    <s v="1"/>
    <d v="2025-02-06T00:00:00"/>
    <s v=""/>
    <s v="4800002865"/>
    <s v="620"/>
    <d v="2025-02-05T00:00:00"/>
    <s v=""/>
    <s v=""/>
    <d v="2025-02-07T00:00:00"/>
    <n v="0"/>
    <n v="0"/>
    <s v=""/>
    <n v="7"/>
    <n v="7"/>
    <n v="7"/>
    <n v="0"/>
    <n v="0"/>
    <n v="0"/>
    <s v="X"/>
    <s v="0.00"/>
    <s v=""/>
    <x v="0"/>
    <s v=""/>
    <s v="1929573"/>
    <s v=""/>
    <n v="0"/>
    <n v="0"/>
    <m/>
    <s v="7218|JA2585_1001"/>
    <n v="2"/>
    <s v="-"/>
    <m/>
    <s v="YES"/>
    <n v="7"/>
    <s v=""/>
    <s v=""/>
    <n v="0"/>
    <s v="X"/>
    <n v="1"/>
    <s v=""/>
    <s v=""/>
    <s v=""/>
    <s v=""/>
    <n v="2"/>
    <n v="0"/>
    <m/>
    <n v="-357"/>
    <n v="0"/>
    <s v=""/>
    <s v=""/>
  </r>
  <r>
    <n v="361"/>
    <s v="39121404"/>
    <s v="Manguitos de soldadura, TE Connectivity,"/>
    <s v="1101835057"/>
    <s v="1"/>
    <d v="2025-02-07T00:00:00"/>
    <s v=""/>
    <s v="4800002869"/>
    <s v="1020"/>
    <d v="2025-02-06T00:00:00"/>
    <s v=""/>
    <s v=""/>
    <d v="2025-02-08T00:00:00"/>
    <n v="0"/>
    <n v="0"/>
    <s v=""/>
    <n v="5"/>
    <n v="5"/>
    <n v="5"/>
    <n v="0"/>
    <n v="0"/>
    <n v="0"/>
    <s v="X"/>
    <s v="0.00"/>
    <s v=""/>
    <x v="0"/>
    <s v=""/>
    <s v="2652726"/>
    <s v=""/>
    <n v="0"/>
    <n v="0"/>
    <m/>
    <s v="7218|JA2594_1001"/>
    <n v="2"/>
    <s v="-"/>
    <m/>
    <s v="YES"/>
    <n v="5"/>
    <s v=""/>
    <s v=""/>
    <n v="0"/>
    <s v="X"/>
    <n v="1"/>
    <s v=""/>
    <s v=""/>
    <s v=""/>
    <s v=""/>
    <n v="2"/>
    <n v="0"/>
    <m/>
    <n v="-356"/>
    <n v="0"/>
    <s v=""/>
    <s v=""/>
  </r>
  <r>
    <n v="362"/>
    <s v="31163102"/>
    <s v="Puntera hueca de crimpado RS PRO, Aislad"/>
    <s v="1101835057"/>
    <s v="2"/>
    <d v="2025-02-07T00:00:00"/>
    <s v=""/>
    <s v="4800002869"/>
    <s v="1030"/>
    <d v="2025-02-06T00:00:00"/>
    <s v=""/>
    <s v=""/>
    <d v="2025-02-08T00:00:00"/>
    <n v="0"/>
    <n v="0"/>
    <s v=""/>
    <n v="1"/>
    <n v="1"/>
    <n v="1"/>
    <n v="0"/>
    <n v="0"/>
    <n v="0"/>
    <s v="X"/>
    <s v="0.00"/>
    <s v=""/>
    <x v="0"/>
    <s v=""/>
    <s v="458689A"/>
    <s v=""/>
    <n v="0"/>
    <n v="0"/>
    <m/>
    <s v="7218|JA2594_1001"/>
    <n v="2"/>
    <s v="-"/>
    <m/>
    <s v="YES"/>
    <n v="1"/>
    <s v=""/>
    <s v=""/>
    <n v="0"/>
    <s v="X"/>
    <n v="1"/>
    <s v=""/>
    <s v=""/>
    <s v=""/>
    <s v=""/>
    <n v="2"/>
    <n v="0"/>
    <m/>
    <n v="-356"/>
    <n v="0"/>
    <s v=""/>
    <s v=""/>
  </r>
  <r>
    <n v="363"/>
    <s v="39121603"/>
    <s v="Interruptor autom&amp;#225;tico 2P, 32A, Cur"/>
    <s v="1101835341"/>
    <s v="1"/>
    <d v="2025-02-10T00:00:00"/>
    <s v=""/>
    <s v="4800002871"/>
    <s v="230"/>
    <d v="2025-02-08T00:00:00"/>
    <s v=""/>
    <s v=""/>
    <d v="2025-02-11T00:00:00"/>
    <n v="0"/>
    <n v="0"/>
    <s v=""/>
    <n v="1"/>
    <n v="1"/>
    <n v="1"/>
    <n v="0"/>
    <n v="0"/>
    <n v="0"/>
    <s v="X"/>
    <s v="0.00"/>
    <s v=""/>
    <x v="0"/>
    <s v=""/>
    <s v="7349670"/>
    <s v=""/>
    <n v="0"/>
    <n v="0"/>
    <m/>
    <s v="7218|JA2594_1001"/>
    <n v="3"/>
    <s v="-"/>
    <m/>
    <s v="YES"/>
    <n v="1"/>
    <s v=""/>
    <s v=""/>
    <n v="0"/>
    <s v="X"/>
    <n v="1"/>
    <s v=""/>
    <s v=""/>
    <s v=""/>
    <s v=""/>
    <n v="2"/>
    <n v="0"/>
    <m/>
    <n v="-353"/>
    <n v="0"/>
    <s v=""/>
    <s v=""/>
  </r>
  <r>
    <n v="364"/>
    <s v="1359900000500"/>
    <s v="COMPRA DIRECTA ELECTRICOS/ELECTRONICOS"/>
    <s v="1101835527"/>
    <s v="1"/>
    <d v="2025-02-10T00:00:00"/>
    <s v=""/>
    <s v="4200597749"/>
    <s v="20"/>
    <d v="2025-02-13T00:00:00"/>
    <d v="2025-02-13T00:00:00"/>
    <s v=""/>
    <d v="2025-02-27T00:00:00"/>
    <n v="30"/>
    <n v="8"/>
    <s v="Liberado"/>
    <n v="1"/>
    <n v="1"/>
    <n v="1"/>
    <n v="0"/>
    <n v="0"/>
    <n v="0"/>
    <s v="X"/>
    <s v="0.00"/>
    <s v=""/>
    <x v="4"/>
    <s v="OTROS FABRICANTES"/>
    <s v="1359900000500"/>
    <s v=""/>
    <n v="0"/>
    <n v="0"/>
    <m/>
    <s v="7218|JA2593_1001"/>
    <n v="14"/>
    <s v="-"/>
    <m/>
    <s v="YES"/>
    <n v="1"/>
    <s v=""/>
    <s v=""/>
    <n v="0"/>
    <s v="X"/>
    <n v="1"/>
    <s v=""/>
    <s v=""/>
    <s v=""/>
    <s v=""/>
    <n v="2"/>
    <n v="0"/>
    <m/>
    <n v="-337"/>
    <n v="0"/>
    <s v=""/>
    <s v=""/>
  </r>
  <r>
    <n v="365"/>
    <s v="1359900000500"/>
    <s v="COMPRA DIRECTA ELECTRICOS/ELECTRONICOS"/>
    <s v="1101835527"/>
    <s v="2"/>
    <d v="2025-02-10T00:00:00"/>
    <s v=""/>
    <s v="4200597749"/>
    <s v="30"/>
    <d v="2025-02-13T00:00:00"/>
    <d v="2025-02-13T00:00:00"/>
    <s v=""/>
    <d v="2025-02-27T00:00:00"/>
    <n v="30"/>
    <n v="8"/>
    <s v="Liberado"/>
    <n v="1"/>
    <n v="1"/>
    <n v="1"/>
    <n v="0"/>
    <n v="0"/>
    <n v="0"/>
    <s v="X"/>
    <s v="0.00"/>
    <s v=""/>
    <x v="4"/>
    <s v="OTROS FABRICANTES"/>
    <s v="1359900000500"/>
    <s v=""/>
    <n v="0"/>
    <n v="0"/>
    <m/>
    <s v="7218|JA2593_1001"/>
    <n v="14"/>
    <s v="-"/>
    <m/>
    <s v="YES"/>
    <n v="1"/>
    <s v=""/>
    <s v=""/>
    <n v="0"/>
    <s v="X"/>
    <n v="1"/>
    <s v=""/>
    <s v=""/>
    <s v=""/>
    <s v=""/>
    <n v="2"/>
    <n v="0"/>
    <m/>
    <n v="-337"/>
    <n v="0"/>
    <s v=""/>
    <s v=""/>
  </r>
  <r>
    <n v="366"/>
    <s v="1359900000500"/>
    <s v="COMPRA DIRECTA ELECTRICOS/ELECTRONICOS"/>
    <s v="1101835529"/>
    <s v="1"/>
    <d v="2025-02-10T00:00:00"/>
    <s v=""/>
    <s v="4200597749"/>
    <s v="40"/>
    <d v="2025-02-13T00:00:00"/>
    <d v="2025-02-13T00:00:00"/>
    <s v=""/>
    <d v="2025-02-27T00:00:00"/>
    <n v="30"/>
    <n v="8"/>
    <s v="Liberado"/>
    <n v="1"/>
    <n v="1"/>
    <n v="1"/>
    <n v="0"/>
    <n v="0"/>
    <n v="0"/>
    <s v="X"/>
    <s v="0.00"/>
    <s v=""/>
    <x v="4"/>
    <s v="OTROS FABRICANTES"/>
    <s v="1359900000500"/>
    <s v=""/>
    <n v="0"/>
    <n v="0"/>
    <m/>
    <s v="7218|JA2593_1001"/>
    <n v="14"/>
    <s v="-"/>
    <m/>
    <s v="YES"/>
    <n v="1"/>
    <s v=""/>
    <s v=""/>
    <n v="0"/>
    <s v="X"/>
    <n v="1"/>
    <s v=""/>
    <s v=""/>
    <s v=""/>
    <s v=""/>
    <n v="2"/>
    <n v="0"/>
    <m/>
    <n v="-337"/>
    <n v="0"/>
    <s v=""/>
    <s v=""/>
  </r>
  <r>
    <n v="367"/>
    <s v="1359900000500"/>
    <s v="COMPRA DIRECTA ELECTRICOS/ELECTRONICOS"/>
    <s v="1101835535"/>
    <s v="1"/>
    <d v="2025-02-10T00:00:00"/>
    <s v=""/>
    <s v="4200597749"/>
    <s v="50"/>
    <d v="2025-02-13T00:00:00"/>
    <d v="2025-02-13T00:00:00"/>
    <s v=""/>
    <d v="2025-02-27T00:00:00"/>
    <n v="30"/>
    <n v="8"/>
    <s v="Liberado"/>
    <n v="1"/>
    <n v="1"/>
    <n v="1"/>
    <n v="0"/>
    <n v="0"/>
    <n v="0"/>
    <s v="X"/>
    <s v="0.00"/>
    <s v=""/>
    <x v="4"/>
    <s v="OTROS FABRICANTES"/>
    <s v="1359900000500"/>
    <s v=""/>
    <n v="0"/>
    <n v="0"/>
    <m/>
    <s v="7218|JA2593_1001"/>
    <n v="14"/>
    <s v="-"/>
    <m/>
    <s v="YES"/>
    <n v="1"/>
    <s v=""/>
    <s v=""/>
    <n v="0"/>
    <s v="X"/>
    <n v="1"/>
    <s v=""/>
    <s v=""/>
    <s v=""/>
    <s v=""/>
    <n v="2"/>
    <n v="0"/>
    <m/>
    <n v="-337"/>
    <n v="0"/>
    <s v=""/>
    <s v=""/>
  </r>
  <r>
    <n v="368"/>
    <s v="1359900000500"/>
    <s v="COMPRA DIRECTA ELECTRICOS/ELECTRONICOS"/>
    <s v="1101835562"/>
    <s v="1"/>
    <d v="2025-02-10T00:00:00"/>
    <s v=""/>
    <s v="4200597766"/>
    <s v="30"/>
    <d v="2025-02-13T00:00:00"/>
    <d v="2025-02-13T00:00:00"/>
    <s v=""/>
    <d v="2025-02-27T00:00:00"/>
    <n v="30"/>
    <n v="8"/>
    <s v="Liberado"/>
    <n v="1"/>
    <n v="1"/>
    <n v="1"/>
    <n v="0"/>
    <n v="0"/>
    <n v="0"/>
    <s v="X"/>
    <s v="0.00"/>
    <s v=""/>
    <x v="6"/>
    <s v="OTROS FABRICANTES"/>
    <s v="1359900000500"/>
    <s v=""/>
    <n v="0"/>
    <n v="0"/>
    <m/>
    <s v="7218|JA2594_1001"/>
    <n v="14"/>
    <s v="-"/>
    <m/>
    <s v="YES"/>
    <n v="1"/>
    <s v=""/>
    <s v=""/>
    <n v="0"/>
    <s v="X"/>
    <n v="1"/>
    <s v=""/>
    <s v=""/>
    <s v=""/>
    <s v=""/>
    <n v="2"/>
    <n v="0"/>
    <m/>
    <n v="-337"/>
    <n v="0"/>
    <s v=""/>
    <s v=""/>
  </r>
  <r>
    <n v="369"/>
    <s v="1709800000500"/>
    <s v="COMPRA DIRECTA FERRETERIA Y HERRAMIENTAS"/>
    <s v="1101836333"/>
    <s v="1"/>
    <d v="2025-02-11T00:00:00"/>
    <s v=""/>
    <s v="4200597997"/>
    <s v="10"/>
    <d v="2025-02-14T00:00:00"/>
    <d v="2025-02-18T00:00:00"/>
    <s v=""/>
    <d v="2025-02-28T00:00:00"/>
    <n v="30"/>
    <n v="8"/>
    <s v="Liberado"/>
    <n v="1"/>
    <n v="1"/>
    <n v="1"/>
    <n v="0"/>
    <n v="0"/>
    <n v="0"/>
    <s v="X"/>
    <s v="0.00"/>
    <s v=""/>
    <x v="23"/>
    <s v="OTROS FABRICANTES"/>
    <s v="1709800000500"/>
    <s v=""/>
    <n v="0"/>
    <n v="0"/>
    <m/>
    <s v="7218|S24B05_S1075"/>
    <n v="14"/>
    <s v="-"/>
    <m/>
    <s v="YES"/>
    <n v="1"/>
    <s v=""/>
    <s v=""/>
    <n v="0"/>
    <s v="X"/>
    <n v="1"/>
    <s v=""/>
    <s v=""/>
    <s v=""/>
    <s v=""/>
    <n v="2"/>
    <n v="0"/>
    <m/>
    <n v="-336"/>
    <n v="0"/>
    <s v=""/>
    <s v=""/>
  </r>
  <r>
    <n v="370"/>
    <s v="1359900000500"/>
    <s v="COMPRA DIRECTA ELECTRICOS/ELECTRONICOS"/>
    <s v="1101836579"/>
    <s v="1"/>
    <d v="2025-02-12T00:00:00"/>
    <s v=""/>
    <s v="4200598014"/>
    <s v="10"/>
    <d v="2025-02-14T00:00:00"/>
    <d v="2025-02-18T00:00:00"/>
    <s v=""/>
    <d v="2025-02-28T00:00:00"/>
    <n v="30"/>
    <n v="8"/>
    <s v="Liberado"/>
    <n v="1"/>
    <n v="1"/>
    <n v="1"/>
    <n v="0"/>
    <n v="0"/>
    <n v="0"/>
    <s v="X"/>
    <s v="0.00"/>
    <s v=""/>
    <x v="4"/>
    <s v="OTROS FABRICANTES"/>
    <s v="1359900000500"/>
    <s v=""/>
    <n v="0"/>
    <n v="0"/>
    <m/>
    <s v="7218|JA2593_1001"/>
    <n v="14"/>
    <s v="-"/>
    <m/>
    <s v="YES"/>
    <n v="1"/>
    <s v=""/>
    <s v=""/>
    <n v="0"/>
    <s v="X"/>
    <n v="1"/>
    <s v=""/>
    <s v=""/>
    <s v=""/>
    <s v=""/>
    <n v="2"/>
    <n v="0"/>
    <m/>
    <n v="-336"/>
    <n v="0"/>
    <s v=""/>
    <s v=""/>
  </r>
  <r>
    <n v="371"/>
    <s v="1359900000500"/>
    <s v="COMPRA DIRECTA ELECTRICOS/ELECTRONICOS"/>
    <s v="1101836579"/>
    <s v="2"/>
    <d v="2025-02-12T00:00:00"/>
    <s v=""/>
    <s v="4200598014"/>
    <s v="20"/>
    <d v="2025-02-14T00:00:00"/>
    <d v="2025-02-18T00:00:00"/>
    <s v=""/>
    <d v="2025-02-28T00:00:00"/>
    <n v="30"/>
    <n v="8"/>
    <s v="Liberado"/>
    <n v="1"/>
    <n v="1"/>
    <n v="1"/>
    <n v="0"/>
    <n v="0"/>
    <n v="0"/>
    <s v="X"/>
    <s v="0.00"/>
    <s v=""/>
    <x v="4"/>
    <s v="OTROS FABRICANTES"/>
    <s v="1359900000500"/>
    <s v=""/>
    <n v="0"/>
    <n v="0"/>
    <m/>
    <s v="7218|JA2593_1001"/>
    <n v="14"/>
    <s v="-"/>
    <m/>
    <s v="YES"/>
    <n v="1"/>
    <s v=""/>
    <s v=""/>
    <n v="0"/>
    <s v="X"/>
    <n v="1"/>
    <s v=""/>
    <s v=""/>
    <s v=""/>
    <s v=""/>
    <n v="2"/>
    <n v="0"/>
    <m/>
    <n v="-336"/>
    <n v="0"/>
    <s v=""/>
    <s v=""/>
  </r>
  <r>
    <n v="372"/>
    <s v="1359900000500"/>
    <s v="COMPRA DIRECTA ELECTRICOS/ELECTRONICOS"/>
    <s v="1101836584"/>
    <s v="1"/>
    <d v="2025-02-12T00:00:00"/>
    <s v=""/>
    <s v="4200598014"/>
    <s v="30"/>
    <d v="2025-02-14T00:00:00"/>
    <d v="2025-02-18T00:00:00"/>
    <s v=""/>
    <d v="2025-02-28T00:00:00"/>
    <n v="30"/>
    <n v="8"/>
    <s v="Liberado"/>
    <n v="1"/>
    <n v="1"/>
    <n v="1"/>
    <n v="0"/>
    <n v="0"/>
    <n v="0"/>
    <s v="X"/>
    <s v="0.00"/>
    <s v=""/>
    <x v="4"/>
    <s v="OTROS FABRICANTES"/>
    <s v="1359900000500"/>
    <s v=""/>
    <n v="0"/>
    <n v="0"/>
    <m/>
    <s v="7218|JA2594_1001"/>
    <n v="14"/>
    <s v="-"/>
    <m/>
    <s v="YES"/>
    <n v="1"/>
    <s v=""/>
    <s v=""/>
    <n v="0"/>
    <s v="X"/>
    <n v="1"/>
    <s v=""/>
    <s v=""/>
    <s v=""/>
    <s v=""/>
    <n v="2"/>
    <n v="0"/>
    <m/>
    <n v="-336"/>
    <n v="0"/>
    <s v=""/>
    <s v=""/>
  </r>
  <r>
    <n v="373"/>
    <s v="1359900000500"/>
    <s v="COMPRA DIRECTA ELECTRICOS/ELECTRONICOS"/>
    <s v="1101836584"/>
    <s v="2"/>
    <d v="2025-02-12T00:00:00"/>
    <s v=""/>
    <s v="4200598014"/>
    <s v="40"/>
    <d v="2025-02-14T00:00:00"/>
    <d v="2025-02-18T00:00:00"/>
    <s v=""/>
    <d v="2025-02-28T00:00:00"/>
    <n v="30"/>
    <n v="8"/>
    <s v="Liberado"/>
    <n v="1"/>
    <n v="1"/>
    <n v="1"/>
    <n v="0"/>
    <n v="0"/>
    <n v="0"/>
    <s v="X"/>
    <s v="0.00"/>
    <s v=""/>
    <x v="4"/>
    <s v="OTROS FABRICANTES"/>
    <s v="1359900000500"/>
    <s v=""/>
    <n v="0"/>
    <n v="0"/>
    <m/>
    <s v="7218|JA2594_1001"/>
    <n v="14"/>
    <s v="-"/>
    <m/>
    <s v="YES"/>
    <n v="1"/>
    <s v=""/>
    <s v=""/>
    <n v="0"/>
    <s v="X"/>
    <n v="1"/>
    <s v=""/>
    <s v=""/>
    <s v=""/>
    <s v=""/>
    <n v="2"/>
    <n v="0"/>
    <m/>
    <n v="-336"/>
    <n v="0"/>
    <s v=""/>
    <s v=""/>
  </r>
  <r>
    <n v="374"/>
    <s v="1359900000500"/>
    <s v="COMPRA DIRECTA ELECTRICOS/ELECTRONICOS"/>
    <s v="1101836593"/>
    <s v="1"/>
    <d v="2025-02-12T00:00:00"/>
    <s v=""/>
    <s v="4200598014"/>
    <s v="50"/>
    <d v="2025-02-14T00:00:00"/>
    <d v="2025-02-18T00:00:00"/>
    <s v=""/>
    <d v="2025-02-28T00:00:00"/>
    <n v="30"/>
    <n v="8"/>
    <s v="Liberado"/>
    <n v="1"/>
    <n v="1"/>
    <n v="1"/>
    <n v="0"/>
    <n v="0"/>
    <n v="0"/>
    <s v="X"/>
    <s v="0.00"/>
    <s v=""/>
    <x v="4"/>
    <s v="OTROS FABRICANTES"/>
    <s v="1359900000500"/>
    <s v=""/>
    <n v="0"/>
    <n v="0"/>
    <m/>
    <s v="7218|JA2593_1001"/>
    <n v="14"/>
    <s v="-"/>
    <m/>
    <s v="YES"/>
    <n v="1"/>
    <s v=""/>
    <s v=""/>
    <n v="0"/>
    <s v="X"/>
    <n v="1"/>
    <s v=""/>
    <s v=""/>
    <s v=""/>
    <s v=""/>
    <n v="2"/>
    <n v="0"/>
    <m/>
    <n v="-336"/>
    <n v="0"/>
    <s v=""/>
    <s v=""/>
  </r>
  <r>
    <n v="375"/>
    <s v="39121708"/>
    <s v="Tira de jumpers Entrelec serie JB5, para"/>
    <s v="1101837083"/>
    <s v="1"/>
    <d v="2025-02-13T00:00:00"/>
    <s v=""/>
    <s v="4800002882"/>
    <s v="300"/>
    <d v="2025-02-12T00:00:00"/>
    <s v=""/>
    <s v=""/>
    <d v="2025-02-14T00:00:00"/>
    <n v="0"/>
    <n v="0"/>
    <s v=""/>
    <n v="5"/>
    <n v="5"/>
    <n v="5"/>
    <n v="0"/>
    <n v="0"/>
    <n v="0"/>
    <s v="X"/>
    <s v="0.00"/>
    <s v=""/>
    <x v="0"/>
    <s v=""/>
    <s v="6663468"/>
    <s v=""/>
    <n v="0"/>
    <n v="0"/>
    <m/>
    <s v="7218|JA2585_1001"/>
    <n v="2"/>
    <s v="-"/>
    <m/>
    <s v="YES"/>
    <n v="5"/>
    <s v=""/>
    <s v=""/>
    <n v="0"/>
    <s v="X"/>
    <n v="1"/>
    <s v=""/>
    <s v=""/>
    <s v=""/>
    <s v=""/>
    <n v="2"/>
    <n v="0"/>
    <m/>
    <n v="-350"/>
    <n v="0"/>
    <s v=""/>
    <s v=""/>
  </r>
  <r>
    <n v="376"/>
    <s v="39121004"/>
    <s v="Fuente de alimentaci&amp;#243;n conmutada TD"/>
    <s v="1101837083"/>
    <s v="2"/>
    <d v="2025-02-13T00:00:00"/>
    <s v=""/>
    <s v="4800002882"/>
    <s v="310"/>
    <d v="2025-02-12T00:00:00"/>
    <s v=""/>
    <s v=""/>
    <d v="2025-02-14T00:00:00"/>
    <n v="0"/>
    <n v="0"/>
    <s v=""/>
    <n v="1"/>
    <n v="1"/>
    <n v="1"/>
    <n v="0"/>
    <n v="0"/>
    <n v="0"/>
    <s v="X"/>
    <s v="0.00"/>
    <s v=""/>
    <x v="0"/>
    <s v=""/>
    <s v="6352177"/>
    <s v=""/>
    <n v="0"/>
    <n v="0"/>
    <m/>
    <s v="7218|JA2585_1001"/>
    <n v="2"/>
    <s v="-"/>
    <m/>
    <s v="YES"/>
    <n v="1"/>
    <s v=""/>
    <s v=""/>
    <n v="0"/>
    <s v="X"/>
    <n v="1"/>
    <s v=""/>
    <s v=""/>
    <s v=""/>
    <s v=""/>
    <n v="2"/>
    <n v="0"/>
    <m/>
    <n v="-350"/>
    <n v="0"/>
    <s v=""/>
    <s v=""/>
  </r>
  <r>
    <n v="377"/>
    <s v="31161816"/>
    <s v="Separador roscado hexagonal Macho/Hembra"/>
    <s v="1101837083"/>
    <s v="3"/>
    <d v="2025-02-13T00:00:00"/>
    <s v=""/>
    <s v="4800002882"/>
    <s v="320"/>
    <d v="2025-02-12T00:00:00"/>
    <s v=""/>
    <s v=""/>
    <d v="2025-02-14T00:00:00"/>
    <n v="0"/>
    <n v="0"/>
    <s v=""/>
    <n v="50"/>
    <n v="50"/>
    <n v="50"/>
    <n v="0"/>
    <n v="0"/>
    <n v="0"/>
    <s v="X"/>
    <s v="0.00"/>
    <s v=""/>
    <x v="0"/>
    <s v=""/>
    <s v="0606686"/>
    <s v=""/>
    <n v="0"/>
    <n v="0"/>
    <m/>
    <s v="7218|JA2585_1001"/>
    <n v="2"/>
    <s v="-"/>
    <m/>
    <s v="YES"/>
    <n v="50"/>
    <s v=""/>
    <s v=""/>
    <n v="0"/>
    <s v="X"/>
    <n v="1"/>
    <s v=""/>
    <s v=""/>
    <s v=""/>
    <s v=""/>
    <n v="2"/>
    <n v="0"/>
    <m/>
    <n v="-350"/>
    <n v="0"/>
    <s v=""/>
    <s v=""/>
  </r>
  <r>
    <n v="378"/>
    <s v="24102007"/>
    <s v="Estante voladizo 2U RS PRO, ventilado de"/>
    <s v="1101837083"/>
    <s v="4"/>
    <d v="2025-02-13T00:00:00"/>
    <s v=""/>
    <s v="4800002882"/>
    <s v="330"/>
    <d v="2025-02-12T00:00:00"/>
    <s v=""/>
    <s v=""/>
    <d v="2025-02-14T00:00:00"/>
    <n v="0"/>
    <n v="0"/>
    <s v=""/>
    <n v="2"/>
    <n v="2"/>
    <n v="2"/>
    <n v="0"/>
    <n v="0"/>
    <n v="0"/>
    <s v="X"/>
    <s v="0.00"/>
    <s v=""/>
    <x v="0"/>
    <s v=""/>
    <s v="8020282"/>
    <s v=""/>
    <n v="0"/>
    <n v="0"/>
    <m/>
    <s v="7218|JA2585_1001"/>
    <n v="2"/>
    <s v="-"/>
    <m/>
    <s v="YES"/>
    <n v="2"/>
    <s v=""/>
    <s v=""/>
    <n v="0"/>
    <s v="X"/>
    <n v="1"/>
    <s v=""/>
    <s v=""/>
    <s v=""/>
    <s v=""/>
    <n v="2"/>
    <n v="0"/>
    <m/>
    <n v="-350"/>
    <n v="0"/>
    <s v=""/>
    <s v=""/>
  </r>
  <r>
    <n v="379"/>
    <s v="46151501"/>
    <s v="Barrera Retr&amp;#225;ctil Tensator, Negro,"/>
    <s v="1101837105"/>
    <s v="1"/>
    <d v="2025-02-13T00:00:00"/>
    <s v=""/>
    <s v="4800002882"/>
    <s v="470"/>
    <d v="2025-02-12T00:00:00"/>
    <s v=""/>
    <s v=""/>
    <d v="2025-02-14T00:00:00"/>
    <n v="0"/>
    <n v="0"/>
    <s v=""/>
    <n v="5"/>
    <n v="5"/>
    <n v="5"/>
    <n v="0"/>
    <n v="0"/>
    <n v="0"/>
    <s v="X"/>
    <s v="0.00"/>
    <s v=""/>
    <x v="0"/>
    <s v=""/>
    <s v="7682624"/>
    <s v=""/>
    <n v="0"/>
    <n v="0"/>
    <m/>
    <s v="7218|S24B05_S1075"/>
    <n v="2"/>
    <s v="-"/>
    <m/>
    <s v="YES"/>
    <n v="5"/>
    <s v=""/>
    <s v=""/>
    <n v="0"/>
    <s v="X"/>
    <n v="1"/>
    <s v=""/>
    <s v=""/>
    <s v=""/>
    <s v=""/>
    <n v="2"/>
    <n v="0"/>
    <m/>
    <n v="-350"/>
    <n v="0"/>
    <s v=""/>
    <s v=""/>
  </r>
  <r>
    <n v="380"/>
    <s v="39121432"/>
    <s v="Terminal de leng&amp;#252;eta hembra aislado"/>
    <s v="1101837370"/>
    <s v="1"/>
    <d v="2025-02-13T00:00:00"/>
    <s v=""/>
    <s v="4800002888"/>
    <s v="340"/>
    <d v="2025-02-13T00:00:00"/>
    <s v=""/>
    <s v=""/>
    <d v="2025-02-14T00:00:00"/>
    <n v="0"/>
    <n v="0"/>
    <s v=""/>
    <n v="400"/>
    <n v="400"/>
    <n v="400"/>
    <n v="0"/>
    <n v="0"/>
    <n v="0"/>
    <s v="X"/>
    <s v="0.00"/>
    <s v=""/>
    <x v="0"/>
    <s v=""/>
    <s v="2455446"/>
    <s v=""/>
    <n v="0"/>
    <n v="0"/>
    <m/>
    <s v="7218|JA2585_1001"/>
    <n v="1"/>
    <s v="-"/>
    <m/>
    <s v="YES"/>
    <n v="400"/>
    <s v=""/>
    <s v=""/>
    <n v="0"/>
    <s v="X"/>
    <n v="1"/>
    <s v=""/>
    <s v=""/>
    <s v=""/>
    <s v=""/>
    <n v="2"/>
    <n v="0"/>
    <m/>
    <n v="-350"/>
    <n v="0"/>
    <s v=""/>
    <s v=""/>
  </r>
  <r>
    <n v="381"/>
    <s v="39121432"/>
    <s v="Terminal de leng&amp;#252;eta hembra aislado"/>
    <s v="1101837764"/>
    <s v="1"/>
    <d v="2025-02-14T00:00:00"/>
    <s v=""/>
    <s v="4800002890"/>
    <s v="170"/>
    <d v="2025-02-14T00:00:00"/>
    <s v=""/>
    <s v=""/>
    <d v="2025-02-15T00:00:00"/>
    <n v="0"/>
    <n v="0"/>
    <s v=""/>
    <n v="500"/>
    <n v="500"/>
    <n v="500"/>
    <n v="0"/>
    <n v="0"/>
    <n v="0"/>
    <s v="X"/>
    <s v="0.00"/>
    <s v=""/>
    <x v="0"/>
    <s v=""/>
    <s v="2455446"/>
    <s v=""/>
    <n v="0"/>
    <n v="0"/>
    <m/>
    <s v="7218|JA2585_1001"/>
    <n v="1"/>
    <s v="-"/>
    <m/>
    <s v="YES"/>
    <n v="500"/>
    <s v=""/>
    <s v=""/>
    <n v="0"/>
    <s v="X"/>
    <n v="1"/>
    <s v=""/>
    <s v=""/>
    <s v=""/>
    <s v=""/>
    <n v="2"/>
    <n v="0"/>
    <m/>
    <n v="-349"/>
    <n v="0"/>
    <s v=""/>
    <s v=""/>
  </r>
  <r>
    <n v="382"/>
    <s v=""/>
    <s v="MONTAJE EQUIPO CABINA SIMULADOR A320"/>
    <s v="1101837770"/>
    <s v="1"/>
    <d v="2025-02-14T00:00:00"/>
    <s v=""/>
    <s v="4300340863"/>
    <s v="10"/>
    <d v="2025-02-17T00:00:00"/>
    <d v="2025-02-21T00:00:00"/>
    <s v=""/>
    <d v="2025-03-21T00:00:00"/>
    <n v="0"/>
    <n v="0"/>
    <s v="Liberado"/>
    <n v="1"/>
    <n v="1"/>
    <n v="0"/>
    <n v="0"/>
    <n v="0"/>
    <n v="0"/>
    <s v="X"/>
    <s v="0.00"/>
    <s v=""/>
    <x v="3"/>
    <s v=""/>
    <s v=""/>
    <s v=""/>
    <n v="0"/>
    <n v="0"/>
    <m/>
    <s v="7218|JA2593_1001"/>
    <n v="32"/>
    <s v="-"/>
    <m/>
    <s v="YES"/>
    <n v="0"/>
    <s v=""/>
    <s v=""/>
    <n v="0"/>
    <s v="X"/>
    <n v="1"/>
    <s v=""/>
    <s v=""/>
    <s v=""/>
    <s v=""/>
    <n v="2"/>
    <n v="0"/>
    <m/>
    <n v="-315"/>
    <n v="0"/>
    <s v=""/>
    <s v=""/>
  </r>
  <r>
    <n v="383"/>
    <s v="43211503"/>
    <s v="ASUS TUF Gaming P1 - Alfombrilla de rat�"/>
    <s v="1101837809"/>
    <s v="1"/>
    <d v="2025-02-14T00:00:00"/>
    <s v=""/>
    <s v="4800002872"/>
    <s v="600"/>
    <d v="2025-02-10T00:00:00"/>
    <s v=""/>
    <s v=""/>
    <d v="2025-02-17T00:00:00"/>
    <n v="0"/>
    <n v="0"/>
    <s v=""/>
    <n v="1"/>
    <n v="1"/>
    <n v="1"/>
    <n v="0"/>
    <n v="0"/>
    <n v="0"/>
    <s v="X"/>
    <s v="0.00"/>
    <s v=""/>
    <x v="21"/>
    <s v=""/>
    <s v="7202896"/>
    <s v=""/>
    <n v="0"/>
    <n v="0"/>
    <m/>
    <s v="7218|S24B05_S1075"/>
    <n v="7"/>
    <s v="-"/>
    <m/>
    <s v="YES"/>
    <n v="1"/>
    <s v=""/>
    <s v=""/>
    <n v="0"/>
    <s v="X"/>
    <n v="1"/>
    <s v=""/>
    <s v=""/>
    <s v=""/>
    <s v=""/>
    <n v="2"/>
    <n v="0"/>
    <m/>
    <n v="-347"/>
    <n v="0"/>
    <s v=""/>
    <s v=""/>
  </r>
  <r>
    <n v="384"/>
    <s v="43211708"/>
    <s v="CHERRY MW 3000 - Rat�n - diestro - infra"/>
    <s v="1101837809"/>
    <s v="2"/>
    <d v="2025-02-14T00:00:00"/>
    <s v=""/>
    <s v="4800002872"/>
    <s v="610"/>
    <d v="2025-02-10T00:00:00"/>
    <s v=""/>
    <s v=""/>
    <d v="2025-02-17T00:00:00"/>
    <n v="0"/>
    <n v="0"/>
    <s v=""/>
    <n v="1"/>
    <n v="1"/>
    <n v="1"/>
    <n v="0"/>
    <n v="0"/>
    <n v="0"/>
    <s v="X"/>
    <s v="0.00"/>
    <s v=""/>
    <x v="21"/>
    <s v=""/>
    <s v="2418108"/>
    <s v=""/>
    <n v="0"/>
    <n v="0"/>
    <m/>
    <s v="7218|S24B05_S1075"/>
    <n v="7"/>
    <s v="-"/>
    <m/>
    <s v="YES"/>
    <n v="1"/>
    <s v=""/>
    <s v=""/>
    <n v="0"/>
    <s v="X"/>
    <n v="1"/>
    <s v=""/>
    <s v=""/>
    <s v=""/>
    <s v=""/>
    <n v="2"/>
    <n v="0"/>
    <m/>
    <n v="-347"/>
    <n v="0"/>
    <s v=""/>
    <s v=""/>
  </r>
  <r>
    <n v="385"/>
    <s v="43211503"/>
    <s v="ASUS TUF Gaming P1 - Alfombrilla de rat�"/>
    <s v="1101837818"/>
    <s v="1"/>
    <d v="2025-02-14T00:00:00"/>
    <s v=""/>
    <s v="4800002872"/>
    <s v="620"/>
    <d v="2025-02-10T00:00:00"/>
    <s v=""/>
    <s v=""/>
    <d v="2025-02-17T00:00:00"/>
    <n v="0"/>
    <n v="0"/>
    <s v=""/>
    <n v="1"/>
    <n v="1"/>
    <n v="1"/>
    <n v="0"/>
    <n v="0"/>
    <n v="0"/>
    <s v="X"/>
    <s v="0.00"/>
    <s v=""/>
    <x v="21"/>
    <s v=""/>
    <s v="7202896"/>
    <s v=""/>
    <n v="0"/>
    <n v="0"/>
    <m/>
    <s v="7218|S24B05_S1075"/>
    <n v="7"/>
    <s v="-"/>
    <m/>
    <s v="YES"/>
    <n v="1"/>
    <s v=""/>
    <s v=""/>
    <n v="0"/>
    <s v="X"/>
    <n v="1"/>
    <s v=""/>
    <s v=""/>
    <s v=""/>
    <s v=""/>
    <n v="2"/>
    <n v="0"/>
    <m/>
    <n v="-347"/>
    <n v="0"/>
    <s v=""/>
    <s v=""/>
  </r>
  <r>
    <n v="386"/>
    <s v=""/>
    <s v="TRABAJOS SIMULADOR A320"/>
    <s v="1101838192"/>
    <s v="1"/>
    <d v="2025-02-17T00:00:00"/>
    <s v=""/>
    <s v="4300340871"/>
    <s v="10"/>
    <d v="2025-02-17T00:00:00"/>
    <d v="2025-02-19T00:00:00"/>
    <s v=""/>
    <d v="2025-03-12T00:00:00"/>
    <n v="0"/>
    <n v="0"/>
    <s v="Liberado"/>
    <n v="1"/>
    <n v="1"/>
    <n v="0"/>
    <n v="0"/>
    <n v="0"/>
    <n v="0"/>
    <s v="X"/>
    <s v="0.00"/>
    <s v=""/>
    <x v="20"/>
    <s v=""/>
    <s v=""/>
    <s v=""/>
    <n v="0"/>
    <n v="0"/>
    <m/>
    <s v="7218|JA2594_1001"/>
    <n v="23"/>
    <s v="-"/>
    <m/>
    <s v="YES"/>
    <n v="0"/>
    <s v=""/>
    <s v=""/>
    <n v="0"/>
    <s v="X"/>
    <n v="1"/>
    <s v=""/>
    <s v=""/>
    <s v=""/>
    <s v=""/>
    <n v="2"/>
    <n v="0"/>
    <m/>
    <n v="-324"/>
    <n v="0"/>
    <s v=""/>
    <s v=""/>
  </r>
  <r>
    <n v="387"/>
    <s v="1709800000500"/>
    <s v="COMPRA DIRECTA FERRETERIA Y HERRAMIENTAS"/>
    <s v="1101838768"/>
    <s v="1"/>
    <d v="2025-02-18T00:00:00"/>
    <s v=""/>
    <s v="4200599497"/>
    <s v="30"/>
    <d v="2025-02-25T00:00:00"/>
    <d v="2025-02-25T00:00:00"/>
    <s v=""/>
    <d v="2025-03-11T00:00:00"/>
    <n v="30"/>
    <n v="8"/>
    <s v="Liberado"/>
    <n v="1"/>
    <n v="1"/>
    <n v="1"/>
    <n v="0"/>
    <n v="0"/>
    <n v="0"/>
    <s v="X"/>
    <s v="0.00"/>
    <s v=""/>
    <x v="4"/>
    <s v="OTROS FABRICANTES"/>
    <s v="1709800000500"/>
    <s v=""/>
    <n v="0"/>
    <n v="0"/>
    <m/>
    <s v="7218|JA2594_1001"/>
    <n v="14"/>
    <s v="-"/>
    <m/>
    <s v="YES"/>
    <n v="1"/>
    <s v=""/>
    <s v=""/>
    <n v="0"/>
    <s v="X"/>
    <n v="1"/>
    <s v=""/>
    <s v=""/>
    <s v=""/>
    <s v=""/>
    <n v="2"/>
    <n v="0"/>
    <m/>
    <n v="-325"/>
    <n v="0"/>
    <s v=""/>
    <s v=""/>
  </r>
  <r>
    <n v="388"/>
    <s v="1709800000500"/>
    <s v="COMPRA DIRECTA FERRETERIA Y HERRAMIENTAS"/>
    <s v="1101839340"/>
    <s v="1"/>
    <d v="2025-02-19T00:00:00"/>
    <s v=""/>
    <s v="4200599594"/>
    <s v="10"/>
    <d v="2025-02-25T00:00:00"/>
    <d v="2025-02-25T00:00:00"/>
    <s v=""/>
    <d v="2025-03-11T00:00:00"/>
    <n v="30"/>
    <n v="8"/>
    <s v="Liberado"/>
    <n v="1"/>
    <n v="1"/>
    <n v="1"/>
    <n v="0"/>
    <n v="0"/>
    <n v="0"/>
    <s v="X"/>
    <s v="0.00"/>
    <s v=""/>
    <x v="16"/>
    <s v="OTROS FABRICANTES"/>
    <s v="1709800000500"/>
    <s v=""/>
    <n v="0"/>
    <n v="0"/>
    <m/>
    <s v="7218|JA2594_1001"/>
    <n v="14"/>
    <s v="-"/>
    <m/>
    <s v="YES"/>
    <n v="1"/>
    <s v=""/>
    <s v=""/>
    <n v="0"/>
    <s v="X"/>
    <n v="1"/>
    <s v=""/>
    <s v=""/>
    <s v=""/>
    <s v=""/>
    <n v="2"/>
    <n v="0"/>
    <m/>
    <n v="-325"/>
    <n v="0"/>
    <s v=""/>
    <s v=""/>
  </r>
  <r>
    <n v="389"/>
    <s v="7889090900000"/>
    <s v="ROPA LABORAL CATALOGO INDRA"/>
    <s v="1101839366"/>
    <s v="1"/>
    <d v="2025-02-19T00:00:00"/>
    <s v=""/>
    <s v="4900010383"/>
    <s v="10"/>
    <d v="2025-02-19T00:00:00"/>
    <s v=""/>
    <s v=""/>
    <d v="2025-02-19T00:00:00"/>
    <n v="40"/>
    <n v="8"/>
    <s v=""/>
    <n v="1"/>
    <n v="1"/>
    <n v="1"/>
    <n v="0"/>
    <n v="0"/>
    <n v="0"/>
    <s v="X"/>
    <s v="0.00"/>
    <s v=""/>
    <x v="27"/>
    <s v="INDRA SISTEMAS S.A."/>
    <s v="7889090900000"/>
    <s v=""/>
    <n v="0"/>
    <n v="0"/>
    <m/>
    <s v="7218|JA2594_1001"/>
    <n v="0"/>
    <s v="-"/>
    <m/>
    <s v="YES"/>
    <n v="1"/>
    <s v=""/>
    <s v=""/>
    <n v="0"/>
    <s v="X"/>
    <n v="1"/>
    <s v=""/>
    <s v=""/>
    <s v=""/>
    <s v=""/>
    <n v="2"/>
    <n v="0"/>
    <m/>
    <n v="-345"/>
    <n v="0"/>
    <s v=""/>
    <s v=""/>
  </r>
  <r>
    <n v="390"/>
    <s v="31201600"/>
    <s v="Adhesivo instant&amp;#225;neo Loctite 401 de"/>
    <s v="1101841110"/>
    <s v="1"/>
    <d v="2025-02-24T00:00:00"/>
    <s v=""/>
    <s v="4800002908"/>
    <s v="240"/>
    <d v="2025-02-24T00:00:00"/>
    <s v=""/>
    <s v=""/>
    <d v="2025-02-25T00:00:00"/>
    <n v="0"/>
    <n v="0"/>
    <s v=""/>
    <n v="1"/>
    <n v="1"/>
    <n v="1"/>
    <n v="0"/>
    <n v="0"/>
    <n v="0"/>
    <s v="X"/>
    <s v="0.00"/>
    <s v=""/>
    <x v="0"/>
    <s v=""/>
    <s v="0317715"/>
    <s v=""/>
    <n v="0"/>
    <n v="0"/>
    <m/>
    <s v="7218|JA2593_1001"/>
    <n v="1"/>
    <s v="-"/>
    <m/>
    <s v="YES"/>
    <n v="1"/>
    <s v=""/>
    <s v=""/>
    <n v="0"/>
    <s v="X"/>
    <n v="1"/>
    <s v=""/>
    <s v=""/>
    <s v=""/>
    <s v=""/>
    <n v="2"/>
    <n v="0"/>
    <m/>
    <n v="-339"/>
    <n v="0"/>
    <s v=""/>
    <s v=""/>
  </r>
  <r>
    <n v="391"/>
    <s v="1359900000500"/>
    <s v="COMPRA DIRECTA ELECTRICOS/ELECTRONICOS"/>
    <s v="1101841169"/>
    <s v="1"/>
    <d v="2025-02-24T00:00:00"/>
    <s v=""/>
    <s v="4200600359"/>
    <s v="30"/>
    <d v="2025-02-28T00:00:00"/>
    <d v="2025-03-03T00:00:00"/>
    <s v=""/>
    <d v="2025-03-14T00:00:00"/>
    <n v="30"/>
    <n v="8"/>
    <s v="Liberado"/>
    <n v="1"/>
    <n v="1"/>
    <n v="1"/>
    <n v="0"/>
    <n v="0"/>
    <n v="0"/>
    <s v="X"/>
    <s v="0.00"/>
    <s v=""/>
    <x v="6"/>
    <s v="OTROS FABRICANTES"/>
    <s v="1359900000500"/>
    <s v=""/>
    <n v="0"/>
    <n v="0"/>
    <m/>
    <s v="7218|JA2583_1001"/>
    <n v="14"/>
    <s v="-"/>
    <m/>
    <s v="YES"/>
    <n v="1"/>
    <s v=""/>
    <s v=""/>
    <n v="0"/>
    <s v="X"/>
    <n v="1"/>
    <s v=""/>
    <s v=""/>
    <s v=""/>
    <s v=""/>
    <n v="2"/>
    <n v="0"/>
    <m/>
    <n v="-322"/>
    <n v="0"/>
    <s v=""/>
    <s v=""/>
  </r>
  <r>
    <n v="392"/>
    <s v="1359900000500"/>
    <s v="COMPRA DIRECTA ELECTRICOS/ELECTRONICOS"/>
    <s v="1101841171"/>
    <s v="1"/>
    <d v="2025-02-24T00:00:00"/>
    <s v=""/>
    <s v="4200600366"/>
    <s v="10"/>
    <d v="2025-02-28T00:00:00"/>
    <d v="2025-03-03T00:00:00"/>
    <s v=""/>
    <d v="2025-03-14T00:00:00"/>
    <n v="30"/>
    <n v="8"/>
    <s v="Liberado"/>
    <n v="1"/>
    <n v="1"/>
    <n v="1"/>
    <n v="0"/>
    <n v="0"/>
    <n v="0"/>
    <s v="X"/>
    <s v="0.00"/>
    <s v=""/>
    <x v="6"/>
    <s v="OTROS FABRICANTES"/>
    <s v="1359900000500"/>
    <s v=""/>
    <n v="0"/>
    <n v="0"/>
    <m/>
    <s v="7218|JA2583_1001"/>
    <n v="14"/>
    <s v="-"/>
    <m/>
    <s v="YES"/>
    <n v="1"/>
    <s v=""/>
    <s v=""/>
    <n v="0"/>
    <s v="X"/>
    <n v="1"/>
    <s v=""/>
    <s v=""/>
    <s v=""/>
    <s v=""/>
    <n v="2"/>
    <n v="0"/>
    <m/>
    <n v="-322"/>
    <n v="0"/>
    <s v=""/>
    <s v=""/>
  </r>
  <r>
    <n v="393"/>
    <s v="1359900000500"/>
    <s v="COMPRA DIRECTA ELECTRICOS/ELECTRONICOS"/>
    <s v="1101841174"/>
    <s v="1"/>
    <d v="2025-02-24T00:00:00"/>
    <s v=""/>
    <s v="4200600371"/>
    <s v="10"/>
    <d v="2025-02-28T00:00:00"/>
    <d v="2025-03-03T00:00:00"/>
    <s v=""/>
    <d v="2025-03-14T00:00:00"/>
    <n v="30"/>
    <n v="8"/>
    <s v="Liberado"/>
    <n v="1"/>
    <n v="1"/>
    <n v="1"/>
    <n v="0"/>
    <n v="0"/>
    <n v="0"/>
    <s v="X"/>
    <s v="0.00"/>
    <s v=""/>
    <x v="6"/>
    <s v="OTROS FABRICANTES"/>
    <s v="1359900000500"/>
    <s v=""/>
    <n v="0"/>
    <n v="0"/>
    <m/>
    <s v="7218|JA2583_1001"/>
    <n v="14"/>
    <s v="-"/>
    <m/>
    <s v="YES"/>
    <n v="1"/>
    <s v=""/>
    <s v=""/>
    <n v="0"/>
    <s v="X"/>
    <n v="1"/>
    <s v=""/>
    <s v=""/>
    <s v=""/>
    <s v=""/>
    <n v="2"/>
    <n v="0"/>
    <m/>
    <n v="-322"/>
    <n v="0"/>
    <s v=""/>
    <s v=""/>
  </r>
  <r>
    <n v="394"/>
    <s v="39121412"/>
    <s v="Carcasa de conector circular Amphenol Li"/>
    <s v="1101841553"/>
    <s v="1"/>
    <d v="2025-02-25T00:00:00"/>
    <s v=""/>
    <s v="4800002909"/>
    <s v="70"/>
    <d v="2025-02-25T00:00:00"/>
    <s v=""/>
    <s v=""/>
    <d v="2025-02-26T00:00:00"/>
    <n v="0"/>
    <n v="0"/>
    <s v=""/>
    <n v="2"/>
    <n v="2"/>
    <n v="2"/>
    <n v="0"/>
    <n v="0"/>
    <n v="0"/>
    <s v="X"/>
    <s v="0.00"/>
    <s v=""/>
    <x v="0"/>
    <s v=""/>
    <s v="2067532"/>
    <s v=""/>
    <n v="0"/>
    <n v="0"/>
    <m/>
    <s v="7218|JA2593_1001"/>
    <n v="1"/>
    <s v="-"/>
    <m/>
    <s v="YES"/>
    <n v="2"/>
    <s v=""/>
    <s v=""/>
    <n v="0"/>
    <s v="X"/>
    <n v="1"/>
    <s v=""/>
    <s v=""/>
    <s v=""/>
    <s v=""/>
    <n v="2"/>
    <n v="0"/>
    <m/>
    <n v="-338"/>
    <n v="0"/>
    <s v=""/>
    <s v=""/>
  </r>
  <r>
    <n v="395"/>
    <s v="43201404"/>
    <s v="Adaptador de red USB 3.0 StarTech.com, c"/>
    <s v="1101841555"/>
    <s v="1"/>
    <d v="2025-02-25T00:00:00"/>
    <s v=""/>
    <s v="4800002909"/>
    <s v="110"/>
    <d v="2025-02-25T00:00:00"/>
    <s v=""/>
    <s v=""/>
    <d v="2025-02-26T00:00:00"/>
    <n v="0"/>
    <n v="0"/>
    <s v=""/>
    <n v="1"/>
    <n v="1"/>
    <n v="1"/>
    <n v="0"/>
    <n v="0"/>
    <n v="0"/>
    <s v="X"/>
    <s v="0.00"/>
    <s v=""/>
    <x v="0"/>
    <s v=""/>
    <s v="1862768"/>
    <s v=""/>
    <n v="0"/>
    <n v="0"/>
    <m/>
    <s v="7218|JA2585_1001"/>
    <n v="1"/>
    <s v="-"/>
    <m/>
    <s v="YES"/>
    <n v="1"/>
    <s v=""/>
    <s v=""/>
    <n v="0"/>
    <s v="X"/>
    <n v="1"/>
    <s v=""/>
    <s v=""/>
    <s v=""/>
    <s v=""/>
    <n v="2"/>
    <n v="0"/>
    <m/>
    <n v="-338"/>
    <n v="0"/>
    <s v=""/>
    <s v=""/>
  </r>
  <r>
    <n v="396"/>
    <s v=""/>
    <s v="TRABAJOS SIMULADOR A320"/>
    <s v="1101841755"/>
    <s v="1"/>
    <d v="2025-02-25T00:00:00"/>
    <s v=""/>
    <s v="4300341780"/>
    <s v="20"/>
    <d v="2025-03-03T00:00:00"/>
    <d v="2025-03-04T00:00:00"/>
    <s v=""/>
    <d v="2025-02-25T00:00:00"/>
    <n v="0"/>
    <n v="0"/>
    <s v="Liberado"/>
    <n v="1"/>
    <n v="1"/>
    <n v="0"/>
    <n v="0"/>
    <n v="0"/>
    <n v="0"/>
    <s v="X"/>
    <s v="0.00"/>
    <s v=""/>
    <x v="19"/>
    <s v=""/>
    <s v=""/>
    <s v=""/>
    <n v="0"/>
    <n v="0"/>
    <m/>
    <s v="7218|JA2593_1001"/>
    <n v="-6"/>
    <s v="-"/>
    <m/>
    <s v="YES"/>
    <n v="0"/>
    <s v=""/>
    <s v=""/>
    <n v="0"/>
    <s v="X"/>
    <n v="1"/>
    <s v=""/>
    <s v=""/>
    <s v=""/>
    <s v=""/>
    <n v="2"/>
    <n v="0"/>
    <m/>
    <n v="-339"/>
    <n v="0"/>
    <s v=""/>
    <s v=""/>
  </r>
  <r>
    <n v="397"/>
    <s v=""/>
    <s v="MODIFICACION SIMULADOR A320"/>
    <s v="1101842371"/>
    <s v="1"/>
    <d v="2025-02-26T00:00:00"/>
    <s v=""/>
    <s v="4300341835"/>
    <s v="10"/>
    <d v="2025-03-04T00:00:00"/>
    <d v="2025-03-06T00:00:00"/>
    <s v=""/>
    <d v="2025-03-14T00:00:00"/>
    <n v="0"/>
    <n v="0"/>
    <s v="Liberado"/>
    <n v="1"/>
    <n v="1"/>
    <n v="0"/>
    <n v="0"/>
    <n v="0"/>
    <n v="0"/>
    <s v="X"/>
    <s v="0.00"/>
    <s v=""/>
    <x v="3"/>
    <s v=""/>
    <s v=""/>
    <s v=""/>
    <n v="0"/>
    <n v="0"/>
    <m/>
    <s v="7218|JA2593_1001"/>
    <n v="10"/>
    <s v="-"/>
    <m/>
    <s v="YES"/>
    <n v="0"/>
    <s v=""/>
    <s v=""/>
    <n v="0"/>
    <s v="X"/>
    <n v="1"/>
    <s v=""/>
    <s v=""/>
    <s v=""/>
    <s v=""/>
    <n v="2"/>
    <n v="0"/>
    <m/>
    <n v="-322"/>
    <n v="0"/>
    <s v=""/>
    <s v=""/>
  </r>
  <r>
    <n v="398"/>
    <s v="39122221"/>
    <s v="Bloque de contactos Schneider Electric Z"/>
    <s v="1101843367"/>
    <s v="1"/>
    <d v="2025-02-28T00:00:00"/>
    <s v=""/>
    <s v="4800002913"/>
    <s v="630"/>
    <d v="2025-02-27T00:00:00"/>
    <s v=""/>
    <s v=""/>
    <d v="2025-03-01T00:00:00"/>
    <n v="0"/>
    <n v="0"/>
    <s v=""/>
    <n v="4"/>
    <n v="4"/>
    <n v="4"/>
    <n v="0"/>
    <n v="0"/>
    <n v="0"/>
    <s v="X"/>
    <s v="0.00"/>
    <s v=""/>
    <x v="0"/>
    <s v=""/>
    <s v="3310489"/>
    <s v=""/>
    <n v="0"/>
    <n v="0"/>
    <m/>
    <s v="7218|JA2582_1001"/>
    <n v="2"/>
    <s v="-"/>
    <m/>
    <s v="YES"/>
    <n v="4"/>
    <s v=""/>
    <s v=""/>
    <n v="0"/>
    <s v="X"/>
    <n v="1"/>
    <s v=""/>
    <s v=""/>
    <s v=""/>
    <s v=""/>
    <n v="2"/>
    <n v="0"/>
    <m/>
    <n v="-335"/>
    <n v="0"/>
    <s v=""/>
    <s v=""/>
  </r>
  <r>
    <n v="399"/>
    <s v=""/>
    <s v="ANALISIS DE LOS MEDIOS EXISTENTES"/>
    <s v="1101843533"/>
    <s v="1"/>
    <d v="2025-03-03T00:00:00"/>
    <s v=""/>
    <s v="4300341826"/>
    <s v="10"/>
    <d v="2025-03-04T00:00:00"/>
    <d v="2025-03-10T00:00:00"/>
    <s v=""/>
    <d v="2025-05-31T00:00:00"/>
    <n v="0"/>
    <n v="0"/>
    <s v="Liberado"/>
    <n v="1"/>
    <n v="1"/>
    <n v="0"/>
    <n v="0"/>
    <n v="0"/>
    <n v="0"/>
    <s v="X"/>
    <s v="0.00"/>
    <s v=""/>
    <x v="1"/>
    <s v=""/>
    <s v=""/>
    <s v=""/>
    <n v="1"/>
    <n v="1"/>
    <m/>
    <s v="7218|JA2594_1001"/>
    <n v="88"/>
    <s v="-"/>
    <m/>
    <s v="YES"/>
    <n v="0"/>
    <s v=""/>
    <s v=""/>
    <n v="0"/>
    <s v="X"/>
    <n v="1"/>
    <s v=""/>
    <s v=""/>
    <s v=""/>
    <s v=""/>
    <n v="3"/>
    <n v="0"/>
    <m/>
    <n v="-244"/>
    <n v="0"/>
    <s v=""/>
    <s v=""/>
  </r>
  <r>
    <n v="400"/>
    <s v=""/>
    <s v="TRABAJOS SIMULADOR A320"/>
    <s v="1101843560"/>
    <s v="1"/>
    <d v="2025-03-03T00:00:00"/>
    <s v=""/>
    <s v="4300341853"/>
    <s v="10"/>
    <d v="2025-03-04T00:00:00"/>
    <d v="2025-03-06T00:00:00"/>
    <s v=""/>
    <d v="2025-03-26T00:00:00"/>
    <n v="0"/>
    <n v="0"/>
    <s v="Liberado"/>
    <n v="1"/>
    <n v="1"/>
    <n v="0"/>
    <n v="0"/>
    <n v="0"/>
    <n v="0"/>
    <s v="X"/>
    <s v="0.00"/>
    <s v=""/>
    <x v="20"/>
    <s v=""/>
    <s v=""/>
    <s v=""/>
    <n v="0"/>
    <n v="0"/>
    <m/>
    <s v="7218|JA2594_1001"/>
    <n v="22"/>
    <s v="-"/>
    <m/>
    <s v="YES"/>
    <n v="0"/>
    <s v=""/>
    <s v=""/>
    <n v="0"/>
    <s v="X"/>
    <n v="1"/>
    <s v=""/>
    <s v=""/>
    <s v=""/>
    <s v=""/>
    <n v="3"/>
    <n v="0"/>
    <m/>
    <n v="-310"/>
    <n v="0"/>
    <s v=""/>
    <s v=""/>
  </r>
  <r>
    <n v="401"/>
    <s v="55121611"/>
    <s v="Etiquetas termorretr&amp;#225;ctiles TE Conn"/>
    <s v="1101844258"/>
    <s v="1"/>
    <d v="2025-03-04T00:00:00"/>
    <s v=""/>
    <s v="4800002920"/>
    <s v="220"/>
    <d v="2025-03-04T00:00:00"/>
    <s v=""/>
    <s v=""/>
    <d v="2025-03-05T00:00:00"/>
    <n v="0"/>
    <n v="0"/>
    <s v=""/>
    <n v="1"/>
    <n v="1"/>
    <n v="1"/>
    <n v="0"/>
    <n v="0"/>
    <n v="0"/>
    <s v="X"/>
    <s v="0.00"/>
    <s v=""/>
    <x v="0"/>
    <s v=""/>
    <s v="2672433"/>
    <s v=""/>
    <n v="0"/>
    <n v="0"/>
    <m/>
    <s v="7218|JA2593_1001"/>
    <n v="1"/>
    <s v="-"/>
    <m/>
    <s v="YES"/>
    <n v="1"/>
    <s v=""/>
    <s v=""/>
    <n v="0"/>
    <s v="X"/>
    <n v="1"/>
    <s v=""/>
    <s v=""/>
    <s v=""/>
    <s v=""/>
    <n v="3"/>
    <n v="0"/>
    <m/>
    <n v="-331"/>
    <n v="0"/>
    <s v=""/>
    <s v=""/>
  </r>
  <r>
    <n v="402"/>
    <s v="32000000"/>
    <s v="Carcasa de conector Molex 03-06-2042, Se"/>
    <s v="1101844596"/>
    <s v="1"/>
    <d v="2025-03-05T00:00:00"/>
    <s v=""/>
    <s v="4800002920"/>
    <s v="570"/>
    <d v="2025-03-04T00:00:00"/>
    <s v=""/>
    <s v=""/>
    <d v="2025-03-06T00:00:00"/>
    <n v="0"/>
    <n v="0"/>
    <s v=""/>
    <n v="200"/>
    <n v="200"/>
    <n v="200"/>
    <n v="0"/>
    <n v="0"/>
    <n v="0"/>
    <s v="X"/>
    <s v="0.00"/>
    <s v=""/>
    <x v="0"/>
    <s v=""/>
    <s v="6794855P"/>
    <s v=""/>
    <n v="0"/>
    <n v="0"/>
    <m/>
    <s v="7218|JA2593_1001"/>
    <n v="2"/>
    <s v="-"/>
    <m/>
    <s v="YES"/>
    <n v="200"/>
    <s v=""/>
    <s v=""/>
    <n v="0"/>
    <s v="X"/>
    <n v="1"/>
    <s v=""/>
    <s v=""/>
    <s v=""/>
    <s v=""/>
    <n v="3"/>
    <n v="0"/>
    <m/>
    <n v="-330"/>
    <n v="0"/>
    <s v=""/>
    <s v=""/>
  </r>
  <r>
    <n v="403"/>
    <s v="39121432"/>
    <s v="Contacto de crimpado macho Molex serie S"/>
    <s v="1101844596"/>
    <s v="2"/>
    <d v="2025-03-05T00:00:00"/>
    <s v=""/>
    <s v="4800002920"/>
    <s v="580"/>
    <d v="2025-03-04T00:00:00"/>
    <s v=""/>
    <s v=""/>
    <d v="2025-03-06T00:00:00"/>
    <n v="0"/>
    <n v="0"/>
    <s v=""/>
    <n v="100"/>
    <n v="100"/>
    <n v="100"/>
    <n v="0"/>
    <n v="0"/>
    <n v="0"/>
    <s v="X"/>
    <s v="0.00"/>
    <s v=""/>
    <x v="0"/>
    <s v=""/>
    <s v="1786907"/>
    <s v=""/>
    <n v="0"/>
    <n v="0"/>
    <m/>
    <s v="7218|JA2593_1001"/>
    <n v="2"/>
    <s v="-"/>
    <m/>
    <s v="YES"/>
    <n v="100"/>
    <s v=""/>
    <s v=""/>
    <n v="0"/>
    <s v="X"/>
    <n v="1"/>
    <s v=""/>
    <s v=""/>
    <s v=""/>
    <s v=""/>
    <n v="3"/>
    <n v="0"/>
    <m/>
    <n v="-330"/>
    <n v="0"/>
    <s v=""/>
    <s v=""/>
  </r>
  <r>
    <n v="404"/>
    <s v="32000000"/>
    <s v="Carcasa de conector Molex 03-06-2092, Se"/>
    <s v="1101844596"/>
    <s v="3"/>
    <d v="2025-03-05T00:00:00"/>
    <s v=""/>
    <s v="4800002920"/>
    <s v="590"/>
    <d v="2025-03-04T00:00:00"/>
    <s v=""/>
    <s v=""/>
    <d v="2025-03-06T00:00:00"/>
    <n v="0"/>
    <n v="0"/>
    <s v=""/>
    <n v="200"/>
    <n v="200"/>
    <n v="200"/>
    <n v="0"/>
    <n v="0"/>
    <n v="0"/>
    <s v="X"/>
    <s v="0.00"/>
    <s v=""/>
    <x v="0"/>
    <s v=""/>
    <s v="6794865P"/>
    <s v=""/>
    <n v="0"/>
    <n v="0"/>
    <m/>
    <s v="7218|JA2593_1001"/>
    <n v="2"/>
    <s v="-"/>
    <m/>
    <s v="YES"/>
    <n v="200"/>
    <s v=""/>
    <s v=""/>
    <n v="0"/>
    <s v="X"/>
    <n v="1"/>
    <s v=""/>
    <s v=""/>
    <s v=""/>
    <s v=""/>
    <n v="3"/>
    <n v="0"/>
    <m/>
    <n v="-330"/>
    <n v="0"/>
    <s v=""/>
    <s v=""/>
  </r>
  <r>
    <n v="405"/>
    <s v=""/>
    <s v="MONTAJE SIMULADOR A320"/>
    <s v="1101844652"/>
    <s v="1"/>
    <d v="2025-03-05T00:00:00"/>
    <s v=""/>
    <s v="4400087082"/>
    <s v="10"/>
    <d v="2025-03-05T00:00:00"/>
    <d v="2025-03-05T00:00:00"/>
    <s v=""/>
    <d v="2025-04-24T00:00:00"/>
    <n v="0"/>
    <n v="0"/>
    <s v="Liberado"/>
    <n v="1"/>
    <n v="1"/>
    <n v="0"/>
    <n v="0"/>
    <n v="0"/>
    <n v="0"/>
    <s v="X"/>
    <s v="0.00"/>
    <s v=""/>
    <x v="24"/>
    <s v=""/>
    <s v=""/>
    <s v=""/>
    <n v="0"/>
    <n v="0"/>
    <m/>
    <s v="7218|JA2593_1001"/>
    <n v="50"/>
    <s v="-"/>
    <m/>
    <s v="YES"/>
    <n v="0"/>
    <s v=""/>
    <s v=""/>
    <n v="0"/>
    <s v="X"/>
    <n v="1"/>
    <s v=""/>
    <s v=""/>
    <s v=""/>
    <s v=""/>
    <n v="3"/>
    <n v="0"/>
    <m/>
    <n v="-281"/>
    <n v="0"/>
    <s v=""/>
    <s v=""/>
  </r>
  <r>
    <n v="406"/>
    <s v="39121404"/>
    <s v="Manguitos de soldadura, TE Connectivity,"/>
    <s v="1101844710"/>
    <s v="1"/>
    <d v="2025-03-05T00:00:00"/>
    <s v=""/>
    <s v="4800002920"/>
    <s v="720"/>
    <d v="2025-03-04T00:00:00"/>
    <s v=""/>
    <s v=""/>
    <d v="2025-03-06T00:00:00"/>
    <n v="0"/>
    <n v="0"/>
    <s v=""/>
    <n v="9"/>
    <n v="9"/>
    <n v="9"/>
    <n v="0"/>
    <n v="0"/>
    <n v="0"/>
    <s v="X"/>
    <s v="0.00"/>
    <s v=""/>
    <x v="0"/>
    <s v=""/>
    <s v="2652726"/>
    <s v=""/>
    <n v="0"/>
    <n v="0"/>
    <m/>
    <s v="7218|JA2593_1001"/>
    <n v="2"/>
    <s v="-"/>
    <m/>
    <s v="YES"/>
    <n v="9"/>
    <s v=""/>
    <s v=""/>
    <n v="0"/>
    <s v="X"/>
    <n v="1"/>
    <s v=""/>
    <s v=""/>
    <s v=""/>
    <s v=""/>
    <n v="3"/>
    <n v="0"/>
    <m/>
    <n v="-330"/>
    <n v="0"/>
    <s v=""/>
    <s v=""/>
  </r>
  <r>
    <n v="407"/>
    <s v="24102004"/>
    <s v="Estanter&amp;#237;a para Componente 1U APC N"/>
    <s v="1101845229"/>
    <s v="1"/>
    <d v="2025-03-06T00:00:00"/>
    <s v=""/>
    <s v="4800002923"/>
    <s v="240"/>
    <d v="2025-03-05T00:00:00"/>
    <s v=""/>
    <s v=""/>
    <d v="2025-03-07T00:00:00"/>
    <n v="0"/>
    <n v="0"/>
    <s v=""/>
    <n v="1"/>
    <n v="1"/>
    <n v="1"/>
    <n v="0"/>
    <n v="0"/>
    <n v="0"/>
    <s v="X"/>
    <s v="0.00"/>
    <s v=""/>
    <x v="0"/>
    <s v=""/>
    <s v="2387216"/>
    <s v=""/>
    <n v="0"/>
    <n v="0"/>
    <m/>
    <s v="7218|JA2593_1001"/>
    <n v="2"/>
    <s v="-"/>
    <m/>
    <s v="YES"/>
    <n v="1"/>
    <s v=""/>
    <s v=""/>
    <n v="0"/>
    <s v="X"/>
    <n v="1"/>
    <s v=""/>
    <s v=""/>
    <s v=""/>
    <s v=""/>
    <n v="3"/>
    <n v="0"/>
    <m/>
    <n v="-329"/>
    <n v="0"/>
    <s v=""/>
    <s v=""/>
  </r>
  <r>
    <n v="408"/>
    <s v="1359900000500"/>
    <s v="COMPRA DIRECTA ELECTRICOS/ELECTRONICOS"/>
    <s v="1101845357"/>
    <s v="1"/>
    <d v="2025-03-06T00:00:00"/>
    <s v=""/>
    <s v="4200601519"/>
    <s v="10"/>
    <d v="2025-03-07T00:00:00"/>
    <d v="2025-03-07T00:00:00"/>
    <s v=""/>
    <d v="2025-03-21T00:00:00"/>
    <n v="30"/>
    <n v="8"/>
    <s v="Liberado"/>
    <n v="1"/>
    <n v="1"/>
    <n v="1"/>
    <n v="0"/>
    <n v="0"/>
    <n v="0"/>
    <s v="X"/>
    <s v="0.00"/>
    <s v=""/>
    <x v="4"/>
    <s v="OTROS FABRICANTES"/>
    <s v="1359900000500"/>
    <s v=""/>
    <n v="0"/>
    <n v="0"/>
    <m/>
    <s v="7218|JA2594_1001"/>
    <n v="14"/>
    <s v="-"/>
    <m/>
    <s v="YES"/>
    <n v="1"/>
    <s v=""/>
    <s v=""/>
    <n v="0"/>
    <s v="X"/>
    <n v="1"/>
    <s v=""/>
    <s v=""/>
    <s v=""/>
    <s v=""/>
    <n v="3"/>
    <n v="0"/>
    <m/>
    <n v="-315"/>
    <n v="0"/>
    <s v=""/>
    <s v=""/>
  </r>
  <r>
    <n v="409"/>
    <s v="1359900000500"/>
    <s v="COMPRA DIRECTA ELECTRICOS/ELECTRONICOS"/>
    <s v="1101845357"/>
    <s v="2"/>
    <d v="2025-03-06T00:00:00"/>
    <s v=""/>
    <s v="4200601519"/>
    <s v="20"/>
    <d v="2025-03-07T00:00:00"/>
    <d v="2025-03-07T00:00:00"/>
    <s v=""/>
    <d v="2025-03-21T00:00:00"/>
    <n v="30"/>
    <n v="8"/>
    <s v="Liberado"/>
    <n v="1"/>
    <n v="1"/>
    <n v="1"/>
    <n v="0"/>
    <n v="0"/>
    <n v="0"/>
    <s v="X"/>
    <s v="0.00"/>
    <s v=""/>
    <x v="4"/>
    <s v="OTROS FABRICANTES"/>
    <s v="1359900000500"/>
    <s v=""/>
    <n v="0"/>
    <n v="0"/>
    <m/>
    <s v="7218|JA2594_1001"/>
    <n v="14"/>
    <s v="-"/>
    <m/>
    <s v="YES"/>
    <n v="1"/>
    <s v=""/>
    <s v=""/>
    <n v="0"/>
    <s v="X"/>
    <n v="1"/>
    <s v=""/>
    <s v=""/>
    <s v=""/>
    <s v=""/>
    <n v="3"/>
    <n v="0"/>
    <m/>
    <n v="-315"/>
    <n v="0"/>
    <s v=""/>
    <s v=""/>
  </r>
  <r>
    <n v="410"/>
    <s v="1359900000500"/>
    <s v="COMPRA DIRECTA ELECTRICOS/ELECTRONICOS"/>
    <s v="1101845357"/>
    <s v="3"/>
    <d v="2025-03-06T00:00:00"/>
    <s v=""/>
    <s v="4200601519"/>
    <s v="30"/>
    <d v="2025-03-07T00:00:00"/>
    <d v="2025-03-07T00:00:00"/>
    <s v=""/>
    <d v="2025-03-21T00:00:00"/>
    <n v="30"/>
    <n v="8"/>
    <s v="Liberado"/>
    <n v="1"/>
    <n v="1"/>
    <n v="1"/>
    <n v="0"/>
    <n v="0"/>
    <n v="0"/>
    <s v="X"/>
    <s v="0.00"/>
    <s v=""/>
    <x v="4"/>
    <s v="OTROS FABRICANTES"/>
    <s v="1359900000500"/>
    <s v=""/>
    <n v="0"/>
    <n v="0"/>
    <m/>
    <s v="7218|JA2594_1001"/>
    <n v="14"/>
    <s v="-"/>
    <m/>
    <s v="YES"/>
    <n v="1"/>
    <s v=""/>
    <s v=""/>
    <n v="0"/>
    <s v="X"/>
    <n v="1"/>
    <s v=""/>
    <s v=""/>
    <s v=""/>
    <s v=""/>
    <n v="3"/>
    <n v="0"/>
    <m/>
    <n v="-315"/>
    <n v="0"/>
    <s v=""/>
    <s v=""/>
  </r>
  <r>
    <n v="411"/>
    <s v="1359900000500"/>
    <s v="COMPRA DIRECTA ELECTRICOS/ELECTRONICOS"/>
    <s v="1101845357"/>
    <s v="4"/>
    <d v="2025-03-06T00:00:00"/>
    <s v=""/>
    <s v="4200601519"/>
    <s v="40"/>
    <d v="2025-03-07T00:00:00"/>
    <d v="2025-03-07T00:00:00"/>
    <s v=""/>
    <d v="2025-03-21T00:00:00"/>
    <n v="30"/>
    <n v="8"/>
    <s v="Liberado"/>
    <n v="1"/>
    <n v="1"/>
    <n v="1"/>
    <n v="0"/>
    <n v="0"/>
    <n v="0"/>
    <s v="X"/>
    <s v="0.00"/>
    <s v=""/>
    <x v="4"/>
    <s v="OTROS FABRICANTES"/>
    <s v="1359900000500"/>
    <s v=""/>
    <n v="0"/>
    <n v="0"/>
    <m/>
    <s v="7218|JA2594_1001"/>
    <n v="14"/>
    <s v="-"/>
    <m/>
    <s v="YES"/>
    <n v="1"/>
    <s v=""/>
    <s v=""/>
    <n v="0"/>
    <s v="X"/>
    <n v="1"/>
    <s v=""/>
    <s v=""/>
    <s v=""/>
    <s v=""/>
    <n v="3"/>
    <n v="0"/>
    <m/>
    <n v="-315"/>
    <n v="0"/>
    <s v=""/>
    <s v=""/>
  </r>
  <r>
    <n v="412"/>
    <s v="1359900000500"/>
    <s v="COMPRA DIRECTA ELECTRICOS/ELECTRONICOS"/>
    <s v="1101845371"/>
    <s v="1"/>
    <d v="2025-03-06T00:00:00"/>
    <s v=""/>
    <s v="4200601594"/>
    <s v="10"/>
    <d v="2025-03-10T00:00:00"/>
    <d v="2025-03-10T00:00:00"/>
    <s v=""/>
    <d v="2025-03-24T00:00:00"/>
    <n v="30"/>
    <n v="8"/>
    <s v="Liberado"/>
    <n v="1"/>
    <n v="1"/>
    <n v="1"/>
    <n v="0"/>
    <n v="0"/>
    <n v="0"/>
    <s v="X"/>
    <s v="0.00"/>
    <s v=""/>
    <x v="4"/>
    <s v="OTROS FABRICANTES"/>
    <s v="1359900000500"/>
    <s v=""/>
    <n v="0"/>
    <n v="0"/>
    <m/>
    <s v="7218|JA2594_1001"/>
    <n v="14"/>
    <s v="-"/>
    <m/>
    <s v="YES"/>
    <n v="1"/>
    <s v=""/>
    <s v=""/>
    <n v="0"/>
    <s v="X"/>
    <n v="1"/>
    <s v=""/>
    <s v=""/>
    <s v=""/>
    <s v=""/>
    <n v="3"/>
    <n v="0"/>
    <m/>
    <n v="-312"/>
    <n v="0"/>
    <s v=""/>
    <s v=""/>
  </r>
  <r>
    <n v="413"/>
    <s v="1359900000500"/>
    <s v="COMPRA DIRECTA ELECTRICOS/ELECTRONICOS"/>
    <s v="1101845657"/>
    <s v="1"/>
    <d v="2025-03-06T00:00:00"/>
    <s v=""/>
    <s v="4200602096"/>
    <s v="10"/>
    <d v="2025-03-12T00:00:00"/>
    <d v="2025-03-12T00:00:00"/>
    <s v=""/>
    <d v="2025-03-26T00:00:00"/>
    <n v="30"/>
    <n v="8"/>
    <s v="Liberado"/>
    <n v="1"/>
    <n v="1"/>
    <n v="1"/>
    <n v="0"/>
    <n v="0"/>
    <n v="0"/>
    <s v="X"/>
    <s v="0.00"/>
    <s v=""/>
    <x v="4"/>
    <s v="OTROS FABRICANTES"/>
    <s v="1359900000500"/>
    <s v=""/>
    <n v="0"/>
    <n v="0"/>
    <m/>
    <s v="7218|JA2593_1001"/>
    <n v="14"/>
    <s v="-"/>
    <m/>
    <s v="YES"/>
    <n v="1"/>
    <s v=""/>
    <s v=""/>
    <n v="0"/>
    <s v="X"/>
    <n v="1"/>
    <s v=""/>
    <s v=""/>
    <s v=""/>
    <s v=""/>
    <n v="3"/>
    <n v="0"/>
    <m/>
    <n v="-310"/>
    <n v="0"/>
    <s v=""/>
    <s v=""/>
  </r>
  <r>
    <n v="414"/>
    <s v="1359900000500"/>
    <s v="COMPRA DIRECTA ELECTRICOS/ELECTRONICOS"/>
    <s v="1101845701"/>
    <s v="1"/>
    <d v="2025-03-06T00:00:00"/>
    <s v=""/>
    <s v="4200601859"/>
    <s v="50"/>
    <d v="2025-03-11T00:00:00"/>
    <d v="2025-03-11T00:00:00"/>
    <s v=""/>
    <d v="2025-03-25T00:00:00"/>
    <n v="30"/>
    <n v="8"/>
    <s v="Liberado"/>
    <n v="1"/>
    <n v="1"/>
    <n v="1"/>
    <n v="0"/>
    <n v="0"/>
    <n v="0"/>
    <s v="X"/>
    <s v="0.00"/>
    <s v=""/>
    <x v="4"/>
    <s v="OTROS FABRICANTES"/>
    <s v="1359900000500"/>
    <s v=""/>
    <n v="0"/>
    <n v="0"/>
    <m/>
    <s v="7218|JA2593_1001"/>
    <n v="14"/>
    <s v="-"/>
    <m/>
    <s v="YES"/>
    <n v="1"/>
    <s v=""/>
    <s v=""/>
    <n v="0"/>
    <s v="X"/>
    <n v="1"/>
    <s v=""/>
    <s v=""/>
    <s v=""/>
    <s v=""/>
    <n v="3"/>
    <n v="0"/>
    <m/>
    <n v="-311"/>
    <n v="0"/>
    <s v=""/>
    <s v=""/>
  </r>
  <r>
    <n v="415"/>
    <s v="1359900000500"/>
    <s v="COMPRA DIRECTA ELECTRICOS/ELECTRONICOS"/>
    <s v="1101845711"/>
    <s v="1"/>
    <d v="2025-03-06T00:00:00"/>
    <s v=""/>
    <s v="4200601867"/>
    <s v="10"/>
    <d v="2025-03-11T00:00:00"/>
    <d v="2025-03-11T00:00:00"/>
    <s v=""/>
    <d v="2025-03-25T00:00:00"/>
    <n v="30"/>
    <n v="8"/>
    <s v="Liberado"/>
    <n v="1"/>
    <n v="1"/>
    <n v="1"/>
    <n v="0"/>
    <n v="0"/>
    <n v="0"/>
    <s v="X"/>
    <s v="0.00"/>
    <s v=""/>
    <x v="4"/>
    <s v="OTROS FABRICANTES"/>
    <s v="1359900000500"/>
    <s v=""/>
    <n v="0"/>
    <n v="0"/>
    <m/>
    <s v="7218|JA2593_1001"/>
    <n v="14"/>
    <s v="-"/>
    <m/>
    <s v="YES"/>
    <n v="1"/>
    <s v=""/>
    <s v=""/>
    <n v="0"/>
    <s v="X"/>
    <n v="1"/>
    <s v=""/>
    <s v=""/>
    <s v=""/>
    <s v=""/>
    <n v="3"/>
    <n v="0"/>
    <m/>
    <n v="-311"/>
    <n v="0"/>
    <s v=""/>
    <s v=""/>
  </r>
  <r>
    <n v="416"/>
    <s v="1359900000500"/>
    <s v="COMPRA DIRECTA ELECTRICOS/ELECTRONICOS"/>
    <s v="1101845711"/>
    <s v="2"/>
    <d v="2025-03-06T00:00:00"/>
    <s v=""/>
    <s v="4200601867"/>
    <s v="20"/>
    <d v="2025-03-11T00:00:00"/>
    <d v="2025-03-11T00:00:00"/>
    <s v=""/>
    <d v="2025-03-25T00:00:00"/>
    <n v="30"/>
    <n v="8"/>
    <s v="Liberado"/>
    <n v="1"/>
    <n v="1"/>
    <n v="1"/>
    <n v="0"/>
    <n v="0"/>
    <n v="0"/>
    <s v="X"/>
    <s v="0.00"/>
    <s v=""/>
    <x v="4"/>
    <s v="OTROS FABRICANTES"/>
    <s v="1359900000500"/>
    <s v=""/>
    <n v="0"/>
    <n v="0"/>
    <m/>
    <s v="7218|JA2593_1001"/>
    <n v="14"/>
    <s v="-"/>
    <m/>
    <s v="YES"/>
    <n v="1"/>
    <s v=""/>
    <s v=""/>
    <n v="0"/>
    <s v="X"/>
    <n v="1"/>
    <s v=""/>
    <s v=""/>
    <s v=""/>
    <s v=""/>
    <n v="3"/>
    <n v="0"/>
    <m/>
    <n v="-311"/>
    <n v="0"/>
    <s v=""/>
    <s v=""/>
  </r>
  <r>
    <n v="417"/>
    <s v="1359900000500"/>
    <s v="COMPRA DIRECTA ELECTRICOS/ELECTRONICOS"/>
    <s v="1101845711"/>
    <s v="3"/>
    <d v="2025-03-06T00:00:00"/>
    <s v=""/>
    <s v="4200601867"/>
    <s v="30"/>
    <d v="2025-03-11T00:00:00"/>
    <d v="2025-03-11T00:00:00"/>
    <s v=""/>
    <d v="2025-03-25T00:00:00"/>
    <n v="30"/>
    <n v="8"/>
    <s v="Liberado"/>
    <n v="1"/>
    <n v="1"/>
    <n v="1"/>
    <n v="0"/>
    <n v="0"/>
    <n v="0"/>
    <s v="X"/>
    <s v="0.00"/>
    <s v=""/>
    <x v="4"/>
    <s v="OTROS FABRICANTES"/>
    <s v="1359900000500"/>
    <s v=""/>
    <n v="0"/>
    <n v="0"/>
    <m/>
    <s v="7218|JA2593_1001"/>
    <n v="14"/>
    <s v="-"/>
    <m/>
    <s v="YES"/>
    <n v="1"/>
    <s v=""/>
    <s v=""/>
    <n v="0"/>
    <s v="X"/>
    <n v="1"/>
    <s v=""/>
    <s v=""/>
    <s v=""/>
    <s v=""/>
    <n v="3"/>
    <n v="0"/>
    <m/>
    <n v="-311"/>
    <n v="0"/>
    <s v=""/>
    <s v=""/>
  </r>
  <r>
    <n v="418"/>
    <s v="1359900000500"/>
    <s v="COMPRA DIRECTA ELECTRICOS/ELECTRONICOS"/>
    <s v="1101845711"/>
    <s v="4"/>
    <d v="2025-03-06T00:00:00"/>
    <s v=""/>
    <s v="4200601867"/>
    <s v="40"/>
    <d v="2025-03-11T00:00:00"/>
    <d v="2025-03-11T00:00:00"/>
    <s v=""/>
    <d v="2025-03-25T00:00:00"/>
    <n v="30"/>
    <n v="8"/>
    <s v="Liberado"/>
    <n v="1"/>
    <n v="1"/>
    <n v="1"/>
    <n v="0"/>
    <n v="0"/>
    <n v="0"/>
    <s v="X"/>
    <s v="0.00"/>
    <s v=""/>
    <x v="4"/>
    <s v="OTROS FABRICANTES"/>
    <s v="1359900000500"/>
    <s v=""/>
    <n v="0"/>
    <n v="0"/>
    <m/>
    <s v="7218|JA2593_1001"/>
    <n v="14"/>
    <s v="-"/>
    <m/>
    <s v="YES"/>
    <n v="1"/>
    <s v=""/>
    <s v=""/>
    <n v="0"/>
    <s v="X"/>
    <n v="1"/>
    <s v=""/>
    <s v=""/>
    <s v=""/>
    <s v=""/>
    <n v="3"/>
    <n v="0"/>
    <m/>
    <n v="-311"/>
    <n v="0"/>
    <s v=""/>
    <s v=""/>
  </r>
  <r>
    <n v="419"/>
    <s v="1359900000500"/>
    <s v="COMPRA DIRECTA ELECTRICOS/ELECTRONICOS"/>
    <s v="1101845711"/>
    <s v="5"/>
    <d v="2025-03-06T00:00:00"/>
    <s v=""/>
    <s v="4200601867"/>
    <s v="50"/>
    <d v="2025-03-11T00:00:00"/>
    <d v="2025-03-11T00:00:00"/>
    <s v=""/>
    <d v="2025-03-25T00:00:00"/>
    <n v="30"/>
    <n v="8"/>
    <s v="Liberado"/>
    <n v="1"/>
    <n v="1"/>
    <n v="1"/>
    <n v="0"/>
    <n v="0"/>
    <n v="0"/>
    <s v="X"/>
    <s v="0.00"/>
    <s v=""/>
    <x v="4"/>
    <s v="OTROS FABRICANTES"/>
    <s v="1359900000500"/>
    <s v=""/>
    <n v="0"/>
    <n v="0"/>
    <m/>
    <s v="7218|JA2593_1001"/>
    <n v="14"/>
    <s v="-"/>
    <m/>
    <s v="YES"/>
    <n v="1"/>
    <s v=""/>
    <s v=""/>
    <n v="0"/>
    <s v="X"/>
    <n v="1"/>
    <s v=""/>
    <s v=""/>
    <s v=""/>
    <s v=""/>
    <n v="3"/>
    <n v="0"/>
    <m/>
    <n v="-311"/>
    <n v="0"/>
    <s v=""/>
    <s v=""/>
  </r>
  <r>
    <n v="420"/>
    <s v="1359900000500"/>
    <s v="COMPRA DIRECTA ELECTRICOS/ELECTRONICOS"/>
    <s v="1101845711"/>
    <s v="6"/>
    <d v="2025-03-06T00:00:00"/>
    <s v=""/>
    <s v="4200601867"/>
    <s v="60"/>
    <d v="2025-03-11T00:00:00"/>
    <d v="2025-03-11T00:00:00"/>
    <s v=""/>
    <d v="2025-03-25T00:00:00"/>
    <n v="30"/>
    <n v="8"/>
    <s v="Liberado"/>
    <n v="1"/>
    <n v="1"/>
    <n v="1"/>
    <n v="0"/>
    <n v="0"/>
    <n v="0"/>
    <s v="X"/>
    <s v="0.00"/>
    <s v=""/>
    <x v="4"/>
    <s v="OTROS FABRICANTES"/>
    <s v="1359900000500"/>
    <s v=""/>
    <n v="0"/>
    <n v="0"/>
    <m/>
    <s v="7218|JA2593_1001"/>
    <n v="14"/>
    <s v="-"/>
    <m/>
    <s v="YES"/>
    <n v="1"/>
    <s v=""/>
    <s v=""/>
    <n v="0"/>
    <s v="X"/>
    <n v="1"/>
    <s v=""/>
    <s v=""/>
    <s v=""/>
    <s v=""/>
    <n v="3"/>
    <n v="0"/>
    <m/>
    <n v="-311"/>
    <n v="0"/>
    <s v=""/>
    <s v=""/>
  </r>
  <r>
    <n v="421"/>
    <s v=""/>
    <s v="TAPADO DE CARTELAS"/>
    <s v="1101845816"/>
    <s v="1"/>
    <d v="2025-03-07T00:00:00"/>
    <s v=""/>
    <s v="4300342309"/>
    <s v="10"/>
    <d v="2025-03-11T00:00:00"/>
    <d v="2025-03-13T00:00:00"/>
    <s v=""/>
    <d v="2025-04-14T00:00:00"/>
    <n v="0"/>
    <n v="0"/>
    <s v="Liberado"/>
    <n v="1"/>
    <n v="1"/>
    <n v="0"/>
    <n v="0"/>
    <n v="0"/>
    <n v="0"/>
    <s v="X"/>
    <s v="0.00"/>
    <s v=""/>
    <x v="11"/>
    <s v=""/>
    <s v=""/>
    <s v=""/>
    <n v="0"/>
    <n v="0"/>
    <m/>
    <s v="7218|JA2582_1001"/>
    <n v="34"/>
    <s v="-"/>
    <m/>
    <s v="YES"/>
    <n v="0"/>
    <s v=""/>
    <s v=""/>
    <n v="0"/>
    <s v="X"/>
    <n v="1"/>
    <s v=""/>
    <s v=""/>
    <s v=""/>
    <s v=""/>
    <n v="3"/>
    <n v="0"/>
    <m/>
    <n v="-291"/>
    <n v="0"/>
    <s v=""/>
    <s v=""/>
  </r>
  <r>
    <n v="422"/>
    <s v="1359900000500"/>
    <s v="COMPRA DIRECTA ELECTRICOS/ELECTRONICOS"/>
    <s v="1101845909"/>
    <s v="1"/>
    <d v="2025-03-07T00:00:00"/>
    <s v=""/>
    <s v="4200601902"/>
    <s v="10"/>
    <d v="2025-03-11T00:00:00"/>
    <d v="2025-03-11T00:00:00"/>
    <s v=""/>
    <d v="2025-03-25T00:00:00"/>
    <n v="30"/>
    <n v="8"/>
    <s v="Liberado"/>
    <n v="1"/>
    <n v="1"/>
    <n v="1"/>
    <n v="0"/>
    <n v="0"/>
    <n v="0"/>
    <s v="X"/>
    <s v="0.00"/>
    <s v=""/>
    <x v="4"/>
    <s v="OTROS FABRICANTES"/>
    <s v="1359900000500"/>
    <s v=""/>
    <n v="0"/>
    <n v="0"/>
    <m/>
    <s v="7218|JA2594_1001"/>
    <n v="14"/>
    <s v="-"/>
    <m/>
    <s v="YES"/>
    <n v="1"/>
    <s v=""/>
    <s v=""/>
    <n v="0"/>
    <s v="X"/>
    <n v="1"/>
    <s v=""/>
    <s v=""/>
    <s v=""/>
    <s v=""/>
    <n v="3"/>
    <n v="0"/>
    <m/>
    <n v="-311"/>
    <n v="0"/>
    <s v=""/>
    <s v=""/>
  </r>
  <r>
    <n v="423"/>
    <s v="1359900000500"/>
    <s v="COMPRA DIRECTA ELECTRICOS/ELECTRONICOS"/>
    <s v="1101845909"/>
    <s v="2"/>
    <d v="2025-03-07T00:00:00"/>
    <s v=""/>
    <s v="4200601902"/>
    <s v="20"/>
    <d v="2025-03-11T00:00:00"/>
    <d v="2025-03-11T00:00:00"/>
    <s v=""/>
    <d v="2025-03-25T00:00:00"/>
    <n v="30"/>
    <n v="8"/>
    <s v="Liberado"/>
    <n v="1"/>
    <n v="1"/>
    <n v="1"/>
    <n v="0"/>
    <n v="0"/>
    <n v="0"/>
    <s v="X"/>
    <s v="0.00"/>
    <s v=""/>
    <x v="4"/>
    <s v="OTROS FABRICANTES"/>
    <s v="1359900000500"/>
    <s v=""/>
    <n v="0"/>
    <n v="0"/>
    <m/>
    <s v="7218|JA2594_1001"/>
    <n v="14"/>
    <s v="-"/>
    <m/>
    <s v="YES"/>
    <n v="1"/>
    <s v=""/>
    <s v=""/>
    <n v="0"/>
    <s v="X"/>
    <n v="1"/>
    <s v=""/>
    <s v=""/>
    <s v=""/>
    <s v=""/>
    <n v="3"/>
    <n v="0"/>
    <m/>
    <n v="-311"/>
    <n v="0"/>
    <s v=""/>
    <s v=""/>
  </r>
  <r>
    <n v="424"/>
    <s v="1805710000000"/>
    <s v="IMPRIMACION 94 AMBAR APROX 6% SOLIDOS"/>
    <s v="1101847347"/>
    <s v="1"/>
    <d v="2025-03-11T00:00:00"/>
    <s v=""/>
    <s v="4200604894"/>
    <s v="10"/>
    <d v="2025-03-31T00:00:00"/>
    <d v="2025-04-01T00:00:00"/>
    <s v=""/>
    <d v="2025-04-30T00:00:00"/>
    <n v="61"/>
    <n v="8"/>
    <s v="Liberado"/>
    <n v="6"/>
    <n v="6"/>
    <n v="6"/>
    <n v="0"/>
    <n v="6"/>
    <n v="0"/>
    <s v="X"/>
    <s v="0.00"/>
    <s v=""/>
    <x v="7"/>
    <s v="3M"/>
    <s v="70-0160-5477-0"/>
    <s v=""/>
    <n v="0"/>
    <n v="0"/>
    <m/>
    <s v="7218|S24B05_P10253"/>
    <n v="30"/>
    <s v="-"/>
    <m/>
    <s v="YES"/>
    <n v="6"/>
    <s v=""/>
    <s v=""/>
    <n v="0"/>
    <s v="X"/>
    <n v="1"/>
    <s v=""/>
    <s v=""/>
    <s v=""/>
    <s v=""/>
    <n v="3"/>
    <n v="0"/>
    <m/>
    <n v="-275"/>
    <n v="0"/>
    <s v=""/>
    <s v=""/>
  </r>
  <r>
    <n v="425"/>
    <s v="39121432"/>
    <s v="Terminal de leng&amp;#252;eta macho aislado"/>
    <s v="1101848094"/>
    <s v="1"/>
    <d v="2025-03-13T00:00:00"/>
    <s v=""/>
    <s v="4800002944"/>
    <s v="440"/>
    <d v="2025-03-12T00:00:00"/>
    <s v=""/>
    <s v=""/>
    <d v="2025-03-14T00:00:00"/>
    <n v="0"/>
    <n v="0"/>
    <s v=""/>
    <n v="100"/>
    <n v="100"/>
    <n v="100"/>
    <n v="0"/>
    <n v="0"/>
    <n v="0"/>
    <s v="X"/>
    <s v="0.00"/>
    <s v=""/>
    <x v="0"/>
    <s v=""/>
    <s v="2455244"/>
    <s v=""/>
    <n v="0"/>
    <n v="0"/>
    <m/>
    <s v="7218|JA2593_1001"/>
    <n v="2"/>
    <s v="-"/>
    <m/>
    <s v="YES"/>
    <n v="100"/>
    <s v=""/>
    <s v=""/>
    <n v="0"/>
    <s v="X"/>
    <n v="1"/>
    <s v=""/>
    <s v=""/>
    <s v=""/>
    <s v=""/>
    <n v="3"/>
    <n v="0"/>
    <m/>
    <n v="-322"/>
    <n v="0"/>
    <s v=""/>
    <s v=""/>
  </r>
  <r>
    <n v="426"/>
    <s v="39121413"/>
    <s v="Conector circular Amphenol Limited Conec"/>
    <s v="1101848095"/>
    <s v="1"/>
    <d v="2025-03-13T00:00:00"/>
    <s v=""/>
    <s v="4800002944"/>
    <s v="450"/>
    <d v="2025-03-12T00:00:00"/>
    <s v=""/>
    <s v=""/>
    <d v="2025-03-14T00:00:00"/>
    <n v="0"/>
    <n v="0"/>
    <s v=""/>
    <n v="2"/>
    <n v="2"/>
    <n v="2"/>
    <n v="0"/>
    <n v="0"/>
    <n v="0"/>
    <s v="X"/>
    <s v="0.00"/>
    <s v=""/>
    <x v="0"/>
    <s v=""/>
    <s v="2368151"/>
    <s v=""/>
    <n v="0"/>
    <n v="0"/>
    <m/>
    <s v="7218|JA2593_1001"/>
    <n v="2"/>
    <s v="-"/>
    <m/>
    <s v="YES"/>
    <n v="2"/>
    <s v=""/>
    <s v=""/>
    <n v="0"/>
    <s v="X"/>
    <n v="1"/>
    <s v=""/>
    <s v=""/>
    <s v=""/>
    <s v=""/>
    <n v="3"/>
    <n v="0"/>
    <m/>
    <n v="-322"/>
    <n v="0"/>
    <s v=""/>
    <s v=""/>
  </r>
  <r>
    <n v="427"/>
    <s v="1359900000500"/>
    <s v="COMPRA DIRECTA ELECTRICOS/ELECTRONICOS"/>
    <s v="1101848675"/>
    <s v="1"/>
    <d v="2025-03-14T00:00:00"/>
    <s v=""/>
    <s v="4200602773"/>
    <s v="40"/>
    <d v="2025-03-17T00:00:00"/>
    <d v="2025-03-17T00:00:00"/>
    <s v=""/>
    <d v="2025-03-31T00:00:00"/>
    <n v="30"/>
    <n v="8"/>
    <s v="Liberado"/>
    <n v="1"/>
    <n v="1"/>
    <n v="1"/>
    <n v="0"/>
    <n v="0"/>
    <n v="0"/>
    <s v="X"/>
    <s v="0.00"/>
    <s v=""/>
    <x v="6"/>
    <s v="OTROS FABRICANTES"/>
    <s v="1359900000500"/>
    <s v=""/>
    <n v="0"/>
    <n v="0"/>
    <m/>
    <s v="7218|JA2593_1001"/>
    <n v="14"/>
    <s v="-"/>
    <m/>
    <s v="YES"/>
    <n v="1"/>
    <s v=""/>
    <s v=""/>
    <n v="0"/>
    <s v="X"/>
    <n v="1"/>
    <s v=""/>
    <s v=""/>
    <s v=""/>
    <s v=""/>
    <n v="3"/>
    <n v="0"/>
    <m/>
    <n v="-305"/>
    <n v="0"/>
    <s v=""/>
    <s v=""/>
  </r>
  <r>
    <n v="428"/>
    <s v="1359900000500"/>
    <s v="COMPRA DIRECTA ELECTRICOS/ELECTRONICOS"/>
    <s v="1101848678"/>
    <s v="1"/>
    <d v="2025-03-14T00:00:00"/>
    <s v=""/>
    <s v="4200602877"/>
    <s v="10"/>
    <d v="2025-03-18T00:00:00"/>
    <d v="2025-03-19T00:00:00"/>
    <s v=""/>
    <d v="2025-04-01T00:00:00"/>
    <n v="30"/>
    <n v="8"/>
    <s v="Liberado"/>
    <n v="1"/>
    <n v="1"/>
    <n v="1"/>
    <n v="0"/>
    <n v="0"/>
    <n v="0"/>
    <s v="X"/>
    <s v="0.00"/>
    <s v=""/>
    <x v="6"/>
    <s v="OTROS FABRICANTES"/>
    <s v="1359900000500"/>
    <s v=""/>
    <n v="0"/>
    <n v="0"/>
    <m/>
    <s v="7218|JA2593_1001"/>
    <n v="14"/>
    <s v="-"/>
    <m/>
    <s v="YES"/>
    <n v="1"/>
    <s v=""/>
    <s v=""/>
    <n v="0"/>
    <s v="X"/>
    <n v="1"/>
    <s v=""/>
    <s v=""/>
    <s v=""/>
    <s v=""/>
    <n v="3"/>
    <n v="0"/>
    <m/>
    <n v="-304"/>
    <n v="0"/>
    <s v=""/>
    <s v=""/>
  </r>
  <r>
    <n v="429"/>
    <s v="27112009"/>
    <s v="Rasqueta de acero RS PRO, 100 piezas"/>
    <s v="1101848721"/>
    <s v="1"/>
    <d v="2025-03-14T00:00:00"/>
    <s v=""/>
    <s v="4800002947"/>
    <s v="360"/>
    <d v="2025-03-13T00:00:00"/>
    <s v=""/>
    <s v=""/>
    <d v="2025-03-15T00:00:00"/>
    <n v="0"/>
    <n v="0"/>
    <s v=""/>
    <n v="2"/>
    <n v="2"/>
    <n v="2"/>
    <n v="0"/>
    <n v="0"/>
    <n v="0"/>
    <s v="X"/>
    <s v="0.00"/>
    <s v=""/>
    <x v="0"/>
    <s v=""/>
    <s v="4846181"/>
    <s v=""/>
    <n v="0"/>
    <n v="0"/>
    <m/>
    <s v="7218|S24B05_P10253"/>
    <n v="2"/>
    <s v="-"/>
    <m/>
    <s v="YES"/>
    <n v="2"/>
    <s v=""/>
    <s v=""/>
    <n v="0"/>
    <s v="X"/>
    <n v="1"/>
    <s v=""/>
    <s v=""/>
    <s v=""/>
    <s v=""/>
    <n v="3"/>
    <n v="0"/>
    <m/>
    <n v="-321"/>
    <n v="0"/>
    <s v=""/>
    <s v=""/>
  </r>
  <r>
    <n v="430"/>
    <s v="31161618"/>
    <s v="Varillas Roscada, RS PRO, Plano, Acero I"/>
    <s v="1101848721"/>
    <s v="2"/>
    <d v="2025-03-14T00:00:00"/>
    <s v=""/>
    <s v="4800002947"/>
    <s v="370"/>
    <d v="2025-03-13T00:00:00"/>
    <s v=""/>
    <s v=""/>
    <d v="2025-03-15T00:00:00"/>
    <n v="0"/>
    <n v="0"/>
    <s v=""/>
    <n v="5"/>
    <n v="5"/>
    <n v="5"/>
    <n v="0"/>
    <n v="0"/>
    <n v="0"/>
    <s v="X"/>
    <s v="0.00"/>
    <s v=""/>
    <x v="0"/>
    <s v=""/>
    <s v="0280420"/>
    <s v=""/>
    <n v="0"/>
    <n v="0"/>
    <m/>
    <s v="7218|S24B05_P10253"/>
    <n v="2"/>
    <s v="-"/>
    <m/>
    <s v="YES"/>
    <n v="5"/>
    <s v=""/>
    <s v=""/>
    <n v="0"/>
    <s v="X"/>
    <n v="1"/>
    <s v=""/>
    <s v=""/>
    <s v=""/>
    <s v=""/>
    <n v="3"/>
    <n v="0"/>
    <m/>
    <n v="-321"/>
    <n v="0"/>
    <s v=""/>
    <s v=""/>
  </r>
  <r>
    <n v="431"/>
    <s v="1359900000500"/>
    <s v="COMPRA DIRECTA ELECTRICOS/ELECTRONICOS"/>
    <s v="1101849461"/>
    <s v="1"/>
    <d v="2025-03-17T00:00:00"/>
    <s v=""/>
    <s v="4200604390"/>
    <s v="10"/>
    <d v="2025-03-26T00:00:00"/>
    <d v="2025-03-27T00:00:00"/>
    <s v=""/>
    <d v="2025-04-09T00:00:00"/>
    <n v="30"/>
    <n v="8"/>
    <s v="Liberado"/>
    <n v="1"/>
    <n v="1"/>
    <n v="1"/>
    <n v="0"/>
    <n v="0"/>
    <n v="0"/>
    <s v="X"/>
    <s v="0.00"/>
    <s v=""/>
    <x v="6"/>
    <s v="OTROS FABRICANTES"/>
    <s v="1359900000500"/>
    <s v=""/>
    <n v="0"/>
    <n v="0"/>
    <m/>
    <s v="7218|JA2594_1001"/>
    <n v="14"/>
    <s v="-"/>
    <m/>
    <s v="YES"/>
    <n v="1"/>
    <s v=""/>
    <s v=""/>
    <n v="0"/>
    <s v="X"/>
    <n v="1"/>
    <s v=""/>
    <s v=""/>
    <s v=""/>
    <s v=""/>
    <n v="3"/>
    <n v="0"/>
    <m/>
    <n v="-296"/>
    <n v="0"/>
    <s v=""/>
    <s v=""/>
  </r>
  <r>
    <n v="432"/>
    <s v="39122241"/>
    <s v="Interruptor de seguridad Telemecanique S"/>
    <s v="1101851726"/>
    <s v="1"/>
    <d v="2025-03-24T00:00:00"/>
    <s v=""/>
    <s v="4800002961"/>
    <s v="300"/>
    <d v="2025-03-21T00:00:00"/>
    <s v=""/>
    <s v=""/>
    <d v="2025-03-25T00:00:00"/>
    <n v="0"/>
    <n v="0"/>
    <s v=""/>
    <n v="4"/>
    <n v="4"/>
    <n v="4"/>
    <n v="0"/>
    <n v="0"/>
    <n v="0"/>
    <s v="X"/>
    <s v="0.00"/>
    <s v=""/>
    <x v="0"/>
    <s v=""/>
    <s v="2201359"/>
    <s v=""/>
    <n v="0"/>
    <n v="0"/>
    <m/>
    <s v="7218|JA2585_1001"/>
    <n v="4"/>
    <s v="-"/>
    <m/>
    <s v="YES"/>
    <n v="4"/>
    <s v=""/>
    <s v=""/>
    <n v="0"/>
    <s v="X"/>
    <n v="1"/>
    <s v=""/>
    <s v=""/>
    <s v=""/>
    <s v=""/>
    <n v="3"/>
    <n v="0"/>
    <m/>
    <n v="-311"/>
    <n v="0"/>
    <s v=""/>
    <s v=""/>
  </r>
  <r>
    <n v="433"/>
    <s v="31163100"/>
    <s v="Conector IEC C14 macho Bulgin, Recto, Mo"/>
    <s v="1101851726"/>
    <s v="2"/>
    <d v="2025-03-24T00:00:00"/>
    <s v=""/>
    <s v="4800002961"/>
    <s v="310"/>
    <d v="2025-03-21T00:00:00"/>
    <s v=""/>
    <s v=""/>
    <d v="2025-03-25T00:00:00"/>
    <n v="0"/>
    <n v="0"/>
    <s v=""/>
    <n v="2"/>
    <n v="2"/>
    <n v="2"/>
    <n v="0"/>
    <n v="0"/>
    <n v="0"/>
    <s v="X"/>
    <s v="0.00"/>
    <s v=""/>
    <x v="0"/>
    <s v=""/>
    <s v="0449922"/>
    <s v=""/>
    <n v="0"/>
    <n v="0"/>
    <m/>
    <s v="7218|JA2585_1001"/>
    <n v="4"/>
    <s v="-"/>
    <m/>
    <s v="YES"/>
    <n v="2"/>
    <s v=""/>
    <s v=""/>
    <n v="0"/>
    <s v="X"/>
    <n v="1"/>
    <s v=""/>
    <s v=""/>
    <s v=""/>
    <s v=""/>
    <n v="3"/>
    <n v="0"/>
    <m/>
    <n v="-311"/>
    <n v="0"/>
    <s v=""/>
    <s v=""/>
  </r>
  <r>
    <n v="434"/>
    <s v="43211730"/>
    <s v="Inyector de PoE 2 puertos, entrada 100 -"/>
    <s v="1101851726"/>
    <s v="3"/>
    <d v="2025-03-24T00:00:00"/>
    <s v=""/>
    <s v="4800002961"/>
    <s v="320"/>
    <d v="2025-03-21T00:00:00"/>
    <s v=""/>
    <s v=""/>
    <d v="2025-03-25T00:00:00"/>
    <n v="0"/>
    <n v="0"/>
    <s v=""/>
    <n v="1"/>
    <n v="1"/>
    <n v="1"/>
    <n v="0"/>
    <n v="0"/>
    <n v="0"/>
    <s v="X"/>
    <s v="0.00"/>
    <s v=""/>
    <x v="0"/>
    <s v=""/>
    <s v="2753549"/>
    <s v=""/>
    <n v="0"/>
    <n v="0"/>
    <m/>
    <s v="7218|JA2585_1001"/>
    <n v="4"/>
    <s v="-"/>
    <m/>
    <s v="YES"/>
    <n v="1"/>
    <s v=""/>
    <s v=""/>
    <n v="0"/>
    <s v="X"/>
    <n v="1"/>
    <s v=""/>
    <s v=""/>
    <s v=""/>
    <s v=""/>
    <n v="3"/>
    <n v="0"/>
    <m/>
    <n v="-311"/>
    <n v="0"/>
    <s v=""/>
    <s v=""/>
  </r>
  <r>
    <n v="435"/>
    <s v="26121629"/>
    <s v="Cable de alimentaci&amp;#243;n StarTech.com"/>
    <s v="1101851726"/>
    <s v="4"/>
    <d v="2025-03-24T00:00:00"/>
    <s v=""/>
    <s v="4800002961"/>
    <s v="330"/>
    <d v="2025-03-21T00:00:00"/>
    <s v=""/>
    <s v=""/>
    <d v="2025-03-25T00:00:00"/>
    <n v="0"/>
    <n v="0"/>
    <s v=""/>
    <n v="1"/>
    <n v="1"/>
    <n v="1"/>
    <n v="0"/>
    <n v="0"/>
    <n v="0"/>
    <s v="X"/>
    <s v="0.00"/>
    <s v=""/>
    <x v="0"/>
    <s v=""/>
    <s v="2677825"/>
    <s v=""/>
    <n v="0"/>
    <n v="0"/>
    <m/>
    <s v="7218|JA2585_1001"/>
    <n v="4"/>
    <s v="-"/>
    <m/>
    <s v="YES"/>
    <n v="1"/>
    <s v=""/>
    <s v=""/>
    <n v="0"/>
    <s v="X"/>
    <n v="1"/>
    <s v=""/>
    <s v=""/>
    <s v=""/>
    <s v=""/>
    <n v="3"/>
    <n v="0"/>
    <m/>
    <n v="-311"/>
    <n v="0"/>
    <s v=""/>
    <s v=""/>
  </r>
  <r>
    <n v="436"/>
    <s v="45111823"/>
    <s v="HDMI to VGA Adapter - With Audio - 1080p"/>
    <s v="1101851726"/>
    <s v="5"/>
    <d v="2025-03-24T00:00:00"/>
    <s v=""/>
    <s v="4800002961"/>
    <s v="340"/>
    <d v="2025-03-21T00:00:00"/>
    <s v=""/>
    <s v=""/>
    <d v="2025-03-25T00:00:00"/>
    <n v="0"/>
    <n v="0"/>
    <s v=""/>
    <n v="1"/>
    <n v="1"/>
    <n v="1"/>
    <n v="0"/>
    <n v="0"/>
    <n v="0"/>
    <s v="X"/>
    <s v="0.00"/>
    <s v=""/>
    <x v="0"/>
    <s v=""/>
    <s v="1778828"/>
    <s v=""/>
    <n v="0"/>
    <n v="0"/>
    <m/>
    <s v="7218|JA2585_1001"/>
    <n v="4"/>
    <s v="-"/>
    <m/>
    <s v="YES"/>
    <n v="1"/>
    <s v=""/>
    <s v=""/>
    <n v="0"/>
    <s v="X"/>
    <n v="1"/>
    <s v=""/>
    <s v=""/>
    <s v=""/>
    <s v=""/>
    <n v="3"/>
    <n v="0"/>
    <m/>
    <n v="-311"/>
    <n v="0"/>
    <s v=""/>
    <s v=""/>
  </r>
  <r>
    <n v="437"/>
    <s v="1359900000500"/>
    <s v="COMPRA DIRECTA ELECTRICOS/ELECTRONICOS"/>
    <s v="1101852067"/>
    <s v="1"/>
    <d v="2025-03-24T00:00:00"/>
    <s v=""/>
    <s v="4200604081"/>
    <s v="10"/>
    <d v="2025-03-25T00:00:00"/>
    <d v="2025-03-26T00:00:00"/>
    <s v=""/>
    <d v="2025-04-08T00:00:00"/>
    <n v="30"/>
    <n v="8"/>
    <s v="Liberado"/>
    <n v="1"/>
    <n v="1"/>
    <n v="1"/>
    <n v="0"/>
    <n v="0"/>
    <n v="0"/>
    <s v="X"/>
    <s v="0.00"/>
    <s v=""/>
    <x v="9"/>
    <s v="OTROS FABRICANTES"/>
    <s v="1359900000500"/>
    <s v=""/>
    <n v="0"/>
    <n v="0"/>
    <m/>
    <s v="7218|JA2593_1001"/>
    <n v="14"/>
    <s v="-"/>
    <m/>
    <s v="YES"/>
    <n v="1"/>
    <s v=""/>
    <s v=""/>
    <n v="0"/>
    <s v="X"/>
    <n v="1"/>
    <s v=""/>
    <s v=""/>
    <s v=""/>
    <s v=""/>
    <n v="3"/>
    <n v="0"/>
    <m/>
    <n v="-297"/>
    <n v="0"/>
    <s v=""/>
    <s v=""/>
  </r>
  <r>
    <n v="438"/>
    <s v="43202222"/>
    <s v="Cable DisplayPort blanco Roline, con. A:"/>
    <s v="1101852578"/>
    <s v="1"/>
    <d v="2025-03-25T00:00:00"/>
    <s v=""/>
    <s v="4800002964"/>
    <s v="590"/>
    <d v="2025-03-25T00:00:00"/>
    <s v=""/>
    <s v=""/>
    <d v="2025-03-26T00:00:00"/>
    <n v="0"/>
    <n v="0"/>
    <s v=""/>
    <n v="4"/>
    <n v="4"/>
    <n v="4"/>
    <n v="0"/>
    <n v="0"/>
    <n v="0"/>
    <s v="X"/>
    <s v="0.00"/>
    <s v=""/>
    <x v="0"/>
    <s v=""/>
    <s v="7903937"/>
    <s v=""/>
    <n v="0"/>
    <n v="0"/>
    <m/>
    <s v="7218|JA2585_1001"/>
    <n v="1"/>
    <s v="-"/>
    <m/>
    <s v="YES"/>
    <n v="4"/>
    <s v=""/>
    <s v=""/>
    <n v="0"/>
    <s v="X"/>
    <n v="1"/>
    <s v=""/>
    <s v=""/>
    <s v=""/>
    <s v=""/>
    <n v="3"/>
    <n v="0"/>
    <m/>
    <n v="-310"/>
    <n v="0"/>
    <s v=""/>
    <s v=""/>
  </r>
  <r>
    <n v="439"/>
    <s v=""/>
    <s v="DISEÑO MECÁNICO GTA SMOKE BOX"/>
    <s v="1101853398"/>
    <s v="1"/>
    <d v="2025-03-26T00:00:00"/>
    <s v=""/>
    <s v="4300343504"/>
    <s v="10"/>
    <d v="2025-03-31T00:00:00"/>
    <d v="2025-04-01T00:00:00"/>
    <s v=""/>
    <d v="2025-05-12T00:00:00"/>
    <n v="0"/>
    <n v="0"/>
    <s v="Liberado"/>
    <n v="1"/>
    <n v="1"/>
    <n v="0"/>
    <n v="0"/>
    <n v="0"/>
    <n v="0"/>
    <s v="X"/>
    <s v="0.00"/>
    <s v=""/>
    <x v="29"/>
    <s v=""/>
    <s v=""/>
    <s v=""/>
    <n v="1"/>
    <n v="1"/>
    <m/>
    <s v="7218|JA2583_1001"/>
    <n v="42"/>
    <s v="-"/>
    <m/>
    <s v="YES"/>
    <n v="0"/>
    <s v=""/>
    <s v=""/>
    <n v="0"/>
    <s v="X"/>
    <n v="1"/>
    <s v=""/>
    <s v=""/>
    <s v=""/>
    <s v=""/>
    <n v="3"/>
    <n v="0"/>
    <m/>
    <n v="-263"/>
    <n v="0"/>
    <s v=""/>
    <s v=""/>
  </r>
  <r>
    <n v="440"/>
    <s v="39121432"/>
    <s v="Terminales eléctricos"/>
    <s v="1101853401"/>
    <s v="1"/>
    <d v="2025-03-26T00:00:00"/>
    <s v=""/>
    <s v="4800002967"/>
    <s v="380"/>
    <d v="2025-03-26T00:00:00"/>
    <s v=""/>
    <s v=""/>
    <d v="2025-03-31T00:00:00"/>
    <n v="0"/>
    <n v="0"/>
    <s v=""/>
    <n v="1"/>
    <n v="1"/>
    <n v="1"/>
    <n v="0"/>
    <n v="0"/>
    <n v="0"/>
    <s v="X"/>
    <s v="0.00"/>
    <s v=""/>
    <x v="0"/>
    <s v=""/>
    <s v="1648670"/>
    <s v=""/>
    <n v="0"/>
    <n v="0"/>
    <m/>
    <s v="7218|JA2585_1001"/>
    <n v="5"/>
    <s v="-"/>
    <m/>
    <s v="YES"/>
    <n v="1"/>
    <s v=""/>
    <s v=""/>
    <n v="0"/>
    <s v="X"/>
    <n v="1"/>
    <s v=""/>
    <s v=""/>
    <s v=""/>
    <s v=""/>
    <n v="3"/>
    <n v="0"/>
    <m/>
    <n v="-305"/>
    <n v="0"/>
    <s v=""/>
    <s v=""/>
  </r>
  <r>
    <n v="441"/>
    <s v="39121413"/>
    <s v="Conector circular Amphenol Limited Conec"/>
    <s v="1101853598"/>
    <s v="1"/>
    <d v="2025-03-27T00:00:00"/>
    <s v=""/>
    <s v="4800002968"/>
    <s v="150"/>
    <d v="2025-03-27T00:00:00"/>
    <s v=""/>
    <s v=""/>
    <d v="2025-03-28T00:00:00"/>
    <n v="0"/>
    <n v="0"/>
    <s v=""/>
    <n v="1"/>
    <n v="1"/>
    <n v="1"/>
    <n v="0"/>
    <n v="0"/>
    <n v="0"/>
    <s v="X"/>
    <s v="0.00"/>
    <s v=""/>
    <x v="0"/>
    <s v=""/>
    <s v="2368155"/>
    <s v=""/>
    <n v="0"/>
    <n v="0"/>
    <m/>
    <s v="7218|JA2593_1001"/>
    <n v="1"/>
    <s v="-"/>
    <m/>
    <s v="YES"/>
    <n v="1"/>
    <s v=""/>
    <s v=""/>
    <n v="0"/>
    <s v="X"/>
    <n v="1"/>
    <s v=""/>
    <s v=""/>
    <s v=""/>
    <s v=""/>
    <n v="3"/>
    <n v="0"/>
    <m/>
    <n v="-308"/>
    <n v="0"/>
    <s v=""/>
    <s v=""/>
  </r>
  <r>
    <n v="442"/>
    <s v="39121410"/>
    <s v="Borne terminal pasante, Gris, Terminaci&amp;"/>
    <s v="1101853930"/>
    <s v="1"/>
    <d v="2025-03-27T00:00:00"/>
    <s v=""/>
    <s v="4800002970"/>
    <s v="30"/>
    <d v="2025-03-27T00:00:00"/>
    <s v=""/>
    <s v=""/>
    <d v="2025-03-28T00:00:00"/>
    <n v="0"/>
    <n v="0"/>
    <s v=""/>
    <n v="20"/>
    <n v="20"/>
    <n v="20"/>
    <n v="0"/>
    <n v="0"/>
    <n v="0"/>
    <s v="X"/>
    <s v="0.00"/>
    <s v=""/>
    <x v="0"/>
    <s v=""/>
    <s v="6879436"/>
    <s v=""/>
    <n v="0"/>
    <n v="0"/>
    <m/>
    <s v="7218|JA2585_1001"/>
    <n v="1"/>
    <s v="-"/>
    <m/>
    <s v="YES"/>
    <n v="20"/>
    <s v=""/>
    <s v=""/>
    <n v="0"/>
    <s v="X"/>
    <n v="1"/>
    <s v=""/>
    <s v=""/>
    <s v=""/>
    <s v=""/>
    <n v="3"/>
    <n v="0"/>
    <m/>
    <n v="-308"/>
    <n v="0"/>
    <s v=""/>
    <s v=""/>
  </r>
  <r>
    <n v="443"/>
    <s v="32121615"/>
    <s v="Resistencia RS PRO, de 220? &amp;#177;5%, 0."/>
    <s v="1101854632"/>
    <s v="1"/>
    <d v="2025-03-31T00:00:00"/>
    <s v=""/>
    <s v="4800002972"/>
    <s v="130"/>
    <d v="2025-03-28T00:00:00"/>
    <s v=""/>
    <s v=""/>
    <d v="2025-04-01T00:00:00"/>
    <n v="0"/>
    <n v="0"/>
    <s v=""/>
    <n v="10"/>
    <n v="10"/>
    <n v="10"/>
    <n v="0"/>
    <n v="0"/>
    <n v="0"/>
    <s v="X"/>
    <s v="0.00"/>
    <s v=""/>
    <x v="0"/>
    <s v=""/>
    <s v="7078176"/>
    <s v=""/>
    <n v="0"/>
    <n v="0"/>
    <m/>
    <s v="7218|JA2585_1001"/>
    <n v="4"/>
    <s v="-"/>
    <m/>
    <s v="YES"/>
    <n v="10"/>
    <s v=""/>
    <s v=""/>
    <n v="0"/>
    <s v="X"/>
    <n v="1"/>
    <s v=""/>
    <s v=""/>
    <s v=""/>
    <s v=""/>
    <n v="3"/>
    <n v="0"/>
    <m/>
    <n v="-304"/>
    <n v="0"/>
    <s v=""/>
    <s v=""/>
  </r>
  <r>
    <n v="444"/>
    <s v=""/>
    <s v="MONTAJE SIMULADOR A320"/>
    <s v="1101855158"/>
    <s v="1"/>
    <d v="2025-04-01T00:00:00"/>
    <s v=""/>
    <s v="4300343596"/>
    <s v="20"/>
    <d v="2025-04-01T00:00:00"/>
    <d v="2025-04-02T00:00:00"/>
    <s v=""/>
    <d v="2025-04-24T00:00:00"/>
    <n v="0"/>
    <n v="0"/>
    <s v="Liberado"/>
    <n v="1"/>
    <n v="1"/>
    <n v="0"/>
    <n v="0"/>
    <n v="0"/>
    <n v="0"/>
    <s v="X"/>
    <s v="0.00"/>
    <s v=""/>
    <x v="20"/>
    <s v=""/>
    <s v=""/>
    <s v=""/>
    <n v="0"/>
    <n v="0"/>
    <m/>
    <s v="7218|JA2593_1001"/>
    <n v="23"/>
    <s v="-"/>
    <m/>
    <s v="YES"/>
    <n v="0"/>
    <s v=""/>
    <s v=""/>
    <n v="0"/>
    <s v="X"/>
    <n v="1"/>
    <s v=""/>
    <s v=""/>
    <s v=""/>
    <s v=""/>
    <n v="4"/>
    <n v="0"/>
    <m/>
    <n v="-281"/>
    <n v="0"/>
    <s v=""/>
    <s v=""/>
  </r>
  <r>
    <n v="445"/>
    <s v=""/>
    <s v="MONTAJE SIMULADOR A320"/>
    <s v="1101855424"/>
    <s v="1"/>
    <d v="2025-04-01T00:00:00"/>
    <s v=""/>
    <s v="4300343641"/>
    <s v="10"/>
    <d v="2025-04-02T00:00:00"/>
    <d v="2025-04-02T00:00:00"/>
    <s v=""/>
    <d v="2025-04-24T00:00:00"/>
    <n v="0"/>
    <n v="0"/>
    <s v="Liberado"/>
    <n v="1"/>
    <n v="1"/>
    <n v="0"/>
    <n v="0"/>
    <n v="0"/>
    <n v="0"/>
    <s v="X"/>
    <s v="0.00"/>
    <s v=""/>
    <x v="3"/>
    <s v=""/>
    <s v=""/>
    <s v=""/>
    <n v="0"/>
    <n v="0"/>
    <m/>
    <s v="7218|JA2593_1001"/>
    <n v="22"/>
    <s v="-"/>
    <m/>
    <s v="YES"/>
    <n v="0"/>
    <s v=""/>
    <s v=""/>
    <n v="0"/>
    <s v="X"/>
    <n v="1"/>
    <s v=""/>
    <s v=""/>
    <s v=""/>
    <s v=""/>
    <n v="4"/>
    <n v="0"/>
    <m/>
    <n v="-281"/>
    <n v="0"/>
    <s v=""/>
    <s v=""/>
  </r>
  <r>
    <n v="446"/>
    <s v="41113633"/>
    <s v="Potenci&amp;#243;metro de 4.7k?, &amp;#177;20%,"/>
    <s v="1101855938"/>
    <s v="1"/>
    <d v="2025-04-02T00:00:00"/>
    <s v=""/>
    <s v="4800002981"/>
    <s v="60"/>
    <d v="2025-04-02T00:00:00"/>
    <s v=""/>
    <s v=""/>
    <d v="2025-04-03T00:00:00"/>
    <n v="0"/>
    <n v="0"/>
    <s v=""/>
    <n v="1"/>
    <n v="1"/>
    <n v="1"/>
    <n v="0"/>
    <n v="0"/>
    <n v="0"/>
    <s v="X"/>
    <s v="0.00"/>
    <s v=""/>
    <x v="0"/>
    <s v=""/>
    <s v="7904435"/>
    <s v=""/>
    <n v="0"/>
    <n v="0"/>
    <m/>
    <s v="7218|JA2585_1001"/>
    <n v="1"/>
    <s v="-"/>
    <m/>
    <s v="YES"/>
    <n v="1"/>
    <s v=""/>
    <s v=""/>
    <n v="0"/>
    <s v="X"/>
    <n v="1"/>
    <s v=""/>
    <s v=""/>
    <s v=""/>
    <s v=""/>
    <n v="4"/>
    <n v="0"/>
    <m/>
    <n v="-302"/>
    <n v="0"/>
    <s v=""/>
    <s v=""/>
  </r>
  <r>
    <n v="447"/>
    <s v="39121534"/>
    <s v="Luz piloto, Universal LED, di&amp;#225;metro"/>
    <s v="1101856109"/>
    <s v="1"/>
    <d v="2025-04-02T00:00:00"/>
    <s v=""/>
    <s v="4800002981"/>
    <s v="420"/>
    <d v="2025-04-02T00:00:00"/>
    <s v=""/>
    <s v=""/>
    <d v="2025-04-03T00:00:00"/>
    <n v="0"/>
    <n v="0"/>
    <s v=""/>
    <n v="1"/>
    <n v="1"/>
    <n v="1"/>
    <n v="0"/>
    <n v="0"/>
    <n v="0"/>
    <s v="X"/>
    <s v="0.00"/>
    <s v=""/>
    <x v="0"/>
    <s v=""/>
    <s v="6095701"/>
    <s v=""/>
    <n v="0"/>
    <n v="0"/>
    <m/>
    <s v="7218|JA2593_1001"/>
    <n v="1"/>
    <s v="-"/>
    <m/>
    <s v="YES"/>
    <n v="1"/>
    <s v=""/>
    <s v=""/>
    <n v="0"/>
    <s v="X"/>
    <n v="1"/>
    <s v=""/>
    <s v=""/>
    <s v=""/>
    <s v=""/>
    <n v="4"/>
    <n v="0"/>
    <m/>
    <n v="-302"/>
    <n v="0"/>
    <s v=""/>
    <s v=""/>
  </r>
  <r>
    <n v="448"/>
    <s v="39121402"/>
    <s v="Punto de toma de tierra para rack para p"/>
    <s v="1101856114"/>
    <s v="1"/>
    <d v="2025-04-02T00:00:00"/>
    <s v=""/>
    <s v="4800002981"/>
    <s v="430"/>
    <d v="2025-04-02T00:00:00"/>
    <s v=""/>
    <s v=""/>
    <d v="2025-04-03T00:00:00"/>
    <n v="0"/>
    <n v="0"/>
    <s v=""/>
    <n v="2"/>
    <n v="2"/>
    <n v="2"/>
    <n v="0"/>
    <n v="0"/>
    <n v="0"/>
    <s v="X"/>
    <s v="0.00"/>
    <s v=""/>
    <x v="0"/>
    <s v=""/>
    <s v="0392141"/>
    <s v=""/>
    <n v="0"/>
    <n v="0"/>
    <m/>
    <s v="7218|JA2593_1001"/>
    <n v="1"/>
    <s v="-"/>
    <m/>
    <s v="YES"/>
    <n v="2"/>
    <s v=""/>
    <s v=""/>
    <n v="0"/>
    <s v="X"/>
    <n v="1"/>
    <s v=""/>
    <s v=""/>
    <s v=""/>
    <s v=""/>
    <n v="4"/>
    <n v="0"/>
    <m/>
    <n v="-302"/>
    <n v="0"/>
    <s v=""/>
    <s v=""/>
  </r>
  <r>
    <n v="449"/>
    <s v="32000000"/>
    <s v="Mu&amp;#241;equera antiest&amp;#225;tica Encaje"/>
    <s v="1101856114"/>
    <s v="2"/>
    <d v="2025-04-02T00:00:00"/>
    <s v=""/>
    <s v="4800002981"/>
    <s v="440"/>
    <d v="2025-04-02T00:00:00"/>
    <s v=""/>
    <s v=""/>
    <d v="2025-04-03T00:00:00"/>
    <n v="0"/>
    <n v="0"/>
    <s v=""/>
    <n v="2"/>
    <n v="2"/>
    <n v="2"/>
    <n v="0"/>
    <n v="0"/>
    <n v="0"/>
    <s v="X"/>
    <s v="0.00"/>
    <s v=""/>
    <x v="0"/>
    <s v=""/>
    <s v="2517691"/>
    <s v=""/>
    <n v="0"/>
    <n v="0"/>
    <m/>
    <s v="7218|JA2593_1001"/>
    <n v="1"/>
    <s v="-"/>
    <m/>
    <s v="YES"/>
    <n v="2"/>
    <s v=""/>
    <s v=""/>
    <n v="0"/>
    <s v="X"/>
    <n v="1"/>
    <s v=""/>
    <s v=""/>
    <s v=""/>
    <s v=""/>
    <n v="4"/>
    <n v="0"/>
    <m/>
    <n v="-302"/>
    <n v="0"/>
    <s v=""/>
    <s v=""/>
  </r>
  <r>
    <n v="450"/>
    <s v="9999000322010"/>
    <s v="N.R. PANELES SIMULADORES"/>
    <s v="1101856565"/>
    <s v="1"/>
    <d v="2025-04-03T00:00:00"/>
    <s v=""/>
    <s v="4200605815"/>
    <s v="20"/>
    <d v="2025-04-04T00:00:00"/>
    <d v="2025-04-09T00:00:00"/>
    <s v=""/>
    <d v="2025-05-19T00:00:00"/>
    <n v="175"/>
    <n v="8"/>
    <s v="Liberado"/>
    <n v="1"/>
    <n v="1"/>
    <n v="1"/>
    <n v="0"/>
    <n v="0"/>
    <n v="0"/>
    <s v="X"/>
    <s v="0.00"/>
    <s v=""/>
    <x v="2"/>
    <s v=""/>
    <s v=""/>
    <s v=""/>
    <n v="0"/>
    <n v="0"/>
    <m/>
    <s v="7218|JA2583_1001"/>
    <n v="45"/>
    <s v="-"/>
    <m/>
    <s v="YES"/>
    <n v="1"/>
    <s v=""/>
    <s v=""/>
    <n v="0"/>
    <s v="X"/>
    <n v="1"/>
    <s v=""/>
    <s v=""/>
    <s v=""/>
    <s v=""/>
    <n v="4"/>
    <n v="0"/>
    <m/>
    <n v="-256"/>
    <n v="0"/>
    <s v=""/>
    <s v=""/>
  </r>
  <r>
    <n v="451"/>
    <s v="43202222"/>
    <s v="Cable DisplayPort negro StarTech.com, co"/>
    <s v="1101857469"/>
    <s v="1"/>
    <d v="2025-04-07T00:00:00"/>
    <s v=""/>
    <s v="4800002987"/>
    <s v="540"/>
    <d v="2025-04-04T00:00:00"/>
    <s v=""/>
    <s v=""/>
    <d v="2025-04-08T00:00:00"/>
    <n v="0"/>
    <n v="0"/>
    <s v=""/>
    <n v="1"/>
    <n v="1"/>
    <n v="1"/>
    <n v="0"/>
    <n v="0"/>
    <n v="0"/>
    <s v="X"/>
    <s v="0.00"/>
    <s v=""/>
    <x v="0"/>
    <s v=""/>
    <s v="2677818"/>
    <s v=""/>
    <n v="0"/>
    <n v="0"/>
    <m/>
    <s v="7218|JA2582_1001"/>
    <n v="4"/>
    <s v="-"/>
    <m/>
    <s v="YES"/>
    <n v="1"/>
    <s v=""/>
    <s v=""/>
    <n v="0"/>
    <s v="X"/>
    <n v="1"/>
    <s v=""/>
    <s v=""/>
    <s v=""/>
    <s v=""/>
    <n v="4"/>
    <n v="0"/>
    <m/>
    <n v="-297"/>
    <n v="0"/>
    <s v=""/>
    <s v=""/>
  </r>
  <r>
    <n v="452"/>
    <s v="43202222"/>
    <s v="Cable DisplayPort negro StarTech.com, co"/>
    <s v="1101858156"/>
    <s v="1"/>
    <d v="2025-04-08T00:00:00"/>
    <s v=""/>
    <s v="4800002989"/>
    <s v="270"/>
    <d v="2025-04-07T00:00:00"/>
    <s v=""/>
    <s v=""/>
    <d v="2025-04-09T00:00:00"/>
    <n v="0"/>
    <n v="0"/>
    <s v=""/>
    <n v="1"/>
    <n v="1"/>
    <n v="1"/>
    <n v="0"/>
    <n v="0"/>
    <n v="0"/>
    <s v="X"/>
    <s v="0.00"/>
    <s v=""/>
    <x v="0"/>
    <s v=""/>
    <s v="2677818"/>
    <s v=""/>
    <n v="0"/>
    <n v="0"/>
    <m/>
    <s v="7218|JA2593_1001"/>
    <n v="2"/>
    <s v="-"/>
    <m/>
    <s v="YES"/>
    <n v="1"/>
    <s v=""/>
    <s v=""/>
    <n v="0"/>
    <s v="X"/>
    <n v="1"/>
    <s v=""/>
    <s v=""/>
    <s v=""/>
    <s v=""/>
    <n v="4"/>
    <n v="0"/>
    <m/>
    <n v="-296"/>
    <n v="0"/>
    <s v=""/>
    <s v=""/>
  </r>
  <r>
    <n v="453"/>
    <s v="1359900000500"/>
    <s v="COMPRA DIRECTA ELECTRICOS/ELECTRONICOS"/>
    <s v="1101858741"/>
    <s v="1"/>
    <d v="2025-04-09T00:00:00"/>
    <s v=""/>
    <s v="4200607085"/>
    <s v="10"/>
    <d v="2025-04-11T00:00:00"/>
    <d v="2025-04-21T00:00:00"/>
    <s v=""/>
    <d v="2025-04-25T00:00:00"/>
    <n v="30"/>
    <n v="8"/>
    <s v="Liberado"/>
    <n v="1"/>
    <n v="10"/>
    <n v="10"/>
    <n v="0"/>
    <n v="0"/>
    <n v="0"/>
    <s v="X"/>
    <s v="0.00"/>
    <s v=""/>
    <x v="4"/>
    <s v="OTROS FABRICANTES"/>
    <s v="1359900000500"/>
    <s v=""/>
    <n v="0"/>
    <n v="0"/>
    <m/>
    <s v="7218|JA2593_1001"/>
    <n v="14"/>
    <s v="-"/>
    <m/>
    <s v="YES"/>
    <n v="10"/>
    <s v=""/>
    <s v=""/>
    <n v="0"/>
    <s v="X"/>
    <n v="1"/>
    <s v=""/>
    <s v=""/>
    <s v=""/>
    <s v=""/>
    <n v="4"/>
    <n v="0"/>
    <m/>
    <n v="-280"/>
    <n v="0"/>
    <s v=""/>
    <s v=""/>
  </r>
  <r>
    <n v="454"/>
    <s v="39121332"/>
    <s v="Caja de conexiones Legrand 0 920 12, 7,"/>
    <s v="1101861627"/>
    <s v="1"/>
    <d v="2025-04-22T00:00:00"/>
    <s v=""/>
    <s v="4800003010"/>
    <s v="460"/>
    <d v="2025-04-22T00:00:00"/>
    <s v=""/>
    <s v=""/>
    <d v="2025-04-23T00:00:00"/>
    <n v="0"/>
    <n v="0"/>
    <s v=""/>
    <n v="1"/>
    <n v="1"/>
    <n v="1"/>
    <n v="0"/>
    <n v="0"/>
    <n v="0"/>
    <s v="X"/>
    <s v="0.00"/>
    <s v=""/>
    <x v="0"/>
    <s v=""/>
    <s v="3982488"/>
    <s v=""/>
    <n v="0"/>
    <n v="0"/>
    <m/>
    <s v="7218|JA2582_1001"/>
    <n v="1"/>
    <s v="-"/>
    <m/>
    <s v="YES"/>
    <n v="1"/>
    <s v=""/>
    <s v=""/>
    <n v="0"/>
    <s v="X"/>
    <n v="1"/>
    <s v=""/>
    <s v=""/>
    <s v=""/>
    <s v=""/>
    <n v="4"/>
    <n v="0"/>
    <m/>
    <n v="-282"/>
    <n v="0"/>
    <s v=""/>
    <s v=""/>
  </r>
  <r>
    <n v="455"/>
    <s v="31161518"/>
    <s v="Tornillo Allen de cabeza cil&amp;#237;ndrica"/>
    <s v="1101861969"/>
    <s v="1"/>
    <d v="2025-04-23T00:00:00"/>
    <s v=""/>
    <s v="4800003013"/>
    <s v="620"/>
    <d v="2025-04-22T00:00:00"/>
    <s v=""/>
    <s v=""/>
    <d v="2025-04-24T00:00:00"/>
    <n v="0"/>
    <n v="0"/>
    <s v=""/>
    <n v="1"/>
    <n v="1"/>
    <n v="1"/>
    <n v="0"/>
    <n v="0"/>
    <n v="0"/>
    <s v="X"/>
    <s v="0.00"/>
    <s v=""/>
    <x v="0"/>
    <s v=""/>
    <s v="1247350"/>
    <s v=""/>
    <n v="0"/>
    <n v="0"/>
    <m/>
    <s v="7218|S24B05_S1071"/>
    <n v="2"/>
    <s v="-"/>
    <m/>
    <s v="YES"/>
    <n v="1"/>
    <s v=""/>
    <s v=""/>
    <n v="0"/>
    <s v="X"/>
    <n v="1"/>
    <s v=""/>
    <s v=""/>
    <s v=""/>
    <s v=""/>
    <n v="4"/>
    <n v="0"/>
    <m/>
    <n v="-281"/>
    <n v="0"/>
    <s v=""/>
    <s v=""/>
  </r>
  <r>
    <n v="456"/>
    <s v="31161618"/>
    <s v="Varillas Roscada, RS PRO, Galvanizado, A"/>
    <s v="1101861969"/>
    <s v="2"/>
    <d v="2025-04-23T00:00:00"/>
    <s v=""/>
    <s v="4800003013"/>
    <s v="630"/>
    <d v="2025-04-22T00:00:00"/>
    <s v=""/>
    <s v=""/>
    <d v="2025-04-24T00:00:00"/>
    <n v="0"/>
    <n v="0"/>
    <s v=""/>
    <n v="1"/>
    <n v="1"/>
    <n v="1"/>
    <n v="0"/>
    <n v="0"/>
    <n v="0"/>
    <s v="X"/>
    <s v="0.00"/>
    <s v=""/>
    <x v="0"/>
    <s v=""/>
    <s v="1757007"/>
    <s v=""/>
    <n v="0"/>
    <n v="0"/>
    <m/>
    <s v="7218|S24B05_S1071"/>
    <n v="2"/>
    <s v="-"/>
    <m/>
    <s v="YES"/>
    <n v="1"/>
    <s v=""/>
    <s v=""/>
    <n v="0"/>
    <s v="X"/>
    <n v="1"/>
    <s v=""/>
    <s v=""/>
    <s v=""/>
    <s v=""/>
    <n v="4"/>
    <n v="0"/>
    <m/>
    <n v="-281"/>
    <n v="0"/>
    <s v=""/>
    <s v=""/>
  </r>
  <r>
    <n v="457"/>
    <s v="32000000"/>
    <s v="Conector circular MIL-C-38999 serie III"/>
    <s v="1101862318"/>
    <s v="1"/>
    <d v="2025-04-23T00:00:00"/>
    <s v=""/>
    <s v="4800003017"/>
    <s v="60"/>
    <d v="2025-04-23T00:00:00"/>
    <s v=""/>
    <s v=""/>
    <d v="2025-04-24T00:00:00"/>
    <n v="0"/>
    <n v="0"/>
    <s v=""/>
    <n v="5"/>
    <n v="5"/>
    <n v="5"/>
    <n v="0"/>
    <n v="0"/>
    <n v="0"/>
    <s v="X"/>
    <s v="0.00"/>
    <s v=""/>
    <x v="0"/>
    <s v=""/>
    <s v="2804849"/>
    <s v=""/>
    <n v="0"/>
    <n v="0"/>
    <m/>
    <s v="7218|JA2582_1001"/>
    <n v="1"/>
    <s v="-"/>
    <m/>
    <s v="YES"/>
    <n v="5"/>
    <s v=""/>
    <s v=""/>
    <n v="0"/>
    <s v="X"/>
    <n v="1"/>
    <s v=""/>
    <s v=""/>
    <s v=""/>
    <s v=""/>
    <n v="4"/>
    <n v="0"/>
    <m/>
    <n v="-281"/>
    <n v="0"/>
    <s v=""/>
    <s v=""/>
  </r>
  <r>
    <n v="458"/>
    <s v="32000000"/>
    <s v="Mu&amp;#241;equera antiest&amp;#225;tica Encaje"/>
    <s v="1101862318"/>
    <s v="2"/>
    <d v="2025-04-23T00:00:00"/>
    <s v=""/>
    <s v="4800003017"/>
    <s v="70"/>
    <d v="2025-04-23T00:00:00"/>
    <s v=""/>
    <s v=""/>
    <d v="2025-04-24T00:00:00"/>
    <n v="0"/>
    <n v="0"/>
    <s v=""/>
    <n v="4"/>
    <n v="4"/>
    <n v="4"/>
    <n v="0"/>
    <n v="0"/>
    <n v="0"/>
    <s v="X"/>
    <s v="0.00"/>
    <s v=""/>
    <x v="0"/>
    <s v=""/>
    <s v="2517691"/>
    <s v=""/>
    <n v="0"/>
    <n v="0"/>
    <m/>
    <s v="7218|JA2582_1001"/>
    <n v="1"/>
    <s v="-"/>
    <m/>
    <s v="YES"/>
    <n v="4"/>
    <s v=""/>
    <s v=""/>
    <n v="0"/>
    <s v="X"/>
    <n v="1"/>
    <s v=""/>
    <s v=""/>
    <s v=""/>
    <s v=""/>
    <n v="4"/>
    <n v="0"/>
    <m/>
    <n v="-281"/>
    <n v="0"/>
    <s v=""/>
    <s v=""/>
  </r>
  <r>
    <n v="459"/>
    <s v="32121618"/>
    <s v="Resistencia TE Connectivity, de 250? &amp;#1"/>
    <s v="1101862318"/>
    <s v="3"/>
    <d v="2025-04-23T00:00:00"/>
    <s v=""/>
    <s v="4800003017"/>
    <s v="80"/>
    <d v="2025-04-23T00:00:00"/>
    <s v=""/>
    <s v=""/>
    <d v="2025-04-24T00:00:00"/>
    <n v="0"/>
    <n v="0"/>
    <s v=""/>
    <n v="100"/>
    <n v="100"/>
    <n v="100"/>
    <n v="0"/>
    <n v="0"/>
    <n v="0"/>
    <s v="X"/>
    <s v="0.00"/>
    <s v=""/>
    <x v="0"/>
    <s v=""/>
    <s v="1355198"/>
    <s v=""/>
    <n v="0"/>
    <n v="0"/>
    <m/>
    <s v="7218|JA2582_1001"/>
    <n v="1"/>
    <s v="-"/>
    <m/>
    <s v="YES"/>
    <n v="100"/>
    <s v=""/>
    <s v=""/>
    <n v="0"/>
    <s v="X"/>
    <n v="1"/>
    <s v=""/>
    <s v=""/>
    <s v=""/>
    <s v=""/>
    <n v="4"/>
    <n v="0"/>
    <m/>
    <n v="-281"/>
    <n v="0"/>
    <s v=""/>
    <s v=""/>
  </r>
  <r>
    <n v="460"/>
    <s v="26121522"/>
    <s v="Cable para Entornos Hostiles TE Connecti"/>
    <s v="1101862318"/>
    <s v="4"/>
    <d v="2025-04-23T00:00:00"/>
    <s v=""/>
    <s v="4800003017"/>
    <s v="90"/>
    <d v="2025-04-23T00:00:00"/>
    <s v=""/>
    <s v=""/>
    <d v="2025-04-24T00:00:00"/>
    <n v="0"/>
    <n v="0"/>
    <s v=""/>
    <n v="1"/>
    <n v="1"/>
    <n v="1"/>
    <n v="0"/>
    <n v="0"/>
    <n v="0"/>
    <s v="X"/>
    <s v="0.00"/>
    <s v=""/>
    <x v="0"/>
    <s v=""/>
    <s v="3299483"/>
    <s v=""/>
    <n v="0"/>
    <n v="0"/>
    <m/>
    <s v="7218|JA2582_1001"/>
    <n v="1"/>
    <s v="-"/>
    <m/>
    <s v="YES"/>
    <n v="1"/>
    <s v=""/>
    <s v=""/>
    <n v="0"/>
    <s v="X"/>
    <n v="1"/>
    <s v=""/>
    <s v=""/>
    <s v=""/>
    <s v=""/>
    <n v="4"/>
    <n v="0"/>
    <m/>
    <n v="-281"/>
    <n v="0"/>
    <s v=""/>
    <s v=""/>
  </r>
  <r>
    <n v="461"/>
    <s v="26121522"/>
    <s v="Cable de conexi&amp;#243;n TE Connectivity M"/>
    <s v="1101862318"/>
    <s v="5"/>
    <d v="2025-04-23T00:00:00"/>
    <s v=""/>
    <s v="4800003017"/>
    <s v="100"/>
    <d v="2025-04-23T00:00:00"/>
    <s v=""/>
    <s v=""/>
    <d v="2025-04-24T00:00:00"/>
    <n v="0"/>
    <n v="0"/>
    <s v=""/>
    <n v="1"/>
    <n v="1"/>
    <n v="1"/>
    <n v="0"/>
    <n v="0"/>
    <n v="0"/>
    <s v="X"/>
    <s v="0.00"/>
    <s v=""/>
    <x v="0"/>
    <s v=""/>
    <s v="1135826"/>
    <s v=""/>
    <n v="0"/>
    <n v="0"/>
    <m/>
    <s v="7218|JA2582_1001"/>
    <n v="1"/>
    <s v="-"/>
    <m/>
    <s v="YES"/>
    <n v="1"/>
    <s v=""/>
    <s v=""/>
    <n v="0"/>
    <s v="X"/>
    <n v="1"/>
    <s v=""/>
    <s v=""/>
    <s v=""/>
    <s v=""/>
    <n v="4"/>
    <n v="0"/>
    <m/>
    <n v="-281"/>
    <n v="0"/>
    <s v=""/>
    <s v=""/>
  </r>
  <r>
    <n v="462"/>
    <s v=""/>
    <s v="TRABAJOS MONTAJE SIM H175"/>
    <s v="1101862638"/>
    <s v="1"/>
    <d v="2025-04-24T00:00:00"/>
    <s v=""/>
    <s v="4300344953"/>
    <s v="10"/>
    <d v="2025-04-24T00:00:00"/>
    <d v="2025-04-25T00:00:00"/>
    <s v=""/>
    <d v="2025-05-24T00:00:00"/>
    <n v="0"/>
    <n v="0"/>
    <s v="Liberado"/>
    <n v="1"/>
    <n v="1"/>
    <n v="0"/>
    <n v="0"/>
    <n v="0"/>
    <n v="0"/>
    <s v="X"/>
    <s v="0.00"/>
    <s v=""/>
    <x v="3"/>
    <s v=""/>
    <s v=""/>
    <s v=""/>
    <n v="0"/>
    <n v="0"/>
    <m/>
    <s v="7218|JA2593_1001"/>
    <n v="30"/>
    <s v="-"/>
    <m/>
    <s v="YES"/>
    <n v="0"/>
    <s v=""/>
    <s v=""/>
    <n v="0"/>
    <s v="X"/>
    <n v="1"/>
    <s v=""/>
    <s v=""/>
    <s v=""/>
    <s v=""/>
    <n v="4"/>
    <n v="0"/>
    <m/>
    <n v="-251"/>
    <n v="0"/>
    <s v=""/>
    <s v=""/>
  </r>
  <r>
    <n v="463"/>
    <s v="1359900000500"/>
    <s v="COMPRA DIRECTA ELECTRICOS/ELECTRONICOS"/>
    <s v="1101864124"/>
    <s v="1"/>
    <d v="2025-04-29T00:00:00"/>
    <s v=""/>
    <s v="4200608928"/>
    <s v="10"/>
    <d v="2025-04-30T00:00:00"/>
    <d v="2025-05-05T00:00:00"/>
    <s v=""/>
    <d v="2025-05-14T00:00:00"/>
    <n v="30"/>
    <n v="8"/>
    <s v="Liberado"/>
    <n v="1"/>
    <n v="1"/>
    <n v="1"/>
    <n v="0"/>
    <n v="0"/>
    <n v="0"/>
    <s v="X"/>
    <s v="0.00"/>
    <s v=""/>
    <x v="6"/>
    <s v="OTROS FABRICANTES"/>
    <s v="1359900000500"/>
    <s v=""/>
    <n v="0"/>
    <n v="0"/>
    <m/>
    <s v="7218|JA2582_1001"/>
    <n v="14"/>
    <s v="-"/>
    <m/>
    <s v="YES"/>
    <n v="1"/>
    <s v=""/>
    <s v=""/>
    <n v="0"/>
    <s v="X"/>
    <n v="1"/>
    <s v=""/>
    <s v=""/>
    <s v=""/>
    <s v=""/>
    <n v="4"/>
    <n v="0"/>
    <m/>
    <n v="-261"/>
    <n v="0"/>
    <s v=""/>
    <s v=""/>
  </r>
  <r>
    <n v="464"/>
    <s v="1359900000500"/>
    <s v="COMPRA DIRECTA ELECTRICOS/ELECTRONICOS"/>
    <s v="1101864402"/>
    <s v="1"/>
    <d v="2025-04-30T00:00:00"/>
    <s v=""/>
    <s v="4200609201"/>
    <s v="10"/>
    <d v="2025-05-05T00:00:00"/>
    <d v="2025-05-05T00:00:00"/>
    <s v=""/>
    <d v="2025-05-19T00:00:00"/>
    <n v="30"/>
    <n v="8"/>
    <s v="Liberado"/>
    <n v="1"/>
    <n v="20"/>
    <n v="20"/>
    <n v="0"/>
    <n v="0"/>
    <n v="0"/>
    <s v="X"/>
    <s v="0.00"/>
    <s v=""/>
    <x v="6"/>
    <s v="OTROS FABRICANTES"/>
    <s v="1359900000500"/>
    <s v=""/>
    <n v="0"/>
    <n v="0"/>
    <m/>
    <s v="7218|JA2582_1001"/>
    <n v="14"/>
    <s v="-"/>
    <m/>
    <s v="YES"/>
    <n v="20"/>
    <s v=""/>
    <s v=""/>
    <n v="0"/>
    <s v="X"/>
    <n v="1"/>
    <s v=""/>
    <s v=""/>
    <s v=""/>
    <s v=""/>
    <n v="4"/>
    <n v="0"/>
    <m/>
    <n v="-256"/>
    <n v="0"/>
    <s v=""/>
    <s v=""/>
  </r>
  <r>
    <n v="465"/>
    <s v="1359900000500"/>
    <s v="COMPRA DIRECTA ELECTRICOS/ELECTRONICOS"/>
    <s v="1101864402"/>
    <s v="2"/>
    <d v="2025-04-30T00:00:00"/>
    <s v=""/>
    <s v="4200609201"/>
    <s v="20"/>
    <d v="2025-05-05T00:00:00"/>
    <d v="2025-05-05T00:00:00"/>
    <s v=""/>
    <d v="2025-05-19T00:00:00"/>
    <n v="30"/>
    <n v="8"/>
    <s v="Liberado"/>
    <n v="1"/>
    <n v="2"/>
    <n v="2"/>
    <n v="0"/>
    <n v="0"/>
    <n v="0"/>
    <s v="X"/>
    <s v="0.00"/>
    <s v=""/>
    <x v="6"/>
    <s v="OTROS FABRICANTES"/>
    <s v="1359900000500"/>
    <s v=""/>
    <n v="0"/>
    <n v="0"/>
    <m/>
    <s v="7218|JA2582_1001"/>
    <n v="14"/>
    <s v="-"/>
    <m/>
    <s v="YES"/>
    <n v="2"/>
    <s v=""/>
    <s v=""/>
    <n v="0"/>
    <s v="X"/>
    <n v="1"/>
    <s v=""/>
    <s v=""/>
    <s v=""/>
    <s v=""/>
    <n v="4"/>
    <n v="0"/>
    <m/>
    <n v="-256"/>
    <n v="0"/>
    <s v=""/>
    <s v=""/>
  </r>
  <r>
    <n v="466"/>
    <s v=""/>
    <s v="TRABAJOS INFRASESTRUCTURA COSLADA NH90"/>
    <s v="1101865310"/>
    <s v="1"/>
    <d v="2025-05-05T00:00:00"/>
    <s v=""/>
    <s v="4300345640"/>
    <s v="10"/>
    <d v="2025-05-08T00:00:00"/>
    <d v="2025-05-09T00:00:00"/>
    <s v=""/>
    <d v="2025-05-28T00:00:00"/>
    <n v="0"/>
    <n v="0"/>
    <s v="Liberado"/>
    <n v="1"/>
    <n v="1"/>
    <n v="0"/>
    <n v="0"/>
    <n v="0"/>
    <n v="0"/>
    <s v="X"/>
    <s v="0.00"/>
    <s v=""/>
    <x v="20"/>
    <s v=""/>
    <s v=""/>
    <s v=""/>
    <n v="0"/>
    <n v="0"/>
    <m/>
    <s v="7218|JA2594_1001"/>
    <n v="20"/>
    <s v="-"/>
    <m/>
    <s v="YES"/>
    <n v="0"/>
    <s v=""/>
    <s v=""/>
    <n v="0"/>
    <s v="X"/>
    <n v="1"/>
    <s v=""/>
    <s v=""/>
    <s v=""/>
    <s v=""/>
    <n v="5"/>
    <n v="0"/>
    <m/>
    <n v="-247"/>
    <n v="0"/>
    <s v=""/>
    <s v=""/>
  </r>
  <r>
    <n v="467"/>
    <s v="39121708"/>
    <s v="Jumper Bar Phoenix Contact serie FBS 2-5"/>
    <s v="1101867478"/>
    <s v="1"/>
    <d v="2025-05-09T00:00:00"/>
    <s v=""/>
    <s v="4800003052"/>
    <s v="520"/>
    <d v="2025-05-09T00:00:00"/>
    <s v=""/>
    <s v=""/>
    <d v="2025-05-10T00:00:00"/>
    <n v="0"/>
    <n v="0"/>
    <s v=""/>
    <n v="10"/>
    <n v="10"/>
    <n v="10"/>
    <n v="0"/>
    <n v="0"/>
    <n v="0"/>
    <s v="X"/>
    <s v="0.00"/>
    <s v=""/>
    <x v="0"/>
    <s v=""/>
    <s v="6879792"/>
    <s v=""/>
    <n v="0"/>
    <n v="0"/>
    <m/>
    <s v="7218|JA2582_1001"/>
    <n v="1"/>
    <s v="-"/>
    <m/>
    <s v="YES"/>
    <n v="10"/>
    <s v=""/>
    <s v=""/>
    <n v="0"/>
    <s v="X"/>
    <n v="1"/>
    <s v=""/>
    <s v=""/>
    <s v=""/>
    <s v=""/>
    <n v="5"/>
    <n v="0"/>
    <m/>
    <n v="-265"/>
    <n v="0"/>
    <s v=""/>
    <s v=""/>
  </r>
  <r>
    <n v="468"/>
    <s v=""/>
    <s v="JOSÉ MARÍA CHAVERO"/>
    <s v="1101869421"/>
    <s v="1"/>
    <d v="2025-05-15T00:00:00"/>
    <s v=""/>
    <s v="4300346317"/>
    <s v="10"/>
    <d v="2025-05-20T00:00:00"/>
    <d v="2025-05-21T00:00:00"/>
    <s v=""/>
    <d v="2025-07-31T00:00:00"/>
    <n v="0"/>
    <n v="0"/>
    <s v="Liberado"/>
    <n v="1"/>
    <n v="1"/>
    <n v="0"/>
    <n v="0"/>
    <n v="0"/>
    <n v="0"/>
    <s v=""/>
    <s v="0.00"/>
    <s v=""/>
    <x v="30"/>
    <s v=""/>
    <s v=""/>
    <s v=""/>
    <n v="0"/>
    <n v="0"/>
    <m/>
    <s v="7218|JA2594_1001"/>
    <n v="72"/>
    <s v="-"/>
    <m/>
    <s v=""/>
    <s v=""/>
    <s v=""/>
    <s v=""/>
    <n v="1"/>
    <s v=""/>
    <n v="0"/>
    <s v=""/>
    <s v=""/>
    <s v=""/>
    <s v=""/>
    <n v="5"/>
    <n v="1"/>
    <m/>
    <n v="-183"/>
    <n v="0"/>
    <s v=""/>
    <s v=""/>
  </r>
  <r>
    <n v="469"/>
    <s v="1359900000500"/>
    <s v="COMPRA DIRECTA ELECTRICOS/ELECTRONICOS"/>
    <s v="1101869602"/>
    <s v="1"/>
    <d v="2025-05-15T00:00:00"/>
    <s v=""/>
    <s v="4200611095"/>
    <s v="30"/>
    <d v="2025-05-16T00:00:00"/>
    <d v="2025-05-16T00:00:00"/>
    <s v=""/>
    <d v="2025-05-30T00:00:00"/>
    <n v="30"/>
    <n v="8"/>
    <s v="Liberado"/>
    <n v="1"/>
    <n v="1"/>
    <n v="1"/>
    <n v="0"/>
    <n v="0"/>
    <n v="0"/>
    <s v="X"/>
    <s v="0.00"/>
    <s v=""/>
    <x v="6"/>
    <s v="OTROS FABRICANTES"/>
    <s v="1359900000500"/>
    <s v=""/>
    <n v="0"/>
    <n v="0"/>
    <m/>
    <s v="7218|JA2582_1001"/>
    <n v="14"/>
    <s v="-"/>
    <m/>
    <s v="YES"/>
    <n v="1"/>
    <s v=""/>
    <s v=""/>
    <n v="0"/>
    <s v="X"/>
    <n v="1"/>
    <s v=""/>
    <s v=""/>
    <s v=""/>
    <s v=""/>
    <n v="5"/>
    <n v="0"/>
    <m/>
    <n v="-245"/>
    <n v="0"/>
    <s v=""/>
    <s v=""/>
  </r>
  <r>
    <n v="470"/>
    <s v="1709800000500"/>
    <s v="COMPRA DIRECTA FERRETERIA Y HERRAMIENTAS"/>
    <s v="1101870648"/>
    <s v="1"/>
    <d v="2025-05-19T00:00:00"/>
    <s v=""/>
    <s v="4200612503"/>
    <s v="10"/>
    <d v="2025-05-26T00:00:00"/>
    <d v="2025-05-26T00:00:00"/>
    <s v=""/>
    <d v="2025-06-09T00:00:00"/>
    <n v="30"/>
    <n v="8"/>
    <s v="Liberado"/>
    <n v="1"/>
    <n v="13"/>
    <n v="13"/>
    <n v="0"/>
    <n v="0"/>
    <n v="0"/>
    <s v="X"/>
    <s v="0.00"/>
    <s v=""/>
    <x v="23"/>
    <s v="OTROS FABRICANTES"/>
    <s v="1709800000500"/>
    <s v=""/>
    <n v="0"/>
    <n v="0"/>
    <m/>
    <s v="7218|JA2594_1001"/>
    <n v="14"/>
    <s v="-"/>
    <m/>
    <s v="YES"/>
    <n v="13"/>
    <s v=""/>
    <s v=""/>
    <n v="0"/>
    <s v="X"/>
    <n v="1"/>
    <s v=""/>
    <s v=""/>
    <s v=""/>
    <s v=""/>
    <n v="5"/>
    <n v="0"/>
    <m/>
    <n v="-235"/>
    <n v="0"/>
    <s v=""/>
    <s v=""/>
  </r>
  <r>
    <n v="471"/>
    <s v="1709800000500"/>
    <s v="COMPRA DIRECTA FERRETERIA Y HERRAMIENTAS"/>
    <s v="1101870648"/>
    <s v="2"/>
    <d v="2025-05-19T00:00:00"/>
    <s v=""/>
    <s v="4200612503"/>
    <s v="20"/>
    <d v="2025-05-26T00:00:00"/>
    <d v="2025-05-26T00:00:00"/>
    <s v=""/>
    <d v="2025-06-09T00:00:00"/>
    <n v="30"/>
    <n v="8"/>
    <s v="Liberado"/>
    <n v="1"/>
    <n v="20"/>
    <n v="20"/>
    <n v="0"/>
    <n v="0"/>
    <n v="0"/>
    <s v="X"/>
    <s v="0.00"/>
    <s v=""/>
    <x v="23"/>
    <s v="OTROS FABRICANTES"/>
    <s v="1709800000500"/>
    <s v=""/>
    <n v="0"/>
    <n v="0"/>
    <m/>
    <s v="7218|JA2594_1001"/>
    <n v="14"/>
    <s v="-"/>
    <m/>
    <s v="YES"/>
    <n v="20"/>
    <s v=""/>
    <s v=""/>
    <n v="0"/>
    <s v="X"/>
    <n v="1"/>
    <s v=""/>
    <s v=""/>
    <s v=""/>
    <s v=""/>
    <n v="5"/>
    <n v="0"/>
    <m/>
    <n v="-235"/>
    <n v="0"/>
    <s v=""/>
    <s v=""/>
  </r>
  <r>
    <n v="472"/>
    <s v="1709800000500"/>
    <s v="COMPRA DIRECTA FERRETERIA Y HERRAMIENTAS"/>
    <s v="1101870648"/>
    <s v="3"/>
    <d v="2025-05-19T00:00:00"/>
    <s v=""/>
    <s v="4200612503"/>
    <s v="30"/>
    <d v="2025-05-26T00:00:00"/>
    <d v="2025-05-26T00:00:00"/>
    <s v=""/>
    <d v="2025-06-09T00:00:00"/>
    <n v="30"/>
    <n v="8"/>
    <s v="Liberado"/>
    <n v="1"/>
    <n v="6"/>
    <n v="6"/>
    <n v="0"/>
    <n v="0"/>
    <n v="0"/>
    <s v="X"/>
    <s v="0.00"/>
    <s v=""/>
    <x v="23"/>
    <s v="OTROS FABRICANTES"/>
    <s v="1709800000500"/>
    <s v=""/>
    <n v="0"/>
    <n v="0"/>
    <m/>
    <s v="7218|JA2594_1001"/>
    <n v="14"/>
    <s v="-"/>
    <m/>
    <s v="YES"/>
    <n v="6"/>
    <s v=""/>
    <s v=""/>
    <n v="0"/>
    <s v="X"/>
    <n v="1"/>
    <s v=""/>
    <s v=""/>
    <s v=""/>
    <s v=""/>
    <n v="5"/>
    <n v="0"/>
    <m/>
    <n v="-235"/>
    <n v="0"/>
    <s v=""/>
    <s v=""/>
  </r>
  <r>
    <n v="473"/>
    <s v="1709800000500"/>
    <s v="COMPRA DIRECTA FERRETERIA Y HERRAMIENTAS"/>
    <s v="1101870648"/>
    <s v="4"/>
    <d v="2025-05-19T00:00:00"/>
    <s v=""/>
    <s v="4200612503"/>
    <s v="40"/>
    <d v="2025-05-26T00:00:00"/>
    <d v="2025-05-26T00:00:00"/>
    <s v=""/>
    <d v="2025-06-09T00:00:00"/>
    <n v="30"/>
    <n v="8"/>
    <s v="Liberado"/>
    <n v="1"/>
    <n v="6"/>
    <n v="6"/>
    <n v="0"/>
    <n v="0"/>
    <n v="0"/>
    <s v="X"/>
    <s v="0.00"/>
    <s v=""/>
    <x v="23"/>
    <s v="OTROS FABRICANTES"/>
    <s v="1709800000500"/>
    <s v=""/>
    <n v="0"/>
    <n v="0"/>
    <m/>
    <s v="7218|JA2594_1001"/>
    <n v="14"/>
    <s v="-"/>
    <m/>
    <s v="YES"/>
    <n v="6"/>
    <s v=""/>
    <s v=""/>
    <n v="0"/>
    <s v="X"/>
    <n v="1"/>
    <s v=""/>
    <s v=""/>
    <s v=""/>
    <s v=""/>
    <n v="5"/>
    <n v="0"/>
    <m/>
    <n v="-235"/>
    <n v="0"/>
    <s v=""/>
    <s v=""/>
  </r>
  <r>
    <n v="474"/>
    <s v="43211503"/>
    <s v="Kingston ValueRAM - DDR4 - m�dulo - 16 G"/>
    <s v="1101870650"/>
    <s v="1"/>
    <d v="2025-05-19T00:00:00"/>
    <s v=""/>
    <s v="4800003053"/>
    <s v="690"/>
    <d v="2025-05-10T00:00:00"/>
    <s v=""/>
    <s v=""/>
    <d v="2025-05-20T00:00:00"/>
    <n v="0"/>
    <n v="0"/>
    <s v=""/>
    <n v="1"/>
    <n v="1"/>
    <n v="1"/>
    <n v="0"/>
    <n v="0"/>
    <n v="0"/>
    <s v="X"/>
    <s v="0.00"/>
    <s v=""/>
    <x v="21"/>
    <s v=""/>
    <s v="5490987"/>
    <s v=""/>
    <n v="0"/>
    <n v="0"/>
    <m/>
    <s v="7218|JA2594_1001"/>
    <n v="10"/>
    <s v="-"/>
    <m/>
    <s v="YES"/>
    <n v="1"/>
    <s v=""/>
    <s v=""/>
    <n v="0"/>
    <s v="X"/>
    <n v="1"/>
    <s v=""/>
    <s v=""/>
    <s v=""/>
    <s v=""/>
    <n v="5"/>
    <n v="0"/>
    <m/>
    <n v="-255"/>
    <n v="0"/>
    <s v=""/>
    <s v=""/>
  </r>
  <r>
    <n v="475"/>
    <s v="31211904"/>
    <s v="Brocha para pintura Loctite  con punta p"/>
    <s v="1101871032"/>
    <s v="1"/>
    <d v="2025-05-20T00:00:00"/>
    <s v=""/>
    <s v="4800003072"/>
    <s v="650"/>
    <d v="2025-05-20T00:00:00"/>
    <s v=""/>
    <s v=""/>
    <d v="2025-05-21T00:00:00"/>
    <n v="0"/>
    <n v="0"/>
    <s v=""/>
    <n v="3"/>
    <n v="3"/>
    <n v="3"/>
    <n v="0"/>
    <n v="0"/>
    <n v="0"/>
    <s v="X"/>
    <s v="0.00"/>
    <s v=""/>
    <x v="0"/>
    <s v=""/>
    <s v="2907745"/>
    <s v=""/>
    <n v="0"/>
    <n v="0"/>
    <m/>
    <s v="7218|S24B05_S1071"/>
    <n v="1"/>
    <s v="-"/>
    <m/>
    <s v="YES"/>
    <n v="3"/>
    <s v=""/>
    <s v=""/>
    <n v="0"/>
    <s v="X"/>
    <n v="1"/>
    <s v=""/>
    <s v=""/>
    <s v=""/>
    <s v=""/>
    <n v="5"/>
    <n v="0"/>
    <m/>
    <n v="-254"/>
    <n v="0"/>
    <s v=""/>
    <s v=""/>
  </r>
  <r>
    <n v="476"/>
    <s v="46182002"/>
    <s v="Mascarillas desechables FFP1 9312+, seri"/>
    <s v="1101871032"/>
    <s v="2"/>
    <d v="2025-05-20T00:00:00"/>
    <s v=""/>
    <s v="4800003072"/>
    <s v="660"/>
    <d v="2025-05-20T00:00:00"/>
    <s v=""/>
    <s v=""/>
    <d v="2025-05-21T00:00:00"/>
    <n v="0"/>
    <n v="0"/>
    <s v=""/>
    <n v="1"/>
    <n v="1"/>
    <n v="1"/>
    <n v="0"/>
    <n v="0"/>
    <n v="0"/>
    <s v="X"/>
    <s v="0.00"/>
    <s v=""/>
    <x v="0"/>
    <s v=""/>
    <s v="7660378"/>
    <s v=""/>
    <n v="0"/>
    <n v="0"/>
    <m/>
    <s v="7218|S24B05_S1071"/>
    <n v="1"/>
    <s v="-"/>
    <m/>
    <s v="YES"/>
    <n v="1"/>
    <s v=""/>
    <s v=""/>
    <n v="0"/>
    <s v="X"/>
    <n v="1"/>
    <s v=""/>
    <s v=""/>
    <s v=""/>
    <s v=""/>
    <n v="5"/>
    <n v="0"/>
    <m/>
    <n v="-254"/>
    <n v="0"/>
    <s v=""/>
    <s v=""/>
  </r>
  <r>
    <n v="477"/>
    <s v="31161518"/>
    <s v="Tornillo Allen de cabeza cil&amp;#237;ndrica"/>
    <s v="1101871205"/>
    <s v="1"/>
    <d v="2025-05-20T00:00:00"/>
    <s v=""/>
    <s v="4800003073"/>
    <s v="30"/>
    <d v="2025-05-20T00:00:00"/>
    <s v=""/>
    <s v=""/>
    <d v="2025-05-21T00:00:00"/>
    <n v="0"/>
    <n v="0"/>
    <s v=""/>
    <n v="1"/>
    <n v="1"/>
    <n v="1"/>
    <n v="0"/>
    <n v="0"/>
    <n v="0"/>
    <s v="X"/>
    <s v="0.00"/>
    <s v=""/>
    <x v="0"/>
    <s v=""/>
    <s v="0293325"/>
    <s v=""/>
    <n v="0"/>
    <n v="0"/>
    <m/>
    <s v="7218|S24B05_S1071"/>
    <n v="1"/>
    <s v="-"/>
    <m/>
    <s v="YES"/>
    <n v="1"/>
    <s v=""/>
    <s v=""/>
    <n v="0"/>
    <s v="X"/>
    <n v="1"/>
    <s v=""/>
    <s v=""/>
    <s v=""/>
    <s v=""/>
    <n v="5"/>
    <n v="0"/>
    <m/>
    <n v="-254"/>
    <n v="0"/>
    <s v=""/>
    <s v=""/>
  </r>
  <r>
    <n v="478"/>
    <s v="1709800000500"/>
    <s v="COMPRA DIRECTA FERRETERIA Y HERRAMIENTAS"/>
    <s v="1101871581"/>
    <s v="1"/>
    <d v="2025-05-21T00:00:00"/>
    <s v=""/>
    <s v="4200612677"/>
    <s v="10"/>
    <d v="2025-05-27T00:00:00"/>
    <d v="2025-05-27T00:00:00"/>
    <s v=""/>
    <d v="2025-06-10T00:00:00"/>
    <n v="30"/>
    <n v="8"/>
    <s v="Liberado"/>
    <n v="1"/>
    <n v="1"/>
    <n v="1"/>
    <n v="0"/>
    <n v="0"/>
    <n v="0"/>
    <s v="X"/>
    <s v="0.00"/>
    <s v=""/>
    <x v="23"/>
    <s v="OTROS FABRICANTES"/>
    <s v="1709800000500"/>
    <s v=""/>
    <n v="0"/>
    <n v="0"/>
    <m/>
    <s v="7218|JA2594_1001"/>
    <n v="14"/>
    <s v="-"/>
    <m/>
    <s v="YES"/>
    <n v="1"/>
    <s v=""/>
    <s v=""/>
    <n v="0"/>
    <s v="X"/>
    <n v="1"/>
    <s v=""/>
    <s v=""/>
    <s v=""/>
    <s v=""/>
    <n v="5"/>
    <n v="0"/>
    <m/>
    <n v="-234"/>
    <n v="0"/>
    <s v=""/>
    <s v=""/>
  </r>
  <r>
    <n v="479"/>
    <s v=""/>
    <s v="TRABAJOS MONTAJE SIM H175"/>
    <s v="1101872115"/>
    <s v="1"/>
    <d v="2025-05-22T00:00:00"/>
    <s v=""/>
    <s v="4300346671"/>
    <s v="10"/>
    <d v="2025-05-26T00:00:00"/>
    <d v="2025-05-26T00:00:00"/>
    <s v=""/>
    <d v="2025-06-14T00:00:00"/>
    <n v="0"/>
    <n v="0"/>
    <s v="Liberado"/>
    <n v="1"/>
    <n v="1"/>
    <n v="0"/>
    <n v="0"/>
    <n v="0"/>
    <n v="0"/>
    <s v="X"/>
    <s v="0.00"/>
    <s v=""/>
    <x v="3"/>
    <s v=""/>
    <s v=""/>
    <s v=""/>
    <n v="0"/>
    <n v="0"/>
    <m/>
    <s v="7218|JA2593_1001"/>
    <n v="19"/>
    <s v="-"/>
    <m/>
    <s v="YES"/>
    <n v="0"/>
    <s v=""/>
    <s v=""/>
    <n v="0"/>
    <s v="X"/>
    <n v="1"/>
    <s v=""/>
    <s v=""/>
    <s v=""/>
    <s v=""/>
    <n v="5"/>
    <n v="0"/>
    <m/>
    <n v="-230"/>
    <n v="0"/>
    <s v=""/>
    <s v=""/>
  </r>
  <r>
    <n v="480"/>
    <s v="26121609"/>
    <s v="Cable telef&amp;#243;nico Decelect, 2 pares,"/>
    <s v="1101872649"/>
    <s v="1"/>
    <d v="2025-05-23T00:00:00"/>
    <s v=""/>
    <s v="4800003080"/>
    <s v="80"/>
    <d v="2025-05-23T00:00:00"/>
    <s v=""/>
    <s v=""/>
    <d v="2025-05-24T00:00:00"/>
    <n v="0"/>
    <n v="0"/>
    <s v=""/>
    <n v="1"/>
    <n v="1"/>
    <n v="1"/>
    <n v="0"/>
    <n v="0"/>
    <n v="0"/>
    <s v="X"/>
    <s v="0.00"/>
    <s v=""/>
    <x v="0"/>
    <s v=""/>
    <s v="5185667"/>
    <s v=""/>
    <n v="0"/>
    <n v="0"/>
    <m/>
    <s v="7218|JA2582_1001"/>
    <n v="1"/>
    <s v="-"/>
    <m/>
    <s v="YES"/>
    <n v="1"/>
    <s v=""/>
    <s v=""/>
    <n v="0"/>
    <s v="X"/>
    <n v="1"/>
    <s v=""/>
    <s v=""/>
    <s v=""/>
    <s v=""/>
    <n v="5"/>
    <n v="0"/>
    <m/>
    <n v="-251"/>
    <n v="0"/>
    <s v=""/>
    <s v=""/>
  </r>
  <r>
    <n v="481"/>
    <s v="31162906"/>
    <s v="Abrazadera HI-TORQUE de Acero inoxidable"/>
    <s v="1101873624"/>
    <s v="1"/>
    <d v="2025-05-27T00:00:00"/>
    <s v=""/>
    <s v="4800003085"/>
    <s v="120"/>
    <d v="2025-05-27T00:00:00"/>
    <s v=""/>
    <s v=""/>
    <d v="2025-05-28T00:00:00"/>
    <n v="0"/>
    <n v="0"/>
    <s v=""/>
    <n v="10"/>
    <n v="10"/>
    <n v="10"/>
    <n v="0"/>
    <n v="0"/>
    <n v="0"/>
    <s v="X"/>
    <s v="0.00"/>
    <s v=""/>
    <x v="0"/>
    <s v=""/>
    <s v="2682684"/>
    <s v=""/>
    <n v="0"/>
    <n v="0"/>
    <m/>
    <s v="7218|S24B05_S1071"/>
    <n v="1"/>
    <s v="-"/>
    <m/>
    <s v="YES"/>
    <n v="10"/>
    <s v=""/>
    <s v=""/>
    <n v="0"/>
    <s v="X"/>
    <n v="1"/>
    <s v=""/>
    <s v=""/>
    <s v=""/>
    <s v=""/>
    <n v="5"/>
    <n v="0"/>
    <m/>
    <n v="-247"/>
    <n v="0"/>
    <s v=""/>
    <s v=""/>
  </r>
  <r>
    <n v="482"/>
    <s v="1709800000500"/>
    <s v="COMPRA DIRECTA FERRETERIA Y HERRAMIENTAS"/>
    <s v="1101874504"/>
    <s v="1"/>
    <d v="2025-05-28T00:00:00"/>
    <s v=""/>
    <s v="4200613724"/>
    <s v="10"/>
    <d v="2025-06-02T00:00:00"/>
    <d v="2025-06-02T00:00:00"/>
    <s v=""/>
    <d v="2025-06-16T00:00:00"/>
    <n v="30"/>
    <n v="8"/>
    <s v="Liberado"/>
    <n v="1"/>
    <n v="1"/>
    <n v="1"/>
    <n v="0"/>
    <n v="0"/>
    <n v="0"/>
    <s v="X"/>
    <s v="0.00"/>
    <s v=""/>
    <x v="23"/>
    <s v="OTROS FABRICANTES"/>
    <s v="1709800000500"/>
    <s v=""/>
    <n v="0"/>
    <n v="0"/>
    <m/>
    <s v="7218|JA2594_1001"/>
    <n v="14"/>
    <s v="-"/>
    <m/>
    <s v="YES"/>
    <n v="1"/>
    <s v=""/>
    <s v=""/>
    <n v="0"/>
    <s v="X"/>
    <n v="1"/>
    <s v=""/>
    <s v=""/>
    <s v=""/>
    <s v=""/>
    <n v="5"/>
    <n v="0"/>
    <m/>
    <n v="-228"/>
    <n v="0"/>
    <s v=""/>
    <s v=""/>
  </r>
  <r>
    <n v="483"/>
    <s v="1709800000500"/>
    <s v="COMPRA DIRECTA FERRETERIA Y HERRAMIENTAS"/>
    <s v="1101874516"/>
    <s v="1"/>
    <d v="2025-05-28T00:00:00"/>
    <s v=""/>
    <s v="4200613726"/>
    <s v="10"/>
    <d v="2025-06-02T00:00:00"/>
    <d v="2025-06-02T00:00:00"/>
    <s v=""/>
    <d v="2025-06-16T00:00:00"/>
    <n v="30"/>
    <n v="8"/>
    <s v="Liberado"/>
    <n v="1"/>
    <n v="100"/>
    <n v="100"/>
    <n v="0"/>
    <n v="0"/>
    <n v="0"/>
    <s v="X"/>
    <s v="0.00"/>
    <s v=""/>
    <x v="23"/>
    <s v="OTROS FABRICANTES"/>
    <s v="1709800000500"/>
    <s v=""/>
    <n v="0"/>
    <n v="0"/>
    <m/>
    <s v="7218|JA2594_1001"/>
    <n v="14"/>
    <s v="-"/>
    <m/>
    <s v="YES"/>
    <n v="100"/>
    <s v=""/>
    <s v=""/>
    <n v="0"/>
    <s v="X"/>
    <n v="1"/>
    <s v=""/>
    <s v=""/>
    <s v=""/>
    <s v=""/>
    <n v="5"/>
    <n v="0"/>
    <m/>
    <n v="-228"/>
    <n v="0"/>
    <s v=""/>
    <s v=""/>
  </r>
  <r>
    <n v="484"/>
    <s v="47131821"/>
    <s v="Desengrasante industrial 3M Industrial D"/>
    <s v="1101874630"/>
    <s v="1"/>
    <d v="2025-05-28T00:00:00"/>
    <s v=""/>
    <s v="4800003089"/>
    <s v="590"/>
    <d v="2025-05-28T00:00:00"/>
    <s v=""/>
    <s v=""/>
    <d v="2025-05-29T00:00:00"/>
    <n v="0"/>
    <n v="0"/>
    <s v=""/>
    <n v="2"/>
    <n v="2"/>
    <n v="2"/>
    <n v="0"/>
    <n v="0"/>
    <n v="0"/>
    <s v="X"/>
    <s v="0.00"/>
    <s v=""/>
    <x v="0"/>
    <s v=""/>
    <s v="1921475"/>
    <s v=""/>
    <n v="0"/>
    <n v="0"/>
    <m/>
    <s v="7218|S24B05_S1071"/>
    <n v="1"/>
    <s v="-"/>
    <m/>
    <s v="YES"/>
    <n v="2"/>
    <s v=""/>
    <s v=""/>
    <n v="0"/>
    <s v="X"/>
    <n v="1"/>
    <s v=""/>
    <s v=""/>
    <s v=""/>
    <s v=""/>
    <n v="5"/>
    <n v="0"/>
    <m/>
    <n v="-246"/>
    <n v="0"/>
    <s v=""/>
    <s v=""/>
  </r>
  <r>
    <n v="485"/>
    <s v="1359900000500"/>
    <s v="COMPRA DIRECTA ELECTRICOS/ELECTRONICOS"/>
    <s v="1101875026"/>
    <s v="1"/>
    <d v="2025-05-29T00:00:00"/>
    <s v=""/>
    <s v="4200613313"/>
    <s v="10"/>
    <d v="2025-05-29T00:00:00"/>
    <d v="2025-05-30T00:00:00"/>
    <s v=""/>
    <d v="2025-06-12T00:00:00"/>
    <n v="30"/>
    <n v="8"/>
    <s v="Liberado"/>
    <n v="1"/>
    <n v="1"/>
    <n v="1"/>
    <n v="0"/>
    <n v="0"/>
    <n v="0"/>
    <s v="X"/>
    <s v="0.00"/>
    <s v=""/>
    <x v="9"/>
    <s v="OTROS FABRICANTES"/>
    <s v="1359900000500"/>
    <s v=""/>
    <n v="0"/>
    <n v="0"/>
    <m/>
    <s v="7218|JA2594_1001"/>
    <n v="14"/>
    <s v="-"/>
    <m/>
    <s v="YES"/>
    <n v="1"/>
    <s v=""/>
    <s v=""/>
    <n v="0"/>
    <s v="X"/>
    <n v="1"/>
    <s v=""/>
    <s v=""/>
    <s v=""/>
    <s v=""/>
    <n v="5"/>
    <n v="0"/>
    <m/>
    <n v="-232"/>
    <n v="0"/>
    <s v=""/>
    <s v=""/>
  </r>
  <r>
    <n v="486"/>
    <s v="1359900000500"/>
    <s v="COMPRA DIRECTA ELECTRICOS/ELECTRONICOS"/>
    <s v="1101875026"/>
    <s v="2"/>
    <d v="2025-05-29T00:00:00"/>
    <s v=""/>
    <s v="4200613313"/>
    <s v="20"/>
    <d v="2025-05-29T00:00:00"/>
    <d v="2025-05-30T00:00:00"/>
    <s v=""/>
    <d v="2025-06-12T00:00:00"/>
    <n v="30"/>
    <n v="8"/>
    <s v="Liberado"/>
    <n v="1"/>
    <n v="1"/>
    <n v="1"/>
    <n v="0"/>
    <n v="0"/>
    <n v="0"/>
    <s v="X"/>
    <s v="0.00"/>
    <s v=""/>
    <x v="9"/>
    <s v="OTROS FABRICANTES"/>
    <s v="1359900000500"/>
    <s v=""/>
    <n v="0"/>
    <n v="0"/>
    <m/>
    <s v="7218|JA2594_1001"/>
    <n v="14"/>
    <s v="-"/>
    <m/>
    <s v="YES"/>
    <n v="1"/>
    <s v=""/>
    <s v=""/>
    <n v="0"/>
    <s v="X"/>
    <n v="1"/>
    <s v=""/>
    <s v=""/>
    <s v=""/>
    <s v=""/>
    <n v="5"/>
    <n v="0"/>
    <m/>
    <n v="-232"/>
    <n v="0"/>
    <s v=""/>
    <s v=""/>
  </r>
  <r>
    <n v="487"/>
    <s v="1359900000500"/>
    <s v="COMPRA DIRECTA ELECTRICOS/ELECTRONICOS"/>
    <s v="1101875035"/>
    <s v="1"/>
    <d v="2025-05-29T00:00:00"/>
    <s v=""/>
    <s v="4200613559"/>
    <s v="20"/>
    <d v="2025-06-02T00:00:00"/>
    <d v="2025-06-02T00:00:00"/>
    <s v=""/>
    <d v="2025-06-16T00:00:00"/>
    <n v="30"/>
    <n v="8"/>
    <s v="Liberado"/>
    <n v="1"/>
    <n v="1"/>
    <n v="1"/>
    <n v="0"/>
    <n v="0"/>
    <n v="0"/>
    <s v="X"/>
    <s v="0.00"/>
    <s v=""/>
    <x v="6"/>
    <s v="OTROS FABRICANTES"/>
    <s v="1359900000500"/>
    <s v=""/>
    <n v="0"/>
    <n v="0"/>
    <m/>
    <s v="7218|JA2594_1001"/>
    <n v="14"/>
    <s v="-"/>
    <m/>
    <s v="YES"/>
    <n v="1"/>
    <s v=""/>
    <s v=""/>
    <n v="0"/>
    <s v="X"/>
    <n v="1"/>
    <s v=""/>
    <s v=""/>
    <s v=""/>
    <s v=""/>
    <n v="5"/>
    <n v="0"/>
    <m/>
    <n v="-228"/>
    <n v="0"/>
    <s v=""/>
    <s v=""/>
  </r>
  <r>
    <n v="488"/>
    <s v=""/>
    <s v="TRABAJOS MONTAJE SIM H175"/>
    <s v="1101876071"/>
    <s v="1"/>
    <d v="2025-06-02T00:00:00"/>
    <s v=""/>
    <s v="4300347247"/>
    <s v="30"/>
    <d v="2025-06-03T00:00:00"/>
    <d v="2025-06-05T00:00:00"/>
    <s v=""/>
    <d v="2025-08-25T00:00:00"/>
    <n v="0"/>
    <n v="0"/>
    <s v="Liberado"/>
    <n v="1"/>
    <n v="1"/>
    <n v="0"/>
    <n v="0"/>
    <n v="0"/>
    <n v="0"/>
    <s v="X"/>
    <s v="0.00"/>
    <s v=""/>
    <x v="3"/>
    <s v=""/>
    <s v=""/>
    <s v=""/>
    <n v="1"/>
    <n v="1"/>
    <m/>
    <s v="7218|JA2593_1001"/>
    <n v="83"/>
    <s v="-"/>
    <m/>
    <s v="YES"/>
    <n v="0"/>
    <s v=""/>
    <s v=""/>
    <n v="0"/>
    <s v="X"/>
    <n v="1"/>
    <s v=""/>
    <s v=""/>
    <s v=""/>
    <s v=""/>
    <n v="6"/>
    <n v="0"/>
    <m/>
    <n v="-158"/>
    <n v="0"/>
    <s v=""/>
    <s v=""/>
  </r>
  <r>
    <n v="489"/>
    <s v="1709800000500"/>
    <s v="COMPRA DIRECTA FERRETERIA Y HERRAMIENTAS"/>
    <s v="1101876404"/>
    <s v="1"/>
    <d v="2025-06-03T00:00:00"/>
    <s v=""/>
    <s v="4200614302"/>
    <s v="10"/>
    <d v="2025-06-05T00:00:00"/>
    <d v="2025-06-05T00:00:00"/>
    <s v=""/>
    <d v="2025-06-19T00:00:00"/>
    <n v="30"/>
    <n v="8"/>
    <s v="Liberado"/>
    <n v="1"/>
    <n v="110"/>
    <n v="110"/>
    <n v="0"/>
    <n v="0"/>
    <n v="0"/>
    <s v="X"/>
    <s v="0.00"/>
    <s v=""/>
    <x v="23"/>
    <s v="OTROS FABRICANTES"/>
    <s v="1709800000500"/>
    <s v=""/>
    <n v="0"/>
    <n v="0"/>
    <m/>
    <s v="7218|JA2594_1001"/>
    <n v="14"/>
    <s v="-"/>
    <m/>
    <s v="YES"/>
    <n v="110"/>
    <s v=""/>
    <s v=""/>
    <n v="0"/>
    <s v="X"/>
    <n v="1"/>
    <s v=""/>
    <s v=""/>
    <s v=""/>
    <s v=""/>
    <n v="6"/>
    <n v="0"/>
    <m/>
    <n v="-225"/>
    <n v="0"/>
    <s v=""/>
    <s v=""/>
  </r>
  <r>
    <n v="490"/>
    <s v="1709800000500"/>
    <s v="COMPRA DIRECTA FERRETERIA Y HERRAMIENTAS"/>
    <s v="1101876404"/>
    <s v="2"/>
    <d v="2025-06-03T00:00:00"/>
    <s v=""/>
    <s v="4200614302"/>
    <s v="20"/>
    <d v="2025-06-05T00:00:00"/>
    <d v="2025-06-05T00:00:00"/>
    <s v=""/>
    <d v="2025-06-19T00:00:00"/>
    <n v="30"/>
    <n v="8"/>
    <s v="Liberado"/>
    <n v="1"/>
    <n v="50"/>
    <n v="50"/>
    <n v="0"/>
    <n v="0"/>
    <n v="0"/>
    <s v="X"/>
    <s v="0.00"/>
    <s v=""/>
    <x v="23"/>
    <s v="OTROS FABRICANTES"/>
    <s v="1709800000500"/>
    <s v=""/>
    <n v="0"/>
    <n v="0"/>
    <m/>
    <s v="7218|JA2594_1001"/>
    <n v="14"/>
    <s v="-"/>
    <m/>
    <s v="YES"/>
    <n v="50"/>
    <s v=""/>
    <s v=""/>
    <n v="0"/>
    <s v="X"/>
    <n v="1"/>
    <s v=""/>
    <s v=""/>
    <s v=""/>
    <s v=""/>
    <n v="6"/>
    <n v="0"/>
    <m/>
    <n v="-225"/>
    <n v="0"/>
    <s v=""/>
    <s v=""/>
  </r>
  <r>
    <n v="491"/>
    <s v="1709800000500"/>
    <s v="COMPRA DIRECTA FERRETERIA Y HERRAMIENTAS"/>
    <s v="1101876404"/>
    <s v="3"/>
    <d v="2025-06-03T00:00:00"/>
    <s v=""/>
    <s v="4200614302"/>
    <s v="30"/>
    <d v="2025-06-05T00:00:00"/>
    <d v="2025-06-05T00:00:00"/>
    <s v=""/>
    <d v="2025-06-19T00:00:00"/>
    <n v="30"/>
    <n v="8"/>
    <s v="Liberado"/>
    <n v="1"/>
    <n v="30"/>
    <n v="30"/>
    <n v="0"/>
    <n v="0"/>
    <n v="0"/>
    <s v="X"/>
    <s v="0.00"/>
    <s v=""/>
    <x v="23"/>
    <s v="OTROS FABRICANTES"/>
    <s v="1709800000500"/>
    <s v=""/>
    <n v="0"/>
    <n v="0"/>
    <m/>
    <s v="7218|JA2594_1001"/>
    <n v="14"/>
    <s v="-"/>
    <m/>
    <s v="YES"/>
    <n v="30"/>
    <s v=""/>
    <s v=""/>
    <n v="0"/>
    <s v="X"/>
    <n v="1"/>
    <s v=""/>
    <s v=""/>
    <s v=""/>
    <s v=""/>
    <n v="6"/>
    <n v="0"/>
    <m/>
    <n v="-225"/>
    <n v="0"/>
    <s v=""/>
    <s v=""/>
  </r>
  <r>
    <n v="492"/>
    <s v="1709800000500"/>
    <s v="COMPRA DIRECTA FERRETERIA Y HERRAMIENTAS"/>
    <s v="1101876404"/>
    <s v="4"/>
    <d v="2025-06-03T00:00:00"/>
    <s v=""/>
    <s v="4200614302"/>
    <s v="40"/>
    <d v="2025-06-05T00:00:00"/>
    <d v="2025-06-05T00:00:00"/>
    <s v=""/>
    <d v="2025-06-19T00:00:00"/>
    <n v="30"/>
    <n v="8"/>
    <s v="Liberado"/>
    <n v="1"/>
    <n v="10"/>
    <n v="10"/>
    <n v="0"/>
    <n v="0"/>
    <n v="0"/>
    <s v="X"/>
    <s v="0.00"/>
    <s v=""/>
    <x v="23"/>
    <s v="OTROS FABRICANTES"/>
    <s v="1709800000500"/>
    <s v=""/>
    <n v="0"/>
    <n v="0"/>
    <m/>
    <s v="7218|JA2594_1001"/>
    <n v="14"/>
    <s v="-"/>
    <m/>
    <s v="YES"/>
    <n v="10"/>
    <s v=""/>
    <s v=""/>
    <n v="0"/>
    <s v="X"/>
    <n v="1"/>
    <s v=""/>
    <s v=""/>
    <s v=""/>
    <s v=""/>
    <n v="6"/>
    <n v="0"/>
    <m/>
    <n v="-225"/>
    <n v="0"/>
    <s v=""/>
    <s v=""/>
  </r>
  <r>
    <n v="493"/>
    <s v="1709800000500"/>
    <s v="COMPRA DIRECTA FERRETERIA Y HERRAMIENTAS"/>
    <s v="1101876404"/>
    <s v="5"/>
    <d v="2025-06-03T00:00:00"/>
    <s v=""/>
    <s v="4200614302"/>
    <s v="50"/>
    <d v="2025-06-05T00:00:00"/>
    <d v="2025-06-05T00:00:00"/>
    <s v=""/>
    <d v="2025-06-19T00:00:00"/>
    <n v="30"/>
    <n v="8"/>
    <s v="Liberado"/>
    <n v="1"/>
    <n v="40"/>
    <n v="40"/>
    <n v="0"/>
    <n v="0"/>
    <n v="0"/>
    <s v="X"/>
    <s v="0.00"/>
    <s v=""/>
    <x v="23"/>
    <s v="OTROS FABRICANTES"/>
    <s v="1709800000500"/>
    <s v=""/>
    <n v="0"/>
    <n v="0"/>
    <m/>
    <s v="7218|JA2594_1001"/>
    <n v="14"/>
    <s v="-"/>
    <m/>
    <s v="YES"/>
    <n v="40"/>
    <s v=""/>
    <s v=""/>
    <n v="0"/>
    <s v="X"/>
    <n v="1"/>
    <s v=""/>
    <s v=""/>
    <s v=""/>
    <s v=""/>
    <n v="6"/>
    <n v="0"/>
    <m/>
    <n v="-225"/>
    <n v="0"/>
    <s v=""/>
    <s v=""/>
  </r>
  <r>
    <n v="494"/>
    <s v="1709800000500"/>
    <s v="COMPRA DIRECTA FERRETERIA Y HERRAMIENTAS"/>
    <s v="1101876404"/>
    <s v="6"/>
    <d v="2025-06-03T00:00:00"/>
    <s v=""/>
    <s v="4200614302"/>
    <s v="60"/>
    <d v="2025-06-05T00:00:00"/>
    <d v="2025-06-05T00:00:00"/>
    <s v=""/>
    <d v="2025-06-19T00:00:00"/>
    <n v="30"/>
    <n v="8"/>
    <s v="Liberado"/>
    <n v="1"/>
    <n v="30"/>
    <n v="30"/>
    <n v="0"/>
    <n v="0"/>
    <n v="0"/>
    <s v="X"/>
    <s v="0.00"/>
    <s v=""/>
    <x v="23"/>
    <s v="OTROS FABRICANTES"/>
    <s v="1709800000500"/>
    <s v=""/>
    <n v="0"/>
    <n v="0"/>
    <m/>
    <s v="7218|JA2594_1001"/>
    <n v="14"/>
    <s v="-"/>
    <m/>
    <s v="YES"/>
    <n v="30"/>
    <s v=""/>
    <s v=""/>
    <n v="0"/>
    <s v="X"/>
    <n v="1"/>
    <s v=""/>
    <s v=""/>
    <s v=""/>
    <s v=""/>
    <n v="6"/>
    <n v="0"/>
    <m/>
    <n v="-225"/>
    <n v="0"/>
    <s v=""/>
    <s v=""/>
  </r>
  <r>
    <n v="495"/>
    <s v="1709800000500"/>
    <s v="COMPRA DIRECTA FERRETERIA Y HERRAMIENTAS"/>
    <s v="1101876404"/>
    <s v="7"/>
    <d v="2025-06-03T00:00:00"/>
    <s v=""/>
    <s v="4200614302"/>
    <s v="70"/>
    <d v="2025-06-05T00:00:00"/>
    <d v="2025-06-05T00:00:00"/>
    <s v=""/>
    <d v="2025-06-19T00:00:00"/>
    <n v="30"/>
    <n v="8"/>
    <s v="Liberado"/>
    <n v="1"/>
    <n v="70"/>
    <n v="70"/>
    <n v="0"/>
    <n v="0"/>
    <n v="0"/>
    <s v="X"/>
    <s v="0.00"/>
    <s v=""/>
    <x v="23"/>
    <s v="OTROS FABRICANTES"/>
    <s v="1709800000500"/>
    <s v=""/>
    <n v="0"/>
    <n v="0"/>
    <m/>
    <s v="7218|JA2594_1001"/>
    <n v="14"/>
    <s v="-"/>
    <m/>
    <s v="YES"/>
    <n v="70"/>
    <s v=""/>
    <s v=""/>
    <n v="0"/>
    <s v="X"/>
    <n v="1"/>
    <s v=""/>
    <s v=""/>
    <s v=""/>
    <s v=""/>
    <n v="6"/>
    <n v="0"/>
    <m/>
    <n v="-225"/>
    <n v="0"/>
    <s v=""/>
    <s v=""/>
  </r>
  <r>
    <n v="496"/>
    <s v="1709800000500"/>
    <s v="COMPRA DIRECTA FERRETERIA Y HERRAMIENTAS"/>
    <s v="1101876404"/>
    <s v="8"/>
    <d v="2025-06-03T00:00:00"/>
    <s v=""/>
    <s v="4200614302"/>
    <s v="80"/>
    <d v="2025-06-05T00:00:00"/>
    <d v="2025-06-05T00:00:00"/>
    <s v=""/>
    <d v="2025-06-19T00:00:00"/>
    <n v="30"/>
    <n v="8"/>
    <s v="Liberado"/>
    <n v="1"/>
    <n v="30"/>
    <n v="30"/>
    <n v="0"/>
    <n v="0"/>
    <n v="0"/>
    <s v="X"/>
    <s v="0.00"/>
    <s v=""/>
    <x v="23"/>
    <s v="OTROS FABRICANTES"/>
    <s v="1709800000500"/>
    <s v=""/>
    <n v="0"/>
    <n v="0"/>
    <m/>
    <s v="7218|JA2594_1001"/>
    <n v="14"/>
    <s v="-"/>
    <m/>
    <s v="YES"/>
    <n v="30"/>
    <s v=""/>
    <s v=""/>
    <n v="0"/>
    <s v="X"/>
    <n v="1"/>
    <s v=""/>
    <s v=""/>
    <s v=""/>
    <s v=""/>
    <n v="6"/>
    <n v="0"/>
    <m/>
    <n v="-225"/>
    <n v="0"/>
    <s v=""/>
    <s v=""/>
  </r>
  <r>
    <n v="497"/>
    <s v="1709800000500"/>
    <s v="COMPRA DIRECTA FERRETERIA Y HERRAMIENTAS"/>
    <s v="1101876404"/>
    <s v="9"/>
    <d v="2025-06-03T00:00:00"/>
    <s v=""/>
    <s v="4200614302"/>
    <s v="90"/>
    <d v="2025-06-05T00:00:00"/>
    <d v="2025-06-05T00:00:00"/>
    <s v=""/>
    <d v="2025-06-19T00:00:00"/>
    <n v="30"/>
    <n v="8"/>
    <s v="Liberado"/>
    <n v="1"/>
    <n v="30"/>
    <n v="30"/>
    <n v="0"/>
    <n v="0"/>
    <n v="0"/>
    <s v="X"/>
    <s v="0.00"/>
    <s v=""/>
    <x v="23"/>
    <s v="OTROS FABRICANTES"/>
    <s v="1709800000500"/>
    <s v=""/>
    <n v="0"/>
    <n v="0"/>
    <m/>
    <s v="7218|JA2594_1001"/>
    <n v="14"/>
    <s v="-"/>
    <m/>
    <s v="YES"/>
    <n v="30"/>
    <s v=""/>
    <s v=""/>
    <n v="0"/>
    <s v="X"/>
    <n v="1"/>
    <s v=""/>
    <s v=""/>
    <s v=""/>
    <s v=""/>
    <n v="6"/>
    <n v="0"/>
    <m/>
    <n v="-225"/>
    <n v="0"/>
    <s v=""/>
    <s v=""/>
  </r>
  <r>
    <n v="498"/>
    <s v="39121421"/>
    <s v="Carcasa de conector Molex 39-01-4031, Se"/>
    <s v="1101876743"/>
    <s v="1"/>
    <d v="2025-06-04T00:00:00"/>
    <s v=""/>
    <s v="4800003109"/>
    <s v="110"/>
    <d v="2025-06-04T00:00:00"/>
    <s v=""/>
    <s v=""/>
    <d v="2025-06-05T00:00:00"/>
    <n v="0"/>
    <n v="0"/>
    <s v=""/>
    <n v="10"/>
    <n v="10"/>
    <n v="10"/>
    <n v="0"/>
    <n v="0"/>
    <n v="0"/>
    <s v="X"/>
    <s v="0.00"/>
    <s v=""/>
    <x v="0"/>
    <s v=""/>
    <s v="6795842"/>
    <s v=""/>
    <n v="0"/>
    <n v="0"/>
    <m/>
    <s v="7218|JA2582_1001"/>
    <n v="1"/>
    <s v="-"/>
    <m/>
    <s v="YES"/>
    <n v="10"/>
    <s v=""/>
    <s v=""/>
    <n v="0"/>
    <s v="X"/>
    <n v="1"/>
    <s v=""/>
    <s v=""/>
    <s v=""/>
    <s v=""/>
    <n v="6"/>
    <n v="0"/>
    <m/>
    <n v="-239"/>
    <n v="0"/>
    <s v=""/>
    <s v=""/>
  </r>
  <r>
    <n v="499"/>
    <s v=""/>
    <s v="ADEC. LUMINARIAS BANCO ST.01"/>
    <s v="1101876885"/>
    <s v="1"/>
    <d v="2025-06-04T00:00:00"/>
    <s v=""/>
    <s v="4300348534"/>
    <s v="10"/>
    <d v="2025-06-25T00:00:00"/>
    <d v="2025-06-26T00:00:00"/>
    <s v=""/>
    <d v="2025-10-31T00:00:00"/>
    <n v="0"/>
    <n v="0"/>
    <s v="Liberado"/>
    <n v="1"/>
    <n v="1"/>
    <n v="0"/>
    <n v="0"/>
    <n v="0"/>
    <n v="0"/>
    <s v=""/>
    <s v="0.00"/>
    <s v=""/>
    <x v="31"/>
    <s v=""/>
    <s v=""/>
    <s v=""/>
    <n v="0"/>
    <n v="0"/>
    <m/>
    <s v="7218|JA2594_1001"/>
    <n v="128"/>
    <s v="-"/>
    <m/>
    <s v=""/>
    <s v=""/>
    <s v=""/>
    <s v=""/>
    <n v="1"/>
    <s v=""/>
    <n v="0"/>
    <s v=""/>
    <s v=""/>
    <s v=""/>
    <s v=""/>
    <n v="6"/>
    <n v="1"/>
    <m/>
    <n v="-91"/>
    <n v="0"/>
    <s v=""/>
    <s v=""/>
  </r>
  <r>
    <n v="500"/>
    <s v="1359900000500"/>
    <s v="COMPRA DIRECTA ELECTRICOS/ELECTRONICOS"/>
    <s v="1101876990"/>
    <s v="1"/>
    <d v="2025-06-04T00:00:00"/>
    <s v=""/>
    <s v="4200616938"/>
    <s v="20"/>
    <d v="2025-06-24T00:00:00"/>
    <d v="2025-06-25T00:00:00"/>
    <s v=""/>
    <d v="2025-07-08T00:00:00"/>
    <n v="30"/>
    <n v="8"/>
    <s v="Liberado"/>
    <n v="2"/>
    <n v="2"/>
    <n v="2"/>
    <n v="0"/>
    <n v="0"/>
    <n v="0"/>
    <s v="X"/>
    <s v="0.00"/>
    <s v=""/>
    <x v="6"/>
    <s v="OTROS FABRICANTES"/>
    <s v="1359900000500"/>
    <s v=""/>
    <n v="0"/>
    <n v="0"/>
    <m/>
    <s v="7218|S24B05_S08"/>
    <n v="14"/>
    <s v="-"/>
    <m/>
    <s v="YES"/>
    <n v="2"/>
    <s v=""/>
    <s v=""/>
    <n v="0"/>
    <s v="X"/>
    <n v="1"/>
    <s v=""/>
    <s v=""/>
    <s v=""/>
    <s v=""/>
    <n v="6"/>
    <n v="0"/>
    <m/>
    <n v="-206"/>
    <n v="0"/>
    <s v=""/>
    <s v=""/>
  </r>
  <r>
    <n v="501"/>
    <s v="1709800000500"/>
    <s v="COMPRA DIRECTA FERRETERIA Y HERRAMIENTAS"/>
    <s v="1101877066"/>
    <s v="1"/>
    <d v="2025-06-04T00:00:00"/>
    <s v=""/>
    <s v="4200614720"/>
    <s v="10"/>
    <d v="2025-06-09T00:00:00"/>
    <d v="2025-06-09T00:00:00"/>
    <s v=""/>
    <d v="2025-06-23T00:00:00"/>
    <n v="30"/>
    <n v="8"/>
    <s v="Liberado"/>
    <n v="1"/>
    <n v="1"/>
    <n v="1"/>
    <n v="0"/>
    <n v="0"/>
    <n v="0"/>
    <s v="X"/>
    <s v="0.00"/>
    <s v=""/>
    <x v="23"/>
    <s v="OTROS FABRICANTES"/>
    <s v="1709800000500"/>
    <s v=""/>
    <n v="0"/>
    <n v="0"/>
    <m/>
    <s v="7218|JA2594_1001"/>
    <n v="14"/>
    <s v="-"/>
    <m/>
    <s v="YES"/>
    <n v="1"/>
    <s v=""/>
    <s v=""/>
    <n v="0"/>
    <s v="X"/>
    <n v="1"/>
    <s v=""/>
    <s v=""/>
    <s v=""/>
    <s v=""/>
    <n v="6"/>
    <n v="0"/>
    <m/>
    <n v="-221"/>
    <n v="0"/>
    <s v=""/>
    <s v=""/>
  </r>
  <r>
    <n v="502"/>
    <s v="1709800000500"/>
    <s v="COMPRA DIRECTA FERRETERIA Y HERRAMIENTAS"/>
    <s v="1101877066"/>
    <s v="2"/>
    <d v="2025-06-04T00:00:00"/>
    <s v=""/>
    <s v="4200614720"/>
    <s v="20"/>
    <d v="2025-06-09T00:00:00"/>
    <d v="2025-06-09T00:00:00"/>
    <s v=""/>
    <d v="2025-06-23T00:00:00"/>
    <n v="30"/>
    <n v="8"/>
    <s v="Liberado"/>
    <n v="1"/>
    <n v="2"/>
    <n v="2"/>
    <n v="0"/>
    <n v="0"/>
    <n v="0"/>
    <s v="X"/>
    <s v="0.00"/>
    <s v=""/>
    <x v="23"/>
    <s v="OTROS FABRICANTES"/>
    <s v="1709800000500"/>
    <s v=""/>
    <n v="0"/>
    <n v="0"/>
    <m/>
    <s v="7218|JA2594_1001"/>
    <n v="14"/>
    <s v="-"/>
    <m/>
    <s v="YES"/>
    <n v="2"/>
    <s v=""/>
    <s v=""/>
    <n v="0"/>
    <s v="X"/>
    <n v="1"/>
    <s v=""/>
    <s v=""/>
    <s v=""/>
    <s v=""/>
    <n v="6"/>
    <n v="0"/>
    <m/>
    <n v="-221"/>
    <n v="0"/>
    <s v=""/>
    <s v=""/>
  </r>
  <r>
    <n v="503"/>
    <s v="1709800000500"/>
    <s v="COMPRA DIRECTA FERRETERIA Y HERRAMIENTAS"/>
    <s v="1101877066"/>
    <s v="3"/>
    <d v="2025-06-04T00:00:00"/>
    <s v=""/>
    <s v="4200614720"/>
    <s v="30"/>
    <d v="2025-06-09T00:00:00"/>
    <d v="2025-06-09T00:00:00"/>
    <s v=""/>
    <d v="2025-06-23T00:00:00"/>
    <n v="30"/>
    <n v="8"/>
    <s v="Liberado"/>
    <n v="1"/>
    <n v="2"/>
    <n v="2"/>
    <n v="0"/>
    <n v="0"/>
    <n v="0"/>
    <s v="X"/>
    <s v="0.00"/>
    <s v=""/>
    <x v="23"/>
    <s v="OTROS FABRICANTES"/>
    <s v="1709800000500"/>
    <s v=""/>
    <n v="0"/>
    <n v="0"/>
    <m/>
    <s v="7218|JA2594_1001"/>
    <n v="14"/>
    <s v="-"/>
    <m/>
    <s v="YES"/>
    <n v="2"/>
    <s v=""/>
    <s v=""/>
    <n v="0"/>
    <s v="X"/>
    <n v="1"/>
    <s v=""/>
    <s v=""/>
    <s v=""/>
    <s v=""/>
    <n v="6"/>
    <n v="0"/>
    <m/>
    <n v="-221"/>
    <n v="0"/>
    <s v=""/>
    <s v=""/>
  </r>
  <r>
    <n v="504"/>
    <s v="1709800000500"/>
    <s v="COMPRA DIRECTA FERRETERIA Y HERRAMIENTAS"/>
    <s v="1101877066"/>
    <s v="4"/>
    <d v="2025-06-04T00:00:00"/>
    <s v=""/>
    <s v="4200614720"/>
    <s v="40"/>
    <d v="2025-06-09T00:00:00"/>
    <d v="2025-06-09T00:00:00"/>
    <s v=""/>
    <d v="2025-06-23T00:00:00"/>
    <n v="30"/>
    <n v="8"/>
    <s v="Liberado"/>
    <n v="1"/>
    <n v="2"/>
    <n v="2"/>
    <n v="0"/>
    <n v="0"/>
    <n v="0"/>
    <s v="X"/>
    <s v="0.00"/>
    <s v=""/>
    <x v="23"/>
    <s v="OTROS FABRICANTES"/>
    <s v="1709800000500"/>
    <s v=""/>
    <n v="0"/>
    <n v="0"/>
    <m/>
    <s v="7218|JA2594_1001"/>
    <n v="14"/>
    <s v="-"/>
    <m/>
    <s v="YES"/>
    <n v="2"/>
    <s v=""/>
    <s v=""/>
    <n v="0"/>
    <s v="X"/>
    <n v="1"/>
    <s v=""/>
    <s v=""/>
    <s v=""/>
    <s v=""/>
    <n v="6"/>
    <n v="0"/>
    <m/>
    <n v="-221"/>
    <n v="0"/>
    <s v=""/>
    <s v=""/>
  </r>
  <r>
    <n v="505"/>
    <s v="1709800000500"/>
    <s v="COMPRA DIRECTA FERRETERIA Y HERRAMIENTAS"/>
    <s v="1101877066"/>
    <s v="5"/>
    <d v="2025-06-04T00:00:00"/>
    <s v=""/>
    <s v="4200614720"/>
    <s v="50"/>
    <d v="2025-06-09T00:00:00"/>
    <d v="2025-06-09T00:00:00"/>
    <s v=""/>
    <d v="2025-06-23T00:00:00"/>
    <n v="30"/>
    <n v="8"/>
    <s v="Liberado"/>
    <n v="1"/>
    <n v="10"/>
    <n v="10"/>
    <n v="0"/>
    <n v="0"/>
    <n v="0"/>
    <s v="X"/>
    <s v="0.00"/>
    <s v=""/>
    <x v="23"/>
    <s v="OTROS FABRICANTES"/>
    <s v="1709800000500"/>
    <s v=""/>
    <n v="0"/>
    <n v="0"/>
    <m/>
    <s v="7218|JA2594_1001"/>
    <n v="14"/>
    <s v="-"/>
    <m/>
    <s v="YES"/>
    <n v="10"/>
    <s v=""/>
    <s v=""/>
    <n v="0"/>
    <s v="X"/>
    <n v="1"/>
    <s v=""/>
    <s v=""/>
    <s v=""/>
    <s v=""/>
    <n v="6"/>
    <n v="0"/>
    <m/>
    <n v="-221"/>
    <n v="0"/>
    <s v=""/>
    <s v=""/>
  </r>
  <r>
    <n v="506"/>
    <s v="1709800000500"/>
    <s v="COMPRA DIRECTA FERRETERIA Y HERRAMIENTAS"/>
    <s v="1101877066"/>
    <s v="6"/>
    <d v="2025-06-04T00:00:00"/>
    <s v=""/>
    <s v="4200614720"/>
    <s v="60"/>
    <d v="2025-06-09T00:00:00"/>
    <d v="2025-06-09T00:00:00"/>
    <s v=""/>
    <d v="2025-06-23T00:00:00"/>
    <n v="30"/>
    <n v="8"/>
    <s v="Liberado"/>
    <n v="1"/>
    <n v="2"/>
    <n v="2"/>
    <n v="0"/>
    <n v="0"/>
    <n v="0"/>
    <s v="X"/>
    <s v="0.00"/>
    <s v=""/>
    <x v="23"/>
    <s v="OTROS FABRICANTES"/>
    <s v="1709800000500"/>
    <s v=""/>
    <n v="0"/>
    <n v="0"/>
    <m/>
    <s v="7218|JA2594_1001"/>
    <n v="14"/>
    <s v="-"/>
    <m/>
    <s v="YES"/>
    <n v="2"/>
    <s v=""/>
    <s v=""/>
    <n v="0"/>
    <s v="X"/>
    <n v="1"/>
    <s v=""/>
    <s v=""/>
    <s v=""/>
    <s v=""/>
    <n v="6"/>
    <n v="0"/>
    <m/>
    <n v="-221"/>
    <n v="0"/>
    <s v=""/>
    <s v=""/>
  </r>
  <r>
    <n v="507"/>
    <s v="1709800000500"/>
    <s v="COMPRA DIRECTA FERRETERIA Y HERRAMIENTAS"/>
    <s v="1101877066"/>
    <s v="7"/>
    <d v="2025-06-04T00:00:00"/>
    <s v=""/>
    <s v="4200614720"/>
    <s v="70"/>
    <d v="2025-06-09T00:00:00"/>
    <d v="2025-06-09T00:00:00"/>
    <s v=""/>
    <d v="2025-06-23T00:00:00"/>
    <n v="30"/>
    <n v="8"/>
    <s v="Liberado"/>
    <n v="1"/>
    <n v="1"/>
    <n v="1"/>
    <n v="0"/>
    <n v="0"/>
    <n v="0"/>
    <s v="X"/>
    <s v="0.00"/>
    <s v=""/>
    <x v="23"/>
    <s v="OTROS FABRICANTES"/>
    <s v="1709800000500"/>
    <s v=""/>
    <n v="0"/>
    <n v="0"/>
    <m/>
    <s v="7218|JA2594_1001"/>
    <n v="14"/>
    <s v="-"/>
    <m/>
    <s v="YES"/>
    <n v="1"/>
    <s v=""/>
    <s v=""/>
    <n v="0"/>
    <s v="X"/>
    <n v="1"/>
    <s v=""/>
    <s v=""/>
    <s v=""/>
    <s v=""/>
    <n v="6"/>
    <n v="0"/>
    <m/>
    <n v="-221"/>
    <n v="0"/>
    <s v=""/>
    <s v=""/>
  </r>
  <r>
    <n v="508"/>
    <s v="1709800000500"/>
    <s v="COMPRA DIRECTA FERRETERIA Y HERRAMIENTAS"/>
    <s v="1101877066"/>
    <s v="8"/>
    <d v="2025-06-04T00:00:00"/>
    <s v=""/>
    <s v="4200614720"/>
    <s v="80"/>
    <d v="2025-06-09T00:00:00"/>
    <d v="2025-06-09T00:00:00"/>
    <s v=""/>
    <d v="2025-06-23T00:00:00"/>
    <n v="30"/>
    <n v="8"/>
    <s v="Liberado"/>
    <n v="1"/>
    <n v="2"/>
    <n v="2"/>
    <n v="0"/>
    <n v="0"/>
    <n v="0"/>
    <s v="X"/>
    <s v="0.00"/>
    <s v=""/>
    <x v="23"/>
    <s v="OTROS FABRICANTES"/>
    <s v="1709800000500"/>
    <s v=""/>
    <n v="0"/>
    <n v="0"/>
    <m/>
    <s v="7218|JA2594_1001"/>
    <n v="14"/>
    <s v="-"/>
    <m/>
    <s v="YES"/>
    <n v="2"/>
    <s v=""/>
    <s v=""/>
    <n v="0"/>
    <s v="X"/>
    <n v="1"/>
    <s v=""/>
    <s v=""/>
    <s v=""/>
    <s v=""/>
    <n v="6"/>
    <n v="0"/>
    <m/>
    <n v="-221"/>
    <n v="0"/>
    <s v=""/>
    <s v=""/>
  </r>
  <r>
    <n v="509"/>
    <s v="1709800000500"/>
    <s v="COMPRA DIRECTA FERRETERIA Y HERRAMIENTAS"/>
    <s v="1101877066"/>
    <s v="9"/>
    <d v="2025-06-04T00:00:00"/>
    <s v=""/>
    <s v="4200614720"/>
    <s v="90"/>
    <d v="2025-06-09T00:00:00"/>
    <d v="2025-06-09T00:00:00"/>
    <s v=""/>
    <d v="2025-06-23T00:00:00"/>
    <n v="30"/>
    <n v="8"/>
    <s v="Liberado"/>
    <n v="1"/>
    <n v="1"/>
    <n v="1"/>
    <n v="0"/>
    <n v="0"/>
    <n v="0"/>
    <s v="X"/>
    <s v="0.00"/>
    <s v=""/>
    <x v="23"/>
    <s v="OTROS FABRICANTES"/>
    <s v="1709800000500"/>
    <s v=""/>
    <n v="0"/>
    <n v="0"/>
    <m/>
    <s v="7218|JA2594_1001"/>
    <n v="14"/>
    <s v="-"/>
    <m/>
    <s v="YES"/>
    <n v="1"/>
    <s v=""/>
    <s v=""/>
    <n v="0"/>
    <s v="X"/>
    <n v="1"/>
    <s v=""/>
    <s v=""/>
    <s v=""/>
    <s v=""/>
    <n v="6"/>
    <n v="0"/>
    <m/>
    <n v="-221"/>
    <n v="0"/>
    <s v=""/>
    <s v=""/>
  </r>
  <r>
    <n v="510"/>
    <s v="43211609"/>
    <s v="Concentrador de bus serial universal o c"/>
    <s v="1101877309"/>
    <s v="1"/>
    <d v="2025-06-05T00:00:00"/>
    <s v=""/>
    <s v="4800003111"/>
    <s v="200"/>
    <d v="2025-06-05T00:00:00"/>
    <s v=""/>
    <s v=""/>
    <d v="2025-06-06T00:00:00"/>
    <n v="0"/>
    <n v="0"/>
    <s v=""/>
    <n v="1"/>
    <n v="1"/>
    <n v="1"/>
    <n v="0"/>
    <n v="0"/>
    <n v="0"/>
    <s v="X"/>
    <s v="0.00"/>
    <s v=""/>
    <x v="0"/>
    <s v=""/>
    <s v="2368995"/>
    <s v=""/>
    <n v="0"/>
    <n v="0"/>
    <m/>
    <s v="7218|S24B05_S1071"/>
    <n v="1"/>
    <s v="-"/>
    <m/>
    <s v="YES"/>
    <n v="1"/>
    <s v=""/>
    <s v=""/>
    <n v="0"/>
    <s v="X"/>
    <n v="1"/>
    <s v=""/>
    <s v=""/>
    <s v=""/>
    <s v=""/>
    <n v="6"/>
    <n v="0"/>
    <m/>
    <n v="-238"/>
    <n v="0"/>
    <s v=""/>
    <s v=""/>
  </r>
  <r>
    <n v="511"/>
    <s v="39122216"/>
    <s v="Seta de emergencia Schneider Electric se"/>
    <s v="1101877310"/>
    <s v="1"/>
    <d v="2025-06-05T00:00:00"/>
    <s v=""/>
    <s v="4800003111"/>
    <s v="210"/>
    <d v="2025-06-05T00:00:00"/>
    <s v=""/>
    <s v=""/>
    <d v="2025-06-06T00:00:00"/>
    <n v="0"/>
    <n v="0"/>
    <s v=""/>
    <n v="1"/>
    <n v="1"/>
    <n v="1"/>
    <n v="0"/>
    <n v="0"/>
    <n v="0"/>
    <s v="X"/>
    <s v="0.00"/>
    <s v=""/>
    <x v="0"/>
    <s v=""/>
    <s v="4262808"/>
    <s v=""/>
    <n v="0"/>
    <n v="0"/>
    <m/>
    <s v="7218|JA2582_1001"/>
    <n v="1"/>
    <s v="-"/>
    <m/>
    <s v="YES"/>
    <n v="1"/>
    <s v=""/>
    <s v=""/>
    <n v="0"/>
    <s v="X"/>
    <n v="1"/>
    <s v=""/>
    <s v=""/>
    <s v=""/>
    <s v=""/>
    <n v="6"/>
    <n v="0"/>
    <m/>
    <n v="-238"/>
    <n v="0"/>
    <s v=""/>
    <s v=""/>
  </r>
  <r>
    <n v="512"/>
    <s v="39121006"/>
    <s v="Adaptador AC/DC MEAN WELL 100V ac, 12V d"/>
    <s v="1101878578"/>
    <s v="1"/>
    <d v="2025-06-09T00:00:00"/>
    <s v=""/>
    <s v="4800003113"/>
    <s v="730"/>
    <d v="2025-06-06T00:00:00"/>
    <s v=""/>
    <s v=""/>
    <d v="2025-06-10T00:00:00"/>
    <n v="0"/>
    <n v="0"/>
    <s v=""/>
    <n v="1"/>
    <n v="1"/>
    <n v="1"/>
    <n v="0"/>
    <n v="0"/>
    <n v="0"/>
    <s v="X"/>
    <s v="0.00"/>
    <s v=""/>
    <x v="0"/>
    <s v=""/>
    <s v="1361342"/>
    <s v=""/>
    <n v="0"/>
    <n v="0"/>
    <m/>
    <s v="7218|S24B05_S1071"/>
    <n v="4"/>
    <s v="-"/>
    <m/>
    <s v="YES"/>
    <n v="1"/>
    <s v=""/>
    <s v=""/>
    <n v="0"/>
    <s v="X"/>
    <n v="1"/>
    <s v=""/>
    <s v=""/>
    <s v=""/>
    <s v=""/>
    <n v="6"/>
    <n v="0"/>
    <m/>
    <n v="-234"/>
    <n v="0"/>
    <s v=""/>
    <s v=""/>
  </r>
  <r>
    <n v="513"/>
    <s v="31162401"/>
    <s v="Pasamuro SES Sterling DK de PVC Negro, &amp;"/>
    <s v="1101878755"/>
    <s v="1"/>
    <d v="2025-06-09T00:00:00"/>
    <s v=""/>
    <s v="4800003116"/>
    <s v="70"/>
    <d v="2025-06-09T00:00:00"/>
    <s v=""/>
    <s v=""/>
    <d v="2025-06-10T00:00:00"/>
    <n v="0"/>
    <n v="0"/>
    <s v=""/>
    <n v="1"/>
    <n v="1"/>
    <n v="1"/>
    <n v="0"/>
    <n v="0"/>
    <n v="0"/>
    <s v="X"/>
    <s v="0.00"/>
    <s v=""/>
    <x v="0"/>
    <s v=""/>
    <s v="1366862"/>
    <s v=""/>
    <n v="0"/>
    <n v="0"/>
    <m/>
    <s v="7218|JA2582_1001"/>
    <n v="1"/>
    <s v="-"/>
    <m/>
    <s v="YES"/>
    <n v="1"/>
    <s v=""/>
    <s v=""/>
    <n v="0"/>
    <s v="X"/>
    <n v="1"/>
    <s v=""/>
    <s v=""/>
    <s v=""/>
    <s v=""/>
    <n v="6"/>
    <n v="0"/>
    <m/>
    <n v="-234"/>
    <n v="0"/>
    <s v=""/>
    <s v=""/>
  </r>
  <r>
    <n v="514"/>
    <s v="47121607"/>
    <s v="Accesorio para Aspiradora Sidamo 2049802"/>
    <s v="1101879032"/>
    <s v="1"/>
    <d v="2025-06-10T00:00:00"/>
    <s v=""/>
    <s v="4800003116"/>
    <s v="340"/>
    <d v="2025-06-09T00:00:00"/>
    <s v=""/>
    <s v=""/>
    <d v="2025-06-11T00:00:00"/>
    <n v="0"/>
    <n v="0"/>
    <s v=""/>
    <n v="1"/>
    <n v="1"/>
    <n v="1"/>
    <n v="0"/>
    <n v="0"/>
    <n v="0"/>
    <s v="X"/>
    <s v="0.00"/>
    <s v=""/>
    <x v="0"/>
    <s v=""/>
    <s v="8952094"/>
    <s v=""/>
    <n v="0"/>
    <n v="0"/>
    <m/>
    <s v="7218|S24B05_S1075"/>
    <n v="2"/>
    <s v="-"/>
    <m/>
    <s v="YES"/>
    <n v="1"/>
    <s v=""/>
    <s v=""/>
    <n v="0"/>
    <s v="X"/>
    <n v="1"/>
    <s v=""/>
    <s v=""/>
    <s v=""/>
    <s v=""/>
    <n v="6"/>
    <n v="0"/>
    <m/>
    <n v="-233"/>
    <n v="0"/>
    <s v=""/>
    <s v=""/>
  </r>
  <r>
    <n v="515"/>
    <s v="46000000"/>
    <s v="Cinta perimetral RS PRO de color Rojo/bl"/>
    <s v="1101879032"/>
    <s v="2"/>
    <d v="2025-06-10T00:00:00"/>
    <s v=""/>
    <s v="4800003116"/>
    <s v="350"/>
    <d v="2025-06-09T00:00:00"/>
    <s v=""/>
    <s v=""/>
    <d v="2025-06-11T00:00:00"/>
    <n v="0"/>
    <n v="0"/>
    <s v=""/>
    <n v="2"/>
    <n v="2"/>
    <n v="2"/>
    <n v="0"/>
    <n v="0"/>
    <n v="0"/>
    <s v="X"/>
    <s v="0.00"/>
    <s v=""/>
    <x v="0"/>
    <s v=""/>
    <s v="7632049"/>
    <s v=""/>
    <n v="0"/>
    <n v="0"/>
    <m/>
    <s v="7218|S24B05_S1075"/>
    <n v="2"/>
    <s v="-"/>
    <m/>
    <s v="YES"/>
    <n v="2"/>
    <s v=""/>
    <s v=""/>
    <n v="0"/>
    <s v="X"/>
    <n v="1"/>
    <s v=""/>
    <s v=""/>
    <s v=""/>
    <s v=""/>
    <n v="6"/>
    <n v="0"/>
    <m/>
    <n v="-233"/>
    <n v="0"/>
    <s v=""/>
    <s v=""/>
  </r>
  <r>
    <n v="516"/>
    <s v="1359900000500"/>
    <s v="COMPRA DIRECTA ELECTRICOS/ELECTRONICOS"/>
    <s v="1101879317"/>
    <s v="1"/>
    <d v="2025-06-10T00:00:00"/>
    <s v=""/>
    <s v="4200615774"/>
    <s v="10"/>
    <d v="2025-06-16T00:00:00"/>
    <d v="2025-06-17T00:00:00"/>
    <s v=""/>
    <d v="2025-06-30T00:00:00"/>
    <n v="30"/>
    <n v="8"/>
    <s v="Liberado"/>
    <n v="1"/>
    <n v="1"/>
    <n v="1"/>
    <n v="0"/>
    <n v="0"/>
    <n v="0"/>
    <s v="X"/>
    <s v="0.00"/>
    <s v=""/>
    <x v="4"/>
    <s v="OTROS FABRICANTES"/>
    <s v="1359900000500"/>
    <s v=""/>
    <n v="0"/>
    <n v="0"/>
    <m/>
    <s v="7218|JA2593_1001"/>
    <n v="14"/>
    <s v="-"/>
    <m/>
    <s v="YES"/>
    <n v="1"/>
    <s v=""/>
    <s v=""/>
    <n v="0"/>
    <s v="X"/>
    <n v="1"/>
    <s v=""/>
    <s v=""/>
    <s v=""/>
    <s v=""/>
    <n v="6"/>
    <n v="0"/>
    <m/>
    <n v="-214"/>
    <n v="0"/>
    <s v=""/>
    <s v=""/>
  </r>
  <r>
    <n v="517"/>
    <s v="1359900000500"/>
    <s v="COMPRA DIRECTA ELECTRICOS/ELECTRONICOS"/>
    <s v="1101879317"/>
    <s v="2"/>
    <d v="2025-06-10T00:00:00"/>
    <s v=""/>
    <s v="4200615774"/>
    <s v="20"/>
    <d v="2025-06-16T00:00:00"/>
    <d v="2025-06-17T00:00:00"/>
    <s v=""/>
    <d v="2025-06-30T00:00:00"/>
    <n v="30"/>
    <n v="8"/>
    <s v="Liberado"/>
    <n v="1"/>
    <n v="1"/>
    <n v="1"/>
    <n v="0"/>
    <n v="0"/>
    <n v="0"/>
    <s v="X"/>
    <s v="0.00"/>
    <s v=""/>
    <x v="4"/>
    <s v="OTROS FABRICANTES"/>
    <s v="1359900000500"/>
    <s v=""/>
    <n v="0"/>
    <n v="0"/>
    <m/>
    <s v="7218|JA2593_1001"/>
    <n v="14"/>
    <s v="-"/>
    <m/>
    <s v="YES"/>
    <n v="1"/>
    <s v=""/>
    <s v=""/>
    <n v="0"/>
    <s v="X"/>
    <n v="1"/>
    <s v=""/>
    <s v=""/>
    <s v=""/>
    <s v=""/>
    <n v="6"/>
    <n v="0"/>
    <m/>
    <n v="-214"/>
    <n v="0"/>
    <s v=""/>
    <s v=""/>
  </r>
  <r>
    <n v="518"/>
    <s v="1359900000500"/>
    <s v="COMPRA DIRECTA ELECTRICOS/ELECTRONICOS"/>
    <s v="1101879317"/>
    <s v="3"/>
    <d v="2025-06-10T00:00:00"/>
    <s v=""/>
    <s v="4200615774"/>
    <s v="30"/>
    <d v="2025-06-16T00:00:00"/>
    <d v="2025-06-17T00:00:00"/>
    <s v=""/>
    <d v="2025-06-30T00:00:00"/>
    <n v="30"/>
    <n v="8"/>
    <s v="Liberado"/>
    <n v="1"/>
    <n v="1"/>
    <n v="1"/>
    <n v="0"/>
    <n v="0"/>
    <n v="0"/>
    <s v="X"/>
    <s v="0.00"/>
    <s v=""/>
    <x v="4"/>
    <s v="OTROS FABRICANTES"/>
    <s v="1359900000500"/>
    <s v=""/>
    <n v="0"/>
    <n v="0"/>
    <m/>
    <s v="7218|JA2593_1001"/>
    <n v="14"/>
    <s v="-"/>
    <m/>
    <s v="YES"/>
    <n v="1"/>
    <s v=""/>
    <s v=""/>
    <n v="0"/>
    <s v="X"/>
    <n v="1"/>
    <s v=""/>
    <s v=""/>
    <s v=""/>
    <s v=""/>
    <n v="6"/>
    <n v="0"/>
    <m/>
    <n v="-214"/>
    <n v="0"/>
    <s v=""/>
    <s v=""/>
  </r>
  <r>
    <n v="519"/>
    <s v="1359900000500"/>
    <s v="COMPRA DIRECTA ELECTRICOS/ELECTRONICOS"/>
    <s v="1101879317"/>
    <s v="4"/>
    <d v="2025-06-10T00:00:00"/>
    <s v=""/>
    <s v="4200615774"/>
    <s v="40"/>
    <d v="2025-06-16T00:00:00"/>
    <d v="2025-06-17T00:00:00"/>
    <s v=""/>
    <d v="2025-06-30T00:00:00"/>
    <n v="30"/>
    <n v="8"/>
    <s v="Liberado"/>
    <n v="1"/>
    <n v="1"/>
    <n v="1"/>
    <n v="0"/>
    <n v="0"/>
    <n v="0"/>
    <s v="X"/>
    <s v="0.00"/>
    <s v=""/>
    <x v="4"/>
    <s v="OTROS FABRICANTES"/>
    <s v="1359900000500"/>
    <s v=""/>
    <n v="0"/>
    <n v="0"/>
    <m/>
    <s v="7218|JA2593_1001"/>
    <n v="14"/>
    <s v="-"/>
    <m/>
    <s v="YES"/>
    <n v="1"/>
    <s v=""/>
    <s v=""/>
    <n v="0"/>
    <s v="X"/>
    <n v="1"/>
    <s v=""/>
    <s v=""/>
    <s v=""/>
    <s v=""/>
    <n v="6"/>
    <n v="0"/>
    <m/>
    <n v="-214"/>
    <n v="0"/>
    <s v=""/>
    <s v=""/>
  </r>
  <r>
    <n v="520"/>
    <s v="39121324"/>
    <s v="Caja Spelsberg de Poliestireno Transpare"/>
    <s v="1101879439"/>
    <s v="1"/>
    <d v="2025-06-10T00:00:00"/>
    <s v=""/>
    <s v="4800003116"/>
    <s v="780"/>
    <d v="2025-06-09T00:00:00"/>
    <s v=""/>
    <s v=""/>
    <d v="2025-06-11T00:00:00"/>
    <n v="0"/>
    <n v="0"/>
    <s v=""/>
    <n v="1"/>
    <n v="1"/>
    <n v="1"/>
    <n v="0"/>
    <n v="0"/>
    <n v="0"/>
    <s v="X"/>
    <s v="0.00"/>
    <s v=""/>
    <x v="0"/>
    <s v=""/>
    <s v="5337284"/>
    <s v=""/>
    <n v="0"/>
    <n v="0"/>
    <m/>
    <s v="7218|JA2582_1001"/>
    <n v="2"/>
    <s v="-"/>
    <m/>
    <s v="YES"/>
    <n v="1"/>
    <s v=""/>
    <s v=""/>
    <n v="0"/>
    <s v="X"/>
    <n v="1"/>
    <s v=""/>
    <s v=""/>
    <s v=""/>
    <s v=""/>
    <n v="6"/>
    <n v="0"/>
    <m/>
    <n v="-233"/>
    <n v="0"/>
    <s v=""/>
    <s v=""/>
  </r>
  <r>
    <n v="521"/>
    <s v="1709800000500"/>
    <s v="COMPRA DIRECTA FERRETERIA Y HERRAMIENTAS"/>
    <s v="1101880388"/>
    <s v="1"/>
    <d v="2025-06-12T00:00:00"/>
    <s v=""/>
    <s v="4200616063"/>
    <s v="10"/>
    <d v="2025-06-17T00:00:00"/>
    <d v="2025-06-18T00:00:00"/>
    <s v=""/>
    <d v="2025-07-01T00:00:00"/>
    <n v="30"/>
    <n v="8"/>
    <s v="Liberado"/>
    <n v="50"/>
    <n v="50"/>
    <n v="50"/>
    <n v="0"/>
    <n v="0"/>
    <n v="0"/>
    <s v="X"/>
    <s v="0.00"/>
    <s v=""/>
    <x v="23"/>
    <s v="OTROS FABRICANTES"/>
    <s v="1709800000500"/>
    <s v=""/>
    <n v="0"/>
    <n v="0"/>
    <m/>
    <s v="7218|JA2594_1001"/>
    <n v="14"/>
    <s v="-"/>
    <m/>
    <s v="YES"/>
    <n v="50"/>
    <s v=""/>
    <s v=""/>
    <n v="0"/>
    <s v="X"/>
    <n v="1"/>
    <s v=""/>
    <s v=""/>
    <s v=""/>
    <s v=""/>
    <n v="6"/>
    <n v="0"/>
    <m/>
    <n v="-213"/>
    <n v="0"/>
    <s v=""/>
    <s v=""/>
  </r>
  <r>
    <n v="522"/>
    <s v="1709800000500"/>
    <s v="COMPRA DIRECTA FERRETERIA Y HERRAMIENTAS"/>
    <s v="1101880388"/>
    <s v="2"/>
    <d v="2025-06-12T00:00:00"/>
    <s v=""/>
    <s v="4200616063"/>
    <s v="20"/>
    <d v="2025-06-17T00:00:00"/>
    <d v="2025-06-18T00:00:00"/>
    <s v=""/>
    <d v="2025-07-01T00:00:00"/>
    <n v="30"/>
    <n v="8"/>
    <s v="Liberado"/>
    <n v="50"/>
    <n v="50"/>
    <n v="50"/>
    <n v="0"/>
    <n v="0"/>
    <n v="0"/>
    <s v="X"/>
    <s v="0.00"/>
    <s v=""/>
    <x v="23"/>
    <s v="OTROS FABRICANTES"/>
    <s v="1709800000500"/>
    <s v=""/>
    <n v="0"/>
    <n v="0"/>
    <m/>
    <s v="7218|JA2594_1001"/>
    <n v="14"/>
    <s v="-"/>
    <m/>
    <s v="YES"/>
    <n v="50"/>
    <s v=""/>
    <s v=""/>
    <n v="0"/>
    <s v="X"/>
    <n v="1"/>
    <s v=""/>
    <s v=""/>
    <s v=""/>
    <s v=""/>
    <n v="6"/>
    <n v="0"/>
    <m/>
    <n v="-213"/>
    <n v="0"/>
    <s v=""/>
    <s v=""/>
  </r>
  <r>
    <n v="523"/>
    <s v=""/>
    <s v="INSTALACION SIMULADOR A320"/>
    <s v="1101880855"/>
    <s v="1"/>
    <d v="2025-06-13T00:00:00"/>
    <s v=""/>
    <s v="4300347981"/>
    <s v="40"/>
    <d v="2025-06-16T00:00:00"/>
    <d v="2025-06-19T00:00:00"/>
    <s v=""/>
    <d v="2025-07-06T00:00:00"/>
    <n v="0"/>
    <n v="0"/>
    <s v="Liberado"/>
    <n v="1"/>
    <n v="1"/>
    <n v="0"/>
    <n v="0"/>
    <n v="0"/>
    <n v="0"/>
    <s v="X"/>
    <s v="0.00"/>
    <s v=""/>
    <x v="18"/>
    <s v=""/>
    <s v=""/>
    <s v=""/>
    <n v="0"/>
    <n v="0"/>
    <m/>
    <s v="7218|JA2594_1001"/>
    <n v="20"/>
    <s v="-"/>
    <m/>
    <s v="YES"/>
    <n v="0"/>
    <s v=""/>
    <s v=""/>
    <n v="0"/>
    <s v="X"/>
    <n v="1"/>
    <s v=""/>
    <s v=""/>
    <s v=""/>
    <s v=""/>
    <n v="6"/>
    <n v="0"/>
    <m/>
    <n v="-208"/>
    <n v="0"/>
    <s v=""/>
    <s v=""/>
  </r>
  <r>
    <n v="524"/>
    <s v="1359900000500"/>
    <s v="COMPRA DIRECTA ELECTRICOS/ELECTRONICOS"/>
    <s v="1101881047"/>
    <s v="1"/>
    <d v="2025-06-16T00:00:00"/>
    <s v=""/>
    <s v="4200616463"/>
    <s v="20"/>
    <d v="2025-06-19T00:00:00"/>
    <d v="2025-06-19T00:00:00"/>
    <s v=""/>
    <d v="2025-07-03T00:00:00"/>
    <n v="30"/>
    <n v="8"/>
    <s v="Liberado"/>
    <n v="10"/>
    <n v="10"/>
    <n v="10"/>
    <n v="0"/>
    <n v="0"/>
    <n v="0"/>
    <s v="X"/>
    <s v="0.00"/>
    <s v=""/>
    <x v="4"/>
    <s v="OTROS FABRICANTES"/>
    <s v="1359900000500"/>
    <s v=""/>
    <n v="0"/>
    <n v="0"/>
    <m/>
    <s v="7218|JA2593_1001"/>
    <n v="14"/>
    <s v="-"/>
    <m/>
    <s v="YES"/>
    <n v="10"/>
    <s v=""/>
    <s v=""/>
    <n v="0"/>
    <s v="X"/>
    <n v="1"/>
    <s v=""/>
    <s v=""/>
    <s v=""/>
    <s v=""/>
    <n v="6"/>
    <n v="0"/>
    <m/>
    <n v="-211"/>
    <n v="0"/>
    <s v=""/>
    <s v=""/>
  </r>
  <r>
    <n v="525"/>
    <s v="55121612"/>
    <s v="PK100 ETIQ APLI POLIEST A4 BCO 12121"/>
    <s v="1101881292"/>
    <s v="1"/>
    <d v="2025-06-16T00:00:00"/>
    <s v=""/>
    <s v="4800003098"/>
    <s v="2080"/>
    <d v="2025-06-02T00:00:00"/>
    <s v=""/>
    <s v=""/>
    <d v="2025-06-17T00:00:00"/>
    <n v="0"/>
    <n v="0"/>
    <s v=""/>
    <n v="1"/>
    <n v="1"/>
    <n v="1"/>
    <n v="0"/>
    <n v="0"/>
    <n v="0"/>
    <s v="X"/>
    <s v="0.00"/>
    <s v=""/>
    <x v="5"/>
    <s v=""/>
    <s v="10208643"/>
    <s v=""/>
    <n v="0"/>
    <n v="0"/>
    <m/>
    <s v="7218|S24B05_S1075"/>
    <n v="15"/>
    <s v="-"/>
    <m/>
    <s v="YES"/>
    <n v="1"/>
    <s v=""/>
    <s v=""/>
    <n v="0"/>
    <s v="X"/>
    <n v="1"/>
    <s v=""/>
    <s v=""/>
    <s v=""/>
    <s v=""/>
    <n v="6"/>
    <n v="0"/>
    <m/>
    <n v="-227"/>
    <n v="0"/>
    <s v=""/>
    <s v=""/>
  </r>
  <r>
    <n v="526"/>
    <s v=""/>
    <s v="INSTALACION SIMULADOR A320"/>
    <s v="1101881742"/>
    <s v="1"/>
    <d v="2025-06-17T00:00:00"/>
    <s v=""/>
    <s v="4300348535"/>
    <s v="30"/>
    <d v="2025-06-25T00:00:00"/>
    <d v="2025-07-01T00:00:00"/>
    <s v=""/>
    <d v="2025-07-31T00:00:00"/>
    <n v="0"/>
    <n v="0"/>
    <s v="Liberado"/>
    <n v="1"/>
    <n v="1"/>
    <n v="0"/>
    <n v="0"/>
    <n v="0"/>
    <n v="0"/>
    <s v=""/>
    <s v="0.00"/>
    <s v=""/>
    <x v="19"/>
    <s v=""/>
    <s v=""/>
    <s v=""/>
    <n v="1"/>
    <n v="1"/>
    <m/>
    <s v="7218|JA2594_1001"/>
    <n v="36"/>
    <s v="-"/>
    <m/>
    <s v=""/>
    <s v=""/>
    <s v=""/>
    <s v=""/>
    <n v="1"/>
    <s v=""/>
    <n v="0"/>
    <s v=""/>
    <s v=""/>
    <s v=""/>
    <s v=""/>
    <n v="6"/>
    <n v="1"/>
    <m/>
    <n v="-183"/>
    <n v="0"/>
    <s v=""/>
    <s v=""/>
  </r>
  <r>
    <n v="527"/>
    <s v="31163100"/>
    <s v="Conector IEC C14 macho Bulgin, Recto, Mo"/>
    <s v="1101881962"/>
    <s v="1"/>
    <d v="2025-06-17T00:00:00"/>
    <s v=""/>
    <s v="4800003131"/>
    <s v="60"/>
    <d v="2025-06-17T00:00:00"/>
    <s v=""/>
    <s v=""/>
    <d v="2025-06-18T00:00:00"/>
    <n v="0"/>
    <n v="0"/>
    <s v=""/>
    <n v="1"/>
    <n v="1"/>
    <n v="1"/>
    <n v="0"/>
    <n v="0"/>
    <n v="0"/>
    <s v="X"/>
    <s v="0.00"/>
    <s v=""/>
    <x v="0"/>
    <s v=""/>
    <s v="0195912"/>
    <s v=""/>
    <n v="0"/>
    <n v="0"/>
    <m/>
    <s v="7218|JA2582_1001"/>
    <n v="1"/>
    <s v="-"/>
    <m/>
    <s v="YES"/>
    <n v="1"/>
    <s v=""/>
    <s v=""/>
    <n v="0"/>
    <s v="X"/>
    <n v="1"/>
    <s v=""/>
    <s v=""/>
    <s v=""/>
    <s v=""/>
    <n v="6"/>
    <n v="0"/>
    <m/>
    <n v="-226"/>
    <n v="0"/>
    <s v=""/>
    <s v=""/>
  </r>
  <r>
    <n v="528"/>
    <s v="39121332"/>
    <s v="Caja de conexi&amp;#243;n HENSEL KF 0606 B,"/>
    <s v="1101881962"/>
    <s v="2"/>
    <d v="2025-06-17T00:00:00"/>
    <s v=""/>
    <s v="4800003131"/>
    <s v="70"/>
    <d v="2025-06-17T00:00:00"/>
    <s v=""/>
    <s v=""/>
    <d v="2025-06-18T00:00:00"/>
    <n v="0"/>
    <n v="0"/>
    <s v=""/>
    <n v="1"/>
    <n v="1"/>
    <n v="1"/>
    <n v="0"/>
    <n v="0"/>
    <n v="0"/>
    <s v="X"/>
    <s v="0.00"/>
    <s v=""/>
    <x v="0"/>
    <s v=""/>
    <s v="2765466"/>
    <s v=""/>
    <n v="0"/>
    <n v="0"/>
    <m/>
    <s v="7218|JA2582_1001"/>
    <n v="1"/>
    <s v="-"/>
    <m/>
    <s v="YES"/>
    <n v="1"/>
    <s v=""/>
    <s v=""/>
    <n v="0"/>
    <s v="X"/>
    <n v="1"/>
    <s v=""/>
    <s v=""/>
    <s v=""/>
    <s v=""/>
    <n v="6"/>
    <n v="0"/>
    <m/>
    <n v="-226"/>
    <n v="0"/>
    <s v=""/>
    <s v=""/>
  </r>
  <r>
    <n v="529"/>
    <s v="32000000"/>
    <s v="Prensaestopas HENSEL ASS de Poliamida Ne"/>
    <s v="1101881962"/>
    <s v="3"/>
    <d v="2025-06-17T00:00:00"/>
    <s v=""/>
    <s v="4800003131"/>
    <s v="80"/>
    <d v="2025-06-17T00:00:00"/>
    <s v=""/>
    <s v=""/>
    <d v="2025-06-18T00:00:00"/>
    <n v="0"/>
    <n v="0"/>
    <s v=""/>
    <n v="2"/>
    <n v="2"/>
    <n v="2"/>
    <n v="0"/>
    <n v="0"/>
    <n v="0"/>
    <s v="X"/>
    <s v="0.00"/>
    <s v=""/>
    <x v="0"/>
    <s v=""/>
    <s v="0117545"/>
    <s v=""/>
    <n v="0"/>
    <n v="0"/>
    <m/>
    <s v="7218|JA2582_1001"/>
    <n v="1"/>
    <s v="-"/>
    <m/>
    <s v="YES"/>
    <n v="2"/>
    <s v=""/>
    <s v=""/>
    <n v="0"/>
    <s v="X"/>
    <n v="1"/>
    <s v=""/>
    <s v=""/>
    <s v=""/>
    <s v=""/>
    <n v="6"/>
    <n v="0"/>
    <m/>
    <n v="-226"/>
    <n v="0"/>
    <s v=""/>
    <s v=""/>
  </r>
  <r>
    <n v="530"/>
    <s v="39131705"/>
    <s v="Canalizaci&amp;#243;n de cables miniatura Le"/>
    <s v="1101882393"/>
    <s v="1"/>
    <d v="2025-06-18T00:00:00"/>
    <s v=""/>
    <s v="4800003136"/>
    <s v="210"/>
    <d v="2025-06-18T00:00:00"/>
    <s v=""/>
    <s v=""/>
    <d v="2025-06-19T00:00:00"/>
    <n v="0"/>
    <n v="0"/>
    <s v=""/>
    <n v="5"/>
    <n v="5"/>
    <n v="5"/>
    <n v="0"/>
    <n v="0"/>
    <n v="0"/>
    <s v="X"/>
    <s v="0.00"/>
    <s v=""/>
    <x v="0"/>
    <s v=""/>
    <s v="1613039"/>
    <s v=""/>
    <n v="0"/>
    <n v="0"/>
    <m/>
    <s v="7218|JA2582_1001"/>
    <n v="1"/>
    <s v="-"/>
    <m/>
    <s v="YES"/>
    <n v="5"/>
    <s v=""/>
    <s v=""/>
    <n v="0"/>
    <s v="X"/>
    <n v="1"/>
    <s v=""/>
    <s v=""/>
    <s v=""/>
    <s v=""/>
    <n v="6"/>
    <n v="0"/>
    <m/>
    <n v="-225"/>
    <n v="0"/>
    <s v=""/>
    <s v=""/>
  </r>
  <r>
    <n v="531"/>
    <s v="1709800000500"/>
    <s v="COMPRA DIRECTA FERRETERIA Y HERRAMIENTAS"/>
    <s v="1101882729"/>
    <s v="1"/>
    <d v="2025-06-19T00:00:00"/>
    <s v=""/>
    <s v="4200617180"/>
    <s v="20"/>
    <d v="2025-06-25T00:00:00"/>
    <d v="2025-06-26T00:00:00"/>
    <s v=""/>
    <d v="2025-07-09T00:00:00"/>
    <n v="30"/>
    <n v="8"/>
    <s v="Liberado"/>
    <n v="2"/>
    <n v="2"/>
    <n v="2"/>
    <n v="0"/>
    <n v="0"/>
    <n v="0"/>
    <s v="X"/>
    <s v="0.00"/>
    <s v=""/>
    <x v="23"/>
    <s v="OTROS FABRICANTES"/>
    <s v="1709800000500"/>
    <s v=""/>
    <n v="0"/>
    <n v="0"/>
    <m/>
    <s v="7218|JA2594_1001"/>
    <n v="14"/>
    <s v="-"/>
    <m/>
    <s v="YES"/>
    <n v="2"/>
    <s v=""/>
    <s v=""/>
    <n v="0"/>
    <s v="X"/>
    <n v="1"/>
    <s v=""/>
    <s v=""/>
    <s v=""/>
    <s v=""/>
    <n v="6"/>
    <n v="0"/>
    <m/>
    <n v="-205"/>
    <n v="0"/>
    <s v=""/>
    <s v=""/>
  </r>
  <r>
    <n v="532"/>
    <s v="32000000"/>
    <s v="Kits de pasamuros NEMIQ de Caucho Negro,"/>
    <s v="1101883901"/>
    <s v="1"/>
    <d v="2025-06-23T00:00:00"/>
    <s v=""/>
    <s v="4800003138"/>
    <s v="810"/>
    <d v="2025-06-19T00:00:00"/>
    <s v=""/>
    <s v=""/>
    <d v="2025-06-24T00:00:00"/>
    <n v="0"/>
    <n v="0"/>
    <s v=""/>
    <n v="1"/>
    <n v="1"/>
    <n v="1"/>
    <n v="0"/>
    <n v="0"/>
    <n v="0"/>
    <s v="X"/>
    <s v="0.00"/>
    <s v=""/>
    <x v="0"/>
    <s v=""/>
    <s v="2884369"/>
    <s v=""/>
    <n v="0"/>
    <n v="0"/>
    <m/>
    <s v="7218|JA2582_1001"/>
    <n v="5"/>
    <s v="-"/>
    <m/>
    <s v="YES"/>
    <n v="1"/>
    <s v=""/>
    <s v=""/>
    <n v="0"/>
    <s v="X"/>
    <n v="1"/>
    <s v=""/>
    <s v=""/>
    <s v=""/>
    <s v=""/>
    <n v="6"/>
    <n v="0"/>
    <m/>
    <n v="-220"/>
    <n v="0"/>
    <s v=""/>
    <s v=""/>
  </r>
  <r>
    <n v="533"/>
    <s v="31162401"/>
    <s v="Pasamuro SES Sterling DH de Policloropre"/>
    <s v="1101883901"/>
    <s v="2"/>
    <d v="2025-06-23T00:00:00"/>
    <s v=""/>
    <s v="4800003138"/>
    <s v="820"/>
    <d v="2025-06-19T00:00:00"/>
    <s v=""/>
    <s v=""/>
    <d v="2025-06-24T00:00:00"/>
    <n v="0"/>
    <n v="0"/>
    <s v=""/>
    <n v="1"/>
    <n v="1"/>
    <n v="1"/>
    <n v="0"/>
    <n v="0"/>
    <n v="0"/>
    <s v="X"/>
    <s v="0.00"/>
    <s v=""/>
    <x v="0"/>
    <s v=""/>
    <s v="1366294"/>
    <s v=""/>
    <n v="0"/>
    <n v="0"/>
    <m/>
    <s v="7218|JA2582_1001"/>
    <n v="5"/>
    <s v="-"/>
    <m/>
    <s v="YES"/>
    <n v="1"/>
    <s v=""/>
    <s v=""/>
    <n v="0"/>
    <s v="X"/>
    <n v="1"/>
    <s v=""/>
    <s v=""/>
    <s v=""/>
    <s v=""/>
    <n v="6"/>
    <n v="0"/>
    <m/>
    <n v="-220"/>
    <n v="0"/>
    <s v=""/>
    <s v=""/>
  </r>
  <r>
    <n v="534"/>
    <s v="39122325"/>
    <s v="Rel&amp;#233; de potencia sin enclavamiento"/>
    <s v="1101884220"/>
    <s v="1"/>
    <d v="2025-06-24T00:00:00"/>
    <s v=""/>
    <s v="4800003141"/>
    <s v="320"/>
    <d v="2025-06-24T00:00:00"/>
    <s v=""/>
    <s v=""/>
    <d v="2025-06-25T00:00:00"/>
    <n v="0"/>
    <n v="0"/>
    <s v=""/>
    <n v="19"/>
    <n v="19"/>
    <n v="19"/>
    <n v="0"/>
    <n v="0"/>
    <n v="0"/>
    <s v="X"/>
    <s v="0.00"/>
    <s v=""/>
    <x v="0"/>
    <s v=""/>
    <s v="0154526"/>
    <s v=""/>
    <n v="0"/>
    <n v="0"/>
    <m/>
    <s v="7218|JA2582_1001"/>
    <n v="1"/>
    <s v="-"/>
    <m/>
    <s v="YES"/>
    <n v="19"/>
    <s v=""/>
    <s v=""/>
    <n v="0"/>
    <s v="X"/>
    <n v="1"/>
    <s v=""/>
    <s v=""/>
    <s v=""/>
    <s v=""/>
    <n v="6"/>
    <n v="0"/>
    <m/>
    <n v="-219"/>
    <n v="0"/>
    <s v=""/>
    <s v=""/>
  </r>
  <r>
    <n v="535"/>
    <s v="41111905"/>
    <s v="Juego de cables de prueba RS PRO, CAT II"/>
    <s v="1101884352"/>
    <s v="1"/>
    <d v="2025-06-25T00:00:00"/>
    <s v=""/>
    <s v="4800003141"/>
    <s v="390"/>
    <d v="2025-06-24T00:00:00"/>
    <s v=""/>
    <s v=""/>
    <d v="2025-06-26T00:00:00"/>
    <n v="0"/>
    <n v="0"/>
    <s v=""/>
    <n v="2"/>
    <n v="2"/>
    <n v="2"/>
    <n v="0"/>
    <n v="0"/>
    <n v="0"/>
    <s v="X"/>
    <s v="0.00"/>
    <s v=""/>
    <x v="0"/>
    <s v=""/>
    <s v="2432998"/>
    <s v=""/>
    <n v="0"/>
    <n v="0"/>
    <m/>
    <s v="7218|S24B05_S1074"/>
    <n v="2"/>
    <s v="-"/>
    <m/>
    <s v="YES"/>
    <n v="2"/>
    <s v=""/>
    <s v=""/>
    <n v="0"/>
    <s v="X"/>
    <n v="1"/>
    <s v=""/>
    <s v=""/>
    <s v=""/>
    <s v=""/>
    <n v="6"/>
    <n v="0"/>
    <m/>
    <n v="-218"/>
    <n v="0"/>
    <s v=""/>
    <s v=""/>
  </r>
  <r>
    <n v="536"/>
    <s v="39121413"/>
    <s v="Conector circular Amphenol Limited Conec"/>
    <s v="1101884977"/>
    <s v="1"/>
    <d v="2025-06-26T00:00:00"/>
    <s v=""/>
    <s v="4800003141"/>
    <s v="850"/>
    <d v="2025-06-24T00:00:00"/>
    <s v=""/>
    <s v=""/>
    <d v="2025-06-27T00:00:00"/>
    <n v="0"/>
    <n v="0"/>
    <s v=""/>
    <n v="1"/>
    <n v="1"/>
    <n v="1"/>
    <n v="0"/>
    <n v="0"/>
    <n v="0"/>
    <s v="X"/>
    <s v="0.00"/>
    <s v=""/>
    <x v="0"/>
    <s v=""/>
    <s v="2368155"/>
    <s v=""/>
    <n v="0"/>
    <n v="0"/>
    <m/>
    <s v="7218|S24B05_S1074"/>
    <n v="3"/>
    <s v="-"/>
    <m/>
    <s v="YES"/>
    <n v="1"/>
    <s v=""/>
    <s v=""/>
    <n v="0"/>
    <s v="X"/>
    <n v="1"/>
    <s v=""/>
    <s v=""/>
    <s v=""/>
    <s v=""/>
    <n v="6"/>
    <n v="0"/>
    <m/>
    <n v="-217"/>
    <n v="0"/>
    <s v=""/>
    <s v=""/>
  </r>
  <r>
    <n v="537"/>
    <s v=""/>
    <s v="INSTAL. CONDUCTOS PINGÜINO SF.03"/>
    <s v="1101885147"/>
    <s v="1"/>
    <d v="2025-06-26T00:00:00"/>
    <s v=""/>
    <s v="4300349565"/>
    <s v="10"/>
    <d v="2025-07-11T00:00:00"/>
    <d v="2025-07-14T00:00:00"/>
    <s v=""/>
    <d v="2025-10-31T00:00:00"/>
    <n v="0"/>
    <n v="0"/>
    <s v="Liberado"/>
    <n v="1"/>
    <n v="1"/>
    <n v="0"/>
    <n v="0"/>
    <n v="0"/>
    <n v="0"/>
    <s v=""/>
    <s v="0.00"/>
    <s v=""/>
    <x v="31"/>
    <s v=""/>
    <s v=""/>
    <s v=""/>
    <n v="0"/>
    <n v="0"/>
    <m/>
    <s v="7218|S24B05_S1075"/>
    <n v="112"/>
    <s v="-"/>
    <m/>
    <s v=""/>
    <s v=""/>
    <s v=""/>
    <s v=""/>
    <n v="1"/>
    <s v=""/>
    <n v="0"/>
    <s v=""/>
    <s v=""/>
    <s v=""/>
    <s v=""/>
    <n v="6"/>
    <n v="1"/>
    <m/>
    <n v="-91"/>
    <n v="0"/>
    <s v=""/>
    <s v=""/>
  </r>
  <r>
    <n v="538"/>
    <s v="3230100640000"/>
    <s v="SOFTWARE MICROSOFT"/>
    <s v="1101885873"/>
    <s v="1"/>
    <d v="2025-06-30T00:00:00"/>
    <s v=""/>
    <s v="4200618716"/>
    <s v="10"/>
    <d v="2025-07-08T00:00:00"/>
    <d v="2025-07-08T00:00:00"/>
    <s v=""/>
    <d v="2025-10-23T00:00:00"/>
    <n v="140"/>
    <n v="8"/>
    <s v="Liberado"/>
    <n v="1"/>
    <n v="1"/>
    <n v="1"/>
    <n v="0"/>
    <n v="0"/>
    <n v="0"/>
    <s v="X"/>
    <s v="0.00"/>
    <s v=""/>
    <x v="32"/>
    <s v="MICROSOFT"/>
    <s v="LICENCIA OEM"/>
    <s v=""/>
    <n v="1"/>
    <n v="1"/>
    <m/>
    <s v="7218|JA2583_1001"/>
    <n v="107"/>
    <s v="-"/>
    <m/>
    <s v="YES"/>
    <n v="1"/>
    <s v=""/>
    <s v=""/>
    <n v="0"/>
    <s v="X"/>
    <n v="1"/>
    <s v=""/>
    <s v=""/>
    <s v=""/>
    <s v=""/>
    <n v="6"/>
    <n v="0"/>
    <m/>
    <n v="-99"/>
    <n v="0"/>
    <s v=""/>
    <s v=""/>
  </r>
  <r>
    <n v="539"/>
    <s v="9999000981312"/>
    <s v="N.R.PLATAFORMAS (SIMULADORES)"/>
    <s v="1101886396"/>
    <s v="1"/>
    <d v="2025-07-01T00:00:00"/>
    <s v=""/>
    <s v="4200620010"/>
    <s v="10"/>
    <d v="2025-07-16T00:00:00"/>
    <d v="2025-07-23T00:00:00"/>
    <s v=""/>
    <d v="2025-09-01T00:00:00"/>
    <n v="180"/>
    <n v="8"/>
    <s v="Liberado"/>
    <n v="1"/>
    <n v="1"/>
    <n v="1"/>
    <n v="0"/>
    <n v="0"/>
    <n v="0"/>
    <s v="X"/>
    <s v="0.00"/>
    <s v=""/>
    <x v="10"/>
    <s v=""/>
    <s v=""/>
    <s v=""/>
    <n v="0"/>
    <n v="0"/>
    <m/>
    <s v="7218|JA2580_1001"/>
    <n v="47"/>
    <s v="-"/>
    <m/>
    <s v="YES"/>
    <n v="1"/>
    <s v=""/>
    <s v=""/>
    <n v="0"/>
    <s v="X"/>
    <n v="1"/>
    <s v=""/>
    <s v=""/>
    <s v=""/>
    <s v=""/>
    <n v="7"/>
    <n v="0"/>
    <m/>
    <n v="-151"/>
    <n v="0"/>
    <s v=""/>
    <s v=""/>
  </r>
  <r>
    <n v="540"/>
    <s v="1709800000500"/>
    <s v="COMPRA DIRECTA FERRETERIA Y HERRAMIENTAS"/>
    <s v="1101886453"/>
    <s v="1"/>
    <d v="2025-07-01T00:00:00"/>
    <s v=""/>
    <s v="4200619728"/>
    <s v="10"/>
    <d v="2025-07-15T00:00:00"/>
    <d v="2025-07-16T00:00:00"/>
    <s v=""/>
    <d v="2025-09-30T00:00:00"/>
    <n v="30"/>
    <n v="8"/>
    <s v="Liberado"/>
    <n v="5"/>
    <n v="5"/>
    <n v="5"/>
    <n v="0"/>
    <n v="0"/>
    <n v="0"/>
    <s v="X"/>
    <s v="0.00"/>
    <s v=""/>
    <x v="23"/>
    <s v="OTROS FABRICANTES"/>
    <s v="1709800000500"/>
    <s v=""/>
    <n v="0"/>
    <n v="0"/>
    <m/>
    <s v="7218|S24B05_S1075"/>
    <n v="77"/>
    <s v="-"/>
    <m/>
    <s v="YES"/>
    <n v="5"/>
    <s v=""/>
    <s v=""/>
    <n v="0"/>
    <s v="X"/>
    <n v="1"/>
    <s v=""/>
    <s v=""/>
    <s v=""/>
    <s v=""/>
    <n v="7"/>
    <n v="0"/>
    <m/>
    <n v="-122"/>
    <n v="0"/>
    <s v=""/>
    <s v=""/>
  </r>
  <r>
    <n v="541"/>
    <s v="1709800000500"/>
    <s v="COMPRA DIRECTA FERRETERIA Y HERRAMIENTAS"/>
    <s v="1101886462"/>
    <s v="1"/>
    <d v="2025-07-01T00:00:00"/>
    <s v=""/>
    <s v="4200619731"/>
    <s v="10"/>
    <d v="2025-07-15T00:00:00"/>
    <d v="2025-07-16T00:00:00"/>
    <s v=""/>
    <d v="2025-09-30T00:00:00"/>
    <n v="30"/>
    <n v="8"/>
    <s v="Liberado"/>
    <n v="100"/>
    <n v="100"/>
    <n v="100"/>
    <n v="0"/>
    <n v="0"/>
    <n v="0"/>
    <s v="X"/>
    <s v="0.00"/>
    <s v=""/>
    <x v="23"/>
    <s v="OTROS FABRICANTES"/>
    <s v="1709800000500"/>
    <s v=""/>
    <n v="0"/>
    <n v="0"/>
    <m/>
    <s v="7218|JA2594_1001"/>
    <n v="77"/>
    <s v="-"/>
    <m/>
    <s v="YES"/>
    <n v="100"/>
    <s v=""/>
    <s v=""/>
    <n v="0"/>
    <s v="X"/>
    <n v="1"/>
    <s v=""/>
    <s v=""/>
    <s v=""/>
    <s v=""/>
    <n v="7"/>
    <n v="0"/>
    <m/>
    <n v="-122"/>
    <n v="0"/>
    <s v=""/>
    <s v=""/>
  </r>
  <r>
    <n v="542"/>
    <s v="1709800000500"/>
    <s v="COMPRA DIRECTA FERRETERIA Y HERRAMIENTAS"/>
    <s v="1101886462"/>
    <s v="2"/>
    <d v="2025-07-01T00:00:00"/>
    <s v=""/>
    <s v="4200619731"/>
    <s v="20"/>
    <d v="2025-07-15T00:00:00"/>
    <d v="2025-07-16T00:00:00"/>
    <s v=""/>
    <d v="2025-09-30T00:00:00"/>
    <n v="30"/>
    <n v="8"/>
    <s v="Liberado"/>
    <n v="1"/>
    <n v="1"/>
    <n v="1"/>
    <n v="0"/>
    <n v="0"/>
    <n v="0"/>
    <s v="X"/>
    <s v="0.00"/>
    <s v=""/>
    <x v="23"/>
    <s v="OTROS FABRICANTES"/>
    <s v="1709800000500"/>
    <s v=""/>
    <n v="0"/>
    <n v="0"/>
    <m/>
    <s v="7218|JA2594_1001"/>
    <n v="77"/>
    <s v="-"/>
    <m/>
    <s v="YES"/>
    <n v="1"/>
    <s v=""/>
    <s v=""/>
    <n v="0"/>
    <s v="X"/>
    <n v="1"/>
    <s v=""/>
    <s v=""/>
    <s v=""/>
    <s v=""/>
    <n v="7"/>
    <n v="0"/>
    <m/>
    <n v="-122"/>
    <n v="0"/>
    <s v=""/>
    <s v=""/>
  </r>
  <r>
    <n v="543"/>
    <s v="1709800000500"/>
    <s v="COMPRA DIRECTA FERRETERIA Y HERRAMIENTAS"/>
    <s v="1101886462"/>
    <s v="3"/>
    <d v="2025-07-01T00:00:00"/>
    <s v=""/>
    <s v="4200619731"/>
    <s v="30"/>
    <d v="2025-07-15T00:00:00"/>
    <d v="2025-07-16T00:00:00"/>
    <s v=""/>
    <d v="2025-09-30T00:00:00"/>
    <n v="30"/>
    <n v="8"/>
    <s v="Liberado"/>
    <n v="100"/>
    <n v="100"/>
    <n v="100"/>
    <n v="0"/>
    <n v="0"/>
    <n v="0"/>
    <s v="X"/>
    <s v="0.00"/>
    <s v=""/>
    <x v="23"/>
    <s v="OTROS FABRICANTES"/>
    <s v="1709800000500"/>
    <s v=""/>
    <n v="0"/>
    <n v="0"/>
    <m/>
    <s v="7218|JA2594_1001"/>
    <n v="77"/>
    <s v="-"/>
    <m/>
    <s v="YES"/>
    <n v="100"/>
    <s v=""/>
    <s v=""/>
    <n v="0"/>
    <s v="X"/>
    <n v="1"/>
    <s v=""/>
    <s v=""/>
    <s v=""/>
    <s v=""/>
    <n v="7"/>
    <n v="0"/>
    <m/>
    <n v="-122"/>
    <n v="0"/>
    <s v=""/>
    <s v=""/>
  </r>
  <r>
    <n v="544"/>
    <s v="1709800000500"/>
    <s v="COMPRA DIRECTA FERRETERIA Y HERRAMIENTAS"/>
    <s v="1101886462"/>
    <s v="4"/>
    <d v="2025-07-01T00:00:00"/>
    <s v=""/>
    <s v="4200619731"/>
    <s v="40"/>
    <d v="2025-07-15T00:00:00"/>
    <d v="2025-07-16T00:00:00"/>
    <s v=""/>
    <d v="2025-09-30T00:00:00"/>
    <n v="30"/>
    <n v="8"/>
    <s v="Liberado"/>
    <n v="20"/>
    <n v="20"/>
    <n v="20"/>
    <n v="0"/>
    <n v="0"/>
    <n v="0"/>
    <s v="X"/>
    <s v="0.00"/>
    <s v=""/>
    <x v="23"/>
    <s v="OTROS FABRICANTES"/>
    <s v="1709800000500"/>
    <s v=""/>
    <n v="0"/>
    <n v="0"/>
    <m/>
    <s v="7218|JA2594_1001"/>
    <n v="77"/>
    <s v="-"/>
    <m/>
    <s v="YES"/>
    <n v="20"/>
    <s v=""/>
    <s v=""/>
    <n v="0"/>
    <s v="X"/>
    <n v="1"/>
    <s v=""/>
    <s v=""/>
    <s v=""/>
    <s v=""/>
    <n v="7"/>
    <n v="0"/>
    <m/>
    <n v="-122"/>
    <n v="0"/>
    <s v=""/>
    <s v=""/>
  </r>
  <r>
    <n v="545"/>
    <s v="45111823"/>
    <s v="HDMI to VGA Adapter - With Audio - 1080p"/>
    <s v="1101887079"/>
    <s v="1"/>
    <d v="2025-07-02T00:00:00"/>
    <s v=""/>
    <s v="4800003156"/>
    <s v="1140"/>
    <d v="2025-07-01T00:00:00"/>
    <s v=""/>
    <s v=""/>
    <d v="2025-07-03T00:00:00"/>
    <n v="0"/>
    <n v="0"/>
    <s v=""/>
    <n v="1"/>
    <n v="1"/>
    <n v="1"/>
    <n v="0"/>
    <n v="0"/>
    <n v="0"/>
    <s v="X"/>
    <s v="0.00"/>
    <s v=""/>
    <x v="0"/>
    <s v=""/>
    <s v="1778828"/>
    <s v=""/>
    <n v="0"/>
    <n v="0"/>
    <m/>
    <s v="7218|JA2594_1001"/>
    <n v="2"/>
    <s v="-"/>
    <m/>
    <s v="YES"/>
    <n v="1"/>
    <s v=""/>
    <s v=""/>
    <n v="0"/>
    <s v="X"/>
    <n v="1"/>
    <s v=""/>
    <s v=""/>
    <s v=""/>
    <s v=""/>
    <n v="7"/>
    <n v="0"/>
    <m/>
    <n v="-211"/>
    <n v="0"/>
    <s v=""/>
    <s v=""/>
  </r>
  <r>
    <n v="546"/>
    <s v="7889090900000"/>
    <s v="ROPA LABORAL CATALOGO INDRA"/>
    <s v="1101887437"/>
    <s v="1"/>
    <d v="2025-07-03T00:00:00"/>
    <s v=""/>
    <s v="4900011056"/>
    <s v="10"/>
    <d v="2025-07-03T00:00:00"/>
    <s v=""/>
    <s v=""/>
    <d v="2025-10-31T00:00:00"/>
    <n v="40"/>
    <n v="8"/>
    <s v=""/>
    <n v="1"/>
    <n v="1"/>
    <n v="1"/>
    <n v="0"/>
    <n v="0"/>
    <n v="0"/>
    <s v="X"/>
    <s v="0.00"/>
    <s v=""/>
    <x v="27"/>
    <s v="INDRA SISTEMAS S.A."/>
    <s v="7889090900000"/>
    <s v=""/>
    <n v="0"/>
    <n v="0"/>
    <m/>
    <s v="7218|JA2594_1001"/>
    <n v="120"/>
    <s v="-"/>
    <m/>
    <s v="YES"/>
    <n v="1"/>
    <s v=""/>
    <s v=""/>
    <n v="0"/>
    <s v="X"/>
    <n v="1"/>
    <s v=""/>
    <s v=""/>
    <s v=""/>
    <s v=""/>
    <n v="7"/>
    <n v="0"/>
    <m/>
    <n v="-91"/>
    <n v="0"/>
    <s v=""/>
    <s v=""/>
  </r>
  <r>
    <n v="547"/>
    <s v="7889090900000"/>
    <s v="ROPA LABORAL CATALOGO INDRA"/>
    <s v="1101887443"/>
    <s v="1"/>
    <d v="2025-07-03T00:00:00"/>
    <s v=""/>
    <s v="4900011059"/>
    <s v="10"/>
    <d v="2025-07-03T00:00:00"/>
    <s v=""/>
    <s v=""/>
    <d v="2025-09-30T00:00:00"/>
    <n v="40"/>
    <n v="8"/>
    <s v=""/>
    <n v="1"/>
    <n v="1"/>
    <n v="1"/>
    <n v="0"/>
    <n v="0"/>
    <n v="0"/>
    <s v="X"/>
    <s v="0.00"/>
    <s v=""/>
    <x v="27"/>
    <s v="INDRA SISTEMAS S.A."/>
    <s v="7889090900000"/>
    <s v=""/>
    <n v="0"/>
    <n v="0"/>
    <m/>
    <s v="7218|JA2594_1001"/>
    <n v="89"/>
    <s v="-"/>
    <m/>
    <s v="YES"/>
    <n v="1"/>
    <s v=""/>
    <s v=""/>
    <n v="0"/>
    <s v="X"/>
    <n v="1"/>
    <s v=""/>
    <s v=""/>
    <s v=""/>
    <s v=""/>
    <n v="7"/>
    <n v="0"/>
    <m/>
    <n v="-122"/>
    <n v="0"/>
    <s v=""/>
    <s v=""/>
  </r>
  <r>
    <n v="548"/>
    <s v="1359900000500"/>
    <s v="COMPRA DIRECTA ELECTRICOS/ELECTRONICOS"/>
    <s v="1101887662"/>
    <s v="1"/>
    <d v="2025-07-03T00:00:00"/>
    <s v=""/>
    <s v="4200620036"/>
    <s v="10"/>
    <d v="2025-07-16T00:00:00"/>
    <d v="2025-07-17T00:00:00"/>
    <s v=""/>
    <d v="2025-09-30T00:00:00"/>
    <n v="30"/>
    <n v="8"/>
    <s v="Liberado"/>
    <n v="2"/>
    <n v="2"/>
    <n v="2"/>
    <n v="0"/>
    <n v="0"/>
    <n v="0"/>
    <s v="X"/>
    <s v="0.00"/>
    <s v=""/>
    <x v="6"/>
    <s v="OTROS FABRICANTES"/>
    <s v="1359900000500"/>
    <s v=""/>
    <n v="0"/>
    <n v="0"/>
    <m/>
    <s v="7218|JA2594_1001"/>
    <n v="76"/>
    <s v="-"/>
    <m/>
    <s v="YES"/>
    <n v="2"/>
    <s v=""/>
    <s v=""/>
    <n v="0"/>
    <s v="X"/>
    <n v="1"/>
    <s v=""/>
    <s v=""/>
    <s v=""/>
    <s v=""/>
    <n v="7"/>
    <n v="0"/>
    <m/>
    <n v="-122"/>
    <n v="0"/>
    <s v=""/>
    <s v=""/>
  </r>
  <r>
    <n v="549"/>
    <s v="1359900000500"/>
    <s v="COMPRA DIRECTA ELECTRICOS/ELECTRONICOS"/>
    <s v="1101887664"/>
    <s v="1"/>
    <d v="2025-07-03T00:00:00"/>
    <s v=""/>
    <s v="4200620036"/>
    <s v="20"/>
    <d v="2025-07-16T00:00:00"/>
    <d v="2025-07-17T00:00:00"/>
    <s v=""/>
    <d v="2025-09-30T00:00:00"/>
    <n v="30"/>
    <n v="8"/>
    <s v="Liberado"/>
    <n v="1"/>
    <n v="1"/>
    <n v="1"/>
    <n v="0"/>
    <n v="0"/>
    <n v="0"/>
    <s v="X"/>
    <s v="0.00"/>
    <s v=""/>
    <x v="6"/>
    <s v="OTROS FABRICANTES"/>
    <s v="1359900000500"/>
    <s v=""/>
    <n v="0"/>
    <n v="0"/>
    <m/>
    <s v="7218|JA2594_1001"/>
    <n v="76"/>
    <s v="-"/>
    <m/>
    <s v="YES"/>
    <n v="1"/>
    <s v=""/>
    <s v=""/>
    <n v="0"/>
    <s v="X"/>
    <n v="1"/>
    <s v=""/>
    <s v=""/>
    <s v=""/>
    <s v=""/>
    <n v="7"/>
    <n v="0"/>
    <m/>
    <n v="-122"/>
    <n v="0"/>
    <s v=""/>
    <s v=""/>
  </r>
  <r>
    <n v="550"/>
    <s v="32000000"/>
    <s v="Panel del Rack 1U nVent SCHROFF de Alumi"/>
    <s v="1101888882"/>
    <s v="1"/>
    <d v="2025-07-08T00:00:00"/>
    <s v=""/>
    <s v="4800003167"/>
    <s v="270"/>
    <d v="2025-07-07T00:00:00"/>
    <s v=""/>
    <s v=""/>
    <d v="2025-07-09T00:00:00"/>
    <n v="0"/>
    <n v="0"/>
    <s v=""/>
    <n v="1"/>
    <n v="1"/>
    <n v="1"/>
    <n v="0"/>
    <n v="0"/>
    <n v="0"/>
    <s v="X"/>
    <s v="0.00"/>
    <s v=""/>
    <x v="0"/>
    <s v=""/>
    <s v="2839198"/>
    <s v=""/>
    <n v="0"/>
    <n v="0"/>
    <m/>
    <s v="7218|JA2594_1001"/>
    <n v="2"/>
    <s v="-"/>
    <m/>
    <s v="YES"/>
    <n v="1"/>
    <s v=""/>
    <s v=""/>
    <n v="0"/>
    <s v="X"/>
    <n v="1"/>
    <s v=""/>
    <s v=""/>
    <s v=""/>
    <s v=""/>
    <n v="7"/>
    <n v="0"/>
    <m/>
    <n v="-205"/>
    <n v="0"/>
    <s v=""/>
    <s v=""/>
  </r>
  <r>
    <n v="551"/>
    <s v="27111710"/>
    <s v="Juego de llaves hexagonales en L Facom d"/>
    <s v="1101889452"/>
    <s v="1"/>
    <d v="2025-07-09T00:00:00"/>
    <s v=""/>
    <s v="4800003170"/>
    <s v="170"/>
    <d v="2025-07-09T00:00:00"/>
    <s v=""/>
    <s v=""/>
    <d v="2025-07-10T00:00:00"/>
    <n v="0"/>
    <n v="0"/>
    <s v=""/>
    <n v="1"/>
    <n v="1"/>
    <n v="1"/>
    <n v="0"/>
    <n v="0"/>
    <n v="0"/>
    <s v="X"/>
    <s v="0.00"/>
    <s v=""/>
    <x v="0"/>
    <s v=""/>
    <s v="7554122"/>
    <s v=""/>
    <n v="0"/>
    <n v="0"/>
    <m/>
    <s v="7218|S24B05_S1071"/>
    <n v="1"/>
    <s v="-"/>
    <m/>
    <s v="YES"/>
    <n v="1"/>
    <s v=""/>
    <s v=""/>
    <n v="0"/>
    <s v="X"/>
    <n v="1"/>
    <s v=""/>
    <s v=""/>
    <s v=""/>
    <s v=""/>
    <n v="7"/>
    <n v="0"/>
    <m/>
    <n v="-204"/>
    <n v="0"/>
    <s v=""/>
    <s v=""/>
  </r>
  <r>
    <n v="552"/>
    <s v=""/>
    <s v="MOQUETA A320 FFS"/>
    <s v="1101890088"/>
    <s v="1"/>
    <d v="2025-07-10T00:00:00"/>
    <s v=""/>
    <s v="4300349810"/>
    <s v="10"/>
    <d v="2025-07-17T00:00:00"/>
    <d v="2025-07-18T00:00:00"/>
    <s v=""/>
    <d v="2025-11-30T00:00:00"/>
    <n v="0"/>
    <n v="0"/>
    <s v="Liberado"/>
    <n v="1"/>
    <n v="1"/>
    <n v="0"/>
    <n v="0"/>
    <n v="0"/>
    <n v="0"/>
    <s v=""/>
    <s v="0.00"/>
    <s v=""/>
    <x v="33"/>
    <s v=""/>
    <s v=""/>
    <s v=""/>
    <n v="0"/>
    <n v="0"/>
    <m/>
    <s v="7218|S24B05_S1076"/>
    <n v="136"/>
    <s v="-"/>
    <m/>
    <s v=""/>
    <s v=""/>
    <s v=""/>
    <s v=""/>
    <n v="1"/>
    <s v=""/>
    <n v="0"/>
    <s v=""/>
    <s v=""/>
    <s v=""/>
    <s v=""/>
    <n v="7"/>
    <n v="1"/>
    <m/>
    <n v="-61"/>
    <n v="0"/>
    <s v=""/>
    <s v=""/>
  </r>
  <r>
    <n v="553"/>
    <s v="1359900000500"/>
    <s v="COMPRA DIRECTA ELECTRICOS/ELECTRONICOS"/>
    <s v="1101890242"/>
    <s v="1"/>
    <d v="2025-07-10T00:00:00"/>
    <s v=""/>
    <s v="4200620293"/>
    <s v="50"/>
    <d v="2025-07-17T00:00:00"/>
    <d v="2025-07-21T00:00:00"/>
    <s v=""/>
    <d v="2025-09-30T00:00:00"/>
    <n v="30"/>
    <n v="8"/>
    <s v="Liberado"/>
    <n v="1"/>
    <n v="1"/>
    <n v="1"/>
    <n v="0"/>
    <n v="0"/>
    <n v="0"/>
    <s v="X"/>
    <s v="0.00"/>
    <s v=""/>
    <x v="6"/>
    <s v="OTROS FABRICANTES"/>
    <s v="1359900000500"/>
    <s v=""/>
    <n v="0"/>
    <n v="0"/>
    <m/>
    <s v="7218|JA2582_1001"/>
    <n v="75"/>
    <s v="-"/>
    <m/>
    <s v="YES"/>
    <n v="1"/>
    <s v=""/>
    <s v=""/>
    <n v="0"/>
    <s v="X"/>
    <n v="1"/>
    <s v=""/>
    <s v=""/>
    <s v=""/>
    <s v=""/>
    <n v="7"/>
    <n v="0"/>
    <m/>
    <n v="-122"/>
    <n v="0"/>
    <s v=""/>
    <s v=""/>
  </r>
  <r>
    <n v="554"/>
    <s v="55121620"/>
    <s v="Hoja de etiquetas Avery L7651-25, 25 Dir"/>
    <s v="1101890718"/>
    <s v="1"/>
    <d v="2025-07-11T00:00:00"/>
    <s v=""/>
    <s v="4800003179"/>
    <s v="410"/>
    <d v="2025-07-11T00:00:00"/>
    <s v=""/>
    <s v=""/>
    <d v="2025-07-12T00:00:00"/>
    <n v="0"/>
    <n v="0"/>
    <s v=""/>
    <n v="1"/>
    <n v="1"/>
    <n v="1"/>
    <n v="0"/>
    <n v="0"/>
    <n v="0"/>
    <s v="X"/>
    <s v="0.00"/>
    <s v=""/>
    <x v="0"/>
    <s v=""/>
    <s v="2893595"/>
    <s v=""/>
    <n v="0"/>
    <n v="0"/>
    <m/>
    <s v="7218|JA2582_1001"/>
    <n v="1"/>
    <s v="-"/>
    <m/>
    <s v="YES"/>
    <n v="1"/>
    <s v=""/>
    <s v=""/>
    <n v="0"/>
    <s v="X"/>
    <n v="1"/>
    <s v=""/>
    <s v=""/>
    <s v=""/>
    <s v=""/>
    <n v="7"/>
    <n v="0"/>
    <m/>
    <n v="-202"/>
    <n v="0"/>
    <s v=""/>
    <s v=""/>
  </r>
  <r>
    <n v="555"/>
    <s v="1709800000500"/>
    <s v="COMPRA DIRECTA FERRETERIA Y HERRAMIENTAS"/>
    <s v="1101890983"/>
    <s v="1"/>
    <d v="2025-07-14T00:00:00"/>
    <s v=""/>
    <s v="4200620401"/>
    <s v="10"/>
    <d v="2025-07-18T00:00:00"/>
    <d v="2025-07-21T00:00:00"/>
    <s v=""/>
    <d v="2025-09-30T00:00:00"/>
    <n v="30"/>
    <n v="8"/>
    <s v="Liberado"/>
    <n v="3"/>
    <n v="3"/>
    <n v="3"/>
    <n v="0"/>
    <n v="0"/>
    <n v="0"/>
    <s v="X"/>
    <s v="0.00"/>
    <s v=""/>
    <x v="23"/>
    <s v="OTROS FABRICANTES"/>
    <s v="1709800000500"/>
    <s v=""/>
    <n v="0"/>
    <n v="0"/>
    <m/>
    <s v="7218|S24B05_S1071"/>
    <n v="74"/>
    <s v="-"/>
    <m/>
    <s v="YES"/>
    <n v="3"/>
    <s v=""/>
    <s v=""/>
    <n v="0"/>
    <s v="X"/>
    <n v="1"/>
    <s v=""/>
    <s v=""/>
    <s v=""/>
    <s v=""/>
    <n v="7"/>
    <n v="0"/>
    <m/>
    <n v="-122"/>
    <n v="0"/>
    <s v=""/>
    <s v=""/>
  </r>
  <r>
    <n v="556"/>
    <s v="1709800000500"/>
    <s v="COMPRA DIRECTA FERRETERIA Y HERRAMIENTAS"/>
    <s v="1101891012"/>
    <s v="1"/>
    <d v="2025-07-14T00:00:00"/>
    <s v=""/>
    <s v="4200620441"/>
    <s v="10"/>
    <d v="2025-07-18T00:00:00"/>
    <d v="2025-07-21T00:00:00"/>
    <s v=""/>
    <d v="2025-09-30T00:00:00"/>
    <n v="30"/>
    <n v="8"/>
    <s v="Liberado"/>
    <n v="70"/>
    <n v="70"/>
    <n v="70"/>
    <n v="0"/>
    <n v="0"/>
    <n v="0"/>
    <s v="X"/>
    <s v="0.00"/>
    <s v=""/>
    <x v="23"/>
    <s v="OTROS FABRICANTES"/>
    <s v="1709800000500"/>
    <s v=""/>
    <n v="0"/>
    <n v="0"/>
    <m/>
    <s v="7218|JA2585_1001"/>
    <n v="74"/>
    <s v="-"/>
    <m/>
    <s v="YES"/>
    <n v="70"/>
    <s v=""/>
    <s v=""/>
    <n v="0"/>
    <s v="X"/>
    <n v="1"/>
    <s v=""/>
    <s v=""/>
    <s v=""/>
    <s v=""/>
    <n v="7"/>
    <n v="0"/>
    <m/>
    <n v="-122"/>
    <n v="0"/>
    <s v=""/>
    <s v=""/>
  </r>
  <r>
    <n v="557"/>
    <s v="1709800000500"/>
    <s v="COMPRA DIRECTA FERRETERIA Y HERRAMIENTAS"/>
    <s v="1101891012"/>
    <s v="2"/>
    <d v="2025-07-14T00:00:00"/>
    <s v=""/>
    <s v="4200620441"/>
    <s v="20"/>
    <d v="2025-07-18T00:00:00"/>
    <d v="2025-07-21T00:00:00"/>
    <s v=""/>
    <d v="2025-09-30T00:00:00"/>
    <n v="30"/>
    <n v="8"/>
    <s v="Liberado"/>
    <n v="70"/>
    <n v="70"/>
    <n v="70"/>
    <n v="0"/>
    <n v="0"/>
    <n v="0"/>
    <s v="X"/>
    <s v="0.00"/>
    <s v=""/>
    <x v="23"/>
    <s v="OTROS FABRICANTES"/>
    <s v="1709800000500"/>
    <s v=""/>
    <n v="0"/>
    <n v="0"/>
    <m/>
    <s v="7218|JA2585_1001"/>
    <n v="74"/>
    <s v="-"/>
    <m/>
    <s v="YES"/>
    <n v="70"/>
    <s v=""/>
    <s v=""/>
    <n v="0"/>
    <s v="X"/>
    <n v="1"/>
    <s v=""/>
    <s v=""/>
    <s v=""/>
    <s v=""/>
    <n v="7"/>
    <n v="0"/>
    <m/>
    <n v="-122"/>
    <n v="0"/>
    <s v=""/>
    <s v=""/>
  </r>
  <r>
    <n v="558"/>
    <s v="39122335"/>
    <s v="Z&amp;#243;calo de rel&amp;#233; Finder 96 para"/>
    <s v="1101892281"/>
    <s v="1"/>
    <d v="2025-07-16T00:00:00"/>
    <s v=""/>
    <s v="4800003183"/>
    <s v="450"/>
    <d v="2025-07-16T00:00:00"/>
    <s v=""/>
    <s v=""/>
    <d v="2025-07-17T00:00:00"/>
    <n v="0"/>
    <n v="0"/>
    <s v=""/>
    <n v="5"/>
    <n v="5"/>
    <n v="5"/>
    <n v="0"/>
    <n v="0"/>
    <n v="0"/>
    <s v="X"/>
    <s v="0.00"/>
    <s v=""/>
    <x v="0"/>
    <s v=""/>
    <s v="2455711"/>
    <s v=""/>
    <n v="0"/>
    <n v="0"/>
    <m/>
    <s v="7218|JA2585_1001"/>
    <n v="1"/>
    <s v="-"/>
    <m/>
    <s v="YES"/>
    <n v="5"/>
    <s v=""/>
    <s v=""/>
    <n v="0"/>
    <s v="X"/>
    <n v="1"/>
    <s v=""/>
    <s v=""/>
    <s v=""/>
    <s v=""/>
    <n v="7"/>
    <n v="0"/>
    <m/>
    <n v="-197"/>
    <n v="0"/>
    <s v=""/>
    <s v=""/>
  </r>
  <r>
    <n v="559"/>
    <s v="31161816"/>
    <s v="Separador roscado hexagonal Macho/Hembra"/>
    <s v="1101892362"/>
    <s v="1"/>
    <d v="2025-07-16T00:00:00"/>
    <s v=""/>
    <s v="4800003183"/>
    <s v="540"/>
    <d v="2025-07-16T00:00:00"/>
    <s v=""/>
    <s v=""/>
    <d v="2025-07-17T00:00:00"/>
    <n v="0"/>
    <n v="0"/>
    <s v=""/>
    <n v="50"/>
    <n v="50"/>
    <n v="50"/>
    <n v="0"/>
    <n v="0"/>
    <n v="0"/>
    <s v="X"/>
    <s v="0.00"/>
    <s v=""/>
    <x v="0"/>
    <s v=""/>
    <s v="0606686"/>
    <s v=""/>
    <n v="0"/>
    <n v="0"/>
    <m/>
    <s v="7218|JA2585_1001"/>
    <n v="1"/>
    <s v="-"/>
    <m/>
    <s v="YES"/>
    <n v="50"/>
    <s v=""/>
    <s v=""/>
    <n v="0"/>
    <s v="X"/>
    <n v="1"/>
    <s v=""/>
    <s v=""/>
    <s v=""/>
    <s v=""/>
    <n v="7"/>
    <n v="0"/>
    <m/>
    <n v="-197"/>
    <n v="0"/>
    <s v=""/>
    <s v=""/>
  </r>
  <r>
    <n v="560"/>
    <s v="43211503"/>
    <s v="Kensington CH1000 - Hub - 2 x USB 3.1 +"/>
    <s v="1101892552"/>
    <s v="1"/>
    <d v="2025-07-17T00:00:00"/>
    <s v=""/>
    <s v="4800003172"/>
    <s v="570"/>
    <d v="2025-07-10T00:00:00"/>
    <s v=""/>
    <s v=""/>
    <d v="2025-07-18T00:00:00"/>
    <n v="0"/>
    <n v="0"/>
    <s v=""/>
    <n v="5"/>
    <n v="5"/>
    <n v="5"/>
    <n v="0"/>
    <n v="0"/>
    <n v="0"/>
    <s v="X"/>
    <s v="0.00"/>
    <s v=""/>
    <x v="21"/>
    <s v=""/>
    <s v="4787170"/>
    <s v=""/>
    <n v="0"/>
    <n v="0"/>
    <m/>
    <s v="7218|JA2582_1001"/>
    <n v="8"/>
    <s v="-"/>
    <m/>
    <s v="YES"/>
    <n v="5"/>
    <s v=""/>
    <s v=""/>
    <n v="0"/>
    <s v="X"/>
    <n v="1"/>
    <s v=""/>
    <s v=""/>
    <s v=""/>
    <s v=""/>
    <n v="7"/>
    <n v="0"/>
    <m/>
    <n v="-196"/>
    <n v="0"/>
    <s v=""/>
    <s v=""/>
  </r>
  <r>
    <n v="561"/>
    <s v="39122213"/>
    <s v="Final de carrera con Palanca de rodillo"/>
    <s v="1101892592"/>
    <s v="1"/>
    <d v="2025-07-17T00:00:00"/>
    <s v=""/>
    <s v="4800003184"/>
    <s v="120"/>
    <d v="2025-07-17T00:00:00"/>
    <s v=""/>
    <s v=""/>
    <d v="2025-07-18T00:00:00"/>
    <n v="0"/>
    <n v="0"/>
    <s v=""/>
    <n v="5"/>
    <n v="5"/>
    <n v="5"/>
    <n v="0"/>
    <n v="0"/>
    <n v="0"/>
    <s v="X"/>
    <s v="0.00"/>
    <s v=""/>
    <x v="0"/>
    <s v=""/>
    <s v="3081664"/>
    <s v=""/>
    <n v="0"/>
    <n v="0"/>
    <m/>
    <s v="7218|JA2585_1001"/>
    <n v="1"/>
    <s v="-"/>
    <m/>
    <s v="YES"/>
    <n v="5"/>
    <s v=""/>
    <s v=""/>
    <n v="0"/>
    <s v="X"/>
    <n v="1"/>
    <s v=""/>
    <s v=""/>
    <s v=""/>
    <s v=""/>
    <n v="7"/>
    <n v="0"/>
    <m/>
    <n v="-196"/>
    <n v="0"/>
    <s v=""/>
    <s v=""/>
  </r>
  <r>
    <n v="562"/>
    <s v="43211503"/>
    <s v="C2G 4-Port USB-A Hub - Hub - 4 x USB 2.0"/>
    <s v="1101893679"/>
    <s v="1"/>
    <d v="2025-07-21T00:00:00"/>
    <s v=""/>
    <s v="4800003172"/>
    <s v="710"/>
    <d v="2025-07-10T00:00:00"/>
    <s v=""/>
    <s v=""/>
    <d v="2025-07-22T00:00:00"/>
    <n v="0"/>
    <n v="0"/>
    <s v=""/>
    <n v="2"/>
    <n v="2"/>
    <n v="2"/>
    <n v="0"/>
    <n v="0"/>
    <n v="0"/>
    <s v="X"/>
    <s v="0.00"/>
    <s v=""/>
    <x v="21"/>
    <s v=""/>
    <s v="6999238"/>
    <s v=""/>
    <n v="0"/>
    <n v="0"/>
    <m/>
    <s v="7218|JA2582_1001"/>
    <n v="12"/>
    <s v="-"/>
    <m/>
    <s v="YES"/>
    <n v="2"/>
    <s v=""/>
    <s v=""/>
    <n v="0"/>
    <s v="X"/>
    <n v="1"/>
    <s v=""/>
    <s v=""/>
    <s v=""/>
    <s v=""/>
    <n v="7"/>
    <n v="0"/>
    <m/>
    <n v="-192"/>
    <n v="0"/>
    <s v=""/>
    <s v=""/>
  </r>
  <r>
    <n v="563"/>
    <s v=""/>
    <s v="TRABAJOS DE CORTE DE MAYLAR - COSLADA"/>
    <s v="1101893680"/>
    <s v="1"/>
    <d v="2025-07-21T00:00:00"/>
    <s v=""/>
    <s v="4300350504"/>
    <s v="10"/>
    <d v="2025-07-30T00:00:00"/>
    <d v="2025-07-30T00:00:00"/>
    <s v=""/>
    <d v="2025-08-13T00:00:00"/>
    <n v="0"/>
    <n v="0"/>
    <s v="Liberado"/>
    <n v="1"/>
    <n v="1"/>
    <n v="0"/>
    <n v="0"/>
    <n v="0"/>
    <n v="0"/>
    <s v=""/>
    <s v="0.00"/>
    <s v=""/>
    <x v="18"/>
    <s v=""/>
    <s v=""/>
    <s v=""/>
    <n v="0"/>
    <n v="0"/>
    <m/>
    <s v="7218|S24B05_P10253"/>
    <n v="14"/>
    <s v="-"/>
    <m/>
    <s v=""/>
    <s v=""/>
    <s v=""/>
    <s v=""/>
    <n v="1"/>
    <s v=""/>
    <n v="0"/>
    <s v=""/>
    <s v=""/>
    <s v=""/>
    <s v=""/>
    <n v="7"/>
    <n v="1"/>
    <m/>
    <n v="-170"/>
    <n v="0"/>
    <s v=""/>
    <s v=""/>
  </r>
  <r>
    <n v="564"/>
    <s v="43211617"/>
    <s v="Cable USB 2.0 Hama, con A. USB A Macho,"/>
    <s v="1101893846"/>
    <s v="1"/>
    <d v="2025-07-22T00:00:00"/>
    <s v=""/>
    <s v="4800003188"/>
    <s v="500"/>
    <d v="2025-07-21T00:00:00"/>
    <s v=""/>
    <s v=""/>
    <d v="2025-07-23T00:00:00"/>
    <n v="0"/>
    <n v="0"/>
    <s v=""/>
    <n v="1"/>
    <n v="1"/>
    <n v="1"/>
    <n v="0"/>
    <n v="0"/>
    <n v="0"/>
    <s v="X"/>
    <s v="0.00"/>
    <s v=""/>
    <x v="0"/>
    <s v=""/>
    <s v="2386143"/>
    <s v=""/>
    <n v="0"/>
    <n v="0"/>
    <m/>
    <s v="7218|JA2585_1001"/>
    <n v="2"/>
    <s v="-"/>
    <m/>
    <s v="YES"/>
    <n v="1"/>
    <s v=""/>
    <s v=""/>
    <n v="0"/>
    <s v="X"/>
    <n v="1"/>
    <s v=""/>
    <s v=""/>
    <s v=""/>
    <s v=""/>
    <n v="7"/>
    <n v="0"/>
    <m/>
    <n v="-191"/>
    <n v="0"/>
    <s v=""/>
    <s v=""/>
  </r>
  <r>
    <n v="565"/>
    <s v=""/>
    <s v="FABRICACION PIEZAS"/>
    <s v="1101893987"/>
    <s v="1"/>
    <d v="2025-07-22T00:00:00"/>
    <s v=""/>
    <s v="4300350909"/>
    <s v="10"/>
    <d v="2025-08-07T00:00:00"/>
    <d v="2025-08-07T00:00:00"/>
    <s v=""/>
    <d v="2025-09-14T00:00:00"/>
    <n v="0"/>
    <n v="0"/>
    <s v="Liberado"/>
    <n v="1"/>
    <n v="1"/>
    <n v="0"/>
    <n v="0"/>
    <n v="0"/>
    <n v="0"/>
    <s v=""/>
    <s v="0.00"/>
    <s v=""/>
    <x v="26"/>
    <s v=""/>
    <s v=""/>
    <s v=""/>
    <n v="0"/>
    <n v="0"/>
    <m/>
    <s v="7218|JA2594_1001"/>
    <n v="38"/>
    <s v="-"/>
    <m/>
    <s v=""/>
    <s v=""/>
    <s v=""/>
    <s v=""/>
    <n v="1"/>
    <s v=""/>
    <n v="0"/>
    <s v=""/>
    <s v=""/>
    <s v=""/>
    <s v=""/>
    <n v="7"/>
    <n v="1"/>
    <m/>
    <n v="-138"/>
    <n v="0"/>
    <s v=""/>
    <s v=""/>
  </r>
  <r>
    <n v="566"/>
    <s v="43211617"/>
    <s v="Cable USB 2.0 Hama, con A. USB A Macho,"/>
    <s v="1101894884"/>
    <s v="1"/>
    <d v="2025-07-24T00:00:00"/>
    <s v=""/>
    <s v="4800003193"/>
    <s v="600"/>
    <d v="2025-07-23T00:00:00"/>
    <s v=""/>
    <s v=""/>
    <d v="2025-07-25T00:00:00"/>
    <n v="0"/>
    <n v="0"/>
    <s v=""/>
    <n v="2"/>
    <n v="2"/>
    <n v="2"/>
    <n v="0"/>
    <n v="0"/>
    <n v="0"/>
    <s v="X"/>
    <s v="0.00"/>
    <s v=""/>
    <x v="0"/>
    <s v=""/>
    <s v="2386143"/>
    <s v=""/>
    <n v="0"/>
    <n v="0"/>
    <m/>
    <s v="7218|JA2585_1001"/>
    <n v="2"/>
    <s v="-"/>
    <m/>
    <s v="YES"/>
    <n v="2"/>
    <s v=""/>
    <s v=""/>
    <n v="0"/>
    <s v="X"/>
    <n v="1"/>
    <s v=""/>
    <s v=""/>
    <s v=""/>
    <s v=""/>
    <n v="7"/>
    <n v="0"/>
    <m/>
    <n v="-189"/>
    <n v="0"/>
    <s v=""/>
    <s v=""/>
  </r>
  <r>
    <n v="567"/>
    <s v="1359900000500"/>
    <s v="COMPRA DIRECTA ELECTRICOS/ELECTRONICOS"/>
    <s v="1101896436"/>
    <s v="1"/>
    <d v="2025-07-30T00:00:00"/>
    <s v=""/>
    <s v="4200624192"/>
    <s v="10"/>
    <d v="2025-08-22T00:00:00"/>
    <d v="2025-08-25T00:00:00"/>
    <s v=""/>
    <d v="2025-10-21T00:00:00"/>
    <n v="30"/>
    <n v="8"/>
    <s v="Liberado"/>
    <n v="1"/>
    <n v="1"/>
    <n v="1"/>
    <n v="0"/>
    <n v="0"/>
    <n v="0"/>
    <s v="X"/>
    <s v="0.00"/>
    <s v=""/>
    <x v="6"/>
    <s v="OTROS FABRICANTES"/>
    <s v="1359900000500"/>
    <s v=""/>
    <n v="0"/>
    <n v="0"/>
    <m/>
    <s v="7218|JA2594_1001"/>
    <n v="60"/>
    <s v="-"/>
    <m/>
    <s v="YES"/>
    <n v="1"/>
    <s v=""/>
    <s v=""/>
    <n v="0"/>
    <s v="X"/>
    <n v="1"/>
    <s v=""/>
    <s v=""/>
    <s v=""/>
    <s v=""/>
    <n v="7"/>
    <n v="0"/>
    <m/>
    <n v="-101"/>
    <n v="0"/>
    <s v=""/>
    <s v=""/>
  </r>
  <r>
    <n v="568"/>
    <s v="39121723"/>
    <s v="Funda termorrectr&amp;#225;ctil recta TE Con"/>
    <s v="1101898212"/>
    <s v="1"/>
    <d v="2025-08-05T00:00:00"/>
    <s v=""/>
    <s v="4800003218"/>
    <s v="110"/>
    <d v="2025-08-05T00:00:00"/>
    <s v=""/>
    <s v=""/>
    <d v="2025-08-06T00:00:00"/>
    <n v="0"/>
    <n v="0"/>
    <s v=""/>
    <n v="1"/>
    <n v="1"/>
    <n v="1"/>
    <n v="0"/>
    <n v="0"/>
    <n v="0"/>
    <s v="X"/>
    <s v="0.00"/>
    <s v=""/>
    <x v="0"/>
    <s v=""/>
    <s v="7183092"/>
    <s v=""/>
    <n v="0"/>
    <n v="0"/>
    <m/>
    <s v="7218|JA2585_1001"/>
    <n v="1"/>
    <s v="-"/>
    <m/>
    <s v="YES"/>
    <n v="1"/>
    <s v=""/>
    <s v=""/>
    <n v="0"/>
    <s v="X"/>
    <n v="1"/>
    <s v=""/>
    <s v=""/>
    <s v=""/>
    <s v=""/>
    <n v="8"/>
    <n v="0"/>
    <m/>
    <n v="-177"/>
    <n v="0"/>
    <s v=""/>
    <s v=""/>
  </r>
  <r>
    <n v="569"/>
    <s v=""/>
    <s v="MONTAJE REJIBAND SF.03"/>
    <s v="1101898253"/>
    <s v="1"/>
    <d v="2025-08-05T00:00:00"/>
    <s v=""/>
    <s v="4300351264"/>
    <s v="10"/>
    <d v="2025-08-18T00:00:00"/>
    <d v="2025-08-19T00:00:00"/>
    <s v=""/>
    <d v="2025-12-31T00:00:00"/>
    <n v="0"/>
    <n v="0"/>
    <s v="Liberado"/>
    <n v="1"/>
    <n v="1"/>
    <n v="0"/>
    <n v="0"/>
    <n v="0"/>
    <n v="0"/>
    <s v=""/>
    <s v="0.00"/>
    <s v=""/>
    <x v="31"/>
    <s v=""/>
    <s v=""/>
    <s v=""/>
    <n v="0"/>
    <n v="0"/>
    <m/>
    <s v="7218|S24B05_GAR03"/>
    <n v="135"/>
    <s v="-"/>
    <m/>
    <s v=""/>
    <s v=""/>
    <s v=""/>
    <s v=""/>
    <n v="1"/>
    <s v=""/>
    <n v="0"/>
    <s v=""/>
    <s v=""/>
    <s v=""/>
    <s v=""/>
    <n v="8"/>
    <n v="1"/>
    <m/>
    <n v="-30"/>
    <n v="0"/>
    <s v=""/>
    <s v=""/>
  </r>
  <r>
    <n v="570"/>
    <s v="26121539"/>
    <s v="Cable de conexi&amp;#243;n Lapp 4160203, &amp;#2"/>
    <s v="1101898527"/>
    <s v="1"/>
    <d v="2025-08-06T00:00:00"/>
    <s v=""/>
    <s v="4800003218"/>
    <s v="550"/>
    <d v="2025-08-05T00:00:00"/>
    <s v=""/>
    <s v=""/>
    <d v="2025-08-07T00:00:00"/>
    <n v="0"/>
    <n v="0"/>
    <s v=""/>
    <n v="15"/>
    <n v="15"/>
    <n v="15"/>
    <n v="0"/>
    <n v="0"/>
    <n v="0"/>
    <s v="X"/>
    <s v="0.00"/>
    <s v=""/>
    <x v="0"/>
    <s v=""/>
    <s v="7244238"/>
    <s v=""/>
    <n v="0"/>
    <n v="0"/>
    <m/>
    <s v="7218|JA2593_1001"/>
    <n v="2"/>
    <s v="-"/>
    <m/>
    <s v="YES"/>
    <n v="15"/>
    <s v=""/>
    <s v=""/>
    <n v="0"/>
    <s v="X"/>
    <n v="1"/>
    <s v=""/>
    <s v=""/>
    <s v=""/>
    <s v=""/>
    <n v="8"/>
    <n v="0"/>
    <m/>
    <n v="-176"/>
    <n v="0"/>
    <s v=""/>
    <s v=""/>
  </r>
  <r>
    <n v="571"/>
    <s v="39121324"/>
    <s v="Caja Spelsberg de Poliestireno Gris, 254"/>
    <s v="1101898813"/>
    <s v="1"/>
    <d v="2025-08-07T00:00:00"/>
    <s v=""/>
    <s v="4800003218"/>
    <s v="880"/>
    <d v="2025-08-05T00:00:00"/>
    <s v=""/>
    <s v=""/>
    <d v="2025-08-08T00:00:00"/>
    <n v="0"/>
    <n v="0"/>
    <s v=""/>
    <n v="1"/>
    <n v="1"/>
    <n v="1"/>
    <n v="0"/>
    <n v="0"/>
    <n v="0"/>
    <s v="X"/>
    <s v="0.00"/>
    <s v=""/>
    <x v="0"/>
    <s v=""/>
    <s v="0832554"/>
    <s v=""/>
    <n v="0"/>
    <n v="0"/>
    <m/>
    <s v="7218|S24B05_S1074"/>
    <n v="3"/>
    <s v="-"/>
    <m/>
    <s v="YES"/>
    <n v="1"/>
    <s v=""/>
    <s v=""/>
    <n v="0"/>
    <s v="X"/>
    <n v="1"/>
    <s v=""/>
    <s v=""/>
    <s v=""/>
    <s v=""/>
    <n v="8"/>
    <n v="0"/>
    <m/>
    <n v="-175"/>
    <n v="0"/>
    <s v=""/>
    <s v=""/>
  </r>
  <r>
    <n v="572"/>
    <s v="1359900000500"/>
    <s v="COMPRA DIRECTA ELECTRICOS/ELECTRONICOS"/>
    <s v="1101898899"/>
    <s v="1"/>
    <d v="2025-08-07T00:00:00"/>
    <s v=""/>
    <s v="4200624413"/>
    <s v="10"/>
    <d v="2025-08-25T00:00:00"/>
    <d v="2025-08-26T00:00:00"/>
    <s v=""/>
    <d v="2025-10-31T00:00:00"/>
    <n v="30"/>
    <n v="8"/>
    <s v="Liberado"/>
    <n v="1"/>
    <n v="1"/>
    <n v="1"/>
    <n v="0"/>
    <n v="0"/>
    <n v="0"/>
    <s v="X"/>
    <s v="0.00"/>
    <s v=""/>
    <x v="6"/>
    <s v="OTROS FABRICANTES"/>
    <s v="1359900000500"/>
    <s v=""/>
    <n v="0"/>
    <n v="0"/>
    <m/>
    <s v="7218|JA2581_1001"/>
    <n v="67"/>
    <s v="-"/>
    <m/>
    <s v="YES"/>
    <n v="1"/>
    <s v=""/>
    <s v=""/>
    <n v="0"/>
    <s v="X"/>
    <n v="1"/>
    <s v=""/>
    <s v=""/>
    <s v=""/>
    <s v=""/>
    <n v="8"/>
    <n v="0"/>
    <m/>
    <n v="-91"/>
    <n v="0"/>
    <s v=""/>
    <s v=""/>
  </r>
  <r>
    <n v="573"/>
    <s v="55121612"/>
    <s v="PK100 ETIQ APLI POLIEST A4 BCO 12121"/>
    <s v="1101899457"/>
    <s v="1"/>
    <d v="2025-08-11T00:00:00"/>
    <s v=""/>
    <s v="4800003205"/>
    <s v="510"/>
    <d v="2025-08-01T00:00:00"/>
    <s v=""/>
    <s v=""/>
    <d v="2025-08-12T00:00:00"/>
    <n v="0"/>
    <n v="0"/>
    <s v=""/>
    <n v="1"/>
    <n v="1"/>
    <n v="1"/>
    <n v="0"/>
    <n v="0"/>
    <n v="0"/>
    <s v="X"/>
    <s v="0.00"/>
    <s v=""/>
    <x v="5"/>
    <s v=""/>
    <s v="10208643"/>
    <s v=""/>
    <n v="0"/>
    <n v="0"/>
    <m/>
    <s v="7218|S24B05_S1074"/>
    <n v="11"/>
    <s v="-"/>
    <m/>
    <s v="YES"/>
    <n v="1"/>
    <s v=""/>
    <s v=""/>
    <n v="0"/>
    <s v="X"/>
    <n v="1"/>
    <s v=""/>
    <s v=""/>
    <s v=""/>
    <s v=""/>
    <n v="8"/>
    <n v="0"/>
    <m/>
    <n v="-171"/>
    <n v="0"/>
    <s v=""/>
    <s v=""/>
  </r>
  <r>
    <n v="574"/>
    <s v="1709800000500"/>
    <s v="COMPRA DIRECTA FERRETERIA Y HERRAMIENTAS"/>
    <s v="1101899460"/>
    <s v="1"/>
    <d v="2025-08-11T00:00:00"/>
    <s v=""/>
    <s v="4200624525"/>
    <s v="10"/>
    <d v="2025-08-26T00:00:00"/>
    <d v="2025-08-27T00:00:00"/>
    <s v=""/>
    <d v="2025-10-31T00:00:00"/>
    <n v="30"/>
    <n v="8"/>
    <s v="Liberado"/>
    <n v="1"/>
    <n v="1"/>
    <n v="1"/>
    <n v="0"/>
    <n v="0"/>
    <n v="0"/>
    <s v="X"/>
    <s v="0.00"/>
    <s v=""/>
    <x v="23"/>
    <s v="OTROS FABRICANTES"/>
    <s v="1709800000500"/>
    <s v=""/>
    <n v="0"/>
    <n v="0"/>
    <m/>
    <s v="7218|JA2593_1001"/>
    <n v="66"/>
    <s v="-"/>
    <m/>
    <s v="YES"/>
    <n v="1"/>
    <s v=""/>
    <s v=""/>
    <n v="0"/>
    <s v="X"/>
    <n v="1"/>
    <s v=""/>
    <s v=""/>
    <s v=""/>
    <s v=""/>
    <n v="8"/>
    <n v="0"/>
    <m/>
    <n v="-91"/>
    <n v="0"/>
    <s v=""/>
    <s v=""/>
  </r>
  <r>
    <n v="575"/>
    <s v="1709800000500"/>
    <s v="COMPRA DIRECTA FERRETERIA Y HERRAMIENTAS"/>
    <s v="1101899460"/>
    <s v="2"/>
    <d v="2025-08-11T00:00:00"/>
    <s v=""/>
    <s v="4200624525"/>
    <s v="20"/>
    <d v="2025-08-26T00:00:00"/>
    <d v="2025-08-27T00:00:00"/>
    <s v=""/>
    <d v="2025-10-31T00:00:00"/>
    <n v="30"/>
    <n v="8"/>
    <s v="Liberado"/>
    <n v="1"/>
    <n v="1"/>
    <n v="1"/>
    <n v="0"/>
    <n v="0"/>
    <n v="0"/>
    <s v="X"/>
    <s v="0.00"/>
    <s v=""/>
    <x v="23"/>
    <s v="OTROS FABRICANTES"/>
    <s v="1709800000500"/>
    <s v=""/>
    <n v="0"/>
    <n v="0"/>
    <m/>
    <s v="7218|JA2593_1001"/>
    <n v="66"/>
    <s v="-"/>
    <m/>
    <s v="YES"/>
    <n v="1"/>
    <s v=""/>
    <s v=""/>
    <n v="0"/>
    <s v="X"/>
    <n v="1"/>
    <s v=""/>
    <s v=""/>
    <s v=""/>
    <s v=""/>
    <n v="8"/>
    <n v="0"/>
    <m/>
    <n v="-91"/>
    <n v="0"/>
    <s v=""/>
    <s v=""/>
  </r>
  <r>
    <n v="576"/>
    <s v="1709800000500"/>
    <s v="COMPRA DIRECTA FERRETERIA Y HERRAMIENTAS"/>
    <s v="1101899460"/>
    <s v="3"/>
    <d v="2025-08-11T00:00:00"/>
    <s v=""/>
    <s v="4200624525"/>
    <s v="30"/>
    <d v="2025-08-26T00:00:00"/>
    <d v="2025-08-27T00:00:00"/>
    <s v=""/>
    <d v="2025-10-31T00:00:00"/>
    <n v="30"/>
    <n v="8"/>
    <s v="Liberado"/>
    <n v="1"/>
    <n v="1"/>
    <n v="1"/>
    <n v="0"/>
    <n v="0"/>
    <n v="0"/>
    <s v="X"/>
    <s v="0.00"/>
    <s v=""/>
    <x v="23"/>
    <s v="OTROS FABRICANTES"/>
    <s v="1709800000500"/>
    <s v=""/>
    <n v="0"/>
    <n v="0"/>
    <m/>
    <s v="7218|JA2593_1001"/>
    <n v="66"/>
    <s v="-"/>
    <m/>
    <s v="YES"/>
    <n v="1"/>
    <s v=""/>
    <s v=""/>
    <n v="0"/>
    <s v="X"/>
    <n v="1"/>
    <s v=""/>
    <s v=""/>
    <s v=""/>
    <s v=""/>
    <n v="8"/>
    <n v="0"/>
    <m/>
    <n v="-91"/>
    <n v="0"/>
    <s v=""/>
    <s v=""/>
  </r>
  <r>
    <n v="577"/>
    <s v="1709800000500"/>
    <s v="COMPRA DIRECTA FERRETERIA Y HERRAMIENTAS"/>
    <s v="1101899460"/>
    <s v="4"/>
    <d v="2025-08-11T00:00:00"/>
    <s v=""/>
    <s v="4200624525"/>
    <s v="40"/>
    <d v="2025-08-26T00:00:00"/>
    <d v="2025-08-27T00:00:00"/>
    <s v=""/>
    <d v="2025-10-31T00:00:00"/>
    <n v="30"/>
    <n v="8"/>
    <s v="Liberado"/>
    <n v="1"/>
    <n v="1"/>
    <n v="1"/>
    <n v="0"/>
    <n v="0"/>
    <n v="0"/>
    <s v="X"/>
    <s v="0.00"/>
    <s v=""/>
    <x v="23"/>
    <s v="OTROS FABRICANTES"/>
    <s v="1709800000500"/>
    <s v=""/>
    <n v="0"/>
    <n v="0"/>
    <m/>
    <s v="7218|JA2593_1001"/>
    <n v="66"/>
    <s v="-"/>
    <m/>
    <s v="YES"/>
    <n v="1"/>
    <s v=""/>
    <s v=""/>
    <n v="0"/>
    <s v="X"/>
    <n v="1"/>
    <s v=""/>
    <s v=""/>
    <s v=""/>
    <s v=""/>
    <n v="8"/>
    <n v="0"/>
    <m/>
    <n v="-91"/>
    <n v="0"/>
    <s v=""/>
    <s v=""/>
  </r>
  <r>
    <n v="578"/>
    <s v="39121606"/>
    <s v="Fusible de cartucho cer&amp;#225;mico Mersen"/>
    <s v="1101899657"/>
    <s v="1"/>
    <d v="2025-08-12T00:00:00"/>
    <s v=""/>
    <s v="4800003223"/>
    <s v="600"/>
    <d v="2025-08-08T00:00:00"/>
    <s v=""/>
    <s v=""/>
    <d v="2025-08-13T00:00:00"/>
    <n v="0"/>
    <n v="0"/>
    <s v=""/>
    <n v="10"/>
    <n v="10"/>
    <n v="10"/>
    <n v="0"/>
    <n v="0"/>
    <n v="0"/>
    <s v="X"/>
    <s v="0.00"/>
    <s v=""/>
    <x v="0"/>
    <s v=""/>
    <s v="1886962"/>
    <s v=""/>
    <n v="0"/>
    <n v="0"/>
    <m/>
    <s v="7218|S24B05_S1074"/>
    <n v="5"/>
    <s v="-"/>
    <m/>
    <s v="YES"/>
    <n v="10"/>
    <s v=""/>
    <s v=""/>
    <n v="0"/>
    <s v="X"/>
    <n v="1"/>
    <s v=""/>
    <s v=""/>
    <s v=""/>
    <s v=""/>
    <n v="8"/>
    <n v="0"/>
    <m/>
    <n v="-170"/>
    <n v="0"/>
    <s v=""/>
    <s v=""/>
  </r>
  <r>
    <n v="579"/>
    <s v="1709800000500"/>
    <s v="COMPRA DIRECTA FERRETERIA Y HERRAMIENTAS"/>
    <s v="1101900103"/>
    <s v="1"/>
    <d v="2025-08-13T00:00:00"/>
    <s v=""/>
    <s v="4200624659"/>
    <s v="10"/>
    <d v="2025-08-27T00:00:00"/>
    <d v="2025-08-28T00:00:00"/>
    <s v=""/>
    <d v="2025-10-31T00:00:00"/>
    <n v="30"/>
    <n v="8"/>
    <s v="Liberado"/>
    <n v="20"/>
    <n v="20"/>
    <n v="20"/>
    <n v="0"/>
    <n v="0"/>
    <n v="0"/>
    <s v="X"/>
    <s v="0.00"/>
    <s v=""/>
    <x v="23"/>
    <s v="OTROS FABRICANTES"/>
    <s v="1709800000500"/>
    <s v=""/>
    <n v="0"/>
    <n v="0"/>
    <m/>
    <s v="7218|JA2594_1001"/>
    <n v="65"/>
    <s v="-"/>
    <m/>
    <s v="YES"/>
    <n v="20"/>
    <s v=""/>
    <s v=""/>
    <n v="0"/>
    <s v="X"/>
    <n v="1"/>
    <s v=""/>
    <s v=""/>
    <s v=""/>
    <s v=""/>
    <n v="8"/>
    <n v="0"/>
    <m/>
    <n v="-91"/>
    <n v="0"/>
    <s v=""/>
    <s v=""/>
  </r>
  <r>
    <n v="580"/>
    <s v="1709800000500"/>
    <s v="COMPRA DIRECTA FERRETERIA Y HERRAMIENTAS"/>
    <s v="1101900103"/>
    <s v="2"/>
    <d v="2025-08-13T00:00:00"/>
    <s v=""/>
    <s v="4200624659"/>
    <s v="20"/>
    <d v="2025-08-27T00:00:00"/>
    <d v="2025-08-28T00:00:00"/>
    <s v=""/>
    <d v="2025-10-31T00:00:00"/>
    <n v="30"/>
    <n v="8"/>
    <s v="Liberado"/>
    <n v="20"/>
    <n v="20"/>
    <n v="20"/>
    <n v="0"/>
    <n v="0"/>
    <n v="0"/>
    <s v="X"/>
    <s v="0.00"/>
    <s v=""/>
    <x v="23"/>
    <s v="OTROS FABRICANTES"/>
    <s v="1709800000500"/>
    <s v=""/>
    <n v="0"/>
    <n v="0"/>
    <m/>
    <s v="7218|JA2594_1001"/>
    <n v="65"/>
    <s v="-"/>
    <m/>
    <s v="YES"/>
    <n v="20"/>
    <s v=""/>
    <s v=""/>
    <n v="0"/>
    <s v="X"/>
    <n v="1"/>
    <s v=""/>
    <s v=""/>
    <s v=""/>
    <s v=""/>
    <n v="8"/>
    <n v="0"/>
    <m/>
    <n v="-91"/>
    <n v="0"/>
    <s v=""/>
    <s v=""/>
  </r>
  <r>
    <n v="581"/>
    <s v="1709800000500"/>
    <s v="COMPRA DIRECTA FERRETERIA Y HERRAMIENTAS"/>
    <s v="1101900103"/>
    <s v="3"/>
    <d v="2025-08-13T00:00:00"/>
    <s v=""/>
    <s v="4200624659"/>
    <s v="30"/>
    <d v="2025-08-27T00:00:00"/>
    <d v="2025-08-28T00:00:00"/>
    <s v=""/>
    <d v="2025-10-31T00:00:00"/>
    <n v="30"/>
    <n v="8"/>
    <s v="Liberado"/>
    <n v="20"/>
    <n v="20"/>
    <n v="20"/>
    <n v="0"/>
    <n v="0"/>
    <n v="0"/>
    <s v="X"/>
    <s v="0.00"/>
    <s v=""/>
    <x v="23"/>
    <s v="OTROS FABRICANTES"/>
    <s v="1709800000500"/>
    <s v=""/>
    <n v="0"/>
    <n v="0"/>
    <m/>
    <s v="7218|JA2594_1001"/>
    <n v="65"/>
    <s v="-"/>
    <m/>
    <s v="YES"/>
    <n v="20"/>
    <s v=""/>
    <s v=""/>
    <n v="0"/>
    <s v="X"/>
    <n v="1"/>
    <s v=""/>
    <s v=""/>
    <s v=""/>
    <s v=""/>
    <n v="8"/>
    <n v="0"/>
    <m/>
    <n v="-91"/>
    <n v="0"/>
    <s v=""/>
    <s v=""/>
  </r>
  <r>
    <n v="582"/>
    <s v="1357007369100"/>
    <s v="MARCADOR ADH P/SERIE H 3000X"/>
    <s v="1101900185"/>
    <s v="1"/>
    <d v="2025-08-13T00:00:00"/>
    <s v=""/>
    <s v="4200624090"/>
    <s v="10"/>
    <d v="2025-08-21T00:00:00"/>
    <d v="2025-08-21T00:00:00"/>
    <s v=""/>
    <d v="2025-08-28T00:00:00"/>
    <n v="40"/>
    <n v="8"/>
    <s v="Liberado"/>
    <n v="1"/>
    <n v="1"/>
    <n v="1"/>
    <n v="0"/>
    <n v="1"/>
    <n v="0"/>
    <s v="X"/>
    <s v="0.00"/>
    <s v=""/>
    <x v="34"/>
    <s v="SHINING 3D"/>
    <s v="P00012182"/>
    <s v=""/>
    <n v="0"/>
    <n v="0"/>
    <m/>
    <s v="7218|S24B05_S1071"/>
    <n v="7"/>
    <s v="-"/>
    <m/>
    <s v="YES"/>
    <n v="1"/>
    <s v=""/>
    <s v=""/>
    <n v="0"/>
    <s v="X"/>
    <n v="1"/>
    <s v=""/>
    <s v=""/>
    <s v=""/>
    <s v=""/>
    <n v="8"/>
    <n v="0"/>
    <m/>
    <n v="-155"/>
    <n v="0"/>
    <s v=""/>
    <s v=""/>
  </r>
  <r>
    <n v="583"/>
    <s v="1709800000500"/>
    <s v="COMPRA DIRECTA FERRETERIA Y HERRAMIENTAS"/>
    <s v="1101900360"/>
    <s v="1"/>
    <d v="2025-08-14T00:00:00"/>
    <s v=""/>
    <s v="4200624673"/>
    <s v="10"/>
    <d v="2025-08-27T00:00:00"/>
    <d v="2025-08-28T00:00:00"/>
    <s v=""/>
    <d v="2025-10-31T00:00:00"/>
    <n v="30"/>
    <n v="8"/>
    <s v="Liberado"/>
    <n v="2"/>
    <n v="2"/>
    <n v="2"/>
    <n v="0"/>
    <n v="0"/>
    <n v="0"/>
    <s v="X"/>
    <s v="0.00"/>
    <s v=""/>
    <x v="23"/>
    <s v="OTROS FABRICANTES"/>
    <s v="1709800000500"/>
    <s v=""/>
    <n v="0"/>
    <n v="0"/>
    <m/>
    <s v="7218|JA2594_1001"/>
    <n v="65"/>
    <s v="-"/>
    <m/>
    <s v="YES"/>
    <n v="2"/>
    <s v=""/>
    <s v=""/>
    <n v="0"/>
    <s v="X"/>
    <n v="1"/>
    <s v=""/>
    <s v=""/>
    <s v=""/>
    <s v=""/>
    <n v="8"/>
    <n v="0"/>
    <m/>
    <n v="-91"/>
    <n v="0"/>
    <s v=""/>
    <s v=""/>
  </r>
  <r>
    <n v="584"/>
    <s v="1709800000500"/>
    <s v="COMPRA DIRECTA FERRETERIA Y HERRAMIENTAS"/>
    <s v="1101900360"/>
    <s v="2"/>
    <d v="2025-08-14T00:00:00"/>
    <s v=""/>
    <s v="4200624673"/>
    <s v="20"/>
    <d v="2025-08-27T00:00:00"/>
    <d v="2025-08-28T00:00:00"/>
    <s v=""/>
    <d v="2025-10-31T00:00:00"/>
    <n v="30"/>
    <n v="8"/>
    <s v="Liberado"/>
    <n v="2"/>
    <n v="2"/>
    <n v="2"/>
    <n v="0"/>
    <n v="0"/>
    <n v="0"/>
    <s v="X"/>
    <s v="0.00"/>
    <s v=""/>
    <x v="23"/>
    <s v="OTROS FABRICANTES"/>
    <s v="1709800000500"/>
    <s v=""/>
    <n v="0"/>
    <n v="0"/>
    <m/>
    <s v="7218|JA2594_1001"/>
    <n v="65"/>
    <s v="-"/>
    <m/>
    <s v="YES"/>
    <n v="2"/>
    <s v=""/>
    <s v=""/>
    <n v="0"/>
    <s v="X"/>
    <n v="1"/>
    <s v=""/>
    <s v=""/>
    <s v=""/>
    <s v=""/>
    <n v="8"/>
    <n v="0"/>
    <m/>
    <n v="-91"/>
    <n v="0"/>
    <s v=""/>
    <s v=""/>
  </r>
  <r>
    <n v="585"/>
    <s v="1359900000500"/>
    <s v="COMPRA DIRECTA ELECTRICOS/ELECTRONICOS"/>
    <s v="1101901582"/>
    <s v="1"/>
    <d v="2025-08-21T00:00:00"/>
    <s v=""/>
    <s v="4200625226"/>
    <s v="10"/>
    <d v="2025-09-02T00:00:00"/>
    <d v="2025-09-05T00:00:00"/>
    <s v=""/>
    <d v="2025-10-13T00:00:00"/>
    <n v="30"/>
    <n v="8"/>
    <s v="Liberado"/>
    <n v="6"/>
    <n v="6"/>
    <n v="6"/>
    <n v="0"/>
    <n v="0"/>
    <n v="0"/>
    <s v="X"/>
    <s v="0.00"/>
    <s v=""/>
    <x v="9"/>
    <s v="OTROS FABRICANTES"/>
    <s v="1359900000500"/>
    <s v=""/>
    <n v="0"/>
    <n v="0"/>
    <m/>
    <s v="7218|JA2581_1001"/>
    <n v="41"/>
    <s v="-"/>
    <m/>
    <s v="YES"/>
    <n v="6"/>
    <s v=""/>
    <s v=""/>
    <n v="0"/>
    <s v="X"/>
    <n v="1"/>
    <s v=""/>
    <s v=""/>
    <s v=""/>
    <s v=""/>
    <n v="8"/>
    <n v="0"/>
    <m/>
    <n v="-109"/>
    <n v="0"/>
    <s v=""/>
    <s v=""/>
  </r>
  <r>
    <n v="586"/>
    <s v="1359900000500"/>
    <s v="COMPRA DIRECTA ELECTRICOS/ELECTRONICOS"/>
    <s v="1101902110"/>
    <s v="1"/>
    <d v="2025-08-25T00:00:00"/>
    <s v=""/>
    <s v="4200625298"/>
    <s v="10"/>
    <d v="2025-09-02T00:00:00"/>
    <d v="2025-09-05T00:00:00"/>
    <s v=""/>
    <d v="2025-10-31T00:00:00"/>
    <n v="30"/>
    <n v="8"/>
    <s v="Liberado"/>
    <n v="1"/>
    <n v="1"/>
    <n v="1"/>
    <n v="0"/>
    <n v="0"/>
    <n v="0"/>
    <s v="X"/>
    <s v="0.00"/>
    <s v=""/>
    <x v="9"/>
    <s v="OTROS FABRICANTES"/>
    <s v="1359900000500"/>
    <s v=""/>
    <n v="0"/>
    <n v="0"/>
    <m/>
    <s v="7218|S24B05_S1076"/>
    <n v="59"/>
    <s v="-"/>
    <m/>
    <s v="YES"/>
    <n v="1"/>
    <s v=""/>
    <s v=""/>
    <n v="0"/>
    <s v="X"/>
    <n v="1"/>
    <s v=""/>
    <s v=""/>
    <s v=""/>
    <s v=""/>
    <n v="8"/>
    <n v="0"/>
    <m/>
    <n v="-91"/>
    <n v="0"/>
    <s v=""/>
    <s v=""/>
  </r>
  <r>
    <n v="587"/>
    <s v="32151703"/>
    <s v="Memoria Phoenix Contact SD FLASH 512MB"/>
    <s v="1101903948"/>
    <s v="1"/>
    <d v="2025-09-02T00:00:00"/>
    <s v=""/>
    <s v="4800003245"/>
    <s v="130"/>
    <d v="2025-09-02T00:00:00"/>
    <s v=""/>
    <s v=""/>
    <d v="2025-09-03T00:00:00"/>
    <n v="0"/>
    <n v="0"/>
    <s v=""/>
    <n v="1"/>
    <n v="1"/>
    <n v="1"/>
    <n v="0"/>
    <n v="0"/>
    <n v="0"/>
    <s v="X"/>
    <s v="0.00"/>
    <s v=""/>
    <x v="0"/>
    <s v=""/>
    <s v="2416141"/>
    <s v=""/>
    <n v="0"/>
    <n v="0"/>
    <m/>
    <s v="7218|JA2581_1001"/>
    <n v="1"/>
    <s v="-"/>
    <m/>
    <s v="YES"/>
    <n v="1"/>
    <s v=""/>
    <s v=""/>
    <n v="0"/>
    <s v="X"/>
    <n v="1"/>
    <s v=""/>
    <s v=""/>
    <s v=""/>
    <s v=""/>
    <n v="9"/>
    <n v="0"/>
    <m/>
    <n v="-149"/>
    <n v="0"/>
    <s v=""/>
    <s v=""/>
  </r>
  <r>
    <n v="588"/>
    <s v="1359900000500"/>
    <s v="COMPRA DIRECTA ELECTRICOS/ELECTRONICOS"/>
    <s v="1101904260"/>
    <s v="1"/>
    <d v="2025-09-03T00:00:00"/>
    <s v=""/>
    <s v="4200626753"/>
    <s v="10"/>
    <d v="2025-09-12T00:00:00"/>
    <d v="2025-09-17T00:00:00"/>
    <s v=""/>
    <d v="2025-11-28T00:00:00"/>
    <n v="30"/>
    <n v="8"/>
    <s v="Liberado"/>
    <n v="1"/>
    <n v="1"/>
    <n v="1"/>
    <n v="0"/>
    <n v="0"/>
    <n v="0"/>
    <s v="X"/>
    <s v="0.00"/>
    <s v=""/>
    <x v="6"/>
    <s v="OTROS FABRICANTES"/>
    <s v="1359900000500"/>
    <s v=""/>
    <n v="0"/>
    <n v="0"/>
    <m/>
    <s v="7218|S24B05_S1076"/>
    <n v="77"/>
    <s v="-"/>
    <m/>
    <s v="YES"/>
    <n v="1"/>
    <s v=""/>
    <s v=""/>
    <n v="0"/>
    <s v="X"/>
    <n v="1"/>
    <s v=""/>
    <s v=""/>
    <s v=""/>
    <s v=""/>
    <n v="9"/>
    <n v="0"/>
    <m/>
    <n v="-63"/>
    <n v="0"/>
    <s v=""/>
    <s v=""/>
  </r>
  <r>
    <n v="589"/>
    <s v="1359900000500"/>
    <s v="COMPRA DIRECTA ELECTRICOS/ELECTRONICOS"/>
    <s v="1101904270"/>
    <s v="1"/>
    <d v="2025-09-03T00:00:00"/>
    <s v=""/>
    <s v="4200626754"/>
    <s v="10"/>
    <d v="2025-09-12T00:00:00"/>
    <d v="2025-09-17T00:00:00"/>
    <s v=""/>
    <d v="2026-01-02T00:00:00"/>
    <n v="30"/>
    <n v="8"/>
    <s v="Liberado"/>
    <n v="1"/>
    <n v="1"/>
    <n v="1"/>
    <n v="0"/>
    <n v="0"/>
    <n v="0"/>
    <s v="X"/>
    <s v="0.00"/>
    <s v=""/>
    <x v="6"/>
    <s v="OTROS FABRICANTES"/>
    <s v="1359900000500"/>
    <s v=""/>
    <n v="0"/>
    <n v="0"/>
    <m/>
    <s v="7218|S24B05_S1076"/>
    <n v="112"/>
    <s v="-"/>
    <m/>
    <s v="YES"/>
    <n v="1"/>
    <s v=""/>
    <s v=""/>
    <n v="0"/>
    <s v="X"/>
    <n v="1"/>
    <s v=""/>
    <s v=""/>
    <s v=""/>
    <s v=""/>
    <n v="9"/>
    <n v="0"/>
    <m/>
    <n v="-28"/>
    <n v="0"/>
    <s v=""/>
    <s v=""/>
  </r>
  <r>
    <n v="590"/>
    <s v="26111722"/>
    <s v="Adaptador AC/DC RS PRO 100 ? 240V ac, 15"/>
    <s v="1101904399"/>
    <s v="1"/>
    <d v="2025-09-03T00:00:00"/>
    <s v=""/>
    <s v="4800003245"/>
    <s v="700"/>
    <d v="2025-09-02T00:00:00"/>
    <s v=""/>
    <s v=""/>
    <d v="2025-09-04T00:00:00"/>
    <n v="0"/>
    <n v="0"/>
    <s v=""/>
    <n v="2"/>
    <n v="2"/>
    <n v="2"/>
    <n v="0"/>
    <n v="0"/>
    <n v="0"/>
    <s v="X"/>
    <s v="0.00"/>
    <s v=""/>
    <x v="0"/>
    <s v=""/>
    <s v="2008924"/>
    <s v=""/>
    <n v="0"/>
    <n v="0"/>
    <m/>
    <s v="7218|S24B05_S1077"/>
    <n v="2"/>
    <s v="-"/>
    <m/>
    <s v="YES"/>
    <n v="2"/>
    <s v=""/>
    <s v=""/>
    <n v="0"/>
    <s v="X"/>
    <n v="1"/>
    <s v=""/>
    <s v=""/>
    <s v=""/>
    <s v=""/>
    <n v="9"/>
    <n v="0"/>
    <m/>
    <n v="-148"/>
    <n v="0"/>
    <s v=""/>
    <s v=""/>
  </r>
  <r>
    <n v="591"/>
    <s v="39121004"/>
    <s v="Adaptador AC/DC Ansmann 135 ? 370 V dc,"/>
    <s v="1101904399"/>
    <s v="2"/>
    <d v="2025-09-03T00:00:00"/>
    <s v=""/>
    <s v="4800003245"/>
    <s v="710"/>
    <d v="2025-09-02T00:00:00"/>
    <s v=""/>
    <s v=""/>
    <d v="2025-09-04T00:00:00"/>
    <n v="0"/>
    <n v="0"/>
    <s v=""/>
    <n v="2"/>
    <n v="2"/>
    <n v="2"/>
    <n v="0"/>
    <n v="0"/>
    <n v="0"/>
    <s v="X"/>
    <s v="0.00"/>
    <s v=""/>
    <x v="0"/>
    <s v=""/>
    <s v="7023261"/>
    <s v=""/>
    <n v="0"/>
    <n v="0"/>
    <m/>
    <s v="7218|S24B05_S1077"/>
    <n v="2"/>
    <s v="-"/>
    <m/>
    <s v="YES"/>
    <n v="2"/>
    <s v=""/>
    <s v=""/>
    <n v="0"/>
    <s v="X"/>
    <n v="1"/>
    <s v=""/>
    <s v=""/>
    <s v=""/>
    <s v=""/>
    <n v="9"/>
    <n v="0"/>
    <m/>
    <n v="-148"/>
    <n v="0"/>
    <s v=""/>
    <s v=""/>
  </r>
  <r>
    <n v="592"/>
    <s v=""/>
    <s v="INSTALACION SIMULADOR H175"/>
    <s v="1101904455"/>
    <s v="1"/>
    <d v="2025-09-03T00:00:00"/>
    <s v=""/>
    <s v="4300352010"/>
    <s v="20"/>
    <d v="2025-09-05T00:00:00"/>
    <d v="2025-09-17T00:00:00"/>
    <s v=""/>
    <d v="2025-10-15T00:00:00"/>
    <n v="0"/>
    <n v="0"/>
    <s v="Liberado"/>
    <n v="1"/>
    <n v="1"/>
    <n v="0"/>
    <n v="0"/>
    <n v="0"/>
    <n v="0"/>
    <s v=""/>
    <s v="0.00"/>
    <s v=""/>
    <x v="18"/>
    <s v=""/>
    <s v=""/>
    <s v=""/>
    <n v="1"/>
    <n v="1"/>
    <m/>
    <s v="7218|JA2593_1001"/>
    <n v="40"/>
    <s v="-"/>
    <m/>
    <s v=""/>
    <s v=""/>
    <s v=""/>
    <s v=""/>
    <n v="1"/>
    <s v=""/>
    <n v="0"/>
    <s v=""/>
    <s v=""/>
    <s v=""/>
    <s v=""/>
    <n v="9"/>
    <n v="1"/>
    <m/>
    <n v="-107"/>
    <n v="0"/>
    <s v=""/>
    <s v=""/>
  </r>
  <r>
    <n v="593"/>
    <s v="1359900000500"/>
    <s v="COMPRA DIRECTA ELECTRICOS/ELECTRONICOS"/>
    <s v="1101907155"/>
    <s v="1"/>
    <d v="2025-09-11T00:00:00"/>
    <s v=""/>
    <s v="4200627807"/>
    <s v="10"/>
    <d v="2025-09-19T00:00:00"/>
    <d v="2025-09-23T00:00:00"/>
    <s v=""/>
    <d v="2025-11-29T00:00:00"/>
    <n v="30"/>
    <n v="8"/>
    <s v="Liberado"/>
    <n v="3"/>
    <n v="3"/>
    <n v="3"/>
    <n v="0"/>
    <n v="0"/>
    <n v="0"/>
    <s v="X"/>
    <s v="0.00"/>
    <s v=""/>
    <x v="6"/>
    <s v="OTROS FABRICANTES"/>
    <s v="1359900000500"/>
    <s v=""/>
    <n v="0"/>
    <n v="0"/>
    <m/>
    <s v="7218|S24B05_S1074"/>
    <n v="71"/>
    <s v="-"/>
    <m/>
    <s v="YES"/>
    <n v="3"/>
    <s v=""/>
    <s v=""/>
    <n v="0"/>
    <s v="X"/>
    <n v="1"/>
    <s v=""/>
    <s v=""/>
    <s v=""/>
    <s v=""/>
    <n v="9"/>
    <n v="0"/>
    <m/>
    <n v="-62"/>
    <n v="0"/>
    <s v=""/>
    <s v=""/>
  </r>
  <r>
    <n v="594"/>
    <s v="55121704"/>
    <s v="Se&amp;#241;al de salida de emergencia S21 S"/>
    <s v="1101907243"/>
    <s v="1"/>
    <d v="2025-09-11T00:00:00"/>
    <s v=""/>
    <s v="4800003266"/>
    <s v="790"/>
    <d v="2025-09-10T00:00:00"/>
    <s v=""/>
    <s v=""/>
    <d v="2025-09-12T00:00:00"/>
    <n v="0"/>
    <n v="0"/>
    <s v=""/>
    <n v="1"/>
    <n v="1"/>
    <n v="1"/>
    <n v="0"/>
    <n v="0"/>
    <n v="0"/>
    <s v="X"/>
    <s v="0.00"/>
    <s v=""/>
    <x v="0"/>
    <s v=""/>
    <s v="2209907"/>
    <s v=""/>
    <n v="0"/>
    <n v="0"/>
    <m/>
    <s v="7218|JA2582_1001"/>
    <n v="2"/>
    <s v="-"/>
    <m/>
    <s v="YES"/>
    <n v="1"/>
    <s v=""/>
    <s v=""/>
    <n v="0"/>
    <s v="X"/>
    <n v="1"/>
    <s v=""/>
    <s v=""/>
    <s v=""/>
    <s v=""/>
    <n v="9"/>
    <n v="0"/>
    <m/>
    <n v="-140"/>
    <n v="0"/>
    <s v=""/>
    <s v=""/>
  </r>
  <r>
    <n v="595"/>
    <s v="55121704"/>
    <s v="Se&amp;#241;al de salida de emergencia con f"/>
    <s v="1101907243"/>
    <s v="2"/>
    <d v="2025-09-11T00:00:00"/>
    <s v=""/>
    <s v="4800003266"/>
    <s v="800"/>
    <d v="2025-09-10T00:00:00"/>
    <s v=""/>
    <s v=""/>
    <d v="2025-09-12T00:00:00"/>
    <n v="0"/>
    <n v="0"/>
    <s v=""/>
    <n v="1"/>
    <n v="1"/>
    <n v="1"/>
    <n v="0"/>
    <n v="0"/>
    <n v="0"/>
    <s v="X"/>
    <s v="0.00"/>
    <s v=""/>
    <x v="0"/>
    <s v=""/>
    <s v="2209885"/>
    <s v=""/>
    <n v="0"/>
    <n v="0"/>
    <m/>
    <s v="7218|JA2582_1001"/>
    <n v="2"/>
    <s v="-"/>
    <m/>
    <s v="YES"/>
    <n v="1"/>
    <s v=""/>
    <s v=""/>
    <n v="0"/>
    <s v="X"/>
    <n v="1"/>
    <s v=""/>
    <s v=""/>
    <s v=""/>
    <s v=""/>
    <n v="9"/>
    <n v="0"/>
    <m/>
    <n v="-140"/>
    <n v="0"/>
    <s v=""/>
    <s v=""/>
  </r>
  <r>
    <n v="596"/>
    <s v="55121704"/>
    <s v="Se&amp;#241;al de protecci&amp;#243;n contra inc"/>
    <s v="1101907243"/>
    <s v="3"/>
    <d v="2025-09-11T00:00:00"/>
    <s v=""/>
    <s v="4800003266"/>
    <s v="810"/>
    <d v="2025-09-10T00:00:00"/>
    <s v=""/>
    <s v=""/>
    <d v="2025-09-12T00:00:00"/>
    <n v="0"/>
    <n v="0"/>
    <s v=""/>
    <n v="1"/>
    <n v="1"/>
    <n v="1"/>
    <n v="0"/>
    <n v="0"/>
    <n v="0"/>
    <s v="X"/>
    <s v="0.00"/>
    <s v=""/>
    <x v="0"/>
    <s v=""/>
    <s v="2209929"/>
    <s v=""/>
    <n v="0"/>
    <n v="0"/>
    <m/>
    <s v="7218|JA2582_1001"/>
    <n v="2"/>
    <s v="-"/>
    <m/>
    <s v="YES"/>
    <n v="1"/>
    <s v=""/>
    <s v=""/>
    <n v="0"/>
    <s v="X"/>
    <n v="1"/>
    <s v=""/>
    <s v=""/>
    <s v=""/>
    <s v=""/>
    <n v="9"/>
    <n v="0"/>
    <m/>
    <n v="-140"/>
    <n v="0"/>
    <s v=""/>
    <s v=""/>
  </r>
  <r>
    <n v="597"/>
    <s v="55121704"/>
    <s v="Se&amp;#241;al de protecci&amp;#243;n contra inc"/>
    <s v="1101907243"/>
    <s v="4"/>
    <d v="2025-09-11T00:00:00"/>
    <s v=""/>
    <s v="4800003266"/>
    <s v="820"/>
    <d v="2025-09-10T00:00:00"/>
    <s v=""/>
    <s v=""/>
    <d v="2025-09-12T00:00:00"/>
    <n v="0"/>
    <n v="0"/>
    <s v=""/>
    <n v="1"/>
    <n v="1"/>
    <n v="1"/>
    <n v="0"/>
    <n v="0"/>
    <n v="0"/>
    <s v="X"/>
    <s v="0.00"/>
    <s v=""/>
    <x v="0"/>
    <s v=""/>
    <s v="2209930"/>
    <s v=""/>
    <n v="0"/>
    <n v="0"/>
    <m/>
    <s v="7218|JA2582_1001"/>
    <n v="2"/>
    <s v="-"/>
    <m/>
    <s v="YES"/>
    <n v="1"/>
    <s v=""/>
    <s v=""/>
    <n v="0"/>
    <s v="X"/>
    <n v="1"/>
    <s v=""/>
    <s v=""/>
    <s v=""/>
    <s v=""/>
    <n v="9"/>
    <n v="0"/>
    <m/>
    <n v="-140"/>
    <n v="0"/>
    <s v=""/>
    <s v=""/>
  </r>
  <r>
    <n v="598"/>
    <s v="44121615"/>
    <s v="GRAPADORA PETRUS 210 25H NGO"/>
    <s v="1101907259"/>
    <s v="1"/>
    <d v="2025-09-11T00:00:00"/>
    <s v=""/>
    <s v="4800003240"/>
    <s v="2540"/>
    <d v="2025-09-01T00:00:00"/>
    <s v=""/>
    <s v=""/>
    <d v="2025-09-12T00:00:00"/>
    <n v="0"/>
    <n v="0"/>
    <s v=""/>
    <n v="5"/>
    <n v="5"/>
    <n v="5"/>
    <n v="0"/>
    <n v="0"/>
    <n v="0"/>
    <s v="X"/>
    <s v="0.00"/>
    <s v=""/>
    <x v="5"/>
    <s v=""/>
    <s v="6018307"/>
    <s v=""/>
    <n v="0"/>
    <n v="0"/>
    <m/>
    <s v="7218|JA2594_1001"/>
    <n v="11"/>
    <s v="-"/>
    <m/>
    <s v="YES"/>
    <n v="5"/>
    <s v=""/>
    <s v=""/>
    <n v="0"/>
    <s v="X"/>
    <n v="1"/>
    <s v=""/>
    <s v=""/>
    <s v=""/>
    <s v=""/>
    <n v="9"/>
    <n v="0"/>
    <m/>
    <n v="-140"/>
    <n v="0"/>
    <s v=""/>
    <s v=""/>
  </r>
  <r>
    <n v="599"/>
    <s v="31161518"/>
    <s v="Tornillo Allen de cabeza cil&amp;#237;ndrica"/>
    <s v="1101908872"/>
    <s v="1"/>
    <d v="2025-09-16T00:00:00"/>
    <s v=""/>
    <s v="4800003275"/>
    <s v="560"/>
    <d v="2025-09-15T00:00:00"/>
    <s v=""/>
    <s v=""/>
    <d v="2025-09-17T00:00:00"/>
    <n v="0"/>
    <n v="0"/>
    <s v=""/>
    <n v="1"/>
    <n v="1"/>
    <n v="1"/>
    <n v="0"/>
    <n v="0"/>
    <n v="0"/>
    <s v="X"/>
    <s v="0.00"/>
    <s v=""/>
    <x v="0"/>
    <s v=""/>
    <s v="1247350"/>
    <s v=""/>
    <n v="0"/>
    <n v="0"/>
    <m/>
    <s v="7218|S24B05_S1071"/>
    <n v="2"/>
    <s v="-"/>
    <m/>
    <s v="YES"/>
    <n v="1"/>
    <s v=""/>
    <s v=""/>
    <n v="0"/>
    <s v="X"/>
    <n v="1"/>
    <s v=""/>
    <s v=""/>
    <s v=""/>
    <s v=""/>
    <n v="9"/>
    <n v="0"/>
    <m/>
    <n v="-135"/>
    <n v="0"/>
    <s v=""/>
    <s v=""/>
  </r>
  <r>
    <n v="600"/>
    <s v="39121415"/>
    <s v="Conector macho para PCB Molex serie SL d"/>
    <s v="1101909391"/>
    <s v="1"/>
    <d v="2025-09-17T00:00:00"/>
    <s v=""/>
    <s v="4800003278"/>
    <s v="360"/>
    <d v="2025-09-17T00:00:00"/>
    <s v=""/>
    <s v=""/>
    <d v="2025-09-18T00:00:00"/>
    <n v="0"/>
    <n v="0"/>
    <s v=""/>
    <n v="5"/>
    <n v="5"/>
    <n v="5"/>
    <n v="0"/>
    <n v="0"/>
    <n v="0"/>
    <s v="X"/>
    <s v="0.00"/>
    <s v=""/>
    <x v="0"/>
    <s v=""/>
    <s v="6700835"/>
    <s v=""/>
    <n v="0"/>
    <n v="0"/>
    <m/>
    <s v="7218|JA2581_1001"/>
    <n v="1"/>
    <s v="-"/>
    <m/>
    <s v="YES"/>
    <n v="5"/>
    <s v=""/>
    <s v=""/>
    <n v="0"/>
    <s v="X"/>
    <n v="1"/>
    <s v=""/>
    <s v=""/>
    <s v=""/>
    <s v=""/>
    <n v="9"/>
    <n v="0"/>
    <m/>
    <n v="-134"/>
    <n v="0"/>
    <s v=""/>
    <s v=""/>
  </r>
  <r>
    <n v="601"/>
    <s v="32121612"/>
    <s v="Resistencia Vishay, de 3.9k? &amp;#177;1%, 0"/>
    <s v="1101909391"/>
    <s v="2"/>
    <d v="2025-09-17T00:00:00"/>
    <s v=""/>
    <s v="4800003278"/>
    <s v="370"/>
    <d v="2025-09-17T00:00:00"/>
    <s v=""/>
    <s v=""/>
    <d v="2025-09-18T00:00:00"/>
    <n v="0"/>
    <n v="0"/>
    <s v=""/>
    <n v="25"/>
    <n v="25"/>
    <n v="25"/>
    <n v="0"/>
    <n v="0"/>
    <n v="0"/>
    <s v="X"/>
    <s v="0.00"/>
    <s v=""/>
    <x v="0"/>
    <s v=""/>
    <s v="6833641"/>
    <s v=""/>
    <n v="0"/>
    <n v="0"/>
    <m/>
    <s v="7218|JA2581_1001"/>
    <n v="1"/>
    <s v="-"/>
    <m/>
    <s v="YES"/>
    <n v="25"/>
    <s v=""/>
    <s v=""/>
    <n v="0"/>
    <s v="X"/>
    <n v="1"/>
    <s v=""/>
    <s v=""/>
    <s v=""/>
    <s v=""/>
    <n v="9"/>
    <n v="0"/>
    <m/>
    <n v="-134"/>
    <n v="0"/>
    <s v=""/>
    <s v=""/>
  </r>
  <r>
    <n v="602"/>
    <s v="44122109"/>
    <s v="Cinta de gancho y bucle RS PRO de color"/>
    <s v="1101910399"/>
    <s v="1"/>
    <d v="2025-09-19T00:00:00"/>
    <s v=""/>
    <s v="4800003284"/>
    <s v="100"/>
    <d v="2025-09-19T00:00:00"/>
    <s v=""/>
    <s v=""/>
    <d v="2025-09-20T00:00:00"/>
    <n v="0"/>
    <n v="0"/>
    <s v=""/>
    <n v="1"/>
    <n v="1"/>
    <n v="1"/>
    <n v="0"/>
    <n v="0"/>
    <n v="0"/>
    <s v="X"/>
    <s v="0.00"/>
    <s v=""/>
    <x v="0"/>
    <s v=""/>
    <s v="8904149"/>
    <s v=""/>
    <n v="0"/>
    <n v="0"/>
    <m/>
    <s v="7218|JA2581_1001"/>
    <n v="1"/>
    <s v="-"/>
    <m/>
    <s v="YES"/>
    <n v="1"/>
    <s v=""/>
    <s v=""/>
    <n v="0"/>
    <s v="X"/>
    <n v="1"/>
    <s v=""/>
    <s v=""/>
    <s v=""/>
    <s v=""/>
    <n v="9"/>
    <n v="0"/>
    <m/>
    <n v="-132"/>
    <n v="0"/>
    <s v=""/>
    <s v=""/>
  </r>
  <r>
    <n v="603"/>
    <s v="7889090900000"/>
    <s v="ROPA LABORAL CATALOGO INDRA"/>
    <s v="1101910728"/>
    <s v="1"/>
    <d v="2025-09-22T00:00:00"/>
    <s v=""/>
    <s v="4900011337"/>
    <s v="10"/>
    <d v="2025-09-23T00:00:00"/>
    <s v=""/>
    <s v=""/>
    <d v="2025-12-31T00:00:00"/>
    <n v="40"/>
    <n v="8"/>
    <s v=""/>
    <n v="1"/>
    <n v="1"/>
    <n v="1"/>
    <n v="0"/>
    <n v="0"/>
    <n v="0"/>
    <s v="X"/>
    <s v="0.00"/>
    <s v=""/>
    <x v="27"/>
    <s v="INDRA SISTEMAS S.A."/>
    <s v="7889090900000"/>
    <s v=""/>
    <n v="0"/>
    <n v="0"/>
    <m/>
    <s v="7218|2GP240_1020"/>
    <n v="99"/>
    <s v="-"/>
    <m/>
    <s v="YES"/>
    <n v="1"/>
    <s v=""/>
    <s v=""/>
    <n v="0"/>
    <s v="X"/>
    <n v="1"/>
    <s v=""/>
    <s v=""/>
    <s v=""/>
    <s v=""/>
    <n v="9"/>
    <n v="0"/>
    <m/>
    <n v="-30"/>
    <n v="0"/>
    <s v=""/>
    <s v=""/>
  </r>
  <r>
    <n v="604"/>
    <s v="1709800000500"/>
    <s v="COMPRA DIRECTA FERRETERIA Y HERRAMIENTAS"/>
    <s v="1101910881"/>
    <s v="1"/>
    <d v="2025-09-22T00:00:00"/>
    <s v=""/>
    <s v="4200628789"/>
    <s v="10"/>
    <d v="2025-09-26T00:00:00"/>
    <d v="2025-09-29T00:00:00"/>
    <s v=""/>
    <d v="2025-11-14T00:00:00"/>
    <n v="30"/>
    <n v="8"/>
    <s v="Liberado"/>
    <n v="1"/>
    <n v="1"/>
    <n v="1"/>
    <n v="0"/>
    <n v="0"/>
    <n v="0"/>
    <s v="X"/>
    <s v="0.00"/>
    <s v=""/>
    <x v="23"/>
    <s v="OTROS FABRICANTES"/>
    <s v="1709800000500"/>
    <s v=""/>
    <n v="0"/>
    <n v="0"/>
    <m/>
    <s v="7218|S24B05_S1076"/>
    <n v="49"/>
    <s v="-"/>
    <m/>
    <s v="YES"/>
    <n v="1"/>
    <s v=""/>
    <s v=""/>
    <n v="0"/>
    <s v="X"/>
    <n v="1"/>
    <s v=""/>
    <s v=""/>
    <s v=""/>
    <s v=""/>
    <n v="9"/>
    <n v="0"/>
    <m/>
    <n v="-77"/>
    <n v="0"/>
    <s v=""/>
    <s v=""/>
  </r>
  <r>
    <n v="605"/>
    <s v="7889090900000"/>
    <s v="ROPA LABORAL CATALOGO INDRA"/>
    <s v="1101911213"/>
    <s v="1"/>
    <d v="2025-09-23T00:00:00"/>
    <s v=""/>
    <s v="4900011345"/>
    <s v="10"/>
    <d v="2025-09-23T00:00:00"/>
    <s v=""/>
    <s v=""/>
    <d v="2025-11-30T00:00:00"/>
    <n v="40"/>
    <n v="8"/>
    <s v=""/>
    <n v="1"/>
    <n v="1"/>
    <n v="1"/>
    <n v="0"/>
    <n v="0"/>
    <n v="0"/>
    <s v="X"/>
    <s v="0.00"/>
    <s v=""/>
    <x v="27"/>
    <s v="INDRA SISTEMAS S.A."/>
    <s v="7889090900000"/>
    <s v=""/>
    <n v="0"/>
    <n v="0"/>
    <m/>
    <s v="7218|JA2594_1001"/>
    <n v="68"/>
    <s v="-"/>
    <m/>
    <s v="YES"/>
    <n v="1"/>
    <s v=""/>
    <s v=""/>
    <n v="0"/>
    <s v="X"/>
    <n v="1"/>
    <s v=""/>
    <s v=""/>
    <s v=""/>
    <s v=""/>
    <n v="9"/>
    <n v="0"/>
    <m/>
    <n v="-61"/>
    <n v="0"/>
    <s v=""/>
    <s v=""/>
  </r>
  <r>
    <n v="606"/>
    <s v="55121612"/>
    <s v="PK20 ETQ LSR 210X297 VDE FLUO APLI 2881"/>
    <s v="1101911902"/>
    <s v="1"/>
    <d v="2025-09-24T00:00:00"/>
    <s v=""/>
    <s v="4800003240"/>
    <s v="4640"/>
    <d v="2025-09-01T00:00:00"/>
    <s v=""/>
    <s v=""/>
    <d v="2025-09-25T00:00:00"/>
    <n v="0"/>
    <n v="0"/>
    <s v=""/>
    <n v="2"/>
    <n v="2"/>
    <n v="2"/>
    <n v="0"/>
    <n v="0"/>
    <n v="0"/>
    <s v="X"/>
    <s v="0.00"/>
    <s v=""/>
    <x v="5"/>
    <s v=""/>
    <s v="993168"/>
    <s v=""/>
    <n v="0"/>
    <n v="0"/>
    <m/>
    <s v="7218|JA2594_1001"/>
    <n v="24"/>
    <s v="-"/>
    <m/>
    <s v="YES"/>
    <n v="2"/>
    <s v=""/>
    <s v=""/>
    <n v="0"/>
    <s v="X"/>
    <n v="1"/>
    <s v=""/>
    <s v=""/>
    <s v=""/>
    <s v=""/>
    <n v="9"/>
    <n v="0"/>
    <m/>
    <n v="-127"/>
    <n v="0"/>
    <s v=""/>
    <s v=""/>
  </r>
  <r>
    <n v="607"/>
    <s v="1709800000500"/>
    <s v="COMPRA DIRECTA FERRETERIA Y HERRAMIENTAS"/>
    <s v="1101911917"/>
    <s v="1"/>
    <d v="2025-09-24T00:00:00"/>
    <s v=""/>
    <s v="4200628787"/>
    <s v="10"/>
    <d v="2025-09-26T00:00:00"/>
    <d v="2025-09-29T00:00:00"/>
    <s v=""/>
    <d v="2025-11-16T00:00:00"/>
    <n v="30"/>
    <n v="8"/>
    <s v="Liberado"/>
    <n v="1"/>
    <n v="1"/>
    <n v="1"/>
    <n v="0"/>
    <n v="0"/>
    <n v="0"/>
    <s v="X"/>
    <s v="0.00"/>
    <s v=""/>
    <x v="23"/>
    <s v="OTROS FABRICANTES"/>
    <s v="1709800000500"/>
    <s v=""/>
    <n v="0"/>
    <n v="0"/>
    <m/>
    <s v="7218|S24B05_S107G"/>
    <n v="51"/>
    <s v="-"/>
    <m/>
    <s v="YES"/>
    <n v="1"/>
    <s v=""/>
    <s v=""/>
    <n v="0"/>
    <s v="X"/>
    <n v="1"/>
    <s v=""/>
    <s v=""/>
    <s v=""/>
    <s v=""/>
    <n v="9"/>
    <n v="0"/>
    <m/>
    <n v="-75"/>
    <n v="0"/>
    <s v=""/>
    <s v=""/>
  </r>
  <r>
    <n v="608"/>
    <s v="32111601"/>
    <s v="Fototransistor NPN Vishay sensible a IR,"/>
    <s v="1101912966"/>
    <s v="1"/>
    <d v="2025-09-26T00:00:00"/>
    <s v=""/>
    <s v="4800003291"/>
    <s v="530"/>
    <d v="2025-09-25T00:00:00"/>
    <s v=""/>
    <s v=""/>
    <d v="2025-09-27T00:00:00"/>
    <n v="0"/>
    <n v="0"/>
    <s v=""/>
    <n v="10"/>
    <n v="10"/>
    <n v="10"/>
    <n v="0"/>
    <n v="0"/>
    <n v="0"/>
    <s v="X"/>
    <s v="0.00"/>
    <s v=""/>
    <x v="0"/>
    <s v=""/>
    <s v="7082822"/>
    <s v=""/>
    <n v="0"/>
    <n v="0"/>
    <m/>
    <s v="7218|S24B05_S1076"/>
    <n v="2"/>
    <s v="-"/>
    <m/>
    <s v="YES"/>
    <n v="10"/>
    <s v=""/>
    <s v=""/>
    <n v="0"/>
    <s v="X"/>
    <n v="1"/>
    <s v=""/>
    <s v=""/>
    <s v=""/>
    <s v=""/>
    <n v="9"/>
    <n v="0"/>
    <m/>
    <n v="-125"/>
    <n v="0"/>
    <s v=""/>
    <s v=""/>
  </r>
  <r>
    <n v="609"/>
    <s v="1359900000500"/>
    <s v="COMPRA DIRECTA ELECTRICOS/ELECTRONICOS"/>
    <s v="1101912981"/>
    <s v="1"/>
    <d v="2025-09-26T00:00:00"/>
    <s v=""/>
    <s v="4200630006"/>
    <s v="10"/>
    <d v="2025-10-06T00:00:00"/>
    <d v="2025-10-07T00:00:00"/>
    <s v=""/>
    <d v="2025-11-29T00:00:00"/>
    <n v="30"/>
    <n v="8"/>
    <s v="Liberado"/>
    <n v="1"/>
    <n v="1"/>
    <n v="1"/>
    <n v="0"/>
    <n v="0"/>
    <n v="0"/>
    <s v="X"/>
    <s v="0.00"/>
    <s v=""/>
    <x v="6"/>
    <s v="OTROS FABRICANTES"/>
    <s v="1359900000500"/>
    <s v=""/>
    <n v="0"/>
    <n v="0"/>
    <m/>
    <s v="7218|S24B05_S1076"/>
    <n v="54"/>
    <s v="-"/>
    <m/>
    <s v="YES"/>
    <n v="1"/>
    <s v=""/>
    <s v=""/>
    <n v="0"/>
    <s v="X"/>
    <n v="1"/>
    <s v=""/>
    <s v=""/>
    <s v=""/>
    <s v=""/>
    <n v="9"/>
    <n v="0"/>
    <m/>
    <n v="-62"/>
    <n v="0"/>
    <s v=""/>
    <s v=""/>
  </r>
  <r>
    <n v="610"/>
    <s v="1359900000500"/>
    <s v="COMPRA DIRECTA ELECTRICOS/ELECTRONICOS"/>
    <s v="1101913015"/>
    <s v="1"/>
    <d v="2025-09-26T00:00:00"/>
    <s v=""/>
    <s v="4200630007"/>
    <s v="10"/>
    <d v="2025-10-06T00:00:00"/>
    <d v="2025-10-07T00:00:00"/>
    <s v=""/>
    <d v="2025-11-27T00:00:00"/>
    <n v="30"/>
    <n v="8"/>
    <s v="Liberado"/>
    <n v="2"/>
    <n v="2"/>
    <n v="2"/>
    <n v="0"/>
    <n v="0"/>
    <n v="0"/>
    <s v="X"/>
    <s v="0.00"/>
    <s v=""/>
    <x v="35"/>
    <s v="OTROS FABRICANTES"/>
    <s v="1359900000500"/>
    <s v=""/>
    <n v="0"/>
    <n v="0"/>
    <m/>
    <s v="7218|S24B05_S1074"/>
    <n v="52"/>
    <s v="-"/>
    <m/>
    <s v="YES"/>
    <n v="2"/>
    <s v=""/>
    <s v=""/>
    <n v="0"/>
    <s v="X"/>
    <n v="1"/>
    <s v=""/>
    <s v=""/>
    <s v=""/>
    <s v=""/>
    <n v="9"/>
    <n v="0"/>
    <m/>
    <n v="-64"/>
    <n v="0"/>
    <s v=""/>
    <s v=""/>
  </r>
  <r>
    <n v="611"/>
    <s v="32000000"/>
    <s v="Funda termorrectr&amp;#225;ctil TE Connectiv"/>
    <s v="1101913156"/>
    <s v="1"/>
    <d v="2025-09-26T00:00:00"/>
    <s v=""/>
    <s v="4800003291"/>
    <s v="590"/>
    <d v="2025-09-25T00:00:00"/>
    <s v=""/>
    <s v=""/>
    <d v="2025-09-27T00:00:00"/>
    <n v="40"/>
    <n v="8"/>
    <s v=""/>
    <n v="2"/>
    <n v="2"/>
    <n v="2"/>
    <n v="0"/>
    <n v="0"/>
    <n v="0"/>
    <s v="X"/>
    <s v="0.00"/>
    <s v=""/>
    <x v="0"/>
    <s v=""/>
    <s v="7183317P"/>
    <s v=""/>
    <n v="0"/>
    <n v="0"/>
    <m/>
    <s v="7218|S24B05_S08"/>
    <n v="2"/>
    <s v="-"/>
    <m/>
    <s v="YES"/>
    <n v="2"/>
    <s v=""/>
    <s v=""/>
    <n v="0"/>
    <s v="X"/>
    <n v="1"/>
    <s v=""/>
    <s v=""/>
    <s v=""/>
    <s v=""/>
    <n v="9"/>
    <n v="0"/>
    <m/>
    <n v="-125"/>
    <n v="0"/>
    <s v=""/>
    <s v=""/>
  </r>
  <r>
    <n v="612"/>
    <s v=""/>
    <s v="CONEXIÓN CENTRALITAS INCENDIOS"/>
    <s v="1101915959"/>
    <s v="1"/>
    <d v="2025-10-03T00:00:00"/>
    <s v=""/>
    <s v="4300353869"/>
    <s v="10"/>
    <d v="2025-10-07T00:00:00"/>
    <d v="2025-10-07T00:00:00"/>
    <s v=""/>
    <d v="2026-01-31T00:00:00"/>
    <n v="0"/>
    <n v="0"/>
    <s v="Liberado"/>
    <n v="1"/>
    <n v="1"/>
    <n v="0"/>
    <n v="0"/>
    <n v="0"/>
    <n v="0"/>
    <s v=""/>
    <s v="0.00"/>
    <s v=""/>
    <x v="31"/>
    <s v=""/>
    <s v=""/>
    <s v=""/>
    <n v="0"/>
    <n v="0"/>
    <m/>
    <s v="7218|S24B05_S1076"/>
    <n v="116"/>
    <s v="-"/>
    <m/>
    <s v=""/>
    <s v=""/>
    <s v=""/>
    <s v=""/>
    <n v="0"/>
    <s v=""/>
    <n v="0"/>
    <s v=""/>
    <s v=""/>
    <s v=""/>
    <s v=""/>
    <n v="10"/>
    <n v="1"/>
    <m/>
    <n v="1"/>
    <n v="1"/>
    <n v="0"/>
    <s v=""/>
  </r>
  <r>
    <n v="613"/>
    <s v="39121004"/>
    <s v="Fuente de alimentaci&amp;#243;n conmutada Ex"/>
    <s v="1101915964"/>
    <s v="1"/>
    <d v="2025-10-03T00:00:00"/>
    <s v=""/>
    <s v="4800003318"/>
    <s v="80"/>
    <d v="2025-10-03T00:00:00"/>
    <s v=""/>
    <s v=""/>
    <d v="2025-10-04T00:00:00"/>
    <n v="0"/>
    <n v="0"/>
    <s v=""/>
    <n v="2"/>
    <n v="2"/>
    <n v="2"/>
    <n v="0"/>
    <n v="0"/>
    <n v="0"/>
    <s v="X"/>
    <s v="0.00"/>
    <s v=""/>
    <x v="0"/>
    <s v=""/>
    <s v="6273787"/>
    <s v=""/>
    <n v="0"/>
    <n v="0"/>
    <m/>
    <s v="7218|S24B05_S1074"/>
    <n v="1"/>
    <s v="-"/>
    <m/>
    <s v="YES"/>
    <n v="2"/>
    <s v=""/>
    <s v=""/>
    <n v="0"/>
    <s v="X"/>
    <n v="1"/>
    <s v=""/>
    <s v=""/>
    <s v=""/>
    <s v=""/>
    <n v="10"/>
    <n v="0"/>
    <m/>
    <n v="-118"/>
    <n v="0"/>
    <s v=""/>
    <s v=""/>
  </r>
  <r>
    <n v="614"/>
    <s v="1359900000500"/>
    <s v="COMPRA DIRECTA ELECTRICOS/ELECTRONICOS"/>
    <s v="1101916037"/>
    <s v="1"/>
    <d v="2025-10-03T00:00:00"/>
    <s v=""/>
    <s v="4200630828"/>
    <s v="10"/>
    <d v="2025-10-10T00:00:00"/>
    <d v="2025-10-14T00:00:00"/>
    <s v=""/>
    <d v="2025-12-31T00:00:00"/>
    <n v="30"/>
    <n v="8"/>
    <s v="Liberado"/>
    <n v="5"/>
    <n v="5"/>
    <n v="5"/>
    <n v="0"/>
    <n v="0"/>
    <n v="0"/>
    <s v="X"/>
    <s v="0.00"/>
    <s v=""/>
    <x v="6"/>
    <s v="OTROS FABRICANTES"/>
    <s v="1359900000500"/>
    <s v=""/>
    <n v="0"/>
    <n v="0"/>
    <m/>
    <s v="7218|JA2578_1001"/>
    <n v="82"/>
    <s v="-"/>
    <m/>
    <s v="YES"/>
    <n v="5"/>
    <s v=""/>
    <s v=""/>
    <n v="0"/>
    <s v="X"/>
    <n v="1"/>
    <s v=""/>
    <s v=""/>
    <s v=""/>
    <s v=""/>
    <n v="10"/>
    <n v="0"/>
    <m/>
    <n v="-30"/>
    <n v="0"/>
    <s v=""/>
    <s v=""/>
  </r>
  <r>
    <n v="615"/>
    <s v="1359900000500"/>
    <s v="COMPRA DIRECTA ELECTRICOS/ELECTRONICOS"/>
    <s v="1101916037"/>
    <s v="2"/>
    <d v="2025-10-03T00:00:00"/>
    <s v=""/>
    <s v="4200630828"/>
    <s v="20"/>
    <d v="2025-10-10T00:00:00"/>
    <d v="2025-10-14T00:00:00"/>
    <s v=""/>
    <d v="2025-12-31T00:00:00"/>
    <n v="30"/>
    <n v="8"/>
    <s v="Liberado"/>
    <n v="1"/>
    <n v="1"/>
    <n v="1"/>
    <n v="0"/>
    <n v="0"/>
    <n v="0"/>
    <s v="X"/>
    <s v="0.00"/>
    <s v=""/>
    <x v="6"/>
    <s v="OTROS FABRICANTES"/>
    <s v="1359900000500"/>
    <s v=""/>
    <n v="0"/>
    <n v="0"/>
    <m/>
    <s v="7218|JA2578_1001"/>
    <n v="82"/>
    <s v="-"/>
    <m/>
    <s v="YES"/>
    <n v="1"/>
    <s v=""/>
    <s v=""/>
    <n v="0"/>
    <s v="X"/>
    <n v="1"/>
    <s v=""/>
    <s v=""/>
    <s v=""/>
    <s v=""/>
    <n v="10"/>
    <n v="0"/>
    <m/>
    <n v="-30"/>
    <n v="0"/>
    <s v=""/>
    <s v=""/>
  </r>
  <r>
    <n v="616"/>
    <s v="1359900000500"/>
    <s v="COMPRA DIRECTA ELECTRICOS/ELECTRONICOS"/>
    <s v="1101916037"/>
    <s v="3"/>
    <d v="2025-10-03T00:00:00"/>
    <s v=""/>
    <s v="4200630828"/>
    <s v="30"/>
    <d v="2025-10-10T00:00:00"/>
    <d v="2025-10-14T00:00:00"/>
    <s v=""/>
    <d v="2025-12-31T00:00:00"/>
    <n v="30"/>
    <n v="8"/>
    <s v="Liberado"/>
    <n v="1"/>
    <n v="1"/>
    <n v="1"/>
    <n v="0"/>
    <n v="0"/>
    <n v="0"/>
    <s v="X"/>
    <s v="0.00"/>
    <s v=""/>
    <x v="6"/>
    <s v="OTROS FABRICANTES"/>
    <s v="1359900000500"/>
    <s v=""/>
    <n v="0"/>
    <n v="0"/>
    <m/>
    <s v="7218|JA2578_1001"/>
    <n v="82"/>
    <s v="-"/>
    <m/>
    <s v="YES"/>
    <n v="1"/>
    <s v=""/>
    <s v=""/>
    <n v="0"/>
    <s v="X"/>
    <n v="1"/>
    <s v=""/>
    <s v=""/>
    <s v=""/>
    <s v=""/>
    <n v="10"/>
    <n v="0"/>
    <m/>
    <n v="-30"/>
    <n v="0"/>
    <s v=""/>
    <s v=""/>
  </r>
  <r>
    <n v="617"/>
    <s v="39121421"/>
    <s v="Conector de potencia industrial Macho, F"/>
    <s v="1101916440"/>
    <s v="1"/>
    <d v="2025-10-06T00:00:00"/>
    <s v=""/>
    <s v="4800003320"/>
    <s v="280"/>
    <d v="2025-10-06T00:00:00"/>
    <s v=""/>
    <s v=""/>
    <d v="2025-10-07T00:00:00"/>
    <n v="0"/>
    <n v="0"/>
    <s v=""/>
    <n v="1"/>
    <n v="1"/>
    <n v="1"/>
    <n v="0"/>
    <n v="0"/>
    <n v="0"/>
    <s v="X"/>
    <s v="0.00"/>
    <s v=""/>
    <x v="0"/>
    <s v=""/>
    <s v="5306101"/>
    <s v=""/>
    <n v="0"/>
    <n v="0"/>
    <m/>
    <s v="7218|JA2581_1001"/>
    <n v="1"/>
    <s v="-"/>
    <m/>
    <s v="YES"/>
    <n v="1"/>
    <s v=""/>
    <s v=""/>
    <n v="0"/>
    <s v="X"/>
    <n v="1"/>
    <s v=""/>
    <s v=""/>
    <s v=""/>
    <s v=""/>
    <n v="10"/>
    <n v="0"/>
    <m/>
    <n v="-115"/>
    <n v="0"/>
    <s v=""/>
    <s v=""/>
  </r>
  <r>
    <n v="618"/>
    <s v="55121704"/>
    <s v="Se&amp;#241;al de protecci&amp;#243;n contra inc"/>
    <s v="1101917916"/>
    <s v="1"/>
    <d v="2025-10-09T00:00:00"/>
    <s v=""/>
    <s v="4800003327"/>
    <s v="50"/>
    <d v="2025-10-08T00:00:00"/>
    <s v=""/>
    <s v=""/>
    <d v="2025-10-10T00:00:00"/>
    <n v="0"/>
    <n v="0"/>
    <s v=""/>
    <n v="1"/>
    <n v="1"/>
    <n v="1"/>
    <n v="0"/>
    <n v="0"/>
    <n v="0"/>
    <s v="X"/>
    <s v="0.00"/>
    <s v=""/>
    <x v="0"/>
    <s v=""/>
    <s v="2209872"/>
    <s v=""/>
    <n v="0"/>
    <n v="0"/>
    <m/>
    <s v="7218|JA2582_1001"/>
    <n v="2"/>
    <s v="-"/>
    <m/>
    <s v="YES"/>
    <n v="1"/>
    <s v=""/>
    <s v=""/>
    <n v="0"/>
    <s v="X"/>
    <n v="1"/>
    <s v=""/>
    <s v=""/>
    <s v=""/>
    <s v=""/>
    <n v="10"/>
    <n v="0"/>
    <m/>
    <n v="-112"/>
    <n v="0"/>
    <s v=""/>
    <s v=""/>
  </r>
  <r>
    <n v="619"/>
    <s v="1359900000500"/>
    <s v="COMPRA DIRECTA ELECTRICOS/ELECTRONICOS"/>
    <s v="1101918375"/>
    <s v="1"/>
    <d v="2025-10-09T00:00:00"/>
    <s v=""/>
    <s v="4200631682"/>
    <s v="10"/>
    <d v="2025-10-16T00:00:00"/>
    <d v="2025-10-21T00:00:00"/>
    <s v=""/>
    <d v="2025-12-31T00:00:00"/>
    <n v="30"/>
    <n v="8"/>
    <s v="Liberado"/>
    <n v="1"/>
    <n v="1"/>
    <n v="1"/>
    <n v="0"/>
    <n v="0"/>
    <n v="0"/>
    <s v="X"/>
    <s v="0.00"/>
    <s v=""/>
    <x v="6"/>
    <s v="OTROS FABRICANTES"/>
    <s v="1359900000500"/>
    <s v=""/>
    <n v="0"/>
    <n v="0"/>
    <m/>
    <s v="7218|JA2578_1001"/>
    <n v="76"/>
    <s v="-"/>
    <m/>
    <s v="YES"/>
    <n v="1"/>
    <s v=""/>
    <s v=""/>
    <n v="0"/>
    <s v="X"/>
    <n v="1"/>
    <s v=""/>
    <s v=""/>
    <s v=""/>
    <s v=""/>
    <n v="10"/>
    <n v="0"/>
    <m/>
    <n v="-30"/>
    <n v="0"/>
    <s v=""/>
    <s v=""/>
  </r>
  <r>
    <n v="620"/>
    <s v="39121529"/>
    <s v="Contactor ABB ESB25-40N-01 ESB de 4 polo"/>
    <s v="1101918581"/>
    <s v="1"/>
    <d v="2025-10-10T00:00:00"/>
    <s v=""/>
    <s v="4800003329"/>
    <s v="630"/>
    <d v="2025-10-09T00:00:00"/>
    <s v=""/>
    <s v=""/>
    <d v="2025-10-11T00:00:00"/>
    <n v="0"/>
    <n v="0"/>
    <s v=""/>
    <n v="1"/>
    <n v="1"/>
    <n v="1"/>
    <n v="0"/>
    <n v="0"/>
    <n v="0"/>
    <s v="X"/>
    <s v="0.00"/>
    <s v=""/>
    <x v="0"/>
    <s v=""/>
    <s v="2111460"/>
    <s v=""/>
    <n v="0"/>
    <n v="0"/>
    <m/>
    <s v="7218|S24B05_S1074"/>
    <n v="2"/>
    <s v="-"/>
    <m/>
    <s v="YES"/>
    <n v="1"/>
    <s v=""/>
    <s v=""/>
    <n v="0"/>
    <s v="X"/>
    <n v="1"/>
    <s v=""/>
    <s v=""/>
    <s v=""/>
    <s v=""/>
    <n v="10"/>
    <n v="0"/>
    <m/>
    <n v="-111"/>
    <n v="0"/>
    <s v=""/>
    <s v=""/>
  </r>
  <r>
    <n v="621"/>
    <s v=""/>
    <s v="PROGRAMACIÓN CENTRALITA DE INCENDIOS"/>
    <s v="1101920430"/>
    <s v="1"/>
    <d v="2025-10-15T00:00:00"/>
    <s v=""/>
    <s v="4300354754"/>
    <s v="10"/>
    <d v="2025-10-23T00:00:00"/>
    <d v="2025-11-18T00:00:00"/>
    <s v=""/>
    <d v="2025-11-30T00:00:00"/>
    <n v="0"/>
    <n v="0"/>
    <s v="Liberado"/>
    <n v="1"/>
    <n v="1"/>
    <n v="0"/>
    <n v="0"/>
    <n v="0"/>
    <n v="0"/>
    <s v=""/>
    <s v="0.00"/>
    <s v=""/>
    <x v="36"/>
    <s v=""/>
    <s v=""/>
    <s v=""/>
    <n v="2"/>
    <n v="2"/>
    <m/>
    <s v="7218|S24B05_S1076"/>
    <n v="38"/>
    <s v="-"/>
    <m/>
    <s v=""/>
    <s v=""/>
    <s v=""/>
    <s v=""/>
    <n v="1"/>
    <s v=""/>
    <n v="0"/>
    <s v=""/>
    <s v=""/>
    <s v=""/>
    <s v=""/>
    <n v="10"/>
    <n v="1"/>
    <m/>
    <n v="-61"/>
    <n v="0"/>
    <s v=""/>
    <s v=""/>
  </r>
  <r>
    <n v="622"/>
    <s v="1709800000500"/>
    <s v="COMPRA DIRECTA FERRETERIA Y HERRAMIENTAS"/>
    <s v="1101920785"/>
    <s v="1"/>
    <d v="2025-10-16T00:00:00"/>
    <s v=""/>
    <s v="4200633117"/>
    <s v="10"/>
    <d v="2025-10-28T00:00:00"/>
    <d v="2025-10-30T00:00:00"/>
    <s v=""/>
    <d v="2025-12-08T00:00:00"/>
    <n v="30"/>
    <n v="8"/>
    <s v="Liberado"/>
    <n v="5"/>
    <n v="5"/>
    <n v="5"/>
    <n v="0"/>
    <n v="0"/>
    <n v="0"/>
    <s v="X"/>
    <s v="0.00"/>
    <s v=""/>
    <x v="16"/>
    <s v="OTROS FABRICANTES"/>
    <s v="1709800000500"/>
    <s v=""/>
    <n v="0"/>
    <n v="0"/>
    <m/>
    <s v="7218|JA2593_1001"/>
    <n v="41"/>
    <s v="-"/>
    <m/>
    <s v="YES"/>
    <n v="5"/>
    <s v=""/>
    <s v=""/>
    <n v="0"/>
    <s v="X"/>
    <n v="1"/>
    <s v=""/>
    <s v=""/>
    <s v=""/>
    <s v=""/>
    <n v="10"/>
    <n v="0"/>
    <m/>
    <n v="-53"/>
    <n v="0"/>
    <s v=""/>
    <s v=""/>
  </r>
  <r>
    <n v="623"/>
    <s v="7889090900000"/>
    <s v="ROPA LABORAL CATALOGO INDRA"/>
    <s v="1101921504"/>
    <s v="1"/>
    <d v="2025-10-20T00:00:00"/>
    <s v=""/>
    <s v="4900011607"/>
    <s v="10"/>
    <d v="2025-10-20T00:00:00"/>
    <s v=""/>
    <s v=""/>
    <d v="2025-12-31T00:00:00"/>
    <n v="0"/>
    <n v="8"/>
    <s v=""/>
    <n v="1"/>
    <n v="1"/>
    <n v="1"/>
    <n v="0"/>
    <n v="0"/>
    <n v="0"/>
    <s v="X"/>
    <s v="0.00"/>
    <s v=""/>
    <x v="27"/>
    <s v="INDRA SISTEMAS S.A."/>
    <s v="7889090900000"/>
    <s v=""/>
    <n v="0"/>
    <n v="0"/>
    <m/>
    <s v="7218|JA2594_1001"/>
    <n v="72"/>
    <s v="-"/>
    <m/>
    <s v="YES"/>
    <n v="1"/>
    <s v=""/>
    <s v=""/>
    <n v="0"/>
    <s v="X"/>
    <n v="1"/>
    <s v=""/>
    <s v=""/>
    <s v=""/>
    <s v=""/>
    <n v="10"/>
    <n v="0"/>
    <m/>
    <n v="-30"/>
    <n v="0"/>
    <s v=""/>
    <s v=""/>
  </r>
  <r>
    <n v="624"/>
    <s v="1359900000500"/>
    <s v="COMPRA DIRECTA ELECTRICOS/ELECTRONICOS"/>
    <s v="1101921894"/>
    <s v="1"/>
    <d v="2025-10-20T00:00:00"/>
    <s v=""/>
    <s v="4200634297"/>
    <s v="10"/>
    <d v="2025-11-04T00:00:00"/>
    <d v="2025-11-05T00:00:00"/>
    <s v=""/>
    <d v="2025-12-31T00:00:00"/>
    <n v="30"/>
    <n v="8"/>
    <s v="Liberado"/>
    <n v="7"/>
    <n v="7"/>
    <n v="7"/>
    <n v="0"/>
    <n v="0"/>
    <n v="0"/>
    <s v="X"/>
    <s v="0.00"/>
    <s v=""/>
    <x v="6"/>
    <s v="OTROS FABRICANTES"/>
    <s v="1359900000500"/>
    <s v=""/>
    <n v="0"/>
    <n v="0"/>
    <m/>
    <s v="7218|S24B05_S1074"/>
    <n v="57"/>
    <s v="-"/>
    <m/>
    <s v="YES"/>
    <n v="7"/>
    <s v=""/>
    <s v=""/>
    <n v="0"/>
    <s v="X"/>
    <n v="1"/>
    <s v=""/>
    <s v=""/>
    <s v=""/>
    <s v=""/>
    <n v="10"/>
    <n v="0"/>
    <m/>
    <n v="-30"/>
    <n v="0"/>
    <s v=""/>
    <s v=""/>
  </r>
  <r>
    <n v="625"/>
    <s v="31201503"/>
    <s v="Cinta de enmascarar de Papel 3M SCOTCH 1"/>
    <s v="1101923738"/>
    <s v="1"/>
    <d v="2025-10-23T00:00:00"/>
    <s v=""/>
    <s v="4800003359"/>
    <s v="170"/>
    <d v="2025-10-23T00:00:00"/>
    <s v=""/>
    <s v=""/>
    <d v="2025-10-24T00:00:00"/>
    <n v="0"/>
    <n v="0"/>
    <s v=""/>
    <n v="5"/>
    <n v="5"/>
    <n v="5"/>
    <n v="0"/>
    <n v="0"/>
    <n v="0"/>
    <s v="X"/>
    <s v="0.00"/>
    <s v=""/>
    <x v="0"/>
    <s v=""/>
    <s v="1240913"/>
    <s v=""/>
    <n v="0"/>
    <n v="0"/>
    <m/>
    <s v="7218|S24B05_S1071"/>
    <n v="1"/>
    <s v="-"/>
    <m/>
    <s v="YES"/>
    <n v="5"/>
    <s v=""/>
    <s v=""/>
    <n v="0"/>
    <s v="X"/>
    <n v="1"/>
    <s v=""/>
    <s v=""/>
    <s v=""/>
    <s v=""/>
    <n v="10"/>
    <n v="0"/>
    <m/>
    <n v="-98"/>
    <n v="0"/>
    <s v=""/>
    <s v=""/>
  </r>
  <r>
    <n v="626"/>
    <s v="39121402"/>
    <s v="Clavija Kopp de 2P de color Negro, para"/>
    <s v="1101923956"/>
    <s v="1"/>
    <d v="2025-10-23T00:00:00"/>
    <s v=""/>
    <s v="4800003359"/>
    <s v="620"/>
    <d v="2025-10-23T00:00:00"/>
    <s v=""/>
    <s v=""/>
    <d v="2025-10-24T00:00:00"/>
    <n v="0"/>
    <n v="0"/>
    <s v=""/>
    <n v="2"/>
    <n v="2"/>
    <n v="2"/>
    <n v="0"/>
    <n v="0"/>
    <n v="0"/>
    <s v="X"/>
    <s v="0.00"/>
    <s v=""/>
    <x v="0"/>
    <s v=""/>
    <s v="2425782"/>
    <s v=""/>
    <n v="0"/>
    <n v="0"/>
    <m/>
    <s v="7218|JA2581_1001"/>
    <n v="1"/>
    <s v="-"/>
    <m/>
    <s v="YES"/>
    <n v="2"/>
    <s v=""/>
    <s v=""/>
    <n v="0"/>
    <s v="X"/>
    <n v="1"/>
    <s v=""/>
    <s v=""/>
    <s v=""/>
    <s v=""/>
    <n v="10"/>
    <n v="0"/>
    <m/>
    <n v="-98"/>
    <n v="0"/>
    <s v=""/>
    <s v=""/>
  </r>
  <r>
    <n v="627"/>
    <s v="3220190900000"/>
    <s v="ACCESORIOS PARA MONITORES / TELEVISIONES"/>
    <s v="1101926538"/>
    <s v="1"/>
    <d v="2025-10-29T00:00:00"/>
    <s v=""/>
    <s v="4200634682"/>
    <s v="10"/>
    <d v="2025-11-06T00:00:00"/>
    <d v="2025-11-06T00:00:00"/>
    <s v=""/>
    <d v="2025-11-11T00:00:00"/>
    <n v="60"/>
    <n v="8"/>
    <s v="Liberado"/>
    <n v="1"/>
    <n v="1"/>
    <n v="1"/>
    <n v="0"/>
    <n v="0"/>
    <n v="0"/>
    <s v="X"/>
    <s v="0.00"/>
    <s v=""/>
    <x v="37"/>
    <s v="OTROS FABRICANTES"/>
    <s v="3220190900000"/>
    <s v=""/>
    <n v="0"/>
    <n v="0"/>
    <m/>
    <s v="7218|S24B05_P10261"/>
    <n v="5"/>
    <s v="-"/>
    <m/>
    <s v="YES"/>
    <n v="1"/>
    <s v=""/>
    <s v=""/>
    <n v="0"/>
    <s v="X"/>
    <n v="1"/>
    <s v=""/>
    <s v=""/>
    <s v=""/>
    <s v=""/>
    <n v="10"/>
    <n v="0"/>
    <m/>
    <n v="-80"/>
    <n v="0"/>
    <s v=""/>
    <s v=""/>
  </r>
  <r>
    <n v="628"/>
    <s v="31161716"/>
    <s v="Tuerca autoblocante 1/4-28 (NE)plg RS PR"/>
    <s v="1101927261"/>
    <s v="1"/>
    <d v="2025-10-30T00:00:00"/>
    <s v=""/>
    <s v="4800003376"/>
    <s v="140"/>
    <d v="2025-10-30T00:00:00"/>
    <s v=""/>
    <s v=""/>
    <d v="2025-10-31T00:00:00"/>
    <n v="0"/>
    <n v="0"/>
    <s v=""/>
    <n v="100"/>
    <n v="100"/>
    <n v="100"/>
    <n v="0"/>
    <n v="0"/>
    <n v="0"/>
    <s v="X"/>
    <s v="0.00"/>
    <s v=""/>
    <x v="0"/>
    <s v=""/>
    <s v="2451276"/>
    <s v=""/>
    <n v="0"/>
    <n v="0"/>
    <m/>
    <s v="7218|JA2583_1001"/>
    <n v="1"/>
    <s v="-"/>
    <m/>
    <s v="YES"/>
    <n v="100"/>
    <s v=""/>
    <s v=""/>
    <n v="0"/>
    <s v="X"/>
    <n v="1"/>
    <s v=""/>
    <s v=""/>
    <s v=""/>
    <s v=""/>
    <n v="10"/>
    <n v="0"/>
    <m/>
    <n v="-91"/>
    <n v="0"/>
    <s v=""/>
    <s v=""/>
  </r>
  <r>
    <n v="629"/>
    <s v="1359900000500"/>
    <s v="COMPRA DIRECTA ELECTRICOS/ELECTRONICOS"/>
    <s v="1101930054"/>
    <s v="1"/>
    <d v="2025-11-06T00:00:00"/>
    <s v=""/>
    <s v="4200636221"/>
    <s v="10"/>
    <d v="2025-11-14T00:00:00"/>
    <d v="2025-11-17T00:00:00"/>
    <s v=""/>
    <d v="2026-01-31T00:00:00"/>
    <n v="30"/>
    <n v="8"/>
    <s v="Liberado"/>
    <n v="1"/>
    <n v="1"/>
    <n v="1"/>
    <n v="0"/>
    <n v="0"/>
    <n v="0"/>
    <s v="X"/>
    <s v="0.00"/>
    <s v=""/>
    <x v="6"/>
    <s v="OTROS FABRICANTES"/>
    <s v="1359900000500"/>
    <s v=""/>
    <n v="0"/>
    <n v="0"/>
    <m/>
    <s v="7218|S24B05_S1076"/>
    <n v="78"/>
    <s v="-"/>
    <m/>
    <s v=""/>
    <s v=""/>
    <s v="YES"/>
    <n v="1"/>
    <n v="0"/>
    <s v=""/>
    <n v="0"/>
    <s v=""/>
    <s v=""/>
    <s v=""/>
    <s v=""/>
    <n v="11"/>
    <n v="1"/>
    <m/>
    <n v="1"/>
    <n v="0"/>
    <s v=""/>
    <s v=""/>
  </r>
  <r>
    <n v="630"/>
    <s v="26121629"/>
    <s v="Cable de conexi&amp;#243;n RS PRO, &amp;#225;rea"/>
    <s v="1101935942"/>
    <s v="1"/>
    <d v="2025-11-20T00:00:00"/>
    <s v=""/>
    <s v="4800003427"/>
    <s v="420"/>
    <d v="2025-11-19T00:00:00"/>
    <s v=""/>
    <s v=""/>
    <d v="2025-11-21T00:00:00"/>
    <n v="0"/>
    <n v="0"/>
    <s v=""/>
    <n v="1"/>
    <n v="1"/>
    <n v="1"/>
    <n v="0"/>
    <n v="0"/>
    <n v="0"/>
    <s v="X"/>
    <s v="0.00"/>
    <s v=""/>
    <x v="0"/>
    <s v=""/>
    <s v="8114431"/>
    <s v=""/>
    <n v="0"/>
    <n v="0"/>
    <m/>
    <s v="7218|JA2581_1001"/>
    <n v="2"/>
    <s v="-"/>
    <m/>
    <s v="YES"/>
    <n v="1"/>
    <s v=""/>
    <s v=""/>
    <n v="0"/>
    <s v="X"/>
    <n v="1"/>
    <s v=""/>
    <s v=""/>
    <s v=""/>
    <s v=""/>
    <n v="11"/>
    <n v="0"/>
    <m/>
    <n v="-70"/>
    <n v="0"/>
    <s v=""/>
    <s v=""/>
  </r>
  <r>
    <n v="631"/>
    <s v="32111503"/>
    <s v="Bombilla LED, 4,2 W, casquillo GU10, Bla"/>
    <s v="1101939635"/>
    <s v="1"/>
    <d v="2025-11-28T00:00:00"/>
    <s v=""/>
    <s v="4800003446"/>
    <s v="170"/>
    <d v="2025-11-27T00:00:00"/>
    <s v=""/>
    <s v=""/>
    <d v="2025-11-29T00:00:00"/>
    <n v="0"/>
    <n v="0"/>
    <s v=""/>
    <n v="10"/>
    <n v="10"/>
    <n v="10"/>
    <n v="0"/>
    <n v="0"/>
    <n v="0"/>
    <s v="X"/>
    <s v="0.00"/>
    <s v=""/>
    <x v="0"/>
    <s v=""/>
    <s v="2889633"/>
    <s v=""/>
    <n v="0"/>
    <n v="0"/>
    <m/>
    <s v="7218|JA2581_1001"/>
    <n v="2"/>
    <s v="-"/>
    <m/>
    <s v="YES"/>
    <n v="10"/>
    <s v=""/>
    <s v=""/>
    <n v="0"/>
    <s v="X"/>
    <n v="1"/>
    <s v=""/>
    <s v=""/>
    <s v=""/>
    <s v=""/>
    <n v="11"/>
    <n v="0"/>
    <m/>
    <n v="-62"/>
    <n v="0"/>
    <s v=""/>
    <s v=""/>
  </r>
  <r>
    <n v="632"/>
    <s v="1359900000500"/>
    <s v="COMPRA DIRECTA ELECTRICOS/ELECTRONICOS"/>
    <s v="1101942089"/>
    <s v="1"/>
    <d v="2025-12-03T00:00:00"/>
    <s v=""/>
    <s v="4200644071"/>
    <s v="50"/>
    <d v="2026-01-07T00:00:00"/>
    <d v="2026-01-08T00:00:00"/>
    <s v=""/>
    <d v="2026-01-21T00:00:00"/>
    <n v="30"/>
    <n v="8"/>
    <s v="Liberado"/>
    <n v="5"/>
    <n v="5"/>
    <n v="5"/>
    <n v="0"/>
    <n v="0"/>
    <n v="0"/>
    <s v="X"/>
    <s v="0.00"/>
    <s v=""/>
    <x v="35"/>
    <s v="OTROS FABRICANTES"/>
    <s v="1359900000500"/>
    <s v=""/>
    <n v="0"/>
    <n v="0"/>
    <m/>
    <s v="7218|JA2593_1001"/>
    <n v="14"/>
    <s v="-"/>
    <m/>
    <s v="YES"/>
    <n v="5"/>
    <s v=""/>
    <s v=""/>
    <n v="0"/>
    <s v="X"/>
    <n v="1"/>
    <s v=""/>
    <s v=""/>
    <s v=""/>
    <s v=""/>
    <n v="12"/>
    <n v="0"/>
    <m/>
    <n v="-9"/>
    <n v="0"/>
    <s v=""/>
    <s v=""/>
  </r>
  <r>
    <n v="633"/>
    <s v="1359900000500"/>
    <s v="COMPRA DIRECTA ELECTRICOS/ELECTRONICOS"/>
    <s v="1101942113"/>
    <s v="1"/>
    <d v="2025-12-03T00:00:00"/>
    <s v=""/>
    <s v="4200644074"/>
    <s v="20"/>
    <d v="2026-01-07T00:00:00"/>
    <d v="2026-01-08T00:00:00"/>
    <s v=""/>
    <d v="2026-01-21T00:00:00"/>
    <n v="30"/>
    <n v="8"/>
    <s v="Liberado"/>
    <n v="5"/>
    <n v="5"/>
    <n v="5"/>
    <n v="0"/>
    <n v="0"/>
    <n v="0"/>
    <s v="X"/>
    <s v="0.00"/>
    <s v=""/>
    <x v="35"/>
    <s v="OTROS FABRICANTES"/>
    <s v="1359900000500"/>
    <s v=""/>
    <n v="0"/>
    <n v="0"/>
    <m/>
    <s v="7218|JA2593_1001"/>
    <n v="14"/>
    <s v="-"/>
    <m/>
    <s v="YES"/>
    <n v="5"/>
    <s v=""/>
    <s v=""/>
    <n v="0"/>
    <s v="X"/>
    <n v="1"/>
    <s v=""/>
    <s v=""/>
    <s v=""/>
    <s v=""/>
    <n v="12"/>
    <n v="0"/>
    <m/>
    <n v="-9"/>
    <n v="0"/>
    <s v=""/>
    <s v=""/>
  </r>
  <r>
    <n v="634"/>
    <s v="32000000"/>
    <s v="Prensaestopas HENSEL ASS de Poliamida Ne"/>
    <s v="1101942236"/>
    <s v="1"/>
    <d v="2025-12-04T00:00:00"/>
    <s v=""/>
    <s v="4800003490"/>
    <s v="60"/>
    <d v="2025-12-11T00:00:00"/>
    <s v=""/>
    <s v=""/>
    <d v="2025-12-05T00:00:00"/>
    <n v="0"/>
    <n v="0"/>
    <s v=""/>
    <n v="10"/>
    <n v="10"/>
    <n v="10"/>
    <n v="0"/>
    <n v="0"/>
    <n v="0"/>
    <s v="X"/>
    <s v="0.00"/>
    <s v=""/>
    <x v="0"/>
    <s v=""/>
    <s v="0117664"/>
    <s v=""/>
    <n v="0"/>
    <n v="0"/>
    <m/>
    <s v="7218|JA2582_1001"/>
    <n v="-6"/>
    <s v="-"/>
    <m/>
    <s v="YES"/>
    <n v="10"/>
    <s v=""/>
    <s v=""/>
    <n v="0"/>
    <s v="X"/>
    <n v="1"/>
    <s v=""/>
    <s v=""/>
    <s v=""/>
    <s v=""/>
    <n v="12"/>
    <n v="0"/>
    <m/>
    <n v="-56"/>
    <n v="0"/>
    <s v=""/>
    <s v=""/>
  </r>
  <r>
    <n v="635"/>
    <s v=""/>
    <s v="PROCESSORS RACK (ENSAYOS MARKING CE)"/>
    <s v="1101944187"/>
    <s v="1"/>
    <d v="2025-12-10T00:00:00"/>
    <s v=""/>
    <s v="4300358085"/>
    <s v="10"/>
    <d v="2025-12-15T00:00:00"/>
    <d v="2026-01-19T00:00:00"/>
    <s v=""/>
    <d v="2026-02-10T00:00:00"/>
    <n v="0"/>
    <n v="0"/>
    <s v="Liberado"/>
    <n v="1"/>
    <n v="1"/>
    <n v="0"/>
    <n v="0"/>
    <n v="0"/>
    <n v="0"/>
    <s v=""/>
    <s v="15033.70"/>
    <s v=""/>
    <x v="38"/>
    <s v=""/>
    <s v=""/>
    <s v=""/>
    <n v="0"/>
    <n v="0"/>
    <m/>
    <s v="7218|S24B05_S05"/>
    <n v="57"/>
    <s v="-"/>
    <m/>
    <s v=""/>
    <s v=""/>
    <s v=""/>
    <s v=""/>
    <n v="0"/>
    <s v=""/>
    <n v="0"/>
    <s v=""/>
    <s v=""/>
    <s v=""/>
    <s v=""/>
    <n v="12"/>
    <n v="1"/>
    <m/>
    <n v="11"/>
    <n v="1"/>
    <n v="0"/>
    <s v=""/>
  </r>
  <r>
    <n v="636"/>
    <s v="1709800000500"/>
    <s v="COMPRA DIRECTA FERRETERIA Y HERRAMIENTAS"/>
    <s v="1101948479"/>
    <s v="1"/>
    <d v="2025-12-17T00:00:00"/>
    <s v=""/>
    <s v="4200645743"/>
    <s v="10"/>
    <d v="2026-01-20T00:00:00"/>
    <d v="2026-01-21T00:00:00"/>
    <s v=""/>
    <d v="2026-02-03T00:00:00"/>
    <n v="40"/>
    <n v="8"/>
    <s v="Liberado"/>
    <n v="6"/>
    <n v="6"/>
    <n v="6"/>
    <n v="0"/>
    <n v="0"/>
    <n v="0"/>
    <s v="X"/>
    <s v="0.00"/>
    <s v=""/>
    <x v="23"/>
    <s v="OTROS FABRICANTES"/>
    <s v="1709800000500"/>
    <s v=""/>
    <n v="0"/>
    <n v="0"/>
    <m/>
    <s v="7218|JA2582_1001"/>
    <n v="14"/>
    <s v="-"/>
    <m/>
    <s v=""/>
    <s v=""/>
    <s v="YES"/>
    <n v="6"/>
    <n v="0"/>
    <s v=""/>
    <n v="0"/>
    <s v=""/>
    <s v=""/>
    <s v=""/>
    <s v=""/>
    <n v="12"/>
    <n v="1"/>
    <m/>
    <n v="4"/>
    <n v="0"/>
    <s v=""/>
    <s v=""/>
  </r>
  <r>
    <n v="637"/>
    <s v="1359900000500"/>
    <s v="COMPRA DIRECTA ELECTRICOS/ELECTRONICOS"/>
    <s v="1101948508"/>
    <s v="1"/>
    <d v="2025-12-17T00:00:00"/>
    <s v=""/>
    <s v="4200645756"/>
    <s v="10"/>
    <d v="2026-01-20T00:00:00"/>
    <d v="2026-01-21T00:00:00"/>
    <s v=""/>
    <d v="2026-02-03T00:00:00"/>
    <n v="40"/>
    <n v="8"/>
    <s v="Liberado"/>
    <n v="20"/>
    <n v="20"/>
    <n v="20"/>
    <n v="0"/>
    <n v="0"/>
    <n v="0"/>
    <s v="X"/>
    <s v="0.00"/>
    <s v=""/>
    <x v="35"/>
    <s v="OTROS FABRICANTES"/>
    <s v="1359900000500"/>
    <s v=""/>
    <n v="0"/>
    <n v="0"/>
    <m/>
    <s v="7218|JA2594_1001"/>
    <n v="14"/>
    <s v="-"/>
    <m/>
    <s v=""/>
    <s v=""/>
    <s v="YES"/>
    <n v="20"/>
    <n v="0"/>
    <s v=""/>
    <n v="0"/>
    <s v=""/>
    <s v=""/>
    <s v=""/>
    <s v=""/>
    <n v="12"/>
    <n v="1"/>
    <m/>
    <n v="4"/>
    <n v="0"/>
    <s v=""/>
    <s v=""/>
  </r>
  <r>
    <n v="638"/>
    <s v="43211730"/>
    <s v="Inyector de PoE 2 puertos, entrada 100 -"/>
    <s v="1101949201"/>
    <s v="1"/>
    <d v="2025-12-18T00:00:00"/>
    <s v=""/>
    <s v="4800003514"/>
    <s v="460"/>
    <d v="2025-12-18T00:00:00"/>
    <s v=""/>
    <s v=""/>
    <d v="2025-12-19T00:00:00"/>
    <n v="0"/>
    <n v="0"/>
    <s v=""/>
    <n v="2"/>
    <n v="2"/>
    <n v="2"/>
    <n v="0"/>
    <n v="0"/>
    <n v="0"/>
    <s v="X"/>
    <s v="0.00"/>
    <s v=""/>
    <x v="0"/>
    <s v=""/>
    <s v="2753549"/>
    <s v=""/>
    <n v="0"/>
    <n v="0"/>
    <m/>
    <s v="7218|JA2581_1001"/>
    <n v="1"/>
    <s v="-"/>
    <m/>
    <s v="YES"/>
    <n v="2"/>
    <s v=""/>
    <s v=""/>
    <n v="0"/>
    <s v="X"/>
    <n v="1"/>
    <s v=""/>
    <s v=""/>
    <s v=""/>
    <s v=""/>
    <n v="12"/>
    <n v="0"/>
    <m/>
    <n v="-42"/>
    <n v="0"/>
    <s v=""/>
    <s v=""/>
  </r>
  <r>
    <n v="639"/>
    <s v="26121629"/>
    <s v="Cable de alimentaci&amp;#243;n StarTech.com"/>
    <s v="1101949201"/>
    <s v="2"/>
    <d v="2025-12-18T00:00:00"/>
    <s v=""/>
    <s v="4800003514"/>
    <s v="470"/>
    <d v="2025-12-18T00:00:00"/>
    <s v=""/>
    <s v=""/>
    <d v="2025-12-19T00:00:00"/>
    <n v="0"/>
    <n v="0"/>
    <s v=""/>
    <n v="2"/>
    <n v="2"/>
    <n v="2"/>
    <n v="0"/>
    <n v="0"/>
    <n v="0"/>
    <s v="X"/>
    <s v="0.00"/>
    <s v=""/>
    <x v="0"/>
    <s v=""/>
    <s v="2677825"/>
    <s v=""/>
    <n v="0"/>
    <n v="0"/>
    <m/>
    <s v="7218|JA2581_1001"/>
    <n v="1"/>
    <s v="-"/>
    <m/>
    <s v="YES"/>
    <n v="2"/>
    <s v=""/>
    <s v=""/>
    <n v="0"/>
    <s v="X"/>
    <n v="1"/>
    <s v=""/>
    <s v=""/>
    <s v=""/>
    <s v=""/>
    <n v="12"/>
    <n v="0"/>
    <m/>
    <n v="-42"/>
    <n v="0"/>
    <s v=""/>
    <s v=""/>
  </r>
  <r>
    <n v="640"/>
    <s v="1390706600000"/>
    <s v="DEPURADOR HUMO 2250M3/HR 30CM PRE/HEPA"/>
    <s v="1101955015"/>
    <s v="1"/>
    <d v="2026-01-14T00:00:00"/>
    <s v=""/>
    <s v="4200645767"/>
    <s v="10"/>
    <d v="2026-01-20T00:00:00"/>
    <d v="2026-01-23T00:00:00"/>
    <s v=""/>
    <d v="2026-02-15T00:00:00"/>
    <n v="40"/>
    <n v="8"/>
    <s v="Liberado"/>
    <n v="1"/>
    <n v="1"/>
    <n v="0"/>
    <n v="1"/>
    <n v="0"/>
    <n v="0"/>
    <s v=""/>
    <s v="3610.77"/>
    <s v=""/>
    <x v="39"/>
    <s v="CONCEPT SMOKE"/>
    <s v="CEL SS-2000"/>
    <s v=""/>
    <n v="1"/>
    <n v="0"/>
    <m/>
    <s v="7218|S24B05_P10261"/>
    <n v="26"/>
    <s v="-"/>
    <m/>
    <s v=""/>
    <s v=""/>
    <s v=""/>
    <s v=""/>
    <n v="0"/>
    <s v=""/>
    <n v="0"/>
    <s v="4200645767"/>
    <s v=""/>
    <s v=""/>
    <s v=""/>
    <n v="1"/>
    <n v="1"/>
    <m/>
    <n v="16"/>
    <n v="0"/>
    <s v=""/>
    <s v=""/>
  </r>
  <r>
    <n v="641"/>
    <s v="1709800000500"/>
    <s v="COMPRA DIRECTA FERRETERIA Y HERRAMIENTAS"/>
    <s v="1101958852"/>
    <s v="1"/>
    <d v="2026-01-21T00:00:00"/>
    <s v=""/>
    <s v=""/>
    <s v="0"/>
    <s v=""/>
    <s v=""/>
    <s v=""/>
    <s v=""/>
    <n v="40"/>
    <n v="8"/>
    <s v=""/>
    <n v="3"/>
    <n v="0"/>
    <n v="0"/>
    <n v="0"/>
    <n v="0"/>
    <n v="0"/>
    <s v=""/>
    <s v="0.00"/>
    <s v=""/>
    <x v="40"/>
    <s v=""/>
    <s v=""/>
    <s v=""/>
    <n v="0"/>
    <n v="0"/>
    <m/>
    <s v="7218|S24B05_P10261"/>
    <e v="#VALUE!"/>
    <s v="-"/>
    <m/>
    <s v=""/>
    <s v=""/>
    <s v=""/>
    <s v=""/>
    <n v="0"/>
    <s v=""/>
    <n v="0"/>
    <s v=""/>
    <s v=""/>
    <s v=""/>
    <s v=""/>
    <n v="1"/>
    <n v="1"/>
    <m/>
    <e v="#VALUE!"/>
    <e v="#VALUE!"/>
    <e v="#VALUE!"/>
    <s v="X"/>
  </r>
  <r>
    <n v="642"/>
    <s v="3210202420000"/>
    <s v="MARCADOR EINSCAN SE-H ADH3000 P/ESCAN 3D"/>
    <s v="1101961041"/>
    <s v="1"/>
    <d v="2026-01-26T00:00:00"/>
    <s v=""/>
    <s v=""/>
    <s v="0"/>
    <s v=""/>
    <s v=""/>
    <s v=""/>
    <s v=""/>
    <n v="40"/>
    <n v="8"/>
    <s v=""/>
    <n v="2"/>
    <n v="0"/>
    <n v="0"/>
    <n v="0"/>
    <n v="0"/>
    <n v="0"/>
    <s v=""/>
    <s v="0.00"/>
    <s v=""/>
    <x v="40"/>
    <s v=""/>
    <s v=""/>
    <s v=""/>
    <n v="0"/>
    <n v="0"/>
    <m/>
    <s v="7218|JA2578_1001"/>
    <e v="#VALUE!"/>
    <s v="-"/>
    <m/>
    <s v=""/>
    <s v=""/>
    <s v=""/>
    <s v=""/>
    <n v="0"/>
    <s v=""/>
    <n v="0"/>
    <s v=""/>
    <s v=""/>
    <s v=""/>
    <s v=""/>
    <n v="1"/>
    <n v="1"/>
    <m/>
    <e v="#VALUE!"/>
    <e v="#VALUE!"/>
    <e v="#VALUE!"/>
    <s v="X"/>
  </r>
  <r>
    <n v="643"/>
    <s v="1359900000500"/>
    <s v="COMPRA DIRECTA ELECTRICOS/ELECTRONICOS"/>
    <s v="1101962616"/>
    <s v="1"/>
    <d v="2026-01-28T00:00:00"/>
    <s v=""/>
    <s v=""/>
    <s v="0"/>
    <s v=""/>
    <s v=""/>
    <s v=""/>
    <s v=""/>
    <n v="40"/>
    <n v="8"/>
    <s v=""/>
    <n v="3"/>
    <n v="0"/>
    <n v="0"/>
    <n v="0"/>
    <n v="0"/>
    <n v="0"/>
    <s v=""/>
    <s v="0.00"/>
    <s v=""/>
    <x v="40"/>
    <s v=""/>
    <s v=""/>
    <s v=""/>
    <n v="0"/>
    <n v="0"/>
    <m/>
    <s v="7218|JA2582_1001"/>
    <e v="#VALUE!"/>
    <s v="-"/>
    <m/>
    <s v=""/>
    <s v=""/>
    <s v=""/>
    <s v=""/>
    <n v="0"/>
    <s v=""/>
    <n v="0"/>
    <s v=""/>
    <s v=""/>
    <s v=""/>
    <s v=""/>
    <n v="1"/>
    <n v="1"/>
    <m/>
    <e v="#VALUE!"/>
    <e v="#VALUE!"/>
    <e v="#VALUE!"/>
    <s v="X"/>
  </r>
  <r>
    <n v="644"/>
    <s v="1204000333720"/>
    <s v="CNC CIR  8-98 (3M)  PLUG MS3476L8-98P"/>
    <s v="1800108782"/>
    <s v="10"/>
    <d v="2024-06-14T00:00:00"/>
    <s v=""/>
    <s v="4200569250"/>
    <s v="10"/>
    <d v="2024-07-03T00:00:00"/>
    <d v="2024-07-04T00:00:00"/>
    <s v=""/>
    <d v="2024-07-21T00:00:00"/>
    <n v="56"/>
    <n v="8"/>
    <s v="Liberado"/>
    <n v="20"/>
    <n v="20"/>
    <n v="20"/>
    <n v="0"/>
    <n v="20"/>
    <n v="0"/>
    <s v="X"/>
    <s v="0.00"/>
    <s v=""/>
    <x v="41"/>
    <s v="MILITARY STANDARDS"/>
    <s v="MS3476L8-98P"/>
    <s v=""/>
    <n v="0"/>
    <n v="0"/>
    <m/>
    <s v="7218|JA2581_1001"/>
    <n v="18"/>
    <s v="-"/>
    <m/>
    <s v="YES"/>
    <n v="20"/>
    <s v=""/>
    <s v=""/>
    <n v="0"/>
    <s v="X"/>
    <n v="1"/>
    <s v=""/>
    <s v=""/>
    <s v=""/>
    <s v=""/>
    <n v="6"/>
    <n v="0"/>
    <m/>
    <n v="-558"/>
    <n v="0"/>
    <s v=""/>
    <s v=""/>
  </r>
  <r>
    <n v="645"/>
    <s v="1204100333620"/>
    <s v="CNC CIR  8-98  (3M) RECEPT CRIMP MS3470L"/>
    <s v="1800108782"/>
    <s v="20"/>
    <d v="2024-06-14T00:00:00"/>
    <s v=""/>
    <s v="4200569260"/>
    <s v="10"/>
    <d v="2024-07-03T00:00:00"/>
    <d v="2024-07-04T00:00:00"/>
    <s v=""/>
    <d v="2024-07-30T00:00:00"/>
    <n v="115"/>
    <n v="8"/>
    <s v="Liberado"/>
    <n v="20"/>
    <n v="20"/>
    <n v="40"/>
    <n v="0"/>
    <n v="20"/>
    <n v="20"/>
    <s v="X"/>
    <s v="0.00"/>
    <s v=""/>
    <x v="42"/>
    <s v="MILITARY STANDARDS"/>
    <s v="MS3470L8-98P"/>
    <s v=""/>
    <n v="0"/>
    <n v="0"/>
    <m/>
    <s v="7218|JA2581_1001"/>
    <n v="27"/>
    <s v="-"/>
    <m/>
    <s v="YES"/>
    <n v="40"/>
    <s v=""/>
    <s v=""/>
    <n v="0"/>
    <s v="X"/>
    <n v="1"/>
    <s v=""/>
    <s v=""/>
    <s v=""/>
    <s v=""/>
    <n v="6"/>
    <n v="0"/>
    <m/>
    <n v="-549"/>
    <n v="0"/>
    <s v=""/>
    <s v=""/>
  </r>
  <r>
    <n v="646"/>
    <s v="1204101933620"/>
    <s v="CNC CIR 14-19 19P (M) MS3470L14-19P"/>
    <s v="1800108782"/>
    <s v="30"/>
    <d v="2024-06-14T00:00:00"/>
    <s v=""/>
    <s v="4200569260"/>
    <s v="20"/>
    <d v="2024-07-03T00:00:00"/>
    <d v="2024-07-04T00:00:00"/>
    <s v=""/>
    <d v="2024-07-30T00:00:00"/>
    <n v="40"/>
    <n v="8"/>
    <s v="Liberado"/>
    <n v="2"/>
    <n v="2"/>
    <n v="2"/>
    <n v="0"/>
    <n v="2"/>
    <n v="0"/>
    <s v="X"/>
    <s v="0.00"/>
    <s v=""/>
    <x v="42"/>
    <s v="MILITARY STANDARDS"/>
    <s v="MS3470L14-19P"/>
    <s v=""/>
    <n v="0"/>
    <n v="0"/>
    <m/>
    <s v="7218|JA2581_1001"/>
    <n v="27"/>
    <s v="-"/>
    <m/>
    <s v="YES"/>
    <n v="2"/>
    <s v=""/>
    <s v=""/>
    <n v="0"/>
    <s v="X"/>
    <n v="1"/>
    <s v=""/>
    <s v=""/>
    <s v=""/>
    <s v=""/>
    <n v="6"/>
    <n v="0"/>
    <m/>
    <n v="-549"/>
    <n v="0"/>
    <s v=""/>
    <s v=""/>
  </r>
  <r>
    <n v="647"/>
    <s v="1204200430722"/>
    <s v="CNC CIR 13-4 4M PLUG CRIMP"/>
    <s v="1800108782"/>
    <s v="40"/>
    <d v="2024-06-14T00:00:00"/>
    <s v=""/>
    <s v="4200569022"/>
    <s v="10"/>
    <d v="2024-07-02T00:00:00"/>
    <s v=""/>
    <s v="BORR"/>
    <d v="2024-07-15T00:00:00"/>
    <n v="65"/>
    <n v="8"/>
    <s v=""/>
    <n v="2"/>
    <n v="2"/>
    <n v="0"/>
    <n v="2"/>
    <n v="0"/>
    <n v="0"/>
    <s v=""/>
    <s v="199.88"/>
    <s v=""/>
    <x v="15"/>
    <s v="MILITARY SPECS."/>
    <s v="D38999/26ZC4PN"/>
    <s v=""/>
    <n v="0"/>
    <n v="0"/>
    <m/>
    <s v="7218|JA2581_1001"/>
    <n v="13"/>
    <s v="-"/>
    <m/>
    <s v=""/>
    <s v=""/>
    <s v=""/>
    <s v=""/>
    <n v="0"/>
    <s v=""/>
    <n v="0"/>
    <s v=""/>
    <s v=""/>
    <s v=""/>
    <s v=""/>
    <n v="6"/>
    <n v="1"/>
    <m/>
    <n v="-564"/>
    <n v="0"/>
    <s v=""/>
    <s v=""/>
  </r>
  <r>
    <n v="648"/>
    <s v="1204200430722"/>
    <s v="CNC CIR 13-4 4M PLUG CRIMP"/>
    <s v="1800108782"/>
    <s v="40"/>
    <d v="2024-06-14T00:00:00"/>
    <s v=""/>
    <s v="4200569161"/>
    <s v="20"/>
    <d v="2024-07-02T00:00:00"/>
    <d v="2024-07-04T00:00:00"/>
    <s v=""/>
    <d v="2024-07-15T00:00:00"/>
    <n v="65"/>
    <n v="8"/>
    <s v="Liberado"/>
    <n v="2"/>
    <n v="2"/>
    <n v="2"/>
    <n v="0"/>
    <n v="2"/>
    <n v="0"/>
    <s v="X"/>
    <s v="0.00"/>
    <s v=""/>
    <x v="43"/>
    <s v="MILITARY SPECS."/>
    <s v="D38999/26ZC4PN"/>
    <s v=""/>
    <n v="0"/>
    <n v="0"/>
    <m/>
    <s v="7218|JA2581_1001"/>
    <n v="13"/>
    <s v="-"/>
    <m/>
    <s v="YES"/>
    <n v="2"/>
    <s v=""/>
    <s v=""/>
    <n v="0"/>
    <s v="X"/>
    <n v="1"/>
    <s v=""/>
    <s v=""/>
    <s v=""/>
    <s v=""/>
    <n v="6"/>
    <n v="0"/>
    <m/>
    <n v="-564"/>
    <n v="0"/>
    <s v=""/>
    <s v=""/>
  </r>
  <r>
    <n v="649"/>
    <s v="1204200630320"/>
    <s v="CNC CIR  9-35   6M PLUG D38999/26ZA35PN"/>
    <s v="1800108782"/>
    <s v="50"/>
    <d v="2024-06-14T00:00:00"/>
    <s v=""/>
    <s v="4200569022"/>
    <s v="20"/>
    <d v="2024-07-02T00:00:00"/>
    <s v=""/>
    <s v="BORR"/>
    <d v="2024-07-15T00:00:00"/>
    <n v="35"/>
    <n v="8"/>
    <s v=""/>
    <n v="1"/>
    <n v="1"/>
    <n v="0"/>
    <n v="1"/>
    <n v="0"/>
    <n v="0"/>
    <s v=""/>
    <s v="93.74"/>
    <s v=""/>
    <x v="15"/>
    <s v="MILITARY SPECS."/>
    <s v="D38999/26ZA35PN"/>
    <s v=""/>
    <n v="0"/>
    <n v="0"/>
    <m/>
    <s v="7218|JA2581_1001"/>
    <n v="13"/>
    <s v="-"/>
    <m/>
    <s v=""/>
    <s v=""/>
    <s v=""/>
    <s v=""/>
    <n v="0"/>
    <s v=""/>
    <n v="0"/>
    <s v=""/>
    <s v=""/>
    <s v=""/>
    <s v=""/>
    <n v="6"/>
    <n v="1"/>
    <m/>
    <n v="-564"/>
    <n v="0"/>
    <s v=""/>
    <s v=""/>
  </r>
  <r>
    <n v="650"/>
    <s v="1204200630320"/>
    <s v="CNC CIR  9-35   6M PLUG D38999/26ZA35PN"/>
    <s v="1800108782"/>
    <s v="50"/>
    <d v="2024-06-14T00:00:00"/>
    <s v=""/>
    <s v="4200569161"/>
    <s v="30"/>
    <d v="2024-07-02T00:00:00"/>
    <d v="2024-07-04T00:00:00"/>
    <s v=""/>
    <d v="2024-07-15T00:00:00"/>
    <n v="35"/>
    <n v="8"/>
    <s v="Liberado"/>
    <n v="1"/>
    <n v="1"/>
    <n v="1"/>
    <n v="0"/>
    <n v="1"/>
    <n v="0"/>
    <s v="X"/>
    <s v="0.00"/>
    <s v=""/>
    <x v="43"/>
    <s v="MILITARY SPECS."/>
    <s v="D38999/26ZA35PN"/>
    <s v=""/>
    <n v="0"/>
    <n v="0"/>
    <m/>
    <s v="7218|JA2581_1001"/>
    <n v="13"/>
    <s v="-"/>
    <m/>
    <s v="YES"/>
    <n v="1"/>
    <s v=""/>
    <s v=""/>
    <n v="0"/>
    <s v="X"/>
    <n v="1"/>
    <s v=""/>
    <s v=""/>
    <s v=""/>
    <s v=""/>
    <n v="6"/>
    <n v="0"/>
    <m/>
    <n v="-564"/>
    <n v="0"/>
    <s v=""/>
    <s v=""/>
  </r>
  <r>
    <n v="651"/>
    <s v="1204201130020"/>
    <s v="CNC CIR 19-11P/M PLUG RECT AL ZN/NI R-N"/>
    <s v="1800108782"/>
    <s v="60"/>
    <d v="2024-06-14T00:00:00"/>
    <s v=""/>
    <s v="4200569161"/>
    <s v="40"/>
    <d v="2024-07-02T00:00:00"/>
    <d v="2024-07-04T00:00:00"/>
    <s v=""/>
    <d v="2024-07-15T00:00:00"/>
    <n v="40"/>
    <n v="8"/>
    <s v="Liberado"/>
    <n v="1"/>
    <n v="1"/>
    <n v="1"/>
    <n v="0"/>
    <n v="1"/>
    <n v="0"/>
    <s v="X"/>
    <s v="0.00"/>
    <s v=""/>
    <x v="43"/>
    <s v="MILITARY SPECS."/>
    <s v="D38999/26ZF11PN"/>
    <s v=""/>
    <n v="0"/>
    <n v="0"/>
    <m/>
    <s v="7218|JA2581_1001"/>
    <n v="13"/>
    <s v="-"/>
    <m/>
    <s v="YES"/>
    <n v="1"/>
    <s v=""/>
    <s v=""/>
    <n v="0"/>
    <s v="X"/>
    <n v="1"/>
    <s v=""/>
    <s v=""/>
    <s v=""/>
    <s v=""/>
    <n v="6"/>
    <n v="0"/>
    <m/>
    <n v="-564"/>
    <n v="0"/>
    <s v=""/>
    <s v=""/>
  </r>
  <r>
    <n v="652"/>
    <s v="1204201130020"/>
    <s v="CNC CIR 19-11P/M PLUG RECT AL ZN/NI R-N"/>
    <s v="1800108782"/>
    <s v="60"/>
    <d v="2024-06-14T00:00:00"/>
    <s v=""/>
    <s v="4200569022"/>
    <s v="30"/>
    <d v="2024-07-02T00:00:00"/>
    <s v=""/>
    <s v="BORR"/>
    <d v="2024-07-15T00:00:00"/>
    <n v="40"/>
    <n v="8"/>
    <s v=""/>
    <n v="1"/>
    <n v="1"/>
    <n v="0"/>
    <n v="1"/>
    <n v="0"/>
    <n v="0"/>
    <s v=""/>
    <s v="128.62"/>
    <s v=""/>
    <x v="15"/>
    <s v="MILITARY SPECS."/>
    <s v="D38999/26ZF11PN"/>
    <s v=""/>
    <n v="0"/>
    <n v="0"/>
    <m/>
    <s v="7218|JA2581_1001"/>
    <n v="13"/>
    <s v="-"/>
    <m/>
    <s v=""/>
    <s v=""/>
    <s v=""/>
    <s v=""/>
    <n v="0"/>
    <s v=""/>
    <n v="0"/>
    <s v=""/>
    <s v=""/>
    <s v=""/>
    <s v=""/>
    <n v="6"/>
    <n v="1"/>
    <m/>
    <n v="-564"/>
    <n v="0"/>
    <s v=""/>
    <s v=""/>
  </r>
  <r>
    <n v="653"/>
    <s v="1204201930820"/>
    <s v="CNC CIR 15-19 19M PLUG RECT ZN/NI ROT-N"/>
    <s v="1800108782"/>
    <s v="70"/>
    <d v="2024-06-14T00:00:00"/>
    <s v=""/>
    <s v="4200569161"/>
    <s v="50"/>
    <d v="2024-07-02T00:00:00"/>
    <d v="2024-07-04T00:00:00"/>
    <s v=""/>
    <d v="2024-07-15T00:00:00"/>
    <n v="40"/>
    <n v="8"/>
    <s v="Liberado"/>
    <n v="1"/>
    <n v="1"/>
    <n v="1"/>
    <n v="0"/>
    <n v="1"/>
    <n v="0"/>
    <s v="X"/>
    <s v="0.00"/>
    <s v=""/>
    <x v="43"/>
    <s v="MILITARY SPECS."/>
    <s v="D38999/26ZD19PN"/>
    <s v=""/>
    <n v="0"/>
    <n v="0"/>
    <m/>
    <s v="7218|JA2581_1001"/>
    <n v="13"/>
    <s v="-"/>
    <m/>
    <s v="YES"/>
    <n v="1"/>
    <s v=""/>
    <s v=""/>
    <n v="0"/>
    <s v="X"/>
    <n v="1"/>
    <s v=""/>
    <s v=""/>
    <s v=""/>
    <s v=""/>
    <n v="6"/>
    <n v="0"/>
    <m/>
    <n v="-564"/>
    <n v="0"/>
    <s v=""/>
    <s v=""/>
  </r>
  <r>
    <n v="654"/>
    <s v="1204201930820"/>
    <s v="CNC CIR 15-19 19M PLUG RECT ZN/NI ROT-N"/>
    <s v="1800108782"/>
    <s v="70"/>
    <d v="2024-06-14T00:00:00"/>
    <s v=""/>
    <s v="4200569022"/>
    <s v="40"/>
    <d v="2024-07-02T00:00:00"/>
    <s v=""/>
    <s v="BORR"/>
    <d v="2024-07-15T00:00:00"/>
    <n v="40"/>
    <n v="8"/>
    <s v=""/>
    <n v="1"/>
    <n v="1"/>
    <n v="0"/>
    <n v="1"/>
    <n v="0"/>
    <n v="0"/>
    <s v=""/>
    <s v="89.76"/>
    <s v=""/>
    <x v="15"/>
    <s v="MILITARY SPECS."/>
    <s v="D38999/26ZD19PN"/>
    <s v=""/>
    <n v="0"/>
    <n v="0"/>
    <m/>
    <s v="7218|JA2581_1001"/>
    <n v="13"/>
    <s v="-"/>
    <m/>
    <s v=""/>
    <s v=""/>
    <s v=""/>
    <s v=""/>
    <n v="0"/>
    <s v=""/>
    <n v="0"/>
    <s v=""/>
    <s v=""/>
    <s v=""/>
    <s v=""/>
    <n v="6"/>
    <n v="1"/>
    <m/>
    <n v="-564"/>
    <n v="0"/>
    <s v=""/>
    <s v=""/>
  </r>
  <r>
    <n v="655"/>
    <s v="1204204130820"/>
    <s v="CNC CIR 21-41 41M PLUG RECT ZN/NI ROT-N"/>
    <s v="1800108782"/>
    <s v="80"/>
    <d v="2024-06-14T00:00:00"/>
    <s v=""/>
    <s v="4200569022"/>
    <s v="50"/>
    <d v="2024-07-02T00:00:00"/>
    <s v=""/>
    <s v="BORR"/>
    <d v="2024-07-15T00:00:00"/>
    <n v="40"/>
    <n v="8"/>
    <s v=""/>
    <n v="14"/>
    <n v="14"/>
    <n v="0"/>
    <n v="14"/>
    <n v="0"/>
    <n v="0"/>
    <s v=""/>
    <s v="938.28"/>
    <s v=""/>
    <x v="15"/>
    <s v="MILITARY SPECS."/>
    <s v="D38999/26ZG41PN"/>
    <s v=""/>
    <n v="0"/>
    <n v="0"/>
    <m/>
    <s v="7218|JA2581_1001"/>
    <n v="13"/>
    <s v="-"/>
    <m/>
    <s v=""/>
    <s v=""/>
    <s v=""/>
    <s v=""/>
    <n v="0"/>
    <s v=""/>
    <n v="0"/>
    <s v=""/>
    <s v=""/>
    <s v=""/>
    <s v=""/>
    <n v="6"/>
    <n v="1"/>
    <m/>
    <n v="-564"/>
    <n v="0"/>
    <s v=""/>
    <s v=""/>
  </r>
  <r>
    <n v="656"/>
    <s v="1204204130820"/>
    <s v="CNC CIR 21-41 41M PLUG RECT ZN/NI ROT-N"/>
    <s v="1800108782"/>
    <s v="80"/>
    <d v="2024-06-14T00:00:00"/>
    <s v=""/>
    <s v="4200569165"/>
    <s v="10"/>
    <d v="2024-07-02T00:00:00"/>
    <d v="2024-07-10T00:00:00"/>
    <s v=""/>
    <d v="2024-07-15T00:00:00"/>
    <n v="40"/>
    <n v="8"/>
    <s v="Liberado"/>
    <n v="14"/>
    <n v="14"/>
    <n v="14"/>
    <n v="0"/>
    <n v="14"/>
    <n v="0"/>
    <s v="X"/>
    <s v="0.00"/>
    <s v=""/>
    <x v="41"/>
    <s v="MILITARY SPECS."/>
    <s v="D38999/26ZG41PN"/>
    <s v=""/>
    <n v="0"/>
    <n v="0"/>
    <m/>
    <s v="7218|JA2581_1001"/>
    <n v="13"/>
    <s v="-"/>
    <m/>
    <s v="YES"/>
    <n v="14"/>
    <s v=""/>
    <s v=""/>
    <n v="0"/>
    <s v="X"/>
    <n v="1"/>
    <s v=""/>
    <s v=""/>
    <s v=""/>
    <s v=""/>
    <n v="6"/>
    <n v="0"/>
    <m/>
    <n v="-564"/>
    <n v="0"/>
    <s v=""/>
    <s v=""/>
  </r>
  <r>
    <n v="657"/>
    <s v="1204204131820"/>
    <s v="CNC CIR 21-41 41M PLUG RECT ZN/NI ROT-A"/>
    <s v="1800108782"/>
    <s v="90"/>
    <d v="2024-06-14T00:00:00"/>
    <s v=""/>
    <s v="4200569022"/>
    <s v="60"/>
    <d v="2024-07-02T00:00:00"/>
    <s v=""/>
    <s v="BORR"/>
    <d v="2024-07-15T00:00:00"/>
    <n v="40"/>
    <n v="8"/>
    <s v=""/>
    <n v="3"/>
    <n v="3"/>
    <n v="0"/>
    <n v="3"/>
    <n v="0"/>
    <n v="0"/>
    <s v=""/>
    <s v="486.00"/>
    <s v=""/>
    <x v="15"/>
    <s v="MILITARY SPECS."/>
    <s v="D38999/26ZG41PA"/>
    <s v=""/>
    <n v="0"/>
    <n v="0"/>
    <m/>
    <s v="7218|JA2581_1001"/>
    <n v="13"/>
    <s v="-"/>
    <m/>
    <s v=""/>
    <s v=""/>
    <s v=""/>
    <s v=""/>
    <n v="0"/>
    <s v=""/>
    <n v="0"/>
    <s v=""/>
    <s v=""/>
    <s v=""/>
    <s v=""/>
    <n v="6"/>
    <n v="1"/>
    <m/>
    <n v="-564"/>
    <n v="0"/>
    <s v=""/>
    <s v=""/>
  </r>
  <r>
    <n v="658"/>
    <s v="1204204131820"/>
    <s v="CNC CIR 21-41 41M PLUG RECT ZN/NI ROT-A"/>
    <s v="1800108782"/>
    <s v="90"/>
    <d v="2024-06-14T00:00:00"/>
    <s v=""/>
    <s v="4200569161"/>
    <s v="60"/>
    <d v="2024-07-02T00:00:00"/>
    <d v="2024-07-04T00:00:00"/>
    <s v=""/>
    <d v="2024-07-15T00:00:00"/>
    <n v="40"/>
    <n v="8"/>
    <s v="Liberado"/>
    <n v="3"/>
    <n v="3"/>
    <n v="3"/>
    <n v="0"/>
    <n v="3"/>
    <n v="0"/>
    <s v="X"/>
    <s v="0.00"/>
    <s v=""/>
    <x v="43"/>
    <s v="MILITARY SPECS."/>
    <s v="D38999/26ZG41PA"/>
    <s v=""/>
    <n v="0"/>
    <n v="0"/>
    <m/>
    <s v="7218|JA2581_1001"/>
    <n v="13"/>
    <s v="-"/>
    <m/>
    <s v="YES"/>
    <n v="3"/>
    <s v=""/>
    <s v=""/>
    <n v="0"/>
    <s v="X"/>
    <n v="1"/>
    <s v=""/>
    <s v=""/>
    <s v=""/>
    <s v=""/>
    <n v="6"/>
    <n v="0"/>
    <m/>
    <n v="-564"/>
    <n v="0"/>
    <s v=""/>
    <s v=""/>
  </r>
  <r>
    <n v="659"/>
    <s v="1204205530021"/>
    <s v="CNC CIR 23-55P/M PLUG RECT AL ZN/NI R-A"/>
    <s v="1800108782"/>
    <s v="100"/>
    <d v="2024-06-14T00:00:00"/>
    <s v=""/>
    <s v="4200569022"/>
    <s v="70"/>
    <d v="2024-07-02T00:00:00"/>
    <s v=""/>
    <s v="BORR"/>
    <d v="2024-07-15T00:00:00"/>
    <n v="40"/>
    <n v="8"/>
    <s v=""/>
    <n v="2"/>
    <n v="2"/>
    <n v="0"/>
    <n v="2"/>
    <n v="0"/>
    <n v="0"/>
    <s v=""/>
    <s v="295.46"/>
    <s v=""/>
    <x v="15"/>
    <s v="MILITARY SPECS."/>
    <s v="D38999/26ZH55PA"/>
    <s v=""/>
    <n v="0"/>
    <n v="0"/>
    <m/>
    <s v="7218|JA2581_1001"/>
    <n v="13"/>
    <s v="-"/>
    <m/>
    <s v=""/>
    <s v=""/>
    <s v=""/>
    <s v=""/>
    <n v="0"/>
    <s v=""/>
    <n v="0"/>
    <s v=""/>
    <s v=""/>
    <s v=""/>
    <s v=""/>
    <n v="6"/>
    <n v="1"/>
    <m/>
    <n v="-564"/>
    <n v="0"/>
    <s v=""/>
    <s v=""/>
  </r>
  <r>
    <n v="660"/>
    <s v="1204205530021"/>
    <s v="CNC CIR 23-55P/M PLUG RECT AL ZN/NI R-A"/>
    <s v="1800108782"/>
    <s v="100"/>
    <d v="2024-06-14T00:00:00"/>
    <s v=""/>
    <s v="4200569161"/>
    <s v="70"/>
    <d v="2024-07-02T00:00:00"/>
    <d v="2024-07-04T00:00:00"/>
    <s v=""/>
    <d v="2024-07-15T00:00:00"/>
    <n v="40"/>
    <n v="8"/>
    <s v="Liberado"/>
    <n v="2"/>
    <n v="2"/>
    <n v="2"/>
    <n v="0"/>
    <n v="2"/>
    <n v="0"/>
    <s v="X"/>
    <s v="0.00"/>
    <s v=""/>
    <x v="43"/>
    <s v="MILITARY SPECS."/>
    <s v="D38999/26ZH55PA"/>
    <s v=""/>
    <n v="0"/>
    <n v="0"/>
    <m/>
    <s v="7218|JA2581_1001"/>
    <n v="13"/>
    <s v="-"/>
    <m/>
    <s v="YES"/>
    <n v="2"/>
    <s v=""/>
    <s v=""/>
    <n v="0"/>
    <s v="X"/>
    <n v="1"/>
    <s v=""/>
    <s v=""/>
    <s v=""/>
    <s v=""/>
    <n v="6"/>
    <n v="0"/>
    <m/>
    <n v="-564"/>
    <n v="0"/>
    <s v=""/>
    <s v=""/>
  </r>
  <r>
    <n v="661"/>
    <s v="1204205530820"/>
    <s v="CNC CIR 23-55 55M PLUG RECT ZN/NI ROT-N"/>
    <s v="1800108782"/>
    <s v="110"/>
    <d v="2024-06-14T00:00:00"/>
    <s v=""/>
    <s v="4200569022"/>
    <s v="80"/>
    <d v="2024-07-02T00:00:00"/>
    <s v=""/>
    <s v="BORR"/>
    <d v="2024-07-15T00:00:00"/>
    <n v="40"/>
    <n v="8"/>
    <s v=""/>
    <n v="16"/>
    <n v="16"/>
    <n v="0"/>
    <n v="16"/>
    <n v="0"/>
    <n v="0"/>
    <s v=""/>
    <s v="1300.80"/>
    <s v=""/>
    <x v="15"/>
    <s v="MILITARY SPECS."/>
    <s v="D38999/26ZH55PN"/>
    <s v=""/>
    <n v="0"/>
    <n v="0"/>
    <m/>
    <s v="7218|JA2581_1001"/>
    <n v="13"/>
    <s v="-"/>
    <m/>
    <s v=""/>
    <s v=""/>
    <s v=""/>
    <s v=""/>
    <n v="0"/>
    <s v=""/>
    <n v="0"/>
    <s v=""/>
    <s v=""/>
    <s v=""/>
    <s v=""/>
    <n v="6"/>
    <n v="1"/>
    <m/>
    <n v="-564"/>
    <n v="0"/>
    <s v=""/>
    <s v=""/>
  </r>
  <r>
    <n v="662"/>
    <s v="1204205530820"/>
    <s v="CNC CIR 23-55 55M PLUG RECT ZN/NI ROT-N"/>
    <s v="1800108782"/>
    <s v="110"/>
    <d v="2024-06-14T00:00:00"/>
    <s v=""/>
    <s v="4200569168"/>
    <s v="10"/>
    <d v="2024-07-02T00:00:00"/>
    <d v="2024-07-04T00:00:00"/>
    <s v=""/>
    <d v="2024-07-15T00:00:00"/>
    <n v="40"/>
    <n v="8"/>
    <s v="Liberado"/>
    <n v="16"/>
    <n v="16"/>
    <n v="16"/>
    <n v="0"/>
    <n v="16"/>
    <n v="0"/>
    <s v="X"/>
    <s v="0.00"/>
    <s v=""/>
    <x v="15"/>
    <s v="MILITARY SPECS."/>
    <s v="D38999/26ZH55PN"/>
    <s v=""/>
    <n v="0"/>
    <n v="0"/>
    <m/>
    <s v="7218|JA2581_1001"/>
    <n v="13"/>
    <s v="-"/>
    <m/>
    <s v="YES"/>
    <n v="16"/>
    <s v=""/>
    <s v=""/>
    <n v="0"/>
    <s v="X"/>
    <n v="1"/>
    <s v=""/>
    <s v=""/>
    <s v=""/>
    <s v=""/>
    <n v="6"/>
    <n v="0"/>
    <m/>
    <n v="-564"/>
    <n v="0"/>
    <s v=""/>
    <s v=""/>
  </r>
  <r>
    <n v="663"/>
    <s v="1204206631820"/>
    <s v="CNC CIR 19-35 66M STRAIGHT PLUG D38999 A"/>
    <s v="1800108782"/>
    <s v="120"/>
    <d v="2024-06-14T00:00:00"/>
    <s v=""/>
    <s v="4200569168"/>
    <s v="20"/>
    <d v="2024-07-02T00:00:00"/>
    <d v="2024-07-04T00:00:00"/>
    <s v=""/>
    <d v="2024-07-15T00:00:00"/>
    <n v="75"/>
    <n v="8"/>
    <s v="Liberado"/>
    <n v="2"/>
    <n v="2"/>
    <n v="2"/>
    <n v="0"/>
    <n v="2"/>
    <n v="0"/>
    <s v="X"/>
    <s v="0.00"/>
    <s v=""/>
    <x v="15"/>
    <s v="MILITARY SPECS."/>
    <s v="D38999/26ZF35PA"/>
    <s v=""/>
    <n v="0"/>
    <n v="0"/>
    <m/>
    <s v="7218|JA2581_1001"/>
    <n v="13"/>
    <s v="-"/>
    <m/>
    <s v="YES"/>
    <n v="2"/>
    <s v=""/>
    <s v=""/>
    <n v="0"/>
    <s v="X"/>
    <n v="1"/>
    <s v=""/>
    <s v=""/>
    <s v=""/>
    <s v=""/>
    <n v="6"/>
    <n v="0"/>
    <m/>
    <n v="-564"/>
    <n v="0"/>
    <s v=""/>
    <s v=""/>
  </r>
  <r>
    <n v="664"/>
    <s v="1204206631820"/>
    <s v="CNC CIR 19-35 66M STRAIGHT PLUG D38999 A"/>
    <s v="1800108782"/>
    <s v="120"/>
    <d v="2024-06-14T00:00:00"/>
    <s v=""/>
    <s v="4200569022"/>
    <s v="90"/>
    <d v="2024-07-02T00:00:00"/>
    <s v=""/>
    <s v="BORR"/>
    <d v="2024-07-15T00:00:00"/>
    <n v="75"/>
    <n v="8"/>
    <s v=""/>
    <n v="2"/>
    <n v="2"/>
    <n v="0"/>
    <n v="2"/>
    <n v="0"/>
    <n v="0"/>
    <s v=""/>
    <s v="219.74"/>
    <s v=""/>
    <x v="15"/>
    <s v="MILITARY SPECS."/>
    <s v="D38999/26ZF35PA"/>
    <s v=""/>
    <n v="0"/>
    <n v="0"/>
    <m/>
    <s v="7218|JA2581_1001"/>
    <n v="13"/>
    <s v="-"/>
    <m/>
    <s v=""/>
    <s v=""/>
    <s v=""/>
    <s v=""/>
    <n v="0"/>
    <s v=""/>
    <n v="0"/>
    <s v=""/>
    <s v=""/>
    <s v=""/>
    <s v=""/>
    <n v="6"/>
    <n v="1"/>
    <m/>
    <n v="-564"/>
    <n v="0"/>
    <s v=""/>
    <s v=""/>
  </r>
  <r>
    <n v="665"/>
    <s v="1204300430820"/>
    <s v="CNC CIR 13-4 4M RECPT WALL ZN/NI ROT-N"/>
    <s v="1800108782"/>
    <s v="130"/>
    <d v="2024-06-14T00:00:00"/>
    <s v=""/>
    <s v="4200569168"/>
    <s v="30"/>
    <d v="2024-07-02T00:00:00"/>
    <d v="2024-07-04T00:00:00"/>
    <s v=""/>
    <d v="2024-07-15T00:00:00"/>
    <n v="40"/>
    <n v="8"/>
    <s v="Liberado"/>
    <n v="9"/>
    <n v="9"/>
    <n v="9"/>
    <n v="0"/>
    <n v="9"/>
    <n v="0"/>
    <s v="X"/>
    <s v="0.00"/>
    <s v=""/>
    <x v="15"/>
    <s v="MILITARY SPECS."/>
    <s v="D38999/20ZC4PN"/>
    <s v=""/>
    <n v="0"/>
    <n v="0"/>
    <m/>
    <s v="7218|JA2581_1001"/>
    <n v="13"/>
    <s v="-"/>
    <m/>
    <s v="YES"/>
    <n v="9"/>
    <s v=""/>
    <s v=""/>
    <n v="0"/>
    <s v="X"/>
    <n v="1"/>
    <s v=""/>
    <s v=""/>
    <s v=""/>
    <s v=""/>
    <n v="6"/>
    <n v="0"/>
    <m/>
    <n v="-564"/>
    <n v="0"/>
    <s v=""/>
    <s v=""/>
  </r>
  <r>
    <n v="666"/>
    <s v="1204300430820"/>
    <s v="CNC CIR 13-4 4M RECPT WALL ZN/NI ROT-N"/>
    <s v="1800108782"/>
    <s v="130"/>
    <d v="2024-06-14T00:00:00"/>
    <s v=""/>
    <s v="4200569022"/>
    <s v="100"/>
    <d v="2024-07-02T00:00:00"/>
    <s v=""/>
    <s v="BORR"/>
    <d v="2024-07-15T00:00:00"/>
    <n v="40"/>
    <n v="8"/>
    <s v=""/>
    <n v="9"/>
    <n v="9"/>
    <n v="0"/>
    <n v="9"/>
    <n v="0"/>
    <n v="0"/>
    <s v=""/>
    <s v="532.62"/>
    <s v=""/>
    <x v="15"/>
    <s v="MILITARY SPECS."/>
    <s v="D38999/20ZC4PN"/>
    <s v=""/>
    <n v="0"/>
    <n v="0"/>
    <m/>
    <s v="7218|JA2581_1001"/>
    <n v="13"/>
    <s v="-"/>
    <m/>
    <s v=""/>
    <s v=""/>
    <s v=""/>
    <s v=""/>
    <n v="0"/>
    <s v=""/>
    <n v="0"/>
    <s v=""/>
    <s v=""/>
    <s v=""/>
    <s v=""/>
    <n v="6"/>
    <n v="1"/>
    <m/>
    <n v="-564"/>
    <n v="0"/>
    <s v=""/>
    <s v=""/>
  </r>
  <r>
    <n v="667"/>
    <s v="1204300431820"/>
    <s v="CNC CIR 13-4 4M RECPT WALL ZN/NI ROT-A"/>
    <s v="1800108782"/>
    <s v="140"/>
    <d v="2024-06-14T00:00:00"/>
    <s v=""/>
    <s v="4200569161"/>
    <s v="80"/>
    <d v="2024-07-02T00:00:00"/>
    <d v="2024-07-04T00:00:00"/>
    <s v=""/>
    <d v="2024-07-15T00:00:00"/>
    <n v="40"/>
    <n v="8"/>
    <s v="Liberado"/>
    <n v="3"/>
    <n v="3"/>
    <n v="3"/>
    <n v="0"/>
    <n v="3"/>
    <n v="0"/>
    <s v="X"/>
    <s v="0.00"/>
    <s v=""/>
    <x v="43"/>
    <s v="MILITARY SPECS."/>
    <s v="D38999/20ZC4PA"/>
    <s v=""/>
    <n v="0"/>
    <n v="0"/>
    <m/>
    <s v="7218|JA2581_1001"/>
    <n v="13"/>
    <s v="-"/>
    <m/>
    <s v="YES"/>
    <n v="3"/>
    <s v=""/>
    <s v=""/>
    <n v="0"/>
    <s v="X"/>
    <n v="1"/>
    <s v=""/>
    <s v=""/>
    <s v=""/>
    <s v=""/>
    <n v="6"/>
    <n v="0"/>
    <m/>
    <n v="-564"/>
    <n v="0"/>
    <s v=""/>
    <s v=""/>
  </r>
  <r>
    <n v="668"/>
    <s v="1204300431820"/>
    <s v="CNC CIR 13-4 4M RECPT WALL ZN/NI ROT-A"/>
    <s v="1800108782"/>
    <s v="140"/>
    <d v="2024-06-14T00:00:00"/>
    <s v=""/>
    <s v="4200569022"/>
    <s v="110"/>
    <d v="2024-07-02T00:00:00"/>
    <s v=""/>
    <s v="BORR"/>
    <d v="2024-07-15T00:00:00"/>
    <n v="40"/>
    <n v="8"/>
    <s v=""/>
    <n v="3"/>
    <n v="3"/>
    <n v="0"/>
    <n v="3"/>
    <n v="0"/>
    <n v="0"/>
    <s v=""/>
    <s v="291.75"/>
    <s v=""/>
    <x v="15"/>
    <s v="MILITARY SPECS."/>
    <s v="D38999/20ZC4PA"/>
    <s v=""/>
    <n v="0"/>
    <n v="0"/>
    <m/>
    <s v="7218|JA2581_1001"/>
    <n v="13"/>
    <s v="-"/>
    <m/>
    <s v=""/>
    <s v=""/>
    <s v=""/>
    <s v=""/>
    <n v="0"/>
    <s v=""/>
    <n v="0"/>
    <s v=""/>
    <s v=""/>
    <s v=""/>
    <s v=""/>
    <n v="6"/>
    <n v="1"/>
    <m/>
    <n v="-564"/>
    <n v="0"/>
    <s v=""/>
    <s v=""/>
  </r>
  <r>
    <n v="669"/>
    <s v="1204300730820"/>
    <s v="CNC CIR 11-99 7M RECPT WALL ZN/NI ROT-N"/>
    <s v="1800108782"/>
    <s v="150"/>
    <d v="2024-06-14T00:00:00"/>
    <s v=""/>
    <s v="4200569161"/>
    <s v="90"/>
    <d v="2024-07-02T00:00:00"/>
    <d v="2024-07-04T00:00:00"/>
    <s v=""/>
    <d v="2024-07-15T00:00:00"/>
    <n v="40"/>
    <n v="8"/>
    <s v="Liberado"/>
    <n v="1"/>
    <n v="1"/>
    <n v="1"/>
    <n v="0"/>
    <n v="1"/>
    <n v="0"/>
    <s v="X"/>
    <s v="0.00"/>
    <s v=""/>
    <x v="43"/>
    <s v="MILITARY SPECS."/>
    <s v="D38999/20ZB99PN"/>
    <s v=""/>
    <n v="0"/>
    <n v="0"/>
    <m/>
    <s v="7218|JA2581_1001"/>
    <n v="13"/>
    <s v="-"/>
    <m/>
    <s v="YES"/>
    <n v="1"/>
    <s v=""/>
    <s v=""/>
    <n v="0"/>
    <s v="X"/>
    <n v="1"/>
    <s v=""/>
    <s v=""/>
    <s v=""/>
    <s v=""/>
    <n v="6"/>
    <n v="0"/>
    <m/>
    <n v="-564"/>
    <n v="0"/>
    <s v=""/>
    <s v=""/>
  </r>
  <r>
    <n v="670"/>
    <s v="1204300730820"/>
    <s v="CNC CIR 11-99 7M RECPT WALL ZN/NI ROT-N"/>
    <s v="1800108782"/>
    <s v="150"/>
    <d v="2024-06-14T00:00:00"/>
    <s v=""/>
    <s v="4200569022"/>
    <s v="120"/>
    <d v="2024-07-02T00:00:00"/>
    <s v=""/>
    <s v="BORR"/>
    <d v="2024-07-15T00:00:00"/>
    <n v="40"/>
    <n v="8"/>
    <s v=""/>
    <n v="1"/>
    <n v="1"/>
    <n v="0"/>
    <n v="1"/>
    <n v="0"/>
    <n v="0"/>
    <s v=""/>
    <s v="62.87"/>
    <s v=""/>
    <x v="15"/>
    <s v="MILITARY SPECS."/>
    <s v="D38999/20ZB99PN"/>
    <s v=""/>
    <n v="0"/>
    <n v="0"/>
    <m/>
    <s v="7218|JA2581_1001"/>
    <n v="13"/>
    <s v="-"/>
    <m/>
    <s v=""/>
    <s v=""/>
    <s v=""/>
    <s v=""/>
    <n v="0"/>
    <s v=""/>
    <n v="0"/>
    <s v=""/>
    <s v=""/>
    <s v=""/>
    <s v=""/>
    <n v="6"/>
    <n v="1"/>
    <m/>
    <n v="-564"/>
    <n v="0"/>
    <s v=""/>
    <s v=""/>
  </r>
  <r>
    <n v="671"/>
    <s v="1204301130020"/>
    <s v="CNC CIR 21-11 11P(M) RECEP CRIMP PANEL"/>
    <s v="1800108782"/>
    <s v="160"/>
    <d v="2024-06-14T00:00:00"/>
    <s v=""/>
    <s v="4200569022"/>
    <s v="130"/>
    <d v="2024-07-02T00:00:00"/>
    <s v=""/>
    <s v="BORR"/>
    <d v="2024-07-15T00:00:00"/>
    <n v="30"/>
    <n v="8"/>
    <s v=""/>
    <n v="1"/>
    <n v="1"/>
    <n v="0"/>
    <n v="1"/>
    <n v="0"/>
    <n v="0"/>
    <s v=""/>
    <s v="154.69"/>
    <s v=""/>
    <x v="15"/>
    <s v="MILITARY SPECS."/>
    <s v="D38999/26ZG11PN"/>
    <s v=""/>
    <n v="0"/>
    <n v="0"/>
    <m/>
    <s v="7218|JA2581_1001"/>
    <n v="13"/>
    <s v="-"/>
    <m/>
    <s v=""/>
    <s v=""/>
    <s v=""/>
    <s v=""/>
    <n v="0"/>
    <s v=""/>
    <n v="0"/>
    <s v=""/>
    <s v=""/>
    <s v=""/>
    <s v=""/>
    <n v="6"/>
    <n v="1"/>
    <m/>
    <n v="-564"/>
    <n v="0"/>
    <s v=""/>
    <s v=""/>
  </r>
  <r>
    <n v="672"/>
    <s v="1204301130020"/>
    <s v="CNC CIR 21-11 11P(M) RECEP CRIMP PANEL"/>
    <s v="1800108782"/>
    <s v="160"/>
    <d v="2024-06-14T00:00:00"/>
    <s v=""/>
    <s v="4200569161"/>
    <s v="100"/>
    <d v="2024-07-02T00:00:00"/>
    <d v="2024-07-04T00:00:00"/>
    <s v=""/>
    <d v="2024-07-15T00:00:00"/>
    <n v="30"/>
    <n v="8"/>
    <s v="Liberado"/>
    <n v="1"/>
    <n v="1"/>
    <n v="1"/>
    <n v="0"/>
    <n v="1"/>
    <n v="0"/>
    <s v="X"/>
    <s v="0.00"/>
    <s v=""/>
    <x v="43"/>
    <s v="MILITARY SPECS."/>
    <s v="D38999/26ZG11PN"/>
    <s v=""/>
    <n v="0"/>
    <n v="0"/>
    <m/>
    <s v="7218|JA2581_1001"/>
    <n v="13"/>
    <s v="-"/>
    <m/>
    <s v="YES"/>
    <n v="1"/>
    <s v=""/>
    <s v=""/>
    <n v="0"/>
    <s v="X"/>
    <n v="1"/>
    <s v=""/>
    <s v=""/>
    <s v=""/>
    <s v=""/>
    <n v="6"/>
    <n v="0"/>
    <m/>
    <n v="-564"/>
    <n v="0"/>
    <s v=""/>
    <s v=""/>
  </r>
  <r>
    <n v="673"/>
    <s v="1204301130021"/>
    <s v="CNC CIR 19-11P/M RCPT RECT AL ZN/NI R-N"/>
    <s v="1800108782"/>
    <s v="170"/>
    <d v="2024-06-14T00:00:00"/>
    <s v=""/>
    <s v="4200569022"/>
    <s v="140"/>
    <d v="2024-07-02T00:00:00"/>
    <s v=""/>
    <s v="BORR"/>
    <d v="2024-07-15T00:00:00"/>
    <n v="40"/>
    <n v="8"/>
    <s v=""/>
    <n v="1"/>
    <n v="1"/>
    <n v="0"/>
    <n v="1"/>
    <n v="0"/>
    <n v="0"/>
    <s v=""/>
    <s v="139.94"/>
    <s v=""/>
    <x v="15"/>
    <s v="MILITARY SPECS."/>
    <s v="D38999/20ZF11PN"/>
    <s v=""/>
    <n v="0"/>
    <n v="0"/>
    <m/>
    <s v="7218|JA2581_1001"/>
    <n v="13"/>
    <s v="-"/>
    <m/>
    <s v=""/>
    <s v=""/>
    <s v=""/>
    <s v=""/>
    <n v="0"/>
    <s v=""/>
    <n v="0"/>
    <s v=""/>
    <s v=""/>
    <s v=""/>
    <s v=""/>
    <n v="6"/>
    <n v="1"/>
    <m/>
    <n v="-564"/>
    <n v="0"/>
    <s v=""/>
    <s v=""/>
  </r>
  <r>
    <n v="674"/>
    <s v="1204301130021"/>
    <s v="CNC CIR 19-11P/M RCPT RECT AL ZN/NI R-N"/>
    <s v="1800108782"/>
    <s v="170"/>
    <d v="2024-06-14T00:00:00"/>
    <s v=""/>
    <s v="4200569161"/>
    <s v="110"/>
    <d v="2024-07-02T00:00:00"/>
    <d v="2024-07-04T00:00:00"/>
    <s v=""/>
    <d v="2024-07-15T00:00:00"/>
    <n v="40"/>
    <n v="8"/>
    <s v="Liberado"/>
    <n v="1"/>
    <n v="1"/>
    <n v="1"/>
    <n v="0"/>
    <n v="1"/>
    <n v="0"/>
    <s v="X"/>
    <s v="0.00"/>
    <s v=""/>
    <x v="43"/>
    <s v="MILITARY SPECS."/>
    <s v="D38999/20ZF11PN"/>
    <s v=""/>
    <n v="0"/>
    <n v="0"/>
    <m/>
    <s v="7218|JA2581_1001"/>
    <n v="13"/>
    <s v="-"/>
    <m/>
    <s v="YES"/>
    <n v="1"/>
    <s v=""/>
    <s v=""/>
    <n v="0"/>
    <s v="X"/>
    <n v="1"/>
    <s v=""/>
    <s v=""/>
    <s v=""/>
    <s v=""/>
    <n v="6"/>
    <n v="0"/>
    <m/>
    <n v="-564"/>
    <n v="0"/>
    <s v=""/>
    <s v=""/>
  </r>
  <r>
    <n v="675"/>
    <s v="1204301130620"/>
    <s v="CNC CIR 21-11 11M RECEP WALL CRIMP ROT-N"/>
    <s v="1800108782"/>
    <s v="180"/>
    <d v="2024-06-14T00:00:00"/>
    <s v=""/>
    <s v="4200569161"/>
    <s v="120"/>
    <d v="2024-07-02T00:00:00"/>
    <d v="2024-07-04T00:00:00"/>
    <s v=""/>
    <d v="2024-07-15T00:00:00"/>
    <n v="40"/>
    <n v="8"/>
    <s v="Liberado"/>
    <n v="1"/>
    <n v="1"/>
    <n v="1"/>
    <n v="0"/>
    <n v="1"/>
    <n v="0"/>
    <s v="X"/>
    <s v="0.00"/>
    <s v=""/>
    <x v="43"/>
    <s v="MILITARY SPECS."/>
    <s v="D38999/20ZG11PN"/>
    <s v=""/>
    <n v="0"/>
    <n v="0"/>
    <m/>
    <s v="7218|JA2581_1001"/>
    <n v="13"/>
    <s v="-"/>
    <m/>
    <s v="YES"/>
    <n v="1"/>
    <s v=""/>
    <s v=""/>
    <n v="0"/>
    <s v="X"/>
    <n v="1"/>
    <s v=""/>
    <s v=""/>
    <s v=""/>
    <s v=""/>
    <n v="6"/>
    <n v="0"/>
    <m/>
    <n v="-564"/>
    <n v="0"/>
    <s v=""/>
    <s v=""/>
  </r>
  <r>
    <n v="676"/>
    <s v="1204301130620"/>
    <s v="CNC CIR 21-11 11M RECEP WALL CRIMP ROT-N"/>
    <s v="1800108782"/>
    <s v="180"/>
    <d v="2024-06-14T00:00:00"/>
    <s v=""/>
    <s v="4200569022"/>
    <s v="150"/>
    <d v="2024-07-02T00:00:00"/>
    <s v=""/>
    <s v="BORR"/>
    <d v="2024-07-15T00:00:00"/>
    <n v="40"/>
    <n v="8"/>
    <s v=""/>
    <n v="1"/>
    <n v="1"/>
    <n v="0"/>
    <n v="1"/>
    <n v="0"/>
    <n v="0"/>
    <s v=""/>
    <s v="229.70"/>
    <s v=""/>
    <x v="15"/>
    <s v="MILITARY SPECS."/>
    <s v="D38999/20ZG11PN"/>
    <s v=""/>
    <n v="0"/>
    <n v="0"/>
    <m/>
    <s v="7218|JA2581_1001"/>
    <n v="13"/>
    <s v="-"/>
    <m/>
    <s v=""/>
    <s v=""/>
    <s v=""/>
    <s v=""/>
    <n v="0"/>
    <s v=""/>
    <n v="0"/>
    <s v=""/>
    <s v=""/>
    <s v=""/>
    <s v=""/>
    <n v="6"/>
    <n v="1"/>
    <m/>
    <n v="-564"/>
    <n v="0"/>
    <s v=""/>
    <s v=""/>
  </r>
  <r>
    <n v="677"/>
    <s v="1204301930821"/>
    <s v="CNC CIR 15-19 19M RECPT WALL ZN/NI ROT-N"/>
    <s v="1800108782"/>
    <s v="190"/>
    <d v="2024-06-14T00:00:00"/>
    <s v=""/>
    <s v="4200569161"/>
    <s v="130"/>
    <d v="2024-07-02T00:00:00"/>
    <d v="2024-07-04T00:00:00"/>
    <s v=""/>
    <d v="2024-07-15T00:00:00"/>
    <n v="40"/>
    <n v="8"/>
    <s v="Liberado"/>
    <n v="1"/>
    <n v="1"/>
    <n v="1"/>
    <n v="0"/>
    <n v="1"/>
    <n v="0"/>
    <s v="X"/>
    <s v="0.00"/>
    <s v=""/>
    <x v="43"/>
    <s v="MILITARY SPECS."/>
    <s v="D38999/20ZD19PN"/>
    <s v=""/>
    <n v="0"/>
    <n v="0"/>
    <m/>
    <s v="7218|JA2581_1001"/>
    <n v="13"/>
    <s v="-"/>
    <m/>
    <s v="YES"/>
    <n v="1"/>
    <s v=""/>
    <s v=""/>
    <n v="0"/>
    <s v="X"/>
    <n v="1"/>
    <s v=""/>
    <s v=""/>
    <s v=""/>
    <s v=""/>
    <n v="6"/>
    <n v="0"/>
    <m/>
    <n v="-564"/>
    <n v="0"/>
    <s v=""/>
    <s v=""/>
  </r>
  <r>
    <n v="678"/>
    <s v="1204301930821"/>
    <s v="CNC CIR 15-19 19M RECPT WALL ZN/NI ROT-N"/>
    <s v="1800108782"/>
    <s v="190"/>
    <d v="2024-06-14T00:00:00"/>
    <s v=""/>
    <s v="4200569022"/>
    <s v="160"/>
    <d v="2024-07-02T00:00:00"/>
    <s v=""/>
    <s v="BORR"/>
    <d v="2024-07-15T00:00:00"/>
    <n v="40"/>
    <n v="8"/>
    <s v=""/>
    <n v="1"/>
    <n v="1"/>
    <n v="0"/>
    <n v="1"/>
    <n v="0"/>
    <n v="0"/>
    <s v=""/>
    <s v="79.95"/>
    <s v=""/>
    <x v="15"/>
    <s v="MILITARY SPECS."/>
    <s v="D38999/20ZD19PN"/>
    <s v=""/>
    <n v="0"/>
    <n v="0"/>
    <m/>
    <s v="7218|JA2581_1001"/>
    <n v="13"/>
    <s v="-"/>
    <m/>
    <s v=""/>
    <s v=""/>
    <s v=""/>
    <s v=""/>
    <n v="0"/>
    <s v=""/>
    <n v="0"/>
    <s v=""/>
    <s v=""/>
    <s v=""/>
    <s v=""/>
    <n v="6"/>
    <n v="1"/>
    <m/>
    <n v="-564"/>
    <n v="0"/>
    <s v=""/>
    <s v=""/>
  </r>
  <r>
    <n v="679"/>
    <s v="1204301931820"/>
    <s v="CNC CIR 15-19 19M RECPT WALL ZN/NI ROT-A"/>
    <s v="1800108782"/>
    <s v="200"/>
    <d v="2024-06-14T00:00:00"/>
    <s v=""/>
    <s v="4200569022"/>
    <s v="170"/>
    <d v="2024-07-02T00:00:00"/>
    <s v=""/>
    <s v="BORR"/>
    <d v="2024-07-15T00:00:00"/>
    <n v="40"/>
    <n v="8"/>
    <s v=""/>
    <n v="1"/>
    <n v="1"/>
    <n v="0"/>
    <n v="1"/>
    <n v="0"/>
    <n v="0"/>
    <s v=""/>
    <s v="94.21"/>
    <s v=""/>
    <x v="15"/>
    <s v="MILITARY SPECS."/>
    <s v="D38999/20ZD19PA"/>
    <s v=""/>
    <n v="0"/>
    <n v="0"/>
    <m/>
    <s v="7218|JA2581_1001"/>
    <n v="13"/>
    <s v="-"/>
    <m/>
    <s v=""/>
    <s v=""/>
    <s v=""/>
    <s v=""/>
    <n v="0"/>
    <s v=""/>
    <n v="0"/>
    <s v=""/>
    <s v=""/>
    <s v=""/>
    <s v=""/>
    <n v="6"/>
    <n v="1"/>
    <m/>
    <n v="-564"/>
    <n v="0"/>
    <s v=""/>
    <s v=""/>
  </r>
  <r>
    <n v="680"/>
    <s v="1204301931820"/>
    <s v="CNC CIR 15-19 19M RECPT WALL ZN/NI ROT-A"/>
    <s v="1800108782"/>
    <s v="200"/>
    <d v="2024-06-14T00:00:00"/>
    <s v=""/>
    <s v="4200569161"/>
    <s v="140"/>
    <d v="2024-07-02T00:00:00"/>
    <d v="2024-07-04T00:00:00"/>
    <s v=""/>
    <d v="2024-07-15T00:00:00"/>
    <n v="40"/>
    <n v="8"/>
    <s v="Liberado"/>
    <n v="1"/>
    <n v="1"/>
    <n v="1"/>
    <n v="0"/>
    <n v="1"/>
    <n v="0"/>
    <s v="X"/>
    <s v="0.00"/>
    <s v=""/>
    <x v="43"/>
    <s v="MILITARY SPECS."/>
    <s v="D38999/20ZD19PA"/>
    <s v=""/>
    <n v="0"/>
    <n v="0"/>
    <m/>
    <s v="7218|JA2581_1001"/>
    <n v="13"/>
    <s v="-"/>
    <m/>
    <s v="YES"/>
    <n v="1"/>
    <s v=""/>
    <s v=""/>
    <n v="0"/>
    <s v="X"/>
    <n v="1"/>
    <s v=""/>
    <s v=""/>
    <s v=""/>
    <s v=""/>
    <n v="6"/>
    <n v="0"/>
    <m/>
    <n v="-564"/>
    <n v="0"/>
    <s v=""/>
    <s v=""/>
  </r>
  <r>
    <n v="681"/>
    <s v="1204304130820"/>
    <s v="CNC CIR 21-41 41M RECPT WALL ZN/NI ROT-N"/>
    <s v="1800108782"/>
    <s v="210"/>
    <d v="2024-06-14T00:00:00"/>
    <s v=""/>
    <s v="4200569022"/>
    <s v="180"/>
    <d v="2024-07-02T00:00:00"/>
    <s v=""/>
    <s v="BORR"/>
    <d v="2024-07-15T00:00:00"/>
    <n v="40"/>
    <n v="8"/>
    <s v=""/>
    <n v="4"/>
    <n v="4"/>
    <n v="0"/>
    <n v="4"/>
    <n v="0"/>
    <n v="0"/>
    <s v=""/>
    <s v="379.24"/>
    <s v=""/>
    <x v="15"/>
    <s v="MILITARY SPECS."/>
    <s v="D38999/20ZG41PN"/>
    <s v=""/>
    <n v="0"/>
    <n v="0"/>
    <m/>
    <s v="7218|JA2581_1001"/>
    <n v="13"/>
    <s v="-"/>
    <m/>
    <s v=""/>
    <s v=""/>
    <s v=""/>
    <s v=""/>
    <n v="0"/>
    <s v=""/>
    <n v="0"/>
    <s v=""/>
    <s v=""/>
    <s v=""/>
    <s v=""/>
    <n v="6"/>
    <n v="1"/>
    <m/>
    <n v="-564"/>
    <n v="0"/>
    <s v=""/>
    <s v=""/>
  </r>
  <r>
    <n v="682"/>
    <s v="1204304130820"/>
    <s v="CNC CIR 21-41 41M RECPT WALL ZN/NI ROT-N"/>
    <s v="1800108782"/>
    <s v="210"/>
    <d v="2024-06-14T00:00:00"/>
    <s v=""/>
    <s v="4200569161"/>
    <s v="150"/>
    <d v="2024-07-02T00:00:00"/>
    <d v="2024-07-04T00:00:00"/>
    <s v=""/>
    <d v="2024-07-15T00:00:00"/>
    <n v="40"/>
    <n v="8"/>
    <s v="Liberado"/>
    <n v="4"/>
    <n v="4"/>
    <n v="4"/>
    <n v="0"/>
    <n v="4"/>
    <n v="0"/>
    <s v="X"/>
    <s v="0.00"/>
    <s v=""/>
    <x v="43"/>
    <s v="MILITARY SPECS."/>
    <s v="D38999/20ZG41PN"/>
    <s v=""/>
    <n v="0"/>
    <n v="0"/>
    <m/>
    <s v="7218|JA2581_1001"/>
    <n v="13"/>
    <s v="-"/>
    <m/>
    <s v="YES"/>
    <n v="4"/>
    <s v=""/>
    <s v=""/>
    <n v="0"/>
    <s v="X"/>
    <n v="1"/>
    <s v=""/>
    <s v=""/>
    <s v=""/>
    <s v=""/>
    <n v="6"/>
    <n v="0"/>
    <m/>
    <n v="-564"/>
    <n v="0"/>
    <s v=""/>
    <s v=""/>
  </r>
  <r>
    <n v="683"/>
    <s v="1204305530022"/>
    <s v="CNC CIR 23-55P/M RCPT RECT AL ZN/NI R-A"/>
    <s v="1800108782"/>
    <s v="220"/>
    <d v="2024-06-14T00:00:00"/>
    <s v=""/>
    <s v="4200569165"/>
    <s v="20"/>
    <d v="2024-07-02T00:00:00"/>
    <d v="2024-07-10T00:00:00"/>
    <s v=""/>
    <d v="2024-07-15T00:00:00"/>
    <n v="40"/>
    <n v="8"/>
    <s v="Liberado"/>
    <n v="2"/>
    <n v="2"/>
    <n v="2"/>
    <n v="0"/>
    <n v="2"/>
    <n v="0"/>
    <s v="X"/>
    <s v="0.00"/>
    <s v=""/>
    <x v="41"/>
    <s v="MILITARY SPECS."/>
    <s v="D38999/20ZH55PA"/>
    <s v=""/>
    <n v="0"/>
    <n v="0"/>
    <m/>
    <s v="7218|JA2581_1001"/>
    <n v="13"/>
    <s v="-"/>
    <m/>
    <s v="YES"/>
    <n v="2"/>
    <s v=""/>
    <s v=""/>
    <n v="0"/>
    <s v="X"/>
    <n v="1"/>
    <s v=""/>
    <s v=""/>
    <s v=""/>
    <s v=""/>
    <n v="6"/>
    <n v="0"/>
    <m/>
    <n v="-564"/>
    <n v="0"/>
    <s v=""/>
    <s v=""/>
  </r>
  <r>
    <n v="684"/>
    <s v="1204305530022"/>
    <s v="CNC CIR 23-55P/M RCPT RECT AL ZN/NI R-A"/>
    <s v="1800108782"/>
    <s v="220"/>
    <d v="2024-06-14T00:00:00"/>
    <s v=""/>
    <s v="4200569022"/>
    <s v="190"/>
    <d v="2024-07-02T00:00:00"/>
    <s v=""/>
    <s v="BORR"/>
    <d v="2024-07-15T00:00:00"/>
    <n v="40"/>
    <n v="8"/>
    <s v=""/>
    <n v="2"/>
    <n v="2"/>
    <n v="0"/>
    <n v="2"/>
    <n v="0"/>
    <n v="0"/>
    <s v=""/>
    <s v="547.08"/>
    <s v=""/>
    <x v="15"/>
    <s v="MILITARY SPECS."/>
    <s v="D38999/20ZH55PA"/>
    <s v=""/>
    <n v="0"/>
    <n v="0"/>
    <m/>
    <s v="7218|JA2581_1001"/>
    <n v="13"/>
    <s v="-"/>
    <m/>
    <s v=""/>
    <s v=""/>
    <s v=""/>
    <s v=""/>
    <n v="0"/>
    <s v=""/>
    <n v="0"/>
    <s v=""/>
    <s v=""/>
    <s v=""/>
    <s v=""/>
    <n v="6"/>
    <n v="1"/>
    <m/>
    <n v="-564"/>
    <n v="0"/>
    <s v=""/>
    <s v=""/>
  </r>
  <r>
    <n v="685"/>
    <s v="1204305530820"/>
    <s v="CNC CIR 23-55 55M RECPT WALL ZN/NI ROT-N"/>
    <s v="1800108782"/>
    <s v="230"/>
    <d v="2024-06-14T00:00:00"/>
    <s v=""/>
    <s v="4200569165"/>
    <s v="30"/>
    <d v="2024-07-02T00:00:00"/>
    <d v="2024-07-10T00:00:00"/>
    <s v=""/>
    <d v="2024-07-15T00:00:00"/>
    <n v="40"/>
    <n v="8"/>
    <s v="Liberado"/>
    <n v="1"/>
    <n v="1"/>
    <n v="1"/>
    <n v="0"/>
    <n v="1"/>
    <n v="0"/>
    <s v="X"/>
    <s v="0.00"/>
    <s v=""/>
    <x v="41"/>
    <s v="MILITARY SPECS."/>
    <s v="D38999/20ZH55PN"/>
    <s v=""/>
    <n v="0"/>
    <n v="0"/>
    <m/>
    <s v="7218|JA2581_1001"/>
    <n v="13"/>
    <s v="-"/>
    <m/>
    <s v="YES"/>
    <n v="1"/>
    <s v=""/>
    <s v=""/>
    <n v="0"/>
    <s v="X"/>
    <n v="1"/>
    <s v=""/>
    <s v=""/>
    <s v=""/>
    <s v=""/>
    <n v="6"/>
    <n v="0"/>
    <m/>
    <n v="-564"/>
    <n v="0"/>
    <s v=""/>
    <s v=""/>
  </r>
  <r>
    <n v="686"/>
    <s v="1204305530820"/>
    <s v="CNC CIR 23-55 55M RECPT WALL ZN/NI ROT-N"/>
    <s v="1800108782"/>
    <s v="230"/>
    <d v="2024-06-14T00:00:00"/>
    <s v=""/>
    <s v="4200569022"/>
    <s v="200"/>
    <d v="2024-07-02T00:00:00"/>
    <s v=""/>
    <s v="BORR"/>
    <d v="2024-07-15T00:00:00"/>
    <n v="40"/>
    <n v="8"/>
    <s v=""/>
    <n v="1"/>
    <n v="1"/>
    <n v="0"/>
    <n v="1"/>
    <n v="0"/>
    <n v="0"/>
    <s v=""/>
    <s v="151.88"/>
    <s v=""/>
    <x v="15"/>
    <s v="MILITARY SPECS."/>
    <s v="D38999/20ZH55PN"/>
    <s v=""/>
    <n v="0"/>
    <n v="0"/>
    <m/>
    <s v="7218|JA2581_1001"/>
    <n v="13"/>
    <s v="-"/>
    <m/>
    <s v=""/>
    <s v=""/>
    <s v=""/>
    <s v=""/>
    <n v="0"/>
    <s v=""/>
    <n v="0"/>
    <s v=""/>
    <s v=""/>
    <s v=""/>
    <s v=""/>
    <n v="6"/>
    <n v="1"/>
    <m/>
    <n v="-564"/>
    <n v="0"/>
    <s v=""/>
    <s v=""/>
  </r>
  <r>
    <n v="687"/>
    <s v="1209990030120"/>
    <s v="CONTACTO MACHO M39029/4-111"/>
    <s v="1800108782"/>
    <s v="240"/>
    <d v="2024-06-14T00:00:00"/>
    <s v=""/>
    <s v="4200569159"/>
    <s v="170"/>
    <d v="2024-07-02T00:00:00"/>
    <d v="2024-07-04T00:00:00"/>
    <s v=""/>
    <d v="2024-07-15T00:00:00"/>
    <n v="30"/>
    <n v="8"/>
    <s v="Liberado"/>
    <n v="200"/>
    <n v="200"/>
    <n v="200"/>
    <n v="0"/>
    <n v="200"/>
    <n v="0"/>
    <s v="X"/>
    <s v="0.00"/>
    <s v=""/>
    <x v="44"/>
    <s v="MILITARY SPECS."/>
    <s v="M39029/4-111"/>
    <s v=""/>
    <n v="0"/>
    <n v="0"/>
    <m/>
    <s v="7218|JA2581_1001"/>
    <n v="13"/>
    <s v="-"/>
    <m/>
    <s v="YES"/>
    <n v="200"/>
    <s v=""/>
    <s v=""/>
    <n v="0"/>
    <s v="X"/>
    <n v="1"/>
    <s v=""/>
    <s v=""/>
    <s v=""/>
    <s v=""/>
    <n v="6"/>
    <n v="0"/>
    <m/>
    <n v="-564"/>
    <n v="0"/>
    <s v=""/>
    <s v=""/>
  </r>
  <r>
    <n v="688"/>
    <s v="1212090200020"/>
    <s v="PIN H CRIMP CNC SUB-D #20 AWG20-24(0,2-0"/>
    <s v="1800108782"/>
    <s v="250"/>
    <d v="2024-06-14T00:00:00"/>
    <s v=""/>
    <s v="4200569159"/>
    <s v="180"/>
    <d v="2024-07-02T00:00:00"/>
    <d v="2024-07-04T00:00:00"/>
    <s v=""/>
    <d v="2024-07-15T00:00:00"/>
    <n v="50"/>
    <n v="8"/>
    <s v="Liberado"/>
    <n v="100"/>
    <n v="100"/>
    <n v="100"/>
    <n v="0"/>
    <n v="100"/>
    <n v="0"/>
    <s v="X"/>
    <s v="0.00"/>
    <s v=""/>
    <x v="44"/>
    <s v="MILITARY SPECS."/>
    <s v="M39029/63-368"/>
    <s v=""/>
    <n v="0"/>
    <n v="0"/>
    <m/>
    <s v="7218|JA2581_1001"/>
    <n v="13"/>
    <s v="-"/>
    <m/>
    <s v="YES"/>
    <n v="100"/>
    <m/>
    <s v=""/>
    <n v="0"/>
    <s v="X"/>
    <n v="1"/>
    <s v=""/>
    <s v=""/>
    <s v=""/>
    <s v=""/>
    <n v="6"/>
    <n v="0"/>
    <m/>
    <n v="-564"/>
    <n v="0"/>
    <s v=""/>
    <s v=""/>
  </r>
  <r>
    <n v="689"/>
    <s v="1214000333721"/>
    <s v="CNC CIR  8-98  (3H)  MS3476L8-98S"/>
    <s v="1800108782"/>
    <s v="260"/>
    <d v="2024-06-14T00:00:00"/>
    <s v=""/>
    <s v="4200569250"/>
    <s v="20"/>
    <d v="2024-07-03T00:00:00"/>
    <d v="2024-07-04T00:00:00"/>
    <s v=""/>
    <d v="2024-07-21T00:00:00"/>
    <n v="45"/>
    <n v="8"/>
    <s v="Liberado"/>
    <n v="20"/>
    <n v="20"/>
    <n v="20"/>
    <n v="0"/>
    <n v="20"/>
    <n v="0"/>
    <s v="X"/>
    <s v="0.00"/>
    <s v=""/>
    <x v="41"/>
    <s v="MILITARY STANDARDS"/>
    <s v="MS3476L8-98S"/>
    <s v=""/>
    <n v="0"/>
    <n v="0"/>
    <m/>
    <s v="7218|JA2581_1001"/>
    <n v="18"/>
    <s v="-"/>
    <m/>
    <s v="YES"/>
    <n v="20"/>
    <m/>
    <s v=""/>
    <n v="0"/>
    <s v="X"/>
    <n v="1"/>
    <s v=""/>
    <s v=""/>
    <s v=""/>
    <s v=""/>
    <n v="6"/>
    <n v="0"/>
    <m/>
    <n v="-558"/>
    <n v="0"/>
    <s v=""/>
    <s v=""/>
  </r>
  <r>
    <n v="690"/>
    <s v="1214001933721"/>
    <s v="CNC CIR AER 14-19 (19H) MS3476L14-19S"/>
    <s v="1800108782"/>
    <s v="270"/>
    <d v="2024-06-14T00:00:00"/>
    <s v=""/>
    <s v="4200569250"/>
    <s v="30"/>
    <d v="2024-07-03T00:00:00"/>
    <d v="2024-07-04T00:00:00"/>
    <s v=""/>
    <d v="2024-07-21T00:00:00"/>
    <n v="35"/>
    <n v="8"/>
    <s v="Liberado"/>
    <n v="1"/>
    <n v="1"/>
    <n v="1"/>
    <n v="0"/>
    <n v="1"/>
    <n v="0"/>
    <s v="X"/>
    <s v="0.00"/>
    <s v=""/>
    <x v="41"/>
    <s v="MILITARY STANDARDS"/>
    <s v="MS3476L14-19S"/>
    <s v=""/>
    <n v="0"/>
    <n v="0"/>
    <m/>
    <s v="7218|JA2581_1001"/>
    <n v="18"/>
    <s v="-"/>
    <m/>
    <s v="YES"/>
    <n v="1"/>
    <m/>
    <s v=""/>
    <n v="0"/>
    <s v="X"/>
    <n v="1"/>
    <s v=""/>
    <s v=""/>
    <s v=""/>
    <s v=""/>
    <n v="6"/>
    <n v="0"/>
    <m/>
    <n v="-558"/>
    <n v="0"/>
    <s v=""/>
    <s v=""/>
  </r>
  <r>
    <n v="691"/>
    <s v="1214001933722"/>
    <s v="CNC CIR  14-19  (19H)  MS3476L14-19SW"/>
    <s v="1800108782"/>
    <s v="280"/>
    <d v="2024-06-14T00:00:00"/>
    <s v=""/>
    <s v="4200569250"/>
    <s v="40"/>
    <d v="2024-07-03T00:00:00"/>
    <d v="2024-07-04T00:00:00"/>
    <s v=""/>
    <d v="2024-07-21T00:00:00"/>
    <n v="56"/>
    <n v="8"/>
    <s v="Liberado"/>
    <n v="1"/>
    <n v="1"/>
    <n v="1"/>
    <n v="0"/>
    <n v="1"/>
    <n v="0"/>
    <s v="X"/>
    <s v="0.00"/>
    <s v=""/>
    <x v="41"/>
    <s v="MILITARY STANDARDS"/>
    <s v="MS3476L14-19SW"/>
    <s v=""/>
    <n v="0"/>
    <n v="0"/>
    <m/>
    <s v="7218|JA2581_1001"/>
    <n v="18"/>
    <s v="-"/>
    <m/>
    <s v="YES"/>
    <n v="1"/>
    <m/>
    <s v=""/>
    <n v="0"/>
    <s v="X"/>
    <n v="1"/>
    <s v=""/>
    <s v=""/>
    <s v=""/>
    <s v=""/>
    <n v="6"/>
    <n v="0"/>
    <m/>
    <n v="-558"/>
    <n v="0"/>
    <s v=""/>
    <s v=""/>
  </r>
  <r>
    <n v="692"/>
    <s v="1214001933723"/>
    <s v="CNC CIR 14-19 19P (H) PLUG MS3476L14-19S"/>
    <s v="1800108782"/>
    <s v="290"/>
    <d v="2024-06-14T00:00:00"/>
    <s v=""/>
    <s v="4200568992"/>
    <s v="70"/>
    <d v="2024-07-01T00:00:00"/>
    <d v="2024-07-05T00:00:00"/>
    <s v=""/>
    <d v="2024-07-22T00:00:00"/>
    <n v="40"/>
    <n v="8"/>
    <s v="Liberado"/>
    <n v="3"/>
    <n v="3"/>
    <n v="3"/>
    <n v="0"/>
    <n v="3"/>
    <n v="0"/>
    <s v="X"/>
    <s v="0.00"/>
    <s v=""/>
    <x v="43"/>
    <s v="MILITARY STANDARDS"/>
    <s v="MS3476L14-19SX"/>
    <s v=""/>
    <n v="0"/>
    <n v="0"/>
    <m/>
    <s v="7218|JA2581_1001"/>
    <n v="21"/>
    <s v="-"/>
    <m/>
    <s v="YES"/>
    <n v="3"/>
    <m/>
    <s v=""/>
    <n v="0"/>
    <s v="X"/>
    <n v="1"/>
    <s v=""/>
    <s v=""/>
    <s v=""/>
    <s v=""/>
    <n v="6"/>
    <n v="0"/>
    <m/>
    <n v="-557"/>
    <n v="0"/>
    <s v=""/>
    <s v=""/>
  </r>
  <r>
    <n v="693"/>
    <s v="1214002432621"/>
    <s v="CNC CIR 16-24  24/H PLUG M83723/75R16247"/>
    <s v="1800108782"/>
    <s v="300"/>
    <d v="2024-06-14T00:00:00"/>
    <s v=""/>
    <s v="4200569168"/>
    <s v="40"/>
    <d v="2024-07-02T00:00:00"/>
    <d v="2024-07-04T00:00:00"/>
    <s v=""/>
    <d v="2024-07-15T00:00:00"/>
    <n v="56"/>
    <n v="8"/>
    <s v="Liberado"/>
    <n v="1"/>
    <n v="1"/>
    <n v="1"/>
    <n v="0"/>
    <n v="1"/>
    <n v="0"/>
    <s v="X"/>
    <s v="0.00"/>
    <s v=""/>
    <x v="15"/>
    <s v="MILITARY SPECS."/>
    <s v="M83723/75R16247"/>
    <s v=""/>
    <n v="0"/>
    <n v="0"/>
    <m/>
    <s v="7218|JA2581_1001"/>
    <n v="13"/>
    <s v="-"/>
    <m/>
    <s v="YES"/>
    <n v="1"/>
    <m/>
    <s v=""/>
    <n v="0"/>
    <s v="X"/>
    <n v="1"/>
    <s v=""/>
    <s v=""/>
    <s v=""/>
    <s v=""/>
    <n v="6"/>
    <n v="0"/>
    <m/>
    <n v="-564"/>
    <n v="0"/>
    <s v=""/>
    <s v=""/>
  </r>
  <r>
    <n v="694"/>
    <s v="1214002432621"/>
    <s v="CNC CIR 16-24  24/H PLUG M83723/75R16247"/>
    <s v="1800108782"/>
    <s v="300"/>
    <d v="2024-06-14T00:00:00"/>
    <s v=""/>
    <s v="4200569022"/>
    <s v="210"/>
    <d v="2024-07-02T00:00:00"/>
    <s v=""/>
    <s v="BORR"/>
    <d v="2024-07-15T00:00:00"/>
    <n v="56"/>
    <n v="8"/>
    <s v=""/>
    <n v="1"/>
    <n v="1"/>
    <n v="0"/>
    <n v="1"/>
    <n v="0"/>
    <n v="0"/>
    <s v=""/>
    <s v="237.88"/>
    <s v=""/>
    <x v="15"/>
    <s v="MILITARY SPECS."/>
    <s v="M83723/75R16247"/>
    <s v=""/>
    <n v="0"/>
    <n v="0"/>
    <m/>
    <s v="7218|JA2581_1001"/>
    <n v="13"/>
    <s v="-"/>
    <m/>
    <s v=""/>
    <s v=""/>
    <m/>
    <s v=""/>
    <n v="0"/>
    <s v=""/>
    <n v="0"/>
    <s v=""/>
    <s v=""/>
    <s v=""/>
    <s v=""/>
    <n v="6"/>
    <n v="1"/>
    <m/>
    <n v="-564"/>
    <n v="0"/>
    <s v=""/>
    <s v=""/>
  </r>
  <r>
    <n v="695"/>
    <s v="1214002432622"/>
    <s v="CNC CIR 16-24  24/H PLUG M83723/75R16248"/>
    <s v="1800108782"/>
    <s v="310"/>
    <d v="2024-06-14T00:00:00"/>
    <s v=""/>
    <s v="4200569022"/>
    <s v="220"/>
    <d v="2024-07-02T00:00:00"/>
    <s v=""/>
    <s v="BORR"/>
    <d v="2024-07-15T00:00:00"/>
    <n v="56"/>
    <n v="8"/>
    <s v=""/>
    <n v="1"/>
    <n v="1"/>
    <n v="0"/>
    <n v="1"/>
    <n v="0"/>
    <n v="0"/>
    <s v=""/>
    <s v="241.74"/>
    <s v=""/>
    <x v="15"/>
    <s v="MILITARY SPECS."/>
    <s v="M83723/75R16248"/>
    <s v=""/>
    <n v="0"/>
    <n v="0"/>
    <m/>
    <s v="7218|JA2581_1001"/>
    <n v="13"/>
    <s v="-"/>
    <m/>
    <s v=""/>
    <s v=""/>
    <m/>
    <s v=""/>
    <n v="0"/>
    <s v=""/>
    <n v="0"/>
    <s v=""/>
    <s v=""/>
    <s v=""/>
    <s v=""/>
    <n v="6"/>
    <n v="1"/>
    <m/>
    <n v="-564"/>
    <n v="0"/>
    <s v=""/>
    <s v=""/>
  </r>
  <r>
    <n v="696"/>
    <s v="1214002432622"/>
    <s v="CNC CIR 16-24  24/H PLUG M83723/75R16248"/>
    <s v="1800108782"/>
    <s v="310"/>
    <d v="2024-06-14T00:00:00"/>
    <s v=""/>
    <s v="4200569168"/>
    <s v="50"/>
    <d v="2024-07-02T00:00:00"/>
    <d v="2024-07-04T00:00:00"/>
    <s v=""/>
    <d v="2024-07-15T00:00:00"/>
    <n v="56"/>
    <n v="8"/>
    <s v="Liberado"/>
    <n v="1"/>
    <n v="1"/>
    <n v="1"/>
    <n v="0"/>
    <n v="1"/>
    <n v="0"/>
    <s v="X"/>
    <s v="0.00"/>
    <s v=""/>
    <x v="15"/>
    <s v="MILITARY SPECS."/>
    <s v="M83723/75R16248"/>
    <s v=""/>
    <n v="0"/>
    <n v="0"/>
    <m/>
    <s v="7218|JA2581_1001"/>
    <n v="13"/>
    <s v="-"/>
    <m/>
    <s v="YES"/>
    <n v="1"/>
    <m/>
    <s v=""/>
    <n v="0"/>
    <s v="X"/>
    <n v="1"/>
    <s v=""/>
    <s v=""/>
    <s v=""/>
    <s v=""/>
    <n v="6"/>
    <n v="0"/>
    <m/>
    <n v="-564"/>
    <n v="0"/>
    <s v=""/>
    <s v=""/>
  </r>
  <r>
    <n v="697"/>
    <s v="1214002633727"/>
    <s v="CNC CIR 16-26  26P/H PLUG MS3476L16-26S"/>
    <s v="1800108782"/>
    <s v="320"/>
    <d v="2024-06-14T00:00:00"/>
    <s v=""/>
    <s v="4200569250"/>
    <s v="50"/>
    <d v="2024-07-03T00:00:00"/>
    <d v="2024-07-04T00:00:00"/>
    <s v=""/>
    <d v="2024-07-21T00:00:00"/>
    <n v="40"/>
    <n v="8"/>
    <s v="Liberado"/>
    <n v="5"/>
    <n v="5"/>
    <n v="5"/>
    <n v="0"/>
    <n v="5"/>
    <n v="0"/>
    <s v="X"/>
    <s v="0.00"/>
    <s v=""/>
    <x v="41"/>
    <s v="MILITARY STANDARDS"/>
    <s v="MS3476L16-26S"/>
    <s v=""/>
    <n v="0"/>
    <n v="0"/>
    <m/>
    <s v="7218|JA2581_1001"/>
    <n v="18"/>
    <s v="-"/>
    <m/>
    <s v="YES"/>
    <n v="5"/>
    <m/>
    <s v=""/>
    <n v="0"/>
    <s v="X"/>
    <n v="1"/>
    <s v=""/>
    <s v=""/>
    <s v=""/>
    <s v=""/>
    <n v="6"/>
    <n v="0"/>
    <m/>
    <n v="-558"/>
    <n v="0"/>
    <s v=""/>
    <s v=""/>
  </r>
  <r>
    <n v="698"/>
    <s v="1214002633742"/>
    <s v="CNC CIR  16-26  (26H)  MS3476L16-26SY"/>
    <s v="1800108782"/>
    <s v="330"/>
    <d v="2024-06-14T00:00:00"/>
    <s v=""/>
    <s v="4200569250"/>
    <s v="60"/>
    <d v="2024-07-03T00:00:00"/>
    <d v="2024-07-04T00:00:00"/>
    <s v=""/>
    <d v="2024-07-21T00:00:00"/>
    <n v="56"/>
    <n v="8"/>
    <s v="Liberado"/>
    <n v="4"/>
    <n v="4"/>
    <n v="4"/>
    <n v="0"/>
    <n v="4"/>
    <n v="0"/>
    <s v="X"/>
    <s v="0.00"/>
    <s v=""/>
    <x v="41"/>
    <s v="MILITARY STANDARDS"/>
    <s v="MS3476L16-26SY"/>
    <s v=""/>
    <n v="0"/>
    <n v="0"/>
    <m/>
    <s v="7218|JA2581_1001"/>
    <n v="18"/>
    <s v="-"/>
    <m/>
    <s v="YES"/>
    <n v="4"/>
    <m/>
    <s v=""/>
    <n v="0"/>
    <s v="X"/>
    <n v="1"/>
    <s v=""/>
    <s v=""/>
    <s v=""/>
    <s v=""/>
    <n v="6"/>
    <n v="0"/>
    <m/>
    <n v="-558"/>
    <n v="0"/>
    <s v=""/>
    <s v=""/>
  </r>
  <r>
    <n v="699"/>
    <s v="1214002633762"/>
    <s v="CNC CIR  16-26  (26H)  MS3476L16-26SW"/>
    <s v="1800108782"/>
    <s v="340"/>
    <d v="2024-06-14T00:00:00"/>
    <s v=""/>
    <s v="4200569250"/>
    <s v="70"/>
    <d v="2024-07-03T00:00:00"/>
    <d v="2024-07-04T00:00:00"/>
    <s v=""/>
    <d v="2024-07-21T00:00:00"/>
    <n v="56"/>
    <n v="8"/>
    <s v="Liberado"/>
    <n v="1"/>
    <n v="1"/>
    <n v="1"/>
    <n v="0"/>
    <n v="1"/>
    <n v="0"/>
    <s v="X"/>
    <s v="0.00"/>
    <s v=""/>
    <x v="41"/>
    <s v="MILITARY STANDARDS"/>
    <s v="MS3476L16-26SW"/>
    <s v=""/>
    <n v="0"/>
    <n v="0"/>
    <m/>
    <s v="7218|JA2581_1001"/>
    <n v="18"/>
    <s v="-"/>
    <m/>
    <s v="YES"/>
    <n v="1"/>
    <m/>
    <s v=""/>
    <n v="0"/>
    <s v="X"/>
    <n v="1"/>
    <s v=""/>
    <s v=""/>
    <s v=""/>
    <s v=""/>
    <n v="6"/>
    <n v="0"/>
    <m/>
    <n v="-558"/>
    <n v="0"/>
    <s v=""/>
    <s v=""/>
  </r>
  <r>
    <n v="700"/>
    <s v="1214003233721"/>
    <s v="CNC CIR 18-32 32S (H) MS3476L18-32SN"/>
    <s v="1800108782"/>
    <s v="350"/>
    <d v="2024-06-14T00:00:00"/>
    <s v=""/>
    <s v="4200568992"/>
    <s v="80"/>
    <d v="2024-07-01T00:00:00"/>
    <d v="2024-07-05T00:00:00"/>
    <s v=""/>
    <d v="2024-07-22T00:00:00"/>
    <n v="125"/>
    <n v="8"/>
    <s v="Liberado"/>
    <n v="2"/>
    <n v="2"/>
    <n v="2"/>
    <n v="0"/>
    <n v="2"/>
    <n v="0"/>
    <s v="X"/>
    <s v="0.00"/>
    <s v=""/>
    <x v="43"/>
    <s v="MILITARY STANDARDS"/>
    <s v="MS3476L18-32SN"/>
    <s v=""/>
    <n v="0"/>
    <n v="0"/>
    <m/>
    <s v="7218|JA2581_1001"/>
    <n v="21"/>
    <s v="-"/>
    <m/>
    <s v="YES"/>
    <n v="2"/>
    <m/>
    <s v=""/>
    <n v="0"/>
    <s v="X"/>
    <n v="1"/>
    <s v=""/>
    <s v=""/>
    <s v=""/>
    <s v=""/>
    <n v="6"/>
    <n v="0"/>
    <m/>
    <n v="-557"/>
    <n v="0"/>
    <s v=""/>
    <s v=""/>
  </r>
  <r>
    <n v="701"/>
    <s v="1214003233761"/>
    <s v="CNC CIR  18-32  (32H)  MS3476L18-32SW"/>
    <s v="1800108782"/>
    <s v="360"/>
    <d v="2024-06-14T00:00:00"/>
    <s v=""/>
    <s v="4200568992"/>
    <s v="90"/>
    <d v="2024-07-01T00:00:00"/>
    <d v="2024-07-05T00:00:00"/>
    <s v=""/>
    <d v="2024-07-22T00:00:00"/>
    <n v="40"/>
    <n v="8"/>
    <s v="Liberado"/>
    <n v="2"/>
    <n v="2"/>
    <n v="2"/>
    <n v="0"/>
    <n v="2"/>
    <n v="0"/>
    <s v="X"/>
    <s v="0.00"/>
    <s v=""/>
    <x v="43"/>
    <s v="MILITARY STANDARDS"/>
    <s v="MS3476L18-32SW"/>
    <s v=""/>
    <n v="0"/>
    <n v="0"/>
    <m/>
    <s v="7218|JA2581_1001"/>
    <n v="21"/>
    <s v="-"/>
    <m/>
    <s v="YES"/>
    <n v="2"/>
    <m/>
    <s v=""/>
    <n v="0"/>
    <s v="X"/>
    <n v="1"/>
    <s v=""/>
    <s v=""/>
    <s v=""/>
    <s v=""/>
    <n v="6"/>
    <n v="0"/>
    <m/>
    <n v="-557"/>
    <n v="0"/>
    <s v=""/>
    <s v=""/>
  </r>
  <r>
    <n v="702"/>
    <s v="1214004130021"/>
    <s v="CNC CIR 20-41S/H PLUG RECT ELECT-NI R-Y"/>
    <s v="1800108782"/>
    <s v="370"/>
    <d v="2024-06-14T00:00:00"/>
    <s v=""/>
    <s v="4200569161"/>
    <s v="180"/>
    <d v="2024-07-02T00:00:00"/>
    <d v="2024-07-04T00:00:00"/>
    <s v=""/>
    <d v="2024-07-15T00:00:00"/>
    <n v="40"/>
    <n v="8"/>
    <s v="Liberado"/>
    <n v="1"/>
    <n v="1"/>
    <n v="1"/>
    <n v="0"/>
    <n v="1"/>
    <n v="0"/>
    <s v="X"/>
    <s v="0.00"/>
    <s v=""/>
    <x v="43"/>
    <s v="MILITARY SPECS."/>
    <s v="MS3476L20-41SY"/>
    <s v=""/>
    <n v="0"/>
    <n v="0"/>
    <m/>
    <s v="7218|JA2581_1001"/>
    <n v="13"/>
    <s v="-"/>
    <m/>
    <s v="YES"/>
    <n v="1"/>
    <m/>
    <s v=""/>
    <n v="0"/>
    <s v="X"/>
    <n v="1"/>
    <s v=""/>
    <s v=""/>
    <s v=""/>
    <s v=""/>
    <n v="6"/>
    <n v="0"/>
    <m/>
    <n v="-564"/>
    <n v="0"/>
    <s v=""/>
    <s v=""/>
  </r>
  <r>
    <n v="703"/>
    <s v="1214004130021"/>
    <s v="CNC CIR 20-41S/H PLUG RECT ELECT-NI R-Y"/>
    <s v="1800108782"/>
    <s v="370"/>
    <d v="2024-06-14T00:00:00"/>
    <s v=""/>
    <s v="4200569022"/>
    <s v="230"/>
    <d v="2024-07-02T00:00:00"/>
    <s v=""/>
    <s v="BORR"/>
    <d v="2024-07-15T00:00:00"/>
    <n v="40"/>
    <n v="8"/>
    <s v=""/>
    <n v="1"/>
    <n v="1"/>
    <n v="0"/>
    <n v="1"/>
    <n v="0"/>
    <n v="0"/>
    <s v=""/>
    <s v="235.65"/>
    <s v=""/>
    <x v="15"/>
    <s v="MILITARY SPECS."/>
    <s v="MS3476L20-41SY"/>
    <s v=""/>
    <n v="0"/>
    <n v="0"/>
    <m/>
    <s v="7218|JA2581_1001"/>
    <n v="13"/>
    <s v="-"/>
    <m/>
    <s v=""/>
    <s v=""/>
    <m/>
    <s v=""/>
    <n v="0"/>
    <s v=""/>
    <n v="0"/>
    <s v=""/>
    <s v=""/>
    <s v=""/>
    <s v=""/>
    <n v="6"/>
    <n v="1"/>
    <m/>
    <n v="-564"/>
    <n v="0"/>
    <s v=""/>
    <s v=""/>
  </r>
  <r>
    <n v="704"/>
    <s v="1214004133721"/>
    <s v="CNC CIR  20-41  (41H)  MS3476L20-41S"/>
    <s v="1800108782"/>
    <s v="380"/>
    <d v="2024-06-14T00:00:00"/>
    <s v=""/>
    <s v="4200569250"/>
    <s v="80"/>
    <d v="2024-07-03T00:00:00"/>
    <d v="2024-07-04T00:00:00"/>
    <s v=""/>
    <d v="2024-07-21T00:00:00"/>
    <n v="40"/>
    <n v="8"/>
    <s v="Liberado"/>
    <n v="2"/>
    <n v="2"/>
    <n v="2"/>
    <n v="0"/>
    <n v="2"/>
    <n v="0"/>
    <s v="X"/>
    <s v="0.00"/>
    <s v=""/>
    <x v="41"/>
    <s v="MILITARY STANDARDS"/>
    <s v="MS3476L20-41S"/>
    <s v=""/>
    <n v="0"/>
    <n v="0"/>
    <m/>
    <s v="7218|JA2581_1001"/>
    <n v="18"/>
    <s v="-"/>
    <m/>
    <s v="YES"/>
    <n v="2"/>
    <m/>
    <s v=""/>
    <n v="0"/>
    <s v="X"/>
    <n v="1"/>
    <s v=""/>
    <s v=""/>
    <s v=""/>
    <s v=""/>
    <n v="6"/>
    <n v="0"/>
    <m/>
    <n v="-558"/>
    <n v="0"/>
    <s v=""/>
    <s v=""/>
  </r>
  <r>
    <n v="705"/>
    <s v="1214005533721"/>
    <s v="CNC CIR  22-55  (55H)  MS3476L22-55S"/>
    <s v="1800108782"/>
    <s v="390"/>
    <d v="2024-06-14T00:00:00"/>
    <s v=""/>
    <s v="4200569260"/>
    <s v="30"/>
    <d v="2024-07-03T00:00:00"/>
    <d v="2024-07-04T00:00:00"/>
    <s v=""/>
    <d v="2024-07-15T00:00:00"/>
    <n v="56"/>
    <n v="8"/>
    <s v="Liberado"/>
    <n v="3"/>
    <n v="3"/>
    <n v="3"/>
    <n v="0"/>
    <n v="3"/>
    <n v="0"/>
    <s v="X"/>
    <s v="0.00"/>
    <s v=""/>
    <x v="42"/>
    <s v="MILITARY STANDARDS"/>
    <s v="MS3476L22-55S"/>
    <s v=""/>
    <n v="0"/>
    <n v="0"/>
    <m/>
    <s v="7218|JA2581_1001"/>
    <n v="12"/>
    <s v="-"/>
    <m/>
    <s v="YES"/>
    <n v="3"/>
    <m/>
    <s v=""/>
    <n v="0"/>
    <s v="X"/>
    <n v="1"/>
    <s v=""/>
    <s v=""/>
    <s v=""/>
    <s v=""/>
    <n v="6"/>
    <n v="0"/>
    <m/>
    <n v="-564"/>
    <n v="0"/>
    <s v=""/>
    <s v=""/>
  </r>
  <r>
    <n v="706"/>
    <s v="1214005533760"/>
    <s v="CNC CIR 22-55 55H PLUG RECT CRIMP ROT-W"/>
    <s v="1800108782"/>
    <s v="400"/>
    <d v="2024-06-14T00:00:00"/>
    <s v=""/>
    <s v="4200568992"/>
    <s v="100"/>
    <d v="2024-07-01T00:00:00"/>
    <d v="2024-07-05T00:00:00"/>
    <s v=""/>
    <d v="2024-07-22T00:00:00"/>
    <n v="40"/>
    <n v="8"/>
    <s v="Liberado"/>
    <n v="1"/>
    <n v="1"/>
    <n v="1"/>
    <n v="0"/>
    <n v="1"/>
    <n v="0"/>
    <s v="X"/>
    <s v="0.00"/>
    <s v=""/>
    <x v="43"/>
    <s v="MILITARY STANDARDS"/>
    <s v="MS3476L22-55SW"/>
    <s v=""/>
    <n v="0"/>
    <n v="0"/>
    <m/>
    <s v="7218|JA2581_1001"/>
    <n v="21"/>
    <s v="-"/>
    <m/>
    <s v="YES"/>
    <n v="1"/>
    <m/>
    <s v=""/>
    <n v="0"/>
    <s v="X"/>
    <n v="1"/>
    <s v=""/>
    <s v=""/>
    <s v=""/>
    <s v=""/>
    <n v="6"/>
    <n v="0"/>
    <m/>
    <n v="-557"/>
    <n v="0"/>
    <s v=""/>
    <s v=""/>
  </r>
  <r>
    <n v="707"/>
    <s v="1214006133721"/>
    <s v="CNC CIR  24-61  (61H)  MS3476L24-61S"/>
    <s v="1800108782"/>
    <s v="410"/>
    <d v="2024-06-14T00:00:00"/>
    <s v=""/>
    <s v="4200569260"/>
    <s v="40"/>
    <d v="2024-07-03T00:00:00"/>
    <d v="2024-07-04T00:00:00"/>
    <s v=""/>
    <d v="2024-07-15T00:00:00"/>
    <n v="40"/>
    <n v="8"/>
    <s v="Liberado"/>
    <n v="3"/>
    <n v="3"/>
    <n v="3"/>
    <n v="0"/>
    <n v="3"/>
    <n v="0"/>
    <s v="X"/>
    <s v="0.00"/>
    <s v=""/>
    <x v="42"/>
    <s v="MILITARY STANDARDS"/>
    <s v="MS3476L24-61S"/>
    <s v=""/>
    <n v="0"/>
    <n v="0"/>
    <m/>
    <s v="7218|JA2581_1001"/>
    <n v="12"/>
    <s v="-"/>
    <m/>
    <s v="YES"/>
    <n v="3"/>
    <m/>
    <s v=""/>
    <n v="0"/>
    <s v="X"/>
    <n v="1"/>
    <s v=""/>
    <s v=""/>
    <s v=""/>
    <s v=""/>
    <n v="6"/>
    <n v="0"/>
    <m/>
    <n v="-564"/>
    <n v="0"/>
    <s v=""/>
    <s v=""/>
  </r>
  <r>
    <n v="708"/>
    <s v="1214006133761"/>
    <s v="CNC CIR  24-61  (61H)  MS3476L24-61SW"/>
    <s v="1800108782"/>
    <s v="420"/>
    <d v="2024-06-14T00:00:00"/>
    <s v=""/>
    <s v="4200569250"/>
    <s v="90"/>
    <d v="2024-07-03T00:00:00"/>
    <d v="2024-07-04T00:00:00"/>
    <s v=""/>
    <d v="2024-07-21T00:00:00"/>
    <n v="40"/>
    <n v="8"/>
    <s v="Liberado"/>
    <n v="1"/>
    <n v="1"/>
    <n v="1"/>
    <n v="0"/>
    <n v="1"/>
    <n v="0"/>
    <s v="X"/>
    <s v="0.00"/>
    <s v=""/>
    <x v="41"/>
    <s v="MILITARY STANDARDS"/>
    <s v="MS3476L24-61SW"/>
    <s v=""/>
    <n v="0"/>
    <n v="0"/>
    <m/>
    <s v="7218|JA2581_1001"/>
    <n v="18"/>
    <s v="-"/>
    <m/>
    <s v="YES"/>
    <n v="1"/>
    <m/>
    <s v=""/>
    <n v="0"/>
    <s v="X"/>
    <n v="1"/>
    <s v=""/>
    <s v=""/>
    <s v=""/>
    <s v=""/>
    <n v="6"/>
    <n v="0"/>
    <m/>
    <n v="-558"/>
    <n v="0"/>
    <s v=""/>
    <s v=""/>
  </r>
  <r>
    <n v="709"/>
    <s v="1214100333620"/>
    <s v="CNC CIR 08-98 3H RECEPT BAYO CRIMP ROT-N"/>
    <s v="1800108782"/>
    <s v="430"/>
    <d v="2024-06-14T00:00:00"/>
    <s v=""/>
    <s v="4200569250"/>
    <s v="100"/>
    <d v="2024-07-03T00:00:00"/>
    <d v="2024-07-04T00:00:00"/>
    <s v=""/>
    <d v="2024-07-21T00:00:00"/>
    <n v="56"/>
    <n v="8"/>
    <s v="Liberado"/>
    <n v="20"/>
    <n v="20"/>
    <n v="40"/>
    <n v="0"/>
    <n v="20"/>
    <n v="20"/>
    <s v="X"/>
    <s v="0.00"/>
    <s v=""/>
    <x v="41"/>
    <s v="MILITARY STANDARDS"/>
    <s v="MS3470L8-98S"/>
    <s v=""/>
    <n v="0"/>
    <n v="0"/>
    <m/>
    <s v="7218|JA2581_1001"/>
    <n v="18"/>
    <s v="-"/>
    <m/>
    <s v="YES"/>
    <n v="40"/>
    <m/>
    <s v=""/>
    <n v="0"/>
    <s v="X"/>
    <n v="1"/>
    <s v=""/>
    <s v=""/>
    <s v=""/>
    <s v=""/>
    <n v="6"/>
    <n v="0"/>
    <m/>
    <n v="-558"/>
    <n v="0"/>
    <s v=""/>
    <s v=""/>
  </r>
  <r>
    <n v="710"/>
    <s v="1214101033620"/>
    <s v="CNC CIR 12-10 10P (H) MS3470L12-10S"/>
    <s v="1800108782"/>
    <s v="440"/>
    <d v="2024-06-14T00:00:00"/>
    <s v=""/>
    <s v="4200568992"/>
    <s v="110"/>
    <d v="2024-07-01T00:00:00"/>
    <d v="2024-07-05T00:00:00"/>
    <s v=""/>
    <d v="2024-07-22T00:00:00"/>
    <n v="65"/>
    <n v="8"/>
    <s v="Liberado"/>
    <n v="2"/>
    <n v="2"/>
    <n v="2"/>
    <n v="0"/>
    <n v="2"/>
    <n v="0"/>
    <s v="X"/>
    <s v="0.00"/>
    <s v=""/>
    <x v="43"/>
    <s v="MILITARY STANDARDS"/>
    <s v="MS3470L12-10S"/>
    <s v=""/>
    <n v="0"/>
    <n v="0"/>
    <m/>
    <s v="7218|JA2581_1001"/>
    <n v="21"/>
    <s v="-"/>
    <m/>
    <s v="YES"/>
    <n v="2"/>
    <m/>
    <s v=""/>
    <n v="0"/>
    <s v="X"/>
    <n v="1"/>
    <s v=""/>
    <s v=""/>
    <s v=""/>
    <s v=""/>
    <n v="6"/>
    <n v="0"/>
    <m/>
    <n v="-557"/>
    <n v="0"/>
    <s v=""/>
    <s v=""/>
  </r>
  <r>
    <n v="711"/>
    <s v="1214101933621"/>
    <s v="CNC CIR  14-19 (19H) MS3470L14-19S"/>
    <s v="1800108782"/>
    <s v="450"/>
    <d v="2024-06-14T00:00:00"/>
    <s v=""/>
    <s v="4200569250"/>
    <s v="110"/>
    <d v="2024-07-03T00:00:00"/>
    <d v="2024-07-04T00:00:00"/>
    <s v=""/>
    <d v="2024-07-21T00:00:00"/>
    <n v="55"/>
    <n v="8"/>
    <s v="Liberado"/>
    <n v="1"/>
    <n v="1"/>
    <n v="2"/>
    <n v="0"/>
    <n v="1"/>
    <n v="1"/>
    <s v="X"/>
    <s v="0.00"/>
    <s v=""/>
    <x v="41"/>
    <s v="MILITARY STANDARDS"/>
    <s v="MS3470L14-19S"/>
    <s v=""/>
    <n v="0"/>
    <n v="0"/>
    <m/>
    <s v="7218|JA2581_1001"/>
    <n v="18"/>
    <s v="-"/>
    <m/>
    <s v="YES"/>
    <n v="2"/>
    <m/>
    <s v=""/>
    <n v="0"/>
    <s v="X"/>
    <n v="1"/>
    <s v=""/>
    <s v=""/>
    <s v=""/>
    <s v=""/>
    <n v="6"/>
    <n v="0"/>
    <m/>
    <n v="-558"/>
    <n v="0"/>
    <s v=""/>
    <s v=""/>
  </r>
  <r>
    <n v="712"/>
    <s v="1214105330530"/>
    <s v="CNC CIR 18-53 53H RECPT WALL EL-NI ROT-N"/>
    <s v="1800108782"/>
    <s v="460"/>
    <d v="2024-06-14T00:00:00"/>
    <s v=""/>
    <s v="4200569250"/>
    <s v="120"/>
    <d v="2024-07-03T00:00:00"/>
    <d v="2024-07-04T00:00:00"/>
    <s v=""/>
    <d v="2024-07-21T00:00:00"/>
    <n v="40"/>
    <n v="8"/>
    <s v="Liberado"/>
    <n v="1"/>
    <n v="1"/>
    <n v="1"/>
    <n v="0"/>
    <n v="1"/>
    <n v="0"/>
    <s v="X"/>
    <s v="0.00"/>
    <s v=""/>
    <x v="41"/>
    <s v="MILITARY STANDARDS"/>
    <s v="MS27472E18F53S"/>
    <s v=""/>
    <n v="0"/>
    <n v="0"/>
    <m/>
    <s v="7218|JA2581_1001"/>
    <n v="18"/>
    <s v="-"/>
    <m/>
    <s v="YES"/>
    <n v="1"/>
    <m/>
    <s v=""/>
    <n v="0"/>
    <s v="X"/>
    <n v="1"/>
    <s v=""/>
    <s v=""/>
    <s v=""/>
    <s v=""/>
    <n v="6"/>
    <n v="0"/>
    <m/>
    <n v="-558"/>
    <n v="0"/>
    <s v=""/>
    <s v=""/>
  </r>
  <r>
    <n v="713"/>
    <s v="1214200430721"/>
    <s v="CNC CIR 13-4   4H PLUG D38999/26ZC4SN"/>
    <s v="1800108782"/>
    <s v="470"/>
    <d v="2024-06-14T00:00:00"/>
    <s v=""/>
    <s v="4200569022"/>
    <s v="240"/>
    <d v="2024-07-02T00:00:00"/>
    <s v=""/>
    <s v="BORR"/>
    <d v="2024-07-15T00:00:00"/>
    <n v="60"/>
    <n v="8"/>
    <s v=""/>
    <n v="9"/>
    <n v="9"/>
    <n v="0"/>
    <n v="9"/>
    <n v="0"/>
    <n v="0"/>
    <s v=""/>
    <s v="678.51"/>
    <s v=""/>
    <x v="15"/>
    <s v="MILITARY SPECS."/>
    <s v="D38999/26ZC4SN"/>
    <s v=""/>
    <n v="0"/>
    <n v="0"/>
    <m/>
    <s v="7218|JA2581_1001"/>
    <n v="13"/>
    <s v="-"/>
    <m/>
    <s v=""/>
    <s v=""/>
    <m/>
    <s v=""/>
    <n v="0"/>
    <s v=""/>
    <n v="0"/>
    <s v=""/>
    <s v=""/>
    <s v=""/>
    <s v=""/>
    <n v="6"/>
    <n v="1"/>
    <m/>
    <n v="-564"/>
    <n v="0"/>
    <s v=""/>
    <s v=""/>
  </r>
  <r>
    <n v="714"/>
    <s v="1214200430721"/>
    <s v="CNC CIR 13-4   4H PLUG D38999/26ZC4SN"/>
    <s v="1800108782"/>
    <s v="470"/>
    <d v="2024-06-14T00:00:00"/>
    <s v=""/>
    <s v="4200569161"/>
    <s v="190"/>
    <d v="2024-07-02T00:00:00"/>
    <d v="2024-07-04T00:00:00"/>
    <s v=""/>
    <d v="2024-07-15T00:00:00"/>
    <n v="60"/>
    <n v="8"/>
    <s v="Liberado"/>
    <n v="9"/>
    <n v="9"/>
    <n v="9"/>
    <n v="0"/>
    <n v="9"/>
    <n v="0"/>
    <s v="X"/>
    <s v="0.00"/>
    <s v=""/>
    <x v="43"/>
    <s v="MILITARY SPECS."/>
    <s v="D38999/26ZC4SN"/>
    <s v=""/>
    <n v="0"/>
    <n v="0"/>
    <m/>
    <s v="7218|JA2581_1001"/>
    <n v="13"/>
    <s v="-"/>
    <m/>
    <s v="YES"/>
    <n v="9"/>
    <m/>
    <s v=""/>
    <n v="0"/>
    <s v="X"/>
    <n v="1"/>
    <s v=""/>
    <s v=""/>
    <s v=""/>
    <s v=""/>
    <n v="6"/>
    <n v="0"/>
    <m/>
    <n v="-564"/>
    <n v="0"/>
    <s v=""/>
    <s v=""/>
  </r>
  <r>
    <n v="715"/>
    <s v="1214201130020"/>
    <s v="CNC CIR 19-11S/H PLUG RECT AL ZN/NI R-N"/>
    <s v="1800108782"/>
    <s v="480"/>
    <d v="2024-06-14T00:00:00"/>
    <s v=""/>
    <s v="4200569161"/>
    <s v="200"/>
    <d v="2024-07-02T00:00:00"/>
    <d v="2024-07-04T00:00:00"/>
    <s v=""/>
    <d v="2024-07-15T00:00:00"/>
    <n v="40"/>
    <n v="8"/>
    <s v="Liberado"/>
    <n v="1"/>
    <n v="1"/>
    <n v="1"/>
    <n v="0"/>
    <n v="1"/>
    <n v="0"/>
    <s v="X"/>
    <s v="0.00"/>
    <s v=""/>
    <x v="43"/>
    <s v="MILITARY SPECS."/>
    <s v="D38999/26ZF11SN"/>
    <s v=""/>
    <n v="0"/>
    <n v="0"/>
    <m/>
    <s v="7218|JA2581_1001"/>
    <n v="13"/>
    <s v="-"/>
    <m/>
    <s v="YES"/>
    <n v="1"/>
    <m/>
    <s v=""/>
    <n v="0"/>
    <s v="X"/>
    <n v="1"/>
    <s v=""/>
    <s v=""/>
    <s v=""/>
    <s v=""/>
    <n v="6"/>
    <n v="0"/>
    <m/>
    <n v="-564"/>
    <n v="0"/>
    <s v=""/>
    <s v=""/>
  </r>
  <r>
    <n v="716"/>
    <s v="1214201130020"/>
    <s v="CNC CIR 19-11S/H PLUG RECT AL ZN/NI R-N"/>
    <s v="1800108782"/>
    <s v="480"/>
    <d v="2024-06-14T00:00:00"/>
    <s v=""/>
    <s v="4200569022"/>
    <s v="250"/>
    <d v="2024-07-02T00:00:00"/>
    <s v=""/>
    <s v="BORR"/>
    <d v="2024-07-15T00:00:00"/>
    <n v="40"/>
    <n v="8"/>
    <s v=""/>
    <n v="1"/>
    <n v="1"/>
    <n v="0"/>
    <n v="1"/>
    <n v="0"/>
    <n v="0"/>
    <s v=""/>
    <s v="148.20"/>
    <s v=""/>
    <x v="15"/>
    <s v="MILITARY SPECS."/>
    <s v="D38999/26ZF11SN"/>
    <s v=""/>
    <n v="0"/>
    <n v="0"/>
    <m/>
    <s v="7218|JA2581_1001"/>
    <n v="13"/>
    <s v="-"/>
    <m/>
    <s v=""/>
    <s v=""/>
    <m/>
    <s v=""/>
    <n v="0"/>
    <s v=""/>
    <n v="0"/>
    <s v=""/>
    <s v=""/>
    <s v=""/>
    <s v=""/>
    <n v="6"/>
    <n v="1"/>
    <m/>
    <n v="-564"/>
    <n v="0"/>
    <s v=""/>
    <s v=""/>
  </r>
  <r>
    <n v="717"/>
    <s v="1214201930820"/>
    <s v="CNC CIR 15-19 19H PLUG RECT ZN/NI ROT-N"/>
    <s v="1800108782"/>
    <s v="490"/>
    <d v="2024-06-14T00:00:00"/>
    <s v=""/>
    <s v="4200569161"/>
    <s v="210"/>
    <d v="2024-07-02T00:00:00"/>
    <d v="2024-07-04T00:00:00"/>
    <s v=""/>
    <d v="2024-07-15T00:00:00"/>
    <n v="40"/>
    <n v="8"/>
    <s v="Liberado"/>
    <n v="1"/>
    <n v="1"/>
    <n v="1"/>
    <n v="0"/>
    <n v="1"/>
    <n v="0"/>
    <s v="X"/>
    <s v="0.00"/>
    <s v=""/>
    <x v="43"/>
    <s v="MILITARY SPECS."/>
    <s v="D38999/26ZD19SN"/>
    <s v=""/>
    <n v="0"/>
    <n v="0"/>
    <m/>
    <s v="7218|JA2581_1001"/>
    <n v="13"/>
    <s v="-"/>
    <m/>
    <s v="YES"/>
    <n v="1"/>
    <m/>
    <s v=""/>
    <n v="0"/>
    <s v="X"/>
    <n v="1"/>
    <s v=""/>
    <s v=""/>
    <s v=""/>
    <s v=""/>
    <n v="6"/>
    <n v="0"/>
    <m/>
    <n v="-564"/>
    <n v="0"/>
    <s v=""/>
    <s v=""/>
  </r>
  <r>
    <n v="718"/>
    <s v="1214201930820"/>
    <s v="CNC CIR 15-19 19H PLUG RECT ZN/NI ROT-N"/>
    <s v="1800108782"/>
    <s v="490"/>
    <d v="2024-06-14T00:00:00"/>
    <s v=""/>
    <s v="4200569022"/>
    <s v="260"/>
    <d v="2024-07-02T00:00:00"/>
    <s v=""/>
    <s v="BORR"/>
    <d v="2024-07-15T00:00:00"/>
    <n v="40"/>
    <n v="8"/>
    <s v=""/>
    <n v="1"/>
    <n v="1"/>
    <n v="0"/>
    <n v="1"/>
    <n v="0"/>
    <n v="0"/>
    <s v=""/>
    <s v="121.83"/>
    <s v=""/>
    <x v="15"/>
    <s v="MILITARY SPECS."/>
    <s v="D38999/26ZD19SN"/>
    <s v=""/>
    <n v="0"/>
    <n v="0"/>
    <m/>
    <s v="7218|JA2581_1001"/>
    <n v="13"/>
    <s v="-"/>
    <m/>
    <s v=""/>
    <s v=""/>
    <m/>
    <s v=""/>
    <n v="0"/>
    <s v=""/>
    <n v="0"/>
    <s v=""/>
    <s v=""/>
    <s v=""/>
    <s v=""/>
    <n v="6"/>
    <n v="1"/>
    <m/>
    <n v="-564"/>
    <n v="0"/>
    <s v=""/>
    <s v=""/>
  </r>
  <r>
    <n v="719"/>
    <s v="1214201931820"/>
    <s v="CNC CIR 15-19 19H PLUG RECT ZN/NI ROT-A"/>
    <s v="1800108782"/>
    <s v="500"/>
    <d v="2024-06-14T00:00:00"/>
    <s v=""/>
    <s v="4200569161"/>
    <s v="220"/>
    <d v="2024-07-02T00:00:00"/>
    <d v="2024-07-04T00:00:00"/>
    <s v=""/>
    <d v="2024-07-15T00:00:00"/>
    <n v="40"/>
    <n v="8"/>
    <s v="Liberado"/>
    <n v="1"/>
    <n v="1"/>
    <n v="1"/>
    <n v="0"/>
    <n v="1"/>
    <n v="0"/>
    <s v="X"/>
    <s v="0.00"/>
    <s v=""/>
    <x v="43"/>
    <s v="MILITARY SPECS."/>
    <s v="D38999/26ZD19SA"/>
    <s v=""/>
    <n v="0"/>
    <n v="0"/>
    <m/>
    <s v="7218|JA2581_1001"/>
    <n v="13"/>
    <s v="-"/>
    <m/>
    <s v="YES"/>
    <n v="1"/>
    <m/>
    <s v=""/>
    <n v="0"/>
    <s v="X"/>
    <n v="1"/>
    <s v=""/>
    <s v=""/>
    <s v=""/>
    <s v=""/>
    <n v="6"/>
    <n v="0"/>
    <m/>
    <n v="-564"/>
    <n v="0"/>
    <s v=""/>
    <s v=""/>
  </r>
  <r>
    <n v="720"/>
    <s v="1214201931820"/>
    <s v="CNC CIR 15-19 19H PLUG RECT ZN/NI ROT-A"/>
    <s v="1800108782"/>
    <s v="500"/>
    <d v="2024-06-14T00:00:00"/>
    <s v=""/>
    <s v="4200569022"/>
    <s v="270"/>
    <d v="2024-07-02T00:00:00"/>
    <s v=""/>
    <s v="BORR"/>
    <d v="2024-07-15T00:00:00"/>
    <n v="40"/>
    <n v="8"/>
    <s v=""/>
    <n v="1"/>
    <n v="1"/>
    <n v="0"/>
    <n v="1"/>
    <n v="0"/>
    <n v="0"/>
    <s v=""/>
    <s v="112.83"/>
    <s v=""/>
    <x v="15"/>
    <s v="MILITARY SPECS."/>
    <s v="D38999/26ZD19SA"/>
    <s v=""/>
    <n v="0"/>
    <n v="0"/>
    <m/>
    <s v="7218|JA2581_1001"/>
    <n v="13"/>
    <s v="-"/>
    <m/>
    <s v=""/>
    <s v=""/>
    <m/>
    <s v=""/>
    <n v="0"/>
    <s v=""/>
    <n v="0"/>
    <s v=""/>
    <s v=""/>
    <s v=""/>
    <s v=""/>
    <n v="6"/>
    <n v="1"/>
    <m/>
    <n v="-564"/>
    <n v="0"/>
    <s v=""/>
    <s v=""/>
  </r>
  <r>
    <n v="721"/>
    <s v="1214204130820"/>
    <s v="CNC CIR 21-41 41H PLUG RECT ZN/NI ROT-N"/>
    <s v="1800108782"/>
    <s v="510"/>
    <d v="2024-06-14T00:00:00"/>
    <s v=""/>
    <s v="4200569161"/>
    <s v="230"/>
    <d v="2024-07-02T00:00:00"/>
    <d v="2024-07-04T00:00:00"/>
    <s v=""/>
    <d v="2024-07-15T00:00:00"/>
    <n v="40"/>
    <n v="8"/>
    <s v="Liberado"/>
    <n v="4"/>
    <n v="4"/>
    <n v="4"/>
    <n v="0"/>
    <n v="4"/>
    <n v="0"/>
    <s v="X"/>
    <s v="0.00"/>
    <s v=""/>
    <x v="43"/>
    <s v="MILITARY SPECS."/>
    <s v="D38999/26ZG41SN"/>
    <s v=""/>
    <n v="0"/>
    <n v="0"/>
    <m/>
    <s v="7218|JA2581_1001"/>
    <n v="13"/>
    <s v="-"/>
    <m/>
    <s v="YES"/>
    <n v="4"/>
    <m/>
    <s v=""/>
    <n v="0"/>
    <s v="X"/>
    <n v="1"/>
    <s v=""/>
    <s v=""/>
    <s v=""/>
    <s v=""/>
    <n v="6"/>
    <n v="0"/>
    <m/>
    <n v="-564"/>
    <n v="0"/>
    <s v=""/>
    <s v=""/>
  </r>
  <r>
    <n v="722"/>
    <s v="1214204130820"/>
    <s v="CNC CIR 21-41 41H PLUG RECT ZN/NI ROT-N"/>
    <s v="1800108782"/>
    <s v="510"/>
    <d v="2024-06-14T00:00:00"/>
    <s v=""/>
    <s v="4200569022"/>
    <s v="280"/>
    <d v="2024-07-02T00:00:00"/>
    <s v=""/>
    <s v="BORR"/>
    <d v="2024-07-15T00:00:00"/>
    <n v="40"/>
    <n v="8"/>
    <s v=""/>
    <n v="4"/>
    <n v="4"/>
    <n v="0"/>
    <n v="4"/>
    <n v="0"/>
    <n v="0"/>
    <s v=""/>
    <s v="474.20"/>
    <s v=""/>
    <x v="15"/>
    <s v="MILITARY SPECS."/>
    <s v="D38999/26ZG41SN"/>
    <s v=""/>
    <n v="0"/>
    <n v="0"/>
    <m/>
    <s v="7218|JA2581_1001"/>
    <n v="13"/>
    <s v="-"/>
    <m/>
    <s v=""/>
    <s v=""/>
    <m/>
    <s v=""/>
    <n v="0"/>
    <s v=""/>
    <n v="0"/>
    <s v=""/>
    <s v=""/>
    <s v=""/>
    <s v=""/>
    <n v="6"/>
    <n v="1"/>
    <m/>
    <n v="-564"/>
    <n v="0"/>
    <s v=""/>
    <s v=""/>
  </r>
  <r>
    <n v="723"/>
    <s v="1214205530820"/>
    <s v="CNC CIR 23-55 55H PLUG RECT ZN/NI ROT-N"/>
    <s v="1800108782"/>
    <s v="520"/>
    <d v="2024-06-14T00:00:00"/>
    <s v=""/>
    <s v="4200569161"/>
    <s v="240"/>
    <d v="2024-07-02T00:00:00"/>
    <d v="2024-07-04T00:00:00"/>
    <s v=""/>
    <d v="2024-07-15T00:00:00"/>
    <n v="40"/>
    <n v="8"/>
    <s v="Liberado"/>
    <n v="1"/>
    <n v="1"/>
    <n v="1"/>
    <n v="0"/>
    <n v="1"/>
    <n v="0"/>
    <s v="X"/>
    <s v="0.00"/>
    <s v=""/>
    <x v="43"/>
    <s v="MILITARY SPECS."/>
    <s v="D38999/26ZH55SN"/>
    <s v=""/>
    <n v="0"/>
    <n v="0"/>
    <m/>
    <s v="7218|JA2581_1001"/>
    <n v="13"/>
    <s v="-"/>
    <m/>
    <s v="YES"/>
    <n v="1"/>
    <m/>
    <s v=""/>
    <n v="0"/>
    <s v="X"/>
    <n v="1"/>
    <s v=""/>
    <s v=""/>
    <s v=""/>
    <s v=""/>
    <n v="6"/>
    <n v="0"/>
    <m/>
    <n v="-564"/>
    <n v="0"/>
    <s v=""/>
    <s v=""/>
  </r>
  <r>
    <n v="724"/>
    <s v="1214205530820"/>
    <s v="CNC CIR 23-55 55H PLUG RECT ZN/NI ROT-N"/>
    <s v="1800108782"/>
    <s v="520"/>
    <d v="2024-06-14T00:00:00"/>
    <s v=""/>
    <s v="4200569022"/>
    <s v="290"/>
    <d v="2024-07-02T00:00:00"/>
    <s v=""/>
    <s v="BORR"/>
    <d v="2024-07-15T00:00:00"/>
    <n v="40"/>
    <n v="8"/>
    <s v=""/>
    <n v="1"/>
    <n v="1"/>
    <n v="0"/>
    <n v="1"/>
    <n v="0"/>
    <n v="0"/>
    <s v=""/>
    <s v="173.31"/>
    <s v=""/>
    <x v="15"/>
    <s v="MILITARY SPECS."/>
    <s v="D38999/26ZH55SN"/>
    <s v=""/>
    <n v="0"/>
    <n v="0"/>
    <m/>
    <s v="7218|JA2581_1001"/>
    <n v="13"/>
    <s v="-"/>
    <m/>
    <s v=""/>
    <s v=""/>
    <m/>
    <s v=""/>
    <n v="0"/>
    <s v=""/>
    <n v="0"/>
    <s v=""/>
    <s v=""/>
    <s v=""/>
    <s v=""/>
    <n v="6"/>
    <n v="1"/>
    <m/>
    <n v="-564"/>
    <n v="0"/>
    <s v=""/>
    <s v=""/>
  </r>
  <r>
    <n v="725"/>
    <s v="1214300431820"/>
    <s v="CNC CIR 13-04 4H RECEPT CRMP ZN/NI ROT-N"/>
    <s v="1800108782"/>
    <s v="530"/>
    <d v="2024-06-14T00:00:00"/>
    <s v=""/>
    <s v="4200569161"/>
    <s v="250"/>
    <d v="2024-07-02T00:00:00"/>
    <d v="2024-07-04T00:00:00"/>
    <s v=""/>
    <d v="2024-07-15T00:00:00"/>
    <n v="40"/>
    <n v="8"/>
    <s v="Liberado"/>
    <n v="2"/>
    <n v="2"/>
    <n v="2"/>
    <n v="0"/>
    <n v="2"/>
    <n v="0"/>
    <s v="X"/>
    <s v="0.00"/>
    <s v=""/>
    <x v="43"/>
    <s v="MILITARY SPECS."/>
    <s v="D38999/20ZC4SN"/>
    <s v=""/>
    <n v="0"/>
    <n v="0"/>
    <m/>
    <s v="7218|JA2581_1001"/>
    <n v="13"/>
    <s v="-"/>
    <m/>
    <s v="YES"/>
    <n v="2"/>
    <m/>
    <s v=""/>
    <n v="0"/>
    <s v="X"/>
    <n v="1"/>
    <s v=""/>
    <s v=""/>
    <s v=""/>
    <s v=""/>
    <n v="6"/>
    <n v="0"/>
    <m/>
    <n v="-564"/>
    <n v="0"/>
    <s v=""/>
    <s v=""/>
  </r>
  <r>
    <n v="726"/>
    <s v="1214300431820"/>
    <s v="CNC CIR 13-04 4H RECEPT CRMP ZN/NI ROT-N"/>
    <s v="1800108782"/>
    <s v="530"/>
    <d v="2024-06-14T00:00:00"/>
    <s v=""/>
    <s v="4200569022"/>
    <s v="300"/>
    <d v="2024-07-02T00:00:00"/>
    <s v=""/>
    <s v="BORR"/>
    <d v="2024-07-15T00:00:00"/>
    <n v="40"/>
    <n v="8"/>
    <s v=""/>
    <n v="2"/>
    <n v="2"/>
    <n v="0"/>
    <n v="2"/>
    <n v="0"/>
    <n v="0"/>
    <s v=""/>
    <s v="156.68"/>
    <s v=""/>
    <x v="15"/>
    <s v="MILITARY SPECS."/>
    <s v="D38999/20ZC4SN"/>
    <s v=""/>
    <n v="0"/>
    <n v="0"/>
    <m/>
    <s v="7218|JA2581_1001"/>
    <n v="13"/>
    <s v="-"/>
    <m/>
    <s v=""/>
    <s v=""/>
    <m/>
    <s v=""/>
    <n v="0"/>
    <s v=""/>
    <n v="0"/>
    <s v=""/>
    <s v=""/>
    <s v=""/>
    <s v=""/>
    <n v="6"/>
    <n v="1"/>
    <m/>
    <n v="-564"/>
    <n v="0"/>
    <s v=""/>
    <s v=""/>
  </r>
  <r>
    <n v="727"/>
    <s v="1214300631720"/>
    <s v="CNC CIR 09-35 6H RECEPT CRMP ZN/NI ROT-N"/>
    <s v="1800108782"/>
    <s v="540"/>
    <d v="2024-06-14T00:00:00"/>
    <s v=""/>
    <s v="4200569161"/>
    <s v="260"/>
    <d v="2024-07-02T00:00:00"/>
    <d v="2024-07-04T00:00:00"/>
    <s v=""/>
    <d v="2024-07-15T00:00:00"/>
    <n v="40"/>
    <n v="8"/>
    <s v="Liberado"/>
    <n v="1"/>
    <n v="1"/>
    <n v="1"/>
    <n v="0"/>
    <n v="1"/>
    <n v="0"/>
    <s v="X"/>
    <s v="0.00"/>
    <s v=""/>
    <x v="43"/>
    <s v="MILITARY SPECS."/>
    <s v="D38999/20ZA35SN"/>
    <s v=""/>
    <n v="0"/>
    <n v="0"/>
    <m/>
    <s v="7218|JA2581_1001"/>
    <n v="13"/>
    <s v="-"/>
    <m/>
    <s v="YES"/>
    <n v="1"/>
    <m/>
    <s v=""/>
    <n v="0"/>
    <s v="X"/>
    <n v="1"/>
    <s v=""/>
    <s v=""/>
    <s v=""/>
    <s v=""/>
    <n v="6"/>
    <n v="0"/>
    <m/>
    <n v="-564"/>
    <n v="0"/>
    <s v=""/>
    <s v=""/>
  </r>
  <r>
    <n v="728"/>
    <s v="1214300631720"/>
    <s v="CNC CIR 09-35 6H RECEPT CRMP ZN/NI ROT-N"/>
    <s v="1800108782"/>
    <s v="540"/>
    <d v="2024-06-14T00:00:00"/>
    <s v=""/>
    <s v="4200569022"/>
    <s v="310"/>
    <d v="2024-07-02T00:00:00"/>
    <s v=""/>
    <s v="BORR"/>
    <d v="2024-07-15T00:00:00"/>
    <n v="40"/>
    <n v="8"/>
    <s v=""/>
    <n v="1"/>
    <n v="1"/>
    <n v="0"/>
    <n v="1"/>
    <n v="0"/>
    <n v="0"/>
    <s v=""/>
    <s v="46.24"/>
    <s v=""/>
    <x v="15"/>
    <s v="MILITARY SPECS."/>
    <s v="D38999/20ZA35SN"/>
    <s v=""/>
    <n v="0"/>
    <n v="0"/>
    <m/>
    <s v="7218|JA2581_1001"/>
    <n v="13"/>
    <s v="-"/>
    <m/>
    <s v=""/>
    <s v=""/>
    <m/>
    <s v=""/>
    <n v="0"/>
    <s v=""/>
    <n v="0"/>
    <s v=""/>
    <s v=""/>
    <s v=""/>
    <s v=""/>
    <n v="6"/>
    <n v="1"/>
    <m/>
    <n v="-564"/>
    <n v="0"/>
    <s v=""/>
    <s v=""/>
  </r>
  <r>
    <n v="729"/>
    <s v="1214301130022"/>
    <s v="CNC CIR 19-11S/H RCPT RECT AL ZN/NI R-N"/>
    <s v="1800108782"/>
    <s v="550"/>
    <d v="2024-06-14T00:00:00"/>
    <s v=""/>
    <s v="4200569161"/>
    <s v="270"/>
    <d v="2024-07-02T00:00:00"/>
    <d v="2024-07-04T00:00:00"/>
    <s v=""/>
    <d v="2024-07-15T00:00:00"/>
    <n v="40"/>
    <n v="8"/>
    <s v="Liberado"/>
    <n v="1"/>
    <n v="1"/>
    <n v="1"/>
    <n v="0"/>
    <n v="1"/>
    <n v="0"/>
    <s v="X"/>
    <s v="0.00"/>
    <s v=""/>
    <x v="43"/>
    <s v="MILITARY SPECS."/>
    <s v="D38999/20ZF11SN"/>
    <s v=""/>
    <n v="0"/>
    <n v="0"/>
    <m/>
    <s v="7218|JA2581_1001"/>
    <n v="13"/>
    <s v="-"/>
    <m/>
    <s v="YES"/>
    <n v="1"/>
    <m/>
    <s v=""/>
    <n v="0"/>
    <s v="X"/>
    <n v="1"/>
    <s v=""/>
    <s v=""/>
    <s v=""/>
    <s v=""/>
    <n v="6"/>
    <n v="0"/>
    <m/>
    <n v="-564"/>
    <n v="0"/>
    <s v=""/>
    <s v=""/>
  </r>
  <r>
    <n v="730"/>
    <s v="1214301130022"/>
    <s v="CNC CIR 19-11S/H RCPT RECT AL ZN/NI R-N"/>
    <s v="1800108782"/>
    <s v="550"/>
    <d v="2024-06-14T00:00:00"/>
    <s v=""/>
    <s v="4200569022"/>
    <s v="320"/>
    <d v="2024-07-02T00:00:00"/>
    <s v=""/>
    <s v="BORR"/>
    <d v="2024-07-15T00:00:00"/>
    <n v="40"/>
    <n v="8"/>
    <s v=""/>
    <n v="1"/>
    <n v="1"/>
    <n v="0"/>
    <n v="1"/>
    <n v="0"/>
    <n v="0"/>
    <s v=""/>
    <s v="159.46"/>
    <s v=""/>
    <x v="15"/>
    <s v="MILITARY SPECS."/>
    <s v="D38999/20ZF11SN"/>
    <s v=""/>
    <n v="0"/>
    <n v="0"/>
    <m/>
    <s v="7218|JA2581_1001"/>
    <n v="13"/>
    <s v="-"/>
    <m/>
    <s v=""/>
    <s v=""/>
    <m/>
    <s v=""/>
    <n v="0"/>
    <s v=""/>
    <n v="0"/>
    <s v=""/>
    <s v=""/>
    <s v=""/>
    <s v=""/>
    <n v="6"/>
    <n v="1"/>
    <m/>
    <n v="-564"/>
    <n v="0"/>
    <s v=""/>
    <s v=""/>
  </r>
  <r>
    <n v="731"/>
    <s v="1214301130620"/>
    <s v="CNC CIR 21-11 11H RECEP WALL CRIMP ROT-N"/>
    <s v="1800108782"/>
    <s v="560"/>
    <d v="2024-06-14T00:00:00"/>
    <s v=""/>
    <s v="4200569161"/>
    <s v="280"/>
    <d v="2024-07-02T00:00:00"/>
    <d v="2024-07-04T00:00:00"/>
    <s v=""/>
    <d v="2024-07-15T00:00:00"/>
    <n v="40"/>
    <n v="8"/>
    <s v="Liberado"/>
    <n v="1"/>
    <n v="1"/>
    <n v="1"/>
    <n v="0"/>
    <n v="1"/>
    <n v="0"/>
    <s v="X"/>
    <s v="0.00"/>
    <s v=""/>
    <x v="43"/>
    <s v="MILITARY SPECS."/>
    <s v="D38999/20ZG11SN"/>
    <s v=""/>
    <n v="0"/>
    <n v="0"/>
    <m/>
    <s v="7218|JA2581_1001"/>
    <n v="13"/>
    <s v="-"/>
    <m/>
    <s v="YES"/>
    <n v="1"/>
    <m/>
    <s v=""/>
    <n v="0"/>
    <s v="X"/>
    <n v="1"/>
    <s v=""/>
    <s v=""/>
    <s v=""/>
    <s v=""/>
    <n v="6"/>
    <n v="0"/>
    <m/>
    <n v="-564"/>
    <n v="0"/>
    <s v=""/>
    <s v=""/>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31">
  <r>
    <n v="1"/>
    <s v="39121435"/>
    <s v="Unidad de distribuci&amp;#243;n de potencia"/>
    <s v="1101755661"/>
    <s v="1"/>
    <d v="2024-06-14T00:00:00"/>
    <s v=""/>
    <s v="4800002570"/>
    <s v="5000"/>
    <d v="2024-06-07T00:00:00"/>
    <s v=""/>
    <s v=""/>
    <d v="2024-06-15T00:00:00"/>
    <n v="0"/>
    <n v="0"/>
    <s v=""/>
    <n v="3"/>
    <n v="3"/>
    <n v="3"/>
    <n v="0"/>
    <n v="0"/>
    <n v="0"/>
    <s v="X"/>
    <s v="0.00"/>
    <s v=""/>
    <s v="AMIDATA, S.A."/>
    <s v=""/>
    <s v="1237430"/>
    <s v=""/>
    <n v="0"/>
    <n v="0"/>
    <m/>
    <s v="7218|JA2580_1001"/>
    <n v="8"/>
    <s v="-"/>
    <d v="2026-01-30T00:00:00"/>
    <s v="YES"/>
    <d v="1900-01-02T00:00:00"/>
    <s v=""/>
    <s v=""/>
    <n v="0"/>
    <s v="X"/>
    <n v="1"/>
    <s v=""/>
    <s v=""/>
    <s v=""/>
    <s v=""/>
    <n v="6"/>
    <n v="0"/>
    <d v="2026-01-30T00:00:00"/>
    <n v="-594"/>
    <n v="0"/>
    <s v=""/>
    <s v=""/>
  </r>
  <r>
    <n v="2"/>
    <s v="39121415"/>
    <s v="Unidad de distribuci&amp;#243;n de potencia"/>
    <s v="1101755661"/>
    <s v="2"/>
    <d v="2024-06-14T00:00:00"/>
    <s v=""/>
    <s v="4800002570"/>
    <s v="5010"/>
    <d v="2024-06-07T00:00:00"/>
    <s v=""/>
    <s v=""/>
    <d v="2024-06-15T00:00:00"/>
    <n v="0"/>
    <n v="0"/>
    <s v=""/>
    <n v="1"/>
    <n v="1"/>
    <n v="1"/>
    <n v="0"/>
    <n v="0"/>
    <n v="0"/>
    <s v="X"/>
    <s v="0.00"/>
    <s v=""/>
    <s v="AMIDATA, S.A."/>
    <s v=""/>
    <s v="6520342"/>
    <s v=""/>
    <n v="0"/>
    <n v="0"/>
    <m/>
    <s v="7218|JA2580_1001"/>
    <n v="8"/>
    <s v="-"/>
    <m/>
    <s v="YES"/>
    <n v="1"/>
    <s v=""/>
    <s v=""/>
    <n v="0"/>
    <s v="X"/>
    <n v="1"/>
    <s v=""/>
    <s v=""/>
    <s v=""/>
    <s v=""/>
    <n v="6"/>
    <n v="0"/>
    <m/>
    <n v="-594"/>
    <n v="0"/>
    <s v=""/>
    <s v=""/>
  </r>
  <r>
    <n v="3"/>
    <s v="26121536"/>
    <s v="Unidad de distribuci&amp;#243;n de potencia"/>
    <s v="1101755661"/>
    <s v="3"/>
    <d v="2024-06-14T00:00:00"/>
    <s v=""/>
    <s v="4800002570"/>
    <s v="5020"/>
    <d v="2024-06-07T00:00:00"/>
    <s v=""/>
    <s v=""/>
    <d v="2024-06-15T00:00:00"/>
    <n v="0"/>
    <n v="0"/>
    <s v=""/>
    <n v="1"/>
    <n v="1"/>
    <n v="1"/>
    <n v="0"/>
    <n v="0"/>
    <n v="0"/>
    <s v="X"/>
    <s v="0.00"/>
    <s v=""/>
    <s v="AMIDATA, S.A."/>
    <s v=""/>
    <s v="0479409"/>
    <s v=""/>
    <n v="0"/>
    <n v="0"/>
    <m/>
    <s v="7218|JA2580_1001"/>
    <n v="8"/>
    <s v="-"/>
    <m/>
    <s v="YES"/>
    <n v="1"/>
    <s v=""/>
    <s v=""/>
    <n v="0"/>
    <s v="X"/>
    <n v="1"/>
    <s v=""/>
    <s v=""/>
    <s v=""/>
    <s v=""/>
    <n v="6"/>
    <n v="0"/>
    <m/>
    <n v="-594"/>
    <n v="0"/>
    <s v=""/>
    <s v=""/>
  </r>
  <r>
    <n v="4"/>
    <s v="39121435"/>
    <s v="Unidad de distribuci&amp;#243;n de potencia"/>
    <s v="1101755661"/>
    <s v="4"/>
    <d v="2024-06-14T00:00:00"/>
    <s v=""/>
    <s v="4800002570"/>
    <s v="5030"/>
    <d v="2024-06-07T00:00:00"/>
    <s v=""/>
    <s v=""/>
    <d v="2024-06-15T00:00:00"/>
    <n v="0"/>
    <n v="0"/>
    <s v=""/>
    <n v="3"/>
    <n v="3"/>
    <n v="3"/>
    <n v="0"/>
    <n v="0"/>
    <n v="0"/>
    <s v="X"/>
    <s v="0.00"/>
    <s v=""/>
    <s v="AMIDATA, S.A."/>
    <s v=""/>
    <s v="1237433"/>
    <s v=""/>
    <n v="0"/>
    <n v="0"/>
    <m/>
    <s v="7218|JA2580_1001"/>
    <n v="8"/>
    <s v="-"/>
    <m/>
    <s v="YES"/>
    <n v="3"/>
    <s v=""/>
    <s v=""/>
    <n v="0"/>
    <s v="X"/>
    <n v="1"/>
    <s v=""/>
    <s v=""/>
    <s v=""/>
    <s v=""/>
    <n v="6"/>
    <n v="0"/>
    <m/>
    <n v="-594"/>
    <n v="0"/>
    <s v=""/>
    <s v=""/>
  </r>
  <r>
    <n v="5"/>
    <s v="39121708"/>
    <s v="Tira de jumpers Wago serie TOPJOB S, 200"/>
    <s v="1101756080"/>
    <s v="1"/>
    <d v="2024-06-17T00:00:00"/>
    <s v=""/>
    <s v="4800002579"/>
    <s v="450"/>
    <d v="2024-06-14T00:00:00"/>
    <s v=""/>
    <s v=""/>
    <d v="2024-06-18T00:00:00"/>
    <n v="0"/>
    <n v="0"/>
    <s v=""/>
    <n v="1"/>
    <n v="1"/>
    <n v="1"/>
    <n v="0"/>
    <n v="0"/>
    <n v="0"/>
    <s v="X"/>
    <s v="0.00"/>
    <s v=""/>
    <s v="AMIDATA, S.A."/>
    <s v=""/>
    <s v="5076591"/>
    <s v=""/>
    <n v="0"/>
    <n v="0"/>
    <m/>
    <s v="7218|JA2581_1001"/>
    <n v="4"/>
    <s v="-"/>
    <m/>
    <s v="YES"/>
    <n v="1"/>
    <s v=""/>
    <s v=""/>
    <n v="0"/>
    <s v="X"/>
    <n v="1"/>
    <s v=""/>
    <s v=""/>
    <s v=""/>
    <s v=""/>
    <n v="6"/>
    <n v="0"/>
    <m/>
    <n v="-591"/>
    <n v="0"/>
    <s v=""/>
    <s v=""/>
  </r>
  <r>
    <n v="6"/>
    <s v="39121432"/>
    <s v="Conector circular Amphenol Limited Hembr"/>
    <s v="1101756080"/>
    <s v="2"/>
    <d v="2024-06-17T00:00:00"/>
    <s v=""/>
    <s v="4800002579"/>
    <s v="460"/>
    <d v="2024-06-14T00:00:00"/>
    <s v=""/>
    <s v=""/>
    <d v="2024-06-18T00:00:00"/>
    <n v="0"/>
    <n v="0"/>
    <s v=""/>
    <n v="1000"/>
    <n v="1000"/>
    <n v="1000"/>
    <n v="0"/>
    <n v="0"/>
    <n v="0"/>
    <s v="X"/>
    <s v="0.00"/>
    <s v=""/>
    <s v="AMIDATA, S.A."/>
    <s v=""/>
    <s v="8751456"/>
    <s v=""/>
    <n v="0"/>
    <n v="0"/>
    <m/>
    <s v="7218|JA2581_1001"/>
    <n v="4"/>
    <s v="-"/>
    <m/>
    <s v="YES"/>
    <n v="1000"/>
    <s v=""/>
    <s v=""/>
    <n v="0"/>
    <s v="X"/>
    <n v="1"/>
    <s v=""/>
    <s v=""/>
    <s v=""/>
    <s v=""/>
    <n v="6"/>
    <n v="0"/>
    <m/>
    <n v="-591"/>
    <n v="0"/>
    <s v=""/>
    <s v=""/>
  </r>
  <r>
    <n v="7"/>
    <s v="39121432"/>
    <s v="Conector circular Amphenol Limited Macho"/>
    <s v="1101756080"/>
    <s v="3"/>
    <d v="2024-06-17T00:00:00"/>
    <s v=""/>
    <s v="4800002579"/>
    <s v="470"/>
    <d v="2024-06-14T00:00:00"/>
    <s v=""/>
    <s v=""/>
    <d v="2024-06-18T00:00:00"/>
    <n v="0"/>
    <n v="0"/>
    <s v=""/>
    <n v="1000"/>
    <n v="1000"/>
    <n v="1000"/>
    <n v="0"/>
    <n v="0"/>
    <n v="0"/>
    <s v="X"/>
    <s v="0.00"/>
    <s v=""/>
    <s v="AMIDATA, S.A."/>
    <s v=""/>
    <s v="8751462"/>
    <s v=""/>
    <n v="0"/>
    <n v="0"/>
    <m/>
    <s v="7218|JA2581_1001"/>
    <n v="4"/>
    <s v="-"/>
    <m/>
    <s v="YES"/>
    <n v="1000"/>
    <s v=""/>
    <s v=""/>
    <n v="0"/>
    <s v="X"/>
    <n v="1"/>
    <s v=""/>
    <s v=""/>
    <s v=""/>
    <s v=""/>
    <n v="6"/>
    <n v="0"/>
    <m/>
    <n v="-591"/>
    <n v="0"/>
    <s v=""/>
    <s v=""/>
  </r>
  <r>
    <n v="8"/>
    <s v="39121432"/>
    <s v="Contacto para conector circular Amphenol"/>
    <s v="1101756080"/>
    <s v="4"/>
    <d v="2024-06-17T00:00:00"/>
    <s v=""/>
    <s v="4800002579"/>
    <s v="480"/>
    <d v="2024-06-14T00:00:00"/>
    <s v=""/>
    <s v=""/>
    <d v="2024-06-18T00:00:00"/>
    <n v="0"/>
    <n v="0"/>
    <s v=""/>
    <n v="100"/>
    <n v="100"/>
    <n v="100"/>
    <n v="0"/>
    <n v="0"/>
    <n v="0"/>
    <s v="X"/>
    <s v="0.00"/>
    <s v=""/>
    <s v="AMIDATA, S.A."/>
    <s v=""/>
    <s v="7620695"/>
    <s v=""/>
    <n v="0"/>
    <n v="0"/>
    <m/>
    <s v="7218|JA2581_1001"/>
    <n v="4"/>
    <s v="-"/>
    <m/>
    <s v="YES"/>
    <n v="100"/>
    <s v=""/>
    <s v=""/>
    <n v="0"/>
    <s v="X"/>
    <n v="1"/>
    <s v=""/>
    <s v=""/>
    <s v=""/>
    <s v=""/>
    <n v="6"/>
    <n v="0"/>
    <m/>
    <n v="-591"/>
    <n v="0"/>
    <s v=""/>
    <s v=""/>
  </r>
  <r>
    <n v="9"/>
    <s v="39121432"/>
    <s v="Contacto para conector circular Amphenol"/>
    <s v="1101756080"/>
    <s v="5"/>
    <d v="2024-06-17T00:00:00"/>
    <s v=""/>
    <s v="4800002579"/>
    <s v="490"/>
    <d v="2024-06-14T00:00:00"/>
    <s v=""/>
    <s v=""/>
    <d v="2024-06-18T00:00:00"/>
    <n v="0"/>
    <n v="0"/>
    <s v=""/>
    <n v="100"/>
    <n v="100"/>
    <n v="100"/>
    <n v="0"/>
    <n v="0"/>
    <n v="0"/>
    <s v="X"/>
    <s v="0.00"/>
    <s v=""/>
    <s v="AMIDATA, S.A."/>
    <s v=""/>
    <s v="7620686"/>
    <s v=""/>
    <n v="0"/>
    <n v="0"/>
    <m/>
    <s v="7218|JA2581_1001"/>
    <n v="4"/>
    <s v="-"/>
    <m/>
    <s v="YES"/>
    <n v="100"/>
    <s v=""/>
    <s v=""/>
    <n v="0"/>
    <s v="X"/>
    <n v="1"/>
    <s v=""/>
    <s v=""/>
    <s v=""/>
    <s v=""/>
    <n v="6"/>
    <n v="0"/>
    <m/>
    <n v="-591"/>
    <n v="0"/>
    <s v=""/>
    <s v=""/>
  </r>
  <r>
    <n v="10"/>
    <s v="39121413"/>
    <s v="Conector circular Amphenol Limited Hembr"/>
    <s v="1101756080"/>
    <s v="6"/>
    <d v="2024-06-17T00:00:00"/>
    <s v=""/>
    <s v="4800002579"/>
    <s v="500"/>
    <d v="2024-06-14T00:00:00"/>
    <s v=""/>
    <s v=""/>
    <d v="2024-06-18T00:00:00"/>
    <n v="0"/>
    <n v="0"/>
    <s v=""/>
    <n v="2000"/>
    <n v="2000"/>
    <n v="2000"/>
    <n v="0"/>
    <n v="0"/>
    <n v="0"/>
    <s v="X"/>
    <s v="0.00"/>
    <s v=""/>
    <s v="AMIDATA, S.A."/>
    <s v=""/>
    <s v="1860301"/>
    <s v=""/>
    <n v="0"/>
    <n v="0"/>
    <m/>
    <s v="7218|JA2581_1001"/>
    <n v="4"/>
    <s v="-"/>
    <m/>
    <s v="YES"/>
    <n v="2000"/>
    <s v=""/>
    <s v=""/>
    <n v="0"/>
    <s v="X"/>
    <n v="1"/>
    <s v=""/>
    <s v=""/>
    <s v=""/>
    <s v=""/>
    <n v="6"/>
    <n v="0"/>
    <m/>
    <n v="-591"/>
    <n v="0"/>
    <s v=""/>
    <s v=""/>
  </r>
  <r>
    <n v="11"/>
    <s v="39121432"/>
    <s v="Contacto para conector circular Amphenol"/>
    <s v="1101756080"/>
    <s v="7"/>
    <d v="2024-06-17T00:00:00"/>
    <s v=""/>
    <s v="4800002579"/>
    <s v="510"/>
    <d v="2024-06-14T00:00:00"/>
    <s v=""/>
    <s v=""/>
    <d v="2024-06-18T00:00:00"/>
    <n v="0"/>
    <n v="0"/>
    <s v=""/>
    <n v="100"/>
    <n v="100"/>
    <n v="100"/>
    <n v="0"/>
    <n v="0"/>
    <n v="0"/>
    <s v="X"/>
    <s v="0.00"/>
    <s v=""/>
    <s v="AMIDATA, S.A."/>
    <s v=""/>
    <s v="7620664"/>
    <s v=""/>
    <n v="0"/>
    <n v="0"/>
    <m/>
    <s v="7218|JA2581_1001"/>
    <n v="4"/>
    <s v="-"/>
    <m/>
    <s v="YES"/>
    <n v="100"/>
    <s v=""/>
    <s v=""/>
    <n v="0"/>
    <s v="X"/>
    <n v="1"/>
    <s v=""/>
    <s v=""/>
    <s v=""/>
    <s v=""/>
    <n v="6"/>
    <n v="0"/>
    <m/>
    <n v="-591"/>
    <n v="0"/>
    <s v=""/>
    <s v=""/>
  </r>
  <r>
    <n v="12"/>
    <s v="39121432"/>
    <s v="Contacto para conector circular Amphenol"/>
    <s v="1101756080"/>
    <s v="8"/>
    <d v="2024-06-17T00:00:00"/>
    <s v=""/>
    <s v="4800002579"/>
    <s v="520"/>
    <d v="2024-06-14T00:00:00"/>
    <s v=""/>
    <s v=""/>
    <d v="2024-06-18T00:00:00"/>
    <n v="0"/>
    <n v="0"/>
    <s v=""/>
    <n v="100"/>
    <n v="100"/>
    <n v="100"/>
    <n v="0"/>
    <n v="0"/>
    <n v="0"/>
    <s v="X"/>
    <s v="0.00"/>
    <s v=""/>
    <s v="AMIDATA, S.A."/>
    <s v=""/>
    <s v="7620676"/>
    <s v=""/>
    <n v="0"/>
    <n v="0"/>
    <m/>
    <s v="7218|JA2581_1001"/>
    <n v="4"/>
    <s v="-"/>
    <m/>
    <s v="YES"/>
    <n v="100"/>
    <s v=""/>
    <s v=""/>
    <n v="0"/>
    <s v="X"/>
    <n v="1"/>
    <s v=""/>
    <s v=""/>
    <s v=""/>
    <s v=""/>
    <n v="6"/>
    <n v="0"/>
    <m/>
    <n v="-591"/>
    <n v="0"/>
    <s v=""/>
    <s v=""/>
  </r>
  <r>
    <n v="13"/>
    <s v="39121432"/>
    <s v="Contacto para conector circular Amphenol"/>
    <s v="1101756080"/>
    <s v="9"/>
    <d v="2024-06-17T00:00:00"/>
    <s v=""/>
    <s v="4800002579"/>
    <s v="530"/>
    <d v="2024-06-14T00:00:00"/>
    <s v=""/>
    <s v=""/>
    <d v="2024-06-18T00:00:00"/>
    <n v="0"/>
    <n v="0"/>
    <s v=""/>
    <n v="300"/>
    <n v="300"/>
    <n v="300"/>
    <n v="0"/>
    <n v="0"/>
    <n v="0"/>
    <s v="X"/>
    <s v="0.00"/>
    <s v=""/>
    <s v="AMIDATA, S.A."/>
    <s v=""/>
    <s v="7620673"/>
    <s v=""/>
    <n v="0"/>
    <n v="0"/>
    <m/>
    <s v="7218|JA2581_1001"/>
    <n v="4"/>
    <s v="-"/>
    <m/>
    <s v="YES"/>
    <n v="300"/>
    <s v=""/>
    <s v=""/>
    <n v="0"/>
    <s v="X"/>
    <n v="1"/>
    <s v=""/>
    <s v=""/>
    <s v=""/>
    <s v=""/>
    <n v="6"/>
    <n v="0"/>
    <m/>
    <n v="-591"/>
    <n v="0"/>
    <s v=""/>
    <s v=""/>
  </r>
  <r>
    <n v="14"/>
    <s v="39121432"/>
    <s v="Contacto para conector circular Amphenol"/>
    <s v="1101756080"/>
    <s v="10"/>
    <d v="2024-06-17T00:00:00"/>
    <s v=""/>
    <s v="4800002579"/>
    <s v="540"/>
    <d v="2024-06-14T00:00:00"/>
    <s v=""/>
    <s v=""/>
    <d v="2024-06-18T00:00:00"/>
    <n v="0"/>
    <n v="0"/>
    <s v=""/>
    <n v="300"/>
    <n v="300"/>
    <n v="300"/>
    <n v="0"/>
    <n v="0"/>
    <n v="0"/>
    <s v="X"/>
    <s v="0.00"/>
    <s v=""/>
    <s v="AMIDATA, S.A."/>
    <s v=""/>
    <s v="7620670"/>
    <s v=""/>
    <n v="0"/>
    <n v="0"/>
    <m/>
    <s v="7218|JA2581_1001"/>
    <n v="4"/>
    <s v="-"/>
    <m/>
    <s v="YES"/>
    <n v="300"/>
    <s v=""/>
    <s v=""/>
    <n v="0"/>
    <s v="X"/>
    <n v="1"/>
    <s v=""/>
    <s v=""/>
    <s v=""/>
    <s v=""/>
    <n v="6"/>
    <n v="0"/>
    <m/>
    <n v="-591"/>
    <n v="0"/>
    <s v=""/>
    <s v=""/>
  </r>
  <r>
    <n v="15"/>
    <s v="39121432"/>
    <s v="Contacto para conector circular Amphenol"/>
    <s v="1101756080"/>
    <s v="11"/>
    <d v="2024-06-17T00:00:00"/>
    <s v=""/>
    <s v="4800002579"/>
    <s v="550"/>
    <d v="2024-06-14T00:00:00"/>
    <s v=""/>
    <s v=""/>
    <d v="2024-06-18T00:00:00"/>
    <n v="0"/>
    <n v="0"/>
    <s v=""/>
    <n v="2000"/>
    <n v="2000"/>
    <n v="2000"/>
    <n v="0"/>
    <n v="0"/>
    <n v="0"/>
    <s v="X"/>
    <s v="0.00"/>
    <s v=""/>
    <s v="AMIDATA, S.A."/>
    <s v=""/>
    <s v="7620682"/>
    <s v=""/>
    <n v="0"/>
    <n v="0"/>
    <m/>
    <s v="7218|JA2581_1001"/>
    <n v="4"/>
    <s v="-"/>
    <m/>
    <s v="YES"/>
    <n v="2000"/>
    <s v=""/>
    <s v=""/>
    <n v="0"/>
    <s v="X"/>
    <n v="1"/>
    <s v=""/>
    <s v=""/>
    <s v=""/>
    <s v=""/>
    <n v="6"/>
    <n v="0"/>
    <m/>
    <n v="-591"/>
    <n v="0"/>
    <s v=""/>
    <s v=""/>
  </r>
  <r>
    <n v="16"/>
    <s v="39121413"/>
    <s v="Conector circular Amphenol Limited Conec"/>
    <s v="1101756080"/>
    <s v="12"/>
    <d v="2024-06-17T00:00:00"/>
    <s v=""/>
    <s v="4800002579"/>
    <s v="560"/>
    <d v="2024-06-14T00:00:00"/>
    <s v=""/>
    <s v=""/>
    <d v="2024-06-18T00:00:00"/>
    <n v="0"/>
    <n v="0"/>
    <s v=""/>
    <n v="2"/>
    <n v="2"/>
    <n v="2"/>
    <n v="0"/>
    <n v="0"/>
    <n v="0"/>
    <s v="X"/>
    <s v="0.00"/>
    <s v=""/>
    <s v="AMIDATA, S.A."/>
    <s v=""/>
    <s v="2368091"/>
    <s v=""/>
    <n v="0"/>
    <n v="0"/>
    <m/>
    <s v="7218|JA2581_1001"/>
    <n v="4"/>
    <s v="-"/>
    <m/>
    <s v="YES"/>
    <n v="2"/>
    <s v=""/>
    <s v=""/>
    <n v="0"/>
    <s v="X"/>
    <n v="1"/>
    <s v=""/>
    <s v=""/>
    <s v=""/>
    <s v=""/>
    <n v="6"/>
    <n v="0"/>
    <m/>
    <n v="-591"/>
    <n v="0"/>
    <s v=""/>
    <s v=""/>
  </r>
  <r>
    <n v="17"/>
    <s v="39121413"/>
    <s v="Conector circular Amphenol Limited Conec"/>
    <s v="1101756080"/>
    <s v="13"/>
    <d v="2024-06-17T00:00:00"/>
    <s v=""/>
    <s v="4800002579"/>
    <s v="570"/>
    <d v="2024-06-14T00:00:00"/>
    <s v=""/>
    <s v=""/>
    <d v="2024-06-18T00:00:00"/>
    <n v="0"/>
    <n v="0"/>
    <s v=""/>
    <n v="2"/>
    <n v="2"/>
    <n v="2"/>
    <n v="0"/>
    <n v="0"/>
    <n v="0"/>
    <s v="X"/>
    <s v="0.00"/>
    <s v=""/>
    <s v="AMIDATA, S.A."/>
    <s v=""/>
    <s v="2368157"/>
    <s v=""/>
    <n v="0"/>
    <n v="0"/>
    <m/>
    <s v="7218|JA2581_1001"/>
    <n v="4"/>
    <s v="-"/>
    <m/>
    <s v="YES"/>
    <n v="2"/>
    <s v=""/>
    <s v=""/>
    <n v="0"/>
    <s v="X"/>
    <n v="1"/>
    <s v=""/>
    <s v=""/>
    <s v=""/>
    <s v=""/>
    <n v="6"/>
    <n v="0"/>
    <m/>
    <n v="-591"/>
    <n v="0"/>
    <s v=""/>
    <s v=""/>
  </r>
  <r>
    <n v="18"/>
    <s v="39121413"/>
    <s v="Conector circular Amphenol Limited Conec"/>
    <s v="1101756080"/>
    <s v="14"/>
    <d v="2024-06-17T00:00:00"/>
    <s v=""/>
    <s v="4800002579"/>
    <s v="580"/>
    <d v="2024-06-14T00:00:00"/>
    <s v=""/>
    <s v=""/>
    <d v="2024-06-18T00:00:00"/>
    <n v="0"/>
    <n v="0"/>
    <s v=""/>
    <n v="2"/>
    <n v="2"/>
    <n v="2"/>
    <n v="0"/>
    <n v="0"/>
    <n v="0"/>
    <s v="X"/>
    <s v="0.00"/>
    <s v=""/>
    <s v="AMIDATA, S.A."/>
    <s v=""/>
    <s v="2368092"/>
    <s v=""/>
    <n v="0"/>
    <n v="0"/>
    <m/>
    <s v="7218|JA2581_1001"/>
    <n v="4"/>
    <s v="-"/>
    <m/>
    <s v="YES"/>
    <n v="2"/>
    <s v=""/>
    <s v=""/>
    <n v="0"/>
    <s v="X"/>
    <n v="1"/>
    <s v=""/>
    <s v=""/>
    <s v=""/>
    <s v=""/>
    <n v="6"/>
    <n v="0"/>
    <m/>
    <n v="-591"/>
    <n v="0"/>
    <s v=""/>
    <s v=""/>
  </r>
  <r>
    <n v="19"/>
    <s v="39121413"/>
    <s v="Conector circular Amphenol Limited Conec"/>
    <s v="1101756080"/>
    <s v="15"/>
    <d v="2024-06-17T00:00:00"/>
    <s v=""/>
    <s v="4800002579"/>
    <s v="590"/>
    <d v="2024-06-14T00:00:00"/>
    <s v=""/>
    <s v=""/>
    <d v="2024-06-18T00:00:00"/>
    <n v="0"/>
    <n v="0"/>
    <s v=""/>
    <n v="2"/>
    <n v="2"/>
    <n v="2"/>
    <n v="0"/>
    <n v="0"/>
    <n v="0"/>
    <s v="X"/>
    <s v="0.00"/>
    <s v=""/>
    <s v="AMIDATA, S.A."/>
    <s v=""/>
    <s v="2368155"/>
    <s v=""/>
    <n v="0"/>
    <n v="0"/>
    <m/>
    <s v="7218|JA2581_1001"/>
    <n v="4"/>
    <s v="-"/>
    <m/>
    <s v="YES"/>
    <n v="2"/>
    <s v=""/>
    <s v=""/>
    <n v="0"/>
    <s v="X"/>
    <n v="1"/>
    <s v=""/>
    <s v=""/>
    <s v=""/>
    <s v=""/>
    <n v="6"/>
    <n v="0"/>
    <m/>
    <n v="-591"/>
    <n v="0"/>
    <s v=""/>
    <s v=""/>
  </r>
  <r>
    <n v="20"/>
    <s v="32000000"/>
    <s v="Conector circular MIL-C-38999 serie III"/>
    <s v="1101756080"/>
    <s v="16"/>
    <d v="2024-06-17T00:00:00"/>
    <s v=""/>
    <s v="4800002579"/>
    <s v="600"/>
    <d v="2024-06-14T00:00:00"/>
    <s v=""/>
    <s v=""/>
    <d v="2024-06-18T00:00:00"/>
    <n v="0"/>
    <n v="0"/>
    <s v=""/>
    <n v="2"/>
    <n v="2"/>
    <n v="2"/>
    <n v="0"/>
    <n v="0"/>
    <n v="0"/>
    <s v="X"/>
    <s v="0.00"/>
    <s v=""/>
    <s v="AMIDATA, S.A."/>
    <s v=""/>
    <s v="2804838"/>
    <s v=""/>
    <n v="0"/>
    <n v="0"/>
    <m/>
    <s v="7218|JA2581_1001"/>
    <n v="4"/>
    <s v="-"/>
    <m/>
    <s v="YES"/>
    <n v="2"/>
    <s v=""/>
    <s v=""/>
    <n v="0"/>
    <s v="X"/>
    <n v="1"/>
    <s v=""/>
    <s v=""/>
    <s v=""/>
    <s v=""/>
    <n v="6"/>
    <n v="0"/>
    <m/>
    <n v="-591"/>
    <n v="0"/>
    <s v=""/>
    <s v=""/>
  </r>
  <r>
    <n v="21"/>
    <s v="32000000"/>
    <s v="Conector circular MIL-C-38999 serie III"/>
    <s v="1101756080"/>
    <s v="17"/>
    <d v="2024-06-17T00:00:00"/>
    <s v=""/>
    <s v="4800002579"/>
    <s v="610"/>
    <d v="2024-06-14T00:00:00"/>
    <s v=""/>
    <s v=""/>
    <d v="2024-06-18T00:00:00"/>
    <n v="0"/>
    <n v="0"/>
    <s v=""/>
    <n v="2"/>
    <n v="2"/>
    <n v="2"/>
    <n v="0"/>
    <n v="0"/>
    <n v="0"/>
    <s v="X"/>
    <s v="0.00"/>
    <s v=""/>
    <s v="AMIDATA, S.A."/>
    <s v=""/>
    <s v="2804913"/>
    <s v=""/>
    <n v="0"/>
    <n v="0"/>
    <m/>
    <s v="7218|JA2581_1001"/>
    <n v="4"/>
    <s v="-"/>
    <m/>
    <s v="YES"/>
    <n v="2"/>
    <s v=""/>
    <s v=""/>
    <n v="0"/>
    <s v="X"/>
    <n v="1"/>
    <s v=""/>
    <s v=""/>
    <s v=""/>
    <s v=""/>
    <n v="6"/>
    <n v="0"/>
    <m/>
    <n v="-591"/>
    <n v="0"/>
    <s v=""/>
    <s v=""/>
  </r>
  <r>
    <n v="22"/>
    <s v="32000000"/>
    <s v="Conector circular MIL-C-38999 serie III"/>
    <s v="1101756129"/>
    <s v="1"/>
    <d v="2024-06-17T00:00:00"/>
    <s v=""/>
    <s v="4800002579"/>
    <s v="800"/>
    <d v="2024-06-14T00:00:00"/>
    <s v=""/>
    <s v=""/>
    <d v="2024-06-18T00:00:00"/>
    <n v="0"/>
    <n v="0"/>
    <s v=""/>
    <n v="2"/>
    <n v="2"/>
    <n v="2"/>
    <n v="0"/>
    <n v="0"/>
    <n v="0"/>
    <s v="X"/>
    <s v="0.00"/>
    <s v=""/>
    <s v="AMIDATA, S.A."/>
    <s v=""/>
    <s v="2804913"/>
    <s v=""/>
    <n v="0"/>
    <n v="0"/>
    <m/>
    <s v="7218|JA2581_1001"/>
    <n v="4"/>
    <s v="-"/>
    <m/>
    <s v="YES"/>
    <n v="2"/>
    <s v=""/>
    <s v=""/>
    <n v="0"/>
    <s v="X"/>
    <n v="1"/>
    <s v=""/>
    <s v=""/>
    <s v=""/>
    <s v=""/>
    <n v="6"/>
    <n v="0"/>
    <m/>
    <n v="-591"/>
    <n v="0"/>
    <s v=""/>
    <s v=""/>
  </r>
  <r>
    <n v="23"/>
    <s v="39121413"/>
    <s v="Conector circular Amphenol Limited Conec"/>
    <s v="1101756129"/>
    <s v="2"/>
    <d v="2024-06-17T00:00:00"/>
    <s v=""/>
    <s v="4800002579"/>
    <s v="810"/>
    <d v="2024-06-14T00:00:00"/>
    <s v=""/>
    <s v=""/>
    <d v="2024-06-18T00:00:00"/>
    <n v="0"/>
    <n v="0"/>
    <s v=""/>
    <n v="1"/>
    <n v="1"/>
    <n v="1"/>
    <n v="0"/>
    <n v="0"/>
    <n v="0"/>
    <s v="X"/>
    <s v="0.00"/>
    <s v=""/>
    <s v="AMIDATA, S.A."/>
    <s v=""/>
    <s v="2368094"/>
    <s v=""/>
    <n v="0"/>
    <n v="0"/>
    <m/>
    <s v="7218|JA2581_1001"/>
    <n v="4"/>
    <s v="-"/>
    <m/>
    <s v="YES"/>
    <n v="1"/>
    <s v=""/>
    <s v=""/>
    <n v="0"/>
    <s v="X"/>
    <n v="1"/>
    <s v=""/>
    <s v=""/>
    <s v=""/>
    <s v=""/>
    <n v="6"/>
    <n v="0"/>
    <m/>
    <n v="-591"/>
    <n v="0"/>
    <s v=""/>
    <s v=""/>
  </r>
  <r>
    <n v="24"/>
    <s v="39121413"/>
    <s v="Conector circular Amphenol Limited Conec"/>
    <s v="1101756129"/>
    <s v="3"/>
    <d v="2024-06-17T00:00:00"/>
    <s v=""/>
    <s v="4800002579"/>
    <s v="820"/>
    <d v="2024-06-14T00:00:00"/>
    <s v=""/>
    <s v=""/>
    <d v="2024-06-18T00:00:00"/>
    <n v="0"/>
    <n v="0"/>
    <s v=""/>
    <n v="1"/>
    <n v="1"/>
    <n v="1"/>
    <n v="0"/>
    <n v="0"/>
    <n v="0"/>
    <s v="X"/>
    <s v="0.00"/>
    <s v=""/>
    <s v="AMIDATA, S.A."/>
    <s v=""/>
    <s v="2368158"/>
    <s v=""/>
    <n v="0"/>
    <n v="0"/>
    <m/>
    <s v="7218|JA2581_1001"/>
    <n v="4"/>
    <s v="-"/>
    <m/>
    <s v="YES"/>
    <n v="1"/>
    <s v=""/>
    <s v=""/>
    <n v="0"/>
    <s v="X"/>
    <n v="1"/>
    <s v=""/>
    <s v=""/>
    <s v=""/>
    <s v=""/>
    <n v="6"/>
    <n v="0"/>
    <m/>
    <n v="-591"/>
    <n v="0"/>
    <s v=""/>
    <s v=""/>
  </r>
  <r>
    <n v="25"/>
    <s v="39121413"/>
    <s v="Conector circular Amphenol Limited Conec"/>
    <s v="1101756129"/>
    <s v="4"/>
    <d v="2024-06-17T00:00:00"/>
    <s v=""/>
    <s v="4800002579"/>
    <s v="830"/>
    <d v="2024-06-14T00:00:00"/>
    <s v=""/>
    <s v=""/>
    <d v="2024-06-18T00:00:00"/>
    <n v="0"/>
    <n v="0"/>
    <s v=""/>
    <n v="2"/>
    <n v="2"/>
    <n v="2"/>
    <n v="0"/>
    <n v="0"/>
    <n v="0"/>
    <s v="X"/>
    <s v="0.00"/>
    <s v=""/>
    <s v="AMIDATA, S.A."/>
    <s v=""/>
    <s v="2368095"/>
    <s v=""/>
    <n v="0"/>
    <n v="0"/>
    <m/>
    <s v="7218|JA2581_1001"/>
    <n v="4"/>
    <s v="-"/>
    <m/>
    <s v="YES"/>
    <n v="2"/>
    <s v=""/>
    <s v=""/>
    <n v="0"/>
    <s v="X"/>
    <n v="1"/>
    <s v=""/>
    <s v=""/>
    <s v=""/>
    <s v=""/>
    <n v="6"/>
    <n v="0"/>
    <m/>
    <n v="-591"/>
    <n v="0"/>
    <s v=""/>
    <s v=""/>
  </r>
  <r>
    <n v="26"/>
    <s v="39121413"/>
    <s v="Conector circular Amphenol Limited Conec"/>
    <s v="1101756129"/>
    <s v="5"/>
    <d v="2024-06-17T00:00:00"/>
    <s v=""/>
    <s v="4800002579"/>
    <s v="840"/>
    <d v="2024-06-14T00:00:00"/>
    <s v=""/>
    <s v=""/>
    <d v="2024-06-18T00:00:00"/>
    <n v="0"/>
    <n v="0"/>
    <s v=""/>
    <n v="2"/>
    <n v="2"/>
    <n v="2"/>
    <n v="0"/>
    <n v="0"/>
    <n v="0"/>
    <s v="X"/>
    <s v="0.00"/>
    <s v=""/>
    <s v="AMIDATA, S.A."/>
    <s v=""/>
    <s v="2368161"/>
    <s v=""/>
    <n v="0"/>
    <n v="0"/>
    <m/>
    <s v="7218|JA2581_1001"/>
    <n v="4"/>
    <s v="-"/>
    <m/>
    <s v="YES"/>
    <n v="2"/>
    <s v=""/>
    <s v=""/>
    <n v="0"/>
    <s v="X"/>
    <n v="1"/>
    <s v=""/>
    <s v=""/>
    <s v=""/>
    <s v=""/>
    <n v="6"/>
    <n v="0"/>
    <m/>
    <n v="-591"/>
    <n v="0"/>
    <s v=""/>
    <s v=""/>
  </r>
  <r>
    <n v="27"/>
    <s v="32000000"/>
    <s v="Conector circular MIL-C-38999 serie III"/>
    <s v="1101756129"/>
    <s v="6"/>
    <d v="2024-06-17T00:00:00"/>
    <s v=""/>
    <s v="4800002579"/>
    <s v="850"/>
    <d v="2024-06-14T00:00:00"/>
    <s v=""/>
    <s v=""/>
    <d v="2024-06-18T00:00:00"/>
    <n v="0"/>
    <n v="0"/>
    <s v=""/>
    <n v="1"/>
    <n v="1"/>
    <n v="1"/>
    <n v="0"/>
    <n v="0"/>
    <n v="0"/>
    <s v="X"/>
    <s v="0.00"/>
    <s v=""/>
    <s v="AMIDATA, S.A."/>
    <s v=""/>
    <s v="2804840"/>
    <s v=""/>
    <n v="0"/>
    <n v="0"/>
    <m/>
    <s v="7218|JA2581_1001"/>
    <n v="4"/>
    <s v="-"/>
    <m/>
    <s v="YES"/>
    <n v="1"/>
    <s v=""/>
    <s v=""/>
    <n v="0"/>
    <s v="X"/>
    <n v="1"/>
    <s v=""/>
    <s v=""/>
    <s v=""/>
    <s v=""/>
    <n v="6"/>
    <n v="0"/>
    <m/>
    <n v="-591"/>
    <n v="0"/>
    <s v=""/>
    <s v=""/>
  </r>
  <r>
    <n v="28"/>
    <s v="39121413"/>
    <s v="Conector circular Amphenol Limited Conec"/>
    <s v="1101756129"/>
    <s v="7"/>
    <d v="2024-06-17T00:00:00"/>
    <s v=""/>
    <s v="4800002579"/>
    <s v="860"/>
    <d v="2024-06-14T00:00:00"/>
    <s v=""/>
    <s v=""/>
    <d v="2024-06-18T00:00:00"/>
    <n v="0"/>
    <n v="0"/>
    <s v=""/>
    <n v="1"/>
    <n v="1"/>
    <n v="1"/>
    <n v="0"/>
    <n v="0"/>
    <n v="0"/>
    <s v="X"/>
    <s v="0.00"/>
    <s v=""/>
    <s v="AMIDATA, S.A."/>
    <s v=""/>
    <s v="2368163"/>
    <s v=""/>
    <n v="0"/>
    <n v="0"/>
    <m/>
    <s v="7218|JA2581_1001"/>
    <n v="4"/>
    <s v="-"/>
    <m/>
    <s v="YES"/>
    <n v="1"/>
    <s v=""/>
    <s v=""/>
    <n v="0"/>
    <s v="X"/>
    <n v="1"/>
    <s v=""/>
    <s v=""/>
    <s v=""/>
    <s v=""/>
    <n v="6"/>
    <n v="0"/>
    <m/>
    <n v="-591"/>
    <n v="0"/>
    <s v=""/>
    <s v=""/>
  </r>
  <r>
    <n v="29"/>
    <s v="32000000"/>
    <s v="Conector circular MIL-C-38999 serie III"/>
    <s v="1101756129"/>
    <s v="8"/>
    <d v="2024-06-17T00:00:00"/>
    <s v=""/>
    <s v="4800002579"/>
    <s v="870"/>
    <d v="2024-06-14T00:00:00"/>
    <s v=""/>
    <s v=""/>
    <d v="2024-06-18T00:00:00"/>
    <n v="0"/>
    <n v="0"/>
    <s v=""/>
    <n v="2"/>
    <n v="2"/>
    <n v="2"/>
    <n v="0"/>
    <n v="0"/>
    <n v="0"/>
    <s v="X"/>
    <s v="0.00"/>
    <s v=""/>
    <s v="AMIDATA, S.A."/>
    <s v=""/>
    <s v="2804846"/>
    <s v=""/>
    <n v="0"/>
    <n v="0"/>
    <m/>
    <s v="7218|JA2581_1001"/>
    <n v="4"/>
    <s v="-"/>
    <m/>
    <s v="YES"/>
    <n v="2"/>
    <s v=""/>
    <s v=""/>
    <n v="0"/>
    <s v="X"/>
    <n v="1"/>
    <s v=""/>
    <s v=""/>
    <s v=""/>
    <s v=""/>
    <n v="6"/>
    <n v="0"/>
    <m/>
    <n v="-591"/>
    <n v="0"/>
    <s v=""/>
    <s v=""/>
  </r>
  <r>
    <n v="30"/>
    <s v="32000000"/>
    <s v="Conector circular MIL-C-38999 serie III"/>
    <s v="1101756129"/>
    <s v="9"/>
    <d v="2024-06-17T00:00:00"/>
    <s v=""/>
    <s v="4800002579"/>
    <s v="880"/>
    <d v="2024-06-14T00:00:00"/>
    <s v=""/>
    <s v=""/>
    <d v="2024-06-18T00:00:00"/>
    <n v="0"/>
    <n v="0"/>
    <s v=""/>
    <n v="2"/>
    <n v="2"/>
    <n v="2"/>
    <n v="0"/>
    <n v="0"/>
    <n v="0"/>
    <s v="X"/>
    <s v="0.00"/>
    <s v=""/>
    <s v="AMIDATA, S.A."/>
    <s v=""/>
    <s v="2804918"/>
    <s v=""/>
    <n v="0"/>
    <n v="0"/>
    <m/>
    <s v="7218|JA2581_1001"/>
    <n v="4"/>
    <s v="-"/>
    <m/>
    <s v="YES"/>
    <n v="2"/>
    <s v=""/>
    <s v=""/>
    <n v="0"/>
    <s v="X"/>
    <n v="1"/>
    <s v=""/>
    <s v=""/>
    <s v=""/>
    <s v=""/>
    <n v="6"/>
    <n v="0"/>
    <m/>
    <n v="-591"/>
    <n v="0"/>
    <s v=""/>
    <s v=""/>
  </r>
  <r>
    <n v="31"/>
    <s v="32000000"/>
    <s v="Conector circular MIL-C-38999 serie III"/>
    <s v="1101756129"/>
    <s v="10"/>
    <d v="2024-06-17T00:00:00"/>
    <s v=""/>
    <s v="4800002579"/>
    <s v="890"/>
    <d v="2024-06-14T00:00:00"/>
    <s v=""/>
    <s v=""/>
    <d v="2024-06-18T00:00:00"/>
    <n v="0"/>
    <n v="0"/>
    <s v=""/>
    <n v="9"/>
    <n v="9"/>
    <n v="9"/>
    <n v="0"/>
    <n v="0"/>
    <n v="0"/>
    <s v="X"/>
    <s v="0.00"/>
    <s v=""/>
    <s v="AMIDATA, S.A."/>
    <s v=""/>
    <s v="2804847"/>
    <s v=""/>
    <n v="0"/>
    <n v="0"/>
    <m/>
    <s v="7218|JA2581_1001"/>
    <n v="4"/>
    <s v="-"/>
    <m/>
    <s v="YES"/>
    <n v="9"/>
    <s v=""/>
    <s v=""/>
    <n v="0"/>
    <s v="X"/>
    <n v="1"/>
    <s v=""/>
    <s v=""/>
    <s v=""/>
    <s v=""/>
    <n v="6"/>
    <n v="0"/>
    <m/>
    <n v="-591"/>
    <n v="0"/>
    <s v=""/>
    <s v=""/>
  </r>
  <r>
    <n v="32"/>
    <s v="32000000"/>
    <s v="Conector circular MIL-C-38999 serie III"/>
    <s v="1101756129"/>
    <s v="11"/>
    <d v="2024-06-17T00:00:00"/>
    <s v=""/>
    <s v="4800002579"/>
    <s v="900"/>
    <d v="2024-06-14T00:00:00"/>
    <s v=""/>
    <s v=""/>
    <d v="2024-06-18T00:00:00"/>
    <n v="0"/>
    <n v="0"/>
    <s v=""/>
    <n v="9"/>
    <n v="9"/>
    <n v="9"/>
    <n v="0"/>
    <n v="0"/>
    <n v="0"/>
    <s v="X"/>
    <s v="0.00"/>
    <s v=""/>
    <s v="AMIDATA, S.A."/>
    <s v=""/>
    <s v="2804921"/>
    <s v=""/>
    <n v="0"/>
    <n v="0"/>
    <m/>
    <s v="7218|JA2581_1001"/>
    <n v="4"/>
    <s v="-"/>
    <m/>
    <s v="YES"/>
    <n v="9"/>
    <s v=""/>
    <s v=""/>
    <n v="0"/>
    <s v="X"/>
    <n v="1"/>
    <s v=""/>
    <s v=""/>
    <s v=""/>
    <s v=""/>
    <n v="6"/>
    <n v="0"/>
    <m/>
    <n v="-591"/>
    <n v="0"/>
    <s v=""/>
    <s v=""/>
  </r>
  <r>
    <n v="33"/>
    <s v="32000000"/>
    <s v="Conector circular MIL-C-38999 serie III"/>
    <s v="1101756129"/>
    <s v="12"/>
    <d v="2024-06-17T00:00:00"/>
    <s v=""/>
    <s v="4800002579"/>
    <s v="910"/>
    <d v="2024-06-14T00:00:00"/>
    <s v=""/>
    <s v=""/>
    <d v="2024-06-18T00:00:00"/>
    <n v="0"/>
    <n v="0"/>
    <s v=""/>
    <n v="29"/>
    <n v="29"/>
    <n v="29"/>
    <n v="0"/>
    <n v="0"/>
    <n v="0"/>
    <s v="X"/>
    <s v="0.00"/>
    <s v=""/>
    <s v="AMIDATA, S.A."/>
    <s v=""/>
    <s v="2804849"/>
    <s v=""/>
    <n v="0"/>
    <n v="0"/>
    <m/>
    <s v="7218|JA2581_1001"/>
    <n v="4"/>
    <s v="-"/>
    <m/>
    <s v="YES"/>
    <n v="29"/>
    <s v=""/>
    <s v=""/>
    <n v="0"/>
    <s v="X"/>
    <n v="1"/>
    <s v=""/>
    <s v=""/>
    <s v=""/>
    <s v=""/>
    <n v="6"/>
    <n v="0"/>
    <m/>
    <n v="-591"/>
    <n v="0"/>
    <s v=""/>
    <s v=""/>
  </r>
  <r>
    <n v="34"/>
    <s v="32000000"/>
    <s v="Conector circular MIL-C-38999 serie III"/>
    <s v="1101756129"/>
    <s v="13"/>
    <d v="2024-06-17T00:00:00"/>
    <s v=""/>
    <s v="4800002579"/>
    <s v="920"/>
    <d v="2024-06-14T00:00:00"/>
    <s v=""/>
    <s v=""/>
    <d v="2024-06-18T00:00:00"/>
    <n v="0"/>
    <n v="0"/>
    <s v=""/>
    <n v="29"/>
    <n v="29"/>
    <n v="29"/>
    <n v="0"/>
    <n v="0"/>
    <n v="0"/>
    <s v="X"/>
    <s v="0.00"/>
    <s v=""/>
    <s v="AMIDATA, S.A."/>
    <s v=""/>
    <s v="2804920"/>
    <s v=""/>
    <n v="0"/>
    <n v="0"/>
    <m/>
    <s v="7218|JA2581_1001"/>
    <n v="4"/>
    <s v="-"/>
    <m/>
    <s v="YES"/>
    <n v="29"/>
    <s v=""/>
    <s v=""/>
    <n v="0"/>
    <s v="X"/>
    <n v="1"/>
    <s v=""/>
    <s v=""/>
    <s v=""/>
    <s v=""/>
    <n v="6"/>
    <n v="0"/>
    <m/>
    <n v="-591"/>
    <n v="0"/>
    <s v=""/>
    <s v=""/>
  </r>
  <r>
    <n v="35"/>
    <s v="32000000"/>
    <s v="Conector circular MIL-C-38999 serie III"/>
    <s v="1101756211"/>
    <s v="1"/>
    <d v="2024-06-17T00:00:00"/>
    <s v=""/>
    <s v="4800002579"/>
    <s v="980"/>
    <d v="2024-06-14T00:00:00"/>
    <s v=""/>
    <s v=""/>
    <d v="2024-06-18T00:00:00"/>
    <n v="0"/>
    <n v="0"/>
    <s v=""/>
    <n v="1"/>
    <n v="1"/>
    <n v="1"/>
    <n v="0"/>
    <n v="0"/>
    <n v="0"/>
    <s v="X"/>
    <s v="0.00"/>
    <s v=""/>
    <s v="AMIDATA, S.A."/>
    <s v=""/>
    <s v="2804923"/>
    <s v=""/>
    <n v="0"/>
    <n v="0"/>
    <m/>
    <s v="7218|JA2581_1001"/>
    <n v="4"/>
    <s v="-"/>
    <m/>
    <s v="YES"/>
    <n v="1"/>
    <s v=""/>
    <s v=""/>
    <n v="0"/>
    <s v="X"/>
    <n v="1"/>
    <s v=""/>
    <s v=""/>
    <s v=""/>
    <s v=""/>
    <n v="6"/>
    <n v="0"/>
    <m/>
    <n v="-591"/>
    <n v="0"/>
    <s v=""/>
    <s v=""/>
  </r>
  <r>
    <n v="36"/>
    <s v="39121413"/>
    <s v="Conector circular Amphenol India Hembra"/>
    <s v="1101756211"/>
    <s v="2"/>
    <d v="2024-06-17T00:00:00"/>
    <s v=""/>
    <s v="4800002579"/>
    <s v="990"/>
    <d v="2024-06-14T00:00:00"/>
    <s v=""/>
    <s v=""/>
    <d v="2024-06-18T00:00:00"/>
    <n v="0"/>
    <n v="0"/>
    <s v=""/>
    <n v="1"/>
    <n v="1"/>
    <n v="1"/>
    <n v="0"/>
    <n v="0"/>
    <n v="0"/>
    <s v="X"/>
    <s v="0.00"/>
    <s v=""/>
    <s v="AMIDATA, S.A."/>
    <s v=""/>
    <s v="2475435"/>
    <s v=""/>
    <n v="0"/>
    <n v="0"/>
    <m/>
    <s v="7218|JA2581_1001"/>
    <n v="4"/>
    <s v="-"/>
    <m/>
    <s v="YES"/>
    <n v="1"/>
    <s v=""/>
    <s v=""/>
    <n v="0"/>
    <s v="X"/>
    <n v="1"/>
    <s v=""/>
    <s v=""/>
    <s v=""/>
    <s v=""/>
    <n v="6"/>
    <n v="0"/>
    <m/>
    <n v="-591"/>
    <n v="0"/>
    <s v=""/>
    <s v=""/>
  </r>
  <r>
    <n v="37"/>
    <s v="39121413"/>
    <s v="Conector circular Amphenol India Hembra"/>
    <s v="1101756211"/>
    <s v="3"/>
    <d v="2024-06-17T00:00:00"/>
    <s v=""/>
    <s v="4800002579"/>
    <s v="1000"/>
    <d v="2024-06-14T00:00:00"/>
    <s v=""/>
    <s v=""/>
    <d v="2024-06-18T00:00:00"/>
    <n v="0"/>
    <n v="0"/>
    <s v=""/>
    <n v="10"/>
    <n v="10"/>
    <n v="10"/>
    <n v="0"/>
    <n v="0"/>
    <n v="0"/>
    <s v="X"/>
    <s v="0.00"/>
    <s v=""/>
    <s v="AMIDATA, S.A."/>
    <s v=""/>
    <s v="2475437"/>
    <s v=""/>
    <n v="0"/>
    <n v="0"/>
    <m/>
    <s v="7218|JA2581_1001"/>
    <n v="4"/>
    <s v="-"/>
    <m/>
    <s v="YES"/>
    <n v="10"/>
    <s v=""/>
    <s v=""/>
    <n v="0"/>
    <s v="X"/>
    <n v="1"/>
    <s v=""/>
    <s v=""/>
    <s v=""/>
    <s v=""/>
    <n v="6"/>
    <n v="0"/>
    <m/>
    <n v="-591"/>
    <n v="0"/>
    <s v=""/>
    <s v=""/>
  </r>
  <r>
    <n v="38"/>
    <s v="39121413"/>
    <s v="Conector circular Souriau Sunbank by Eat"/>
    <s v="1101756211"/>
    <s v="4"/>
    <d v="2024-06-17T00:00:00"/>
    <s v=""/>
    <s v="4800002579"/>
    <s v="1010"/>
    <d v="2024-06-14T00:00:00"/>
    <s v=""/>
    <s v=""/>
    <d v="2024-06-18T00:00:00"/>
    <n v="0"/>
    <n v="0"/>
    <s v=""/>
    <n v="2"/>
    <n v="2"/>
    <n v="2"/>
    <n v="0"/>
    <n v="0"/>
    <n v="0"/>
    <s v="X"/>
    <s v="0.00"/>
    <s v=""/>
    <s v="AMIDATA, S.A."/>
    <s v=""/>
    <s v="7601259"/>
    <s v=""/>
    <n v="0"/>
    <n v="0"/>
    <m/>
    <s v="7218|JA2581_1001"/>
    <n v="4"/>
    <s v="-"/>
    <m/>
    <s v="YES"/>
    <n v="2"/>
    <s v=""/>
    <s v=""/>
    <n v="0"/>
    <s v="X"/>
    <n v="1"/>
    <s v=""/>
    <s v=""/>
    <s v=""/>
    <s v=""/>
    <n v="6"/>
    <n v="0"/>
    <m/>
    <n v="-591"/>
    <n v="0"/>
    <s v=""/>
    <s v=""/>
  </r>
  <r>
    <n v="39"/>
    <s v="39121415"/>
    <s v="Conector D-sub FCT from Molex, Serie 173"/>
    <s v="1101756211"/>
    <s v="5"/>
    <d v="2024-06-17T00:00:00"/>
    <s v=""/>
    <s v="4800002579"/>
    <s v="1020"/>
    <d v="2024-06-14T00:00:00"/>
    <s v=""/>
    <s v=""/>
    <d v="2024-06-18T00:00:00"/>
    <n v="0"/>
    <n v="0"/>
    <s v=""/>
    <n v="5"/>
    <n v="5"/>
    <n v="5"/>
    <n v="0"/>
    <n v="0"/>
    <n v="0"/>
    <s v="X"/>
    <s v="0.00"/>
    <s v=""/>
    <s v="AMIDATA, S.A."/>
    <s v=""/>
    <s v="2075813"/>
    <s v=""/>
    <n v="0"/>
    <n v="0"/>
    <m/>
    <s v="7218|JA2581_1001"/>
    <n v="4"/>
    <s v="-"/>
    <m/>
    <s v="YES"/>
    <n v="5"/>
    <s v=""/>
    <s v=""/>
    <n v="0"/>
    <s v="X"/>
    <n v="1"/>
    <s v=""/>
    <s v=""/>
    <s v=""/>
    <s v=""/>
    <n v="6"/>
    <n v="0"/>
    <m/>
    <n v="-591"/>
    <n v="0"/>
    <s v=""/>
    <s v=""/>
  </r>
  <r>
    <n v="40"/>
    <s v="39121421"/>
    <s v="Carcasa de conector Molex 39-01-4031, Se"/>
    <s v="1101756211"/>
    <s v="6"/>
    <d v="2024-06-17T00:00:00"/>
    <s v=""/>
    <s v="4800002579"/>
    <s v="1030"/>
    <d v="2024-06-14T00:00:00"/>
    <s v=""/>
    <s v=""/>
    <d v="2024-06-18T00:00:00"/>
    <n v="0"/>
    <n v="0"/>
    <s v=""/>
    <n v="100"/>
    <n v="100"/>
    <n v="100"/>
    <n v="0"/>
    <n v="0"/>
    <n v="0"/>
    <s v="X"/>
    <s v="0.00"/>
    <s v=""/>
    <s v="AMIDATA, S.A."/>
    <s v=""/>
    <s v="6795842P"/>
    <s v=""/>
    <n v="0"/>
    <n v="0"/>
    <m/>
    <s v="7218|JA2581_1001"/>
    <n v="4"/>
    <s v="-"/>
    <m/>
    <s v="YES"/>
    <n v="100"/>
    <s v=""/>
    <s v=""/>
    <n v="0"/>
    <s v="X"/>
    <n v="1"/>
    <s v=""/>
    <s v=""/>
    <s v=""/>
    <s v=""/>
    <n v="6"/>
    <n v="0"/>
    <m/>
    <n v="-591"/>
    <n v="0"/>
    <s v=""/>
    <s v=""/>
  </r>
  <r>
    <n v="41"/>
    <s v="39121432"/>
    <s v="Contacto de crimpado Molex 39-00-0039, M"/>
    <s v="1101756211"/>
    <s v="7"/>
    <d v="2024-06-17T00:00:00"/>
    <s v=""/>
    <s v="4800002579"/>
    <s v="1040"/>
    <d v="2024-06-14T00:00:00"/>
    <s v=""/>
    <s v=""/>
    <d v="2024-06-18T00:00:00"/>
    <n v="0"/>
    <n v="0"/>
    <s v=""/>
    <n v="1000"/>
    <n v="1000"/>
    <n v="1000"/>
    <n v="0"/>
    <n v="0"/>
    <n v="0"/>
    <s v="X"/>
    <s v="0.00"/>
    <s v=""/>
    <s v="AMIDATA, S.A."/>
    <s v=""/>
    <s v="1729134P"/>
    <s v=""/>
    <n v="0"/>
    <n v="0"/>
    <m/>
    <s v="7218|JA2581_1001"/>
    <n v="4"/>
    <s v="-"/>
    <m/>
    <s v="YES"/>
    <n v="1000"/>
    <s v=""/>
    <s v=""/>
    <n v="0"/>
    <s v="X"/>
    <n v="1"/>
    <s v=""/>
    <s v=""/>
    <s v=""/>
    <s v=""/>
    <n v="6"/>
    <n v="0"/>
    <m/>
    <n v="-591"/>
    <n v="0"/>
    <s v=""/>
    <s v=""/>
  </r>
  <r>
    <n v="42"/>
    <s v="39121421"/>
    <s v="Carcasa de conector de crimpado Molex 39"/>
    <s v="1101756211"/>
    <s v="8"/>
    <d v="2024-06-17T00:00:00"/>
    <s v=""/>
    <s v="4800002579"/>
    <s v="1050"/>
    <d v="2024-06-14T00:00:00"/>
    <s v=""/>
    <s v=""/>
    <d v="2024-06-18T00:00:00"/>
    <n v="0"/>
    <n v="0"/>
    <s v=""/>
    <n v="30"/>
    <n v="30"/>
    <n v="30"/>
    <n v="0"/>
    <n v="0"/>
    <n v="0"/>
    <s v="X"/>
    <s v="0.00"/>
    <s v=""/>
    <s v="AMIDATA, S.A."/>
    <s v=""/>
    <s v="2076789"/>
    <s v=""/>
    <n v="0"/>
    <n v="0"/>
    <m/>
    <s v="7218|JA2581_1001"/>
    <n v="4"/>
    <s v="-"/>
    <m/>
    <s v="YES"/>
    <n v="30"/>
    <s v=""/>
    <s v=""/>
    <n v="0"/>
    <s v="X"/>
    <n v="1"/>
    <s v=""/>
    <s v=""/>
    <s v=""/>
    <s v=""/>
    <n v="6"/>
    <n v="0"/>
    <m/>
    <n v="-591"/>
    <n v="0"/>
    <s v=""/>
    <s v=""/>
  </r>
  <r>
    <n v="43"/>
    <s v="39121432"/>
    <s v="Contacto de crimpado Molex 39-00-0041, M"/>
    <s v="1101756211"/>
    <s v="9"/>
    <d v="2024-06-17T00:00:00"/>
    <s v=""/>
    <s v="4800002579"/>
    <s v="1060"/>
    <d v="2024-06-14T00:00:00"/>
    <s v=""/>
    <s v=""/>
    <d v="2024-06-18T00:00:00"/>
    <n v="0"/>
    <n v="0"/>
    <s v=""/>
    <n v="1000"/>
    <n v="1000"/>
    <n v="1000"/>
    <n v="0"/>
    <n v="0"/>
    <n v="0"/>
    <s v="X"/>
    <s v="0.00"/>
    <s v=""/>
    <s v="AMIDATA, S.A."/>
    <s v=""/>
    <s v="1729140P"/>
    <s v=""/>
    <n v="0"/>
    <n v="0"/>
    <m/>
    <s v="7218|JA2581_1001"/>
    <n v="4"/>
    <s v="-"/>
    <m/>
    <s v="YES"/>
    <n v="1000"/>
    <s v=""/>
    <s v=""/>
    <n v="0"/>
    <s v="X"/>
    <n v="1"/>
    <s v=""/>
    <s v=""/>
    <s v=""/>
    <s v=""/>
    <n v="6"/>
    <n v="0"/>
    <m/>
    <n v="-591"/>
    <n v="0"/>
    <s v=""/>
    <s v=""/>
  </r>
  <r>
    <n v="44"/>
    <s v="39121432"/>
    <s v="Contacto de crimpado hembra Molex serie"/>
    <s v="1101756211"/>
    <s v="10"/>
    <d v="2024-06-17T00:00:00"/>
    <s v=""/>
    <s v="4800002579"/>
    <s v="1070"/>
    <d v="2024-06-14T00:00:00"/>
    <s v=""/>
    <s v=""/>
    <d v="2024-06-18T00:00:00"/>
    <n v="0"/>
    <n v="0"/>
    <s v=""/>
    <n v="250"/>
    <n v="250"/>
    <n v="250"/>
    <n v="0"/>
    <n v="0"/>
    <n v="0"/>
    <s v="X"/>
    <s v="0.00"/>
    <s v=""/>
    <s v="AMIDATA, S.A."/>
    <s v=""/>
    <s v="2363050P"/>
    <s v=""/>
    <n v="0"/>
    <n v="0"/>
    <m/>
    <s v="7218|JA2581_1001"/>
    <n v="4"/>
    <s v="-"/>
    <m/>
    <s v="YES"/>
    <n v="250"/>
    <s v=""/>
    <s v=""/>
    <n v="0"/>
    <s v="X"/>
    <n v="1"/>
    <s v=""/>
    <s v=""/>
    <s v=""/>
    <s v=""/>
    <n v="6"/>
    <n v="0"/>
    <m/>
    <n v="-591"/>
    <n v="0"/>
    <s v=""/>
    <s v=""/>
  </r>
  <r>
    <n v="45"/>
    <s v="39121432"/>
    <s v="Contacto de crimpado macho Molex serie S"/>
    <s v="1101756211"/>
    <s v="11"/>
    <d v="2024-06-17T00:00:00"/>
    <s v=""/>
    <s v="4800002579"/>
    <s v="1080"/>
    <d v="2024-06-14T00:00:00"/>
    <s v=""/>
    <s v=""/>
    <d v="2024-06-18T00:00:00"/>
    <n v="0"/>
    <n v="0"/>
    <s v=""/>
    <n v="250"/>
    <n v="250"/>
    <n v="250"/>
    <n v="0"/>
    <n v="0"/>
    <n v="0"/>
    <s v="X"/>
    <s v="0.00"/>
    <s v=""/>
    <s v="AMIDATA, S.A."/>
    <s v=""/>
    <s v="2363044P"/>
    <s v=""/>
    <n v="0"/>
    <n v="0"/>
    <m/>
    <s v="7218|JA2581_1001"/>
    <n v="4"/>
    <s v="-"/>
    <m/>
    <s v="YES"/>
    <n v="250"/>
    <s v=""/>
    <s v=""/>
    <n v="0"/>
    <s v="X"/>
    <n v="1"/>
    <s v=""/>
    <s v=""/>
    <s v=""/>
    <s v=""/>
    <n v="6"/>
    <n v="0"/>
    <m/>
    <n v="-591"/>
    <n v="0"/>
    <s v=""/>
    <s v=""/>
  </r>
  <r>
    <n v="46"/>
    <s v="39121421"/>
    <s v="Carcasa de conector Molex 50-57-9204, Se"/>
    <s v="1101756211"/>
    <s v="12"/>
    <d v="2024-06-17T00:00:00"/>
    <s v=""/>
    <s v="4800002579"/>
    <s v="1090"/>
    <d v="2024-06-14T00:00:00"/>
    <s v=""/>
    <s v=""/>
    <d v="2024-06-18T00:00:00"/>
    <n v="0"/>
    <n v="0"/>
    <s v=""/>
    <n v="10"/>
    <n v="10"/>
    <n v="10"/>
    <n v="0"/>
    <n v="0"/>
    <n v="0"/>
    <s v="X"/>
    <s v="0.00"/>
    <s v=""/>
    <s v="AMIDATA, S.A."/>
    <s v=""/>
    <s v="6703887"/>
    <s v=""/>
    <n v="0"/>
    <n v="0"/>
    <m/>
    <s v="7218|JA2581_1001"/>
    <n v="4"/>
    <s v="-"/>
    <m/>
    <s v="YES"/>
    <n v="10"/>
    <s v=""/>
    <s v=""/>
    <n v="0"/>
    <s v="X"/>
    <n v="1"/>
    <s v=""/>
    <s v=""/>
    <s v=""/>
    <s v=""/>
    <n v="6"/>
    <n v="0"/>
    <m/>
    <n v="-591"/>
    <n v="0"/>
    <s v=""/>
    <s v=""/>
  </r>
  <r>
    <n v="47"/>
    <s v="39121421"/>
    <s v="Carcasa de conector Molex 50-57-9404, Se"/>
    <s v="1101756211"/>
    <s v="13"/>
    <d v="2024-06-17T00:00:00"/>
    <s v=""/>
    <s v="4800002579"/>
    <s v="1100"/>
    <d v="2024-06-14T00:00:00"/>
    <s v=""/>
    <s v=""/>
    <d v="2024-06-18T00:00:00"/>
    <n v="0"/>
    <n v="0"/>
    <s v=""/>
    <n v="10"/>
    <n v="10"/>
    <n v="10"/>
    <n v="0"/>
    <n v="0"/>
    <n v="0"/>
    <s v="X"/>
    <s v="0.00"/>
    <s v=""/>
    <s v="AMIDATA, S.A."/>
    <s v=""/>
    <s v="6783161"/>
    <s v=""/>
    <n v="0"/>
    <n v="0"/>
    <m/>
    <s v="7218|JA2581_1001"/>
    <n v="4"/>
    <s v="-"/>
    <m/>
    <s v="YES"/>
    <n v="10"/>
    <s v=""/>
    <s v=""/>
    <n v="0"/>
    <s v="X"/>
    <n v="1"/>
    <s v=""/>
    <s v=""/>
    <s v=""/>
    <s v=""/>
    <n v="6"/>
    <n v="0"/>
    <m/>
    <n v="-591"/>
    <n v="0"/>
    <s v=""/>
    <s v=""/>
  </r>
  <r>
    <n v="48"/>
    <s v="39121432"/>
    <s v="Contacto de crimpado hembra Molex serie"/>
    <s v="1101756211"/>
    <s v="14"/>
    <d v="2024-06-17T00:00:00"/>
    <s v=""/>
    <s v="4800002579"/>
    <s v="1110"/>
    <d v="2024-06-14T00:00:00"/>
    <s v=""/>
    <s v=""/>
    <d v="2024-06-18T00:00:00"/>
    <n v="0"/>
    <n v="0"/>
    <s v=""/>
    <n v="1000"/>
    <n v="1000"/>
    <n v="1000"/>
    <n v="0"/>
    <n v="0"/>
    <n v="0"/>
    <s v="X"/>
    <s v="0.00"/>
    <s v=""/>
    <s v="AMIDATA, S.A."/>
    <s v=""/>
    <s v="6794742P"/>
    <s v=""/>
    <n v="0"/>
    <n v="0"/>
    <m/>
    <s v="7218|JA2581_1001"/>
    <n v="4"/>
    <s v="-"/>
    <m/>
    <s v="YES"/>
    <n v="1000"/>
    <s v=""/>
    <s v=""/>
    <n v="0"/>
    <s v="X"/>
    <n v="1"/>
    <s v=""/>
    <s v=""/>
    <s v=""/>
    <s v=""/>
    <n v="6"/>
    <n v="0"/>
    <m/>
    <n v="-591"/>
    <n v="0"/>
    <s v=""/>
    <s v=""/>
  </r>
  <r>
    <n v="49"/>
    <s v="39121421"/>
    <s v="Carcasa de conector Molex 43025-0600, Se"/>
    <s v="1101756211"/>
    <s v="15"/>
    <d v="2024-06-17T00:00:00"/>
    <s v=""/>
    <s v="4800002579"/>
    <s v="1120"/>
    <d v="2024-06-14T00:00:00"/>
    <s v=""/>
    <s v=""/>
    <d v="2024-06-18T00:00:00"/>
    <n v="0"/>
    <n v="0"/>
    <s v=""/>
    <n v="125"/>
    <n v="125"/>
    <n v="125"/>
    <n v="0"/>
    <n v="0"/>
    <n v="0"/>
    <s v="X"/>
    <s v="0.00"/>
    <s v=""/>
    <s v="AMIDATA, S.A."/>
    <s v=""/>
    <s v="2332769P"/>
    <s v=""/>
    <n v="0"/>
    <n v="0"/>
    <m/>
    <s v="7218|JA2581_1001"/>
    <n v="4"/>
    <s v="-"/>
    <m/>
    <s v="YES"/>
    <n v="125"/>
    <s v=""/>
    <s v=""/>
    <n v="0"/>
    <s v="X"/>
    <n v="1"/>
    <s v=""/>
    <s v=""/>
    <s v=""/>
    <s v=""/>
    <n v="6"/>
    <n v="0"/>
    <m/>
    <n v="-591"/>
    <n v="0"/>
    <s v=""/>
    <s v=""/>
  </r>
  <r>
    <n v="50"/>
    <s v="39121421"/>
    <s v="Carcasa de conector Molex 43020-0600, Se"/>
    <s v="1101756211"/>
    <s v="16"/>
    <d v="2024-06-17T00:00:00"/>
    <s v=""/>
    <s v="4800002579"/>
    <s v="1130"/>
    <d v="2024-06-14T00:00:00"/>
    <s v=""/>
    <s v=""/>
    <d v="2024-06-18T00:00:00"/>
    <n v="0"/>
    <n v="0"/>
    <s v=""/>
    <n v="100"/>
    <n v="100"/>
    <n v="100"/>
    <n v="0"/>
    <n v="0"/>
    <n v="0"/>
    <s v="X"/>
    <s v="0.00"/>
    <s v=""/>
    <s v="AMIDATA, S.A."/>
    <s v=""/>
    <s v="2332826P"/>
    <s v=""/>
    <n v="0"/>
    <n v="0"/>
    <m/>
    <s v="7218|JA2581_1001"/>
    <n v="4"/>
    <s v="-"/>
    <m/>
    <s v="YES"/>
    <n v="100"/>
    <s v=""/>
    <s v=""/>
    <n v="0"/>
    <s v="X"/>
    <n v="1"/>
    <s v=""/>
    <s v=""/>
    <s v=""/>
    <s v=""/>
    <n v="6"/>
    <n v="0"/>
    <m/>
    <n v="-591"/>
    <n v="0"/>
    <s v=""/>
    <s v=""/>
  </r>
  <r>
    <n v="51"/>
    <s v="39121432"/>
    <s v="Contacto de crimpado hembra Molex serie"/>
    <s v="1101756211"/>
    <s v="17"/>
    <d v="2024-06-17T00:00:00"/>
    <s v=""/>
    <s v="4800002579"/>
    <s v="1140"/>
    <d v="2024-06-14T00:00:00"/>
    <s v=""/>
    <s v=""/>
    <d v="2024-06-18T00:00:00"/>
    <n v="0"/>
    <n v="0"/>
    <s v=""/>
    <n v="100"/>
    <n v="100"/>
    <n v="100"/>
    <n v="0"/>
    <n v="0"/>
    <n v="0"/>
    <s v="X"/>
    <s v="0.00"/>
    <s v=""/>
    <s v="AMIDATA, S.A."/>
    <s v=""/>
    <s v="2333009"/>
    <s v=""/>
    <n v="0"/>
    <n v="0"/>
    <m/>
    <s v="7218|JA2581_1001"/>
    <n v="4"/>
    <s v="-"/>
    <m/>
    <s v="YES"/>
    <n v="100"/>
    <s v=""/>
    <s v=""/>
    <n v="0"/>
    <s v="X"/>
    <n v="1"/>
    <s v=""/>
    <s v=""/>
    <s v=""/>
    <s v=""/>
    <n v="6"/>
    <n v="0"/>
    <m/>
    <n v="-591"/>
    <n v="0"/>
    <s v=""/>
    <s v=""/>
  </r>
  <r>
    <n v="52"/>
    <s v="39121432"/>
    <s v="Contacto de terminal de crimpado Molex 4"/>
    <s v="1101756211"/>
    <s v="18"/>
    <d v="2024-06-17T00:00:00"/>
    <s v=""/>
    <s v="4800002579"/>
    <s v="1150"/>
    <d v="2024-06-14T00:00:00"/>
    <s v=""/>
    <s v=""/>
    <d v="2024-06-18T00:00:00"/>
    <n v="0"/>
    <n v="0"/>
    <s v=""/>
    <n v="100"/>
    <n v="100"/>
    <n v="100"/>
    <n v="0"/>
    <n v="0"/>
    <n v="0"/>
    <s v="X"/>
    <s v="0.00"/>
    <s v=""/>
    <s v="AMIDATA, S.A."/>
    <s v=""/>
    <s v="2333037"/>
    <s v=""/>
    <n v="0"/>
    <n v="0"/>
    <m/>
    <s v="7218|JA2581_1001"/>
    <n v="4"/>
    <s v="-"/>
    <m/>
    <s v="YES"/>
    <n v="100"/>
    <s v=""/>
    <s v=""/>
    <n v="0"/>
    <s v="X"/>
    <n v="1"/>
    <s v=""/>
    <s v=""/>
    <s v=""/>
    <s v=""/>
    <n v="6"/>
    <n v="0"/>
    <m/>
    <n v="-591"/>
    <n v="0"/>
    <s v=""/>
    <s v=""/>
  </r>
  <r>
    <n v="53"/>
    <s v="39121432"/>
    <s v="Contacto de crimpado hembra Molex serie"/>
    <s v="1101756236"/>
    <s v="1"/>
    <d v="2024-06-17T00:00:00"/>
    <s v=""/>
    <s v="4800002579"/>
    <s v="1220"/>
    <d v="2024-06-14T00:00:00"/>
    <s v=""/>
    <s v=""/>
    <d v="2024-06-18T00:00:00"/>
    <n v="0"/>
    <n v="0"/>
    <s v=""/>
    <n v="100"/>
    <n v="100"/>
    <n v="100"/>
    <n v="0"/>
    <n v="0"/>
    <n v="0"/>
    <s v="X"/>
    <s v="0.00"/>
    <s v=""/>
    <s v="AMIDATA, S.A."/>
    <s v=""/>
    <s v="6706293"/>
    <s v=""/>
    <n v="0"/>
    <n v="0"/>
    <m/>
    <s v="7218|JA2581_1001"/>
    <n v="4"/>
    <s v="-"/>
    <m/>
    <s v="YES"/>
    <n v="100"/>
    <s v=""/>
    <s v=""/>
    <n v="0"/>
    <s v="X"/>
    <n v="1"/>
    <s v=""/>
    <s v=""/>
    <s v=""/>
    <s v=""/>
    <n v="6"/>
    <n v="0"/>
    <m/>
    <n v="-591"/>
    <n v="0"/>
    <s v=""/>
    <s v=""/>
  </r>
  <r>
    <n v="54"/>
    <s v="39121421"/>
    <s v="Carcasa de conector Molex 51110-0860, Se"/>
    <s v="1101756236"/>
    <s v="2"/>
    <d v="2024-06-17T00:00:00"/>
    <s v=""/>
    <s v="4800002579"/>
    <s v="1230"/>
    <d v="2024-06-14T00:00:00"/>
    <s v=""/>
    <s v=""/>
    <d v="2024-06-18T00:00:00"/>
    <n v="0"/>
    <n v="0"/>
    <s v=""/>
    <n v="100"/>
    <n v="100"/>
    <n v="100"/>
    <n v="0"/>
    <n v="0"/>
    <n v="0"/>
    <s v="X"/>
    <s v="0.00"/>
    <s v=""/>
    <s v="AMIDATA, S.A."/>
    <s v=""/>
    <s v="6703607"/>
    <s v=""/>
    <n v="0"/>
    <n v="0"/>
    <m/>
    <s v="7218|JA2581_1001"/>
    <n v="4"/>
    <s v="-"/>
    <m/>
    <s v="YES"/>
    <n v="100"/>
    <s v=""/>
    <s v=""/>
    <n v="0"/>
    <s v="X"/>
    <n v="1"/>
    <s v=""/>
    <s v=""/>
    <s v=""/>
    <s v=""/>
    <n v="6"/>
    <n v="0"/>
    <m/>
    <n v="-591"/>
    <n v="0"/>
    <s v=""/>
    <s v=""/>
  </r>
  <r>
    <n v="55"/>
    <s v="39121432"/>
    <s v="Puntera hueca de crimpado Schneider Elec"/>
    <s v="1101756236"/>
    <s v="3"/>
    <d v="2024-06-17T00:00:00"/>
    <s v=""/>
    <s v="4800002579"/>
    <s v="1240"/>
    <d v="2024-06-14T00:00:00"/>
    <s v=""/>
    <s v=""/>
    <d v="2024-06-18T00:00:00"/>
    <n v="0"/>
    <n v="0"/>
    <s v=""/>
    <n v="3"/>
    <n v="3"/>
    <n v="3"/>
    <n v="0"/>
    <n v="0"/>
    <n v="0"/>
    <s v="X"/>
    <s v="0.00"/>
    <s v=""/>
    <s v="AMIDATA, S.A."/>
    <s v=""/>
    <s v="2546429"/>
    <s v=""/>
    <n v="0"/>
    <n v="0"/>
    <m/>
    <s v="7218|JA2581_1001"/>
    <n v="4"/>
    <s v="-"/>
    <m/>
    <s v="YES"/>
    <n v="3"/>
    <s v=""/>
    <s v=""/>
    <n v="0"/>
    <s v="X"/>
    <n v="1"/>
    <s v=""/>
    <s v=""/>
    <s v=""/>
    <s v=""/>
    <n v="6"/>
    <n v="0"/>
    <m/>
    <n v="-591"/>
    <n v="0"/>
    <s v=""/>
    <s v=""/>
  </r>
  <r>
    <n v="56"/>
    <s v="31163100"/>
    <s v="Tornillo de conector - Bloqueo roscado,"/>
    <s v="1101756236"/>
    <s v="4"/>
    <d v="2024-06-17T00:00:00"/>
    <s v=""/>
    <s v="4800002579"/>
    <s v="1250"/>
    <d v="2024-06-14T00:00:00"/>
    <s v=""/>
    <s v=""/>
    <d v="2024-06-18T00:00:00"/>
    <n v="0"/>
    <n v="0"/>
    <s v=""/>
    <n v="400"/>
    <n v="400"/>
    <n v="400"/>
    <n v="0"/>
    <n v="0"/>
    <n v="0"/>
    <s v="X"/>
    <s v="0.00"/>
    <s v=""/>
    <s v="AMIDATA, S.A."/>
    <s v=""/>
    <s v="0453886"/>
    <s v=""/>
    <n v="0"/>
    <n v="0"/>
    <m/>
    <s v="7218|JA2581_1001"/>
    <n v="4"/>
    <s v="-"/>
    <m/>
    <s v="YES"/>
    <n v="400"/>
    <s v=""/>
    <s v=""/>
    <n v="0"/>
    <s v="X"/>
    <n v="1"/>
    <s v=""/>
    <s v=""/>
    <s v=""/>
    <s v=""/>
    <n v="6"/>
    <n v="0"/>
    <m/>
    <n v="-591"/>
    <n v="0"/>
    <s v=""/>
    <s v=""/>
  </r>
  <r>
    <n v="57"/>
    <s v="11162114"/>
    <s v="Cinta de gancho y bucle Velcro de color"/>
    <s v="1101756236"/>
    <s v="5"/>
    <d v="2024-06-17T00:00:00"/>
    <s v=""/>
    <s v="4800002579"/>
    <s v="1260"/>
    <d v="2024-06-14T00:00:00"/>
    <s v=""/>
    <s v=""/>
    <d v="2024-06-18T00:00:00"/>
    <n v="0"/>
    <n v="0"/>
    <s v=""/>
    <n v="1"/>
    <n v="1"/>
    <n v="1"/>
    <n v="0"/>
    <n v="0"/>
    <n v="0"/>
    <s v="X"/>
    <s v="0.00"/>
    <s v=""/>
    <s v="AMIDATA, S.A."/>
    <s v=""/>
    <s v="4239533"/>
    <s v=""/>
    <n v="0"/>
    <n v="0"/>
    <m/>
    <s v="7218|JA2581_1001"/>
    <n v="4"/>
    <s v="-"/>
    <m/>
    <s v="YES"/>
    <n v="1"/>
    <s v=""/>
    <s v=""/>
    <n v="0"/>
    <s v="X"/>
    <n v="1"/>
    <s v=""/>
    <s v=""/>
    <s v=""/>
    <s v=""/>
    <n v="6"/>
    <n v="0"/>
    <m/>
    <n v="-591"/>
    <n v="0"/>
    <s v=""/>
    <s v=""/>
  </r>
  <r>
    <n v="58"/>
    <s v="39121432"/>
    <s v="Terminal redondo aislado de Cobre RS PRO"/>
    <s v="1101756236"/>
    <s v="6"/>
    <d v="2024-06-17T00:00:00"/>
    <s v=""/>
    <s v="4800002579"/>
    <s v="1270"/>
    <d v="2024-06-14T00:00:00"/>
    <s v=""/>
    <s v=""/>
    <d v="2024-06-18T00:00:00"/>
    <n v="0"/>
    <n v="0"/>
    <s v=""/>
    <n v="100"/>
    <n v="100"/>
    <n v="100"/>
    <n v="0"/>
    <n v="0"/>
    <n v="0"/>
    <s v="X"/>
    <s v="0.00"/>
    <s v=""/>
    <s v="AMIDATA, S.A."/>
    <s v=""/>
    <s v="2673919"/>
    <s v=""/>
    <n v="0"/>
    <n v="0"/>
    <m/>
    <s v="7218|JA2581_1001"/>
    <n v="4"/>
    <s v="-"/>
    <m/>
    <s v="YES"/>
    <n v="100"/>
    <s v=""/>
    <s v=""/>
    <n v="0"/>
    <s v="X"/>
    <n v="1"/>
    <s v=""/>
    <s v=""/>
    <s v=""/>
    <s v=""/>
    <n v="6"/>
    <n v="0"/>
    <m/>
    <n v="-591"/>
    <n v="0"/>
    <s v=""/>
    <s v=""/>
  </r>
  <r>
    <n v="59"/>
    <s v="39121432"/>
    <s v="Terminal redondo aislado de Cobre RS PRO"/>
    <s v="1101756236"/>
    <s v="7"/>
    <d v="2024-06-17T00:00:00"/>
    <s v=""/>
    <s v="4800002579"/>
    <s v="1280"/>
    <d v="2024-06-14T00:00:00"/>
    <s v=""/>
    <s v=""/>
    <d v="2024-06-18T00:00:00"/>
    <n v="0"/>
    <n v="0"/>
    <s v=""/>
    <n v="100"/>
    <n v="100"/>
    <n v="100"/>
    <n v="0"/>
    <n v="0"/>
    <n v="0"/>
    <s v="X"/>
    <s v="0.00"/>
    <s v=""/>
    <s v="AMIDATA, S.A."/>
    <s v=""/>
    <s v="2673880"/>
    <s v=""/>
    <n v="0"/>
    <n v="0"/>
    <m/>
    <s v="7218|JA2581_1001"/>
    <n v="4"/>
    <s v="-"/>
    <m/>
    <s v="YES"/>
    <n v="100"/>
    <s v=""/>
    <s v=""/>
    <n v="0"/>
    <s v="X"/>
    <n v="1"/>
    <s v=""/>
    <s v=""/>
    <s v=""/>
    <s v=""/>
    <n v="6"/>
    <n v="0"/>
    <m/>
    <n v="-591"/>
    <n v="0"/>
    <s v=""/>
    <s v=""/>
  </r>
  <r>
    <n v="60"/>
    <s v="39121432"/>
    <s v="Terminal redondo aislado de Cobre RS PRO"/>
    <s v="1101756236"/>
    <s v="8"/>
    <d v="2024-06-17T00:00:00"/>
    <s v=""/>
    <s v="4800002579"/>
    <s v="1290"/>
    <d v="2024-06-14T00:00:00"/>
    <s v=""/>
    <s v=""/>
    <d v="2024-06-18T00:00:00"/>
    <n v="0"/>
    <n v="0"/>
    <s v=""/>
    <n v="500"/>
    <n v="500"/>
    <n v="500"/>
    <n v="0"/>
    <n v="0"/>
    <n v="0"/>
    <s v="X"/>
    <s v="0.00"/>
    <s v=""/>
    <s v="AMIDATA, S.A."/>
    <s v=""/>
    <s v="2673650"/>
    <s v=""/>
    <n v="0"/>
    <n v="0"/>
    <m/>
    <s v="7218|JA2581_1001"/>
    <n v="4"/>
    <s v="-"/>
    <m/>
    <s v="YES"/>
    <n v="500"/>
    <s v=""/>
    <s v=""/>
    <n v="0"/>
    <s v="X"/>
    <n v="1"/>
    <s v=""/>
    <s v=""/>
    <s v=""/>
    <s v=""/>
    <n v="6"/>
    <n v="0"/>
    <m/>
    <n v="-591"/>
    <n v="0"/>
    <s v=""/>
    <s v=""/>
  </r>
  <r>
    <n v="61"/>
    <s v="39121432"/>
    <s v="Terminal redondo aislado de Cobre RS PRO"/>
    <s v="1101756236"/>
    <s v="9"/>
    <d v="2024-06-17T00:00:00"/>
    <s v=""/>
    <s v="4800002579"/>
    <s v="1300"/>
    <d v="2024-06-14T00:00:00"/>
    <s v=""/>
    <s v=""/>
    <d v="2024-06-18T00:00:00"/>
    <n v="0"/>
    <n v="0"/>
    <s v=""/>
    <n v="200"/>
    <n v="200"/>
    <n v="200"/>
    <n v="0"/>
    <n v="0"/>
    <n v="0"/>
    <s v="X"/>
    <s v="0.00"/>
    <s v=""/>
    <s v="AMIDATA, S.A."/>
    <s v=""/>
    <s v="2394098"/>
    <s v=""/>
    <n v="0"/>
    <n v="0"/>
    <m/>
    <s v="7218|JA2581_1001"/>
    <n v="4"/>
    <s v="-"/>
    <m/>
    <s v="YES"/>
    <n v="200"/>
    <s v=""/>
    <s v=""/>
    <n v="0"/>
    <s v="X"/>
    <n v="1"/>
    <s v=""/>
    <s v=""/>
    <s v=""/>
    <s v=""/>
    <n v="6"/>
    <n v="0"/>
    <m/>
    <n v="-591"/>
    <n v="0"/>
    <s v=""/>
    <s v=""/>
  </r>
  <r>
    <n v="62"/>
    <s v="39121432"/>
    <s v="Terminal de horquilla RS PRO, Aislado, M"/>
    <s v="1101756236"/>
    <s v="10"/>
    <d v="2024-06-17T00:00:00"/>
    <s v=""/>
    <s v="4800002579"/>
    <s v="1310"/>
    <d v="2024-06-14T00:00:00"/>
    <s v=""/>
    <s v=""/>
    <d v="2024-06-18T00:00:00"/>
    <n v="0"/>
    <n v="0"/>
    <s v=""/>
    <n v="200"/>
    <n v="200"/>
    <n v="200"/>
    <n v="0"/>
    <n v="0"/>
    <n v="0"/>
    <s v="X"/>
    <s v="0.00"/>
    <s v=""/>
    <s v="AMIDATA, S.A."/>
    <s v=""/>
    <s v="0534272"/>
    <s v=""/>
    <n v="0"/>
    <n v="0"/>
    <m/>
    <s v="7218|JA2581_1001"/>
    <n v="4"/>
    <s v="-"/>
    <m/>
    <s v="YES"/>
    <n v="200"/>
    <s v=""/>
    <s v=""/>
    <n v="0"/>
    <s v="X"/>
    <n v="1"/>
    <s v=""/>
    <s v=""/>
    <s v=""/>
    <s v=""/>
    <n v="6"/>
    <n v="0"/>
    <m/>
    <n v="-591"/>
    <n v="0"/>
    <s v=""/>
    <s v=""/>
  </r>
  <r>
    <n v="63"/>
    <s v="39121432"/>
    <s v="Puntera hueca de crimpado RS PRO, Pin de"/>
    <s v="1101756236"/>
    <s v="11"/>
    <d v="2024-06-17T00:00:00"/>
    <s v=""/>
    <s v="4800002579"/>
    <s v="1320"/>
    <d v="2024-06-14T00:00:00"/>
    <s v=""/>
    <s v=""/>
    <d v="2024-06-18T00:00:00"/>
    <n v="0"/>
    <n v="0"/>
    <s v=""/>
    <n v="200"/>
    <n v="200"/>
    <n v="200"/>
    <n v="0"/>
    <n v="0"/>
    <n v="0"/>
    <s v="X"/>
    <s v="0.00"/>
    <s v=""/>
    <s v="AMIDATA, S.A."/>
    <s v=""/>
    <s v="2114296"/>
    <s v=""/>
    <n v="0"/>
    <n v="0"/>
    <m/>
    <s v="7218|JA2581_1001"/>
    <n v="4"/>
    <s v="-"/>
    <m/>
    <s v="YES"/>
    <n v="200"/>
    <s v=""/>
    <s v=""/>
    <n v="0"/>
    <s v="X"/>
    <n v="1"/>
    <s v=""/>
    <s v=""/>
    <s v=""/>
    <s v=""/>
    <n v="6"/>
    <n v="0"/>
    <m/>
    <n v="-591"/>
    <n v="0"/>
    <s v=""/>
    <s v=""/>
  </r>
  <r>
    <n v="64"/>
    <s v="39121432"/>
    <s v="Puntera hueca de crimpado RS PRO, Pin de"/>
    <s v="1101756236"/>
    <s v="12"/>
    <d v="2024-06-17T00:00:00"/>
    <s v=""/>
    <s v="4800002579"/>
    <s v="1330"/>
    <d v="2024-06-14T00:00:00"/>
    <s v=""/>
    <s v=""/>
    <d v="2024-06-18T00:00:00"/>
    <n v="0"/>
    <n v="0"/>
    <s v=""/>
    <n v="100"/>
    <n v="100"/>
    <n v="100"/>
    <n v="0"/>
    <n v="0"/>
    <n v="0"/>
    <s v="X"/>
    <s v="0.00"/>
    <s v=""/>
    <s v="AMIDATA, S.A."/>
    <s v=""/>
    <s v="2114319"/>
    <s v=""/>
    <n v="0"/>
    <n v="0"/>
    <m/>
    <s v="7218|JA2581_1001"/>
    <n v="4"/>
    <s v="-"/>
    <m/>
    <s v="YES"/>
    <n v="100"/>
    <s v=""/>
    <s v=""/>
    <n v="0"/>
    <s v="X"/>
    <n v="1"/>
    <s v=""/>
    <s v=""/>
    <s v=""/>
    <s v=""/>
    <n v="6"/>
    <n v="0"/>
    <m/>
    <n v="-591"/>
    <n v="0"/>
    <s v=""/>
    <s v=""/>
  </r>
  <r>
    <n v="65"/>
    <s v="39121432"/>
    <s v="Puntera hueca de crimpado RS PRO, Pin de"/>
    <s v="1101756236"/>
    <s v="13"/>
    <d v="2024-06-17T00:00:00"/>
    <s v=""/>
    <s v="4800002579"/>
    <s v="1340"/>
    <d v="2024-06-14T00:00:00"/>
    <s v=""/>
    <s v=""/>
    <d v="2024-06-18T00:00:00"/>
    <n v="0"/>
    <n v="0"/>
    <s v=""/>
    <n v="100"/>
    <n v="100"/>
    <n v="100"/>
    <n v="0"/>
    <n v="0"/>
    <n v="0"/>
    <s v="X"/>
    <s v="0.00"/>
    <s v=""/>
    <s v="AMIDATA, S.A."/>
    <s v=""/>
    <s v="2114325"/>
    <s v=""/>
    <n v="0"/>
    <n v="0"/>
    <m/>
    <s v="7218|JA2581_1001"/>
    <n v="4"/>
    <s v="-"/>
    <m/>
    <s v="YES"/>
    <n v="100"/>
    <s v=""/>
    <s v=""/>
    <n v="0"/>
    <s v="X"/>
    <n v="1"/>
    <s v=""/>
    <s v=""/>
    <s v=""/>
    <s v=""/>
    <n v="6"/>
    <n v="0"/>
    <m/>
    <n v="-591"/>
    <n v="0"/>
    <s v=""/>
    <s v=""/>
  </r>
  <r>
    <n v="66"/>
    <s v="24112003"/>
    <s v="Gaveta RS PRO, Rojo de Cart&amp;#243;n, 100m"/>
    <s v="1101773840"/>
    <s v="1"/>
    <d v="2024-08-08T00:00:00"/>
    <s v=""/>
    <s v="4800002611"/>
    <s v="3020"/>
    <d v="2024-08-01T00:00:00"/>
    <s v=""/>
    <s v=""/>
    <d v="2024-08-09T00:00:00"/>
    <n v="0"/>
    <n v="0"/>
    <s v=""/>
    <n v="1"/>
    <n v="1"/>
    <n v="1"/>
    <n v="0"/>
    <n v="0"/>
    <n v="0"/>
    <s v="X"/>
    <s v="0.00"/>
    <s v=""/>
    <s v="AMIDATA, S.A."/>
    <s v=""/>
    <s v="2281188"/>
    <s v=""/>
    <n v="0"/>
    <n v="0"/>
    <m/>
    <s v="7218|S24B05_P10322"/>
    <n v="8"/>
    <s v="-"/>
    <m/>
    <s v="YES"/>
    <n v="1"/>
    <s v=""/>
    <s v=""/>
    <n v="0"/>
    <s v="X"/>
    <n v="1"/>
    <s v=""/>
    <s v=""/>
    <s v=""/>
    <s v=""/>
    <n v="8"/>
    <n v="0"/>
    <m/>
    <n v="-539"/>
    <n v="0"/>
    <s v=""/>
    <s v=""/>
  </r>
  <r>
    <n v="67"/>
    <s v="24112003"/>
    <s v="Gaveta RS PRO, Rojo de Cart&amp;#243;n, 100m"/>
    <s v="1101773840"/>
    <s v="2"/>
    <d v="2024-08-08T00:00:00"/>
    <s v=""/>
    <s v="4800002611"/>
    <s v="3030"/>
    <d v="2024-08-01T00:00:00"/>
    <s v=""/>
    <s v=""/>
    <d v="2024-08-09T00:00:00"/>
    <n v="0"/>
    <n v="0"/>
    <s v=""/>
    <n v="2"/>
    <n v="2"/>
    <n v="2"/>
    <n v="0"/>
    <n v="0"/>
    <n v="0"/>
    <s v="X"/>
    <s v="0.00"/>
    <s v=""/>
    <s v="AMIDATA, S.A."/>
    <s v=""/>
    <s v="2281116"/>
    <s v=""/>
    <n v="0"/>
    <n v="0"/>
    <m/>
    <s v="7218|S24B05_P10322"/>
    <n v="8"/>
    <s v="-"/>
    <m/>
    <s v="YES"/>
    <n v="2"/>
    <s v=""/>
    <s v=""/>
    <n v="0"/>
    <s v="X"/>
    <n v="1"/>
    <s v=""/>
    <s v=""/>
    <s v=""/>
    <s v=""/>
    <n v="8"/>
    <n v="0"/>
    <m/>
    <n v="-539"/>
    <n v="0"/>
    <s v=""/>
    <s v=""/>
  </r>
  <r>
    <n v="68"/>
    <s v="24112003"/>
    <s v="Gaveta RS PRO, Rojo de Cart&amp;#243;n, 100m"/>
    <s v="1101773840"/>
    <s v="3"/>
    <d v="2024-08-08T00:00:00"/>
    <s v=""/>
    <s v="4800002611"/>
    <s v="3040"/>
    <d v="2024-08-01T00:00:00"/>
    <s v=""/>
    <s v=""/>
    <d v="2024-08-09T00:00:00"/>
    <n v="0"/>
    <n v="0"/>
    <s v=""/>
    <n v="1"/>
    <n v="1"/>
    <n v="1"/>
    <n v="0"/>
    <n v="0"/>
    <n v="0"/>
    <s v="X"/>
    <s v="0.00"/>
    <s v=""/>
    <s v="AMIDATA, S.A."/>
    <s v=""/>
    <s v="2281194"/>
    <s v=""/>
    <n v="0"/>
    <n v="0"/>
    <m/>
    <s v="7218|S24B05_P10322"/>
    <n v="8"/>
    <s v="-"/>
    <m/>
    <s v="YES"/>
    <n v="1"/>
    <s v=""/>
    <s v=""/>
    <n v="0"/>
    <s v="X"/>
    <n v="1"/>
    <s v=""/>
    <s v=""/>
    <s v=""/>
    <s v=""/>
    <n v="8"/>
    <n v="0"/>
    <m/>
    <n v="-539"/>
    <n v="0"/>
    <s v=""/>
    <s v=""/>
  </r>
  <r>
    <n v="69"/>
    <s v="24112003"/>
    <s v="Gaveta RS PRO, Rojo de Cart&amp;#243;n, 100m"/>
    <s v="1101773840"/>
    <s v="4"/>
    <d v="2024-08-08T00:00:00"/>
    <s v=""/>
    <s v="4800002611"/>
    <s v="3050"/>
    <d v="2024-08-01T00:00:00"/>
    <s v=""/>
    <s v=""/>
    <d v="2024-08-09T00:00:00"/>
    <n v="0"/>
    <n v="0"/>
    <s v=""/>
    <n v="1"/>
    <n v="1"/>
    <n v="1"/>
    <n v="0"/>
    <n v="0"/>
    <n v="0"/>
    <s v="X"/>
    <s v="0.00"/>
    <s v=""/>
    <s v="AMIDATA, S.A."/>
    <s v=""/>
    <s v="2281122"/>
    <s v=""/>
    <n v="0"/>
    <n v="0"/>
    <m/>
    <s v="7218|S24B05_P10322"/>
    <n v="8"/>
    <s v="-"/>
    <m/>
    <s v="YES"/>
    <n v="1"/>
    <s v=""/>
    <s v=""/>
    <n v="0"/>
    <s v="X"/>
    <n v="1"/>
    <s v=""/>
    <s v=""/>
    <s v=""/>
    <s v=""/>
    <n v="8"/>
    <n v="0"/>
    <m/>
    <n v="-539"/>
    <n v="0"/>
    <s v=""/>
    <s v=""/>
  </r>
  <r>
    <n v="70"/>
    <s v="1709800000000"/>
    <s v="PEQUEÑO MATERIAL FERRETERIA E INSTALACIO"/>
    <s v="1101775736"/>
    <s v="1"/>
    <d v="2024-08-19T00:00:00"/>
    <s v=""/>
    <s v="4200576567"/>
    <s v="90"/>
    <d v="2024-09-09T00:00:00"/>
    <d v="2024-09-09T00:00:00"/>
    <s v=""/>
    <d v="2024-11-06T00:00:00"/>
    <n v="55"/>
    <n v="8"/>
    <s v="Liberado"/>
    <n v="1"/>
    <n v="1"/>
    <n v="1"/>
    <n v="0"/>
    <n v="0"/>
    <n v="0"/>
    <s v="X"/>
    <s v="0.00"/>
    <s v=""/>
    <s v="HILTI ESPAÑOLA, S.A."/>
    <s v="OTROS FABRICANTES"/>
    <s v="1709800000000"/>
    <s v=""/>
    <n v="0"/>
    <n v="0"/>
    <m/>
    <s v="7218|JA2593_1001"/>
    <n v="58"/>
    <s v="-"/>
    <m/>
    <s v="YES"/>
    <n v="1"/>
    <s v=""/>
    <s v=""/>
    <n v="0"/>
    <s v="X"/>
    <n v="1"/>
    <s v=""/>
    <s v=""/>
    <s v=""/>
    <s v=""/>
    <n v="8"/>
    <n v="0"/>
    <m/>
    <n v="-450"/>
    <n v="0"/>
    <s v=""/>
    <s v=""/>
  </r>
  <r>
    <n v="71"/>
    <s v="1709800000000"/>
    <s v="PEQUEÑO MATERIAL FERRETERIA E INSTALACIO"/>
    <s v="1101775736"/>
    <s v="2"/>
    <d v="2024-08-19T00:00:00"/>
    <s v=""/>
    <s v="4200576567"/>
    <s v="100"/>
    <d v="2024-09-09T00:00:00"/>
    <d v="2024-09-09T00:00:00"/>
    <s v=""/>
    <d v="2024-11-06T00:00:00"/>
    <n v="55"/>
    <n v="8"/>
    <s v="Liberado"/>
    <n v="1"/>
    <n v="6"/>
    <n v="6"/>
    <n v="0"/>
    <n v="0"/>
    <n v="0"/>
    <s v="X"/>
    <s v="0.00"/>
    <s v=""/>
    <s v="HILTI ESPAÑOLA, S.A."/>
    <s v="OTROS FABRICANTES"/>
    <s v="1709800000000"/>
    <s v=""/>
    <n v="0"/>
    <n v="0"/>
    <m/>
    <s v="7218|JA2593_1001"/>
    <n v="58"/>
    <s v="-"/>
    <m/>
    <s v="YES"/>
    <n v="6"/>
    <s v=""/>
    <s v=""/>
    <n v="0"/>
    <s v="X"/>
    <n v="1"/>
    <s v=""/>
    <s v=""/>
    <s v=""/>
    <s v=""/>
    <n v="8"/>
    <n v="0"/>
    <m/>
    <n v="-450"/>
    <n v="0"/>
    <s v=""/>
    <s v=""/>
  </r>
  <r>
    <n v="72"/>
    <s v="1709800000000"/>
    <s v="PEQUEÑO MATERIAL FERRETERIA E INSTALACIO"/>
    <s v="1101775736"/>
    <s v="3"/>
    <d v="2024-08-19T00:00:00"/>
    <s v=""/>
    <s v="4200576567"/>
    <s v="110"/>
    <d v="2024-09-09T00:00:00"/>
    <d v="2024-09-09T00:00:00"/>
    <s v=""/>
    <d v="2024-11-06T00:00:00"/>
    <n v="55"/>
    <n v="8"/>
    <s v="Liberado"/>
    <n v="1"/>
    <n v="24"/>
    <n v="24"/>
    <n v="0"/>
    <n v="0"/>
    <n v="0"/>
    <s v="X"/>
    <s v="0.00"/>
    <s v=""/>
    <s v="HILTI ESPAÑOLA, S.A."/>
    <s v="OTROS FABRICANTES"/>
    <s v="1709800000000"/>
    <s v=""/>
    <n v="0"/>
    <n v="0"/>
    <m/>
    <s v="7218|JA2593_1001"/>
    <n v="58"/>
    <s v="-"/>
    <m/>
    <s v="YES"/>
    <n v="24"/>
    <s v=""/>
    <s v=""/>
    <n v="0"/>
    <s v="X"/>
    <n v="1"/>
    <s v=""/>
    <s v=""/>
    <s v=""/>
    <s v=""/>
    <n v="8"/>
    <n v="0"/>
    <m/>
    <n v="-450"/>
    <n v="0"/>
    <s v=""/>
    <s v=""/>
  </r>
  <r>
    <n v="73"/>
    <s v="1709800000000"/>
    <s v="PEQUEÑO MATERIAL FERRETERIA E INSTALACIO"/>
    <s v="1101775736"/>
    <s v="4"/>
    <d v="2024-08-19T00:00:00"/>
    <s v=""/>
    <s v="4200576567"/>
    <s v="120"/>
    <d v="2024-09-09T00:00:00"/>
    <d v="2024-09-09T00:00:00"/>
    <s v=""/>
    <d v="2024-11-06T00:00:00"/>
    <n v="55"/>
    <n v="8"/>
    <s v="Liberado"/>
    <n v="1"/>
    <n v="1"/>
    <n v="1"/>
    <n v="0"/>
    <n v="0"/>
    <n v="0"/>
    <s v="X"/>
    <s v="0.00"/>
    <s v=""/>
    <s v="HILTI ESPAÑOLA, S.A."/>
    <s v="OTROS FABRICANTES"/>
    <s v="1709800000000"/>
    <s v=""/>
    <n v="0"/>
    <n v="0"/>
    <m/>
    <s v="7218|JA2593_1001"/>
    <n v="58"/>
    <s v="-"/>
    <m/>
    <s v="YES"/>
    <n v="1"/>
    <s v=""/>
    <s v=""/>
    <n v="0"/>
    <s v="X"/>
    <n v="1"/>
    <s v=""/>
    <s v=""/>
    <s v=""/>
    <s v=""/>
    <n v="8"/>
    <n v="0"/>
    <m/>
    <n v="-450"/>
    <n v="0"/>
    <s v=""/>
    <s v=""/>
  </r>
  <r>
    <n v="74"/>
    <s v="1709800000000"/>
    <s v="PEQUEÑO MATERIAL FERRETERIA E INSTALACIO"/>
    <s v="1101775736"/>
    <s v="5"/>
    <d v="2024-08-19T00:00:00"/>
    <s v=""/>
    <s v="4200576567"/>
    <s v="130"/>
    <d v="2024-09-09T00:00:00"/>
    <d v="2024-09-09T00:00:00"/>
    <s v=""/>
    <d v="2024-11-06T00:00:00"/>
    <n v="55"/>
    <n v="8"/>
    <s v="Liberado"/>
    <n v="1"/>
    <n v="1"/>
    <n v="1"/>
    <n v="0"/>
    <n v="0"/>
    <n v="0"/>
    <s v="X"/>
    <s v="0.00"/>
    <s v=""/>
    <s v="HILTI ESPAÑOLA, S.A."/>
    <s v="OTROS FABRICANTES"/>
    <s v="1709800000000"/>
    <s v=""/>
    <n v="0"/>
    <n v="0"/>
    <m/>
    <s v="7218|JA2593_1001"/>
    <n v="58"/>
    <s v="-"/>
    <m/>
    <s v="YES"/>
    <n v="1"/>
    <s v=""/>
    <s v=""/>
    <n v="0"/>
    <s v="X"/>
    <n v="1"/>
    <s v=""/>
    <s v=""/>
    <s v=""/>
    <s v=""/>
    <n v="8"/>
    <n v="0"/>
    <m/>
    <n v="-450"/>
    <n v="0"/>
    <s v=""/>
    <s v=""/>
  </r>
  <r>
    <n v="75"/>
    <s v="9999000322010"/>
    <s v="N.R. PANELES SIMULADORES"/>
    <s v="1101780013"/>
    <s v="1"/>
    <d v="2024-09-05T00:00:00"/>
    <s v=""/>
    <s v="4200578537"/>
    <s v="10"/>
    <d v="2024-09-24T00:00:00"/>
    <d v="2024-09-24T00:00:00"/>
    <s v=""/>
    <d v="2025-01-31T00:00:00"/>
    <n v="95"/>
    <n v="8"/>
    <s v="Liberado"/>
    <n v="1"/>
    <n v="1"/>
    <n v="1"/>
    <n v="0"/>
    <n v="0"/>
    <n v="0"/>
    <s v="X"/>
    <s v="0.00"/>
    <s v=""/>
    <s v="SUMINISTROS, FRESADOS Y GRABADOS"/>
    <s v=""/>
    <s v=""/>
    <s v=""/>
    <n v="1"/>
    <n v="1"/>
    <m/>
    <s v="7218|JA2583_1001"/>
    <n v="129"/>
    <s v="-"/>
    <m/>
    <s v="YES"/>
    <n v="1"/>
    <s v=""/>
    <s v=""/>
    <n v="0"/>
    <s v="X"/>
    <n v="1"/>
    <s v=""/>
    <s v=""/>
    <s v=""/>
    <s v=""/>
    <n v="9"/>
    <n v="0"/>
    <m/>
    <n v="-364"/>
    <n v="0"/>
    <s v=""/>
    <s v=""/>
  </r>
  <r>
    <n v="76"/>
    <s v="32121615"/>
    <s v="Resistencia RS PRO, de 100? &amp;#177;5%, 0."/>
    <s v="1101786463"/>
    <s v="1"/>
    <d v="2024-09-26T00:00:00"/>
    <s v=""/>
    <s v="4800002666"/>
    <s v="1210"/>
    <d v="2024-09-24T00:00:00"/>
    <s v=""/>
    <s v=""/>
    <d v="2024-09-27T00:00:00"/>
    <n v="0"/>
    <n v="0"/>
    <s v=""/>
    <n v="10"/>
    <n v="10"/>
    <n v="10"/>
    <n v="0"/>
    <n v="0"/>
    <n v="0"/>
    <s v="X"/>
    <s v="0.00"/>
    <s v=""/>
    <s v="AMIDATA, S.A."/>
    <s v=""/>
    <s v="7077587"/>
    <s v=""/>
    <n v="0"/>
    <n v="0"/>
    <m/>
    <s v="7218|JA2593_1001"/>
    <n v="3"/>
    <s v="-"/>
    <m/>
    <s v="YES"/>
    <n v="10"/>
    <s v=""/>
    <s v=""/>
    <n v="0"/>
    <s v="X"/>
    <n v="1"/>
    <s v=""/>
    <s v=""/>
    <s v=""/>
    <s v=""/>
    <n v="9"/>
    <n v="0"/>
    <m/>
    <n v="-490"/>
    <n v="0"/>
    <s v=""/>
    <s v=""/>
  </r>
  <r>
    <n v="77"/>
    <s v="32121615"/>
    <s v="Resistencia RS PRO, de 100? &amp;#177;5%, 0."/>
    <s v="1101786467"/>
    <s v="1"/>
    <d v="2024-09-26T00:00:00"/>
    <s v=""/>
    <s v="4800002666"/>
    <s v="1220"/>
    <d v="2024-09-24T00:00:00"/>
    <s v=""/>
    <s v=""/>
    <d v="2024-09-27T00:00:00"/>
    <n v="0"/>
    <n v="0"/>
    <s v=""/>
    <n v="10"/>
    <n v="10"/>
    <n v="10"/>
    <n v="0"/>
    <n v="0"/>
    <n v="0"/>
    <s v="X"/>
    <s v="0.00"/>
    <s v=""/>
    <s v="AMIDATA, S.A."/>
    <s v=""/>
    <s v="7077587"/>
    <s v=""/>
    <n v="0"/>
    <n v="0"/>
    <m/>
    <s v="7218|JA2593_1001"/>
    <n v="3"/>
    <s v="-"/>
    <m/>
    <s v="YES"/>
    <n v="10"/>
    <s v=""/>
    <s v=""/>
    <n v="0"/>
    <s v="X"/>
    <n v="1"/>
    <s v=""/>
    <s v=""/>
    <s v=""/>
    <s v=""/>
    <n v="9"/>
    <n v="0"/>
    <m/>
    <n v="-490"/>
    <n v="0"/>
    <s v=""/>
    <s v=""/>
  </r>
  <r>
    <n v="78"/>
    <s v="39111803"/>
    <s v="Soporte para LED Arcolectric (Bulgin) Lt"/>
    <s v="1101790024"/>
    <s v="1"/>
    <d v="2024-10-04T00:00:00"/>
    <s v=""/>
    <s v="4800002669"/>
    <s v="4120"/>
    <d v="2024-10-01T00:00:00"/>
    <s v=""/>
    <s v=""/>
    <d v="2024-10-05T00:00:00"/>
    <n v="0"/>
    <n v="0"/>
    <s v=""/>
    <n v="1"/>
    <n v="1"/>
    <n v="1"/>
    <n v="0"/>
    <n v="0"/>
    <n v="0"/>
    <s v="X"/>
    <s v="0.00"/>
    <s v=""/>
    <s v="AMIDATA, S.A."/>
    <s v=""/>
    <s v="2370519"/>
    <s v=""/>
    <n v="0"/>
    <n v="0"/>
    <m/>
    <s v="7218|JA2593_1001"/>
    <n v="4"/>
    <s v="-"/>
    <m/>
    <s v="YES"/>
    <n v="1"/>
    <s v=""/>
    <s v=""/>
    <n v="0"/>
    <s v="X"/>
    <n v="1"/>
    <s v=""/>
    <s v=""/>
    <s v=""/>
    <s v=""/>
    <n v="10"/>
    <n v="0"/>
    <m/>
    <n v="-482"/>
    <n v="0"/>
    <s v=""/>
    <s v=""/>
  </r>
  <r>
    <n v="79"/>
    <s v="32111601"/>
    <s v="Fototransistor NPN ams OSRAM de amplio e"/>
    <s v="1101790024"/>
    <s v="2"/>
    <d v="2024-10-04T00:00:00"/>
    <s v=""/>
    <s v="4800002669"/>
    <s v="4130"/>
    <d v="2024-10-01T00:00:00"/>
    <s v=""/>
    <s v=""/>
    <d v="2024-10-05T00:00:00"/>
    <n v="0"/>
    <n v="0"/>
    <s v=""/>
    <n v="20"/>
    <n v="20"/>
    <n v="20"/>
    <n v="0"/>
    <n v="0"/>
    <n v="0"/>
    <s v="X"/>
    <s v="0.00"/>
    <s v=""/>
    <s v="AMIDATA, S.A."/>
    <s v=""/>
    <s v="6547808P"/>
    <s v=""/>
    <n v="0"/>
    <n v="0"/>
    <m/>
    <s v="7218|JA2593_1001"/>
    <n v="4"/>
    <s v="-"/>
    <m/>
    <s v="YES"/>
    <n v="20"/>
    <s v=""/>
    <s v=""/>
    <n v="0"/>
    <s v="X"/>
    <n v="1"/>
    <s v=""/>
    <s v=""/>
    <s v=""/>
    <s v=""/>
    <n v="10"/>
    <n v="0"/>
    <m/>
    <n v="-482"/>
    <n v="0"/>
    <s v=""/>
    <s v=""/>
  </r>
  <r>
    <n v="80"/>
    <s v="40183009"/>
    <s v="Tubo termorretr&amp;#225;ctil RS PRO de Poli"/>
    <s v="1101790024"/>
    <s v="3"/>
    <d v="2024-10-04T00:00:00"/>
    <s v=""/>
    <s v="4800002669"/>
    <s v="4140"/>
    <d v="2024-10-01T00:00:00"/>
    <s v=""/>
    <s v=""/>
    <d v="2024-10-05T00:00:00"/>
    <n v="0"/>
    <n v="0"/>
    <s v=""/>
    <n v="1"/>
    <n v="1"/>
    <n v="1"/>
    <n v="0"/>
    <n v="0"/>
    <n v="0"/>
    <s v="X"/>
    <s v="0.00"/>
    <s v=""/>
    <s v="AMIDATA, S.A."/>
    <s v=""/>
    <s v="7004646"/>
    <s v=""/>
    <n v="0"/>
    <n v="0"/>
    <m/>
    <s v="7218|JA2593_1001"/>
    <n v="4"/>
    <s v="-"/>
    <m/>
    <s v="YES"/>
    <n v="1"/>
    <s v=""/>
    <s v=""/>
    <n v="0"/>
    <s v="X"/>
    <n v="1"/>
    <s v=""/>
    <s v=""/>
    <s v=""/>
    <s v=""/>
    <n v="10"/>
    <n v="0"/>
    <m/>
    <n v="-482"/>
    <n v="0"/>
    <s v=""/>
    <s v=""/>
  </r>
  <r>
    <n v="81"/>
    <s v="31163100"/>
    <s v="Tornillo de conector - Bloqueo roscado,"/>
    <s v="1101791120"/>
    <s v="1"/>
    <d v="2024-10-08T00:00:00"/>
    <s v=""/>
    <s v="4800002684"/>
    <s v="630"/>
    <d v="2024-10-07T00:00:00"/>
    <s v=""/>
    <s v=""/>
    <d v="2024-10-09T00:00:00"/>
    <n v="0"/>
    <n v="0"/>
    <s v=""/>
    <n v="10"/>
    <n v="10"/>
    <n v="10"/>
    <n v="0"/>
    <n v="0"/>
    <n v="0"/>
    <s v="X"/>
    <s v="0.00"/>
    <s v=""/>
    <s v="AMIDATA, S.A."/>
    <s v=""/>
    <s v="0453886"/>
    <s v=""/>
    <n v="0"/>
    <n v="0"/>
    <m/>
    <s v="7218|JA2593_1001"/>
    <n v="2"/>
    <s v="-"/>
    <m/>
    <s v="YES"/>
    <n v="10"/>
    <s v=""/>
    <s v=""/>
    <n v="0"/>
    <s v="X"/>
    <n v="1"/>
    <s v=""/>
    <s v=""/>
    <s v=""/>
    <s v=""/>
    <n v="10"/>
    <n v="0"/>
    <m/>
    <n v="-478"/>
    <n v="0"/>
    <s v=""/>
    <s v=""/>
  </r>
  <r>
    <n v="82"/>
    <s v="39121432"/>
    <s v="Conector circular Amphenol Limited Macho"/>
    <s v="1101791120"/>
    <s v="2"/>
    <d v="2024-10-08T00:00:00"/>
    <s v=""/>
    <s v="4800002684"/>
    <s v="640"/>
    <d v="2024-10-07T00:00:00"/>
    <s v=""/>
    <s v=""/>
    <d v="2024-10-09T00:00:00"/>
    <n v="0"/>
    <n v="0"/>
    <s v=""/>
    <n v="50"/>
    <n v="50"/>
    <n v="50"/>
    <n v="0"/>
    <n v="0"/>
    <n v="0"/>
    <s v="X"/>
    <s v="0.00"/>
    <s v=""/>
    <s v="AMIDATA, S.A."/>
    <s v=""/>
    <s v="8751462"/>
    <s v=""/>
    <n v="0"/>
    <n v="0"/>
    <m/>
    <s v="7218|JA2593_1001"/>
    <n v="2"/>
    <s v="-"/>
    <m/>
    <s v="YES"/>
    <n v="50"/>
    <s v=""/>
    <s v=""/>
    <n v="0"/>
    <s v="X"/>
    <n v="1"/>
    <s v=""/>
    <s v=""/>
    <s v=""/>
    <s v=""/>
    <n v="10"/>
    <n v="0"/>
    <m/>
    <n v="-478"/>
    <n v="0"/>
    <s v=""/>
    <s v=""/>
  </r>
  <r>
    <n v="83"/>
    <s v="39121432"/>
    <s v="Puntera hueca de crimpado RS PRO, Pin de"/>
    <s v="1101791120"/>
    <s v="3"/>
    <d v="2024-10-08T00:00:00"/>
    <s v=""/>
    <s v="4800002684"/>
    <s v="650"/>
    <d v="2024-10-07T00:00:00"/>
    <s v=""/>
    <s v=""/>
    <d v="2024-10-09T00:00:00"/>
    <n v="0"/>
    <n v="0"/>
    <s v=""/>
    <n v="100"/>
    <n v="100"/>
    <n v="100"/>
    <n v="0"/>
    <n v="0"/>
    <n v="0"/>
    <s v="X"/>
    <s v="0.00"/>
    <s v=""/>
    <s v="AMIDATA, S.A."/>
    <s v=""/>
    <s v="2114280"/>
    <s v=""/>
    <n v="0"/>
    <n v="0"/>
    <m/>
    <s v="7218|JA2593_1001"/>
    <n v="2"/>
    <s v="-"/>
    <m/>
    <s v="YES"/>
    <n v="100"/>
    <s v=""/>
    <s v=""/>
    <n v="0"/>
    <s v="X"/>
    <n v="1"/>
    <s v=""/>
    <s v=""/>
    <s v=""/>
    <s v=""/>
    <n v="10"/>
    <n v="0"/>
    <m/>
    <n v="-478"/>
    <n v="0"/>
    <s v=""/>
    <s v=""/>
  </r>
  <r>
    <n v="84"/>
    <s v="26121522"/>
    <s v="Cable para Entornos Hostiles TE Connecti"/>
    <s v="1101791858"/>
    <s v="1"/>
    <d v="2024-10-10T00:00:00"/>
    <s v=""/>
    <s v="4800002684"/>
    <s v="2430"/>
    <d v="2024-10-07T00:00:00"/>
    <s v=""/>
    <s v=""/>
    <d v="2024-10-11T00:00:00"/>
    <n v="0"/>
    <n v="0"/>
    <s v=""/>
    <n v="2"/>
    <n v="2"/>
    <n v="2"/>
    <n v="0"/>
    <n v="0"/>
    <n v="0"/>
    <s v="X"/>
    <s v="0.00"/>
    <s v=""/>
    <s v="AMIDATA, S.A."/>
    <s v=""/>
    <s v="2291472"/>
    <s v=""/>
    <n v="0"/>
    <n v="0"/>
    <m/>
    <s v="7218|JA2593_1001"/>
    <n v="4"/>
    <s v="-"/>
    <m/>
    <s v="YES"/>
    <n v="2"/>
    <s v=""/>
    <s v=""/>
    <n v="0"/>
    <s v="X"/>
    <n v="1"/>
    <s v=""/>
    <s v=""/>
    <s v=""/>
    <s v=""/>
    <n v="10"/>
    <n v="0"/>
    <m/>
    <n v="-476"/>
    <n v="0"/>
    <s v=""/>
    <s v=""/>
  </r>
  <r>
    <n v="85"/>
    <s v="32000000"/>
    <s v="Cabezal de pulsador Schneider Electric s"/>
    <s v="1101792080"/>
    <s v="1"/>
    <d v="2024-10-10T00:00:00"/>
    <s v=""/>
    <s v="4800002684"/>
    <s v="3030"/>
    <d v="2024-10-07T00:00:00"/>
    <s v=""/>
    <s v=""/>
    <d v="2024-10-11T00:00:00"/>
    <n v="0"/>
    <n v="0"/>
    <s v=""/>
    <n v="1"/>
    <n v="1"/>
    <n v="1"/>
    <n v="0"/>
    <n v="0"/>
    <n v="0"/>
    <s v="X"/>
    <s v="0.00"/>
    <s v=""/>
    <s v="AMIDATA, S.A."/>
    <s v=""/>
    <s v="2762926"/>
    <s v=""/>
    <n v="0"/>
    <n v="0"/>
    <m/>
    <s v="7218|JA2594_1001"/>
    <n v="4"/>
    <s v="-"/>
    <m/>
    <s v="YES"/>
    <n v="1"/>
    <s v=""/>
    <s v=""/>
    <n v="0"/>
    <s v="X"/>
    <n v="1"/>
    <s v=""/>
    <s v=""/>
    <s v=""/>
    <s v=""/>
    <n v="10"/>
    <n v="0"/>
    <m/>
    <n v="-476"/>
    <n v="0"/>
    <s v=""/>
    <s v=""/>
  </r>
  <r>
    <n v="86"/>
    <s v="39121432"/>
    <s v="Contacto para conector circular Amphenol"/>
    <s v="1101792134"/>
    <s v="1"/>
    <d v="2024-10-10T00:00:00"/>
    <s v=""/>
    <s v="4800002684"/>
    <s v="3240"/>
    <d v="2024-10-07T00:00:00"/>
    <s v=""/>
    <s v=""/>
    <d v="2024-10-11T00:00:00"/>
    <n v="0"/>
    <n v="0"/>
    <s v=""/>
    <n v="200"/>
    <n v="200"/>
    <n v="200"/>
    <n v="0"/>
    <n v="0"/>
    <n v="0"/>
    <s v="X"/>
    <s v="0.00"/>
    <s v=""/>
    <s v="AMIDATA, S.A."/>
    <s v=""/>
    <s v="7620670"/>
    <s v=""/>
    <n v="0"/>
    <n v="0"/>
    <m/>
    <s v="7218|JA2593_1001"/>
    <n v="4"/>
    <s v="-"/>
    <m/>
    <s v="YES"/>
    <n v="200"/>
    <s v=""/>
    <s v=""/>
    <n v="0"/>
    <s v="X"/>
    <n v="1"/>
    <s v=""/>
    <s v=""/>
    <s v=""/>
    <s v=""/>
    <n v="10"/>
    <n v="0"/>
    <m/>
    <n v="-476"/>
    <n v="0"/>
    <s v=""/>
    <s v=""/>
  </r>
  <r>
    <n v="87"/>
    <s v="39112102"/>
    <s v="LED Kingbright, Azul, 465 nm, Vf= 3.3 V,"/>
    <s v="1101792163"/>
    <s v="1"/>
    <d v="2024-10-10T00:00:00"/>
    <s v=""/>
    <s v="4800002684"/>
    <s v="3270"/>
    <d v="2024-10-07T00:00:00"/>
    <s v=""/>
    <s v=""/>
    <d v="2024-10-11T00:00:00"/>
    <n v="0"/>
    <n v="0"/>
    <s v=""/>
    <n v="5"/>
    <n v="5"/>
    <n v="5"/>
    <n v="0"/>
    <n v="0"/>
    <n v="0"/>
    <s v="X"/>
    <s v="0.00"/>
    <s v=""/>
    <s v="AMIDATA, S.A."/>
    <s v=""/>
    <s v="4663548"/>
    <s v=""/>
    <n v="0"/>
    <n v="0"/>
    <m/>
    <s v="7218|JA2593_1001"/>
    <n v="4"/>
    <s v="-"/>
    <m/>
    <s v="YES"/>
    <n v="5"/>
    <s v=""/>
    <s v=""/>
    <n v="0"/>
    <s v="X"/>
    <n v="1"/>
    <s v=""/>
    <s v=""/>
    <s v=""/>
    <s v=""/>
    <n v="10"/>
    <n v="0"/>
    <m/>
    <n v="-476"/>
    <n v="0"/>
    <s v=""/>
    <s v=""/>
  </r>
  <r>
    <n v="88"/>
    <s v="32111503"/>
    <s v="LED Nichia, Blanco, Vf= 3,2 V, 65 &amp;#176;"/>
    <s v="1101792163"/>
    <s v="2"/>
    <d v="2024-10-10T00:00:00"/>
    <s v=""/>
    <s v="4800002684"/>
    <s v="3280"/>
    <d v="2024-10-07T00:00:00"/>
    <s v=""/>
    <s v=""/>
    <d v="2024-10-11T00:00:00"/>
    <n v="0"/>
    <n v="0"/>
    <s v=""/>
    <n v="5"/>
    <n v="5"/>
    <n v="5"/>
    <n v="0"/>
    <n v="0"/>
    <n v="0"/>
    <s v="X"/>
    <s v="0.00"/>
    <s v=""/>
    <s v="AMIDATA, S.A."/>
    <s v=""/>
    <s v="7133974"/>
    <s v=""/>
    <n v="0"/>
    <n v="0"/>
    <m/>
    <s v="7218|JA2593_1001"/>
    <n v="4"/>
    <s v="-"/>
    <m/>
    <s v="YES"/>
    <n v="5"/>
    <s v=""/>
    <s v=""/>
    <n v="0"/>
    <s v="X"/>
    <n v="1"/>
    <s v=""/>
    <s v=""/>
    <s v=""/>
    <s v=""/>
    <n v="10"/>
    <n v="0"/>
    <m/>
    <n v="-476"/>
    <n v="0"/>
    <s v=""/>
    <s v=""/>
  </r>
  <r>
    <n v="89"/>
    <s v=""/>
    <s v="MONTAJE SIMULADOR A320"/>
    <s v="1101792892"/>
    <s v="1"/>
    <d v="2024-10-14T00:00:00"/>
    <s v=""/>
    <s v="4300334654"/>
    <s v="10"/>
    <d v="2024-11-04T00:00:00"/>
    <d v="2024-11-04T00:00:00"/>
    <s v=""/>
    <d v="2024-11-06T00:00:00"/>
    <n v="0"/>
    <n v="0"/>
    <s v="Liberado"/>
    <n v="1"/>
    <n v="1"/>
    <n v="0"/>
    <n v="0"/>
    <n v="0"/>
    <n v="0"/>
    <s v="X"/>
    <s v="0.00"/>
    <s v=""/>
    <s v="AUXITEL, S.L."/>
    <s v=""/>
    <s v=""/>
    <s v=""/>
    <n v="0"/>
    <n v="0"/>
    <m/>
    <s v="7218|JA2593_1001"/>
    <n v="2"/>
    <s v="-"/>
    <m/>
    <s v="YES"/>
    <n v="0"/>
    <s v=""/>
    <s v=""/>
    <n v="0"/>
    <s v="X"/>
    <n v="1"/>
    <s v=""/>
    <s v=""/>
    <s v=""/>
    <s v=""/>
    <n v="10"/>
    <n v="0"/>
    <m/>
    <n v="-450"/>
    <n v="0"/>
    <s v=""/>
    <s v=""/>
  </r>
  <r>
    <n v="90"/>
    <s v="32121609"/>
    <s v="Resistencia TE Connectivity, de 2k? &amp;#17"/>
    <s v="1101794250"/>
    <s v="1"/>
    <d v="2024-10-16T00:00:00"/>
    <s v=""/>
    <s v="4800002692"/>
    <s v="3500"/>
    <d v="2024-10-11T00:00:00"/>
    <s v=""/>
    <s v=""/>
    <d v="2024-10-17T00:00:00"/>
    <n v="0"/>
    <n v="0"/>
    <s v=""/>
    <n v="10"/>
    <n v="10"/>
    <n v="10"/>
    <n v="0"/>
    <n v="0"/>
    <n v="0"/>
    <s v="X"/>
    <s v="0.00"/>
    <s v=""/>
    <s v="AMIDATA, S.A."/>
    <s v=""/>
    <s v="1251200"/>
    <s v=""/>
    <n v="0"/>
    <n v="0"/>
    <m/>
    <s v="7218|JA2593_1001"/>
    <n v="6"/>
    <s v="-"/>
    <m/>
    <s v="YES"/>
    <n v="10"/>
    <s v=""/>
    <s v=""/>
    <n v="0"/>
    <s v="X"/>
    <n v="1"/>
    <s v=""/>
    <s v=""/>
    <s v=""/>
    <s v=""/>
    <n v="10"/>
    <n v="0"/>
    <m/>
    <n v="-470"/>
    <n v="0"/>
    <s v=""/>
    <s v=""/>
  </r>
  <r>
    <n v="91"/>
    <s v="39121534"/>
    <s v="Luz piloto, Universal LED, di&amp;#225;metro"/>
    <s v="1101794252"/>
    <s v="1"/>
    <d v="2024-10-16T00:00:00"/>
    <s v=""/>
    <s v="4800002692"/>
    <s v="3510"/>
    <d v="2024-10-11T00:00:00"/>
    <s v=""/>
    <s v=""/>
    <d v="2024-10-17T00:00:00"/>
    <n v="0"/>
    <n v="0"/>
    <s v=""/>
    <n v="2"/>
    <n v="2"/>
    <n v="2"/>
    <n v="0"/>
    <n v="0"/>
    <n v="0"/>
    <s v="X"/>
    <s v="0.00"/>
    <s v=""/>
    <s v="AMIDATA, S.A."/>
    <s v=""/>
    <s v="6095846"/>
    <s v=""/>
    <n v="0"/>
    <n v="0"/>
    <m/>
    <s v="7218|JA2593_1001"/>
    <n v="6"/>
    <s v="-"/>
    <m/>
    <s v="YES"/>
    <n v="2"/>
    <s v=""/>
    <s v=""/>
    <n v="0"/>
    <s v="X"/>
    <n v="1"/>
    <s v=""/>
    <s v=""/>
    <s v=""/>
    <s v=""/>
    <n v="10"/>
    <n v="0"/>
    <m/>
    <n v="-470"/>
    <n v="0"/>
    <s v=""/>
    <s v=""/>
  </r>
  <r>
    <n v="92"/>
    <s v="39122221"/>
    <s v="Bloque de luces Eaton 216557 M22-LED-W,"/>
    <s v="1101794252"/>
    <s v="2"/>
    <d v="2024-10-16T00:00:00"/>
    <s v=""/>
    <s v="4800002692"/>
    <s v="3520"/>
    <d v="2024-10-11T00:00:00"/>
    <s v=""/>
    <s v=""/>
    <d v="2024-10-17T00:00:00"/>
    <n v="0"/>
    <n v="0"/>
    <s v=""/>
    <n v="2"/>
    <n v="2"/>
    <n v="2"/>
    <n v="0"/>
    <n v="0"/>
    <n v="0"/>
    <s v="X"/>
    <s v="0.00"/>
    <s v=""/>
    <s v="AMIDATA, S.A."/>
    <s v=""/>
    <s v="3993630"/>
    <s v=""/>
    <n v="0"/>
    <n v="0"/>
    <m/>
    <s v="7218|JA2593_1001"/>
    <n v="6"/>
    <s v="-"/>
    <m/>
    <s v="YES"/>
    <n v="2"/>
    <s v=""/>
    <s v=""/>
    <n v="0"/>
    <s v="X"/>
    <n v="1"/>
    <s v=""/>
    <s v=""/>
    <s v=""/>
    <s v=""/>
    <n v="10"/>
    <n v="0"/>
    <m/>
    <n v="-470"/>
    <n v="0"/>
    <s v=""/>
    <s v=""/>
  </r>
  <r>
    <n v="93"/>
    <s v="32111601"/>
    <s v="Fototransistor NPN Vishay sensible a IR,"/>
    <s v="1101794570"/>
    <s v="1"/>
    <d v="2024-10-17T00:00:00"/>
    <s v=""/>
    <s v="4800002695"/>
    <s v="200"/>
    <d v="2024-10-18T00:00:00"/>
    <s v=""/>
    <s v=""/>
    <d v="2024-10-18T00:00:00"/>
    <n v="0"/>
    <n v="0"/>
    <s v=""/>
    <n v="100"/>
    <n v="100"/>
    <n v="100"/>
    <n v="0"/>
    <n v="0"/>
    <n v="0"/>
    <s v="X"/>
    <s v="0.00"/>
    <s v=""/>
    <s v="AMIDATA, S.A."/>
    <s v=""/>
    <s v="7000760P"/>
    <s v=""/>
    <n v="0"/>
    <n v="0"/>
    <m/>
    <s v="7218|JA2593_1001"/>
    <n v="0"/>
    <s v="-"/>
    <m/>
    <s v="YES"/>
    <n v="100"/>
    <s v=""/>
    <s v=""/>
    <n v="0"/>
    <s v="X"/>
    <n v="1"/>
    <s v=""/>
    <s v=""/>
    <s v=""/>
    <s v=""/>
    <n v="10"/>
    <n v="0"/>
    <m/>
    <n v="-469"/>
    <n v="0"/>
    <s v=""/>
    <s v=""/>
  </r>
  <r>
    <n v="94"/>
    <s v="27112147"/>
    <s v="Herramienta de crimpado Molex, serie 207"/>
    <s v="1101795754"/>
    <s v="1"/>
    <d v="2024-10-21T00:00:00"/>
    <s v=""/>
    <s v="4800002700"/>
    <s v="470"/>
    <d v="2024-10-24T00:00:00"/>
    <s v=""/>
    <s v="BORR"/>
    <d v="2024-10-22T00:00:00"/>
    <n v="0"/>
    <n v="0"/>
    <s v=""/>
    <n v="1"/>
    <n v="1"/>
    <n v="0"/>
    <n v="1"/>
    <n v="0"/>
    <n v="0"/>
    <s v=""/>
    <s v="272.54"/>
    <s v=""/>
    <s v="AMIDATA, S.A."/>
    <s v=""/>
    <s v="1754238"/>
    <s v=""/>
    <n v="0"/>
    <n v="0"/>
    <m/>
    <s v="7218|JA2593_1001"/>
    <n v="-2"/>
    <s v="-"/>
    <m/>
    <s v=""/>
    <s v=""/>
    <s v=""/>
    <s v=""/>
    <n v="0"/>
    <s v=""/>
    <n v="0"/>
    <s v=""/>
    <s v=""/>
    <s v=""/>
    <s v=""/>
    <n v="10"/>
    <n v="1"/>
    <m/>
    <n v="-465"/>
    <n v="0"/>
    <s v=""/>
    <s v=""/>
  </r>
  <r>
    <n v="95"/>
    <s v="27112147"/>
    <s v="Herramienta de crimpado Molex, serie 207"/>
    <s v="1101795754"/>
    <s v="1"/>
    <d v="2024-10-21T00:00:00"/>
    <s v=""/>
    <s v="4800002701"/>
    <s v="470"/>
    <d v="2024-10-24T00:00:00"/>
    <s v=""/>
    <s v=""/>
    <d v="2024-10-22T00:00:00"/>
    <n v="0"/>
    <n v="0"/>
    <s v=""/>
    <n v="1"/>
    <n v="1"/>
    <n v="1"/>
    <n v="0"/>
    <n v="0"/>
    <n v="0"/>
    <s v="X"/>
    <s v="0.00"/>
    <s v=""/>
    <s v="AMIDATA, S.A."/>
    <s v=""/>
    <s v="1754238"/>
    <s v=""/>
    <n v="0"/>
    <n v="0"/>
    <m/>
    <s v="7218|JA2593_1001"/>
    <n v="-2"/>
    <s v="-"/>
    <m/>
    <s v="YES"/>
    <n v="1"/>
    <s v=""/>
    <s v=""/>
    <n v="0"/>
    <s v="X"/>
    <n v="1"/>
    <s v=""/>
    <s v=""/>
    <s v=""/>
    <s v=""/>
    <n v="10"/>
    <n v="0"/>
    <m/>
    <n v="-465"/>
    <n v="0"/>
    <s v=""/>
    <s v=""/>
  </r>
  <r>
    <n v="96"/>
    <s v="1359900000500"/>
    <s v="COMPRA DIRECTA ELECTRICOS/ELECTRONICOS"/>
    <s v="1101796017"/>
    <s v="1"/>
    <d v="2024-10-22T00:00:00"/>
    <s v=""/>
    <s v="4200582780"/>
    <s v="10"/>
    <d v="2024-10-24T00:00:00"/>
    <d v="2024-10-25T00:00:00"/>
    <s v=""/>
    <d v="2024-12-16T00:00:00"/>
    <n v="30"/>
    <n v="8"/>
    <s v="Liberado"/>
    <n v="1"/>
    <n v="1"/>
    <n v="1"/>
    <n v="0"/>
    <n v="0"/>
    <n v="0"/>
    <s v="X"/>
    <s v="0.00"/>
    <s v=""/>
    <s v="(AEMSA)ALMACENES ELECTRICOS MADRILE"/>
    <s v="OTROS FABRICANTES"/>
    <s v="1359900000500"/>
    <s v=""/>
    <n v="0"/>
    <n v="0"/>
    <m/>
    <s v="7218|JA2593_1001"/>
    <n v="53"/>
    <s v="-"/>
    <m/>
    <s v="YES"/>
    <n v="1"/>
    <s v=""/>
    <s v=""/>
    <n v="0"/>
    <s v="X"/>
    <n v="1"/>
    <s v=""/>
    <s v=""/>
    <s v=""/>
    <s v=""/>
    <n v="10"/>
    <n v="0"/>
    <m/>
    <n v="-410"/>
    <n v="0"/>
    <s v=""/>
    <s v=""/>
  </r>
  <r>
    <n v="97"/>
    <s v="1359900000500"/>
    <s v="COMPRA DIRECTA ELECTRICOS/ELECTRONICOS"/>
    <s v="1101797682"/>
    <s v="1"/>
    <d v="2024-10-25T00:00:00"/>
    <s v=""/>
    <s v="4200583598"/>
    <s v="10"/>
    <d v="2024-10-30T00:00:00"/>
    <d v="2024-10-31T00:00:00"/>
    <s v=""/>
    <d v="2024-12-17T00:00:00"/>
    <n v="30"/>
    <n v="8"/>
    <s v="Liberado"/>
    <n v="1"/>
    <n v="1"/>
    <n v="1"/>
    <n v="0"/>
    <n v="0"/>
    <n v="0"/>
    <s v="X"/>
    <s v="0.00"/>
    <s v=""/>
    <s v="(AEMSA)ALMACENES ELECTRICOS MADRILE"/>
    <s v="OTROS FABRICANTES"/>
    <s v="1359900000500"/>
    <s v=""/>
    <n v="0"/>
    <n v="0"/>
    <m/>
    <s v="7218|JA2593_1001"/>
    <n v="48"/>
    <s v="-"/>
    <m/>
    <s v="YES"/>
    <n v="1"/>
    <s v=""/>
    <s v=""/>
    <n v="0"/>
    <s v="X"/>
    <n v="1"/>
    <s v=""/>
    <s v=""/>
    <s v=""/>
    <s v=""/>
    <n v="10"/>
    <n v="0"/>
    <m/>
    <n v="-409"/>
    <n v="0"/>
    <s v=""/>
    <s v=""/>
  </r>
  <r>
    <n v="98"/>
    <s v="1359900000500"/>
    <s v="COMPRA DIRECTA ELECTRICOS/ELECTRONICOS"/>
    <s v="1101797682"/>
    <s v="2"/>
    <d v="2024-10-25T00:00:00"/>
    <s v=""/>
    <s v="4200583598"/>
    <s v="20"/>
    <d v="2024-10-30T00:00:00"/>
    <d v="2024-10-31T00:00:00"/>
    <s v=""/>
    <d v="2024-12-17T00:00:00"/>
    <n v="30"/>
    <n v="8"/>
    <s v="Liberado"/>
    <n v="1"/>
    <n v="1"/>
    <n v="1"/>
    <n v="0"/>
    <n v="0"/>
    <n v="0"/>
    <s v="X"/>
    <s v="0.00"/>
    <s v=""/>
    <s v="(AEMSA)ALMACENES ELECTRICOS MADRILE"/>
    <s v="OTROS FABRICANTES"/>
    <s v="1359900000500"/>
    <s v=""/>
    <n v="0"/>
    <n v="0"/>
    <m/>
    <s v="7218|JA2593_1001"/>
    <n v="48"/>
    <s v="-"/>
    <m/>
    <s v="YES"/>
    <n v="1"/>
    <s v=""/>
    <s v=""/>
    <n v="0"/>
    <s v="X"/>
    <n v="1"/>
    <s v=""/>
    <s v=""/>
    <s v=""/>
    <s v=""/>
    <n v="10"/>
    <n v="0"/>
    <m/>
    <n v="-409"/>
    <n v="0"/>
    <s v=""/>
    <s v=""/>
  </r>
  <r>
    <n v="99"/>
    <s v="1359900000500"/>
    <s v="COMPRA DIRECTA ELECTRICOS/ELECTRONICOS"/>
    <s v="1101797682"/>
    <s v="3"/>
    <d v="2024-10-25T00:00:00"/>
    <s v=""/>
    <s v="4200583598"/>
    <s v="30"/>
    <d v="2024-10-30T00:00:00"/>
    <d v="2024-10-31T00:00:00"/>
    <s v=""/>
    <d v="2024-12-17T00:00:00"/>
    <n v="30"/>
    <n v="8"/>
    <s v="Liberado"/>
    <n v="1"/>
    <n v="1"/>
    <n v="1"/>
    <n v="0"/>
    <n v="0"/>
    <n v="0"/>
    <s v="X"/>
    <s v="0.00"/>
    <s v=""/>
    <s v="(AEMSA)ALMACENES ELECTRICOS MADRILE"/>
    <s v="OTROS FABRICANTES"/>
    <s v="1359900000500"/>
    <s v=""/>
    <n v="0"/>
    <n v="0"/>
    <m/>
    <s v="7218|JA2593_1001"/>
    <n v="48"/>
    <s v="-"/>
    <m/>
    <s v="YES"/>
    <n v="1"/>
    <s v=""/>
    <s v=""/>
    <n v="0"/>
    <s v="X"/>
    <n v="1"/>
    <s v=""/>
    <s v=""/>
    <s v=""/>
    <s v=""/>
    <n v="10"/>
    <n v="0"/>
    <m/>
    <n v="-409"/>
    <n v="0"/>
    <s v=""/>
    <s v=""/>
  </r>
  <r>
    <n v="100"/>
    <s v="32111601"/>
    <s v="Fototransistor NPN Vishay sensible a IR,"/>
    <s v="1101797739"/>
    <s v="1"/>
    <d v="2024-10-25T00:00:00"/>
    <s v=""/>
    <s v="4800002701"/>
    <s v="4040"/>
    <d v="2024-10-24T00:00:00"/>
    <s v=""/>
    <s v=""/>
    <d v="2024-10-26T00:00:00"/>
    <n v="0"/>
    <n v="0"/>
    <s v=""/>
    <n v="100"/>
    <n v="100"/>
    <n v="100"/>
    <n v="0"/>
    <n v="0"/>
    <n v="0"/>
    <s v="X"/>
    <s v="0.00"/>
    <s v=""/>
    <s v="AMIDATA, S.A."/>
    <s v=""/>
    <s v="7000760P"/>
    <s v=""/>
    <n v="0"/>
    <n v="0"/>
    <m/>
    <s v="7218|JA2593_1001"/>
    <n v="2"/>
    <s v="-"/>
    <m/>
    <s v="YES"/>
    <n v="100"/>
    <s v=""/>
    <s v=""/>
    <n v="0"/>
    <s v="X"/>
    <n v="1"/>
    <s v=""/>
    <s v=""/>
    <s v=""/>
    <s v=""/>
    <n v="10"/>
    <n v="0"/>
    <m/>
    <n v="-461"/>
    <n v="0"/>
    <s v=""/>
    <s v=""/>
  </r>
  <r>
    <n v="101"/>
    <s v="9999000322010"/>
    <s v="N.R. PANELES SIMULADORES"/>
    <s v="1101797741"/>
    <s v="1"/>
    <d v="2024-10-25T00:00:00"/>
    <s v=""/>
    <s v="4200583162"/>
    <s v="10"/>
    <d v="2024-10-28T00:00:00"/>
    <d v="2024-10-29T00:00:00"/>
    <s v=""/>
    <d v="2024-12-31T00:00:00"/>
    <n v="40"/>
    <n v="8"/>
    <s v="Liberado"/>
    <n v="1"/>
    <n v="1"/>
    <n v="1"/>
    <n v="0"/>
    <n v="0"/>
    <n v="0"/>
    <s v="X"/>
    <s v="0.00"/>
    <s v=""/>
    <s v="SUMINISTROS, FRESADOS Y GRABADOS"/>
    <s v=""/>
    <s v=""/>
    <s v=""/>
    <n v="0"/>
    <n v="0"/>
    <m/>
    <s v="7218|JA2588_1001"/>
    <n v="64"/>
    <s v="-"/>
    <m/>
    <s v="YES"/>
    <n v="1"/>
    <s v=""/>
    <s v=""/>
    <n v="0"/>
    <s v="X"/>
    <n v="1"/>
    <s v=""/>
    <s v=""/>
    <s v=""/>
    <s v=""/>
    <n v="10"/>
    <n v="0"/>
    <m/>
    <n v="-395"/>
    <n v="0"/>
    <s v=""/>
    <s v=""/>
  </r>
  <r>
    <n v="102"/>
    <s v="9999000322010"/>
    <s v="N.R. PANELES SIMULADORES"/>
    <s v="1101797741"/>
    <s v="2"/>
    <d v="2024-10-25T00:00:00"/>
    <s v=""/>
    <s v="4200583162"/>
    <s v="20"/>
    <d v="2024-10-28T00:00:00"/>
    <d v="2024-10-29T00:00:00"/>
    <s v=""/>
    <d v="2024-12-31T00:00:00"/>
    <n v="40"/>
    <n v="8"/>
    <s v="Liberado"/>
    <n v="1"/>
    <n v="1"/>
    <n v="1"/>
    <n v="0"/>
    <n v="0"/>
    <n v="0"/>
    <s v="X"/>
    <s v="0.00"/>
    <s v=""/>
    <s v="SUMINISTROS, FRESADOS Y GRABADOS"/>
    <s v=""/>
    <s v=""/>
    <s v=""/>
    <n v="0"/>
    <n v="0"/>
    <m/>
    <s v="7218|JA2588_1001"/>
    <n v="64"/>
    <s v="-"/>
    <m/>
    <s v="YES"/>
    <n v="1"/>
    <s v=""/>
    <s v=""/>
    <n v="0"/>
    <s v="X"/>
    <n v="1"/>
    <s v=""/>
    <s v=""/>
    <s v=""/>
    <s v=""/>
    <n v="10"/>
    <n v="0"/>
    <m/>
    <n v="-395"/>
    <n v="0"/>
    <s v=""/>
    <s v=""/>
  </r>
  <r>
    <n v="103"/>
    <s v="9999000322010"/>
    <s v="N.R. PANELES SIMULADORES"/>
    <s v="1101797741"/>
    <s v="3"/>
    <d v="2024-10-25T00:00:00"/>
    <s v=""/>
    <s v="4200583162"/>
    <s v="30"/>
    <d v="2024-10-28T00:00:00"/>
    <d v="2024-10-29T00:00:00"/>
    <s v=""/>
    <d v="2024-12-31T00:00:00"/>
    <n v="40"/>
    <n v="8"/>
    <s v="Liberado"/>
    <n v="1"/>
    <n v="1"/>
    <n v="1"/>
    <n v="0"/>
    <n v="0"/>
    <n v="0"/>
    <s v="X"/>
    <s v="0.00"/>
    <s v=""/>
    <s v="SUMINISTROS, FRESADOS Y GRABADOS"/>
    <s v=""/>
    <s v=""/>
    <s v=""/>
    <n v="0"/>
    <n v="0"/>
    <m/>
    <s v="7218|JA2588_1001"/>
    <n v="64"/>
    <s v="-"/>
    <m/>
    <s v="YES"/>
    <n v="1"/>
    <s v=""/>
    <s v=""/>
    <n v="0"/>
    <s v="X"/>
    <n v="1"/>
    <s v=""/>
    <s v=""/>
    <s v=""/>
    <s v=""/>
    <n v="10"/>
    <n v="0"/>
    <m/>
    <n v="-395"/>
    <n v="0"/>
    <s v=""/>
    <s v=""/>
  </r>
  <r>
    <n v="104"/>
    <s v="9999000322010"/>
    <s v="N.R. PANELES SIMULADORES"/>
    <s v="1101797741"/>
    <s v="4"/>
    <d v="2024-10-25T00:00:00"/>
    <s v=""/>
    <s v="4200583162"/>
    <s v="40"/>
    <d v="2024-10-28T00:00:00"/>
    <d v="2024-10-29T00:00:00"/>
    <s v=""/>
    <d v="2024-12-31T00:00:00"/>
    <n v="40"/>
    <n v="8"/>
    <s v="Liberado"/>
    <n v="1"/>
    <n v="1"/>
    <n v="1"/>
    <n v="0"/>
    <n v="0"/>
    <n v="0"/>
    <s v="X"/>
    <s v="0.00"/>
    <s v=""/>
    <s v="SUMINISTROS, FRESADOS Y GRABADOS"/>
    <s v=""/>
    <s v=""/>
    <s v=""/>
    <n v="0"/>
    <n v="0"/>
    <m/>
    <s v="7218|JA2588_1001"/>
    <n v="64"/>
    <s v="-"/>
    <m/>
    <s v="YES"/>
    <n v="1"/>
    <s v=""/>
    <s v=""/>
    <n v="0"/>
    <s v="X"/>
    <n v="1"/>
    <s v=""/>
    <s v=""/>
    <s v=""/>
    <s v=""/>
    <n v="10"/>
    <n v="0"/>
    <m/>
    <n v="-395"/>
    <n v="0"/>
    <s v=""/>
    <s v=""/>
  </r>
  <r>
    <n v="105"/>
    <s v="9999000322010"/>
    <s v="N.R. PANELES SIMULADORES"/>
    <s v="1101797741"/>
    <s v="5"/>
    <d v="2024-10-25T00:00:00"/>
    <s v=""/>
    <s v="4200583162"/>
    <s v="50"/>
    <d v="2024-10-28T00:00:00"/>
    <d v="2024-10-29T00:00:00"/>
    <s v=""/>
    <d v="2024-12-31T00:00:00"/>
    <n v="40"/>
    <n v="8"/>
    <s v="Liberado"/>
    <n v="1"/>
    <n v="1"/>
    <n v="1"/>
    <n v="0"/>
    <n v="0"/>
    <n v="0"/>
    <s v="X"/>
    <s v="0.00"/>
    <s v=""/>
    <s v="SUMINISTROS, FRESADOS Y GRABADOS"/>
    <s v=""/>
    <s v=""/>
    <s v=""/>
    <n v="0"/>
    <n v="0"/>
    <m/>
    <s v="7218|JA2588_1001"/>
    <n v="64"/>
    <s v="-"/>
    <m/>
    <s v="YES"/>
    <n v="1"/>
    <s v=""/>
    <s v=""/>
    <n v="0"/>
    <s v="X"/>
    <n v="1"/>
    <s v=""/>
    <s v=""/>
    <s v=""/>
    <s v=""/>
    <n v="10"/>
    <n v="0"/>
    <m/>
    <n v="-395"/>
    <n v="0"/>
    <s v=""/>
    <s v=""/>
  </r>
  <r>
    <n v="106"/>
    <s v="39121432"/>
    <s v="Terminal de leng&amp;#252;eta hembra TE Conn"/>
    <s v="1101798256"/>
    <s v="1"/>
    <d v="2024-10-28T00:00:00"/>
    <s v=""/>
    <s v="4800002706"/>
    <s v="580"/>
    <d v="2024-10-29T00:00:00"/>
    <s v=""/>
    <s v=""/>
    <d v="2024-10-29T00:00:00"/>
    <n v="0"/>
    <n v="0"/>
    <s v=""/>
    <n v="200"/>
    <n v="200"/>
    <n v="200"/>
    <n v="0"/>
    <n v="0"/>
    <n v="0"/>
    <s v="X"/>
    <s v="0.00"/>
    <s v=""/>
    <s v="AMIDATA, S.A."/>
    <s v=""/>
    <s v="7197145"/>
    <s v=""/>
    <n v="0"/>
    <n v="0"/>
    <m/>
    <s v="7218|JA2581_1001"/>
    <n v="0"/>
    <s v="-"/>
    <m/>
    <s v="YES"/>
    <n v="200"/>
    <s v=""/>
    <s v=""/>
    <n v="0"/>
    <s v="X"/>
    <n v="1"/>
    <s v=""/>
    <s v=""/>
    <s v=""/>
    <s v=""/>
    <n v="10"/>
    <n v="0"/>
    <m/>
    <n v="-458"/>
    <n v="0"/>
    <s v=""/>
    <s v=""/>
  </r>
  <r>
    <n v="107"/>
    <s v="27112147"/>
    <s v="Herramienta de crimpado Molex, serie 207"/>
    <s v="1101798585"/>
    <s v="1"/>
    <d v="2024-10-29T00:00:00"/>
    <s v=""/>
    <s v="4800002706"/>
    <s v="750"/>
    <d v="2024-10-29T00:00:00"/>
    <s v=""/>
    <s v=""/>
    <d v="2024-10-30T00:00:00"/>
    <n v="0"/>
    <n v="0"/>
    <s v=""/>
    <n v="1"/>
    <n v="1"/>
    <n v="1"/>
    <n v="0"/>
    <n v="0"/>
    <n v="0"/>
    <s v="X"/>
    <s v="0.00"/>
    <s v=""/>
    <s v="AMIDATA, S.A."/>
    <s v=""/>
    <s v="1754238"/>
    <s v=""/>
    <n v="0"/>
    <n v="0"/>
    <m/>
    <s v="7218|JA2593_1001"/>
    <n v="1"/>
    <s v="-"/>
    <m/>
    <s v="YES"/>
    <n v="1"/>
    <s v=""/>
    <s v=""/>
    <n v="0"/>
    <s v="X"/>
    <n v="1"/>
    <s v=""/>
    <s v=""/>
    <s v=""/>
    <s v=""/>
    <n v="10"/>
    <n v="0"/>
    <m/>
    <n v="-457"/>
    <n v="0"/>
    <s v=""/>
    <s v=""/>
  </r>
  <r>
    <n v="108"/>
    <s v="27112836"/>
    <s v="Juego de puntas de atornillar MTI de 32"/>
    <s v="1101798585"/>
    <s v="2"/>
    <d v="2024-10-29T00:00:00"/>
    <s v=""/>
    <s v="4800002706"/>
    <s v="760"/>
    <d v="2024-10-29T00:00:00"/>
    <s v=""/>
    <s v=""/>
    <d v="2024-10-30T00:00:00"/>
    <n v="0"/>
    <n v="0"/>
    <s v=""/>
    <n v="1"/>
    <n v="1"/>
    <n v="1"/>
    <n v="0"/>
    <n v="0"/>
    <n v="0"/>
    <s v="X"/>
    <s v="0.00"/>
    <s v=""/>
    <s v="AMIDATA, S.A."/>
    <s v=""/>
    <s v="3966111"/>
    <s v=""/>
    <n v="0"/>
    <n v="0"/>
    <m/>
    <s v="7218|JA2593_1001"/>
    <n v="1"/>
    <s v="-"/>
    <m/>
    <s v="YES"/>
    <n v="1"/>
    <s v=""/>
    <s v=""/>
    <n v="0"/>
    <s v="X"/>
    <n v="1"/>
    <s v=""/>
    <s v=""/>
    <s v=""/>
    <s v=""/>
    <n v="10"/>
    <n v="0"/>
    <m/>
    <n v="-457"/>
    <n v="0"/>
    <s v=""/>
    <s v=""/>
  </r>
  <r>
    <n v="109"/>
    <s v="32121609"/>
    <s v="Resistencia TE Connectivity, de 2k? &amp;#17"/>
    <s v="1101799195"/>
    <s v="1"/>
    <d v="2024-10-30T00:00:00"/>
    <s v=""/>
    <s v="4800002706"/>
    <s v="1470"/>
    <d v="2024-10-29T00:00:00"/>
    <s v=""/>
    <s v=""/>
    <d v="2024-10-31T00:00:00"/>
    <n v="0"/>
    <n v="0"/>
    <s v=""/>
    <n v="10"/>
    <n v="10"/>
    <n v="10"/>
    <n v="0"/>
    <n v="0"/>
    <n v="0"/>
    <s v="X"/>
    <s v="0.00"/>
    <s v=""/>
    <s v="AMIDATA, S.A."/>
    <s v=""/>
    <s v="1251200"/>
    <s v=""/>
    <n v="0"/>
    <n v="0"/>
    <m/>
    <s v="7218|JA2593_1001"/>
    <n v="2"/>
    <s v="-"/>
    <m/>
    <s v="YES"/>
    <n v="10"/>
    <s v=""/>
    <s v=""/>
    <n v="0"/>
    <s v="X"/>
    <n v="1"/>
    <s v=""/>
    <s v=""/>
    <s v=""/>
    <s v=""/>
    <n v="10"/>
    <n v="0"/>
    <m/>
    <n v="-456"/>
    <n v="0"/>
    <s v=""/>
    <s v=""/>
  </r>
  <r>
    <n v="110"/>
    <s v="26121639"/>
    <s v="Cable de datos apantallado TE Connectivi"/>
    <s v="1101799202"/>
    <s v="1"/>
    <d v="2024-10-30T00:00:00"/>
    <s v=""/>
    <s v="4800002706"/>
    <s v="1480"/>
    <d v="2024-10-29T00:00:00"/>
    <s v=""/>
    <s v=""/>
    <d v="2024-10-31T00:00:00"/>
    <n v="0"/>
    <n v="0"/>
    <s v=""/>
    <n v="1"/>
    <n v="1"/>
    <n v="1"/>
    <n v="0"/>
    <n v="0"/>
    <n v="0"/>
    <s v="X"/>
    <s v="0.00"/>
    <s v=""/>
    <s v="AMIDATA, S.A."/>
    <s v=""/>
    <s v="0362572"/>
    <s v=""/>
    <n v="0"/>
    <n v="0"/>
    <m/>
    <s v="7218|JA2593_1001"/>
    <n v="2"/>
    <s v="-"/>
    <m/>
    <s v="YES"/>
    <n v="1"/>
    <s v=""/>
    <s v=""/>
    <n v="0"/>
    <s v="X"/>
    <n v="1"/>
    <s v=""/>
    <s v=""/>
    <s v=""/>
    <s v=""/>
    <n v="10"/>
    <n v="0"/>
    <m/>
    <n v="-456"/>
    <n v="0"/>
    <s v=""/>
    <s v=""/>
  </r>
  <r>
    <n v="111"/>
    <s v=""/>
    <s v="MONTAJE EQUIPO CABINA SIMULADOR A320"/>
    <s v="1101800301"/>
    <s v="1"/>
    <d v="2024-11-04T00:00:00"/>
    <s v=""/>
    <s v="4300335153"/>
    <s v="10"/>
    <d v="2024-11-12T00:00:00"/>
    <d v="2024-11-13T00:00:00"/>
    <s v=""/>
    <d v="2024-11-27T00:00:00"/>
    <n v="0"/>
    <n v="0"/>
    <s v="Liberado"/>
    <n v="1"/>
    <n v="1"/>
    <n v="0"/>
    <n v="0"/>
    <n v="0"/>
    <n v="0"/>
    <s v="X"/>
    <s v="0.00"/>
    <s v=""/>
    <s v="AUXITEL, S.L."/>
    <s v=""/>
    <s v=""/>
    <s v=""/>
    <n v="0"/>
    <n v="0"/>
    <m/>
    <s v="7218|JA2593_1001"/>
    <n v="15"/>
    <s v="-"/>
    <m/>
    <s v="YES"/>
    <n v="0"/>
    <s v=""/>
    <s v=""/>
    <n v="0"/>
    <s v="X"/>
    <n v="1"/>
    <s v=""/>
    <s v=""/>
    <s v=""/>
    <s v=""/>
    <n v="11"/>
    <n v="0"/>
    <m/>
    <n v="-429"/>
    <n v="0"/>
    <s v=""/>
    <s v=""/>
  </r>
  <r>
    <n v="112"/>
    <s v="32111502"/>
    <s v="Vishay 1.7 (Dia.) x 3.9mm Simple BZX55C6"/>
    <s v="1101802159"/>
    <s v="1"/>
    <d v="2024-11-07T00:00:00"/>
    <s v=""/>
    <s v="4800002712"/>
    <s v="4420"/>
    <d v="2024-11-04T00:00:00"/>
    <s v=""/>
    <s v=""/>
    <d v="2024-11-08T00:00:00"/>
    <n v="0"/>
    <n v="0"/>
    <s v=""/>
    <n v="250"/>
    <n v="250"/>
    <n v="250"/>
    <n v="0"/>
    <n v="0"/>
    <n v="0"/>
    <s v="X"/>
    <s v="0.00"/>
    <s v=""/>
    <s v="AMIDATA, S.A."/>
    <s v=""/>
    <s v="6997806"/>
    <s v=""/>
    <n v="0"/>
    <n v="0"/>
    <m/>
    <s v="7218|JA2593_1001"/>
    <n v="4"/>
    <s v="-"/>
    <m/>
    <s v="YES"/>
    <n v="250"/>
    <s v=""/>
    <s v=""/>
    <n v="0"/>
    <s v="X"/>
    <n v="1"/>
    <s v=""/>
    <s v=""/>
    <s v=""/>
    <s v=""/>
    <n v="11"/>
    <n v="0"/>
    <m/>
    <n v="-448"/>
    <n v="0"/>
    <s v=""/>
    <s v=""/>
  </r>
  <r>
    <n v="113"/>
    <s v="32101629"/>
    <s v="Amplificador operacional LF347N 3MHZ PDI"/>
    <s v="1101802159"/>
    <s v="2"/>
    <d v="2024-11-07T00:00:00"/>
    <s v=""/>
    <s v="4800002712"/>
    <s v="4430"/>
    <d v="2024-11-04T00:00:00"/>
    <s v=""/>
    <s v=""/>
    <d v="2024-11-08T00:00:00"/>
    <n v="0"/>
    <n v="0"/>
    <s v=""/>
    <n v="50"/>
    <n v="50"/>
    <n v="50"/>
    <n v="0"/>
    <n v="0"/>
    <n v="0"/>
    <s v="X"/>
    <s v="0.00"/>
    <s v=""/>
    <s v="AMIDATA, S.A."/>
    <s v=""/>
    <s v="6610473P"/>
    <s v=""/>
    <n v="0"/>
    <n v="0"/>
    <m/>
    <s v="7218|JA2593_1001"/>
    <n v="4"/>
    <s v="-"/>
    <m/>
    <s v="YES"/>
    <n v="50"/>
    <s v=""/>
    <s v=""/>
    <n v="0"/>
    <s v="X"/>
    <n v="1"/>
    <s v=""/>
    <s v=""/>
    <s v=""/>
    <s v=""/>
    <n v="11"/>
    <n v="0"/>
    <m/>
    <n v="-448"/>
    <n v="0"/>
    <s v=""/>
    <s v=""/>
  </r>
  <r>
    <n v="114"/>
    <s v="32121615"/>
    <s v="Resistencia TE Connectivity, de 1k? &amp;#17"/>
    <s v="1101802159"/>
    <s v="3"/>
    <d v="2024-11-07T00:00:00"/>
    <s v=""/>
    <s v="4800002712"/>
    <s v="4440"/>
    <d v="2024-11-04T00:00:00"/>
    <s v=""/>
    <s v=""/>
    <d v="2024-11-08T00:00:00"/>
    <n v="0"/>
    <n v="0"/>
    <s v=""/>
    <n v="200"/>
    <n v="200"/>
    <n v="200"/>
    <n v="0"/>
    <n v="0"/>
    <n v="0"/>
    <s v="X"/>
    <s v="0.00"/>
    <s v=""/>
    <s v="AMIDATA, S.A."/>
    <s v=""/>
    <s v="1251150P"/>
    <s v=""/>
    <n v="0"/>
    <n v="0"/>
    <m/>
    <s v="7218|JA2593_1001"/>
    <n v="4"/>
    <s v="-"/>
    <m/>
    <s v="YES"/>
    <n v="200"/>
    <s v=""/>
    <s v=""/>
    <n v="0"/>
    <s v="X"/>
    <n v="1"/>
    <s v=""/>
    <s v=""/>
    <s v=""/>
    <s v=""/>
    <n v="11"/>
    <n v="0"/>
    <m/>
    <n v="-448"/>
    <n v="0"/>
    <s v=""/>
    <s v=""/>
  </r>
  <r>
    <n v="115"/>
    <s v="32111511"/>
    <s v="Diodo de conmutaci&amp;#243;n, 1N4148, 300mA"/>
    <s v="1101802159"/>
    <s v="4"/>
    <d v="2024-11-07T00:00:00"/>
    <s v=""/>
    <s v="4800002712"/>
    <s v="4450"/>
    <d v="2024-11-04T00:00:00"/>
    <s v=""/>
    <s v=""/>
    <d v="2024-11-08T00:00:00"/>
    <n v="0"/>
    <n v="0"/>
    <s v=""/>
    <n v="2000"/>
    <n v="2000"/>
    <n v="2000"/>
    <n v="0"/>
    <n v="0"/>
    <n v="0"/>
    <s v="X"/>
    <s v="0.00"/>
    <s v=""/>
    <s v="AMIDATA, S.A."/>
    <s v=""/>
    <s v="8428002"/>
    <s v=""/>
    <n v="0"/>
    <n v="0"/>
    <m/>
    <s v="7218|JA2593_1001"/>
    <n v="4"/>
    <s v="-"/>
    <m/>
    <s v="YES"/>
    <n v="2000"/>
    <s v=""/>
    <s v=""/>
    <n v="0"/>
    <s v="X"/>
    <n v="1"/>
    <s v=""/>
    <s v=""/>
    <s v=""/>
    <s v=""/>
    <n v="11"/>
    <n v="0"/>
    <m/>
    <n v="-448"/>
    <n v="0"/>
    <s v=""/>
    <s v=""/>
  </r>
  <r>
    <n v="116"/>
    <s v="32111504"/>
    <s v="Diodo, GI754-E3/54, 6A, 400V Conexi&amp;#243"/>
    <s v="1101802159"/>
    <s v="5"/>
    <d v="2024-11-07T00:00:00"/>
    <s v=""/>
    <s v="4800002712"/>
    <s v="4460"/>
    <d v="2024-11-04T00:00:00"/>
    <s v=""/>
    <s v=""/>
    <d v="2024-11-08T00:00:00"/>
    <n v="0"/>
    <n v="0"/>
    <s v=""/>
    <n v="40"/>
    <n v="40"/>
    <n v="40"/>
    <n v="0"/>
    <n v="0"/>
    <n v="0"/>
    <s v="X"/>
    <s v="0.00"/>
    <s v=""/>
    <s v="AMIDATA, S.A."/>
    <s v=""/>
    <s v="7088016P"/>
    <s v=""/>
    <n v="0"/>
    <n v="0"/>
    <m/>
    <s v="7218|JA2593_1001"/>
    <n v="4"/>
    <s v="-"/>
    <m/>
    <s v="YES"/>
    <n v="40"/>
    <s v=""/>
    <s v=""/>
    <n v="0"/>
    <s v="X"/>
    <n v="1"/>
    <s v=""/>
    <s v=""/>
    <s v=""/>
    <s v=""/>
    <n v="11"/>
    <n v="0"/>
    <m/>
    <n v="-448"/>
    <n v="0"/>
    <s v=""/>
    <s v=""/>
  </r>
  <r>
    <n v="117"/>
    <s v="32121505"/>
    <s v="Condensador electrol&amp;#237;tico Panasonic"/>
    <s v="1101802159"/>
    <s v="6"/>
    <d v="2024-11-07T00:00:00"/>
    <s v=""/>
    <s v="4800002712"/>
    <s v="4470"/>
    <d v="2024-11-04T00:00:00"/>
    <s v=""/>
    <s v=""/>
    <d v="2024-11-08T00:00:00"/>
    <n v="0"/>
    <n v="0"/>
    <s v=""/>
    <n v="40"/>
    <n v="40"/>
    <n v="40"/>
    <n v="0"/>
    <n v="0"/>
    <n v="0"/>
    <s v="X"/>
    <s v="0.00"/>
    <s v=""/>
    <s v="AMIDATA, S.A."/>
    <s v=""/>
    <s v="3150619P"/>
    <s v=""/>
    <n v="0"/>
    <n v="0"/>
    <m/>
    <s v="7218|JA2593_1001"/>
    <n v="4"/>
    <s v="-"/>
    <m/>
    <s v="YES"/>
    <n v="40"/>
    <s v=""/>
    <s v=""/>
    <n v="0"/>
    <s v="X"/>
    <n v="1"/>
    <s v=""/>
    <s v=""/>
    <s v=""/>
    <s v=""/>
    <n v="11"/>
    <n v="0"/>
    <m/>
    <n v="-448"/>
    <n v="0"/>
    <s v=""/>
    <s v=""/>
  </r>
  <r>
    <n v="118"/>
    <s v="15121905"/>
    <s v="Pasta t&amp;#233;rmica con &amp;#243;xido met&amp;#2"/>
    <s v="1101802185"/>
    <s v="1"/>
    <d v="2024-11-07T00:00:00"/>
    <s v=""/>
    <s v="4800002712"/>
    <s v="4490"/>
    <d v="2024-11-04T00:00:00"/>
    <s v=""/>
    <s v=""/>
    <d v="2024-11-08T00:00:00"/>
    <n v="0"/>
    <n v="0"/>
    <s v=""/>
    <n v="4"/>
    <n v="4"/>
    <n v="4"/>
    <n v="0"/>
    <n v="0"/>
    <n v="0"/>
    <s v="X"/>
    <s v="0.00"/>
    <s v=""/>
    <s v="AMIDATA, S.A."/>
    <s v=""/>
    <s v="0554311"/>
    <s v=""/>
    <n v="0"/>
    <n v="0"/>
    <m/>
    <s v="7218|JA2593_1001"/>
    <n v="4"/>
    <s v="-"/>
    <m/>
    <s v="YES"/>
    <n v="4"/>
    <s v=""/>
    <s v=""/>
    <n v="0"/>
    <s v="X"/>
    <n v="1"/>
    <s v=""/>
    <s v=""/>
    <s v=""/>
    <s v=""/>
    <n v="11"/>
    <n v="0"/>
    <m/>
    <n v="-448"/>
    <n v="0"/>
    <s v=""/>
    <s v=""/>
  </r>
  <r>
    <n v="119"/>
    <s v="55121612"/>
    <s v="PK20 ETQ LSR 210X297 METAL APLI 10071"/>
    <s v="1101802192"/>
    <s v="1"/>
    <d v="2024-11-07T00:00:00"/>
    <s v=""/>
    <s v="4800002711"/>
    <s v="860"/>
    <d v="2024-11-04T00:00:00"/>
    <s v=""/>
    <s v=""/>
    <d v="2024-11-08T00:00:00"/>
    <n v="0"/>
    <n v="0"/>
    <s v=""/>
    <n v="3"/>
    <n v="3"/>
    <n v="3"/>
    <n v="0"/>
    <n v="0"/>
    <n v="0"/>
    <s v="X"/>
    <s v="0.00"/>
    <s v=""/>
    <s v="FUNDACION JUAN XXIII-RONCALLI DISC."/>
    <s v=""/>
    <s v="3048879"/>
    <s v=""/>
    <n v="0"/>
    <n v="0"/>
    <m/>
    <s v="7218|S24B05_S1076"/>
    <n v="4"/>
    <s v="-"/>
    <m/>
    <s v="YES"/>
    <n v="3"/>
    <s v=""/>
    <s v=""/>
    <n v="0"/>
    <s v="X"/>
    <n v="1"/>
    <s v=""/>
    <s v=""/>
    <s v=""/>
    <s v=""/>
    <n v="11"/>
    <n v="0"/>
    <m/>
    <n v="-448"/>
    <n v="0"/>
    <s v=""/>
    <s v=""/>
  </r>
  <r>
    <n v="120"/>
    <s v="43223306"/>
    <s v="Bandeja en rack con ventilaci&amp;#243;n 1U"/>
    <s v="1101802534"/>
    <s v="1"/>
    <d v="2024-11-08T00:00:00"/>
    <s v=""/>
    <s v="4800002712"/>
    <s v="4770"/>
    <d v="2024-11-04T00:00:00"/>
    <s v=""/>
    <s v=""/>
    <d v="2024-11-09T00:00:00"/>
    <n v="0"/>
    <n v="0"/>
    <s v=""/>
    <n v="8"/>
    <n v="8"/>
    <n v="8"/>
    <n v="0"/>
    <n v="0"/>
    <n v="0"/>
    <s v="X"/>
    <s v="0.00"/>
    <s v=""/>
    <s v="AMIDATA, S.A."/>
    <s v=""/>
    <s v="1863002"/>
    <s v=""/>
    <n v="0"/>
    <n v="0"/>
    <m/>
    <s v="7218|JA2583_1001"/>
    <n v="5"/>
    <s v="-"/>
    <m/>
    <s v="YES"/>
    <n v="8"/>
    <s v=""/>
    <s v=""/>
    <n v="0"/>
    <s v="X"/>
    <n v="1"/>
    <s v=""/>
    <s v=""/>
    <s v=""/>
    <s v=""/>
    <n v="11"/>
    <n v="0"/>
    <m/>
    <n v="-447"/>
    <n v="0"/>
    <s v=""/>
    <s v=""/>
  </r>
  <r>
    <n v="121"/>
    <s v="32121609"/>
    <s v="Resistencia TE Connectivity, de 2k? &amp;#17"/>
    <s v="1101802542"/>
    <s v="1"/>
    <d v="2024-11-08T00:00:00"/>
    <s v=""/>
    <s v="4800002712"/>
    <s v="4780"/>
    <d v="2024-11-04T00:00:00"/>
    <s v=""/>
    <s v=""/>
    <d v="2024-11-09T00:00:00"/>
    <n v="0"/>
    <n v="0"/>
    <s v=""/>
    <n v="10"/>
    <n v="10"/>
    <n v="10"/>
    <n v="0"/>
    <n v="0"/>
    <n v="0"/>
    <s v="X"/>
    <s v="0.00"/>
    <s v=""/>
    <s v="AMIDATA, S.A."/>
    <s v=""/>
    <s v="1251200"/>
    <s v=""/>
    <n v="0"/>
    <n v="0"/>
    <m/>
    <s v="7218|JA2593_1001"/>
    <n v="5"/>
    <s v="-"/>
    <m/>
    <s v="YES"/>
    <n v="10"/>
    <s v=""/>
    <s v=""/>
    <n v="0"/>
    <s v="X"/>
    <n v="1"/>
    <s v=""/>
    <s v=""/>
    <s v=""/>
    <s v=""/>
    <n v="11"/>
    <n v="0"/>
    <m/>
    <n v="-447"/>
    <n v="0"/>
    <s v=""/>
    <s v=""/>
  </r>
  <r>
    <n v="122"/>
    <s v="24141501"/>
    <s v="Pel&amp;#237;cula para protecci&amp;#243;n contr"/>
    <s v="1101802755"/>
    <s v="1"/>
    <d v="2024-11-08T00:00:00"/>
    <s v=""/>
    <s v="4800002712"/>
    <s v="5040"/>
    <d v="2024-11-04T00:00:00"/>
    <s v=""/>
    <s v=""/>
    <d v="2024-11-09T00:00:00"/>
    <n v="0"/>
    <n v="0"/>
    <s v=""/>
    <n v="2"/>
    <n v="2"/>
    <n v="2"/>
    <n v="0"/>
    <n v="0"/>
    <n v="0"/>
    <s v="X"/>
    <s v="0.00"/>
    <s v=""/>
    <s v="AMIDATA, S.A."/>
    <s v=""/>
    <s v="8157012"/>
    <s v=""/>
    <n v="0"/>
    <n v="0"/>
    <m/>
    <s v="7218|JA2593_1001"/>
    <n v="5"/>
    <s v="-"/>
    <m/>
    <s v="YES"/>
    <n v="2"/>
    <s v=""/>
    <s v=""/>
    <n v="0"/>
    <s v="X"/>
    <n v="1"/>
    <s v=""/>
    <s v=""/>
    <s v=""/>
    <s v=""/>
    <n v="11"/>
    <n v="0"/>
    <m/>
    <n v="-447"/>
    <n v="0"/>
    <s v=""/>
    <s v=""/>
  </r>
  <r>
    <n v="123"/>
    <s v="39121723"/>
    <s v="Tubo termorretr&amp;#225;ctil TE Connectivit"/>
    <s v="1101803073"/>
    <s v="1"/>
    <d v="2024-11-11T00:00:00"/>
    <s v=""/>
    <s v="4800002726"/>
    <s v="60"/>
    <d v="2024-11-10T00:00:00"/>
    <s v=""/>
    <s v=""/>
    <d v="2024-11-12T00:00:00"/>
    <n v="0"/>
    <n v="0"/>
    <s v=""/>
    <n v="1"/>
    <n v="1"/>
    <n v="1"/>
    <n v="0"/>
    <n v="0"/>
    <n v="0"/>
    <s v="X"/>
    <s v="0.00"/>
    <s v=""/>
    <s v="AMIDATA, S.A."/>
    <s v=""/>
    <s v="2777960"/>
    <s v=""/>
    <n v="0"/>
    <n v="0"/>
    <m/>
    <s v="7218|JA2593_1001"/>
    <n v="2"/>
    <s v="-"/>
    <m/>
    <s v="YES"/>
    <n v="1"/>
    <s v=""/>
    <s v=""/>
    <n v="0"/>
    <s v="X"/>
    <n v="1"/>
    <s v=""/>
    <s v=""/>
    <s v=""/>
    <s v=""/>
    <n v="11"/>
    <n v="0"/>
    <m/>
    <n v="-444"/>
    <n v="0"/>
    <s v=""/>
    <s v=""/>
  </r>
  <r>
    <n v="124"/>
    <s v="39121723"/>
    <s v="Tubo termorretr&amp;#225;ctil TE Connectivit"/>
    <s v="1101803073"/>
    <s v="2"/>
    <d v="2024-11-11T00:00:00"/>
    <s v=""/>
    <s v="4800002726"/>
    <s v="70"/>
    <d v="2024-11-10T00:00:00"/>
    <s v=""/>
    <s v=""/>
    <d v="2024-11-12T00:00:00"/>
    <n v="0"/>
    <n v="0"/>
    <s v=""/>
    <n v="1"/>
    <n v="1"/>
    <n v="1"/>
    <n v="0"/>
    <n v="0"/>
    <n v="0"/>
    <s v="X"/>
    <s v="0.00"/>
    <s v=""/>
    <s v="AMIDATA, S.A."/>
    <s v=""/>
    <s v="2777960"/>
    <s v=""/>
    <n v="0"/>
    <n v="0"/>
    <m/>
    <s v="7218|JA2593_1001"/>
    <n v="2"/>
    <s v="-"/>
    <m/>
    <s v="YES"/>
    <n v="1"/>
    <s v=""/>
    <s v=""/>
    <n v="0"/>
    <s v="X"/>
    <n v="1"/>
    <s v=""/>
    <s v=""/>
    <s v=""/>
    <s v=""/>
    <n v="11"/>
    <n v="0"/>
    <m/>
    <n v="-444"/>
    <n v="0"/>
    <s v=""/>
    <s v=""/>
  </r>
  <r>
    <n v="125"/>
    <s v="39121412"/>
    <s v="Carcasa de conector circular Amphenol Li"/>
    <s v="1101803108"/>
    <s v="1"/>
    <d v="2024-11-11T00:00:00"/>
    <s v=""/>
    <s v="4800002726"/>
    <s v="100"/>
    <d v="2024-11-10T00:00:00"/>
    <s v=""/>
    <s v=""/>
    <d v="2024-11-12T00:00:00"/>
    <n v="0"/>
    <n v="0"/>
    <s v=""/>
    <n v="1"/>
    <n v="1"/>
    <n v="1"/>
    <n v="0"/>
    <n v="0"/>
    <n v="0"/>
    <s v="X"/>
    <s v="0.00"/>
    <s v=""/>
    <s v="AMIDATA, S.A."/>
    <s v=""/>
    <s v="2067532"/>
    <s v=""/>
    <n v="0"/>
    <n v="0"/>
    <m/>
    <s v="7218|JA2593_1001"/>
    <n v="2"/>
    <s v="-"/>
    <m/>
    <s v="YES"/>
    <n v="1"/>
    <s v=""/>
    <s v=""/>
    <n v="0"/>
    <s v="X"/>
    <n v="1"/>
    <s v=""/>
    <s v=""/>
    <s v=""/>
    <s v=""/>
    <n v="11"/>
    <n v="0"/>
    <m/>
    <n v="-444"/>
    <n v="0"/>
    <s v=""/>
    <s v=""/>
  </r>
  <r>
    <n v="126"/>
    <s v="39121723"/>
    <s v="Tubo termorretr&amp;#225;ctil TE Connectivit"/>
    <s v="1101803543"/>
    <s v="1"/>
    <d v="2024-11-12T00:00:00"/>
    <s v=""/>
    <s v="4800002726"/>
    <s v="1360"/>
    <d v="2024-11-10T00:00:00"/>
    <s v=""/>
    <s v=""/>
    <d v="2024-11-13T00:00:00"/>
    <n v="0"/>
    <n v="0"/>
    <s v=""/>
    <n v="3"/>
    <n v="3"/>
    <n v="3"/>
    <n v="0"/>
    <n v="0"/>
    <n v="0"/>
    <s v="X"/>
    <s v="0.00"/>
    <s v=""/>
    <s v="AMIDATA, S.A."/>
    <s v=""/>
    <s v="2885241"/>
    <s v=""/>
    <n v="0"/>
    <n v="0"/>
    <m/>
    <s v="7218|JA2582_1001"/>
    <n v="3"/>
    <s v="-"/>
    <m/>
    <s v="YES"/>
    <n v="3"/>
    <s v=""/>
    <s v=""/>
    <n v="0"/>
    <s v="X"/>
    <n v="1"/>
    <s v=""/>
    <s v=""/>
    <s v=""/>
    <s v=""/>
    <n v="11"/>
    <n v="0"/>
    <m/>
    <n v="-443"/>
    <n v="0"/>
    <s v=""/>
    <s v=""/>
  </r>
  <r>
    <n v="127"/>
    <s v="39121412"/>
    <s v="Carcasa de conector circular Amphenol Li"/>
    <s v="1101803543"/>
    <s v="2"/>
    <d v="2024-11-12T00:00:00"/>
    <s v=""/>
    <s v="4800002726"/>
    <s v="1370"/>
    <d v="2024-11-10T00:00:00"/>
    <s v=""/>
    <s v=""/>
    <d v="2024-11-13T00:00:00"/>
    <n v="0"/>
    <n v="0"/>
    <s v=""/>
    <n v="1"/>
    <n v="1"/>
    <n v="1"/>
    <n v="0"/>
    <n v="0"/>
    <n v="0"/>
    <s v="X"/>
    <s v="0.00"/>
    <s v=""/>
    <s v="AMIDATA, S.A."/>
    <s v=""/>
    <s v="2067523"/>
    <s v=""/>
    <n v="0"/>
    <n v="0"/>
    <m/>
    <s v="7218|JA2582_1001"/>
    <n v="3"/>
    <s v="-"/>
    <m/>
    <s v="YES"/>
    <n v="1"/>
    <s v=""/>
    <s v=""/>
    <n v="0"/>
    <s v="X"/>
    <n v="1"/>
    <s v=""/>
    <s v=""/>
    <s v=""/>
    <s v=""/>
    <n v="11"/>
    <n v="0"/>
    <m/>
    <n v="-443"/>
    <n v="0"/>
    <s v=""/>
    <s v=""/>
  </r>
  <r>
    <n v="128"/>
    <s v="39121412"/>
    <s v="Carcasa de conector circular Amphenol Li"/>
    <s v="1101803543"/>
    <s v="3"/>
    <d v="2024-11-12T00:00:00"/>
    <s v=""/>
    <s v="4800002726"/>
    <s v="1380"/>
    <d v="2024-11-10T00:00:00"/>
    <s v=""/>
    <s v=""/>
    <d v="2024-11-13T00:00:00"/>
    <n v="0"/>
    <n v="0"/>
    <s v=""/>
    <n v="1"/>
    <n v="1"/>
    <n v="1"/>
    <n v="0"/>
    <n v="0"/>
    <n v="0"/>
    <s v="X"/>
    <s v="0.00"/>
    <s v=""/>
    <s v="AMIDATA, S.A."/>
    <s v=""/>
    <s v="2067532"/>
    <s v=""/>
    <n v="0"/>
    <n v="0"/>
    <m/>
    <s v="7218|JA2582_1001"/>
    <n v="3"/>
    <s v="-"/>
    <m/>
    <s v="YES"/>
    <n v="1"/>
    <s v=""/>
    <s v=""/>
    <n v="0"/>
    <s v="X"/>
    <n v="1"/>
    <s v=""/>
    <s v=""/>
    <s v=""/>
    <s v=""/>
    <n v="11"/>
    <n v="0"/>
    <m/>
    <n v="-443"/>
    <n v="0"/>
    <s v=""/>
    <s v=""/>
  </r>
  <r>
    <n v="129"/>
    <s v="39121412"/>
    <s v="Carcasa de conector circular Amphenol M8"/>
    <s v="1101803543"/>
    <s v="4"/>
    <d v="2024-11-12T00:00:00"/>
    <s v=""/>
    <s v="4800002726"/>
    <s v="1390"/>
    <d v="2024-11-10T00:00:00"/>
    <s v=""/>
    <s v=""/>
    <d v="2024-11-13T00:00:00"/>
    <n v="0"/>
    <n v="0"/>
    <s v=""/>
    <n v="2"/>
    <n v="2"/>
    <n v="2"/>
    <n v="0"/>
    <n v="0"/>
    <n v="0"/>
    <s v="X"/>
    <s v="0.00"/>
    <s v=""/>
    <s v="AMIDATA, S.A."/>
    <s v=""/>
    <s v="2067519"/>
    <s v=""/>
    <n v="0"/>
    <n v="0"/>
    <m/>
    <s v="7218|JA2582_1001"/>
    <n v="3"/>
    <s v="-"/>
    <m/>
    <s v="YES"/>
    <n v="2"/>
    <s v=""/>
    <s v=""/>
    <n v="0"/>
    <s v="X"/>
    <n v="1"/>
    <s v=""/>
    <s v=""/>
    <s v=""/>
    <s v=""/>
    <n v="11"/>
    <n v="0"/>
    <m/>
    <n v="-443"/>
    <n v="0"/>
    <s v=""/>
    <s v=""/>
  </r>
  <r>
    <n v="130"/>
    <s v="39121432"/>
    <s v="Puntera hueca de crimpado RS PRO, Aislad"/>
    <s v="1101804761"/>
    <s v="1"/>
    <d v="2024-11-14T00:00:00"/>
    <s v=""/>
    <s v="4800002726"/>
    <s v="3420"/>
    <d v="2024-11-10T00:00:00"/>
    <s v=""/>
    <s v=""/>
    <d v="2024-11-15T00:00:00"/>
    <n v="0"/>
    <n v="0"/>
    <s v=""/>
    <n v="100"/>
    <n v="100"/>
    <n v="100"/>
    <n v="0"/>
    <n v="0"/>
    <n v="0"/>
    <s v="X"/>
    <s v="0.00"/>
    <s v=""/>
    <s v="AMIDATA, S.A."/>
    <s v=""/>
    <s v="1787320"/>
    <s v=""/>
    <n v="0"/>
    <n v="0"/>
    <m/>
    <s v="7218|JA2593_1001"/>
    <n v="5"/>
    <s v="-"/>
    <m/>
    <s v="YES"/>
    <n v="100"/>
    <s v=""/>
    <s v=""/>
    <n v="0"/>
    <s v="X"/>
    <n v="1"/>
    <s v=""/>
    <s v=""/>
    <s v=""/>
    <s v=""/>
    <n v="11"/>
    <n v="0"/>
    <m/>
    <n v="-441"/>
    <n v="0"/>
    <s v=""/>
    <s v=""/>
  </r>
  <r>
    <n v="131"/>
    <s v="43211609"/>
    <s v="Cable USB 2.0 StarTech.com, con A. USB C"/>
    <s v="1101804766"/>
    <s v="1"/>
    <d v="2024-11-14T00:00:00"/>
    <s v=""/>
    <s v="4800002726"/>
    <s v="3440"/>
    <d v="2024-11-10T00:00:00"/>
    <s v=""/>
    <s v=""/>
    <d v="2024-11-15T00:00:00"/>
    <n v="0"/>
    <n v="0"/>
    <s v=""/>
    <n v="1"/>
    <n v="1"/>
    <n v="1"/>
    <n v="0"/>
    <n v="0"/>
    <n v="0"/>
    <s v="X"/>
    <s v="0.00"/>
    <s v=""/>
    <s v="AMIDATA, S.A."/>
    <s v=""/>
    <s v="1863229"/>
    <s v=""/>
    <n v="0"/>
    <n v="0"/>
    <m/>
    <s v="7218|JA2588_1001"/>
    <n v="5"/>
    <s v="-"/>
    <m/>
    <s v="YES"/>
    <n v="1"/>
    <s v=""/>
    <s v=""/>
    <n v="0"/>
    <s v="X"/>
    <n v="1"/>
    <s v=""/>
    <s v=""/>
    <s v=""/>
    <s v=""/>
    <n v="11"/>
    <n v="0"/>
    <m/>
    <n v="-441"/>
    <n v="0"/>
    <s v=""/>
    <s v=""/>
  </r>
  <r>
    <n v="132"/>
    <s v="43202222"/>
    <s v="Cable VGA StarTech.com de color Negro, c"/>
    <s v="1101804766"/>
    <s v="2"/>
    <d v="2024-11-14T00:00:00"/>
    <s v=""/>
    <s v="4800002726"/>
    <s v="3450"/>
    <d v="2024-11-10T00:00:00"/>
    <s v=""/>
    <s v=""/>
    <d v="2024-11-15T00:00:00"/>
    <n v="0"/>
    <n v="0"/>
    <s v=""/>
    <n v="1"/>
    <n v="1"/>
    <n v="1"/>
    <n v="0"/>
    <n v="0"/>
    <n v="0"/>
    <s v="X"/>
    <s v="0.00"/>
    <s v=""/>
    <s v="AMIDATA, S.A."/>
    <s v=""/>
    <s v="1861667"/>
    <s v=""/>
    <n v="0"/>
    <n v="0"/>
    <m/>
    <s v="7218|JA2588_1001"/>
    <n v="5"/>
    <s v="-"/>
    <m/>
    <s v="YES"/>
    <n v="1"/>
    <s v=""/>
    <s v=""/>
    <n v="0"/>
    <s v="X"/>
    <n v="1"/>
    <s v=""/>
    <s v=""/>
    <s v=""/>
    <s v=""/>
    <n v="11"/>
    <n v="0"/>
    <m/>
    <n v="-441"/>
    <n v="0"/>
    <s v=""/>
    <s v=""/>
  </r>
  <r>
    <n v="133"/>
    <s v="43211617"/>
    <s v="Cable USB 2.0 StarTech.com, con A. USB A"/>
    <s v="1101804766"/>
    <s v="3"/>
    <d v="2024-11-14T00:00:00"/>
    <s v=""/>
    <s v="4800002726"/>
    <s v="3460"/>
    <d v="2024-11-10T00:00:00"/>
    <s v=""/>
    <s v=""/>
    <d v="2024-11-15T00:00:00"/>
    <n v="0"/>
    <n v="0"/>
    <s v=""/>
    <n v="1"/>
    <n v="1"/>
    <n v="1"/>
    <n v="0"/>
    <n v="0"/>
    <n v="0"/>
    <s v="X"/>
    <s v="0.00"/>
    <s v=""/>
    <s v="AMIDATA, S.A."/>
    <s v=""/>
    <s v="1863178"/>
    <s v=""/>
    <n v="0"/>
    <n v="0"/>
    <m/>
    <s v="7218|JA2588_1001"/>
    <n v="5"/>
    <s v="-"/>
    <m/>
    <s v="YES"/>
    <n v="1"/>
    <s v=""/>
    <s v=""/>
    <n v="0"/>
    <s v="X"/>
    <n v="1"/>
    <s v=""/>
    <s v=""/>
    <s v=""/>
    <s v=""/>
    <n v="11"/>
    <n v="0"/>
    <m/>
    <n v="-441"/>
    <n v="0"/>
    <s v=""/>
    <s v=""/>
  </r>
  <r>
    <n v="134"/>
    <s v="43211617"/>
    <s v="Cable USB 2.0 StarTech.com, con A. USB A"/>
    <s v="1101804766"/>
    <s v="4"/>
    <d v="2024-11-14T00:00:00"/>
    <s v=""/>
    <s v="4800002726"/>
    <s v="3470"/>
    <d v="2024-11-10T00:00:00"/>
    <s v=""/>
    <s v=""/>
    <d v="2024-11-15T00:00:00"/>
    <n v="0"/>
    <n v="0"/>
    <s v=""/>
    <n v="4"/>
    <n v="4"/>
    <n v="4"/>
    <n v="0"/>
    <n v="0"/>
    <n v="0"/>
    <s v="X"/>
    <s v="0.00"/>
    <s v=""/>
    <s v="AMIDATA, S.A."/>
    <s v=""/>
    <s v="1863187"/>
    <s v=""/>
    <n v="0"/>
    <n v="0"/>
    <m/>
    <s v="7218|JA2588_1001"/>
    <n v="5"/>
    <s v="-"/>
    <m/>
    <s v="YES"/>
    <n v="4"/>
    <s v=""/>
    <s v=""/>
    <n v="0"/>
    <s v="X"/>
    <n v="1"/>
    <s v=""/>
    <s v=""/>
    <s v=""/>
    <s v=""/>
    <n v="11"/>
    <n v="0"/>
    <m/>
    <n v="-441"/>
    <n v="0"/>
    <s v=""/>
    <s v=""/>
  </r>
  <r>
    <n v="135"/>
    <s v="26121639"/>
    <s v="Cable de datos apantallado TE Connectivi"/>
    <s v="1101805339"/>
    <s v="1"/>
    <d v="2024-11-15T00:00:00"/>
    <s v=""/>
    <s v="4800002726"/>
    <s v="4800"/>
    <d v="2024-11-10T00:00:00"/>
    <s v=""/>
    <s v=""/>
    <d v="2024-11-16T00:00:00"/>
    <n v="0"/>
    <n v="0"/>
    <s v=""/>
    <n v="1"/>
    <n v="1"/>
    <n v="1"/>
    <n v="0"/>
    <n v="0"/>
    <n v="0"/>
    <s v="X"/>
    <s v="0.00"/>
    <s v=""/>
    <s v="AMIDATA, S.A."/>
    <s v=""/>
    <s v="0362572"/>
    <s v=""/>
    <n v="0"/>
    <n v="0"/>
    <m/>
    <s v="7218|JA2593_1001"/>
    <n v="6"/>
    <s v="-"/>
    <m/>
    <s v="YES"/>
    <n v="1"/>
    <s v=""/>
    <s v=""/>
    <n v="0"/>
    <s v="X"/>
    <n v="1"/>
    <s v=""/>
    <s v=""/>
    <s v=""/>
    <s v=""/>
    <n v="11"/>
    <n v="0"/>
    <m/>
    <n v="-440"/>
    <n v="0"/>
    <s v=""/>
    <s v=""/>
  </r>
  <r>
    <n v="136"/>
    <s v="39121432"/>
    <s v="Contacto de crimpado hembra Molex serie"/>
    <s v="1101805339"/>
    <s v="2"/>
    <d v="2024-11-15T00:00:00"/>
    <s v=""/>
    <s v="4800002726"/>
    <s v="4810"/>
    <d v="2024-11-10T00:00:00"/>
    <s v=""/>
    <s v=""/>
    <d v="2024-11-16T00:00:00"/>
    <n v="0"/>
    <n v="0"/>
    <s v=""/>
    <n v="100"/>
    <n v="100"/>
    <n v="100"/>
    <n v="0"/>
    <n v="0"/>
    <n v="0"/>
    <s v="X"/>
    <s v="0.00"/>
    <s v=""/>
    <s v="AMIDATA, S.A."/>
    <s v=""/>
    <s v="6706293"/>
    <s v=""/>
    <n v="0"/>
    <n v="0"/>
    <m/>
    <s v="7218|JA2593_1001"/>
    <n v="6"/>
    <s v="-"/>
    <m/>
    <s v="YES"/>
    <n v="100"/>
    <s v=""/>
    <s v=""/>
    <n v="0"/>
    <s v="X"/>
    <n v="1"/>
    <s v=""/>
    <s v=""/>
    <s v=""/>
    <s v=""/>
    <n v="11"/>
    <n v="0"/>
    <m/>
    <n v="-440"/>
    <n v="0"/>
    <s v=""/>
    <s v=""/>
  </r>
  <r>
    <n v="137"/>
    <s v="1359900000500"/>
    <s v="COMPRA DIRECTA ELECTRICOS/ELECTRONICOS"/>
    <s v="1101805413"/>
    <s v="1"/>
    <d v="2024-11-15T00:00:00"/>
    <s v=""/>
    <s v="4200586752"/>
    <s v="30"/>
    <d v="2024-11-21T00:00:00"/>
    <d v="2024-11-21T00:00:00"/>
    <s v=""/>
    <d v="2024-12-20T00:00:00"/>
    <n v="30"/>
    <n v="8"/>
    <s v="Liberado"/>
    <n v="1"/>
    <n v="1"/>
    <n v="1"/>
    <n v="0"/>
    <n v="0"/>
    <n v="0"/>
    <s v="X"/>
    <s v="0.00"/>
    <s v=""/>
    <s v="SARVER S.L."/>
    <s v="OTROS FABRICANTES"/>
    <s v="1359900000500"/>
    <s v=""/>
    <n v="0"/>
    <n v="0"/>
    <m/>
    <s v="7218|JA2593_1001"/>
    <n v="29"/>
    <s v="-"/>
    <m/>
    <s v="YES"/>
    <n v="1"/>
    <s v=""/>
    <s v=""/>
    <n v="0"/>
    <s v="X"/>
    <n v="1"/>
    <s v=""/>
    <s v=""/>
    <s v=""/>
    <s v=""/>
    <n v="11"/>
    <n v="0"/>
    <m/>
    <n v="-406"/>
    <n v="0"/>
    <s v=""/>
    <s v=""/>
  </r>
  <r>
    <n v="138"/>
    <s v="31161807"/>
    <s v="Arandelas Galvanizado brillante, Acero,"/>
    <s v="1101806430"/>
    <s v="1"/>
    <d v="2024-11-19T00:00:00"/>
    <s v=""/>
    <s v="4800002733"/>
    <s v="1340"/>
    <d v="2024-11-15T00:00:00"/>
    <s v=""/>
    <s v=""/>
    <d v="2024-11-20T00:00:00"/>
    <n v="0"/>
    <n v="0"/>
    <s v=""/>
    <n v="1"/>
    <n v="1"/>
    <n v="1"/>
    <n v="0"/>
    <n v="0"/>
    <n v="0"/>
    <s v="X"/>
    <s v="0.00"/>
    <s v=""/>
    <s v="AMIDATA, S.A."/>
    <s v=""/>
    <s v="0560338"/>
    <s v=""/>
    <n v="0"/>
    <n v="0"/>
    <m/>
    <s v="7218|JA2593_1001"/>
    <n v="5"/>
    <s v="-"/>
    <m/>
    <s v="YES"/>
    <n v="1"/>
    <s v=""/>
    <s v=""/>
    <n v="0"/>
    <s v="X"/>
    <n v="1"/>
    <s v=""/>
    <s v=""/>
    <s v=""/>
    <s v=""/>
    <n v="11"/>
    <n v="0"/>
    <m/>
    <n v="-436"/>
    <n v="0"/>
    <s v=""/>
    <s v=""/>
  </r>
  <r>
    <n v="139"/>
    <s v="31161801"/>
    <s v="Arandela a prueba de vibraciones Galvani"/>
    <s v="1101806430"/>
    <s v="2"/>
    <d v="2024-11-19T00:00:00"/>
    <s v=""/>
    <s v="4800002733"/>
    <s v="1350"/>
    <d v="2024-11-15T00:00:00"/>
    <s v=""/>
    <s v=""/>
    <d v="2024-11-20T00:00:00"/>
    <n v="0"/>
    <n v="0"/>
    <s v=""/>
    <n v="1"/>
    <n v="1"/>
    <n v="1"/>
    <n v="0"/>
    <n v="0"/>
    <n v="0"/>
    <s v="X"/>
    <s v="0.00"/>
    <s v=""/>
    <s v="AMIDATA, S.A."/>
    <s v=""/>
    <s v="0526574"/>
    <s v=""/>
    <n v="0"/>
    <n v="0"/>
    <m/>
    <s v="7218|JA2593_1001"/>
    <n v="5"/>
    <s v="-"/>
    <m/>
    <s v="YES"/>
    <n v="1"/>
    <s v=""/>
    <s v=""/>
    <n v="0"/>
    <s v="X"/>
    <n v="1"/>
    <s v=""/>
    <s v=""/>
    <s v=""/>
    <s v=""/>
    <n v="11"/>
    <n v="0"/>
    <m/>
    <n v="-436"/>
    <n v="0"/>
    <s v=""/>
    <s v=""/>
  </r>
  <r>
    <n v="140"/>
    <s v="31161727"/>
    <s v="Tuerca hexagonal M3 RS PRO de acero Galv"/>
    <s v="1101806430"/>
    <s v="3"/>
    <d v="2024-11-19T00:00:00"/>
    <s v=""/>
    <s v="4800002733"/>
    <s v="1360"/>
    <d v="2024-11-15T00:00:00"/>
    <s v=""/>
    <s v=""/>
    <d v="2024-11-20T00:00:00"/>
    <n v="0"/>
    <n v="0"/>
    <s v=""/>
    <n v="1"/>
    <n v="1"/>
    <n v="1"/>
    <n v="0"/>
    <n v="0"/>
    <n v="0"/>
    <s v="X"/>
    <s v="0.00"/>
    <s v=""/>
    <s v="AMIDATA, S.A."/>
    <s v=""/>
    <s v="0560293"/>
    <s v=""/>
    <n v="0"/>
    <n v="0"/>
    <m/>
    <s v="7218|JA2593_1001"/>
    <n v="5"/>
    <s v="-"/>
    <m/>
    <s v="YES"/>
    <n v="1"/>
    <s v=""/>
    <s v=""/>
    <n v="0"/>
    <s v="X"/>
    <n v="1"/>
    <s v=""/>
    <s v=""/>
    <s v=""/>
    <s v=""/>
    <n v="11"/>
    <n v="0"/>
    <m/>
    <n v="-436"/>
    <n v="0"/>
    <s v=""/>
    <s v=""/>
  </r>
  <r>
    <n v="141"/>
    <s v="32121508"/>
    <s v="Condensador de t&amp;#225;ntalo Vishay 489D4"/>
    <s v="1101806430"/>
    <s v="4"/>
    <d v="2024-11-19T00:00:00"/>
    <s v=""/>
    <s v="4800002733"/>
    <s v="1370"/>
    <d v="2024-11-15T00:00:00"/>
    <s v=""/>
    <s v=""/>
    <d v="2024-11-20T00:00:00"/>
    <n v="0"/>
    <n v="0"/>
    <s v=""/>
    <n v="30"/>
    <n v="30"/>
    <n v="30"/>
    <n v="0"/>
    <n v="0"/>
    <n v="0"/>
    <s v="X"/>
    <s v="0.00"/>
    <s v=""/>
    <s v="AMIDATA, S.A."/>
    <s v=""/>
    <s v="6844389"/>
    <s v=""/>
    <n v="0"/>
    <n v="0"/>
    <m/>
    <s v="7218|JA2593_1001"/>
    <n v="5"/>
    <s v="-"/>
    <m/>
    <s v="YES"/>
    <n v="30"/>
    <s v=""/>
    <s v=""/>
    <n v="0"/>
    <s v="X"/>
    <n v="1"/>
    <s v=""/>
    <s v=""/>
    <s v=""/>
    <s v=""/>
    <n v="11"/>
    <n v="0"/>
    <m/>
    <n v="-436"/>
    <n v="0"/>
    <s v=""/>
    <s v=""/>
  </r>
  <r>
    <n v="142"/>
    <s v="32121701"/>
    <s v="Diodo, 1N4004-E3/54, 1A, 400V Conexi&amp;#24"/>
    <s v="1101806430"/>
    <s v="5"/>
    <d v="2024-11-19T00:00:00"/>
    <s v=""/>
    <s v="4800002733"/>
    <s v="1380"/>
    <d v="2024-11-15T00:00:00"/>
    <s v=""/>
    <s v=""/>
    <d v="2024-11-20T00:00:00"/>
    <n v="0"/>
    <n v="0"/>
    <s v=""/>
    <n v="20"/>
    <n v="20"/>
    <n v="20"/>
    <n v="0"/>
    <n v="0"/>
    <n v="0"/>
    <s v="X"/>
    <s v="0.00"/>
    <s v=""/>
    <s v="AMIDATA, S.A."/>
    <s v=""/>
    <s v="6289029"/>
    <s v=""/>
    <n v="0"/>
    <n v="0"/>
    <m/>
    <s v="7218|JA2593_1001"/>
    <n v="5"/>
    <s v="-"/>
    <m/>
    <s v="YES"/>
    <n v="20"/>
    <s v=""/>
    <s v=""/>
    <n v="0"/>
    <s v="X"/>
    <n v="1"/>
    <s v=""/>
    <s v=""/>
    <s v=""/>
    <s v=""/>
    <n v="11"/>
    <n v="0"/>
    <m/>
    <n v="-436"/>
    <n v="0"/>
    <s v=""/>
    <s v=""/>
  </r>
  <r>
    <n v="143"/>
    <s v="32121615"/>
    <s v="Resistencia RS PRO, de 5.1k? &amp;#177;5%, 0"/>
    <s v="1101806430"/>
    <s v="6"/>
    <d v="2024-11-19T00:00:00"/>
    <s v=""/>
    <s v="4800002733"/>
    <s v="1390"/>
    <d v="2024-11-15T00:00:00"/>
    <s v=""/>
    <s v=""/>
    <d v="2024-11-20T00:00:00"/>
    <n v="0"/>
    <n v="0"/>
    <s v=""/>
    <n v="5000"/>
    <n v="5000"/>
    <n v="5000"/>
    <n v="0"/>
    <n v="0"/>
    <n v="0"/>
    <s v="X"/>
    <s v="0.00"/>
    <s v=""/>
    <s v="AMIDATA, S.A."/>
    <s v=""/>
    <s v="7397512"/>
    <s v=""/>
    <n v="0"/>
    <n v="0"/>
    <m/>
    <s v="7218|JA2593_1001"/>
    <n v="5"/>
    <s v="-"/>
    <m/>
    <s v="YES"/>
    <n v="5000"/>
    <s v=""/>
    <s v=""/>
    <n v="0"/>
    <s v="X"/>
    <n v="1"/>
    <s v=""/>
    <s v=""/>
    <s v=""/>
    <s v=""/>
    <n v="11"/>
    <n v="0"/>
    <m/>
    <n v="-436"/>
    <n v="0"/>
    <s v=""/>
    <s v=""/>
  </r>
  <r>
    <n v="144"/>
    <s v="32121607"/>
    <s v="Matriz de resistencias Bourns, 4.7k?, &amp;#"/>
    <s v="1101806430"/>
    <s v="7"/>
    <d v="2024-11-19T00:00:00"/>
    <s v=""/>
    <s v="4800002733"/>
    <s v="1400"/>
    <d v="2024-11-15T00:00:00"/>
    <s v=""/>
    <s v=""/>
    <d v="2024-11-20T00:00:00"/>
    <n v="0"/>
    <n v="0"/>
    <s v=""/>
    <n v="25"/>
    <n v="25"/>
    <n v="25"/>
    <n v="0"/>
    <n v="0"/>
    <n v="0"/>
    <s v="X"/>
    <s v="0.00"/>
    <s v=""/>
    <s v="AMIDATA, S.A."/>
    <s v=""/>
    <s v="5224015"/>
    <s v=""/>
    <n v="0"/>
    <n v="0"/>
    <m/>
    <s v="7218|JA2593_1001"/>
    <n v="5"/>
    <s v="-"/>
    <m/>
    <s v="YES"/>
    <n v="25"/>
    <s v=""/>
    <s v=""/>
    <n v="0"/>
    <s v="X"/>
    <n v="1"/>
    <s v=""/>
    <s v=""/>
    <s v=""/>
    <s v=""/>
    <n v="11"/>
    <n v="0"/>
    <m/>
    <n v="-436"/>
    <n v="0"/>
    <s v=""/>
    <s v=""/>
  </r>
  <r>
    <n v="145"/>
    <s v="32121615"/>
    <s v="Resistencia RS PRO, de 27k? &amp;#177;5%, 0."/>
    <s v="1101806430"/>
    <s v="8"/>
    <d v="2024-11-19T00:00:00"/>
    <s v=""/>
    <s v="4800002733"/>
    <s v="1410"/>
    <d v="2024-11-15T00:00:00"/>
    <s v=""/>
    <s v=""/>
    <d v="2024-11-20T00:00:00"/>
    <n v="0"/>
    <n v="0"/>
    <s v=""/>
    <n v="5000"/>
    <n v="5000"/>
    <n v="5000"/>
    <n v="0"/>
    <n v="0"/>
    <n v="0"/>
    <s v="X"/>
    <s v="0.00"/>
    <s v=""/>
    <s v="AMIDATA, S.A."/>
    <s v=""/>
    <s v="7397575"/>
    <s v=""/>
    <n v="0"/>
    <n v="0"/>
    <m/>
    <s v="7218|JA2593_1001"/>
    <n v="5"/>
    <s v="-"/>
    <m/>
    <s v="YES"/>
    <n v="5000"/>
    <s v=""/>
    <s v=""/>
    <n v="0"/>
    <s v="X"/>
    <n v="1"/>
    <s v=""/>
    <s v=""/>
    <s v=""/>
    <s v=""/>
    <n v="11"/>
    <n v="0"/>
    <m/>
    <n v="-436"/>
    <n v="0"/>
    <s v=""/>
    <s v=""/>
  </r>
  <r>
    <n v="146"/>
    <s v="32121618"/>
    <s v="Resistencia TE Connectivity, de 13k? &amp;#1"/>
    <s v="1101806430"/>
    <s v="9"/>
    <d v="2024-11-19T00:00:00"/>
    <s v=""/>
    <s v="4800002733"/>
    <s v="1420"/>
    <d v="2024-11-15T00:00:00"/>
    <s v=""/>
    <s v=""/>
    <d v="2024-11-20T00:00:00"/>
    <n v="0"/>
    <n v="0"/>
    <s v=""/>
    <n v="10"/>
    <n v="10"/>
    <n v="10"/>
    <n v="0"/>
    <n v="0"/>
    <n v="0"/>
    <s v="X"/>
    <s v="0.00"/>
    <s v=""/>
    <s v="AMIDATA, S.A."/>
    <s v=""/>
    <s v="7550870"/>
    <s v=""/>
    <n v="0"/>
    <n v="0"/>
    <m/>
    <s v="7218|JA2593_1001"/>
    <n v="5"/>
    <s v="-"/>
    <m/>
    <s v="YES"/>
    <n v="10"/>
    <s v=""/>
    <s v=""/>
    <n v="0"/>
    <s v="X"/>
    <n v="1"/>
    <s v=""/>
    <s v=""/>
    <s v=""/>
    <s v=""/>
    <n v="11"/>
    <n v="0"/>
    <m/>
    <n v="-436"/>
    <n v="0"/>
    <s v=""/>
    <s v=""/>
  </r>
  <r>
    <n v="147"/>
    <s v="32121616"/>
    <s v="Potenci&amp;#243;metro para PCB Bourns serie"/>
    <s v="1101806430"/>
    <s v="10"/>
    <d v="2024-11-19T00:00:00"/>
    <s v=""/>
    <s v="4800002733"/>
    <s v="1430"/>
    <d v="2024-11-15T00:00:00"/>
    <s v=""/>
    <s v=""/>
    <d v="2024-11-20T00:00:00"/>
    <n v="0"/>
    <n v="0"/>
    <s v=""/>
    <n v="6"/>
    <n v="6"/>
    <n v="6"/>
    <n v="0"/>
    <n v="0"/>
    <n v="0"/>
    <s v="X"/>
    <s v="0.00"/>
    <s v=""/>
    <s v="AMIDATA, S.A."/>
    <s v=""/>
    <s v="5219287"/>
    <s v=""/>
    <n v="0"/>
    <n v="0"/>
    <m/>
    <s v="7218|JA2593_1001"/>
    <n v="5"/>
    <s v="-"/>
    <m/>
    <s v="YES"/>
    <n v="6"/>
    <s v=""/>
    <s v=""/>
    <n v="0"/>
    <s v="X"/>
    <n v="1"/>
    <s v=""/>
    <s v=""/>
    <s v=""/>
    <s v=""/>
    <n v="11"/>
    <n v="0"/>
    <m/>
    <n v="-436"/>
    <n v="0"/>
    <s v=""/>
    <s v=""/>
  </r>
  <r>
    <n v="148"/>
    <s v="32121615"/>
    <s v="Resistencia RS PRO, de 33k? &amp;#177;5%, 0."/>
    <s v="1101806430"/>
    <s v="11"/>
    <d v="2024-11-19T00:00:00"/>
    <s v=""/>
    <s v="4800002733"/>
    <s v="1440"/>
    <d v="2024-11-15T00:00:00"/>
    <s v=""/>
    <s v=""/>
    <d v="2024-11-20T00:00:00"/>
    <n v="0"/>
    <n v="0"/>
    <s v=""/>
    <n v="10"/>
    <n v="10"/>
    <n v="10"/>
    <n v="0"/>
    <n v="0"/>
    <n v="0"/>
    <s v="X"/>
    <s v="0.00"/>
    <s v=""/>
    <s v="AMIDATA, S.A."/>
    <s v=""/>
    <s v="7077789"/>
    <s v=""/>
    <n v="0"/>
    <n v="0"/>
    <m/>
    <s v="7218|JA2593_1001"/>
    <n v="5"/>
    <s v="-"/>
    <m/>
    <s v="YES"/>
    <n v="10"/>
    <s v=""/>
    <s v=""/>
    <n v="0"/>
    <s v="X"/>
    <n v="1"/>
    <s v=""/>
    <s v=""/>
    <s v=""/>
    <s v=""/>
    <n v="11"/>
    <n v="0"/>
    <m/>
    <n v="-436"/>
    <n v="0"/>
    <s v=""/>
    <s v=""/>
  </r>
  <r>
    <n v="149"/>
    <s v="32131006"/>
    <s v="Z&amp;#243;calo DIL Preci-Dip, paso de 2.54m"/>
    <s v="1101806430"/>
    <s v="12"/>
    <d v="2024-11-19T00:00:00"/>
    <s v=""/>
    <s v="4800002733"/>
    <s v="1450"/>
    <d v="2024-11-15T00:00:00"/>
    <s v=""/>
    <s v=""/>
    <d v="2024-11-20T00:00:00"/>
    <n v="0"/>
    <n v="0"/>
    <s v=""/>
    <n v="10"/>
    <n v="10"/>
    <n v="10"/>
    <n v="0"/>
    <n v="0"/>
    <n v="0"/>
    <s v="X"/>
    <s v="0.00"/>
    <s v=""/>
    <s v="AMIDATA, S.A."/>
    <s v=""/>
    <s v="7020676"/>
    <s v=""/>
    <n v="0"/>
    <n v="0"/>
    <m/>
    <s v="7218|JA2593_1001"/>
    <n v="5"/>
    <s v="-"/>
    <m/>
    <s v="YES"/>
    <n v="10"/>
    <s v=""/>
    <s v=""/>
    <n v="0"/>
    <s v="X"/>
    <n v="1"/>
    <s v=""/>
    <s v=""/>
    <s v=""/>
    <s v=""/>
    <n v="11"/>
    <n v="0"/>
    <m/>
    <n v="-436"/>
    <n v="0"/>
    <s v=""/>
    <s v=""/>
  </r>
  <r>
    <n v="150"/>
    <s v="1807990092800"/>
    <s v="PIEZA RECORTADA ADH GANCHO 25X25MM NEGRO"/>
    <s v="1101806908"/>
    <s v="1"/>
    <d v="2024-11-19T00:00:00"/>
    <s v=""/>
    <s v="4200594733"/>
    <s v="10"/>
    <d v="2025-01-27T00:00:00"/>
    <d v="2025-01-27T00:00:00"/>
    <s v=""/>
    <d v="2025-02-03T00:00:00"/>
    <n v="61"/>
    <n v="8"/>
    <s v="Liberado"/>
    <n v="6"/>
    <n v="1"/>
    <n v="1"/>
    <n v="0"/>
    <n v="1"/>
    <n v="0"/>
    <s v="X"/>
    <s v="0.00"/>
    <s v=""/>
    <s v="Technipol Suministros, S.L."/>
    <s v="VELCRO"/>
    <s v="EB51025330118476"/>
    <s v=""/>
    <n v="0"/>
    <n v="0"/>
    <m/>
    <s v="7218|S24B05_P10253"/>
    <n v="7"/>
    <s v="-"/>
    <m/>
    <s v="YES"/>
    <n v="1"/>
    <s v=""/>
    <s v=""/>
    <n v="0"/>
    <s v="X"/>
    <n v="1"/>
    <s v=""/>
    <s v=""/>
    <s v=""/>
    <s v=""/>
    <n v="11"/>
    <n v="0"/>
    <m/>
    <n v="-361"/>
    <n v="0"/>
    <s v=""/>
    <s v="X"/>
  </r>
  <r>
    <n v="151"/>
    <s v="1807990092800"/>
    <s v="PIEZA RECORTADA ADH GANCHO 25X25MM NEGRO"/>
    <s v="1101806908"/>
    <s v="1"/>
    <d v="2024-11-19T00:00:00"/>
    <s v=""/>
    <s v="4200604976"/>
    <s v="10"/>
    <d v="2025-03-31T00:00:00"/>
    <d v="2025-04-01T00:00:00"/>
    <s v=""/>
    <d v="2025-04-04T00:00:00"/>
    <n v="61"/>
    <n v="8"/>
    <s v="Liberado"/>
    <n v="6"/>
    <n v="5"/>
    <n v="5"/>
    <n v="0"/>
    <n v="5"/>
    <n v="0"/>
    <s v="X"/>
    <s v="0.00"/>
    <s v=""/>
    <s v="Technipol Suministros, S.L."/>
    <s v="VELCRO"/>
    <s v="EB51025330118476"/>
    <s v=""/>
    <n v="0"/>
    <n v="0"/>
    <m/>
    <s v="7218|S24B05_P10253"/>
    <n v="4"/>
    <s v="-"/>
    <m/>
    <s v="YES"/>
    <n v="5"/>
    <s v=""/>
    <s v=""/>
    <n v="0"/>
    <s v="X"/>
    <n v="1"/>
    <s v=""/>
    <s v=""/>
    <s v=""/>
    <s v=""/>
    <n v="11"/>
    <n v="0"/>
    <m/>
    <n v="-301"/>
    <n v="0"/>
    <s v=""/>
    <s v="X"/>
  </r>
  <r>
    <n v="152"/>
    <s v="1232525308000"/>
    <s v="CINT ADH ESPUM ACR VHB 4930P 30MM 33M BL"/>
    <s v="1101806908"/>
    <s v="2"/>
    <d v="2024-11-19T00:00:00"/>
    <s v=""/>
    <s v="4200594733"/>
    <s v="20"/>
    <d v="2025-01-27T00:00:00"/>
    <d v="2025-01-27T00:00:00"/>
    <s v=""/>
    <d v="2025-02-03T00:00:00"/>
    <n v="40"/>
    <n v="8"/>
    <s v="Liberado"/>
    <n v="165"/>
    <n v="5"/>
    <n v="5"/>
    <n v="0"/>
    <n v="5"/>
    <n v="0"/>
    <s v="X"/>
    <s v="0.00"/>
    <s v=""/>
    <s v="Technipol Suministros, S.L."/>
    <s v="3M"/>
    <s v="4930P/30MM"/>
    <s v=""/>
    <n v="0"/>
    <n v="0"/>
    <m/>
    <s v="7218|S24B05_P10253"/>
    <n v="7"/>
    <s v="-"/>
    <m/>
    <s v="YES"/>
    <n v="5"/>
    <s v=""/>
    <s v=""/>
    <n v="0"/>
    <s v="X"/>
    <n v="1"/>
    <s v=""/>
    <s v=""/>
    <s v=""/>
    <s v=""/>
    <n v="11"/>
    <n v="0"/>
    <m/>
    <n v="-361"/>
    <n v="0"/>
    <s v=""/>
    <s v="X"/>
  </r>
  <r>
    <n v="153"/>
    <s v="1805710000000"/>
    <s v="IMPRIMACION 94 AMBAR APROX 6% SOLIDOS"/>
    <s v="1101806908"/>
    <s v="3"/>
    <d v="2024-11-19T00:00:00"/>
    <s v=""/>
    <s v="4200594733"/>
    <s v="30"/>
    <d v="2025-01-27T00:00:00"/>
    <d v="2025-01-27T00:00:00"/>
    <s v=""/>
    <d v="2025-02-03T00:00:00"/>
    <n v="30"/>
    <n v="8"/>
    <s v="Liberado"/>
    <n v="3"/>
    <n v="3"/>
    <n v="3"/>
    <n v="0"/>
    <n v="3"/>
    <n v="0"/>
    <s v="X"/>
    <s v="0.00"/>
    <s v=""/>
    <s v="Technipol Suministros, S.L."/>
    <s v="3M"/>
    <s v="70-0160-5477-0"/>
    <s v=""/>
    <n v="0"/>
    <n v="0"/>
    <m/>
    <s v="7218|S24B05_P10253"/>
    <n v="7"/>
    <s v="-"/>
    <m/>
    <s v="YES"/>
    <n v="3"/>
    <s v=""/>
    <s v=""/>
    <n v="0"/>
    <s v="X"/>
    <n v="1"/>
    <s v=""/>
    <s v=""/>
    <s v=""/>
    <s v=""/>
    <n v="11"/>
    <n v="0"/>
    <m/>
    <n v="-361"/>
    <n v="0"/>
    <s v=""/>
    <s v=""/>
  </r>
  <r>
    <n v="154"/>
    <s v="7854800130000"/>
    <s v="BROCHA PEQ PINTURA PLANA 25MM"/>
    <s v="1101806908"/>
    <s v="4"/>
    <d v="2024-11-19T00:00:00"/>
    <s v=""/>
    <s v="4200592492"/>
    <s v="20"/>
    <d v="2025-01-09T00:00:00"/>
    <d v="2025-01-10T00:00:00"/>
    <s v=""/>
    <d v="2025-02-14T00:00:00"/>
    <n v="40"/>
    <n v="8"/>
    <s v="Liberado"/>
    <n v="3"/>
    <n v="3"/>
    <n v="3"/>
    <n v="0"/>
    <n v="0"/>
    <n v="0"/>
    <s v="X"/>
    <s v="0.00"/>
    <s v=""/>
    <s v="FERRETERIA FERAYU SL"/>
    <s v="HENKEL CORP."/>
    <s v="799 299 003"/>
    <s v=""/>
    <n v="1"/>
    <n v="1"/>
    <m/>
    <s v="7218|S24B05_P10253"/>
    <n v="36"/>
    <s v="-"/>
    <m/>
    <s v="YES"/>
    <n v="3"/>
    <s v=""/>
    <s v=""/>
    <n v="0"/>
    <s v="X"/>
    <n v="1"/>
    <s v=""/>
    <s v=""/>
    <s v=""/>
    <s v=""/>
    <n v="11"/>
    <n v="0"/>
    <m/>
    <n v="-350"/>
    <n v="0"/>
    <s v=""/>
    <s v=""/>
  </r>
  <r>
    <n v="155"/>
    <s v="1802500600000"/>
    <s v="MASILLA UNIVERSAL RELLENO DUAL"/>
    <s v="1101806908"/>
    <s v="5"/>
    <d v="2024-11-19T00:00:00"/>
    <s v=""/>
    <s v="4200594733"/>
    <s v="40"/>
    <d v="2025-01-27T00:00:00"/>
    <d v="2025-01-27T00:00:00"/>
    <s v=""/>
    <d v="2025-02-03T00:00:00"/>
    <n v="30"/>
    <n v="8"/>
    <s v="Liberado"/>
    <n v="1"/>
    <n v="1"/>
    <n v="1"/>
    <n v="0"/>
    <n v="1"/>
    <n v="0"/>
    <s v="X"/>
    <s v="0.00"/>
    <s v=""/>
    <s v="Technipol Suministros, S.L."/>
    <s v="KRAFFT"/>
    <s v="14524"/>
    <s v=""/>
    <n v="0"/>
    <n v="0"/>
    <m/>
    <s v="7218|S24B05_P10253"/>
    <n v="7"/>
    <s v="-"/>
    <m/>
    <s v="YES"/>
    <n v="1"/>
    <s v=""/>
    <s v=""/>
    <n v="0"/>
    <s v="X"/>
    <n v="1"/>
    <s v=""/>
    <s v=""/>
    <s v=""/>
    <s v=""/>
    <n v="11"/>
    <n v="0"/>
    <m/>
    <n v="-361"/>
    <n v="0"/>
    <s v=""/>
    <s v=""/>
  </r>
  <r>
    <n v="156"/>
    <s v="1800700500000"/>
    <s v="ADH METACRILATO 2C ARALDITE 2021-1 50ML"/>
    <s v="1101806908"/>
    <s v="6"/>
    <d v="2024-11-19T00:00:00"/>
    <s v=""/>
    <s v="4200594733"/>
    <s v="50"/>
    <d v="2025-01-27T00:00:00"/>
    <d v="2025-01-27T00:00:00"/>
    <s v=""/>
    <d v="2025-02-03T00:00:00"/>
    <n v="30"/>
    <n v="8"/>
    <s v="Liberado"/>
    <n v="1"/>
    <n v="50"/>
    <n v="50"/>
    <n v="0"/>
    <n v="50"/>
    <n v="0"/>
    <s v="X"/>
    <s v="0.00"/>
    <s v=""/>
    <s v="Technipol Suministros, S.L."/>
    <s v="HUNTSMAN"/>
    <s v="4746608"/>
    <s v=""/>
    <n v="0"/>
    <n v="0"/>
    <m/>
    <s v="7218|S24B05_P10253"/>
    <n v="7"/>
    <s v="-"/>
    <m/>
    <s v="YES"/>
    <n v="50"/>
    <s v=""/>
    <s v=""/>
    <n v="0"/>
    <s v="X"/>
    <n v="1"/>
    <s v=""/>
    <s v=""/>
    <s v=""/>
    <s v=""/>
    <n v="11"/>
    <n v="0"/>
    <m/>
    <n v="-361"/>
    <n v="0"/>
    <s v=""/>
    <s v=""/>
  </r>
  <r>
    <n v="157"/>
    <s v="1800600900000"/>
    <s v="ADHESIVO CONTACTO TEROKAL 2444"/>
    <s v="1101806908"/>
    <s v="7"/>
    <d v="2024-11-19T00:00:00"/>
    <s v=""/>
    <s v="4200594106"/>
    <s v="10"/>
    <d v="2025-01-22T00:00:00"/>
    <d v="2025-01-22T00:00:00"/>
    <s v=""/>
    <d v="2025-02-03T00:00:00"/>
    <n v="90"/>
    <n v="8"/>
    <s v="Liberado"/>
    <n v="2"/>
    <n v="340"/>
    <n v="1020"/>
    <n v="0"/>
    <n v="340"/>
    <n v="680"/>
    <s v="X"/>
    <s v="0.00"/>
    <s v=""/>
    <s v="Technipol Suministros, S.L."/>
    <s v="HENKEL CORP."/>
    <s v="238403"/>
    <s v=""/>
    <n v="0"/>
    <n v="0"/>
    <m/>
    <s v="7218|S24B05_P10253"/>
    <n v="12"/>
    <s v="-"/>
    <m/>
    <s v="YES"/>
    <n v="1020"/>
    <s v=""/>
    <s v=""/>
    <n v="0"/>
    <s v="X"/>
    <n v="1"/>
    <s v=""/>
    <s v=""/>
    <s v=""/>
    <s v=""/>
    <n v="11"/>
    <n v="0"/>
    <m/>
    <n v="-361"/>
    <n v="0"/>
    <s v=""/>
    <s v=""/>
  </r>
  <r>
    <n v="158"/>
    <s v="1232525506900"/>
    <s v="CINTA ADH 50MM 390UM 7.5N/CM BLANC TEJID"/>
    <s v="1101806908"/>
    <s v="8"/>
    <d v="2024-11-19T00:00:00"/>
    <s v=""/>
    <s v="4200588735"/>
    <s v="10"/>
    <d v="2024-12-05T00:00:00"/>
    <d v="2024-12-10T00:00:00"/>
    <s v=""/>
    <d v="2025-01-13T00:00:00"/>
    <n v="30"/>
    <n v="8"/>
    <s v="Liberado"/>
    <n v="1"/>
    <n v="50"/>
    <n v="50"/>
    <n v="0"/>
    <n v="50"/>
    <n v="0"/>
    <s v="X"/>
    <s v="0.00"/>
    <s v=""/>
    <s v="TCX MICRO, S.L.U"/>
    <s v="TESA"/>
    <s v="4964"/>
    <s v=""/>
    <n v="0"/>
    <n v="0"/>
    <m/>
    <s v="7218|S24B05_P10253"/>
    <n v="39"/>
    <s v="-"/>
    <m/>
    <s v="YES"/>
    <n v="50"/>
    <s v=""/>
    <s v=""/>
    <n v="0"/>
    <s v="X"/>
    <n v="1"/>
    <s v=""/>
    <s v=""/>
    <s v=""/>
    <s v=""/>
    <n v="11"/>
    <n v="0"/>
    <m/>
    <n v="-382"/>
    <n v="0"/>
    <s v=""/>
    <s v=""/>
  </r>
  <r>
    <n v="159"/>
    <s v="39121415"/>
    <s v="Conector macho para PCB Molex serie SL d"/>
    <s v="1101807103"/>
    <s v="1"/>
    <d v="2024-11-20T00:00:00"/>
    <s v=""/>
    <s v="4800002736"/>
    <s v="380"/>
    <d v="2024-11-19T00:00:00"/>
    <s v=""/>
    <s v=""/>
    <d v="2024-11-21T00:00:00"/>
    <n v="0"/>
    <n v="0"/>
    <s v=""/>
    <n v="5"/>
    <n v="5"/>
    <n v="5"/>
    <n v="0"/>
    <n v="0"/>
    <n v="0"/>
    <s v="X"/>
    <s v="0.00"/>
    <s v=""/>
    <s v="AMIDATA, S.A."/>
    <s v=""/>
    <s v="6700835"/>
    <s v=""/>
    <n v="0"/>
    <n v="0"/>
    <m/>
    <s v="7218|JA2583_1001"/>
    <n v="2"/>
    <s v="-"/>
    <m/>
    <s v="YES"/>
    <n v="5"/>
    <s v=""/>
    <s v=""/>
    <n v="0"/>
    <s v="X"/>
    <n v="1"/>
    <s v=""/>
    <s v=""/>
    <s v=""/>
    <s v=""/>
    <n v="11"/>
    <n v="0"/>
    <m/>
    <n v="-435"/>
    <n v="0"/>
    <s v=""/>
    <s v=""/>
  </r>
  <r>
    <n v="160"/>
    <s v="39121415"/>
    <s v="Conector macho para PCB Molex serie SL d"/>
    <s v="1101807103"/>
    <s v="2"/>
    <d v="2024-11-20T00:00:00"/>
    <s v=""/>
    <s v="4800002736"/>
    <s v="390"/>
    <d v="2024-11-19T00:00:00"/>
    <s v=""/>
    <s v=""/>
    <d v="2024-11-21T00:00:00"/>
    <n v="0"/>
    <n v="0"/>
    <s v=""/>
    <n v="10"/>
    <n v="10"/>
    <n v="10"/>
    <n v="0"/>
    <n v="0"/>
    <n v="0"/>
    <s v="X"/>
    <s v="0.00"/>
    <s v=""/>
    <s v="AMIDATA, S.A."/>
    <s v=""/>
    <s v="6792499"/>
    <s v=""/>
    <n v="0"/>
    <n v="0"/>
    <m/>
    <s v="7218|JA2583_1001"/>
    <n v="2"/>
    <s v="-"/>
    <m/>
    <s v="YES"/>
    <n v="10"/>
    <s v=""/>
    <s v=""/>
    <n v="0"/>
    <s v="X"/>
    <n v="1"/>
    <s v=""/>
    <s v=""/>
    <s v=""/>
    <s v=""/>
    <n v="11"/>
    <n v="0"/>
    <m/>
    <n v="-435"/>
    <n v="0"/>
    <s v=""/>
    <s v=""/>
  </r>
  <r>
    <n v="161"/>
    <s v="39121402"/>
    <s v="Punto de toma de tierra para rack para p"/>
    <s v="1101807400"/>
    <s v="1"/>
    <d v="2024-11-20T00:00:00"/>
    <s v=""/>
    <s v="4800002736"/>
    <s v="700"/>
    <d v="2024-11-19T00:00:00"/>
    <s v=""/>
    <s v=""/>
    <d v="2024-11-21T00:00:00"/>
    <n v="0"/>
    <n v="0"/>
    <s v=""/>
    <n v="2"/>
    <n v="2"/>
    <n v="2"/>
    <n v="0"/>
    <n v="0"/>
    <n v="0"/>
    <s v="X"/>
    <s v="0.00"/>
    <s v=""/>
    <s v="AMIDATA, S.A."/>
    <s v=""/>
    <s v="0392141"/>
    <s v=""/>
    <n v="0"/>
    <n v="0"/>
    <m/>
    <s v="7218|JA2585_1001"/>
    <n v="2"/>
    <s v="-"/>
    <m/>
    <s v="YES"/>
    <n v="2"/>
    <s v=""/>
    <s v=""/>
    <n v="0"/>
    <s v="X"/>
    <n v="1"/>
    <s v=""/>
    <s v=""/>
    <s v=""/>
    <s v=""/>
    <n v="11"/>
    <n v="0"/>
    <m/>
    <n v="-435"/>
    <n v="0"/>
    <s v=""/>
    <s v=""/>
  </r>
  <r>
    <n v="162"/>
    <s v="39121708"/>
    <s v="Carril DIN Perforado de Acero Phoenix Co"/>
    <s v="1101807400"/>
    <s v="2"/>
    <d v="2024-11-20T00:00:00"/>
    <s v=""/>
    <s v="4800002736"/>
    <s v="710"/>
    <d v="2024-11-19T00:00:00"/>
    <s v=""/>
    <s v=""/>
    <d v="2024-11-21T00:00:00"/>
    <n v="0"/>
    <n v="0"/>
    <s v=""/>
    <n v="1"/>
    <n v="1"/>
    <n v="1"/>
    <n v="0"/>
    <n v="0"/>
    <n v="0"/>
    <s v="X"/>
    <s v="0.00"/>
    <s v=""/>
    <s v="AMIDATA, S.A."/>
    <s v=""/>
    <s v="6485738"/>
    <s v=""/>
    <n v="0"/>
    <n v="0"/>
    <m/>
    <s v="7218|JA2585_1001"/>
    <n v="2"/>
    <s v="-"/>
    <m/>
    <s v="YES"/>
    <n v="1"/>
    <s v=""/>
    <s v=""/>
    <n v="0"/>
    <s v="X"/>
    <n v="1"/>
    <s v=""/>
    <s v=""/>
    <s v=""/>
    <s v=""/>
    <n v="11"/>
    <n v="0"/>
    <m/>
    <n v="-435"/>
    <n v="0"/>
    <s v=""/>
    <s v=""/>
  </r>
  <r>
    <n v="163"/>
    <s v="32000000"/>
    <s v="Placa de Cierre APC, 483 x 45 x 28mm"/>
    <s v="1101807410"/>
    <s v="1"/>
    <d v="2024-11-20T00:00:00"/>
    <s v=""/>
    <s v="4800002736"/>
    <s v="720"/>
    <d v="2024-11-19T00:00:00"/>
    <s v=""/>
    <s v=""/>
    <d v="2024-11-21T00:00:00"/>
    <n v="0"/>
    <n v="0"/>
    <s v=""/>
    <n v="4"/>
    <n v="4"/>
    <n v="4"/>
    <n v="0"/>
    <n v="0"/>
    <n v="0"/>
    <s v="X"/>
    <s v="0.00"/>
    <s v=""/>
    <s v="AMIDATA, S.A."/>
    <s v=""/>
    <s v="7794070"/>
    <s v=""/>
    <n v="0"/>
    <n v="0"/>
    <m/>
    <s v="7218|JA2585_1001"/>
    <n v="2"/>
    <s v="-"/>
    <m/>
    <s v="YES"/>
    <n v="4"/>
    <s v=""/>
    <s v=""/>
    <n v="0"/>
    <s v="X"/>
    <n v="1"/>
    <s v=""/>
    <s v=""/>
    <s v=""/>
    <s v=""/>
    <n v="11"/>
    <n v="0"/>
    <m/>
    <n v="-435"/>
    <n v="0"/>
    <s v=""/>
    <s v=""/>
  </r>
  <r>
    <n v="164"/>
    <s v="39121415"/>
    <s v="Conector D-sub FCT from Molex, Serie FL,"/>
    <s v="1101807607"/>
    <s v="1"/>
    <d v="2024-11-21T00:00:00"/>
    <s v=""/>
    <s v="4800002739"/>
    <s v="130"/>
    <d v="2024-11-20T00:00:00"/>
    <s v=""/>
    <s v=""/>
    <d v="2024-11-22T00:00:00"/>
    <n v="0"/>
    <n v="0"/>
    <s v=""/>
    <n v="2"/>
    <n v="2"/>
    <n v="2"/>
    <n v="0"/>
    <n v="0"/>
    <n v="0"/>
    <s v="X"/>
    <s v="0.00"/>
    <s v=""/>
    <s v="AMIDATA, S.A."/>
    <s v=""/>
    <s v="8126368"/>
    <s v=""/>
    <n v="0"/>
    <n v="0"/>
    <m/>
    <s v="7218|JA2585_1001"/>
    <n v="2"/>
    <s v="-"/>
    <m/>
    <s v="YES"/>
    <n v="2"/>
    <s v=""/>
    <s v=""/>
    <n v="0"/>
    <s v="X"/>
    <n v="1"/>
    <s v=""/>
    <s v=""/>
    <s v=""/>
    <s v=""/>
    <n v="11"/>
    <n v="0"/>
    <m/>
    <n v="-434"/>
    <n v="0"/>
    <s v=""/>
    <s v=""/>
  </r>
  <r>
    <n v="165"/>
    <s v="39121402"/>
    <s v="Toma Kopp de 2P de color Negro, para Eur"/>
    <s v="1101807607"/>
    <s v="2"/>
    <d v="2024-11-21T00:00:00"/>
    <s v=""/>
    <s v="4800002739"/>
    <s v="140"/>
    <d v="2024-11-20T00:00:00"/>
    <s v=""/>
    <s v=""/>
    <d v="2024-11-22T00:00:00"/>
    <n v="0"/>
    <n v="0"/>
    <s v=""/>
    <n v="13"/>
    <n v="13"/>
    <n v="13"/>
    <n v="0"/>
    <n v="0"/>
    <n v="0"/>
    <s v="X"/>
    <s v="0.00"/>
    <s v=""/>
    <s v="AMIDATA, S.A."/>
    <s v=""/>
    <s v="2425811"/>
    <s v=""/>
    <n v="0"/>
    <n v="0"/>
    <m/>
    <s v="7218|JA2585_1001"/>
    <n v="2"/>
    <s v="-"/>
    <m/>
    <s v="YES"/>
    <n v="13"/>
    <s v=""/>
    <s v=""/>
    <n v="0"/>
    <s v="X"/>
    <n v="1"/>
    <s v=""/>
    <s v=""/>
    <s v=""/>
    <s v=""/>
    <n v="11"/>
    <n v="0"/>
    <m/>
    <n v="-434"/>
    <n v="0"/>
    <s v=""/>
    <s v=""/>
  </r>
  <r>
    <n v="166"/>
    <s v="32000000"/>
    <s v="Placa de Cierre APC, 483 x 45 x 28mm"/>
    <s v="1101807610"/>
    <s v="1"/>
    <d v="2024-11-21T00:00:00"/>
    <s v=""/>
    <s v="4800002739"/>
    <s v="160"/>
    <d v="2024-11-20T00:00:00"/>
    <s v=""/>
    <s v=""/>
    <d v="2024-11-22T00:00:00"/>
    <n v="0"/>
    <n v="0"/>
    <s v=""/>
    <n v="4"/>
    <n v="4"/>
    <n v="4"/>
    <n v="0"/>
    <n v="0"/>
    <n v="0"/>
    <s v="X"/>
    <s v="0.00"/>
    <s v=""/>
    <s v="AMIDATA, S.A."/>
    <s v=""/>
    <s v="7794070"/>
    <s v=""/>
    <n v="0"/>
    <n v="0"/>
    <m/>
    <s v="7218|JA2585_1001"/>
    <n v="2"/>
    <s v="-"/>
    <m/>
    <s v="YES"/>
    <n v="4"/>
    <s v=""/>
    <s v=""/>
    <n v="0"/>
    <s v="X"/>
    <n v="1"/>
    <s v=""/>
    <s v=""/>
    <s v=""/>
    <s v=""/>
    <n v="11"/>
    <n v="0"/>
    <m/>
    <n v="-434"/>
    <n v="0"/>
    <s v=""/>
    <s v=""/>
  </r>
  <r>
    <n v="167"/>
    <s v=""/>
    <s v="MONTAJE SIMULADOR A320"/>
    <s v="1101807791"/>
    <s v="1"/>
    <d v="2024-11-21T00:00:00"/>
    <s v=""/>
    <s v="4300335965"/>
    <s v="10"/>
    <d v="2024-11-25T00:00:00"/>
    <d v="2024-11-27T00:00:00"/>
    <s v=""/>
    <d v="2024-12-14T00:00:00"/>
    <n v="0"/>
    <n v="0"/>
    <s v="Liberado"/>
    <n v="1"/>
    <n v="1"/>
    <n v="0"/>
    <n v="0"/>
    <n v="0"/>
    <n v="0"/>
    <s v="X"/>
    <s v="0.00"/>
    <s v=""/>
    <s v="AUXITEL, S.L."/>
    <s v=""/>
    <s v=""/>
    <s v=""/>
    <n v="0"/>
    <n v="0"/>
    <m/>
    <s v="7218|JA2593_1001"/>
    <n v="19"/>
    <s v="-"/>
    <m/>
    <s v="YES"/>
    <n v="0"/>
    <s v=""/>
    <s v=""/>
    <n v="0"/>
    <s v="X"/>
    <n v="1"/>
    <s v=""/>
    <s v=""/>
    <s v=""/>
    <s v=""/>
    <n v="11"/>
    <n v="0"/>
    <m/>
    <n v="-412"/>
    <n v="0"/>
    <s v=""/>
    <s v=""/>
  </r>
  <r>
    <n v="168"/>
    <s v="39121723"/>
    <s v="Tubo termorretr&amp;#225;ctil HellermannTyto"/>
    <s v="1101807940"/>
    <s v="1"/>
    <d v="2024-11-21T00:00:00"/>
    <s v=""/>
    <s v="4800002739"/>
    <s v="490"/>
    <d v="2024-11-20T00:00:00"/>
    <s v=""/>
    <s v=""/>
    <d v="2024-11-22T00:00:00"/>
    <n v="0"/>
    <n v="0"/>
    <s v=""/>
    <n v="1"/>
    <n v="1"/>
    <n v="1"/>
    <n v="0"/>
    <n v="0"/>
    <n v="0"/>
    <s v="X"/>
    <s v="0.00"/>
    <s v=""/>
    <s v="AMIDATA, S.A."/>
    <s v=""/>
    <s v="1331782"/>
    <s v=""/>
    <n v="0"/>
    <n v="0"/>
    <m/>
    <s v="7218|JA2585_1001"/>
    <n v="2"/>
    <s v="-"/>
    <m/>
    <s v="YES"/>
    <n v="1"/>
    <s v=""/>
    <s v=""/>
    <n v="0"/>
    <s v="X"/>
    <n v="1"/>
    <s v=""/>
    <s v=""/>
    <s v=""/>
    <s v=""/>
    <n v="11"/>
    <n v="0"/>
    <m/>
    <n v="-434"/>
    <n v="0"/>
    <s v=""/>
    <s v=""/>
  </r>
  <r>
    <n v="169"/>
    <s v="39121723"/>
    <s v="Tubo termorretr&amp;#225;ctil HellermannTyto"/>
    <s v="1101807940"/>
    <s v="2"/>
    <d v="2024-11-21T00:00:00"/>
    <s v=""/>
    <s v="4800002739"/>
    <s v="500"/>
    <d v="2024-11-20T00:00:00"/>
    <s v=""/>
    <s v=""/>
    <d v="2024-11-22T00:00:00"/>
    <n v="0"/>
    <n v="0"/>
    <s v=""/>
    <n v="1"/>
    <n v="1"/>
    <n v="1"/>
    <n v="0"/>
    <n v="0"/>
    <n v="0"/>
    <s v="X"/>
    <s v="0.00"/>
    <s v=""/>
    <s v="AMIDATA, S.A."/>
    <s v=""/>
    <s v="1331780"/>
    <s v=""/>
    <n v="0"/>
    <n v="0"/>
    <m/>
    <s v="7218|JA2585_1001"/>
    <n v="2"/>
    <s v="-"/>
    <m/>
    <s v="YES"/>
    <n v="1"/>
    <s v=""/>
    <s v=""/>
    <n v="0"/>
    <s v="X"/>
    <n v="1"/>
    <s v=""/>
    <s v=""/>
    <s v=""/>
    <s v=""/>
    <n v="11"/>
    <n v="0"/>
    <m/>
    <n v="-434"/>
    <n v="0"/>
    <s v=""/>
    <s v=""/>
  </r>
  <r>
    <n v="170"/>
    <s v="39121321"/>
    <s v="Juego de tornillos Rittal serie EL, para"/>
    <s v="1101808178"/>
    <s v="1"/>
    <d v="2024-11-22T00:00:00"/>
    <s v=""/>
    <s v="4800002739"/>
    <s v="820"/>
    <d v="2024-11-20T00:00:00"/>
    <s v=""/>
    <s v=""/>
    <d v="2024-11-23T00:00:00"/>
    <n v="0"/>
    <n v="0"/>
    <s v=""/>
    <n v="50"/>
    <n v="50"/>
    <n v="50"/>
    <n v="0"/>
    <n v="0"/>
    <n v="0"/>
    <s v="X"/>
    <s v="0.00"/>
    <s v=""/>
    <s v="AMIDATA, S.A."/>
    <s v=""/>
    <s v="8262903"/>
    <s v=""/>
    <n v="0"/>
    <n v="0"/>
    <m/>
    <s v="7218|JA2585_1001"/>
    <n v="3"/>
    <s v="-"/>
    <m/>
    <s v="YES"/>
    <n v="50"/>
    <s v=""/>
    <s v=""/>
    <n v="0"/>
    <s v="X"/>
    <n v="1"/>
    <s v=""/>
    <s v=""/>
    <s v=""/>
    <s v=""/>
    <n v="11"/>
    <n v="0"/>
    <m/>
    <n v="-433"/>
    <n v="0"/>
    <s v=""/>
    <s v=""/>
  </r>
  <r>
    <n v="171"/>
    <s v="32000000"/>
    <s v="Tuerca en jaula nVent SCHROFF 21100-003"/>
    <s v="1101808178"/>
    <s v="2"/>
    <d v="2024-11-22T00:00:00"/>
    <s v=""/>
    <s v="4800002739"/>
    <s v="830"/>
    <d v="2024-11-20T00:00:00"/>
    <s v=""/>
    <s v=""/>
    <d v="2024-11-23T00:00:00"/>
    <n v="0"/>
    <n v="0"/>
    <s v=""/>
    <n v="200"/>
    <n v="200"/>
    <n v="200"/>
    <n v="0"/>
    <n v="0"/>
    <n v="0"/>
    <s v="X"/>
    <s v="0.00"/>
    <s v=""/>
    <s v="AMIDATA, S.A."/>
    <s v=""/>
    <s v="2457843"/>
    <s v=""/>
    <n v="0"/>
    <n v="0"/>
    <m/>
    <s v="7218|JA2585_1001"/>
    <n v="3"/>
    <s v="-"/>
    <m/>
    <s v="YES"/>
    <n v="200"/>
    <s v=""/>
    <s v=""/>
    <n v="0"/>
    <s v="X"/>
    <n v="1"/>
    <s v=""/>
    <s v=""/>
    <s v=""/>
    <s v=""/>
    <n v="11"/>
    <n v="0"/>
    <m/>
    <n v="-433"/>
    <n v="0"/>
    <s v=""/>
    <s v=""/>
  </r>
  <r>
    <n v="172"/>
    <s v="39121321"/>
    <s v="Earth Bar Rittal 7113000"/>
    <s v="1101808178"/>
    <s v="3"/>
    <d v="2024-11-22T00:00:00"/>
    <s v=""/>
    <s v="4800002739"/>
    <s v="840"/>
    <d v="2024-11-20T00:00:00"/>
    <s v=""/>
    <s v=""/>
    <d v="2024-11-23T00:00:00"/>
    <n v="0"/>
    <n v="0"/>
    <s v=""/>
    <n v="8"/>
    <n v="8"/>
    <n v="8"/>
    <n v="0"/>
    <n v="0"/>
    <n v="0"/>
    <s v="X"/>
    <s v="0.00"/>
    <s v=""/>
    <s v="AMIDATA, S.A."/>
    <s v=""/>
    <s v="8262868"/>
    <s v=""/>
    <n v="0"/>
    <n v="0"/>
    <m/>
    <s v="7218|JA2585_1001"/>
    <n v="3"/>
    <s v="-"/>
    <m/>
    <s v="YES"/>
    <n v="8"/>
    <s v=""/>
    <s v=""/>
    <n v="0"/>
    <s v="X"/>
    <n v="1"/>
    <s v=""/>
    <s v=""/>
    <s v=""/>
    <s v=""/>
    <n v="11"/>
    <n v="0"/>
    <m/>
    <n v="-433"/>
    <n v="0"/>
    <s v=""/>
    <s v=""/>
  </r>
  <r>
    <n v="173"/>
    <s v="39121413"/>
    <s v="Protecci&amp;#243;n contra tirones Plateado"/>
    <s v="1101808334"/>
    <s v="1"/>
    <d v="2024-11-22T00:00:00"/>
    <s v=""/>
    <s v="4800002740"/>
    <s v="350"/>
    <d v="2024-11-22T00:00:00"/>
    <s v=""/>
    <s v=""/>
    <d v="2024-11-23T00:00:00"/>
    <n v="0"/>
    <n v="0"/>
    <s v=""/>
    <n v="1"/>
    <n v="1"/>
    <n v="1"/>
    <n v="0"/>
    <n v="0"/>
    <n v="0"/>
    <s v="X"/>
    <s v="0.00"/>
    <s v=""/>
    <s v="AMIDATA, S.A."/>
    <s v=""/>
    <s v="2614993"/>
    <s v=""/>
    <n v="0"/>
    <n v="0"/>
    <m/>
    <s v="7218|JA2586_1001"/>
    <n v="1"/>
    <s v="-"/>
    <m/>
    <s v="YES"/>
    <n v="1"/>
    <s v=""/>
    <s v=""/>
    <n v="0"/>
    <s v="X"/>
    <n v="1"/>
    <s v=""/>
    <s v=""/>
    <s v=""/>
    <s v=""/>
    <n v="11"/>
    <n v="0"/>
    <m/>
    <n v="-433"/>
    <n v="0"/>
    <s v=""/>
    <s v=""/>
  </r>
  <r>
    <n v="174"/>
    <s v="39121413"/>
    <s v="Conector circular Amphenol Limited Conec"/>
    <s v="1101808337"/>
    <s v="1"/>
    <d v="2024-11-22T00:00:00"/>
    <s v=""/>
    <s v="4800002740"/>
    <s v="360"/>
    <d v="2024-11-22T00:00:00"/>
    <s v=""/>
    <s v=""/>
    <d v="2024-11-23T00:00:00"/>
    <n v="0"/>
    <n v="0"/>
    <s v=""/>
    <n v="2"/>
    <n v="2"/>
    <n v="2"/>
    <n v="0"/>
    <n v="0"/>
    <n v="0"/>
    <s v="X"/>
    <s v="0.00"/>
    <s v=""/>
    <s v="AMIDATA, S.A."/>
    <s v=""/>
    <s v="2368153"/>
    <s v=""/>
    <n v="0"/>
    <n v="0"/>
    <m/>
    <s v="7218|JA2582_1001"/>
    <n v="1"/>
    <s v="-"/>
    <m/>
    <s v="YES"/>
    <n v="2"/>
    <s v=""/>
    <s v=""/>
    <n v="0"/>
    <s v="X"/>
    <n v="1"/>
    <s v=""/>
    <s v=""/>
    <s v=""/>
    <s v=""/>
    <n v="11"/>
    <n v="0"/>
    <m/>
    <n v="-433"/>
    <n v="0"/>
    <s v=""/>
    <s v=""/>
  </r>
  <r>
    <n v="175"/>
    <s v="39121413"/>
    <s v="Protecci&amp;#243;n contra tirones Plateado"/>
    <s v="1101808337"/>
    <s v="2"/>
    <d v="2024-11-22T00:00:00"/>
    <s v=""/>
    <s v="4800002740"/>
    <s v="370"/>
    <d v="2024-11-22T00:00:00"/>
    <s v=""/>
    <s v=""/>
    <d v="2024-11-23T00:00:00"/>
    <n v="0"/>
    <n v="0"/>
    <s v=""/>
    <n v="2"/>
    <n v="2"/>
    <n v="2"/>
    <n v="0"/>
    <n v="0"/>
    <n v="0"/>
    <s v="X"/>
    <s v="0.00"/>
    <s v=""/>
    <s v="AMIDATA, S.A."/>
    <s v=""/>
    <s v="2614964"/>
    <s v=""/>
    <n v="0"/>
    <n v="0"/>
    <m/>
    <s v="7218|JA2582_1001"/>
    <n v="1"/>
    <s v="-"/>
    <m/>
    <s v="YES"/>
    <n v="2"/>
    <s v=""/>
    <s v=""/>
    <n v="0"/>
    <s v="X"/>
    <n v="1"/>
    <s v=""/>
    <s v=""/>
    <s v=""/>
    <s v=""/>
    <n v="11"/>
    <n v="0"/>
    <m/>
    <n v="-433"/>
    <n v="0"/>
    <s v=""/>
    <s v=""/>
  </r>
  <r>
    <n v="176"/>
    <s v=""/>
    <s v="ADAPTACIÓN DEL BASEFRAME"/>
    <s v="1101809006"/>
    <s v="1"/>
    <d v="2024-11-25T00:00:00"/>
    <s v=""/>
    <s v="4300336226"/>
    <s v="10"/>
    <d v="2024-11-28T00:00:00"/>
    <d v="2024-11-29T00:00:00"/>
    <s v=""/>
    <d v="2024-12-24T00:00:00"/>
    <n v="0"/>
    <n v="0"/>
    <s v="Liberado"/>
    <n v="1"/>
    <n v="1"/>
    <n v="0"/>
    <n v="0"/>
    <n v="0"/>
    <n v="0"/>
    <s v="X"/>
    <s v="0.00"/>
    <s v=""/>
    <s v="TALLERES XUQUER, SL"/>
    <s v=""/>
    <s v=""/>
    <s v=""/>
    <n v="0"/>
    <n v="0"/>
    <m/>
    <s v="7218|JA2580_1001"/>
    <n v="26"/>
    <s v="-"/>
    <m/>
    <s v="YES"/>
    <n v="0"/>
    <s v=""/>
    <s v=""/>
    <n v="0"/>
    <s v="X"/>
    <n v="1"/>
    <s v=""/>
    <s v=""/>
    <s v=""/>
    <s v=""/>
    <n v="11"/>
    <n v="0"/>
    <m/>
    <n v="-402"/>
    <n v="0"/>
    <s v=""/>
    <s v=""/>
  </r>
  <r>
    <n v="177"/>
    <s v=""/>
    <s v="PUESTA A PUNTO/EN SERVICIO SIMULACION"/>
    <s v="1101810000"/>
    <s v="1"/>
    <d v="2024-11-27T00:00:00"/>
    <s v=""/>
    <s v="4300336149"/>
    <s v="10"/>
    <d v="2024-11-27T00:00:00"/>
    <d v="2025-02-14T00:00:00"/>
    <s v=""/>
    <d v="2024-12-30T00:00:00"/>
    <n v="0"/>
    <n v="0"/>
    <s v="Liberado"/>
    <n v="1"/>
    <n v="1"/>
    <n v="0"/>
    <n v="0"/>
    <n v="0"/>
    <n v="0"/>
    <s v="X"/>
    <s v="0.00"/>
    <s v=""/>
    <s v="YNTEGRA SERV.INTEGRALES, S.L."/>
    <s v=""/>
    <s v=""/>
    <s v=""/>
    <n v="0"/>
    <n v="0"/>
    <m/>
    <s v="7218|JA2582_1001"/>
    <n v="33"/>
    <s v="-"/>
    <m/>
    <s v="YES"/>
    <n v="0"/>
    <s v=""/>
    <s v=""/>
    <n v="0"/>
    <s v="X"/>
    <n v="1"/>
    <s v=""/>
    <s v=""/>
    <s v=""/>
    <s v=""/>
    <n v="11"/>
    <n v="0"/>
    <m/>
    <n v="-396"/>
    <n v="0"/>
    <s v=""/>
    <s v=""/>
  </r>
  <r>
    <n v="178"/>
    <s v="39121412"/>
    <s v="Carcasa de conector circular Amphenol Li"/>
    <s v="1101810008"/>
    <s v="1"/>
    <d v="2024-11-27T00:00:00"/>
    <s v=""/>
    <s v="4800002747"/>
    <s v="450"/>
    <d v="2024-11-26T00:00:00"/>
    <s v=""/>
    <s v=""/>
    <d v="2024-11-28T00:00:00"/>
    <n v="0"/>
    <n v="0"/>
    <s v=""/>
    <n v="2"/>
    <n v="2"/>
    <n v="2"/>
    <n v="0"/>
    <n v="0"/>
    <n v="0"/>
    <s v="X"/>
    <s v="0.00"/>
    <s v=""/>
    <s v="AMIDATA, S.A."/>
    <s v=""/>
    <s v="2067562"/>
    <s v=""/>
    <n v="0"/>
    <n v="0"/>
    <m/>
    <s v="7218|JA2582_1001"/>
    <n v="2"/>
    <s v="-"/>
    <m/>
    <s v="YES"/>
    <n v="2"/>
    <s v=""/>
    <s v=""/>
    <n v="0"/>
    <s v="X"/>
    <n v="1"/>
    <s v=""/>
    <s v=""/>
    <s v=""/>
    <s v=""/>
    <n v="11"/>
    <n v="0"/>
    <m/>
    <n v="-428"/>
    <n v="0"/>
    <s v=""/>
    <s v=""/>
  </r>
  <r>
    <n v="179"/>
    <s v="39121412"/>
    <s v="Carcasa de conector circular Amphenol M8"/>
    <s v="1101810012"/>
    <s v="1"/>
    <d v="2024-11-27T00:00:00"/>
    <s v=""/>
    <s v="4800002747"/>
    <s v="460"/>
    <d v="2024-11-26T00:00:00"/>
    <s v=""/>
    <s v=""/>
    <d v="2024-11-28T00:00:00"/>
    <n v="0"/>
    <n v="0"/>
    <s v=""/>
    <n v="2"/>
    <n v="2"/>
    <n v="2"/>
    <n v="0"/>
    <n v="0"/>
    <n v="0"/>
    <s v="X"/>
    <s v="0.00"/>
    <s v=""/>
    <s v="AMIDATA, S.A."/>
    <s v=""/>
    <s v="2067519"/>
    <s v=""/>
    <n v="0"/>
    <n v="0"/>
    <m/>
    <s v="7218|JA2593_1001"/>
    <n v="2"/>
    <s v="-"/>
    <m/>
    <s v="YES"/>
    <n v="2"/>
    <s v=""/>
    <s v=""/>
    <n v="0"/>
    <s v="X"/>
    <n v="1"/>
    <s v=""/>
    <s v=""/>
    <s v=""/>
    <s v=""/>
    <n v="11"/>
    <n v="0"/>
    <m/>
    <n v="-428"/>
    <n v="0"/>
    <s v=""/>
    <s v=""/>
  </r>
  <r>
    <n v="180"/>
    <s v="39121402"/>
    <s v="Toma Kopp de 2P de color Negro, para Eur"/>
    <s v="1101810025"/>
    <s v="1"/>
    <d v="2024-11-27T00:00:00"/>
    <s v=""/>
    <s v="4800002747"/>
    <s v="470"/>
    <d v="2024-11-26T00:00:00"/>
    <s v=""/>
    <s v=""/>
    <d v="2024-11-28T00:00:00"/>
    <n v="0"/>
    <n v="0"/>
    <s v=""/>
    <n v="1"/>
    <n v="1"/>
    <n v="1"/>
    <n v="0"/>
    <n v="0"/>
    <n v="0"/>
    <s v="X"/>
    <s v="0.00"/>
    <s v=""/>
    <s v="AMIDATA, S.A."/>
    <s v=""/>
    <s v="2425811"/>
    <s v=""/>
    <n v="0"/>
    <n v="0"/>
    <m/>
    <s v="7218|JA2593_1001"/>
    <n v="2"/>
    <s v="-"/>
    <m/>
    <s v="YES"/>
    <n v="1"/>
    <s v=""/>
    <s v=""/>
    <n v="0"/>
    <s v="X"/>
    <n v="1"/>
    <s v=""/>
    <s v=""/>
    <s v=""/>
    <s v=""/>
    <n v="11"/>
    <n v="0"/>
    <m/>
    <n v="-428"/>
    <n v="0"/>
    <s v=""/>
    <s v=""/>
  </r>
  <r>
    <n v="181"/>
    <s v="39121402"/>
    <s v="Toma Kopp de 2P de color Negro, para Eur"/>
    <s v="1101810025"/>
    <s v="2"/>
    <d v="2024-11-27T00:00:00"/>
    <s v=""/>
    <s v="4800002747"/>
    <s v="480"/>
    <d v="2024-11-26T00:00:00"/>
    <s v=""/>
    <s v=""/>
    <d v="2024-11-28T00:00:00"/>
    <n v="0"/>
    <n v="0"/>
    <s v=""/>
    <n v="1"/>
    <n v="1"/>
    <n v="1"/>
    <n v="0"/>
    <n v="0"/>
    <n v="0"/>
    <s v="X"/>
    <s v="0.00"/>
    <s v=""/>
    <s v="AMIDATA, S.A."/>
    <s v=""/>
    <s v="2425811"/>
    <s v=""/>
    <n v="0"/>
    <n v="0"/>
    <m/>
    <s v="7218|JA2593_1001"/>
    <n v="2"/>
    <s v="-"/>
    <m/>
    <s v="YES"/>
    <n v="1"/>
    <s v=""/>
    <s v=""/>
    <n v="0"/>
    <s v="X"/>
    <n v="1"/>
    <s v=""/>
    <s v=""/>
    <s v=""/>
    <s v=""/>
    <n v="11"/>
    <n v="0"/>
    <m/>
    <n v="-428"/>
    <n v="0"/>
    <s v=""/>
    <s v=""/>
  </r>
  <r>
    <n v="182"/>
    <s v="39121413"/>
    <s v="Protecci&amp;#243;n contra tirones Plateado"/>
    <s v="1101810045"/>
    <s v="1"/>
    <d v="2024-11-27T00:00:00"/>
    <s v=""/>
    <s v="4800002747"/>
    <s v="530"/>
    <d v="2024-11-26T00:00:00"/>
    <s v=""/>
    <s v=""/>
    <d v="2024-11-28T00:00:00"/>
    <n v="0"/>
    <n v="0"/>
    <s v=""/>
    <n v="2"/>
    <n v="2"/>
    <n v="2"/>
    <n v="0"/>
    <n v="0"/>
    <n v="0"/>
    <s v="X"/>
    <s v="0.00"/>
    <s v=""/>
    <s v="AMIDATA, S.A."/>
    <s v=""/>
    <s v="2614993"/>
    <s v=""/>
    <n v="0"/>
    <n v="0"/>
    <m/>
    <s v="7218|JA2593_1001"/>
    <n v="2"/>
    <s v="-"/>
    <m/>
    <s v="YES"/>
    <n v="2"/>
    <s v=""/>
    <s v=""/>
    <n v="0"/>
    <s v="X"/>
    <n v="1"/>
    <s v=""/>
    <s v=""/>
    <s v=""/>
    <s v=""/>
    <n v="11"/>
    <n v="0"/>
    <m/>
    <n v="-428"/>
    <n v="0"/>
    <s v=""/>
    <s v=""/>
  </r>
  <r>
    <n v="183"/>
    <s v="39121413"/>
    <s v="Protecci&amp;#243;n contra tirones Plateado"/>
    <s v="1101810070"/>
    <s v="1"/>
    <d v="2024-11-27T00:00:00"/>
    <s v=""/>
    <s v="4800002747"/>
    <s v="590"/>
    <d v="2024-11-26T00:00:00"/>
    <s v=""/>
    <s v=""/>
    <d v="2024-11-28T00:00:00"/>
    <n v="0"/>
    <n v="0"/>
    <s v=""/>
    <n v="2"/>
    <n v="2"/>
    <n v="2"/>
    <n v="0"/>
    <n v="0"/>
    <n v="0"/>
    <s v="X"/>
    <s v="0.00"/>
    <s v=""/>
    <s v="AMIDATA, S.A."/>
    <s v=""/>
    <s v="2614993"/>
    <s v=""/>
    <n v="0"/>
    <n v="0"/>
    <m/>
    <s v="7218|JA2586_1001"/>
    <n v="2"/>
    <s v="-"/>
    <m/>
    <s v="YES"/>
    <n v="2"/>
    <s v=""/>
    <s v=""/>
    <n v="0"/>
    <s v="X"/>
    <n v="1"/>
    <s v=""/>
    <s v=""/>
    <s v=""/>
    <s v=""/>
    <n v="11"/>
    <n v="0"/>
    <m/>
    <n v="-428"/>
    <n v="0"/>
    <s v=""/>
    <s v=""/>
  </r>
  <r>
    <n v="184"/>
    <s v="32000000"/>
    <s v="Conector circular MIL-C-38999 serie III"/>
    <s v="1101810502"/>
    <s v="1"/>
    <d v="2024-11-28T00:00:00"/>
    <s v=""/>
    <s v="4800002749"/>
    <s v="190"/>
    <d v="2024-11-27T00:00:00"/>
    <s v=""/>
    <s v=""/>
    <d v="2024-11-29T00:00:00"/>
    <n v="0"/>
    <n v="0"/>
    <s v=""/>
    <n v="1"/>
    <n v="1"/>
    <n v="1"/>
    <n v="0"/>
    <n v="0"/>
    <n v="0"/>
    <s v="X"/>
    <s v="0.00"/>
    <s v=""/>
    <s v="AMIDATA, S.A."/>
    <s v=""/>
    <s v="2804851"/>
    <s v=""/>
    <n v="0"/>
    <n v="0"/>
    <m/>
    <s v="7218|JA2585_1001"/>
    <n v="2"/>
    <s v="-"/>
    <m/>
    <s v="YES"/>
    <n v="1"/>
    <s v=""/>
    <s v=""/>
    <n v="0"/>
    <s v="X"/>
    <n v="1"/>
    <s v=""/>
    <s v=""/>
    <s v=""/>
    <s v=""/>
    <n v="11"/>
    <n v="0"/>
    <m/>
    <n v="-427"/>
    <n v="0"/>
    <s v=""/>
    <s v=""/>
  </r>
  <r>
    <n v="185"/>
    <s v="32000000"/>
    <s v="Conector circular MIL-C-38999 serie III"/>
    <s v="1101810502"/>
    <s v="2"/>
    <d v="2024-11-28T00:00:00"/>
    <s v=""/>
    <s v="4800002749"/>
    <s v="200"/>
    <d v="2024-11-27T00:00:00"/>
    <s v=""/>
    <s v=""/>
    <d v="2024-11-29T00:00:00"/>
    <n v="0"/>
    <n v="0"/>
    <s v=""/>
    <n v="1"/>
    <n v="1"/>
    <n v="1"/>
    <n v="0"/>
    <n v="0"/>
    <n v="0"/>
    <s v="X"/>
    <s v="0.00"/>
    <s v=""/>
    <s v="AMIDATA, S.A."/>
    <s v=""/>
    <s v="2804922"/>
    <s v=""/>
    <n v="0"/>
    <n v="0"/>
    <m/>
    <s v="7218|JA2585_1001"/>
    <n v="2"/>
    <s v="-"/>
    <m/>
    <s v="YES"/>
    <n v="1"/>
    <s v=""/>
    <s v=""/>
    <n v="0"/>
    <s v="X"/>
    <n v="1"/>
    <s v=""/>
    <s v=""/>
    <s v=""/>
    <s v=""/>
    <n v="11"/>
    <n v="0"/>
    <m/>
    <n v="-427"/>
    <n v="0"/>
    <s v=""/>
    <s v=""/>
  </r>
  <r>
    <n v="186"/>
    <s v="26121629"/>
    <s v="Cable de alimentaci&amp;#243;n RS PRO Negro"/>
    <s v="1101810502"/>
    <s v="3"/>
    <d v="2024-11-28T00:00:00"/>
    <s v=""/>
    <s v="4800002749"/>
    <s v="210"/>
    <d v="2024-11-27T00:00:00"/>
    <s v=""/>
    <s v=""/>
    <d v="2024-11-29T00:00:00"/>
    <n v="0"/>
    <n v="0"/>
    <s v=""/>
    <n v="5"/>
    <n v="5"/>
    <n v="5"/>
    <n v="0"/>
    <n v="0"/>
    <n v="0"/>
    <s v="X"/>
    <s v="0.00"/>
    <s v=""/>
    <s v="AMIDATA, S.A."/>
    <s v=""/>
    <s v="0487277"/>
    <s v=""/>
    <n v="0"/>
    <n v="0"/>
    <m/>
    <s v="7218|JA2585_1001"/>
    <n v="2"/>
    <s v="-"/>
    <m/>
    <s v="YES"/>
    <n v="5"/>
    <s v=""/>
    <s v=""/>
    <n v="0"/>
    <s v="X"/>
    <n v="1"/>
    <s v=""/>
    <s v=""/>
    <s v=""/>
    <s v=""/>
    <n v="11"/>
    <n v="0"/>
    <m/>
    <n v="-427"/>
    <n v="0"/>
    <s v=""/>
    <s v=""/>
  </r>
  <r>
    <n v="187"/>
    <s v="39121415"/>
    <s v="Conector macho para PCB Molex serie SL d"/>
    <s v="1101810566"/>
    <s v="1"/>
    <d v="2024-11-28T00:00:00"/>
    <s v=""/>
    <s v="4800002749"/>
    <s v="240"/>
    <d v="2024-11-27T00:00:00"/>
    <s v=""/>
    <s v=""/>
    <d v="2024-11-29T00:00:00"/>
    <n v="0"/>
    <n v="0"/>
    <s v=""/>
    <n v="15"/>
    <n v="15"/>
    <n v="15"/>
    <n v="0"/>
    <n v="0"/>
    <n v="0"/>
    <s v="X"/>
    <s v="0.00"/>
    <s v=""/>
    <s v="AMIDATA, S.A."/>
    <s v=""/>
    <s v="6700835"/>
    <s v=""/>
    <n v="0"/>
    <n v="0"/>
    <m/>
    <s v="7218|JA2583_1001"/>
    <n v="2"/>
    <s v="-"/>
    <m/>
    <s v="YES"/>
    <n v="15"/>
    <s v=""/>
    <s v=""/>
    <n v="0"/>
    <s v="X"/>
    <n v="1"/>
    <s v=""/>
    <s v=""/>
    <s v=""/>
    <s v=""/>
    <n v="11"/>
    <n v="0"/>
    <m/>
    <n v="-427"/>
    <n v="0"/>
    <s v=""/>
    <s v=""/>
  </r>
  <r>
    <n v="188"/>
    <s v="39121415"/>
    <s v="Conector macho para PCB Molex serie SL d"/>
    <s v="1101810566"/>
    <s v="2"/>
    <d v="2024-11-28T00:00:00"/>
    <s v=""/>
    <s v="4800002749"/>
    <s v="250"/>
    <d v="2024-11-27T00:00:00"/>
    <s v=""/>
    <s v=""/>
    <d v="2024-11-29T00:00:00"/>
    <n v="0"/>
    <n v="0"/>
    <s v=""/>
    <n v="10"/>
    <n v="10"/>
    <n v="10"/>
    <n v="0"/>
    <n v="0"/>
    <n v="0"/>
    <s v="X"/>
    <s v="0.00"/>
    <s v=""/>
    <s v="AMIDATA, S.A."/>
    <s v=""/>
    <s v="6792499"/>
    <s v=""/>
    <n v="0"/>
    <n v="0"/>
    <m/>
    <s v="7218|JA2583_1001"/>
    <n v="2"/>
    <s v="-"/>
    <m/>
    <s v="YES"/>
    <n v="10"/>
    <s v=""/>
    <s v=""/>
    <n v="0"/>
    <s v="X"/>
    <n v="1"/>
    <s v=""/>
    <s v=""/>
    <s v=""/>
    <s v=""/>
    <n v="11"/>
    <n v="0"/>
    <m/>
    <n v="-427"/>
    <n v="0"/>
    <s v=""/>
    <s v=""/>
  </r>
  <r>
    <n v="189"/>
    <s v="39121415"/>
    <s v="Conector macho para PCB Molex serie SL d"/>
    <s v="1101810754"/>
    <s v="1"/>
    <d v="2024-11-28T00:00:00"/>
    <s v=""/>
    <s v="4800002750"/>
    <s v="390"/>
    <d v="2024-11-28T00:00:00"/>
    <s v=""/>
    <s v=""/>
    <d v="2024-11-29T00:00:00"/>
    <n v="0"/>
    <n v="0"/>
    <s v=""/>
    <n v="25"/>
    <n v="25"/>
    <n v="25"/>
    <n v="0"/>
    <n v="0"/>
    <n v="0"/>
    <s v="X"/>
    <s v="0.00"/>
    <s v=""/>
    <s v="AMIDATA, S.A."/>
    <s v=""/>
    <s v="6700835"/>
    <s v=""/>
    <n v="0"/>
    <n v="0"/>
    <m/>
    <s v="7218|JA2593_1001"/>
    <n v="1"/>
    <s v="-"/>
    <m/>
    <s v="YES"/>
    <n v="25"/>
    <s v=""/>
    <s v=""/>
    <n v="0"/>
    <s v="X"/>
    <n v="1"/>
    <s v=""/>
    <s v=""/>
    <s v=""/>
    <s v=""/>
    <n v="11"/>
    <n v="0"/>
    <m/>
    <n v="-427"/>
    <n v="0"/>
    <s v=""/>
    <s v=""/>
  </r>
  <r>
    <n v="190"/>
    <s v="39121415"/>
    <s v="Conector macho para PCB Molex serie SL d"/>
    <s v="1101810754"/>
    <s v="2"/>
    <d v="2024-11-28T00:00:00"/>
    <s v=""/>
    <s v="4800002750"/>
    <s v="400"/>
    <d v="2024-11-28T00:00:00"/>
    <s v=""/>
    <s v=""/>
    <d v="2024-11-29T00:00:00"/>
    <n v="0"/>
    <n v="0"/>
    <s v=""/>
    <n v="30"/>
    <n v="30"/>
    <n v="30"/>
    <n v="0"/>
    <n v="0"/>
    <n v="0"/>
    <s v="X"/>
    <s v="0.00"/>
    <s v=""/>
    <s v="AMIDATA, S.A."/>
    <s v=""/>
    <s v="6792499"/>
    <s v=""/>
    <n v="0"/>
    <n v="0"/>
    <m/>
    <s v="7218|JA2593_1001"/>
    <n v="1"/>
    <s v="-"/>
    <m/>
    <s v="YES"/>
    <n v="30"/>
    <s v=""/>
    <s v=""/>
    <n v="0"/>
    <s v="X"/>
    <n v="1"/>
    <s v=""/>
    <s v=""/>
    <s v=""/>
    <s v=""/>
    <n v="11"/>
    <n v="0"/>
    <m/>
    <n v="-427"/>
    <n v="0"/>
    <s v=""/>
    <s v=""/>
  </r>
  <r>
    <n v="191"/>
    <s v="39121412"/>
    <s v="Carcasa de conector circular Amphenol M8"/>
    <s v="1101810754"/>
    <s v="3"/>
    <d v="2024-11-28T00:00:00"/>
    <s v=""/>
    <s v="4800002750"/>
    <s v="410"/>
    <d v="2024-11-28T00:00:00"/>
    <s v=""/>
    <s v=""/>
    <d v="2024-11-29T00:00:00"/>
    <n v="0"/>
    <n v="0"/>
    <s v=""/>
    <n v="4"/>
    <n v="4"/>
    <n v="4"/>
    <n v="0"/>
    <n v="0"/>
    <n v="0"/>
    <s v="X"/>
    <s v="0.00"/>
    <s v=""/>
    <s v="AMIDATA, S.A."/>
    <s v=""/>
    <s v="2067519"/>
    <s v=""/>
    <n v="0"/>
    <n v="0"/>
    <m/>
    <s v="7218|JA2593_1001"/>
    <n v="1"/>
    <s v="-"/>
    <m/>
    <s v="YES"/>
    <n v="4"/>
    <s v=""/>
    <s v=""/>
    <n v="0"/>
    <s v="X"/>
    <n v="1"/>
    <s v=""/>
    <s v=""/>
    <s v=""/>
    <s v=""/>
    <n v="11"/>
    <n v="0"/>
    <m/>
    <n v="-427"/>
    <n v="0"/>
    <s v=""/>
    <s v=""/>
  </r>
  <r>
    <n v="192"/>
    <s v="1359900000500"/>
    <s v="COMPRA DIRECTA ELECTRICOS/ELECTRONICOS"/>
    <s v="1101812059"/>
    <s v="1"/>
    <d v="2024-12-03T00:00:00"/>
    <s v=""/>
    <s v="4200589052"/>
    <s v="60"/>
    <d v="2024-12-09T00:00:00"/>
    <d v="2024-12-10T00:00:00"/>
    <s v=""/>
    <d v="2024-12-27T00:00:00"/>
    <n v="30"/>
    <n v="8"/>
    <s v="Liberado"/>
    <n v="1"/>
    <n v="1"/>
    <n v="1"/>
    <n v="0"/>
    <n v="0"/>
    <n v="0"/>
    <s v="X"/>
    <s v="0.00"/>
    <s v=""/>
    <s v="SARVER S.L."/>
    <s v="OTROS FABRICANTES"/>
    <s v="1359900000500"/>
    <s v=""/>
    <n v="0"/>
    <n v="0"/>
    <m/>
    <s v="7218|JA2593_1001"/>
    <n v="18"/>
    <s v="-"/>
    <m/>
    <s v="YES"/>
    <n v="1"/>
    <s v=""/>
    <s v=""/>
    <n v="0"/>
    <s v="X"/>
    <n v="1"/>
    <s v=""/>
    <s v=""/>
    <s v=""/>
    <s v=""/>
    <n v="12"/>
    <n v="0"/>
    <m/>
    <n v="-399"/>
    <n v="0"/>
    <s v=""/>
    <s v=""/>
  </r>
  <r>
    <n v="193"/>
    <s v="39121432"/>
    <s v="Terminal de leng&amp;#252;eta hembra TE Conn"/>
    <s v="1101812703"/>
    <s v="1"/>
    <d v="2024-12-04T00:00:00"/>
    <s v=""/>
    <s v="4800002762"/>
    <s v="1060"/>
    <d v="2024-12-03T00:00:00"/>
    <s v=""/>
    <s v=""/>
    <d v="2024-12-05T00:00:00"/>
    <n v="0"/>
    <n v="0"/>
    <s v=""/>
    <n v="100"/>
    <n v="100"/>
    <n v="100"/>
    <n v="0"/>
    <n v="0"/>
    <n v="0"/>
    <s v="X"/>
    <s v="0.00"/>
    <s v=""/>
    <s v="AMIDATA, S.A."/>
    <s v=""/>
    <s v="7197145"/>
    <s v=""/>
    <n v="0"/>
    <n v="0"/>
    <m/>
    <s v="7218|JA2593_1001"/>
    <n v="2"/>
    <s v="-"/>
    <m/>
    <s v="YES"/>
    <n v="100"/>
    <s v=""/>
    <s v=""/>
    <n v="0"/>
    <s v="X"/>
    <n v="1"/>
    <s v=""/>
    <s v=""/>
    <s v=""/>
    <s v=""/>
    <n v="12"/>
    <n v="0"/>
    <m/>
    <n v="-421"/>
    <n v="0"/>
    <s v=""/>
    <s v=""/>
  </r>
  <r>
    <n v="194"/>
    <s v="39121432"/>
    <s v="Terminal de leng&amp;#252;eta hembra TE Conn"/>
    <s v="1101812709"/>
    <s v="1"/>
    <d v="2024-12-04T00:00:00"/>
    <s v=""/>
    <s v="4800002762"/>
    <s v="1080"/>
    <d v="2024-12-03T00:00:00"/>
    <s v=""/>
    <s v=""/>
    <d v="2024-12-05T00:00:00"/>
    <n v="0"/>
    <n v="0"/>
    <s v=""/>
    <n v="100"/>
    <n v="100"/>
    <n v="100"/>
    <n v="0"/>
    <n v="0"/>
    <n v="0"/>
    <s v="X"/>
    <s v="0.00"/>
    <s v=""/>
    <s v="AMIDATA, S.A."/>
    <s v=""/>
    <s v="7197145"/>
    <s v=""/>
    <n v="0"/>
    <n v="0"/>
    <m/>
    <s v="7218|JA2593_1001"/>
    <n v="2"/>
    <s v="-"/>
    <m/>
    <s v="YES"/>
    <n v="100"/>
    <s v=""/>
    <s v=""/>
    <n v="0"/>
    <s v="X"/>
    <n v="1"/>
    <s v=""/>
    <s v=""/>
    <s v=""/>
    <s v=""/>
    <n v="12"/>
    <n v="0"/>
    <m/>
    <n v="-421"/>
    <n v="0"/>
    <s v=""/>
    <s v=""/>
  </r>
  <r>
    <n v="195"/>
    <s v="39121413"/>
    <s v="Protecci&amp;#243;n contra tirones Plateado"/>
    <s v="1101812778"/>
    <s v="1"/>
    <d v="2024-12-04T00:00:00"/>
    <s v=""/>
    <s v="4800002769"/>
    <s v="10"/>
    <d v="2024-12-04T00:00:00"/>
    <s v=""/>
    <s v=""/>
    <d v="2024-12-05T00:00:00"/>
    <n v="0"/>
    <n v="0"/>
    <s v=""/>
    <n v="9"/>
    <n v="9"/>
    <n v="9"/>
    <n v="0"/>
    <n v="0"/>
    <n v="0"/>
    <s v="X"/>
    <s v="0.00"/>
    <s v=""/>
    <s v="AMIDATA, S.A."/>
    <s v=""/>
    <s v="2614993"/>
    <s v=""/>
    <n v="0"/>
    <n v="0"/>
    <m/>
    <s v="7218|JA2593_1001"/>
    <n v="1"/>
    <s v="-"/>
    <m/>
    <s v="YES"/>
    <n v="9"/>
    <s v=""/>
    <s v=""/>
    <n v="0"/>
    <s v="X"/>
    <n v="1"/>
    <s v=""/>
    <s v=""/>
    <s v=""/>
    <s v=""/>
    <n v="12"/>
    <n v="0"/>
    <m/>
    <n v="-421"/>
    <n v="0"/>
    <s v=""/>
    <s v=""/>
  </r>
  <r>
    <n v="196"/>
    <s v="1359900000500"/>
    <s v="COMPRA DIRECTA ELECTRICOS/ELECTRONICOS"/>
    <s v="1101812930"/>
    <s v="1"/>
    <d v="2024-12-04T00:00:00"/>
    <s v=""/>
    <s v="4200589452"/>
    <s v="20"/>
    <d v="2024-12-10T00:00:00"/>
    <d v="2024-12-11T00:00:00"/>
    <s v=""/>
    <d v="2024-12-23T00:00:00"/>
    <n v="30"/>
    <n v="8"/>
    <s v="Liberado"/>
    <n v="1"/>
    <n v="1"/>
    <n v="1"/>
    <n v="0"/>
    <n v="0"/>
    <n v="0"/>
    <s v="X"/>
    <s v="0.00"/>
    <s v=""/>
    <s v="SARVER S.L."/>
    <s v="OTROS FABRICANTES"/>
    <s v="1359900000500"/>
    <s v=""/>
    <n v="0"/>
    <n v="0"/>
    <m/>
    <s v="7218|JA2593_1001"/>
    <n v="13"/>
    <s v="-"/>
    <m/>
    <s v="YES"/>
    <n v="1"/>
    <s v=""/>
    <s v=""/>
    <n v="0"/>
    <s v="X"/>
    <n v="1"/>
    <s v=""/>
    <s v=""/>
    <s v=""/>
    <s v=""/>
    <n v="12"/>
    <n v="0"/>
    <m/>
    <n v="-403"/>
    <n v="0"/>
    <s v=""/>
    <s v=""/>
  </r>
  <r>
    <n v="197"/>
    <s v="1359900000500"/>
    <s v="COMPRA DIRECTA ELECTRICOS/ELECTRONICOS"/>
    <s v="1101813294"/>
    <s v="1"/>
    <d v="2024-12-05T00:00:00"/>
    <s v=""/>
    <s v="4200589622"/>
    <s v="10"/>
    <d v="2024-12-11T00:00:00"/>
    <d v="2024-12-12T00:00:00"/>
    <s v=""/>
    <d v="2024-12-27T00:00:00"/>
    <n v="30"/>
    <n v="8"/>
    <s v="Liberado"/>
    <n v="1"/>
    <n v="1"/>
    <n v="1"/>
    <n v="0"/>
    <n v="0"/>
    <n v="0"/>
    <s v="X"/>
    <s v="0.00"/>
    <s v=""/>
    <s v="SARVER S.L."/>
    <s v="OTROS FABRICANTES"/>
    <s v="1359900000500"/>
    <s v=""/>
    <n v="0"/>
    <n v="0"/>
    <m/>
    <s v="7218|JA2593_1001"/>
    <n v="16"/>
    <s v="-"/>
    <m/>
    <s v="YES"/>
    <n v="1"/>
    <s v=""/>
    <s v=""/>
    <n v="0"/>
    <s v="X"/>
    <n v="1"/>
    <s v=""/>
    <s v=""/>
    <s v=""/>
    <s v=""/>
    <n v="12"/>
    <n v="0"/>
    <m/>
    <n v="-399"/>
    <n v="0"/>
    <s v=""/>
    <s v=""/>
  </r>
  <r>
    <n v="198"/>
    <s v="1359900000500"/>
    <s v="COMPRA DIRECTA ELECTRICOS/ELECTRONICOS"/>
    <s v="1101813297"/>
    <s v="1"/>
    <d v="2024-12-05T00:00:00"/>
    <s v=""/>
    <s v="4200589622"/>
    <s v="20"/>
    <d v="2024-12-11T00:00:00"/>
    <d v="2024-12-12T00:00:00"/>
    <s v=""/>
    <d v="2024-12-27T00:00:00"/>
    <n v="30"/>
    <n v="8"/>
    <s v="Liberado"/>
    <n v="1"/>
    <n v="1"/>
    <n v="1"/>
    <n v="0"/>
    <n v="0"/>
    <n v="0"/>
    <s v="X"/>
    <s v="0.00"/>
    <s v=""/>
    <s v="SARVER S.L."/>
    <s v="OTROS FABRICANTES"/>
    <s v="1359900000500"/>
    <s v=""/>
    <n v="0"/>
    <n v="0"/>
    <m/>
    <s v="7218|JA2593_1001"/>
    <n v="16"/>
    <s v="-"/>
    <m/>
    <s v="YES"/>
    <n v="1"/>
    <s v=""/>
    <s v=""/>
    <n v="0"/>
    <s v="X"/>
    <n v="1"/>
    <s v=""/>
    <s v=""/>
    <s v=""/>
    <s v=""/>
    <n v="12"/>
    <n v="0"/>
    <m/>
    <n v="-399"/>
    <n v="0"/>
    <s v=""/>
    <s v=""/>
  </r>
  <r>
    <n v="199"/>
    <s v="1359900000500"/>
    <s v="COMPRA DIRECTA ELECTRICOS/ELECTRONICOS"/>
    <s v="1101813301"/>
    <s v="1"/>
    <d v="2024-12-05T00:00:00"/>
    <s v=""/>
    <s v="4200589622"/>
    <s v="30"/>
    <d v="2024-12-11T00:00:00"/>
    <d v="2024-12-12T00:00:00"/>
    <s v=""/>
    <d v="2024-12-27T00:00:00"/>
    <n v="30"/>
    <n v="8"/>
    <s v="Liberado"/>
    <n v="1"/>
    <n v="1"/>
    <n v="1"/>
    <n v="0"/>
    <n v="0"/>
    <n v="0"/>
    <s v="X"/>
    <s v="0.00"/>
    <s v=""/>
    <s v="SARVER S.L."/>
    <s v="OTROS FABRICANTES"/>
    <s v="1359900000500"/>
    <s v=""/>
    <n v="0"/>
    <n v="0"/>
    <m/>
    <s v="7218|JA2593_1001"/>
    <n v="16"/>
    <s v="-"/>
    <m/>
    <s v="YES"/>
    <n v="1"/>
    <s v=""/>
    <s v=""/>
    <n v="0"/>
    <s v="X"/>
    <n v="1"/>
    <s v=""/>
    <s v=""/>
    <s v=""/>
    <s v=""/>
    <n v="12"/>
    <n v="0"/>
    <m/>
    <n v="-399"/>
    <n v="0"/>
    <s v=""/>
    <s v=""/>
  </r>
  <r>
    <n v="200"/>
    <s v="55121612"/>
    <s v="PK20 ETQ POLIEST 210X297 BCO APLI 1228"/>
    <s v="1101813317"/>
    <s v="1"/>
    <d v="2024-12-05T00:00:00"/>
    <s v=""/>
    <s v="4800002758"/>
    <s v="490"/>
    <d v="2024-12-02T00:00:00"/>
    <s v=""/>
    <s v=""/>
    <d v="2024-12-06T00:00:00"/>
    <n v="0"/>
    <n v="0"/>
    <s v=""/>
    <n v="4"/>
    <n v="4"/>
    <n v="4"/>
    <n v="0"/>
    <n v="0"/>
    <n v="0"/>
    <s v="X"/>
    <s v="0.00"/>
    <s v=""/>
    <s v="FUNDACION JUAN XXIII-RONCALLI DISC."/>
    <s v=""/>
    <s v="993226"/>
    <s v=""/>
    <n v="0"/>
    <n v="0"/>
    <m/>
    <s v="7218|S24B05_S1076"/>
    <n v="4"/>
    <s v="-"/>
    <m/>
    <s v="YES"/>
    <n v="4"/>
    <s v=""/>
    <s v=""/>
    <n v="0"/>
    <s v="X"/>
    <n v="1"/>
    <s v=""/>
    <s v=""/>
    <s v=""/>
    <s v=""/>
    <n v="12"/>
    <n v="0"/>
    <m/>
    <n v="-420"/>
    <n v="0"/>
    <s v=""/>
    <s v=""/>
  </r>
  <r>
    <n v="201"/>
    <s v="39121404"/>
    <s v="Manguitos de soldadura, TE Connectivity,"/>
    <s v="1101813568"/>
    <s v="1"/>
    <d v="2024-12-05T00:00:00"/>
    <s v=""/>
    <s v="4800002774"/>
    <s v="90"/>
    <d v="2024-12-05T00:00:00"/>
    <s v=""/>
    <s v=""/>
    <d v="2024-12-06T00:00:00"/>
    <n v="0"/>
    <n v="0"/>
    <s v=""/>
    <n v="2"/>
    <n v="2"/>
    <n v="2"/>
    <n v="0"/>
    <n v="0"/>
    <n v="0"/>
    <s v="X"/>
    <s v="0.00"/>
    <s v=""/>
    <s v="AMIDATA, S.A."/>
    <s v=""/>
    <s v="2652726"/>
    <s v=""/>
    <n v="0"/>
    <n v="0"/>
    <m/>
    <s v="7218|JA2585_1001"/>
    <n v="1"/>
    <s v="-"/>
    <m/>
    <s v="YES"/>
    <n v="2"/>
    <s v=""/>
    <s v=""/>
    <n v="0"/>
    <s v="X"/>
    <n v="1"/>
    <s v=""/>
    <s v=""/>
    <s v=""/>
    <s v=""/>
    <n v="12"/>
    <n v="0"/>
    <m/>
    <n v="-420"/>
    <n v="0"/>
    <s v=""/>
    <s v=""/>
  </r>
  <r>
    <n v="202"/>
    <s v="1251000380100"/>
    <s v="MICROFONO PRESION 1/2” 3.5HZ-20KHZ CCP"/>
    <s v="1101813963"/>
    <s v="1"/>
    <d v="2024-12-09T00:00:00"/>
    <s v=""/>
    <s v="4200590224"/>
    <s v="20"/>
    <d v="2024-12-16T00:00:00"/>
    <d v="2024-12-17T00:00:00"/>
    <s v=""/>
    <d v="2025-01-07T00:00:00"/>
    <n v="55"/>
    <n v="8"/>
    <s v="Liberado"/>
    <n v="1"/>
    <n v="1"/>
    <n v="1"/>
    <n v="0"/>
    <n v="1"/>
    <n v="0"/>
    <s v="X"/>
    <s v="0.00"/>
    <s v=""/>
    <s v="SOUND OF NUMBERS SL"/>
    <s v="GRAS SOUND &amp; VIBRATI"/>
    <s v="46AO"/>
    <s v=""/>
    <n v="1"/>
    <n v="1"/>
    <m/>
    <s v="7218|S24B05_S1077"/>
    <n v="22"/>
    <s v="-"/>
    <m/>
    <s v="YES"/>
    <n v="1"/>
    <s v=""/>
    <s v=""/>
    <n v="0"/>
    <s v="X"/>
    <n v="1"/>
    <s v=""/>
    <s v=""/>
    <s v=""/>
    <s v=""/>
    <n v="12"/>
    <n v="0"/>
    <m/>
    <n v="-388"/>
    <n v="0"/>
    <s v=""/>
    <s v=""/>
  </r>
  <r>
    <n v="203"/>
    <s v="1263011992600"/>
    <s v="F.A. CCP 2XAA/3-6VDC 28V 4MA BNC"/>
    <s v="1101813963"/>
    <s v="2"/>
    <d v="2024-12-09T00:00:00"/>
    <s v=""/>
    <s v="4200590458"/>
    <s v="10"/>
    <d v="2024-12-17T00:00:00"/>
    <d v="2024-12-17T00:00:00"/>
    <s v=""/>
    <d v="2025-01-31T00:00:00"/>
    <n v="55"/>
    <n v="8"/>
    <s v="Liberado"/>
    <n v="1"/>
    <n v="1"/>
    <n v="1"/>
    <n v="0"/>
    <n v="1"/>
    <n v="0"/>
    <s v="X"/>
    <s v="0.00"/>
    <s v=""/>
    <s v="INFORMATICA CALCULO Y TECNICA, S.A."/>
    <s v="GRAS SOUND &amp; VIBRATI"/>
    <s v="12AL"/>
    <s v=""/>
    <n v="1"/>
    <n v="0"/>
    <m/>
    <s v="7218|S24B05_S1077"/>
    <n v="45"/>
    <s v="-"/>
    <m/>
    <s v="YES"/>
    <n v="1"/>
    <s v=""/>
    <s v=""/>
    <n v="0"/>
    <s v="X"/>
    <n v="1"/>
    <s v=""/>
    <s v=""/>
    <s v=""/>
    <s v=""/>
    <n v="12"/>
    <n v="0"/>
    <m/>
    <n v="-364"/>
    <n v="0"/>
    <s v=""/>
    <s v=""/>
  </r>
  <r>
    <n v="204"/>
    <s v="1229502470000"/>
    <s v="CBL EQ EXTENSION CCP BNC-BNC 50R L=3M"/>
    <s v="1101813963"/>
    <s v="3"/>
    <d v="2024-12-09T00:00:00"/>
    <s v=""/>
    <s v="4200590682"/>
    <s v="30"/>
    <d v="2024-12-18T00:00:00"/>
    <d v="2025-01-20T00:00:00"/>
    <s v=""/>
    <d v="2025-01-20T00:00:00"/>
    <n v="70"/>
    <n v="8"/>
    <s v="Liberado"/>
    <n v="2"/>
    <n v="2"/>
    <n v="2"/>
    <n v="0"/>
    <n v="2"/>
    <n v="0"/>
    <s v="X"/>
    <s v="0.00"/>
    <s v=""/>
    <s v="REBOUND ELECTRONICS (UK) LTD"/>
    <s v="GRAS SOUND &amp; VIBRATI"/>
    <s v="AA0035"/>
    <s v=""/>
    <n v="0"/>
    <n v="0"/>
    <m/>
    <s v="7218|S24B05_S1077"/>
    <n v="33"/>
    <s v="-"/>
    <m/>
    <s v="YES"/>
    <n v="2"/>
    <s v=""/>
    <s v=""/>
    <n v="0"/>
    <s v="X"/>
    <n v="1"/>
    <s v=""/>
    <s v=""/>
    <s v=""/>
    <s v=""/>
    <n v="12"/>
    <n v="0"/>
    <m/>
    <n v="-375"/>
    <n v="0"/>
    <s v=""/>
    <s v=""/>
  </r>
  <r>
    <n v="205"/>
    <s v="7279902131200"/>
    <s v="CALIBRADOR ACUSTICO 94-114DB 1KHZ"/>
    <s v="1101813963"/>
    <s v="4"/>
    <d v="2024-12-09T00:00:00"/>
    <s v=""/>
    <s v="4200589922"/>
    <s v="10"/>
    <d v="2024-12-12T00:00:00"/>
    <d v="2024-12-12T00:00:00"/>
    <s v=""/>
    <d v="2025-01-15T00:00:00"/>
    <n v="55"/>
    <n v="8"/>
    <s v="Liberado"/>
    <n v="1"/>
    <n v="1"/>
    <n v="1"/>
    <n v="0"/>
    <n v="1"/>
    <n v="0"/>
    <s v="X"/>
    <s v="0.00"/>
    <s v=""/>
    <s v="INFORMATICA CALCULO Y TECNICA, S.A."/>
    <s v="GRAS SOUND &amp; VIBRATI"/>
    <s v="42AG"/>
    <s v=""/>
    <n v="0"/>
    <n v="0"/>
    <m/>
    <s v="7218|S24B05_S1077"/>
    <n v="34"/>
    <s v="-"/>
    <m/>
    <s v="YES"/>
    <n v="1"/>
    <s v=""/>
    <s v=""/>
    <n v="0"/>
    <s v="X"/>
    <n v="1"/>
    <s v=""/>
    <s v=""/>
    <s v=""/>
    <s v=""/>
    <n v="12"/>
    <n v="0"/>
    <m/>
    <n v="-380"/>
    <n v="0"/>
    <s v=""/>
    <s v=""/>
  </r>
  <r>
    <n v="206"/>
    <s v="7279902131290"/>
    <s v="ACC ADAPT CALIBRADOR/PREAMPLIFICADOR XLR"/>
    <s v="1101813963"/>
    <s v="5"/>
    <d v="2024-12-09T00:00:00"/>
    <s v=""/>
    <s v="4200589922"/>
    <s v="20"/>
    <d v="2024-12-12T00:00:00"/>
    <d v="2024-12-12T00:00:00"/>
    <s v=""/>
    <d v="2025-01-15T00:00:00"/>
    <n v="55"/>
    <n v="8"/>
    <s v="Liberado"/>
    <n v="1"/>
    <n v="1"/>
    <n v="1"/>
    <n v="0"/>
    <n v="1"/>
    <n v="0"/>
    <s v="X"/>
    <s v="0.00"/>
    <s v=""/>
    <s v="INFORMATICA CALCULO Y TECNICA, S.A."/>
    <s v="GRAS SOUND &amp; VIBRATI"/>
    <s v="AG0003"/>
    <s v=""/>
    <n v="0"/>
    <n v="0"/>
    <m/>
    <s v="7218|S24B05_S1077"/>
    <n v="34"/>
    <s v="-"/>
    <m/>
    <s v="YES"/>
    <n v="1"/>
    <s v=""/>
    <s v=""/>
    <n v="0"/>
    <s v="X"/>
    <n v="1"/>
    <s v=""/>
    <s v=""/>
    <s v=""/>
    <s v=""/>
    <n v="12"/>
    <n v="0"/>
    <m/>
    <n v="-380"/>
    <n v="0"/>
    <s v=""/>
    <s v=""/>
  </r>
  <r>
    <n v="207"/>
    <s v="1589903549000"/>
    <s v="ADAPT P/MICRO 1/2-1/4 CAB GIR P/TRIP 1/4"/>
    <s v="1101813963"/>
    <s v="6"/>
    <d v="2024-12-09T00:00:00"/>
    <s v=""/>
    <s v="4200590228"/>
    <s v="20"/>
    <d v="2024-12-16T00:00:00"/>
    <d v="2024-12-17T00:00:00"/>
    <s v=""/>
    <d v="2024-12-27T00:00:00"/>
    <n v="55"/>
    <n v="8"/>
    <s v="Liberado"/>
    <n v="1"/>
    <n v="1"/>
    <n v="1"/>
    <n v="0"/>
    <n v="1"/>
    <n v="0"/>
    <s v="X"/>
    <s v="0.00"/>
    <s v=""/>
    <s v="ICOMPPLUS ELECTRONICS S.L"/>
    <s v="GRAS SOUND &amp; VIBRATI"/>
    <s v="AL0003"/>
    <s v=""/>
    <n v="0"/>
    <n v="0"/>
    <m/>
    <s v="7218|S24B05_S1077"/>
    <n v="11"/>
    <s v="-"/>
    <m/>
    <s v="YES"/>
    <n v="1"/>
    <s v=""/>
    <s v=""/>
    <n v="0"/>
    <s v="X"/>
    <n v="1"/>
    <s v=""/>
    <s v=""/>
    <s v=""/>
    <s v=""/>
    <n v="12"/>
    <n v="0"/>
    <m/>
    <n v="-399"/>
    <n v="0"/>
    <s v=""/>
    <s v=""/>
  </r>
  <r>
    <n v="208"/>
    <s v="1589991012301"/>
    <s v="ANCLAJE 16MM HEX M5 1/4&quot; P/13-55MM NE"/>
    <s v="1101813963"/>
    <s v="7"/>
    <d v="2024-12-09T00:00:00"/>
    <s v=""/>
    <s v="4200590231"/>
    <s v="20"/>
    <d v="2024-12-16T00:00:00"/>
    <d v="2024-12-17T00:00:00"/>
    <s v=""/>
    <d v="2024-12-23T00:00:00"/>
    <n v="30"/>
    <n v="8"/>
    <s v="Liberado"/>
    <n v="1"/>
    <n v="1"/>
    <n v="1"/>
    <n v="0"/>
    <n v="1"/>
    <n v="0"/>
    <s v="X"/>
    <s v="0.00"/>
    <s v=""/>
    <s v="INFORMATICA CALCULO Y TECNICA, S.A."/>
    <s v="MANFROTTO"/>
    <s v="MAN035"/>
    <s v=""/>
    <n v="0"/>
    <n v="0"/>
    <m/>
    <s v="7218|S24B05_S1077"/>
    <n v="7"/>
    <s v="-"/>
    <m/>
    <s v="YES"/>
    <n v="1"/>
    <s v=""/>
    <s v=""/>
    <n v="0"/>
    <s v="X"/>
    <n v="1"/>
    <s v=""/>
    <s v=""/>
    <s v=""/>
    <s v=""/>
    <n v="12"/>
    <n v="0"/>
    <m/>
    <n v="-403"/>
    <n v="0"/>
    <s v=""/>
    <s v=""/>
  </r>
  <r>
    <n v="209"/>
    <s v="1589991012400"/>
    <s v="PASADOR CORTO REV M/M 3/8&quot;-1/4&quot; BRONCE"/>
    <s v="1101813963"/>
    <s v="8"/>
    <d v="2024-12-09T00:00:00"/>
    <s v=""/>
    <s v="4200590231"/>
    <s v="40"/>
    <d v="2024-12-16T00:00:00"/>
    <d v="2024-12-17T00:00:00"/>
    <s v=""/>
    <d v="2024-12-23T00:00:00"/>
    <n v="30"/>
    <n v="8"/>
    <s v="Liberado"/>
    <n v="1"/>
    <n v="1"/>
    <n v="1"/>
    <n v="0"/>
    <n v="1"/>
    <n v="0"/>
    <s v="X"/>
    <s v="0.00"/>
    <s v=""/>
    <s v="INFORMATICA CALCULO Y TECNICA, S.A."/>
    <s v="MANFROTTO"/>
    <s v="MAN037"/>
    <s v=""/>
    <n v="0"/>
    <n v="0"/>
    <m/>
    <s v="7218|S24B05_S1077"/>
    <n v="7"/>
    <s v="-"/>
    <m/>
    <s v="YES"/>
    <n v="1"/>
    <s v=""/>
    <s v=""/>
    <n v="0"/>
    <s v="X"/>
    <n v="1"/>
    <s v=""/>
    <s v=""/>
    <s v=""/>
    <s v=""/>
    <n v="12"/>
    <n v="0"/>
    <m/>
    <n v="-403"/>
    <n v="0"/>
    <s v=""/>
    <s v=""/>
  </r>
  <r>
    <n v="210"/>
    <s v="39121410"/>
    <s v="Borne de conexi&amp;#243;n HellermannTyton d"/>
    <s v="1101814995"/>
    <s v="1"/>
    <d v="2024-12-11T00:00:00"/>
    <s v=""/>
    <s v="4800002778"/>
    <s v="490"/>
    <d v="2024-12-10T00:00:00"/>
    <s v=""/>
    <s v=""/>
    <d v="2024-12-12T00:00:00"/>
    <n v="0"/>
    <n v="0"/>
    <s v=""/>
    <n v="20"/>
    <n v="20"/>
    <n v="20"/>
    <n v="0"/>
    <n v="0"/>
    <n v="0"/>
    <s v="X"/>
    <s v="0.00"/>
    <s v=""/>
    <s v="AMIDATA, S.A."/>
    <s v=""/>
    <s v="2517660"/>
    <s v=""/>
    <n v="0"/>
    <n v="0"/>
    <m/>
    <s v="7218|JA2582_1001"/>
    <n v="2"/>
    <s v="-"/>
    <m/>
    <s v="YES"/>
    <n v="20"/>
    <s v=""/>
    <s v=""/>
    <n v="0"/>
    <s v="X"/>
    <n v="1"/>
    <s v=""/>
    <s v=""/>
    <s v=""/>
    <s v=""/>
    <n v="12"/>
    <n v="0"/>
    <m/>
    <n v="-414"/>
    <n v="0"/>
    <s v=""/>
    <s v=""/>
  </r>
  <r>
    <n v="211"/>
    <s v="39121400"/>
    <s v="Conector XLR Macho de 3 pines Neutrik, c"/>
    <s v="1101814997"/>
    <s v="1"/>
    <d v="2024-12-11T00:00:00"/>
    <s v=""/>
    <s v="4800002778"/>
    <s v="500"/>
    <d v="2024-12-10T00:00:00"/>
    <s v=""/>
    <s v=""/>
    <d v="2024-12-12T00:00:00"/>
    <n v="0"/>
    <n v="0"/>
    <s v=""/>
    <n v="2"/>
    <n v="2"/>
    <n v="2"/>
    <n v="0"/>
    <n v="0"/>
    <n v="0"/>
    <s v="X"/>
    <s v="0.00"/>
    <s v=""/>
    <s v="AMIDATA, S.A."/>
    <s v=""/>
    <s v="0405607"/>
    <s v=""/>
    <n v="0"/>
    <n v="0"/>
    <m/>
    <s v="7218|JA2584_1001"/>
    <n v="2"/>
    <s v="-"/>
    <m/>
    <s v="YES"/>
    <n v="2"/>
    <s v=""/>
    <s v=""/>
    <n v="0"/>
    <s v="X"/>
    <n v="1"/>
    <s v=""/>
    <s v=""/>
    <s v=""/>
    <s v=""/>
    <n v="12"/>
    <n v="0"/>
    <m/>
    <n v="-414"/>
    <n v="0"/>
    <s v=""/>
    <s v=""/>
  </r>
  <r>
    <n v="212"/>
    <s v="39121410"/>
    <s v="Soporte final RS PRO, para usar con CDK,"/>
    <s v="1101814998"/>
    <s v="1"/>
    <d v="2024-12-11T00:00:00"/>
    <s v=""/>
    <s v="4800002778"/>
    <s v="510"/>
    <d v="2024-12-10T00:00:00"/>
    <s v=""/>
    <s v=""/>
    <d v="2024-12-12T00:00:00"/>
    <n v="0"/>
    <n v="0"/>
    <s v=""/>
    <n v="30"/>
    <n v="30"/>
    <n v="30"/>
    <n v="0"/>
    <n v="0"/>
    <n v="0"/>
    <s v="X"/>
    <s v="0.00"/>
    <s v=""/>
    <s v="AMIDATA, S.A."/>
    <s v=""/>
    <s v="8787556"/>
    <s v=""/>
    <n v="0"/>
    <n v="0"/>
    <m/>
    <s v="7218|JA2588_1001"/>
    <n v="2"/>
    <s v="-"/>
    <m/>
    <s v="YES"/>
    <n v="30"/>
    <s v=""/>
    <s v=""/>
    <n v="0"/>
    <s v="X"/>
    <n v="1"/>
    <s v=""/>
    <s v=""/>
    <s v=""/>
    <s v=""/>
    <n v="12"/>
    <n v="0"/>
    <m/>
    <n v="-414"/>
    <n v="0"/>
    <s v=""/>
    <s v=""/>
  </r>
  <r>
    <n v="213"/>
    <s v="1359900000500"/>
    <s v="COMPRA DIRECTA ELECTRICOS/ELECTRONICOS"/>
    <s v="1101815034"/>
    <s v="1"/>
    <d v="2024-12-11T00:00:00"/>
    <s v=""/>
    <s v="4200590773"/>
    <s v="20"/>
    <d v="2024-12-18T00:00:00"/>
    <d v="2024-12-19T00:00:00"/>
    <s v=""/>
    <d v="2024-12-31T00:00:00"/>
    <n v="30"/>
    <n v="8"/>
    <s v="Liberado"/>
    <n v="1"/>
    <n v="1"/>
    <n v="1"/>
    <n v="0"/>
    <n v="0"/>
    <n v="0"/>
    <s v="X"/>
    <s v="0.00"/>
    <s v=""/>
    <s v="SARVER S.L."/>
    <s v="OTROS FABRICANTES"/>
    <s v="1359900000500"/>
    <s v=""/>
    <n v="0"/>
    <n v="0"/>
    <m/>
    <s v="7218|JA2593_1001"/>
    <n v="13"/>
    <s v="-"/>
    <m/>
    <s v="YES"/>
    <n v="1"/>
    <s v=""/>
    <s v=""/>
    <n v="0"/>
    <s v="X"/>
    <n v="1"/>
    <s v=""/>
    <s v=""/>
    <s v=""/>
    <s v=""/>
    <n v="12"/>
    <n v="0"/>
    <m/>
    <n v="-395"/>
    <n v="0"/>
    <s v=""/>
    <s v=""/>
  </r>
  <r>
    <n v="214"/>
    <s v="39121412"/>
    <s v="Carcasa de conector circular Amphenol Li"/>
    <s v="1101815999"/>
    <s v="1"/>
    <d v="2024-12-12T00:00:00"/>
    <s v=""/>
    <s v="4800002780"/>
    <s v="210"/>
    <d v="2024-12-11T00:00:00"/>
    <s v=""/>
    <s v=""/>
    <d v="2024-12-13T00:00:00"/>
    <n v="0"/>
    <n v="0"/>
    <s v=""/>
    <n v="2"/>
    <n v="2"/>
    <n v="2"/>
    <n v="0"/>
    <n v="0"/>
    <n v="0"/>
    <s v="X"/>
    <s v="0.00"/>
    <s v=""/>
    <s v="AMIDATA, S.A."/>
    <s v=""/>
    <s v="2259365"/>
    <s v=""/>
    <n v="0"/>
    <n v="0"/>
    <m/>
    <s v="7218|JA2582_1001"/>
    <n v="2"/>
    <s v="-"/>
    <m/>
    <s v="YES"/>
    <n v="2"/>
    <s v=""/>
    <s v=""/>
    <n v="0"/>
    <s v="X"/>
    <n v="1"/>
    <s v=""/>
    <s v=""/>
    <s v=""/>
    <s v=""/>
    <n v="12"/>
    <n v="0"/>
    <m/>
    <n v="-413"/>
    <n v="0"/>
    <s v=""/>
    <s v=""/>
  </r>
  <r>
    <n v="215"/>
    <s v="39121412"/>
    <s v="Carcasa de conector circular Amphenol Li"/>
    <s v="1101815999"/>
    <s v="2"/>
    <d v="2024-12-12T00:00:00"/>
    <s v=""/>
    <s v="4800002780"/>
    <s v="220"/>
    <d v="2024-12-11T00:00:00"/>
    <s v=""/>
    <s v=""/>
    <d v="2024-12-13T00:00:00"/>
    <n v="0"/>
    <n v="0"/>
    <s v=""/>
    <n v="1"/>
    <n v="1"/>
    <n v="1"/>
    <n v="0"/>
    <n v="0"/>
    <n v="0"/>
    <s v="X"/>
    <s v="0.00"/>
    <s v=""/>
    <s v="AMIDATA, S.A."/>
    <s v=""/>
    <s v="2067529"/>
    <s v=""/>
    <n v="0"/>
    <n v="0"/>
    <m/>
    <s v="7218|JA2582_1001"/>
    <n v="2"/>
    <s v="-"/>
    <m/>
    <s v="YES"/>
    <n v="1"/>
    <s v=""/>
    <s v=""/>
    <n v="0"/>
    <s v="X"/>
    <n v="1"/>
    <s v=""/>
    <s v=""/>
    <s v=""/>
    <s v=""/>
    <n v="12"/>
    <n v="0"/>
    <m/>
    <n v="-413"/>
    <n v="0"/>
    <s v=""/>
    <s v=""/>
  </r>
  <r>
    <n v="216"/>
    <s v="39121413"/>
    <s v="Conector circular Amphenol Limited Conec"/>
    <s v="1101815999"/>
    <s v="3"/>
    <d v="2024-12-12T00:00:00"/>
    <s v=""/>
    <s v="4800002780"/>
    <s v="230"/>
    <d v="2024-12-11T00:00:00"/>
    <s v=""/>
    <s v=""/>
    <d v="2024-12-13T00:00:00"/>
    <n v="0"/>
    <n v="0"/>
    <s v=""/>
    <n v="1"/>
    <n v="1"/>
    <n v="1"/>
    <n v="0"/>
    <n v="0"/>
    <n v="0"/>
    <s v="X"/>
    <s v="0.00"/>
    <s v=""/>
    <s v="AMIDATA, S.A."/>
    <s v=""/>
    <s v="2368090"/>
    <s v=""/>
    <n v="0"/>
    <n v="0"/>
    <m/>
    <s v="7218|JA2582_1001"/>
    <n v="2"/>
    <s v="-"/>
    <m/>
    <s v="YES"/>
    <n v="1"/>
    <s v=""/>
    <s v=""/>
    <n v="0"/>
    <s v="X"/>
    <n v="1"/>
    <s v=""/>
    <s v=""/>
    <s v=""/>
    <s v=""/>
    <n v="12"/>
    <n v="0"/>
    <m/>
    <n v="-413"/>
    <n v="0"/>
    <s v=""/>
    <s v=""/>
  </r>
  <r>
    <n v="217"/>
    <s v="39121017"/>
    <s v="Unidad de distribuci&amp;#243;n de potencia"/>
    <s v="1101816002"/>
    <s v="1"/>
    <d v="2024-12-12T00:00:00"/>
    <s v=""/>
    <s v="4800002780"/>
    <s v="240"/>
    <d v="2024-12-11T00:00:00"/>
    <s v=""/>
    <s v=""/>
    <d v="2024-12-13T00:00:00"/>
    <n v="0"/>
    <n v="0"/>
    <s v=""/>
    <n v="2"/>
    <n v="2"/>
    <n v="2"/>
    <n v="0"/>
    <n v="0"/>
    <n v="0"/>
    <s v="X"/>
    <s v="0.00"/>
    <s v=""/>
    <s v="AMIDATA, S.A."/>
    <s v=""/>
    <s v="1237430"/>
    <s v=""/>
    <n v="0"/>
    <n v="0"/>
    <m/>
    <s v="7218|JA2580_1001"/>
    <n v="2"/>
    <s v="-"/>
    <m/>
    <s v="YES"/>
    <n v="2"/>
    <s v=""/>
    <s v=""/>
    <n v="0"/>
    <s v="X"/>
    <n v="1"/>
    <s v=""/>
    <s v=""/>
    <s v=""/>
    <s v=""/>
    <n v="12"/>
    <n v="0"/>
    <m/>
    <n v="-413"/>
    <n v="0"/>
    <s v=""/>
    <s v=""/>
  </r>
  <r>
    <n v="218"/>
    <s v="31161816"/>
    <s v="Separador roscado hexagonal Macho/Hembra"/>
    <s v="1101816005"/>
    <s v="1"/>
    <d v="2024-12-12T00:00:00"/>
    <s v=""/>
    <s v="4800002780"/>
    <s v="260"/>
    <d v="2024-12-11T00:00:00"/>
    <s v=""/>
    <s v=""/>
    <d v="2024-12-13T00:00:00"/>
    <n v="0"/>
    <n v="0"/>
    <s v=""/>
    <n v="400"/>
    <n v="400"/>
    <n v="400"/>
    <n v="0"/>
    <n v="0"/>
    <n v="0"/>
    <s v="X"/>
    <s v="0.00"/>
    <s v=""/>
    <s v="AMIDATA, S.A."/>
    <s v=""/>
    <s v="2808985"/>
    <s v=""/>
    <n v="0"/>
    <n v="0"/>
    <m/>
    <s v="7218|JA2583_1001"/>
    <n v="2"/>
    <s v="-"/>
    <m/>
    <s v="YES"/>
    <n v="400"/>
    <s v=""/>
    <s v=""/>
    <n v="0"/>
    <s v="X"/>
    <n v="1"/>
    <s v=""/>
    <s v=""/>
    <s v=""/>
    <s v=""/>
    <n v="12"/>
    <n v="0"/>
    <m/>
    <n v="-413"/>
    <n v="0"/>
    <s v=""/>
    <s v=""/>
  </r>
  <r>
    <n v="219"/>
    <s v="39121321"/>
    <s v="Tuerca en jaula Rittal 2094200 Acero M6"/>
    <s v="1101816005"/>
    <s v="2"/>
    <d v="2024-12-12T00:00:00"/>
    <s v=""/>
    <s v="4800002780"/>
    <s v="270"/>
    <d v="2024-12-11T00:00:00"/>
    <s v=""/>
    <s v=""/>
    <d v="2024-12-13T00:00:00"/>
    <n v="0"/>
    <n v="0"/>
    <s v=""/>
    <n v="150"/>
    <n v="150"/>
    <n v="150"/>
    <n v="0"/>
    <n v="0"/>
    <n v="0"/>
    <s v="X"/>
    <s v="0.00"/>
    <s v=""/>
    <s v="AMIDATA, S.A."/>
    <s v=""/>
    <s v="8262906"/>
    <s v=""/>
    <n v="0"/>
    <n v="0"/>
    <m/>
    <s v="7218|JA2583_1001"/>
    <n v="2"/>
    <s v="-"/>
    <m/>
    <s v="YES"/>
    <n v="150"/>
    <s v=""/>
    <s v=""/>
    <n v="0"/>
    <s v="X"/>
    <n v="1"/>
    <s v=""/>
    <s v=""/>
    <s v=""/>
    <s v=""/>
    <n v="12"/>
    <n v="0"/>
    <m/>
    <n v="-413"/>
    <n v="0"/>
    <s v=""/>
    <s v=""/>
  </r>
  <r>
    <n v="220"/>
    <s v="39121412"/>
    <s v="Carcasa de conector circular Amphenol Li"/>
    <s v="1101816014"/>
    <s v="1"/>
    <d v="2024-12-12T00:00:00"/>
    <s v=""/>
    <s v="4800002780"/>
    <s v="330"/>
    <d v="2024-12-11T00:00:00"/>
    <s v=""/>
    <s v=""/>
    <d v="2024-12-13T00:00:00"/>
    <n v="0"/>
    <n v="0"/>
    <s v=""/>
    <n v="3"/>
    <n v="3"/>
    <n v="3"/>
    <n v="0"/>
    <n v="0"/>
    <n v="0"/>
    <s v="X"/>
    <s v="0.00"/>
    <s v=""/>
    <s v="AMIDATA, S.A."/>
    <s v=""/>
    <s v="2259358"/>
    <s v=""/>
    <n v="0"/>
    <n v="0"/>
    <m/>
    <s v="7218|JA2585_1001"/>
    <n v="2"/>
    <s v="-"/>
    <m/>
    <s v="YES"/>
    <n v="3"/>
    <s v=""/>
    <s v=""/>
    <n v="0"/>
    <s v="X"/>
    <n v="1"/>
    <s v=""/>
    <s v=""/>
    <s v=""/>
    <s v=""/>
    <n v="12"/>
    <n v="0"/>
    <m/>
    <n v="-413"/>
    <n v="0"/>
    <s v=""/>
    <s v=""/>
  </r>
  <r>
    <n v="221"/>
    <s v="1359900000500"/>
    <s v="COMPRA DIRECTA ELECTRICOS/ELECTRONICOS"/>
    <s v="1101816196"/>
    <s v="1"/>
    <d v="2024-12-12T00:00:00"/>
    <s v=""/>
    <s v="4200591157"/>
    <s v="40"/>
    <d v="2024-12-19T00:00:00"/>
    <d v="2024-12-19T00:00:00"/>
    <s v=""/>
    <d v="2025-01-15T00:00:00"/>
    <n v="30"/>
    <n v="8"/>
    <s v="Liberado"/>
    <n v="1"/>
    <n v="1"/>
    <n v="1"/>
    <n v="0"/>
    <n v="0"/>
    <n v="0"/>
    <s v="X"/>
    <s v="0.00"/>
    <s v=""/>
    <s v="SARVER S.L."/>
    <s v="OTROS FABRICANTES"/>
    <s v="1359900000500"/>
    <s v=""/>
    <n v="0"/>
    <n v="0"/>
    <m/>
    <s v="7218|JA2593_1001"/>
    <n v="27"/>
    <s v="-"/>
    <m/>
    <s v="YES"/>
    <n v="1"/>
    <s v=""/>
    <s v=""/>
    <n v="0"/>
    <s v="X"/>
    <n v="1"/>
    <s v=""/>
    <s v=""/>
    <s v=""/>
    <s v=""/>
    <n v="12"/>
    <n v="0"/>
    <m/>
    <n v="-380"/>
    <n v="0"/>
    <s v=""/>
    <s v=""/>
  </r>
  <r>
    <n v="222"/>
    <s v="26121636"/>
    <s v="Cable de alimentaci&amp;#243;n RS PRO Negro"/>
    <s v="1101816380"/>
    <s v="1"/>
    <d v="2024-12-12T00:00:00"/>
    <s v=""/>
    <s v="4800002782"/>
    <s v="220"/>
    <d v="2024-12-12T00:00:00"/>
    <s v=""/>
    <s v=""/>
    <d v="2024-12-13T00:00:00"/>
    <n v="0"/>
    <n v="0"/>
    <s v=""/>
    <n v="15"/>
    <n v="15"/>
    <n v="15"/>
    <n v="0"/>
    <n v="0"/>
    <n v="0"/>
    <s v="X"/>
    <s v="0.00"/>
    <s v=""/>
    <s v="AMIDATA, S.A."/>
    <s v=""/>
    <s v="1789806"/>
    <s v=""/>
    <n v="0"/>
    <n v="0"/>
    <m/>
    <s v="7218|JA2585_1001"/>
    <n v="1"/>
    <s v="-"/>
    <m/>
    <s v="YES"/>
    <n v="15"/>
    <s v=""/>
    <s v=""/>
    <n v="0"/>
    <s v="X"/>
    <n v="1"/>
    <s v=""/>
    <s v=""/>
    <s v=""/>
    <s v=""/>
    <n v="12"/>
    <n v="0"/>
    <m/>
    <n v="-413"/>
    <n v="0"/>
    <s v=""/>
    <s v=""/>
  </r>
  <r>
    <n v="223"/>
    <s v="39121412"/>
    <s v="Carcasa de conector circular Amphenol Li"/>
    <s v="1101816438"/>
    <s v="1"/>
    <d v="2024-12-12T00:00:00"/>
    <s v=""/>
    <s v="4800002783"/>
    <s v="180"/>
    <d v="2024-12-12T00:00:00"/>
    <s v=""/>
    <s v=""/>
    <d v="2024-12-13T00:00:00"/>
    <n v="0"/>
    <n v="0"/>
    <s v=""/>
    <n v="1"/>
    <n v="1"/>
    <n v="1"/>
    <n v="0"/>
    <n v="0"/>
    <n v="0"/>
    <s v="X"/>
    <s v="0.00"/>
    <s v=""/>
    <s v="AMIDATA, S.A."/>
    <s v=""/>
    <s v="2067523"/>
    <s v=""/>
    <n v="0"/>
    <n v="0"/>
    <m/>
    <s v="7218|JA2593_1001"/>
    <n v="1"/>
    <s v="-"/>
    <m/>
    <s v="YES"/>
    <n v="1"/>
    <s v=""/>
    <s v=""/>
    <n v="0"/>
    <s v="X"/>
    <n v="1"/>
    <s v=""/>
    <s v=""/>
    <s v=""/>
    <s v=""/>
    <n v="12"/>
    <n v="0"/>
    <m/>
    <n v="-413"/>
    <n v="0"/>
    <s v=""/>
    <s v=""/>
  </r>
  <r>
    <n v="224"/>
    <s v="39121402"/>
    <s v="Toma Kopp de 2P de color Negro, para Eur"/>
    <s v="1101816438"/>
    <s v="2"/>
    <d v="2024-12-12T00:00:00"/>
    <s v=""/>
    <s v="4800002783"/>
    <s v="190"/>
    <d v="2024-12-12T00:00:00"/>
    <s v=""/>
    <s v=""/>
    <d v="2024-12-13T00:00:00"/>
    <n v="0"/>
    <n v="0"/>
    <s v=""/>
    <n v="3"/>
    <n v="3"/>
    <n v="3"/>
    <n v="0"/>
    <n v="0"/>
    <n v="0"/>
    <s v="X"/>
    <s v="0.00"/>
    <s v=""/>
    <s v="AMIDATA, S.A."/>
    <s v=""/>
    <s v="2425811"/>
    <s v=""/>
    <n v="0"/>
    <n v="0"/>
    <m/>
    <s v="7218|JA2593_1001"/>
    <n v="1"/>
    <s v="-"/>
    <m/>
    <s v="YES"/>
    <n v="3"/>
    <s v=""/>
    <s v=""/>
    <n v="0"/>
    <s v="X"/>
    <n v="1"/>
    <s v=""/>
    <s v=""/>
    <s v=""/>
    <s v=""/>
    <n v="12"/>
    <n v="0"/>
    <m/>
    <n v="-413"/>
    <n v="0"/>
    <s v=""/>
    <s v=""/>
  </r>
  <r>
    <n v="225"/>
    <s v="39121432"/>
    <s v="Contacto del conector circular Amphenol"/>
    <s v="1101816438"/>
    <s v="3"/>
    <d v="2024-12-12T00:00:00"/>
    <s v=""/>
    <s v="4800002783"/>
    <s v="200"/>
    <d v="2024-12-12T00:00:00"/>
    <s v=""/>
    <s v=""/>
    <d v="2024-12-13T00:00:00"/>
    <n v="0"/>
    <n v="0"/>
    <s v=""/>
    <n v="400"/>
    <n v="400"/>
    <n v="400"/>
    <n v="0"/>
    <n v="0"/>
    <n v="0"/>
    <s v="X"/>
    <s v="0.00"/>
    <s v=""/>
    <s v="AMIDATA, S.A."/>
    <s v=""/>
    <s v="6918897"/>
    <s v=""/>
    <n v="0"/>
    <n v="0"/>
    <m/>
    <s v="7218|JA2593_1001"/>
    <n v="1"/>
    <s v="-"/>
    <m/>
    <s v="YES"/>
    <n v="400"/>
    <s v=""/>
    <s v=""/>
    <n v="0"/>
    <s v="X"/>
    <n v="1"/>
    <s v=""/>
    <s v=""/>
    <s v=""/>
    <s v=""/>
    <n v="12"/>
    <n v="0"/>
    <m/>
    <n v="-413"/>
    <n v="0"/>
    <s v=""/>
    <s v=""/>
  </r>
  <r>
    <n v="226"/>
    <s v="39121432"/>
    <s v="Terminal de leng&amp;#252;eta hembra TE Conn"/>
    <s v="1101816438"/>
    <s v="4"/>
    <d v="2024-12-12T00:00:00"/>
    <s v=""/>
    <s v="4800002783"/>
    <s v="210"/>
    <d v="2024-12-12T00:00:00"/>
    <s v=""/>
    <s v=""/>
    <d v="2024-12-13T00:00:00"/>
    <n v="0"/>
    <n v="0"/>
    <s v=""/>
    <n v="200"/>
    <n v="200"/>
    <n v="200"/>
    <n v="0"/>
    <n v="0"/>
    <n v="0"/>
    <s v="X"/>
    <s v="0.00"/>
    <s v=""/>
    <s v="AMIDATA, S.A."/>
    <s v=""/>
    <s v="7197145"/>
    <s v=""/>
    <n v="0"/>
    <n v="0"/>
    <m/>
    <s v="7218|JA2593_1001"/>
    <n v="1"/>
    <s v="-"/>
    <m/>
    <s v="YES"/>
    <n v="200"/>
    <s v=""/>
    <s v=""/>
    <n v="0"/>
    <s v="X"/>
    <n v="1"/>
    <s v=""/>
    <s v=""/>
    <s v=""/>
    <s v=""/>
    <n v="12"/>
    <n v="0"/>
    <m/>
    <n v="-413"/>
    <n v="0"/>
    <s v=""/>
    <s v=""/>
  </r>
  <r>
    <n v="227"/>
    <s v="39121413"/>
    <s v="Conector circular Amphenol Limited Conec"/>
    <s v="1101816944"/>
    <s v="1"/>
    <d v="2024-12-13T00:00:00"/>
    <s v=""/>
    <s v="4800002784"/>
    <s v="450"/>
    <d v="2024-12-12T00:00:00"/>
    <s v=""/>
    <s v=""/>
    <d v="2024-12-14T00:00:00"/>
    <n v="0"/>
    <n v="0"/>
    <s v=""/>
    <n v="1"/>
    <n v="1"/>
    <n v="1"/>
    <n v="0"/>
    <n v="0"/>
    <n v="0"/>
    <s v="X"/>
    <s v="0.00"/>
    <s v=""/>
    <s v="AMIDATA, S.A."/>
    <s v=""/>
    <s v="2368158"/>
    <s v=""/>
    <n v="0"/>
    <n v="0"/>
    <m/>
    <s v="7218|JA2593_1001"/>
    <n v="2"/>
    <s v="-"/>
    <m/>
    <s v="YES"/>
    <n v="1"/>
    <s v=""/>
    <s v=""/>
    <n v="0"/>
    <s v="X"/>
    <n v="1"/>
    <s v=""/>
    <s v=""/>
    <s v=""/>
    <s v=""/>
    <n v="12"/>
    <n v="0"/>
    <m/>
    <n v="-412"/>
    <n v="0"/>
    <s v=""/>
    <s v=""/>
  </r>
  <r>
    <n v="228"/>
    <s v="1709800000500"/>
    <s v="COMPRA DIRECTA FERRETERIA Y HERRAMIENTAS"/>
    <s v="1101817454"/>
    <s v="1"/>
    <d v="2024-12-16T00:00:00"/>
    <s v=""/>
    <s v="4200591887"/>
    <s v="20"/>
    <d v="2025-01-02T00:00:00"/>
    <d v="2025-01-08T00:00:00"/>
    <s v=""/>
    <d v="2025-01-17T00:00:00"/>
    <n v="30"/>
    <n v="8"/>
    <s v="Liberado"/>
    <n v="1"/>
    <n v="1"/>
    <n v="1"/>
    <n v="0"/>
    <n v="0"/>
    <n v="0"/>
    <s v="X"/>
    <s v="0.00"/>
    <s v=""/>
    <s v="FELIPE DE MARCO, S.A."/>
    <s v="OTROS FABRICANTES"/>
    <s v="1709800000500"/>
    <s v=""/>
    <n v="0"/>
    <n v="0"/>
    <m/>
    <s v="7218|JA2593_1001"/>
    <n v="15"/>
    <s v="-"/>
    <m/>
    <s v="YES"/>
    <n v="1"/>
    <s v=""/>
    <s v=""/>
    <n v="0"/>
    <s v="X"/>
    <n v="1"/>
    <s v=""/>
    <s v=""/>
    <s v=""/>
    <s v=""/>
    <n v="12"/>
    <n v="0"/>
    <m/>
    <n v="-378"/>
    <n v="0"/>
    <s v=""/>
    <s v=""/>
  </r>
  <r>
    <n v="229"/>
    <s v="43211609"/>
    <s v="USB C to DisplayPort Adapter - 8K/5K/4K"/>
    <s v="1101817910"/>
    <s v="1"/>
    <d v="2024-12-17T00:00:00"/>
    <s v=""/>
    <s v="4800002788"/>
    <s v="40"/>
    <d v="2024-12-17T00:00:00"/>
    <s v=""/>
    <s v=""/>
    <d v="2024-12-18T00:00:00"/>
    <n v="0"/>
    <n v="0"/>
    <s v=""/>
    <n v="4"/>
    <n v="4"/>
    <n v="4"/>
    <n v="0"/>
    <n v="0"/>
    <n v="0"/>
    <s v="X"/>
    <s v="0.00"/>
    <s v=""/>
    <s v="AMIDATA, S.A."/>
    <s v=""/>
    <s v="2133167"/>
    <s v=""/>
    <n v="0"/>
    <n v="0"/>
    <m/>
    <s v="7218|JA2585_1001"/>
    <n v="1"/>
    <s v="-"/>
    <m/>
    <s v="YES"/>
    <n v="4"/>
    <s v=""/>
    <s v=""/>
    <n v="0"/>
    <s v="X"/>
    <n v="1"/>
    <s v=""/>
    <s v=""/>
    <s v=""/>
    <s v=""/>
    <n v="12"/>
    <n v="0"/>
    <m/>
    <n v="-408"/>
    <n v="0"/>
    <s v=""/>
    <s v=""/>
  </r>
  <r>
    <n v="230"/>
    <s v="26121522"/>
    <s v="Cable para Entornos Hostiles TE Connecti"/>
    <s v="1101817997"/>
    <s v="1"/>
    <d v="2024-12-17T00:00:00"/>
    <s v=""/>
    <s v="4800002788"/>
    <s v="200"/>
    <d v="2024-12-17T00:00:00"/>
    <s v=""/>
    <s v=""/>
    <d v="2024-12-18T00:00:00"/>
    <n v="0"/>
    <n v="0"/>
    <s v=""/>
    <n v="3"/>
    <n v="3"/>
    <n v="3"/>
    <n v="0"/>
    <n v="0"/>
    <n v="0"/>
    <s v="X"/>
    <s v="0.00"/>
    <s v=""/>
    <s v="AMIDATA, S.A."/>
    <s v=""/>
    <s v="2291422"/>
    <s v=""/>
    <n v="0"/>
    <n v="0"/>
    <m/>
    <s v="7218|JA2593_1001"/>
    <n v="1"/>
    <s v="-"/>
    <m/>
    <s v="YES"/>
    <n v="3"/>
    <s v=""/>
    <s v=""/>
    <n v="0"/>
    <s v="X"/>
    <n v="1"/>
    <s v=""/>
    <s v=""/>
    <s v=""/>
    <s v=""/>
    <n v="12"/>
    <n v="0"/>
    <m/>
    <n v="-408"/>
    <n v="0"/>
    <s v=""/>
    <s v=""/>
  </r>
  <r>
    <n v="231"/>
    <s v="1359900000500"/>
    <s v="COMPRA DIRECTA ELECTRICOS/ELECTRONICOS"/>
    <s v="1101818117"/>
    <s v="1"/>
    <d v="2024-12-17T00:00:00"/>
    <s v=""/>
    <s v="4200591966"/>
    <s v="10"/>
    <d v="2025-01-03T00:00:00"/>
    <d v="2025-01-10T00:00:00"/>
    <s v=""/>
    <d v="2025-01-17T00:00:00"/>
    <n v="30"/>
    <n v="8"/>
    <s v="Liberado"/>
    <n v="1"/>
    <n v="1"/>
    <n v="1"/>
    <n v="0"/>
    <n v="0"/>
    <n v="0"/>
    <s v="X"/>
    <s v="0.00"/>
    <s v=""/>
    <s v="(AEMSA)ALMACENES ELECTRICOS MADRILE"/>
    <s v="OTROS FABRICANTES"/>
    <s v="1359900000500"/>
    <s v=""/>
    <n v="0"/>
    <n v="0"/>
    <m/>
    <s v="7218|JA2593_1001"/>
    <n v="14"/>
    <s v="-"/>
    <m/>
    <s v="YES"/>
    <n v="1"/>
    <s v=""/>
    <s v=""/>
    <n v="0"/>
    <s v="X"/>
    <n v="1"/>
    <s v=""/>
    <s v=""/>
    <s v=""/>
    <s v=""/>
    <n v="12"/>
    <n v="0"/>
    <m/>
    <n v="-378"/>
    <n v="0"/>
    <s v=""/>
    <s v=""/>
  </r>
  <r>
    <n v="232"/>
    <s v="1359900000500"/>
    <s v="COMPRA DIRECTA ELECTRICOS/ELECTRONICOS"/>
    <s v="1101818117"/>
    <s v="2"/>
    <d v="2024-12-17T00:00:00"/>
    <s v=""/>
    <s v="4200591966"/>
    <s v="20"/>
    <d v="2025-01-03T00:00:00"/>
    <d v="2025-01-10T00:00:00"/>
    <s v=""/>
    <d v="2025-01-17T00:00:00"/>
    <n v="30"/>
    <n v="8"/>
    <s v="Liberado"/>
    <n v="1"/>
    <n v="1"/>
    <n v="1"/>
    <n v="0"/>
    <n v="0"/>
    <n v="0"/>
    <s v="X"/>
    <s v="0.00"/>
    <s v=""/>
    <s v="(AEMSA)ALMACENES ELECTRICOS MADRILE"/>
    <s v="OTROS FABRICANTES"/>
    <s v="1359900000500"/>
    <s v=""/>
    <n v="0"/>
    <n v="0"/>
    <m/>
    <s v="7218|JA2593_1001"/>
    <n v="14"/>
    <s v="-"/>
    <m/>
    <s v="YES"/>
    <n v="1"/>
    <s v=""/>
    <s v=""/>
    <n v="0"/>
    <s v="X"/>
    <n v="1"/>
    <s v=""/>
    <s v=""/>
    <s v=""/>
    <s v=""/>
    <n v="12"/>
    <n v="0"/>
    <m/>
    <n v="-378"/>
    <n v="0"/>
    <s v=""/>
    <s v=""/>
  </r>
  <r>
    <n v="233"/>
    <s v="1359900000500"/>
    <s v="COMPRA DIRECTA ELECTRICOS/ELECTRONICOS"/>
    <s v="1101818117"/>
    <s v="3"/>
    <d v="2024-12-17T00:00:00"/>
    <s v=""/>
    <s v="4200591966"/>
    <s v="30"/>
    <d v="2025-01-03T00:00:00"/>
    <d v="2025-01-10T00:00:00"/>
    <s v=""/>
    <d v="2025-01-17T00:00:00"/>
    <n v="30"/>
    <n v="8"/>
    <s v="Liberado"/>
    <n v="1"/>
    <n v="1"/>
    <n v="1"/>
    <n v="0"/>
    <n v="0"/>
    <n v="0"/>
    <s v="X"/>
    <s v="0.00"/>
    <s v=""/>
    <s v="(AEMSA)ALMACENES ELECTRICOS MADRILE"/>
    <s v="OTROS FABRICANTES"/>
    <s v="1359900000500"/>
    <s v=""/>
    <n v="0"/>
    <n v="0"/>
    <m/>
    <s v="7218|JA2593_1001"/>
    <n v="14"/>
    <s v="-"/>
    <m/>
    <s v="YES"/>
    <n v="1"/>
    <s v=""/>
    <s v=""/>
    <n v="0"/>
    <s v="X"/>
    <n v="1"/>
    <s v=""/>
    <s v=""/>
    <s v=""/>
    <s v=""/>
    <n v="12"/>
    <n v="0"/>
    <m/>
    <n v="-378"/>
    <n v="0"/>
    <s v=""/>
    <s v=""/>
  </r>
  <r>
    <n v="234"/>
    <s v="39121431"/>
    <s v="Tap&amp;#243;n ciego para prensaestopas RS P"/>
    <s v="1101818562"/>
    <s v="1"/>
    <d v="2024-12-18T00:00:00"/>
    <s v=""/>
    <s v="4800002788"/>
    <s v="770"/>
    <d v="2024-12-17T00:00:00"/>
    <s v=""/>
    <s v=""/>
    <d v="2024-12-19T00:00:00"/>
    <n v="0"/>
    <n v="0"/>
    <s v=""/>
    <n v="4"/>
    <n v="4"/>
    <n v="4"/>
    <n v="0"/>
    <n v="0"/>
    <n v="0"/>
    <s v="X"/>
    <s v="0.00"/>
    <s v=""/>
    <s v="AMIDATA, S.A."/>
    <s v=""/>
    <s v="8178855"/>
    <s v=""/>
    <n v="0"/>
    <n v="0"/>
    <m/>
    <s v="7218|JA2582_1001"/>
    <n v="2"/>
    <s v="-"/>
    <m/>
    <s v="YES"/>
    <n v="4"/>
    <s v=""/>
    <s v=""/>
    <n v="0"/>
    <s v="X"/>
    <n v="1"/>
    <s v=""/>
    <s v=""/>
    <s v=""/>
    <s v=""/>
    <n v="12"/>
    <n v="0"/>
    <m/>
    <n v="-407"/>
    <n v="0"/>
    <s v=""/>
    <s v=""/>
  </r>
  <r>
    <n v="235"/>
    <s v="39121029"/>
    <s v="Transformador de montaje en chasis RS PR"/>
    <s v="1101818562"/>
    <s v="2"/>
    <d v="2024-12-18T00:00:00"/>
    <s v=""/>
    <s v="4800002788"/>
    <s v="780"/>
    <d v="2024-12-17T00:00:00"/>
    <s v=""/>
    <s v=""/>
    <d v="2024-12-19T00:00:00"/>
    <n v="0"/>
    <n v="0"/>
    <s v=""/>
    <n v="1"/>
    <n v="1"/>
    <n v="1"/>
    <n v="0"/>
    <n v="0"/>
    <n v="0"/>
    <s v="X"/>
    <s v="0.00"/>
    <s v=""/>
    <s v="AMIDATA, S.A."/>
    <s v=""/>
    <s v="0504313"/>
    <s v=""/>
    <n v="0"/>
    <n v="0"/>
    <m/>
    <s v="7218|JA2582_1001"/>
    <n v="2"/>
    <s v="-"/>
    <m/>
    <s v="YES"/>
    <n v="1"/>
    <s v=""/>
    <s v=""/>
    <n v="0"/>
    <s v="X"/>
    <n v="1"/>
    <s v=""/>
    <s v=""/>
    <s v=""/>
    <s v=""/>
    <n v="12"/>
    <n v="0"/>
    <m/>
    <n v="-407"/>
    <n v="0"/>
    <s v=""/>
    <s v=""/>
  </r>
  <r>
    <n v="236"/>
    <s v="26121636"/>
    <s v="Cable de alimentaci&amp;#243;n RS PRO Negro"/>
    <s v="1101818684"/>
    <s v="1"/>
    <d v="2024-12-18T00:00:00"/>
    <s v=""/>
    <s v="4800002790"/>
    <s v="10"/>
    <d v="2024-12-18T00:00:00"/>
    <s v=""/>
    <s v=""/>
    <d v="2024-12-19T00:00:00"/>
    <n v="0"/>
    <n v="0"/>
    <s v=""/>
    <n v="15"/>
    <n v="15"/>
    <n v="15"/>
    <n v="0"/>
    <n v="0"/>
    <n v="0"/>
    <s v="X"/>
    <s v="0.00"/>
    <s v=""/>
    <s v="AMIDATA, S.A."/>
    <s v=""/>
    <s v="1789806"/>
    <s v=""/>
    <n v="0"/>
    <n v="0"/>
    <m/>
    <s v="7218|JA2585_1001"/>
    <n v="1"/>
    <s v="-"/>
    <m/>
    <s v="YES"/>
    <n v="15"/>
    <s v=""/>
    <s v=""/>
    <n v="0"/>
    <s v="X"/>
    <n v="1"/>
    <s v=""/>
    <s v=""/>
    <s v=""/>
    <s v=""/>
    <n v="12"/>
    <n v="0"/>
    <m/>
    <n v="-407"/>
    <n v="0"/>
    <s v=""/>
    <s v=""/>
  </r>
  <r>
    <n v="237"/>
    <s v="27113204"/>
    <s v="Herramienta de extracci&amp;#243;n Molex 11-"/>
    <s v="1101818694"/>
    <s v="1"/>
    <d v="2024-12-18T00:00:00"/>
    <s v=""/>
    <s v="4800002790"/>
    <s v="20"/>
    <d v="2024-12-18T00:00:00"/>
    <s v=""/>
    <s v=""/>
    <d v="2024-12-19T00:00:00"/>
    <n v="0"/>
    <n v="0"/>
    <s v=""/>
    <n v="2"/>
    <n v="2"/>
    <n v="2"/>
    <n v="0"/>
    <n v="0"/>
    <n v="0"/>
    <s v="X"/>
    <s v="0.00"/>
    <s v=""/>
    <s v="AMIDATA, S.A."/>
    <s v=""/>
    <s v="2155900"/>
    <s v=""/>
    <n v="0"/>
    <n v="0"/>
    <m/>
    <s v="7218|JA2592_1001"/>
    <n v="1"/>
    <s v="-"/>
    <m/>
    <s v="YES"/>
    <n v="2"/>
    <s v=""/>
    <s v=""/>
    <n v="0"/>
    <s v="X"/>
    <n v="1"/>
    <s v=""/>
    <s v=""/>
    <s v=""/>
    <s v=""/>
    <n v="12"/>
    <n v="0"/>
    <m/>
    <n v="-407"/>
    <n v="0"/>
    <s v=""/>
    <s v=""/>
  </r>
  <r>
    <n v="238"/>
    <s v="39121413"/>
    <s v="Conector circular Amphenol Limited Conec"/>
    <s v="1101818821"/>
    <s v="1"/>
    <d v="2024-12-18T00:00:00"/>
    <s v=""/>
    <s v="4800002790"/>
    <s v="150"/>
    <d v="2024-12-18T00:00:00"/>
    <s v=""/>
    <s v=""/>
    <d v="2024-12-19T00:00:00"/>
    <n v="0"/>
    <n v="0"/>
    <s v=""/>
    <n v="1"/>
    <n v="1"/>
    <n v="1"/>
    <n v="0"/>
    <n v="0"/>
    <n v="0"/>
    <s v="X"/>
    <s v="0.00"/>
    <s v=""/>
    <s v="AMIDATA, S.A."/>
    <s v=""/>
    <s v="2368090"/>
    <s v=""/>
    <n v="0"/>
    <n v="0"/>
    <m/>
    <s v="7218|JA2593_1001"/>
    <n v="1"/>
    <s v="-"/>
    <m/>
    <s v="YES"/>
    <n v="1"/>
    <s v=""/>
    <s v=""/>
    <n v="0"/>
    <s v="X"/>
    <n v="1"/>
    <s v=""/>
    <s v=""/>
    <s v=""/>
    <s v=""/>
    <n v="12"/>
    <n v="0"/>
    <m/>
    <n v="-407"/>
    <n v="0"/>
    <s v=""/>
    <s v=""/>
  </r>
  <r>
    <n v="239"/>
    <s v="31161816"/>
    <s v="Separador roscado hexagonal Macho/Hembra"/>
    <s v="1101818821"/>
    <s v="2"/>
    <d v="2024-12-18T00:00:00"/>
    <s v=""/>
    <s v="4800002790"/>
    <s v="160"/>
    <d v="2024-12-18T00:00:00"/>
    <s v=""/>
    <s v=""/>
    <d v="2024-12-19T00:00:00"/>
    <n v="0"/>
    <n v="0"/>
    <s v=""/>
    <n v="100"/>
    <n v="100"/>
    <n v="100"/>
    <n v="0"/>
    <n v="0"/>
    <n v="0"/>
    <s v="X"/>
    <s v="0.00"/>
    <s v=""/>
    <s v="AMIDATA, S.A."/>
    <s v=""/>
    <s v="2808985"/>
    <s v=""/>
    <n v="0"/>
    <n v="0"/>
    <m/>
    <s v="7218|JA2593_1001"/>
    <n v="1"/>
    <s v="-"/>
    <m/>
    <s v="YES"/>
    <n v="100"/>
    <s v=""/>
    <s v=""/>
    <n v="0"/>
    <s v="X"/>
    <n v="1"/>
    <s v=""/>
    <s v=""/>
    <s v=""/>
    <s v=""/>
    <n v="12"/>
    <n v="0"/>
    <m/>
    <n v="-407"/>
    <n v="0"/>
    <s v=""/>
    <s v=""/>
  </r>
  <r>
    <n v="240"/>
    <s v="39121412"/>
    <s v="Carcasa de conector circular Amphenol Li"/>
    <s v="1101818821"/>
    <s v="3"/>
    <d v="2024-12-18T00:00:00"/>
    <s v=""/>
    <s v="4800002790"/>
    <s v="170"/>
    <d v="2024-12-18T00:00:00"/>
    <s v=""/>
    <s v=""/>
    <d v="2024-12-19T00:00:00"/>
    <n v="0"/>
    <n v="0"/>
    <s v=""/>
    <n v="1"/>
    <n v="1"/>
    <n v="1"/>
    <n v="0"/>
    <n v="0"/>
    <n v="0"/>
    <s v="X"/>
    <s v="0.00"/>
    <s v=""/>
    <s v="AMIDATA, S.A."/>
    <s v=""/>
    <s v="2067529"/>
    <s v=""/>
    <n v="0"/>
    <n v="0"/>
    <m/>
    <s v="7218|JA2593_1001"/>
    <n v="1"/>
    <s v="-"/>
    <m/>
    <s v="YES"/>
    <n v="1"/>
    <s v=""/>
    <s v=""/>
    <n v="0"/>
    <s v="X"/>
    <n v="1"/>
    <s v=""/>
    <s v=""/>
    <s v=""/>
    <s v=""/>
    <n v="12"/>
    <n v="0"/>
    <m/>
    <n v="-407"/>
    <n v="0"/>
    <s v=""/>
    <s v=""/>
  </r>
  <r>
    <n v="241"/>
    <s v="39121708"/>
    <s v="Carril DIN Sin perforar de Acero Phoenix"/>
    <s v="1101819705"/>
    <s v="1"/>
    <d v="2024-12-20T00:00:00"/>
    <s v=""/>
    <s v="4800002796"/>
    <s v="70"/>
    <d v="2024-12-19T00:00:00"/>
    <s v=""/>
    <s v=""/>
    <d v="2024-12-21T00:00:00"/>
    <n v="0"/>
    <n v="0"/>
    <s v=""/>
    <n v="1"/>
    <n v="1"/>
    <n v="1"/>
    <n v="0"/>
    <n v="0"/>
    <n v="0"/>
    <s v="X"/>
    <s v="0.00"/>
    <s v=""/>
    <s v="AMIDATA, S.A."/>
    <s v=""/>
    <s v="8039609"/>
    <s v=""/>
    <n v="0"/>
    <n v="0"/>
    <m/>
    <s v="7218|JA2582_1001"/>
    <n v="2"/>
    <s v="-"/>
    <m/>
    <s v="YES"/>
    <n v="1"/>
    <s v=""/>
    <s v=""/>
    <n v="0"/>
    <s v="X"/>
    <n v="1"/>
    <s v=""/>
    <s v=""/>
    <s v=""/>
    <s v=""/>
    <n v="12"/>
    <n v="0"/>
    <m/>
    <n v="-405"/>
    <n v="0"/>
    <s v=""/>
    <s v=""/>
  </r>
  <r>
    <n v="242"/>
    <s v="1359900000500"/>
    <s v="COMPRA DIRECTA ELECTRICOS/ELECTRONICOS"/>
    <s v="1101819790"/>
    <s v="1"/>
    <d v="2024-12-20T00:00:00"/>
    <s v=""/>
    <s v="4200592399"/>
    <s v="10"/>
    <d v="2025-01-09T00:00:00"/>
    <d v="2025-01-10T00:00:00"/>
    <s v=""/>
    <d v="2025-01-24T00:00:00"/>
    <n v="30"/>
    <n v="8"/>
    <s v="Liberado"/>
    <n v="1"/>
    <n v="1"/>
    <n v="1"/>
    <n v="0"/>
    <n v="0"/>
    <n v="0"/>
    <s v="X"/>
    <s v="0.00"/>
    <s v=""/>
    <s v="(AEMSA)ALMACENES ELECTRICOS MADRILE"/>
    <s v="OTROS FABRICANTES"/>
    <s v="1359900000500"/>
    <s v=""/>
    <n v="0"/>
    <n v="0"/>
    <m/>
    <s v="7218|JA2593_1001"/>
    <n v="15"/>
    <s v="-"/>
    <m/>
    <s v="YES"/>
    <n v="1"/>
    <s v=""/>
    <s v=""/>
    <n v="0"/>
    <s v="X"/>
    <n v="1"/>
    <s v=""/>
    <s v=""/>
    <s v=""/>
    <s v=""/>
    <n v="12"/>
    <n v="0"/>
    <m/>
    <n v="-371"/>
    <n v="0"/>
    <s v=""/>
    <s v=""/>
  </r>
  <r>
    <n v="243"/>
    <s v=""/>
    <s v="AMPLIACIÓN DDP_03-DISEÑO Y SIM.MECÁNICA"/>
    <s v="1101821545"/>
    <s v="1"/>
    <d v="2025-01-07T00:00:00"/>
    <s v=""/>
    <s v="4300338740"/>
    <s v="10"/>
    <d v="2025-01-16T00:00:00"/>
    <d v="2025-03-28T00:00:00"/>
    <s v=""/>
    <d v="2025-08-30T00:00:00"/>
    <n v="0"/>
    <n v="0"/>
    <s v="Liberado"/>
    <n v="1"/>
    <n v="1"/>
    <n v="0"/>
    <n v="0"/>
    <n v="0"/>
    <n v="0"/>
    <s v="X"/>
    <s v="3566.08"/>
    <s v=""/>
    <s v="RDT INGENIEROS MADRID, S.L."/>
    <s v=""/>
    <s v=""/>
    <s v=""/>
    <n v="1"/>
    <n v="1"/>
    <m/>
    <s v="7218|S24B05_P10261"/>
    <n v="226"/>
    <s v="-"/>
    <m/>
    <s v="YES"/>
    <n v="0"/>
    <s v=""/>
    <s v=""/>
    <n v="0"/>
    <s v="X"/>
    <n v="1"/>
    <s v=""/>
    <s v=""/>
    <s v=""/>
    <s v=""/>
    <n v="1"/>
    <n v="0"/>
    <m/>
    <n v="-153"/>
    <n v="0"/>
    <s v=""/>
    <s v=""/>
  </r>
  <r>
    <n v="244"/>
    <s v=""/>
    <s v="MONTAJE SIMULADOR A320"/>
    <s v="1101821694"/>
    <s v="1"/>
    <d v="2025-01-07T00:00:00"/>
    <s v=""/>
    <s v="4300338521"/>
    <s v="20"/>
    <d v="2025-01-13T00:00:00"/>
    <d v="2025-01-16T00:00:00"/>
    <s v=""/>
    <d v="2025-01-30T00:00:00"/>
    <n v="0"/>
    <n v="0"/>
    <s v="Liberado"/>
    <n v="1"/>
    <n v="1"/>
    <n v="0"/>
    <n v="0"/>
    <n v="0"/>
    <n v="0"/>
    <s v="X"/>
    <s v="0.00"/>
    <s v=""/>
    <s v="AUXITEL, S.L."/>
    <s v=""/>
    <s v=""/>
    <s v=""/>
    <n v="0"/>
    <n v="0"/>
    <m/>
    <s v="7218|JA2593_1001"/>
    <n v="17"/>
    <s v="-"/>
    <m/>
    <s v="YES"/>
    <n v="0"/>
    <s v=""/>
    <s v=""/>
    <n v="0"/>
    <s v="X"/>
    <n v="1"/>
    <s v=""/>
    <s v=""/>
    <s v=""/>
    <s v=""/>
    <n v="1"/>
    <n v="0"/>
    <m/>
    <n v="-365"/>
    <n v="0"/>
    <s v=""/>
    <s v=""/>
  </r>
  <r>
    <n v="245"/>
    <s v=""/>
    <s v="MONTAJE SIMULADOR A320"/>
    <s v="1101821698"/>
    <s v="1"/>
    <d v="2025-01-07T00:00:00"/>
    <s v=""/>
    <s v="4300338521"/>
    <s v="30"/>
    <d v="2025-01-13T00:00:00"/>
    <d v="2025-01-16T00:00:00"/>
    <s v=""/>
    <d v="2025-01-30T00:00:00"/>
    <n v="0"/>
    <n v="0"/>
    <s v="Liberado"/>
    <n v="1"/>
    <n v="1"/>
    <n v="0"/>
    <n v="0"/>
    <n v="0"/>
    <n v="0"/>
    <s v="X"/>
    <s v="0.00"/>
    <s v=""/>
    <s v="AUXITEL, S.L."/>
    <s v=""/>
    <s v=""/>
    <s v=""/>
    <n v="0"/>
    <n v="0"/>
    <m/>
    <s v="7218|JA2593_1001"/>
    <n v="17"/>
    <s v="-"/>
    <m/>
    <s v="YES"/>
    <n v="0"/>
    <s v=""/>
    <s v=""/>
    <n v="0"/>
    <s v="X"/>
    <n v="1"/>
    <s v=""/>
    <s v=""/>
    <s v=""/>
    <s v=""/>
    <n v="1"/>
    <n v="0"/>
    <m/>
    <n v="-365"/>
    <n v="0"/>
    <s v=""/>
    <s v=""/>
  </r>
  <r>
    <n v="246"/>
    <s v=""/>
    <s v="COSLADA MONTAJE SIMULADOR A320"/>
    <s v="1101821730"/>
    <s v="1"/>
    <d v="2025-01-07T00:00:00"/>
    <s v=""/>
    <s v="4300338537"/>
    <s v="20"/>
    <d v="2025-01-13T00:00:00"/>
    <d v="2025-01-20T00:00:00"/>
    <s v=""/>
    <d v="2025-01-30T00:00:00"/>
    <n v="0"/>
    <n v="0"/>
    <s v="Liberado"/>
    <n v="1"/>
    <n v="1"/>
    <n v="0"/>
    <n v="0"/>
    <n v="0"/>
    <n v="0"/>
    <s v="X"/>
    <s v="0.00"/>
    <s v=""/>
    <s v="ISC Instalaciones y Servicios de"/>
    <s v=""/>
    <s v=""/>
    <s v=""/>
    <n v="0"/>
    <n v="0"/>
    <m/>
    <s v="7218|JA2593_1001"/>
    <n v="17"/>
    <s v="-"/>
    <m/>
    <s v="YES"/>
    <n v="0"/>
    <s v=""/>
    <s v=""/>
    <n v="0"/>
    <s v="X"/>
    <n v="1"/>
    <s v=""/>
    <s v=""/>
    <s v=""/>
    <s v=""/>
    <n v="1"/>
    <n v="0"/>
    <m/>
    <n v="-365"/>
    <n v="0"/>
    <s v=""/>
    <s v=""/>
  </r>
  <r>
    <n v="247"/>
    <s v=""/>
    <s v="MONTAJE SIMULADOR A320"/>
    <s v="1101821760"/>
    <s v="1"/>
    <d v="2025-01-07T00:00:00"/>
    <s v=""/>
    <s v="4300338520"/>
    <s v="30"/>
    <d v="2025-01-13T00:00:00"/>
    <d v="2025-01-13T00:00:00"/>
    <s v=""/>
    <d v="2025-01-30T00:00:00"/>
    <n v="0"/>
    <n v="0"/>
    <s v="Liberado"/>
    <n v="1"/>
    <n v="1"/>
    <n v="0"/>
    <n v="0"/>
    <n v="0"/>
    <n v="0"/>
    <s v="X"/>
    <s v="0.00"/>
    <s v=""/>
    <s v="TALLERES SANTIAGO DATO, S.L.U."/>
    <s v=""/>
    <s v=""/>
    <s v=""/>
    <n v="0"/>
    <n v="0"/>
    <m/>
    <s v="7218|JA2594_1001"/>
    <n v="17"/>
    <s v="-"/>
    <m/>
    <s v="YES"/>
    <n v="0"/>
    <s v=""/>
    <s v=""/>
    <n v="0"/>
    <s v="X"/>
    <n v="1"/>
    <s v=""/>
    <s v=""/>
    <s v=""/>
    <s v=""/>
    <n v="1"/>
    <n v="0"/>
    <m/>
    <n v="-365"/>
    <n v="0"/>
    <s v=""/>
    <s v=""/>
  </r>
  <r>
    <n v="248"/>
    <s v="39121708"/>
    <s v="Carril DIN Perforado RS PRO, dim. 2m x 3"/>
    <s v="1101822039"/>
    <s v="1"/>
    <d v="2025-01-08T00:00:00"/>
    <s v=""/>
    <s v="4800002802"/>
    <s v="380"/>
    <d v="2025-01-07T00:00:00"/>
    <s v=""/>
    <s v=""/>
    <d v="2025-01-09T00:00:00"/>
    <n v="0"/>
    <n v="0"/>
    <s v=""/>
    <n v="1"/>
    <n v="1"/>
    <n v="1"/>
    <n v="0"/>
    <n v="0"/>
    <n v="0"/>
    <s v="X"/>
    <s v="0.00"/>
    <s v=""/>
    <s v="AMIDATA, S.A."/>
    <s v=""/>
    <s v="2258315"/>
    <s v=""/>
    <n v="0"/>
    <n v="0"/>
    <m/>
    <s v="7218|JA2593_1001"/>
    <n v="2"/>
    <s v="-"/>
    <m/>
    <s v="YES"/>
    <n v="1"/>
    <s v=""/>
    <s v=""/>
    <n v="0"/>
    <s v="X"/>
    <n v="1"/>
    <s v=""/>
    <s v=""/>
    <s v=""/>
    <s v=""/>
    <n v="1"/>
    <n v="0"/>
    <m/>
    <n v="-386"/>
    <n v="0"/>
    <s v=""/>
    <s v=""/>
  </r>
  <r>
    <n v="249"/>
    <s v="39121708"/>
    <s v="Tapa Phoenix Contact serie D-ST, para us"/>
    <s v="1101823384"/>
    <s v="1"/>
    <d v="2025-01-13T00:00:00"/>
    <s v=""/>
    <s v="4800002813"/>
    <s v="60"/>
    <d v="2025-01-11T00:00:00"/>
    <s v=""/>
    <s v=""/>
    <d v="2025-01-14T00:00:00"/>
    <n v="0"/>
    <n v="0"/>
    <s v=""/>
    <n v="5"/>
    <n v="5"/>
    <n v="5"/>
    <n v="0"/>
    <n v="0"/>
    <n v="0"/>
    <s v="X"/>
    <s v="0.00"/>
    <s v=""/>
    <s v="AMIDATA, S.A."/>
    <s v=""/>
    <s v="3884637"/>
    <s v=""/>
    <n v="0"/>
    <n v="0"/>
    <m/>
    <s v="7218|JA2582_1001"/>
    <n v="3"/>
    <s v="-"/>
    <m/>
    <s v="YES"/>
    <n v="5"/>
    <s v=""/>
    <s v=""/>
    <n v="0"/>
    <s v="X"/>
    <n v="1"/>
    <s v=""/>
    <s v=""/>
    <s v=""/>
    <s v=""/>
    <n v="1"/>
    <n v="0"/>
    <m/>
    <n v="-381"/>
    <n v="0"/>
    <s v=""/>
    <s v=""/>
  </r>
  <r>
    <n v="250"/>
    <s v="26121616"/>
    <s v="Cable telef&amp;#243;nico Decelect, 2 pares,"/>
    <s v="1101823384"/>
    <s v="2"/>
    <d v="2025-01-13T00:00:00"/>
    <s v=""/>
    <s v="4800002813"/>
    <s v="70"/>
    <d v="2025-01-11T00:00:00"/>
    <s v=""/>
    <s v=""/>
    <d v="2025-01-14T00:00:00"/>
    <n v="0"/>
    <n v="0"/>
    <s v=""/>
    <n v="1"/>
    <n v="1"/>
    <n v="1"/>
    <n v="0"/>
    <n v="0"/>
    <n v="0"/>
    <s v="X"/>
    <s v="0.00"/>
    <s v=""/>
    <s v="AMIDATA, S.A."/>
    <s v=""/>
    <s v="5185667"/>
    <s v=""/>
    <n v="0"/>
    <n v="0"/>
    <m/>
    <s v="7218|JA2582_1001"/>
    <n v="3"/>
    <s v="-"/>
    <m/>
    <s v="YES"/>
    <n v="1"/>
    <s v=""/>
    <s v=""/>
    <n v="0"/>
    <s v="X"/>
    <n v="1"/>
    <s v=""/>
    <s v=""/>
    <s v=""/>
    <s v=""/>
    <n v="1"/>
    <n v="0"/>
    <m/>
    <n v="-381"/>
    <n v="0"/>
    <s v=""/>
    <s v=""/>
  </r>
  <r>
    <n v="251"/>
    <s v="39121432"/>
    <s v="Terminal redondo aislado de Cobre TE Con"/>
    <s v="1101823384"/>
    <s v="3"/>
    <d v="2025-01-13T00:00:00"/>
    <s v=""/>
    <s v="4800002813"/>
    <s v="80"/>
    <d v="2025-01-11T00:00:00"/>
    <s v=""/>
    <s v=""/>
    <d v="2025-01-14T00:00:00"/>
    <n v="0"/>
    <n v="0"/>
    <s v=""/>
    <n v="100"/>
    <n v="100"/>
    <n v="100"/>
    <n v="0"/>
    <n v="0"/>
    <n v="0"/>
    <s v="X"/>
    <s v="0.00"/>
    <s v=""/>
    <s v="AMIDATA, S.A."/>
    <s v=""/>
    <s v="4574000"/>
    <s v=""/>
    <n v="0"/>
    <n v="0"/>
    <m/>
    <s v="7218|JA2582_1001"/>
    <n v="3"/>
    <s v="-"/>
    <m/>
    <s v="YES"/>
    <n v="100"/>
    <s v=""/>
    <s v=""/>
    <n v="0"/>
    <s v="X"/>
    <n v="1"/>
    <s v=""/>
    <s v=""/>
    <s v=""/>
    <s v=""/>
    <n v="1"/>
    <n v="0"/>
    <m/>
    <n v="-381"/>
    <n v="0"/>
    <s v=""/>
    <s v=""/>
  </r>
  <r>
    <n v="252"/>
    <s v="39121432"/>
    <s v="Terminal redondo aislado de Cobre RS PRO"/>
    <s v="1101823384"/>
    <s v="4"/>
    <d v="2025-01-13T00:00:00"/>
    <s v=""/>
    <s v="4800002813"/>
    <s v="90"/>
    <d v="2025-01-11T00:00:00"/>
    <s v=""/>
    <s v=""/>
    <d v="2025-01-14T00:00:00"/>
    <n v="0"/>
    <n v="0"/>
    <s v=""/>
    <n v="100"/>
    <n v="100"/>
    <n v="100"/>
    <n v="0"/>
    <n v="0"/>
    <n v="0"/>
    <s v="X"/>
    <s v="0.00"/>
    <s v=""/>
    <s v="AMIDATA, S.A."/>
    <s v=""/>
    <s v="2673739"/>
    <s v=""/>
    <n v="0"/>
    <n v="0"/>
    <m/>
    <s v="7218|JA2582_1001"/>
    <n v="3"/>
    <s v="-"/>
    <m/>
    <s v="YES"/>
    <n v="100"/>
    <s v=""/>
    <s v=""/>
    <n v="0"/>
    <s v="X"/>
    <n v="1"/>
    <s v=""/>
    <s v=""/>
    <s v=""/>
    <s v=""/>
    <n v="1"/>
    <n v="0"/>
    <m/>
    <n v="-381"/>
    <n v="0"/>
    <s v=""/>
    <s v=""/>
  </r>
  <r>
    <n v="253"/>
    <s v="39121405"/>
    <s v="Terminal redondo tubular no aislado de C"/>
    <s v="1101823384"/>
    <s v="5"/>
    <d v="2025-01-13T00:00:00"/>
    <s v=""/>
    <s v="4800002813"/>
    <s v="100"/>
    <d v="2025-01-11T00:00:00"/>
    <s v=""/>
    <s v=""/>
    <d v="2025-01-14T00:00:00"/>
    <n v="0"/>
    <n v="0"/>
    <s v=""/>
    <n v="50"/>
    <n v="50"/>
    <n v="50"/>
    <n v="0"/>
    <n v="0"/>
    <n v="0"/>
    <s v="X"/>
    <s v="0.00"/>
    <s v=""/>
    <s v="AMIDATA, S.A."/>
    <s v=""/>
    <s v="0531071"/>
    <s v=""/>
    <n v="0"/>
    <n v="0"/>
    <m/>
    <s v="7218|JA2582_1001"/>
    <n v="3"/>
    <s v="-"/>
    <m/>
    <s v="YES"/>
    <n v="50"/>
    <s v=""/>
    <s v=""/>
    <n v="0"/>
    <s v="X"/>
    <n v="1"/>
    <s v=""/>
    <s v=""/>
    <s v=""/>
    <s v=""/>
    <n v="1"/>
    <n v="0"/>
    <m/>
    <n v="-381"/>
    <n v="0"/>
    <s v=""/>
    <s v=""/>
  </r>
  <r>
    <n v="254"/>
    <s v="39121412"/>
    <s v="Carcasa de conector circular Amphenol Li"/>
    <s v="1101823384"/>
    <s v="6"/>
    <d v="2025-01-13T00:00:00"/>
    <s v=""/>
    <s v="4800002813"/>
    <s v="110"/>
    <d v="2025-01-11T00:00:00"/>
    <s v=""/>
    <s v=""/>
    <d v="2025-01-14T00:00:00"/>
    <n v="0"/>
    <n v="0"/>
    <s v=""/>
    <n v="2"/>
    <n v="2"/>
    <n v="2"/>
    <n v="0"/>
    <n v="0"/>
    <n v="0"/>
    <s v="X"/>
    <s v="0.00"/>
    <s v=""/>
    <s v="AMIDATA, S.A."/>
    <s v=""/>
    <s v="2067532"/>
    <s v=""/>
    <n v="0"/>
    <n v="0"/>
    <m/>
    <s v="7218|JA2582_1001"/>
    <n v="3"/>
    <s v="-"/>
    <m/>
    <s v="YES"/>
    <n v="2"/>
    <s v=""/>
    <s v=""/>
    <n v="0"/>
    <s v="X"/>
    <n v="1"/>
    <s v=""/>
    <s v=""/>
    <s v=""/>
    <s v=""/>
    <n v="1"/>
    <n v="0"/>
    <m/>
    <n v="-381"/>
    <n v="0"/>
    <s v=""/>
    <s v=""/>
  </r>
  <r>
    <n v="255"/>
    <s v="39121412"/>
    <s v="Carcasa de conector circular Amphenol Li"/>
    <s v="1101823384"/>
    <s v="7"/>
    <d v="2025-01-13T00:00:00"/>
    <s v=""/>
    <s v="4800002813"/>
    <s v="120"/>
    <d v="2025-01-11T00:00:00"/>
    <s v=""/>
    <s v=""/>
    <d v="2025-01-14T00:00:00"/>
    <n v="0"/>
    <n v="0"/>
    <s v=""/>
    <n v="2"/>
    <n v="2"/>
    <n v="2"/>
    <n v="0"/>
    <n v="0"/>
    <n v="0"/>
    <s v="X"/>
    <s v="0.00"/>
    <s v=""/>
    <s v="AMIDATA, S.A."/>
    <s v=""/>
    <s v="2067529"/>
    <s v=""/>
    <n v="0"/>
    <n v="0"/>
    <m/>
    <s v="7218|JA2582_1001"/>
    <n v="3"/>
    <s v="-"/>
    <m/>
    <s v="YES"/>
    <n v="2"/>
    <s v=""/>
    <s v=""/>
    <n v="0"/>
    <s v="X"/>
    <n v="1"/>
    <s v=""/>
    <s v=""/>
    <s v=""/>
    <s v=""/>
    <n v="1"/>
    <n v="0"/>
    <m/>
    <n v="-381"/>
    <n v="0"/>
    <s v=""/>
    <s v=""/>
  </r>
  <r>
    <n v="256"/>
    <s v="39121412"/>
    <s v="Carcasa de conector circular Amphenol Li"/>
    <s v="1101823384"/>
    <s v="8"/>
    <d v="2025-01-13T00:00:00"/>
    <s v=""/>
    <s v="4800002813"/>
    <s v="130"/>
    <d v="2025-01-11T00:00:00"/>
    <s v=""/>
    <s v=""/>
    <d v="2025-01-14T00:00:00"/>
    <n v="0"/>
    <n v="0"/>
    <s v=""/>
    <n v="2"/>
    <n v="2"/>
    <n v="2"/>
    <n v="0"/>
    <n v="0"/>
    <n v="0"/>
    <s v="X"/>
    <s v="0.00"/>
    <s v=""/>
    <s v="AMIDATA, S.A."/>
    <s v=""/>
    <s v="2067523"/>
    <s v=""/>
    <n v="0"/>
    <n v="0"/>
    <m/>
    <s v="7218|JA2582_1001"/>
    <n v="3"/>
    <s v="-"/>
    <m/>
    <s v="YES"/>
    <n v="2"/>
    <s v=""/>
    <s v=""/>
    <n v="0"/>
    <s v="X"/>
    <n v="1"/>
    <s v=""/>
    <s v=""/>
    <s v=""/>
    <s v=""/>
    <n v="1"/>
    <n v="0"/>
    <m/>
    <n v="-381"/>
    <n v="0"/>
    <s v=""/>
    <s v=""/>
  </r>
  <r>
    <n v="257"/>
    <s v="39121432"/>
    <s v="Contacto del conector circular Amphenol"/>
    <s v="1101823384"/>
    <s v="9"/>
    <d v="2025-01-13T00:00:00"/>
    <s v=""/>
    <s v="4800002813"/>
    <s v="140"/>
    <d v="2025-01-11T00:00:00"/>
    <s v=""/>
    <s v=""/>
    <d v="2025-01-14T00:00:00"/>
    <n v="0"/>
    <n v="0"/>
    <s v=""/>
    <n v="100"/>
    <n v="100"/>
    <n v="100"/>
    <n v="0"/>
    <n v="0"/>
    <n v="0"/>
    <s v="X"/>
    <s v="0.00"/>
    <s v=""/>
    <s v="AMIDATA, S.A."/>
    <s v=""/>
    <s v="6918897"/>
    <s v=""/>
    <n v="0"/>
    <n v="0"/>
    <m/>
    <s v="7218|JA2582_1001"/>
    <n v="3"/>
    <s v="-"/>
    <m/>
    <s v="YES"/>
    <n v="100"/>
    <s v=""/>
    <s v=""/>
    <n v="0"/>
    <s v="X"/>
    <n v="1"/>
    <s v=""/>
    <s v=""/>
    <s v=""/>
    <s v=""/>
    <n v="1"/>
    <n v="0"/>
    <m/>
    <n v="-381"/>
    <n v="0"/>
    <s v=""/>
    <s v=""/>
  </r>
  <r>
    <n v="258"/>
    <s v="39121324"/>
    <s v="Caja de pared ABB SR2 Monobloc de Acero"/>
    <s v="1101823384"/>
    <s v="10"/>
    <d v="2025-01-13T00:00:00"/>
    <s v=""/>
    <s v="4800002813"/>
    <s v="150"/>
    <d v="2025-01-11T00:00:00"/>
    <s v=""/>
    <s v=""/>
    <d v="2025-01-14T00:00:00"/>
    <n v="0"/>
    <n v="0"/>
    <s v=""/>
    <n v="1"/>
    <n v="1"/>
    <n v="1"/>
    <n v="0"/>
    <n v="0"/>
    <n v="0"/>
    <s v="X"/>
    <s v="0.00"/>
    <s v=""/>
    <s v="AMIDATA, S.A."/>
    <s v=""/>
    <s v="7685686"/>
    <s v=""/>
    <n v="0"/>
    <n v="0"/>
    <m/>
    <s v="7218|JA2582_1001"/>
    <n v="3"/>
    <s v="-"/>
    <m/>
    <s v="YES"/>
    <n v="1"/>
    <s v=""/>
    <s v=""/>
    <n v="0"/>
    <s v="X"/>
    <n v="1"/>
    <s v=""/>
    <s v=""/>
    <s v=""/>
    <s v=""/>
    <n v="1"/>
    <n v="0"/>
    <m/>
    <n v="-381"/>
    <n v="0"/>
    <s v=""/>
    <s v=""/>
  </r>
  <r>
    <n v="259"/>
    <s v="32000000"/>
    <s v="Conector circular MIL-C-38999 serie III"/>
    <s v="1101823392"/>
    <s v="1"/>
    <d v="2025-01-13T00:00:00"/>
    <s v=""/>
    <s v="4800002813"/>
    <s v="160"/>
    <d v="2025-01-11T00:00:00"/>
    <s v=""/>
    <s v=""/>
    <d v="2025-01-14T00:00:00"/>
    <n v="0"/>
    <n v="0"/>
    <s v=""/>
    <n v="4"/>
    <n v="4"/>
    <n v="4"/>
    <n v="0"/>
    <n v="0"/>
    <n v="0"/>
    <s v="X"/>
    <s v="0.00"/>
    <s v=""/>
    <s v="AMIDATA, S.A."/>
    <s v=""/>
    <s v="2804849"/>
    <s v=""/>
    <n v="0"/>
    <n v="0"/>
    <m/>
    <s v="7218|JA2583_1001"/>
    <n v="3"/>
    <s v="-"/>
    <m/>
    <s v="YES"/>
    <n v="4"/>
    <s v=""/>
    <s v=""/>
    <n v="0"/>
    <s v="X"/>
    <n v="1"/>
    <s v=""/>
    <s v=""/>
    <s v=""/>
    <s v=""/>
    <n v="1"/>
    <n v="0"/>
    <m/>
    <n v="-381"/>
    <n v="0"/>
    <s v=""/>
    <s v=""/>
  </r>
  <r>
    <n v="260"/>
    <s v="39121415"/>
    <s v="Conector D-sub FCT from Molex, Serie FL,"/>
    <s v="1101823431"/>
    <s v="1"/>
    <d v="2025-01-13T00:00:00"/>
    <s v=""/>
    <s v="4800002813"/>
    <s v="180"/>
    <d v="2025-01-11T00:00:00"/>
    <s v=""/>
    <s v=""/>
    <d v="2025-01-14T00:00:00"/>
    <n v="0"/>
    <n v="0"/>
    <s v=""/>
    <n v="2"/>
    <n v="2"/>
    <n v="2"/>
    <n v="0"/>
    <n v="0"/>
    <n v="0"/>
    <s v="X"/>
    <s v="0.00"/>
    <s v=""/>
    <s v="AMIDATA, S.A."/>
    <s v=""/>
    <s v="8126368"/>
    <s v=""/>
    <n v="0"/>
    <n v="0"/>
    <m/>
    <s v="7218|JA2585_1001"/>
    <n v="3"/>
    <s v="-"/>
    <m/>
    <s v="YES"/>
    <n v="2"/>
    <s v=""/>
    <s v=""/>
    <n v="0"/>
    <s v="X"/>
    <n v="1"/>
    <s v=""/>
    <s v=""/>
    <s v=""/>
    <s v=""/>
    <n v="1"/>
    <n v="0"/>
    <m/>
    <n v="-381"/>
    <n v="0"/>
    <s v=""/>
    <s v=""/>
  </r>
  <r>
    <n v="261"/>
    <s v="39121529"/>
    <s v="Contactor Schneider Electric TeSys D LC1"/>
    <s v="1101823431"/>
    <s v="2"/>
    <d v="2025-01-13T00:00:00"/>
    <s v=""/>
    <s v="4800002813"/>
    <s v="190"/>
    <d v="2025-01-11T00:00:00"/>
    <s v=""/>
    <s v=""/>
    <d v="2025-01-14T00:00:00"/>
    <n v="0"/>
    <n v="0"/>
    <s v=""/>
    <n v="1"/>
    <n v="1"/>
    <n v="1"/>
    <n v="0"/>
    <n v="0"/>
    <n v="0"/>
    <s v="X"/>
    <s v="0.00"/>
    <s v=""/>
    <s v="AMIDATA, S.A."/>
    <s v=""/>
    <s v="7447535"/>
    <s v=""/>
    <n v="0"/>
    <n v="0"/>
    <m/>
    <s v="7218|JA2585_1001"/>
    <n v="3"/>
    <s v="-"/>
    <m/>
    <s v="YES"/>
    <n v="1"/>
    <s v=""/>
    <s v=""/>
    <n v="0"/>
    <s v="X"/>
    <n v="1"/>
    <s v=""/>
    <s v=""/>
    <s v=""/>
    <s v=""/>
    <n v="1"/>
    <n v="0"/>
    <m/>
    <n v="-381"/>
    <n v="0"/>
    <s v=""/>
    <s v=""/>
  </r>
  <r>
    <n v="262"/>
    <s v="39121603"/>
    <s v="Interruptor autom&amp;#225;tico 2P, 16A, Cur"/>
    <s v="1101823431"/>
    <s v="3"/>
    <d v="2025-01-13T00:00:00"/>
    <s v=""/>
    <s v="4800002813"/>
    <s v="200"/>
    <d v="2025-01-11T00:00:00"/>
    <s v=""/>
    <s v=""/>
    <d v="2025-01-14T00:00:00"/>
    <n v="0"/>
    <n v="0"/>
    <s v=""/>
    <n v="1"/>
    <n v="1"/>
    <n v="1"/>
    <n v="0"/>
    <n v="0"/>
    <n v="0"/>
    <s v="X"/>
    <s v="0.00"/>
    <s v=""/>
    <s v="AMIDATA, S.A."/>
    <s v=""/>
    <s v="7349664"/>
    <s v=""/>
    <n v="0"/>
    <n v="0"/>
    <m/>
    <s v="7218|JA2585_1001"/>
    <n v="3"/>
    <s v="-"/>
    <m/>
    <s v="YES"/>
    <n v="1"/>
    <s v=""/>
    <s v=""/>
    <n v="0"/>
    <s v="X"/>
    <n v="1"/>
    <s v=""/>
    <s v=""/>
    <s v=""/>
    <s v=""/>
    <n v="1"/>
    <n v="0"/>
    <m/>
    <n v="-381"/>
    <n v="0"/>
    <s v=""/>
    <s v=""/>
  </r>
  <r>
    <n v="263"/>
    <s v="39121402"/>
    <s v="Toma Kopp de 2P de color Negro, para Eur"/>
    <s v="1101823436"/>
    <s v="1"/>
    <d v="2025-01-13T00:00:00"/>
    <s v=""/>
    <s v="4800002813"/>
    <s v="210"/>
    <d v="2025-01-11T00:00:00"/>
    <s v=""/>
    <s v=""/>
    <d v="2025-01-14T00:00:00"/>
    <n v="0"/>
    <n v="0"/>
    <s v=""/>
    <n v="1"/>
    <n v="1"/>
    <n v="1"/>
    <n v="0"/>
    <n v="0"/>
    <n v="0"/>
    <s v="X"/>
    <s v="0.00"/>
    <s v=""/>
    <s v="AMIDATA, S.A."/>
    <s v=""/>
    <s v="2425811"/>
    <s v=""/>
    <n v="0"/>
    <n v="0"/>
    <m/>
    <s v="7218|JA2593_1001"/>
    <n v="3"/>
    <s v="-"/>
    <m/>
    <s v="YES"/>
    <n v="1"/>
    <s v=""/>
    <s v=""/>
    <n v="0"/>
    <s v="X"/>
    <n v="1"/>
    <s v=""/>
    <s v=""/>
    <s v=""/>
    <s v=""/>
    <n v="1"/>
    <n v="0"/>
    <m/>
    <n v="-381"/>
    <n v="0"/>
    <s v=""/>
    <s v=""/>
  </r>
  <r>
    <n v="264"/>
    <s v="1359900000500"/>
    <s v="COMPRA DIRECTA ELECTRICOS/ELECTRONICOS"/>
    <s v="1101823928"/>
    <s v="1"/>
    <d v="2025-01-14T00:00:00"/>
    <s v=""/>
    <s v="4200593528"/>
    <s v="40"/>
    <d v="2025-01-17T00:00:00"/>
    <d v="2025-01-17T00:00:00"/>
    <s v=""/>
    <d v="2025-01-31T00:00:00"/>
    <n v="30"/>
    <n v="8"/>
    <s v="Liberado"/>
    <n v="1"/>
    <n v="1"/>
    <n v="1"/>
    <n v="0"/>
    <n v="0"/>
    <n v="0"/>
    <s v="X"/>
    <s v="0.00"/>
    <s v=""/>
    <s v="SARVER S.L."/>
    <s v="OTROS FABRICANTES"/>
    <s v="1359900000500"/>
    <s v=""/>
    <n v="0"/>
    <n v="0"/>
    <m/>
    <s v="7218|JA2594_1001"/>
    <n v="14"/>
    <s v="-"/>
    <m/>
    <s v="YES"/>
    <n v="1"/>
    <s v=""/>
    <s v=""/>
    <n v="0"/>
    <s v="X"/>
    <n v="1"/>
    <s v=""/>
    <s v=""/>
    <s v=""/>
    <s v=""/>
    <n v="1"/>
    <n v="0"/>
    <m/>
    <n v="-364"/>
    <n v="0"/>
    <s v=""/>
    <s v=""/>
  </r>
  <r>
    <n v="265"/>
    <s v=""/>
    <s v="TRABAJOS SIMULADOR A320"/>
    <s v="1101824014"/>
    <s v="1"/>
    <d v="2025-01-14T00:00:00"/>
    <s v=""/>
    <s v="4300338932"/>
    <s v="10"/>
    <d v="2025-01-20T00:00:00"/>
    <d v="2025-01-21T00:00:00"/>
    <s v=""/>
    <d v="2025-02-06T00:00:00"/>
    <n v="0"/>
    <n v="0"/>
    <s v="Liberado"/>
    <n v="1"/>
    <n v="1"/>
    <n v="0"/>
    <n v="0"/>
    <n v="0"/>
    <n v="0"/>
    <s v="X"/>
    <s v="0.00"/>
    <s v=""/>
    <s v="PENTATEL COMUNICACIONES, S.L."/>
    <s v=""/>
    <s v=""/>
    <s v=""/>
    <n v="0"/>
    <n v="0"/>
    <m/>
    <s v="7218|JA2594_1001"/>
    <n v="17"/>
    <s v="-"/>
    <m/>
    <s v="YES"/>
    <n v="0"/>
    <s v=""/>
    <s v=""/>
    <n v="0"/>
    <s v="X"/>
    <n v="1"/>
    <s v=""/>
    <s v=""/>
    <s v=""/>
    <s v=""/>
    <n v="1"/>
    <n v="0"/>
    <m/>
    <n v="-358"/>
    <n v="0"/>
    <s v=""/>
    <s v=""/>
  </r>
  <r>
    <n v="266"/>
    <s v="43211503"/>
    <s v="WD Elements Desktop WDBWLG0160HBK - Disc"/>
    <s v="1101824064"/>
    <s v="1"/>
    <d v="2025-01-14T00:00:00"/>
    <s v=""/>
    <s v="4800002811"/>
    <s v="300"/>
    <d v="2025-01-10T00:00:00"/>
    <s v=""/>
    <s v=""/>
    <d v="2025-01-15T00:00:00"/>
    <n v="0"/>
    <n v="0"/>
    <s v=""/>
    <n v="1"/>
    <n v="1"/>
    <n v="1"/>
    <n v="0"/>
    <n v="0"/>
    <n v="0"/>
    <s v="X"/>
    <s v="0.00"/>
    <s v=""/>
    <s v="TD SYNNEX SPAIN, S.L.U."/>
    <s v=""/>
    <s v="6205759"/>
    <s v=""/>
    <n v="0"/>
    <n v="0"/>
    <m/>
    <s v="7218|JA2594_1001"/>
    <n v="5"/>
    <s v="-"/>
    <m/>
    <s v="YES"/>
    <n v="1"/>
    <s v=""/>
    <s v=""/>
    <n v="0"/>
    <s v="X"/>
    <n v="1"/>
    <s v=""/>
    <s v=""/>
    <s v=""/>
    <s v=""/>
    <n v="1"/>
    <n v="0"/>
    <m/>
    <n v="-380"/>
    <n v="0"/>
    <s v=""/>
    <s v=""/>
  </r>
  <r>
    <n v="267"/>
    <s v="9999000981111"/>
    <s v="N.R.TRANSFORMADOS DE CHAPA ESTÁNDAR"/>
    <s v="1101824091"/>
    <s v="1"/>
    <d v="2025-01-14T00:00:00"/>
    <s v=""/>
    <s v="4200593300"/>
    <s v="10"/>
    <d v="2025-01-16T00:00:00"/>
    <d v="2025-01-21T00:00:00"/>
    <s v=""/>
    <d v="2025-02-14T00:00:00"/>
    <n v="120"/>
    <n v="8"/>
    <s v="Liberado"/>
    <n v="1"/>
    <n v="1"/>
    <n v="1"/>
    <n v="0"/>
    <n v="0"/>
    <n v="0"/>
    <s v="X"/>
    <s v="0.00"/>
    <s v=""/>
    <s v="CONSUEGRA SOC. COOP. LTD."/>
    <s v=""/>
    <s v=""/>
    <s v=""/>
    <n v="0"/>
    <n v="0"/>
    <m/>
    <s v="7218|JA2589_1001"/>
    <n v="29"/>
    <s v="-"/>
    <m/>
    <s v="YES"/>
    <n v="1"/>
    <s v=""/>
    <s v=""/>
    <n v="0"/>
    <s v="X"/>
    <n v="1"/>
    <s v=""/>
    <s v=""/>
    <s v=""/>
    <s v=""/>
    <n v="1"/>
    <n v="0"/>
    <m/>
    <n v="-350"/>
    <n v="0"/>
    <s v=""/>
    <s v=""/>
  </r>
  <r>
    <n v="268"/>
    <s v="39121412"/>
    <s v="Carcasa de conector circular Amphenol Li"/>
    <s v="1101824124"/>
    <s v="1"/>
    <d v="2025-01-14T00:00:00"/>
    <s v=""/>
    <s v="4800002822"/>
    <s v="120"/>
    <d v="2025-01-14T00:00:00"/>
    <s v=""/>
    <s v=""/>
    <d v="2025-01-15T00:00:00"/>
    <n v="0"/>
    <n v="0"/>
    <s v=""/>
    <n v="1"/>
    <n v="1"/>
    <n v="1"/>
    <n v="0"/>
    <n v="0"/>
    <n v="0"/>
    <s v="X"/>
    <s v="0.00"/>
    <s v=""/>
    <s v="AMIDATA, S.A."/>
    <s v=""/>
    <s v="2259368"/>
    <s v=""/>
    <n v="0"/>
    <n v="0"/>
    <m/>
    <s v="7218|JA2582_1001"/>
    <n v="1"/>
    <s v="-"/>
    <m/>
    <s v="YES"/>
    <n v="1"/>
    <s v=""/>
    <s v=""/>
    <n v="0"/>
    <s v="X"/>
    <n v="1"/>
    <s v=""/>
    <s v=""/>
    <s v=""/>
    <s v=""/>
    <n v="1"/>
    <n v="0"/>
    <m/>
    <n v="-380"/>
    <n v="0"/>
    <s v=""/>
    <s v=""/>
  </r>
  <r>
    <n v="269"/>
    <s v="26121609"/>
    <s v="Cable Ethernet Cat6 U/UTP StarTech.com d"/>
    <s v="1101824151"/>
    <s v="1"/>
    <d v="2025-01-14T00:00:00"/>
    <s v=""/>
    <s v="4800002822"/>
    <s v="160"/>
    <d v="2025-01-14T00:00:00"/>
    <s v=""/>
    <s v=""/>
    <d v="2025-01-15T00:00:00"/>
    <n v="0"/>
    <n v="0"/>
    <s v=""/>
    <n v="2"/>
    <n v="2"/>
    <n v="2"/>
    <n v="0"/>
    <n v="0"/>
    <n v="0"/>
    <s v="X"/>
    <s v="0.00"/>
    <s v=""/>
    <s v="AMIDATA, S.A."/>
    <s v=""/>
    <s v="1861994"/>
    <s v=""/>
    <n v="0"/>
    <n v="0"/>
    <m/>
    <s v="7218|JA2585_1001"/>
    <n v="1"/>
    <s v="-"/>
    <m/>
    <s v="YES"/>
    <n v="2"/>
    <s v=""/>
    <s v=""/>
    <n v="0"/>
    <s v="X"/>
    <n v="1"/>
    <s v=""/>
    <s v=""/>
    <s v=""/>
    <s v=""/>
    <n v="1"/>
    <n v="0"/>
    <m/>
    <n v="-380"/>
    <n v="0"/>
    <s v=""/>
    <s v=""/>
  </r>
  <r>
    <n v="270"/>
    <s v="31201523"/>
    <s v="Cinta americana, Pel&amp;#237;cula de PE con"/>
    <s v="1101824256"/>
    <s v="1"/>
    <d v="2025-01-14T00:00:00"/>
    <s v=""/>
    <s v="4800002822"/>
    <s v="210"/>
    <d v="2025-01-14T00:00:00"/>
    <s v=""/>
    <s v=""/>
    <d v="2025-01-15T00:00:00"/>
    <n v="0"/>
    <n v="0"/>
    <s v=""/>
    <n v="3"/>
    <n v="3"/>
    <n v="3"/>
    <n v="0"/>
    <n v="0"/>
    <n v="0"/>
    <s v="X"/>
    <s v="0.00"/>
    <s v=""/>
    <s v="AMIDATA, S.A."/>
    <s v=""/>
    <s v="3731577"/>
    <s v=""/>
    <n v="0"/>
    <n v="0"/>
    <m/>
    <s v="7218|S24B05_P10253"/>
    <n v="1"/>
    <s v="-"/>
    <m/>
    <s v="YES"/>
    <n v="3"/>
    <s v=""/>
    <s v=""/>
    <n v="0"/>
    <s v="X"/>
    <n v="1"/>
    <s v=""/>
    <s v=""/>
    <s v=""/>
    <s v=""/>
    <n v="1"/>
    <n v="0"/>
    <m/>
    <n v="-380"/>
    <n v="0"/>
    <s v=""/>
    <s v=""/>
  </r>
  <r>
    <n v="271"/>
    <s v="1709800000500"/>
    <s v="COMPRA DIRECTA FERRETERIA Y HERRAMIENTAS"/>
    <s v="1101825214"/>
    <s v="1"/>
    <d v="2025-01-16T00:00:00"/>
    <s v=""/>
    <s v="4200594187"/>
    <s v="10"/>
    <d v="2025-01-22T00:00:00"/>
    <d v="2025-01-23T00:00:00"/>
    <s v=""/>
    <d v="2025-01-31T00:00:00"/>
    <n v="30"/>
    <n v="8"/>
    <s v="Liberado"/>
    <n v="1"/>
    <n v="1"/>
    <n v="1"/>
    <n v="0"/>
    <n v="0"/>
    <n v="0"/>
    <s v="X"/>
    <s v="0.00"/>
    <s v=""/>
    <s v="ABACO SUYTEC, S.A.U."/>
    <s v="OTROS FABRICANTES"/>
    <s v="1709800000500"/>
    <s v=""/>
    <n v="0"/>
    <n v="0"/>
    <m/>
    <s v="7218|JA2585_1001"/>
    <n v="9"/>
    <s v="-"/>
    <m/>
    <s v="YES"/>
    <n v="1"/>
    <s v=""/>
    <s v=""/>
    <n v="0"/>
    <s v="X"/>
    <n v="1"/>
    <s v=""/>
    <s v=""/>
    <s v=""/>
    <s v=""/>
    <n v="1"/>
    <n v="0"/>
    <m/>
    <n v="-364"/>
    <n v="0"/>
    <s v=""/>
    <s v=""/>
  </r>
  <r>
    <n v="272"/>
    <s v="1709800000500"/>
    <s v="COMPRA DIRECTA FERRETERIA Y HERRAMIENTAS"/>
    <s v="1101825214"/>
    <s v="2"/>
    <d v="2025-01-16T00:00:00"/>
    <s v=""/>
    <s v="4200594187"/>
    <s v="20"/>
    <d v="2025-01-22T00:00:00"/>
    <d v="2025-01-23T00:00:00"/>
    <s v=""/>
    <d v="2025-01-31T00:00:00"/>
    <n v="30"/>
    <n v="8"/>
    <s v="Liberado"/>
    <n v="1"/>
    <n v="1"/>
    <n v="1"/>
    <n v="0"/>
    <n v="0"/>
    <n v="0"/>
    <s v="X"/>
    <s v="0.00"/>
    <s v=""/>
    <s v="ABACO SUYTEC, S.A.U."/>
    <s v="OTROS FABRICANTES"/>
    <s v="1709800000500"/>
    <s v=""/>
    <n v="0"/>
    <n v="0"/>
    <m/>
    <s v="7218|JA2585_1001"/>
    <n v="9"/>
    <s v="-"/>
    <m/>
    <s v="YES"/>
    <n v="1"/>
    <s v=""/>
    <s v=""/>
    <n v="0"/>
    <s v="X"/>
    <n v="1"/>
    <s v=""/>
    <s v=""/>
    <s v=""/>
    <s v=""/>
    <n v="1"/>
    <n v="0"/>
    <m/>
    <n v="-364"/>
    <n v="0"/>
    <s v=""/>
    <s v=""/>
  </r>
  <r>
    <n v="273"/>
    <s v="1709800000500"/>
    <s v="COMPRA DIRECTA FERRETERIA Y HERRAMIENTAS"/>
    <s v="1101825214"/>
    <s v="3"/>
    <d v="2025-01-16T00:00:00"/>
    <s v=""/>
    <s v="4200594187"/>
    <s v="30"/>
    <d v="2025-01-22T00:00:00"/>
    <d v="2025-01-23T00:00:00"/>
    <s v=""/>
    <d v="2025-01-31T00:00:00"/>
    <n v="30"/>
    <n v="8"/>
    <s v="Liberado"/>
    <n v="1"/>
    <n v="1"/>
    <n v="1"/>
    <n v="0"/>
    <n v="0"/>
    <n v="0"/>
    <s v="X"/>
    <s v="0.00"/>
    <s v=""/>
    <s v="ABACO SUYTEC, S.A.U."/>
    <s v="OTROS FABRICANTES"/>
    <s v="1709800000500"/>
    <s v=""/>
    <n v="0"/>
    <n v="0"/>
    <m/>
    <s v="7218|JA2585_1001"/>
    <n v="9"/>
    <s v="-"/>
    <m/>
    <s v="YES"/>
    <n v="1"/>
    <s v=""/>
    <s v=""/>
    <n v="0"/>
    <s v="X"/>
    <n v="1"/>
    <s v=""/>
    <s v=""/>
    <s v=""/>
    <s v=""/>
    <n v="1"/>
    <n v="0"/>
    <m/>
    <n v="-364"/>
    <n v="0"/>
    <s v=""/>
    <s v=""/>
  </r>
  <r>
    <n v="274"/>
    <s v="1709800000500"/>
    <s v="COMPRA DIRECTA FERRETERIA Y HERRAMIENTAS"/>
    <s v="1101825214"/>
    <s v="4"/>
    <d v="2025-01-16T00:00:00"/>
    <s v=""/>
    <s v="4200594187"/>
    <s v="40"/>
    <d v="2025-01-22T00:00:00"/>
    <d v="2025-01-23T00:00:00"/>
    <s v=""/>
    <d v="2025-01-31T00:00:00"/>
    <n v="30"/>
    <n v="8"/>
    <s v="Liberado"/>
    <n v="1"/>
    <n v="1"/>
    <n v="1"/>
    <n v="0"/>
    <n v="0"/>
    <n v="0"/>
    <s v="X"/>
    <s v="0.00"/>
    <s v=""/>
    <s v="ABACO SUYTEC, S.A.U."/>
    <s v="OTROS FABRICANTES"/>
    <s v="1709800000500"/>
    <s v=""/>
    <n v="0"/>
    <n v="0"/>
    <m/>
    <s v="7218|JA2585_1001"/>
    <n v="9"/>
    <s v="-"/>
    <m/>
    <s v="YES"/>
    <n v="1"/>
    <s v=""/>
    <s v=""/>
    <n v="0"/>
    <s v="X"/>
    <n v="1"/>
    <s v=""/>
    <s v=""/>
    <s v=""/>
    <s v=""/>
    <n v="1"/>
    <n v="0"/>
    <m/>
    <n v="-364"/>
    <n v="0"/>
    <s v=""/>
    <s v=""/>
  </r>
  <r>
    <n v="275"/>
    <s v="1709800000500"/>
    <s v="COMPRA DIRECTA FERRETERIA Y HERRAMIENTAS"/>
    <s v="1101825218"/>
    <s v="1"/>
    <d v="2025-01-16T00:00:00"/>
    <s v=""/>
    <s v="4200594187"/>
    <s v="50"/>
    <d v="2025-01-22T00:00:00"/>
    <d v="2025-01-23T00:00:00"/>
    <s v=""/>
    <d v="2025-01-31T00:00:00"/>
    <n v="30"/>
    <n v="8"/>
    <s v="Liberado"/>
    <n v="1"/>
    <n v="1"/>
    <n v="1"/>
    <n v="0"/>
    <n v="0"/>
    <n v="0"/>
    <s v="X"/>
    <s v="0.00"/>
    <s v=""/>
    <s v="ABACO SUYTEC, S.A.U."/>
    <s v="OTROS FABRICANTES"/>
    <s v="1709800000500"/>
    <s v=""/>
    <n v="0"/>
    <n v="0"/>
    <m/>
    <s v="7218|JA2585_1001"/>
    <n v="9"/>
    <s v="-"/>
    <m/>
    <s v="YES"/>
    <n v="1"/>
    <s v=""/>
    <s v=""/>
    <n v="0"/>
    <s v="X"/>
    <n v="1"/>
    <s v=""/>
    <s v=""/>
    <s v=""/>
    <s v=""/>
    <n v="1"/>
    <n v="0"/>
    <m/>
    <n v="-364"/>
    <n v="0"/>
    <s v=""/>
    <s v=""/>
  </r>
  <r>
    <n v="276"/>
    <s v="1709800000500"/>
    <s v="COMPRA DIRECTA FERRETERIA Y HERRAMIENTAS"/>
    <s v="1101825218"/>
    <s v="2"/>
    <d v="2025-01-16T00:00:00"/>
    <s v=""/>
    <s v="4200594187"/>
    <s v="60"/>
    <d v="2025-01-22T00:00:00"/>
    <d v="2025-01-23T00:00:00"/>
    <s v=""/>
    <d v="2025-01-31T00:00:00"/>
    <n v="30"/>
    <n v="8"/>
    <s v="Liberado"/>
    <n v="1"/>
    <n v="1"/>
    <n v="1"/>
    <n v="0"/>
    <n v="0"/>
    <n v="0"/>
    <s v="X"/>
    <s v="0.00"/>
    <s v=""/>
    <s v="ABACO SUYTEC, S.A.U."/>
    <s v="OTROS FABRICANTES"/>
    <s v="1709800000500"/>
    <s v=""/>
    <n v="0"/>
    <n v="0"/>
    <m/>
    <s v="7218|JA2585_1001"/>
    <n v="9"/>
    <s v="-"/>
    <m/>
    <s v="YES"/>
    <n v="1"/>
    <s v=""/>
    <s v=""/>
    <n v="0"/>
    <s v="X"/>
    <n v="1"/>
    <s v=""/>
    <s v=""/>
    <s v=""/>
    <s v=""/>
    <n v="1"/>
    <n v="0"/>
    <m/>
    <n v="-364"/>
    <n v="0"/>
    <s v=""/>
    <s v=""/>
  </r>
  <r>
    <n v="277"/>
    <s v="44122025"/>
    <s v="PK100 FUNDA MULTIT LYRECO A4 80 M TRS RG"/>
    <s v="1101825252"/>
    <s v="1"/>
    <d v="2025-01-16T00:00:00"/>
    <s v=""/>
    <s v="4800002798"/>
    <s v="1250"/>
    <d v="2025-01-02T00:00:00"/>
    <s v=""/>
    <s v=""/>
    <d v="2025-01-17T00:00:00"/>
    <n v="0"/>
    <n v="0"/>
    <s v=""/>
    <n v="2"/>
    <n v="2"/>
    <n v="2"/>
    <n v="0"/>
    <n v="0"/>
    <n v="0"/>
    <s v="X"/>
    <s v="0.00"/>
    <s v=""/>
    <s v="FUNDACION JUAN XXIII-RONCALLI DISC."/>
    <s v=""/>
    <s v="317868"/>
    <s v=""/>
    <n v="0"/>
    <n v="0"/>
    <m/>
    <s v="7218|JA2593_1001"/>
    <n v="15"/>
    <s v="-"/>
    <m/>
    <s v="YES"/>
    <n v="2"/>
    <s v=""/>
    <s v=""/>
    <n v="0"/>
    <s v="X"/>
    <n v="1"/>
    <s v=""/>
    <s v=""/>
    <s v=""/>
    <s v=""/>
    <n v="1"/>
    <n v="0"/>
    <m/>
    <n v="-378"/>
    <n v="0"/>
    <s v=""/>
    <s v=""/>
  </r>
  <r>
    <n v="278"/>
    <s v="44121703"/>
    <s v="PLUMA DESECHABLE PILOT V-PEN AZL SPW4M-L"/>
    <s v="1101825252"/>
    <s v="2"/>
    <d v="2025-01-16T00:00:00"/>
    <s v=""/>
    <s v="4800002798"/>
    <s v="1260"/>
    <d v="2025-01-02T00:00:00"/>
    <s v=""/>
    <s v=""/>
    <d v="2025-01-17T00:00:00"/>
    <n v="0"/>
    <n v="0"/>
    <s v=""/>
    <n v="1"/>
    <n v="1"/>
    <n v="1"/>
    <n v="0"/>
    <n v="0"/>
    <n v="0"/>
    <s v="X"/>
    <s v="0.00"/>
    <s v=""/>
    <s v="FUNDACION JUAN XXIII-RONCALLI DISC."/>
    <s v=""/>
    <s v="2521151"/>
    <s v=""/>
    <n v="0"/>
    <n v="0"/>
    <m/>
    <s v="7218|JA2593_1001"/>
    <n v="15"/>
    <s v="-"/>
    <m/>
    <s v="YES"/>
    <n v="1"/>
    <s v=""/>
    <s v=""/>
    <n v="0"/>
    <s v="X"/>
    <n v="1"/>
    <s v=""/>
    <s v=""/>
    <s v=""/>
    <s v=""/>
    <n v="1"/>
    <n v="0"/>
    <m/>
    <n v="-378"/>
    <n v="0"/>
    <s v=""/>
    <s v=""/>
  </r>
  <r>
    <n v="279"/>
    <s v="44121708"/>
    <s v="ROTUL PERM STAEDTLER LUMOCOL 0,4MM ROJO"/>
    <s v="1101825252"/>
    <s v="3"/>
    <d v="2025-01-16T00:00:00"/>
    <s v=""/>
    <s v="4800002798"/>
    <s v="1270"/>
    <d v="2025-01-02T00:00:00"/>
    <s v=""/>
    <s v=""/>
    <d v="2025-01-17T00:00:00"/>
    <n v="0"/>
    <n v="0"/>
    <s v=""/>
    <n v="10"/>
    <n v="10"/>
    <n v="10"/>
    <n v="0"/>
    <n v="0"/>
    <n v="0"/>
    <s v="X"/>
    <s v="0.00"/>
    <s v=""/>
    <s v="FUNDACION JUAN XXIII-RONCALLI DISC."/>
    <s v=""/>
    <s v="183103"/>
    <s v=""/>
    <n v="0"/>
    <n v="0"/>
    <m/>
    <s v="7218|JA2593_1001"/>
    <n v="15"/>
    <s v="-"/>
    <m/>
    <s v="YES"/>
    <n v="10"/>
    <s v=""/>
    <s v=""/>
    <n v="0"/>
    <s v="X"/>
    <n v="1"/>
    <s v=""/>
    <s v=""/>
    <s v=""/>
    <s v=""/>
    <n v="1"/>
    <n v="0"/>
    <m/>
    <n v="-378"/>
    <n v="0"/>
    <s v=""/>
    <s v=""/>
  </r>
  <r>
    <n v="280"/>
    <s v="44121708"/>
    <s v="ROTUL PERM STAEDTLER LUMOCOL 0,4MM AZUL"/>
    <s v="1101825252"/>
    <s v="4"/>
    <d v="2025-01-16T00:00:00"/>
    <s v=""/>
    <s v="4800002798"/>
    <s v="1280"/>
    <d v="2025-01-02T00:00:00"/>
    <s v=""/>
    <s v=""/>
    <d v="2025-01-17T00:00:00"/>
    <n v="0"/>
    <n v="0"/>
    <s v=""/>
    <n v="10"/>
    <n v="10"/>
    <n v="10"/>
    <n v="0"/>
    <n v="0"/>
    <n v="0"/>
    <s v="X"/>
    <s v="0.00"/>
    <s v=""/>
    <s v="FUNDACION JUAN XXIII-RONCALLI DISC."/>
    <s v=""/>
    <s v="183091"/>
    <s v=""/>
    <n v="0"/>
    <n v="0"/>
    <m/>
    <s v="7218|JA2593_1001"/>
    <n v="15"/>
    <s v="-"/>
    <m/>
    <s v="YES"/>
    <n v="10"/>
    <s v=""/>
    <s v=""/>
    <n v="0"/>
    <s v="X"/>
    <n v="1"/>
    <s v=""/>
    <s v=""/>
    <s v=""/>
    <s v=""/>
    <n v="1"/>
    <n v="0"/>
    <m/>
    <n v="-378"/>
    <n v="0"/>
    <s v=""/>
    <s v=""/>
  </r>
  <r>
    <n v="281"/>
    <s v="14111530"/>
    <s v="PK6 NOTAS LYRECO 76X76 COL SURTIDOS BRIL"/>
    <s v="1101825252"/>
    <s v="5"/>
    <d v="2025-01-16T00:00:00"/>
    <s v=""/>
    <s v="4800002798"/>
    <s v="1290"/>
    <d v="2025-01-02T00:00:00"/>
    <s v=""/>
    <s v=""/>
    <d v="2025-01-17T00:00:00"/>
    <n v="0"/>
    <n v="0"/>
    <s v=""/>
    <n v="1"/>
    <n v="1"/>
    <n v="1"/>
    <n v="0"/>
    <n v="0"/>
    <n v="0"/>
    <s v="X"/>
    <s v="0.00"/>
    <s v=""/>
    <s v="FUNDACION JUAN XXIII-RONCALLI DISC."/>
    <s v=""/>
    <s v="2515489"/>
    <s v=""/>
    <n v="0"/>
    <n v="0"/>
    <m/>
    <s v="7218|JA2593_1001"/>
    <n v="15"/>
    <s v="-"/>
    <m/>
    <s v="YES"/>
    <n v="1"/>
    <s v=""/>
    <s v=""/>
    <n v="0"/>
    <s v="X"/>
    <n v="1"/>
    <s v=""/>
    <s v=""/>
    <s v=""/>
    <s v=""/>
    <n v="1"/>
    <n v="0"/>
    <m/>
    <n v="-378"/>
    <n v="0"/>
    <s v=""/>
    <s v=""/>
  </r>
  <r>
    <n v="282"/>
    <s v="44122107"/>
    <s v="CJ1000 GRAPAS LYRECO 24/6 GALVANIZADAS"/>
    <s v="1101825252"/>
    <s v="6"/>
    <d v="2025-01-16T00:00:00"/>
    <s v=""/>
    <s v="4800002798"/>
    <s v="1300"/>
    <d v="2025-01-02T00:00:00"/>
    <s v=""/>
    <s v=""/>
    <d v="2025-01-17T00:00:00"/>
    <n v="0"/>
    <n v="0"/>
    <s v=""/>
    <n v="4"/>
    <n v="4"/>
    <n v="4"/>
    <n v="0"/>
    <n v="0"/>
    <n v="0"/>
    <s v="X"/>
    <s v="0.00"/>
    <s v=""/>
    <s v="FUNDACION JUAN XXIII-RONCALLI DISC."/>
    <s v=""/>
    <s v="5002534"/>
    <s v=""/>
    <n v="0"/>
    <n v="0"/>
    <m/>
    <s v="7218|JA2593_1001"/>
    <n v="15"/>
    <s v="-"/>
    <m/>
    <s v="YES"/>
    <n v="4"/>
    <s v=""/>
    <s v=""/>
    <n v="0"/>
    <s v="X"/>
    <n v="1"/>
    <s v=""/>
    <s v=""/>
    <s v=""/>
    <s v=""/>
    <n v="1"/>
    <n v="0"/>
    <m/>
    <n v="-378"/>
    <n v="0"/>
    <s v=""/>
    <s v=""/>
  </r>
  <r>
    <n v="283"/>
    <s v="44122002"/>
    <s v="S&amp;#237; Funda disipativa de est&amp;#225;tic"/>
    <s v="1101825319"/>
    <s v="1"/>
    <d v="2025-01-16T00:00:00"/>
    <s v=""/>
    <s v="4800002825"/>
    <s v="410"/>
    <d v="2025-01-15T00:00:00"/>
    <s v=""/>
    <s v=""/>
    <d v="2025-01-17T00:00:00"/>
    <n v="0"/>
    <n v="0"/>
    <s v=""/>
    <n v="4"/>
    <n v="4"/>
    <n v="4"/>
    <n v="0"/>
    <n v="0"/>
    <n v="0"/>
    <s v="X"/>
    <s v="0.00"/>
    <s v=""/>
    <s v="AMIDATA, S.A."/>
    <s v=""/>
    <s v="0733952"/>
    <s v=""/>
    <n v="0"/>
    <n v="0"/>
    <m/>
    <s v="7218|JA2593_1001"/>
    <n v="2"/>
    <s v="-"/>
    <m/>
    <s v="YES"/>
    <n v="4"/>
    <s v=""/>
    <s v=""/>
    <n v="0"/>
    <s v="X"/>
    <n v="1"/>
    <s v=""/>
    <s v=""/>
    <s v=""/>
    <s v=""/>
    <n v="1"/>
    <n v="0"/>
    <m/>
    <n v="-378"/>
    <n v="0"/>
    <s v=""/>
    <s v=""/>
  </r>
  <r>
    <n v="284"/>
    <s v="44122025"/>
    <s v="PK100 FUNDA MULTIT LYRECO A4 80 M TRS RG"/>
    <s v="1101825324"/>
    <s v="1"/>
    <d v="2025-01-16T00:00:00"/>
    <s v=""/>
    <s v="4800002798"/>
    <s v="1350"/>
    <d v="2025-01-02T00:00:00"/>
    <s v=""/>
    <s v=""/>
    <d v="2025-01-17T00:00:00"/>
    <n v="0"/>
    <n v="0"/>
    <s v=""/>
    <n v="2"/>
    <n v="2"/>
    <n v="2"/>
    <n v="0"/>
    <n v="0"/>
    <n v="0"/>
    <s v="X"/>
    <s v="0.00"/>
    <s v=""/>
    <s v="FUNDACION JUAN XXIII-RONCALLI DISC."/>
    <s v=""/>
    <s v="317868"/>
    <s v=""/>
    <n v="0"/>
    <n v="0"/>
    <m/>
    <s v="7218|JA2593_1001"/>
    <n v="15"/>
    <s v="-"/>
    <m/>
    <s v="YES"/>
    <n v="2"/>
    <s v=""/>
    <s v=""/>
    <n v="0"/>
    <s v="X"/>
    <n v="1"/>
    <s v=""/>
    <s v=""/>
    <s v=""/>
    <s v=""/>
    <n v="1"/>
    <n v="0"/>
    <m/>
    <n v="-378"/>
    <n v="0"/>
    <s v=""/>
    <s v=""/>
  </r>
  <r>
    <n v="285"/>
    <s v="39121402"/>
    <s v="Toma Kopp de 2P de color Negro, para Eur"/>
    <s v="1101825332"/>
    <s v="1"/>
    <d v="2025-01-16T00:00:00"/>
    <s v=""/>
    <s v="4800002825"/>
    <s v="450"/>
    <d v="2025-01-15T00:00:00"/>
    <s v=""/>
    <s v=""/>
    <d v="2025-01-17T00:00:00"/>
    <n v="0"/>
    <n v="0"/>
    <s v=""/>
    <n v="2"/>
    <n v="2"/>
    <n v="2"/>
    <n v="0"/>
    <n v="0"/>
    <n v="0"/>
    <s v="X"/>
    <s v="0.00"/>
    <s v=""/>
    <s v="AMIDATA, S.A."/>
    <s v=""/>
    <s v="2425811"/>
    <s v=""/>
    <n v="0"/>
    <n v="0"/>
    <m/>
    <s v="7218|JA2582_1001"/>
    <n v="2"/>
    <s v="-"/>
    <m/>
    <s v="YES"/>
    <n v="2"/>
    <s v=""/>
    <s v=""/>
    <n v="0"/>
    <s v="X"/>
    <n v="1"/>
    <s v=""/>
    <s v=""/>
    <s v=""/>
    <s v=""/>
    <n v="1"/>
    <n v="0"/>
    <m/>
    <n v="-378"/>
    <n v="0"/>
    <s v=""/>
    <s v=""/>
  </r>
  <r>
    <n v="286"/>
    <s v="39121603"/>
    <s v="Interruptor autom&amp;#225;tico 2P, 16A, Cur"/>
    <s v="1101825338"/>
    <s v="1"/>
    <d v="2025-01-16T00:00:00"/>
    <s v=""/>
    <s v="4800002825"/>
    <s v="470"/>
    <d v="2025-01-15T00:00:00"/>
    <s v=""/>
    <s v=""/>
    <d v="2025-01-17T00:00:00"/>
    <n v="0"/>
    <n v="0"/>
    <s v=""/>
    <n v="1"/>
    <n v="1"/>
    <n v="1"/>
    <n v="0"/>
    <n v="0"/>
    <n v="0"/>
    <s v="X"/>
    <s v="0.00"/>
    <s v=""/>
    <s v="AMIDATA, S.A."/>
    <s v=""/>
    <s v="7349664"/>
    <s v=""/>
    <n v="0"/>
    <n v="0"/>
    <m/>
    <s v="7218|JA2585_1001"/>
    <n v="2"/>
    <s v="-"/>
    <m/>
    <s v="YES"/>
    <n v="1"/>
    <s v=""/>
    <s v=""/>
    <n v="0"/>
    <s v="X"/>
    <n v="1"/>
    <s v=""/>
    <s v=""/>
    <s v=""/>
    <s v=""/>
    <n v="1"/>
    <n v="0"/>
    <m/>
    <n v="-378"/>
    <n v="0"/>
    <s v=""/>
    <s v=""/>
  </r>
  <r>
    <n v="287"/>
    <s v="11162114"/>
    <s v="Cinta de gancho y bucle 3M SJ356D de col"/>
    <s v="1101825338"/>
    <s v="2"/>
    <d v="2025-01-16T00:00:00"/>
    <s v=""/>
    <s v="4800002825"/>
    <s v="480"/>
    <d v="2025-01-15T00:00:00"/>
    <s v=""/>
    <s v=""/>
    <d v="2025-01-17T00:00:00"/>
    <n v="0"/>
    <n v="0"/>
    <s v=""/>
    <n v="3"/>
    <n v="3"/>
    <n v="3"/>
    <n v="0"/>
    <n v="0"/>
    <n v="0"/>
    <s v="X"/>
    <s v="0.00"/>
    <s v=""/>
    <s v="AMIDATA, S.A."/>
    <s v=""/>
    <s v="4587337"/>
    <s v=""/>
    <n v="0"/>
    <n v="0"/>
    <m/>
    <s v="7218|JA2585_1001"/>
    <n v="2"/>
    <s v="-"/>
    <m/>
    <s v="YES"/>
    <n v="3"/>
    <s v=""/>
    <s v=""/>
    <n v="0"/>
    <s v="X"/>
    <n v="1"/>
    <s v=""/>
    <s v=""/>
    <s v=""/>
    <s v=""/>
    <n v="1"/>
    <n v="0"/>
    <m/>
    <n v="-378"/>
    <n v="0"/>
    <s v=""/>
    <s v=""/>
  </r>
  <r>
    <n v="288"/>
    <s v="31161735"/>
    <s v="Tuerca en jaula RS PRO Hierro M6"/>
    <s v="1101825396"/>
    <s v="1"/>
    <d v="2025-01-16T00:00:00"/>
    <s v=""/>
    <s v="4800002825"/>
    <s v="600"/>
    <d v="2025-01-15T00:00:00"/>
    <s v=""/>
    <s v=""/>
    <d v="2025-01-17T00:00:00"/>
    <n v="0"/>
    <n v="0"/>
    <s v=""/>
    <n v="250"/>
    <n v="250"/>
    <n v="250"/>
    <n v="0"/>
    <n v="0"/>
    <n v="0"/>
    <s v="X"/>
    <s v="0.00"/>
    <s v=""/>
    <s v="AMIDATA, S.A."/>
    <s v=""/>
    <s v="2662268"/>
    <s v=""/>
    <n v="0"/>
    <n v="0"/>
    <m/>
    <s v="7218|JA2585_1001"/>
    <n v="2"/>
    <s v="-"/>
    <m/>
    <s v="YES"/>
    <n v="250"/>
    <s v=""/>
    <s v=""/>
    <n v="0"/>
    <s v="X"/>
    <n v="1"/>
    <s v=""/>
    <s v=""/>
    <s v=""/>
    <s v=""/>
    <n v="1"/>
    <n v="0"/>
    <m/>
    <n v="-378"/>
    <n v="0"/>
    <s v=""/>
    <s v=""/>
  </r>
  <r>
    <n v="289"/>
    <s v="39121321"/>
    <s v="Juego de tornillos Rittal serie EL, para"/>
    <s v="1101825869"/>
    <s v="1"/>
    <d v="2025-01-17T00:00:00"/>
    <s v=""/>
    <s v="4800002831"/>
    <s v="250"/>
    <d v="2025-01-17T00:00:00"/>
    <s v=""/>
    <s v=""/>
    <d v="2025-01-18T00:00:00"/>
    <n v="0"/>
    <n v="0"/>
    <s v=""/>
    <n v="150"/>
    <n v="150"/>
    <n v="150"/>
    <n v="0"/>
    <n v="0"/>
    <n v="0"/>
    <s v="X"/>
    <s v="0.00"/>
    <s v=""/>
    <s v="AMIDATA, S.A."/>
    <s v=""/>
    <s v="8262903"/>
    <s v=""/>
    <n v="0"/>
    <n v="0"/>
    <m/>
    <s v="7218|JA2585_1001"/>
    <n v="1"/>
    <s v="-"/>
    <m/>
    <s v="YES"/>
    <n v="150"/>
    <s v=""/>
    <s v=""/>
    <n v="0"/>
    <s v="X"/>
    <n v="1"/>
    <s v=""/>
    <s v=""/>
    <s v=""/>
    <s v=""/>
    <n v="1"/>
    <n v="0"/>
    <m/>
    <n v="-377"/>
    <n v="0"/>
    <s v=""/>
    <s v=""/>
  </r>
  <r>
    <n v="290"/>
    <s v="39121432"/>
    <s v="Terminal redondo aislado de Cobre RS PRO"/>
    <s v="1101825869"/>
    <s v="2"/>
    <d v="2025-01-17T00:00:00"/>
    <s v=""/>
    <s v="4800002831"/>
    <s v="260"/>
    <d v="2025-01-17T00:00:00"/>
    <s v=""/>
    <s v=""/>
    <d v="2025-01-18T00:00:00"/>
    <n v="0"/>
    <n v="0"/>
    <s v=""/>
    <n v="100"/>
    <n v="100"/>
    <n v="100"/>
    <n v="0"/>
    <n v="0"/>
    <n v="0"/>
    <s v="X"/>
    <s v="0.00"/>
    <s v=""/>
    <s v="AMIDATA, S.A."/>
    <s v=""/>
    <s v="2673880"/>
    <s v=""/>
    <n v="0"/>
    <n v="0"/>
    <m/>
    <s v="7218|JA2585_1001"/>
    <n v="1"/>
    <s v="-"/>
    <m/>
    <s v="YES"/>
    <n v="100"/>
    <s v=""/>
    <s v=""/>
    <n v="0"/>
    <s v="X"/>
    <n v="1"/>
    <s v=""/>
    <s v=""/>
    <s v=""/>
    <s v=""/>
    <n v="1"/>
    <n v="0"/>
    <m/>
    <n v="-377"/>
    <n v="0"/>
    <s v=""/>
    <s v=""/>
  </r>
  <r>
    <n v="291"/>
    <s v="26121630"/>
    <s v="Capuch&amp;#243;n termoretr&amp;#225;ctil TE Con"/>
    <s v="1101825869"/>
    <s v="3"/>
    <d v="2025-01-17T00:00:00"/>
    <s v=""/>
    <s v="4800002831"/>
    <s v="270"/>
    <d v="2025-01-17T00:00:00"/>
    <s v=""/>
    <s v=""/>
    <d v="2025-01-18T00:00:00"/>
    <n v="0"/>
    <n v="0"/>
    <s v=""/>
    <n v="200"/>
    <n v="200"/>
    <n v="200"/>
    <n v="0"/>
    <n v="0"/>
    <n v="0"/>
    <s v="X"/>
    <s v="0.00"/>
    <s v=""/>
    <s v="AMIDATA, S.A."/>
    <s v=""/>
    <s v="8741500"/>
    <s v=""/>
    <n v="0"/>
    <n v="0"/>
    <m/>
    <s v="7218|JA2585_1001"/>
    <n v="1"/>
    <s v="-"/>
    <m/>
    <s v="YES"/>
    <n v="200"/>
    <s v=""/>
    <s v=""/>
    <n v="0"/>
    <s v="X"/>
    <n v="1"/>
    <s v=""/>
    <s v=""/>
    <s v=""/>
    <s v=""/>
    <n v="1"/>
    <n v="0"/>
    <m/>
    <n v="-377"/>
    <n v="0"/>
    <s v=""/>
    <s v=""/>
  </r>
  <r>
    <n v="292"/>
    <s v="26121522"/>
    <s v="Cable para Entornos Hostiles TE Connecti"/>
    <s v="1101825905"/>
    <s v="1"/>
    <d v="2025-01-17T00:00:00"/>
    <s v=""/>
    <s v="4800002831"/>
    <s v="290"/>
    <d v="2025-01-17T00:00:00"/>
    <s v=""/>
    <s v=""/>
    <d v="2025-01-18T00:00:00"/>
    <n v="0"/>
    <n v="0"/>
    <s v=""/>
    <n v="2"/>
    <n v="2"/>
    <n v="2"/>
    <n v="0"/>
    <n v="0"/>
    <n v="0"/>
    <s v="X"/>
    <s v="0.00"/>
    <s v=""/>
    <s v="AMIDATA, S.A."/>
    <s v=""/>
    <s v="2291416"/>
    <s v=""/>
    <n v="0"/>
    <n v="0"/>
    <m/>
    <s v="7218|JA2594_1001"/>
    <n v="1"/>
    <s v="-"/>
    <m/>
    <s v="YES"/>
    <n v="2"/>
    <s v=""/>
    <s v=""/>
    <n v="0"/>
    <s v="X"/>
    <n v="1"/>
    <s v=""/>
    <s v=""/>
    <s v=""/>
    <s v=""/>
    <n v="1"/>
    <n v="0"/>
    <m/>
    <n v="-377"/>
    <n v="0"/>
    <s v=""/>
    <s v=""/>
  </r>
  <r>
    <n v="293"/>
    <s v="1709800000500"/>
    <s v="COMPRA DIRECTA FERRETERIA Y HERRAMIENTAS"/>
    <s v="1101826509"/>
    <s v="1"/>
    <d v="2025-01-20T00:00:00"/>
    <s v=""/>
    <s v="4200594781"/>
    <s v="10"/>
    <d v="2025-01-27T00:00:00"/>
    <d v="2025-01-27T00:00:00"/>
    <s v=""/>
    <d v="2025-02-10T00:00:00"/>
    <n v="30"/>
    <n v="8"/>
    <s v="Liberado"/>
    <n v="1"/>
    <n v="1"/>
    <n v="1"/>
    <n v="0"/>
    <n v="0"/>
    <n v="0"/>
    <s v="X"/>
    <s v="0.00"/>
    <s v=""/>
    <s v="FELIPE DE MARCO, S.A."/>
    <s v="OTROS FABRICANTES"/>
    <s v="1709800000500"/>
    <s v=""/>
    <n v="0"/>
    <n v="0"/>
    <m/>
    <s v="7218|JA2593_1001"/>
    <n v="14"/>
    <s v="-"/>
    <m/>
    <s v="YES"/>
    <n v="1"/>
    <s v=""/>
    <s v=""/>
    <n v="0"/>
    <s v="X"/>
    <n v="1"/>
    <s v=""/>
    <s v=""/>
    <s v=""/>
    <s v=""/>
    <n v="1"/>
    <n v="0"/>
    <m/>
    <n v="-354"/>
    <n v="0"/>
    <s v=""/>
    <s v=""/>
  </r>
  <r>
    <n v="294"/>
    <s v="1709800000500"/>
    <s v="COMPRA DIRECTA FERRETERIA Y HERRAMIENTAS"/>
    <s v="1101826509"/>
    <s v="2"/>
    <d v="2025-01-20T00:00:00"/>
    <s v=""/>
    <s v="4200594781"/>
    <s v="20"/>
    <d v="2025-01-27T00:00:00"/>
    <d v="2025-01-27T00:00:00"/>
    <s v=""/>
    <d v="2025-02-10T00:00:00"/>
    <n v="30"/>
    <n v="8"/>
    <s v="Liberado"/>
    <n v="1"/>
    <n v="1"/>
    <n v="1"/>
    <n v="0"/>
    <n v="0"/>
    <n v="0"/>
    <s v="X"/>
    <s v="0.00"/>
    <s v=""/>
    <s v="FELIPE DE MARCO, S.A."/>
    <s v="OTROS FABRICANTES"/>
    <s v="1709800000500"/>
    <s v=""/>
    <n v="0"/>
    <n v="0"/>
    <m/>
    <s v="7218|JA2593_1001"/>
    <n v="14"/>
    <s v="-"/>
    <m/>
    <s v="YES"/>
    <n v="1"/>
    <s v=""/>
    <s v=""/>
    <n v="0"/>
    <s v="X"/>
    <n v="1"/>
    <s v=""/>
    <s v=""/>
    <s v=""/>
    <s v=""/>
    <n v="1"/>
    <n v="0"/>
    <m/>
    <n v="-354"/>
    <n v="0"/>
    <s v=""/>
    <s v=""/>
  </r>
  <r>
    <n v="295"/>
    <s v="1709800000500"/>
    <s v="COMPRA DIRECTA FERRETERIA Y HERRAMIENTAS"/>
    <s v="1101826509"/>
    <s v="3"/>
    <d v="2025-01-20T00:00:00"/>
    <s v=""/>
    <s v="4200594781"/>
    <s v="30"/>
    <d v="2025-01-27T00:00:00"/>
    <d v="2025-01-27T00:00:00"/>
    <s v=""/>
    <d v="2025-02-10T00:00:00"/>
    <n v="30"/>
    <n v="8"/>
    <s v="Liberado"/>
    <n v="1"/>
    <n v="1"/>
    <n v="1"/>
    <n v="0"/>
    <n v="0"/>
    <n v="0"/>
    <s v="X"/>
    <s v="0.00"/>
    <s v=""/>
    <s v="FELIPE DE MARCO, S.A."/>
    <s v="OTROS FABRICANTES"/>
    <s v="1709800000500"/>
    <s v=""/>
    <n v="0"/>
    <n v="0"/>
    <m/>
    <s v="7218|JA2593_1001"/>
    <n v="14"/>
    <s v="-"/>
    <m/>
    <s v="YES"/>
    <n v="1"/>
    <s v=""/>
    <s v=""/>
    <n v="0"/>
    <s v="X"/>
    <n v="1"/>
    <s v=""/>
    <s v=""/>
    <s v=""/>
    <s v=""/>
    <n v="1"/>
    <n v="0"/>
    <m/>
    <n v="-354"/>
    <n v="0"/>
    <s v=""/>
    <s v=""/>
  </r>
  <r>
    <n v="296"/>
    <s v="39121321"/>
    <s v="Carpeta de documentos Schneider Electric"/>
    <s v="1101826924"/>
    <s v="1"/>
    <d v="2025-01-21T00:00:00"/>
    <s v=""/>
    <s v="4800002836"/>
    <s v="360"/>
    <d v="2025-01-20T00:00:00"/>
    <s v=""/>
    <s v=""/>
    <d v="2025-01-22T00:00:00"/>
    <n v="0"/>
    <n v="0"/>
    <s v=""/>
    <n v="18"/>
    <n v="18"/>
    <n v="18"/>
    <n v="0"/>
    <n v="0"/>
    <n v="0"/>
    <s v="X"/>
    <s v="0.00"/>
    <s v=""/>
    <s v="AMIDATA, S.A."/>
    <s v=""/>
    <s v="6899780"/>
    <s v=""/>
    <n v="0"/>
    <n v="0"/>
    <m/>
    <s v="7218|S24B05_P10322"/>
    <n v="2"/>
    <s v="-"/>
    <m/>
    <s v="YES"/>
    <n v="18"/>
    <s v=""/>
    <s v=""/>
    <n v="0"/>
    <s v="X"/>
    <n v="1"/>
    <s v=""/>
    <s v=""/>
    <s v=""/>
    <s v=""/>
    <n v="1"/>
    <n v="0"/>
    <m/>
    <n v="-373"/>
    <n v="0"/>
    <s v=""/>
    <s v=""/>
  </r>
  <r>
    <n v="297"/>
    <s v=""/>
    <s v="MONTAJE SIMULADOR A320"/>
    <s v="1101826992"/>
    <s v="1"/>
    <d v="2025-01-21T00:00:00"/>
    <s v=""/>
    <s v="4400085683"/>
    <s v="10"/>
    <d v="2025-01-21T00:00:00"/>
    <d v="2025-01-21T00:00:00"/>
    <s v=""/>
    <d v="2025-02-14T00:00:00"/>
    <n v="0"/>
    <n v="0"/>
    <s v="Liberado"/>
    <n v="1"/>
    <n v="1"/>
    <n v="0"/>
    <n v="0"/>
    <n v="0"/>
    <n v="0"/>
    <s v="X"/>
    <s v="0.00"/>
    <s v=""/>
    <s v="APLICACIONES DE SIMULACION"/>
    <s v=""/>
    <s v=""/>
    <s v=""/>
    <n v="0"/>
    <n v="0"/>
    <m/>
    <s v="7218|JA2593_1001"/>
    <n v="24"/>
    <s v="-"/>
    <m/>
    <s v="YES"/>
    <n v="0"/>
    <s v=""/>
    <s v=""/>
    <n v="0"/>
    <s v="X"/>
    <n v="1"/>
    <s v=""/>
    <s v=""/>
    <s v=""/>
    <s v=""/>
    <n v="1"/>
    <n v="0"/>
    <m/>
    <n v="-350"/>
    <n v="0"/>
    <s v=""/>
    <s v=""/>
  </r>
  <r>
    <n v="298"/>
    <s v=""/>
    <s v="TRABAJOS SIMULADOR A320"/>
    <s v="1101827012"/>
    <s v="1"/>
    <d v="2025-01-21T00:00:00"/>
    <s v=""/>
    <s v="4300339244"/>
    <s v="10"/>
    <d v="2025-01-23T00:00:00"/>
    <d v="2025-01-29T00:00:00"/>
    <s v=""/>
    <d v="2025-02-14T00:00:00"/>
    <n v="0"/>
    <n v="0"/>
    <s v="Liberado"/>
    <n v="1"/>
    <n v="1"/>
    <n v="0"/>
    <n v="0"/>
    <n v="0"/>
    <n v="0"/>
    <s v="X"/>
    <s v="0.00"/>
    <s v=""/>
    <s v="TALLERES SANTIAGO DATO, S.L.U."/>
    <s v=""/>
    <s v=""/>
    <s v=""/>
    <n v="0"/>
    <n v="0"/>
    <m/>
    <s v="7218|JA2594_1001"/>
    <n v="22"/>
    <s v="-"/>
    <m/>
    <s v="YES"/>
    <n v="0"/>
    <s v=""/>
    <s v=""/>
    <n v="0"/>
    <s v="X"/>
    <n v="1"/>
    <s v=""/>
    <s v=""/>
    <s v=""/>
    <s v=""/>
    <n v="1"/>
    <n v="0"/>
    <m/>
    <n v="-350"/>
    <n v="0"/>
    <s v=""/>
    <s v=""/>
  </r>
  <r>
    <n v="299"/>
    <s v="24112003"/>
    <s v="Gaveta RS PRO, Rojo de Cart&amp;#243;n, 100m"/>
    <s v="1101827598"/>
    <s v="1"/>
    <d v="2025-01-22T00:00:00"/>
    <s v=""/>
    <s v="4800002838"/>
    <s v="260"/>
    <d v="2025-01-21T00:00:00"/>
    <s v=""/>
    <s v=""/>
    <d v="2025-01-23T00:00:00"/>
    <n v="0"/>
    <n v="0"/>
    <s v=""/>
    <n v="1"/>
    <n v="1"/>
    <n v="1"/>
    <n v="0"/>
    <n v="0"/>
    <n v="0"/>
    <s v="X"/>
    <s v="0.00"/>
    <s v=""/>
    <s v="AMIDATA, S.A."/>
    <s v=""/>
    <s v="2281065"/>
    <s v=""/>
    <n v="0"/>
    <n v="0"/>
    <m/>
    <s v="7218|S24B05_P10322"/>
    <n v="2"/>
    <s v="-"/>
    <m/>
    <s v="YES"/>
    <n v="1"/>
    <s v=""/>
    <s v=""/>
    <n v="0"/>
    <s v="X"/>
    <n v="1"/>
    <s v=""/>
    <s v=""/>
    <s v=""/>
    <s v=""/>
    <n v="1"/>
    <n v="0"/>
    <m/>
    <n v="-372"/>
    <n v="0"/>
    <s v=""/>
    <s v=""/>
  </r>
  <r>
    <n v="300"/>
    <s v="1709800000500"/>
    <s v="COMPRA DIRECTA FERRETERIA Y HERRAMIENTAS"/>
    <s v="1101828001"/>
    <s v="1"/>
    <d v="2025-01-22T00:00:00"/>
    <s v=""/>
    <s v="4200595284"/>
    <s v="100"/>
    <d v="2025-01-29T00:00:00"/>
    <d v="2025-01-30T00:00:00"/>
    <s v=""/>
    <d v="2025-02-10T00:00:00"/>
    <n v="30"/>
    <n v="8"/>
    <s v="Liberado"/>
    <n v="1"/>
    <n v="1"/>
    <n v="1"/>
    <n v="0"/>
    <n v="0"/>
    <n v="0"/>
    <s v="X"/>
    <s v="0.00"/>
    <s v=""/>
    <s v="FELIPE DE MARCO, S.A."/>
    <s v="OTROS FABRICANTES"/>
    <s v="1709800000500"/>
    <s v=""/>
    <n v="0"/>
    <n v="0"/>
    <m/>
    <s v="7218|JA2593_1001"/>
    <n v="12"/>
    <s v="-"/>
    <m/>
    <s v="YES"/>
    <n v="1"/>
    <s v=""/>
    <s v=""/>
    <n v="0"/>
    <s v="X"/>
    <n v="1"/>
    <s v=""/>
    <s v=""/>
    <s v=""/>
    <s v=""/>
    <n v="1"/>
    <n v="0"/>
    <m/>
    <n v="-354"/>
    <n v="0"/>
    <s v=""/>
    <s v=""/>
  </r>
  <r>
    <n v="301"/>
    <s v="1709800000500"/>
    <s v="COMPRA DIRECTA FERRETERIA Y HERRAMIENTAS"/>
    <s v="1101828001"/>
    <s v="2"/>
    <d v="2025-01-22T00:00:00"/>
    <s v=""/>
    <s v="4200595284"/>
    <s v="110"/>
    <d v="2025-01-29T00:00:00"/>
    <d v="2025-01-30T00:00:00"/>
    <s v=""/>
    <d v="2025-02-10T00:00:00"/>
    <n v="30"/>
    <n v="8"/>
    <s v="Liberado"/>
    <n v="1"/>
    <n v="1"/>
    <n v="1"/>
    <n v="0"/>
    <n v="0"/>
    <n v="0"/>
    <s v="X"/>
    <s v="0.00"/>
    <s v=""/>
    <s v="FELIPE DE MARCO, S.A."/>
    <s v="OTROS FABRICANTES"/>
    <s v="1709800000500"/>
    <s v=""/>
    <n v="0"/>
    <n v="0"/>
    <m/>
    <s v="7218|JA2593_1001"/>
    <n v="12"/>
    <s v="-"/>
    <m/>
    <s v="YES"/>
    <n v="1"/>
    <s v=""/>
    <s v=""/>
    <n v="0"/>
    <s v="X"/>
    <n v="1"/>
    <s v=""/>
    <s v=""/>
    <s v=""/>
    <s v=""/>
    <n v="1"/>
    <n v="0"/>
    <m/>
    <n v="-354"/>
    <n v="0"/>
    <s v=""/>
    <s v=""/>
  </r>
  <r>
    <n v="302"/>
    <s v="1709800000500"/>
    <s v="COMPRA DIRECTA FERRETERIA Y HERRAMIENTAS"/>
    <s v="1101828001"/>
    <s v="3"/>
    <d v="2025-01-22T00:00:00"/>
    <s v=""/>
    <s v="4200595284"/>
    <s v="120"/>
    <d v="2025-01-29T00:00:00"/>
    <d v="2025-01-30T00:00:00"/>
    <s v=""/>
    <d v="2025-02-10T00:00:00"/>
    <n v="30"/>
    <n v="8"/>
    <s v="Liberado"/>
    <n v="1"/>
    <n v="1"/>
    <n v="1"/>
    <n v="0"/>
    <n v="0"/>
    <n v="0"/>
    <s v="X"/>
    <s v="0.00"/>
    <s v=""/>
    <s v="FELIPE DE MARCO, S.A."/>
    <s v="OTROS FABRICANTES"/>
    <s v="1709800000500"/>
    <s v=""/>
    <n v="0"/>
    <n v="0"/>
    <m/>
    <s v="7218|JA2593_1001"/>
    <n v="12"/>
    <s v="-"/>
    <m/>
    <s v="YES"/>
    <n v="1"/>
    <s v=""/>
    <s v=""/>
    <n v="0"/>
    <s v="X"/>
    <n v="1"/>
    <s v=""/>
    <s v=""/>
    <s v=""/>
    <s v=""/>
    <n v="1"/>
    <n v="0"/>
    <m/>
    <n v="-354"/>
    <n v="0"/>
    <s v=""/>
    <s v=""/>
  </r>
  <r>
    <n v="303"/>
    <s v="1709800000500"/>
    <s v="COMPRA DIRECTA FERRETERIA Y HERRAMIENTAS"/>
    <s v="1101828001"/>
    <s v="4"/>
    <d v="2025-01-22T00:00:00"/>
    <s v=""/>
    <s v="4200595284"/>
    <s v="130"/>
    <d v="2025-01-29T00:00:00"/>
    <d v="2025-01-30T00:00:00"/>
    <s v=""/>
    <d v="2025-02-10T00:00:00"/>
    <n v="30"/>
    <n v="8"/>
    <s v="Liberado"/>
    <n v="1"/>
    <n v="1"/>
    <n v="1"/>
    <n v="0"/>
    <n v="0"/>
    <n v="0"/>
    <s v="X"/>
    <s v="0.00"/>
    <s v=""/>
    <s v="FELIPE DE MARCO, S.A."/>
    <s v="OTROS FABRICANTES"/>
    <s v="1709800000500"/>
    <s v=""/>
    <n v="0"/>
    <n v="0"/>
    <m/>
    <s v="7218|JA2593_1001"/>
    <n v="12"/>
    <s v="-"/>
    <m/>
    <s v="YES"/>
    <n v="1"/>
    <s v=""/>
    <s v=""/>
    <n v="0"/>
    <s v="X"/>
    <n v="1"/>
    <s v=""/>
    <s v=""/>
    <s v=""/>
    <s v=""/>
    <n v="1"/>
    <n v="0"/>
    <m/>
    <n v="-354"/>
    <n v="0"/>
    <s v=""/>
    <s v=""/>
  </r>
  <r>
    <n v="304"/>
    <s v="32111502"/>
    <s v="Vishay 1.7 (Dia.) x 3.9mm Simple BZX55C6"/>
    <s v="1101828411"/>
    <s v="1"/>
    <d v="2025-01-23T00:00:00"/>
    <s v=""/>
    <s v="4800002840"/>
    <s v="580"/>
    <d v="2025-01-22T00:00:00"/>
    <s v=""/>
    <s v=""/>
    <d v="2025-01-24T00:00:00"/>
    <n v="0"/>
    <n v="0"/>
    <s v=""/>
    <n v="250"/>
    <n v="250"/>
    <n v="250"/>
    <n v="0"/>
    <n v="0"/>
    <n v="0"/>
    <s v="X"/>
    <s v="0.00"/>
    <s v=""/>
    <s v="AMIDATA, S.A."/>
    <s v=""/>
    <s v="6997806"/>
    <s v=""/>
    <n v="0"/>
    <n v="0"/>
    <m/>
    <s v="7218|JA2585_1001"/>
    <n v="2"/>
    <s v="-"/>
    <m/>
    <s v="YES"/>
    <n v="250"/>
    <s v=""/>
    <s v=""/>
    <n v="0"/>
    <s v="X"/>
    <n v="1"/>
    <s v=""/>
    <s v=""/>
    <s v=""/>
    <s v=""/>
    <n v="1"/>
    <n v="0"/>
    <m/>
    <n v="-371"/>
    <n v="0"/>
    <s v=""/>
    <s v=""/>
  </r>
  <r>
    <n v="305"/>
    <s v="31201623"/>
    <s v="Adhesivo de contacto Teroson Terokal 244"/>
    <s v="1101828417"/>
    <s v="1"/>
    <d v="2025-01-23T00:00:00"/>
    <s v=""/>
    <s v="4800002840"/>
    <s v="600"/>
    <d v="2025-01-22T00:00:00"/>
    <s v=""/>
    <s v=""/>
    <d v="2025-01-24T00:00:00"/>
    <n v="0"/>
    <n v="0"/>
    <s v=""/>
    <n v="2"/>
    <n v="2"/>
    <n v="2"/>
    <n v="0"/>
    <n v="0"/>
    <n v="0"/>
    <s v="X"/>
    <s v="0.00"/>
    <s v=""/>
    <s v="AMIDATA, S.A."/>
    <s v=""/>
    <s v="5246059"/>
    <s v=""/>
    <n v="0"/>
    <n v="0"/>
    <m/>
    <s v="7218|S24B05_P10253"/>
    <n v="2"/>
    <s v="-"/>
    <m/>
    <s v="YES"/>
    <n v="2"/>
    <s v=""/>
    <s v=""/>
    <n v="0"/>
    <s v="X"/>
    <n v="1"/>
    <s v=""/>
    <s v=""/>
    <s v=""/>
    <s v=""/>
    <n v="1"/>
    <n v="0"/>
    <m/>
    <n v="-371"/>
    <n v="0"/>
    <s v=""/>
    <s v=""/>
  </r>
  <r>
    <n v="306"/>
    <s v="32121506"/>
    <s v="Condensador cer&amp;#225;mico multicapa MLCC"/>
    <s v="1101828476"/>
    <s v="1"/>
    <d v="2025-01-23T00:00:00"/>
    <s v=""/>
    <s v="4800002841"/>
    <s v="30"/>
    <d v="2025-01-23T00:00:00"/>
    <s v=""/>
    <s v=""/>
    <d v="2025-01-24T00:00:00"/>
    <n v="0"/>
    <n v="0"/>
    <s v=""/>
    <n v="10"/>
    <n v="10"/>
    <n v="10"/>
    <n v="0"/>
    <n v="0"/>
    <n v="0"/>
    <s v="X"/>
    <s v="0.00"/>
    <s v=""/>
    <s v="AMIDATA, S.A."/>
    <s v=""/>
    <s v="6994920"/>
    <s v=""/>
    <n v="0"/>
    <n v="0"/>
    <m/>
    <s v="7218|JA2594_1001"/>
    <n v="1"/>
    <s v="-"/>
    <m/>
    <s v="YES"/>
    <n v="10"/>
    <s v=""/>
    <s v=""/>
    <n v="0"/>
    <s v="X"/>
    <n v="1"/>
    <s v=""/>
    <s v=""/>
    <s v=""/>
    <s v=""/>
    <n v="1"/>
    <n v="0"/>
    <m/>
    <n v="-371"/>
    <n v="0"/>
    <s v=""/>
    <s v=""/>
  </r>
  <r>
    <n v="307"/>
    <s v="39121004"/>
    <s v="Fuente de alimentaci&amp;#243;n conmutada Ex"/>
    <s v="1101828497"/>
    <s v="1"/>
    <d v="2025-01-23T00:00:00"/>
    <s v=""/>
    <s v="4800002841"/>
    <s v="40"/>
    <d v="2025-01-23T00:00:00"/>
    <s v=""/>
    <s v=""/>
    <d v="2025-01-24T00:00:00"/>
    <n v="0"/>
    <n v="0"/>
    <s v=""/>
    <n v="1"/>
    <n v="1"/>
    <n v="1"/>
    <n v="0"/>
    <n v="0"/>
    <n v="0"/>
    <s v="X"/>
    <s v="0.00"/>
    <s v=""/>
    <s v="AMIDATA, S.A."/>
    <s v=""/>
    <s v="6273787"/>
    <s v=""/>
    <n v="0"/>
    <n v="0"/>
    <m/>
    <s v="7218|JA2585_1001"/>
    <n v="1"/>
    <s v="-"/>
    <m/>
    <s v="YES"/>
    <n v="1"/>
    <s v=""/>
    <s v=""/>
    <n v="0"/>
    <s v="X"/>
    <n v="1"/>
    <s v=""/>
    <s v=""/>
    <s v=""/>
    <s v=""/>
    <n v="1"/>
    <n v="0"/>
    <m/>
    <n v="-371"/>
    <n v="0"/>
    <s v=""/>
    <s v=""/>
  </r>
  <r>
    <n v="308"/>
    <s v="39121402"/>
    <s v="Clavija Legrand de 2P+E de color Negro,"/>
    <s v="1101828497"/>
    <s v="2"/>
    <d v="2025-01-23T00:00:00"/>
    <s v=""/>
    <s v="4800002841"/>
    <s v="50"/>
    <d v="2025-01-23T00:00:00"/>
    <s v=""/>
    <s v=""/>
    <d v="2025-01-24T00:00:00"/>
    <n v="0"/>
    <n v="0"/>
    <s v=""/>
    <n v="1"/>
    <n v="1"/>
    <n v="1"/>
    <n v="0"/>
    <n v="0"/>
    <n v="0"/>
    <s v="X"/>
    <s v="0.00"/>
    <s v=""/>
    <s v="AMIDATA, S.A."/>
    <s v=""/>
    <s v="2008444"/>
    <s v=""/>
    <n v="0"/>
    <n v="0"/>
    <m/>
    <s v="7218|JA2585_1001"/>
    <n v="1"/>
    <s v="-"/>
    <m/>
    <s v="YES"/>
    <n v="1"/>
    <s v=""/>
    <s v=""/>
    <n v="0"/>
    <s v="X"/>
    <n v="1"/>
    <s v=""/>
    <s v=""/>
    <s v=""/>
    <s v=""/>
    <n v="1"/>
    <n v="0"/>
    <m/>
    <n v="-371"/>
    <n v="0"/>
    <s v=""/>
    <s v=""/>
  </r>
  <r>
    <n v="309"/>
    <s v="39121402"/>
    <s v="Clavija Legrand de 2P+E de color Negro,"/>
    <s v="1101828497"/>
    <s v="3"/>
    <d v="2025-01-23T00:00:00"/>
    <s v=""/>
    <s v="4800002841"/>
    <s v="60"/>
    <d v="2025-01-23T00:00:00"/>
    <s v=""/>
    <s v=""/>
    <d v="2025-01-24T00:00:00"/>
    <n v="0"/>
    <n v="0"/>
    <s v=""/>
    <n v="20"/>
    <n v="20"/>
    <n v="20"/>
    <n v="0"/>
    <n v="0"/>
    <n v="0"/>
    <s v="X"/>
    <s v="0.00"/>
    <s v=""/>
    <s v="AMIDATA, S.A."/>
    <s v=""/>
    <s v="7050872"/>
    <s v=""/>
    <n v="0"/>
    <n v="0"/>
    <m/>
    <s v="7218|JA2585_1001"/>
    <n v="1"/>
    <s v="-"/>
    <m/>
    <s v="YES"/>
    <n v="20"/>
    <s v=""/>
    <s v=""/>
    <n v="0"/>
    <s v="X"/>
    <n v="1"/>
    <s v=""/>
    <s v=""/>
    <s v=""/>
    <s v=""/>
    <n v="1"/>
    <n v="0"/>
    <m/>
    <n v="-371"/>
    <n v="0"/>
    <s v=""/>
    <s v=""/>
  </r>
  <r>
    <n v="310"/>
    <s v="27111714"/>
    <s v="Llave en cruz para armario de control RS"/>
    <s v="1101828497"/>
    <s v="4"/>
    <d v="2025-01-23T00:00:00"/>
    <s v=""/>
    <s v="4800002841"/>
    <s v="70"/>
    <d v="2025-01-23T00:00:00"/>
    <s v=""/>
    <s v=""/>
    <d v="2025-01-24T00:00:00"/>
    <n v="0"/>
    <n v="0"/>
    <s v=""/>
    <n v="1"/>
    <n v="1"/>
    <n v="1"/>
    <n v="0"/>
    <n v="0"/>
    <n v="0"/>
    <s v="X"/>
    <s v="0.00"/>
    <s v=""/>
    <s v="AMIDATA, S.A."/>
    <s v=""/>
    <s v="8417005"/>
    <s v=""/>
    <n v="0"/>
    <n v="0"/>
    <m/>
    <s v="7218|JA2585_1001"/>
    <n v="1"/>
    <s v="-"/>
    <m/>
    <s v="YES"/>
    <n v="1"/>
    <s v=""/>
    <s v=""/>
    <n v="0"/>
    <s v="X"/>
    <n v="1"/>
    <s v=""/>
    <s v=""/>
    <s v=""/>
    <s v=""/>
    <n v="1"/>
    <n v="0"/>
    <m/>
    <n v="-371"/>
    <n v="0"/>
    <s v=""/>
    <s v=""/>
  </r>
  <r>
    <n v="311"/>
    <s v="26121636"/>
    <s v="Cable de alimentaci&amp;#243;n RS PRO Negro"/>
    <s v="1101828497"/>
    <s v="5"/>
    <d v="2025-01-23T00:00:00"/>
    <s v=""/>
    <s v="4800002841"/>
    <s v="80"/>
    <d v="2025-01-23T00:00:00"/>
    <s v=""/>
    <s v=""/>
    <d v="2025-01-24T00:00:00"/>
    <n v="0"/>
    <n v="0"/>
    <s v=""/>
    <n v="1"/>
    <n v="1"/>
    <n v="1"/>
    <n v="0"/>
    <n v="0"/>
    <n v="0"/>
    <s v="X"/>
    <s v="0.00"/>
    <s v=""/>
    <s v="AMIDATA, S.A."/>
    <s v=""/>
    <s v="1230958"/>
    <s v=""/>
    <n v="0"/>
    <n v="0"/>
    <m/>
    <s v="7218|JA2585_1001"/>
    <n v="1"/>
    <s v="-"/>
    <m/>
    <s v="YES"/>
    <n v="1"/>
    <s v=""/>
    <s v=""/>
    <n v="0"/>
    <s v="X"/>
    <n v="1"/>
    <s v=""/>
    <s v=""/>
    <s v=""/>
    <s v=""/>
    <n v="1"/>
    <n v="0"/>
    <m/>
    <n v="-371"/>
    <n v="0"/>
    <s v=""/>
    <s v=""/>
  </r>
  <r>
    <n v="312"/>
    <s v="1261190420000"/>
    <s v="BATERIA RECARG P/IMPRESOR RHINO4200/5200"/>
    <s v="1101829056"/>
    <s v="1"/>
    <d v="2025-01-24T00:00:00"/>
    <s v=""/>
    <s v="4200595281"/>
    <s v="10"/>
    <d v="2025-01-29T00:00:00"/>
    <d v="2025-01-29T00:00:00"/>
    <s v=""/>
    <d v="2025-02-12T00:00:00"/>
    <n v="40"/>
    <n v="8"/>
    <s v="Liberado"/>
    <n v="1"/>
    <n v="1"/>
    <n v="1"/>
    <n v="0"/>
    <n v="1"/>
    <n v="0"/>
    <s v="X"/>
    <s v="0.00"/>
    <s v=""/>
    <s v="ELECTRONIC EQUIPMENT TRADING SAU (E"/>
    <s v="DYMO"/>
    <s v="1759398"/>
    <s v=""/>
    <n v="0"/>
    <n v="0"/>
    <m/>
    <s v="7218|S24B05_P10322"/>
    <n v="14"/>
    <s v="-"/>
    <m/>
    <s v="YES"/>
    <n v="1"/>
    <s v=""/>
    <s v=""/>
    <n v="0"/>
    <s v="X"/>
    <n v="1"/>
    <s v=""/>
    <s v=""/>
    <s v=""/>
    <s v=""/>
    <n v="1"/>
    <n v="0"/>
    <m/>
    <n v="-352"/>
    <n v="0"/>
    <s v=""/>
    <s v=""/>
  </r>
  <r>
    <n v="313"/>
    <s v=""/>
    <s v="REFORMA ESCALERA BAHIA 3"/>
    <s v="1101829104"/>
    <s v="1"/>
    <d v="2025-01-24T00:00:00"/>
    <s v=""/>
    <s v="4300339373"/>
    <s v="10"/>
    <d v="2025-01-27T00:00:00"/>
    <d v="2025-01-28T00:00:00"/>
    <s v=""/>
    <d v="2025-03-17T00:00:00"/>
    <n v="0"/>
    <n v="0"/>
    <s v="Liberado"/>
    <n v="1"/>
    <n v="1"/>
    <n v="0"/>
    <n v="0"/>
    <n v="0"/>
    <n v="0"/>
    <s v="X"/>
    <s v="0.00"/>
    <s v=""/>
    <s v="ESTRUCTURAS COSAN,S.L."/>
    <s v=""/>
    <s v=""/>
    <s v=""/>
    <n v="0"/>
    <n v="0"/>
    <m/>
    <s v="7218|S24B05_S1075"/>
    <n v="49"/>
    <s v="-"/>
    <m/>
    <s v="YES"/>
    <n v="0"/>
    <s v=""/>
    <s v=""/>
    <n v="0"/>
    <s v="X"/>
    <n v="1"/>
    <s v=""/>
    <s v=""/>
    <s v=""/>
    <s v=""/>
    <n v="1"/>
    <n v="0"/>
    <m/>
    <n v="-319"/>
    <n v="0"/>
    <s v=""/>
    <s v=""/>
  </r>
  <r>
    <n v="314"/>
    <s v="1359900000500"/>
    <s v="COMPRA DIRECTA ELECTRICOS/ELECTRONICOS"/>
    <s v="1101829654"/>
    <s v="1"/>
    <d v="2025-01-27T00:00:00"/>
    <s v=""/>
    <s v="4200595602"/>
    <s v="80"/>
    <d v="2025-01-30T00:00:00"/>
    <d v="2025-01-30T00:00:00"/>
    <s v=""/>
    <d v="2025-02-14T00:00:00"/>
    <n v="30"/>
    <n v="8"/>
    <s v="Liberado"/>
    <n v="1"/>
    <n v="1"/>
    <n v="1"/>
    <n v="0"/>
    <n v="0"/>
    <n v="0"/>
    <s v="X"/>
    <s v="0.00"/>
    <s v=""/>
    <s v="SARVER S.L."/>
    <s v="OTROS FABRICANTES"/>
    <s v="1359900000500"/>
    <s v=""/>
    <n v="0"/>
    <n v="0"/>
    <m/>
    <s v="7218|JA2593_1001"/>
    <n v="15"/>
    <s v="-"/>
    <m/>
    <s v="YES"/>
    <n v="1"/>
    <s v=""/>
    <s v=""/>
    <n v="0"/>
    <s v="X"/>
    <n v="1"/>
    <s v=""/>
    <s v=""/>
    <s v=""/>
    <s v=""/>
    <n v="1"/>
    <n v="0"/>
    <m/>
    <n v="-350"/>
    <n v="0"/>
    <s v=""/>
    <s v=""/>
  </r>
  <r>
    <n v="315"/>
    <s v="1359900000500"/>
    <s v="COMPRA DIRECTA ELECTRICOS/ELECTRONICOS"/>
    <s v="1101829654"/>
    <s v="2"/>
    <d v="2025-01-27T00:00:00"/>
    <s v=""/>
    <s v="4200595602"/>
    <s v="90"/>
    <d v="2025-01-30T00:00:00"/>
    <d v="2025-01-30T00:00:00"/>
    <s v=""/>
    <d v="2025-02-14T00:00:00"/>
    <n v="30"/>
    <n v="8"/>
    <s v="Liberado"/>
    <n v="1"/>
    <n v="1"/>
    <n v="1"/>
    <n v="0"/>
    <n v="0"/>
    <n v="0"/>
    <s v="X"/>
    <s v="0.00"/>
    <s v=""/>
    <s v="SARVER S.L."/>
    <s v="OTROS FABRICANTES"/>
    <s v="1359900000500"/>
    <s v=""/>
    <n v="0"/>
    <n v="0"/>
    <m/>
    <s v="7218|JA2593_1001"/>
    <n v="15"/>
    <s v="-"/>
    <m/>
    <s v="YES"/>
    <n v="1"/>
    <s v=""/>
    <s v=""/>
    <n v="0"/>
    <s v="X"/>
    <n v="1"/>
    <s v=""/>
    <s v=""/>
    <s v=""/>
    <s v=""/>
    <n v="1"/>
    <n v="0"/>
    <m/>
    <n v="-350"/>
    <n v="0"/>
    <s v=""/>
    <s v=""/>
  </r>
  <r>
    <n v="316"/>
    <s v="39121404"/>
    <s v="Puntera hueca de crimpado TE Connectivit"/>
    <s v="1101829712"/>
    <s v="1"/>
    <d v="2025-01-27T00:00:00"/>
    <s v=""/>
    <s v="4800002844"/>
    <s v="300"/>
    <d v="2025-01-27T00:00:00"/>
    <s v=""/>
    <s v=""/>
    <d v="2025-01-28T00:00:00"/>
    <n v="0"/>
    <n v="0"/>
    <s v=""/>
    <n v="50"/>
    <n v="50"/>
    <n v="50"/>
    <n v="0"/>
    <n v="0"/>
    <n v="0"/>
    <s v="X"/>
    <s v="0.00"/>
    <s v=""/>
    <s v="AMIDATA, S.A."/>
    <s v=""/>
    <s v="7187359"/>
    <s v=""/>
    <n v="0"/>
    <n v="0"/>
    <m/>
    <s v="7218|JA2585_1001"/>
    <n v="1"/>
    <s v="-"/>
    <m/>
    <s v="YES"/>
    <n v="50"/>
    <s v=""/>
    <s v=""/>
    <n v="0"/>
    <s v="X"/>
    <n v="1"/>
    <s v=""/>
    <s v=""/>
    <s v=""/>
    <s v=""/>
    <n v="1"/>
    <n v="0"/>
    <m/>
    <n v="-367"/>
    <n v="0"/>
    <s v=""/>
    <s v=""/>
  </r>
  <r>
    <n v="317"/>
    <s v="39121432"/>
    <s v="Terminal redondo no aislado de N&amp;#237;qu"/>
    <s v="1101829712"/>
    <s v="2"/>
    <d v="2025-01-27T00:00:00"/>
    <s v=""/>
    <s v="4800002844"/>
    <s v="310"/>
    <d v="2025-01-27T00:00:00"/>
    <s v=""/>
    <s v=""/>
    <d v="2025-01-28T00:00:00"/>
    <n v="0"/>
    <n v="0"/>
    <s v=""/>
    <n v="20"/>
    <n v="20"/>
    <n v="20"/>
    <n v="0"/>
    <n v="0"/>
    <n v="0"/>
    <s v="X"/>
    <s v="0.00"/>
    <s v=""/>
    <s v="AMIDATA, S.A."/>
    <s v=""/>
    <s v="1611285"/>
    <s v=""/>
    <n v="0"/>
    <n v="0"/>
    <m/>
    <s v="7218|JA2585_1001"/>
    <n v="1"/>
    <s v="-"/>
    <m/>
    <s v="YES"/>
    <n v="20"/>
    <s v=""/>
    <s v=""/>
    <n v="0"/>
    <s v="X"/>
    <n v="1"/>
    <s v=""/>
    <s v=""/>
    <s v=""/>
    <s v=""/>
    <n v="1"/>
    <n v="0"/>
    <m/>
    <n v="-367"/>
    <n v="0"/>
    <s v=""/>
    <s v=""/>
  </r>
  <r>
    <n v="318"/>
    <s v="32000000"/>
    <s v="Conector circular MIL-C-38999 serie III"/>
    <s v="1101829869"/>
    <s v="1"/>
    <d v="2025-01-27T00:00:00"/>
    <s v=""/>
    <s v="4800002845"/>
    <s v="400"/>
    <d v="2025-01-27T00:00:00"/>
    <s v=""/>
    <s v=""/>
    <d v="2025-01-28T00:00:00"/>
    <n v="0"/>
    <n v="0"/>
    <s v=""/>
    <n v="1"/>
    <n v="1"/>
    <n v="1"/>
    <n v="0"/>
    <n v="0"/>
    <n v="0"/>
    <s v="X"/>
    <s v="0.00"/>
    <s v=""/>
    <s v="AMIDATA, S.A."/>
    <s v=""/>
    <s v="2804851"/>
    <s v=""/>
    <n v="0"/>
    <n v="0"/>
    <m/>
    <s v="7218|JA2585_1001"/>
    <n v="1"/>
    <s v="-"/>
    <m/>
    <s v="YES"/>
    <n v="1"/>
    <s v=""/>
    <s v=""/>
    <n v="0"/>
    <s v="X"/>
    <n v="1"/>
    <s v=""/>
    <s v=""/>
    <s v=""/>
    <s v=""/>
    <n v="1"/>
    <n v="0"/>
    <m/>
    <n v="-367"/>
    <n v="0"/>
    <s v=""/>
    <s v=""/>
  </r>
  <r>
    <n v="319"/>
    <s v="1709800000500"/>
    <s v="COMPRA DIRECTA FERRETERIA Y HERRAMIENTAS"/>
    <s v="1101829887"/>
    <s v="1"/>
    <d v="2025-01-27T00:00:00"/>
    <s v=""/>
    <s v="4200596100"/>
    <s v="10"/>
    <d v="2025-02-03T00:00:00"/>
    <d v="2025-02-03T00:00:00"/>
    <s v=""/>
    <d v="2025-02-17T00:00:00"/>
    <n v="30"/>
    <n v="8"/>
    <s v="Liberado"/>
    <n v="1"/>
    <n v="1"/>
    <n v="1"/>
    <n v="0"/>
    <n v="0"/>
    <n v="0"/>
    <s v="X"/>
    <s v="0.00"/>
    <s v=""/>
    <s v="(AEMSA)ALMACENES ELECTRICOS MADRILE"/>
    <s v="OTROS FABRICANTES"/>
    <s v="1709800000500"/>
    <s v=""/>
    <n v="0"/>
    <n v="0"/>
    <m/>
    <s v="7218|JA2593_1001"/>
    <n v="14"/>
    <s v="-"/>
    <m/>
    <s v="YES"/>
    <n v="1"/>
    <s v=""/>
    <s v=""/>
    <n v="0"/>
    <s v="X"/>
    <n v="1"/>
    <s v=""/>
    <s v=""/>
    <s v=""/>
    <s v=""/>
    <n v="1"/>
    <n v="0"/>
    <m/>
    <n v="-347"/>
    <n v="0"/>
    <s v=""/>
    <s v=""/>
  </r>
  <r>
    <n v="320"/>
    <s v="1359900000500"/>
    <s v="COMPRA DIRECTA ELECTRICOS/ELECTRONICOS"/>
    <s v="1101829888"/>
    <s v="1"/>
    <d v="2025-01-27T00:00:00"/>
    <s v=""/>
    <s v="4200596100"/>
    <s v="20"/>
    <d v="2025-02-03T00:00:00"/>
    <d v="2025-02-03T00:00:00"/>
    <s v=""/>
    <d v="2025-02-17T00:00:00"/>
    <n v="30"/>
    <n v="8"/>
    <s v="Liberado"/>
    <n v="1"/>
    <n v="1"/>
    <n v="1"/>
    <n v="0"/>
    <n v="0"/>
    <n v="0"/>
    <s v="X"/>
    <s v="0.00"/>
    <s v=""/>
    <s v="(AEMSA)ALMACENES ELECTRICOS MADRILE"/>
    <s v="OTROS FABRICANTES"/>
    <s v="1359900000500"/>
    <s v=""/>
    <n v="0"/>
    <n v="0"/>
    <m/>
    <s v="7218|JA2593_1001"/>
    <n v="14"/>
    <s v="-"/>
    <m/>
    <s v="YES"/>
    <n v="1"/>
    <s v=""/>
    <s v=""/>
    <n v="0"/>
    <s v="X"/>
    <n v="1"/>
    <s v=""/>
    <s v=""/>
    <s v=""/>
    <s v=""/>
    <n v="1"/>
    <n v="0"/>
    <m/>
    <n v="-347"/>
    <n v="0"/>
    <s v=""/>
    <s v=""/>
  </r>
  <r>
    <n v="321"/>
    <s v="1359900000500"/>
    <s v="COMPRA DIRECTA ELECTRICOS/ELECTRONICOS"/>
    <s v="1101829913"/>
    <s v="1"/>
    <d v="2025-01-27T00:00:00"/>
    <s v=""/>
    <s v="4200596107"/>
    <s v="80"/>
    <d v="2025-02-03T00:00:00"/>
    <d v="2025-02-03T00:00:00"/>
    <s v=""/>
    <d v="2025-02-17T00:00:00"/>
    <n v="30"/>
    <n v="8"/>
    <s v="Liberado"/>
    <n v="1"/>
    <n v="1"/>
    <n v="1"/>
    <n v="0"/>
    <n v="0"/>
    <n v="0"/>
    <s v="X"/>
    <s v="0.00"/>
    <s v=""/>
    <s v="(AEMSA)ALMACENES ELECTRICOS MADRILE"/>
    <s v="OTROS FABRICANTES"/>
    <s v="1359900000500"/>
    <s v=""/>
    <n v="0"/>
    <n v="0"/>
    <m/>
    <s v="7218|JA2593_1001"/>
    <n v="14"/>
    <s v="-"/>
    <m/>
    <s v="YES"/>
    <n v="1"/>
    <s v=""/>
    <s v=""/>
    <n v="0"/>
    <s v="X"/>
    <n v="1"/>
    <s v=""/>
    <s v=""/>
    <s v=""/>
    <s v=""/>
    <n v="1"/>
    <n v="0"/>
    <m/>
    <n v="-347"/>
    <n v="0"/>
    <s v=""/>
    <s v=""/>
  </r>
  <r>
    <n v="322"/>
    <s v="1709800000500"/>
    <s v="COMPRA DIRECTA FERRETERIA Y HERRAMIENTAS"/>
    <s v="1101829941"/>
    <s v="1"/>
    <d v="2025-01-27T00:00:00"/>
    <s v=""/>
    <s v="4200596234"/>
    <s v="60"/>
    <d v="2025-02-04T00:00:00"/>
    <d v="2025-02-04T00:00:00"/>
    <s v=""/>
    <d v="2025-02-17T00:00:00"/>
    <n v="30"/>
    <n v="8"/>
    <s v="Liberado"/>
    <n v="1"/>
    <n v="1"/>
    <n v="1"/>
    <n v="0"/>
    <n v="0"/>
    <n v="0"/>
    <s v="X"/>
    <s v="0.00"/>
    <s v=""/>
    <s v="ABACO SUYTEC, S.A.U."/>
    <s v="OTROS FABRICANTES"/>
    <s v="1709800000500"/>
    <s v=""/>
    <n v="0"/>
    <n v="0"/>
    <m/>
    <s v="7218|S24B05_S1075"/>
    <n v="13"/>
    <s v="-"/>
    <m/>
    <s v="YES"/>
    <n v="1"/>
    <s v=""/>
    <s v=""/>
    <n v="0"/>
    <s v="X"/>
    <n v="1"/>
    <s v=""/>
    <s v=""/>
    <s v=""/>
    <s v=""/>
    <n v="1"/>
    <n v="0"/>
    <m/>
    <n v="-347"/>
    <n v="0"/>
    <s v=""/>
    <s v=""/>
  </r>
  <r>
    <n v="323"/>
    <s v="7889090900000"/>
    <s v="ROPA LABORAL CATALOGO INDRA"/>
    <s v="1101830334"/>
    <s v="1"/>
    <d v="2025-01-28T00:00:00"/>
    <s v=""/>
    <s v="4900010251"/>
    <s v="10"/>
    <d v="2025-01-28T00:00:00"/>
    <s v=""/>
    <s v=""/>
    <d v="2025-03-31T00:00:00"/>
    <n v="40"/>
    <n v="8"/>
    <s v=""/>
    <n v="1"/>
    <n v="1"/>
    <n v="1"/>
    <n v="0"/>
    <n v="0"/>
    <n v="0"/>
    <s v="X"/>
    <s v="0.00"/>
    <s v=""/>
    <s v="VESTUARIO Y PROTECCION LABORAL JOYS"/>
    <s v="INDRA SISTEMAS S.A."/>
    <s v="7889090900000"/>
    <s v=""/>
    <n v="0"/>
    <n v="0"/>
    <m/>
    <s v="7218|JA2594_1001"/>
    <n v="62"/>
    <s v="-"/>
    <m/>
    <s v="YES"/>
    <n v="1"/>
    <s v=""/>
    <s v=""/>
    <n v="0"/>
    <s v="X"/>
    <n v="1"/>
    <s v=""/>
    <s v=""/>
    <s v=""/>
    <s v=""/>
    <n v="1"/>
    <n v="0"/>
    <m/>
    <n v="-305"/>
    <n v="0"/>
    <s v=""/>
    <s v=""/>
  </r>
  <r>
    <n v="324"/>
    <s v="39121402"/>
    <s v="Punto de toma de tierra para rack para p"/>
    <s v="1101831419"/>
    <s v="1"/>
    <d v="2025-01-30T00:00:00"/>
    <s v=""/>
    <s v="4800002850"/>
    <s v="280"/>
    <d v="2025-01-29T00:00:00"/>
    <s v=""/>
    <s v=""/>
    <d v="2025-01-31T00:00:00"/>
    <n v="0"/>
    <n v="0"/>
    <s v=""/>
    <n v="4"/>
    <n v="4"/>
    <n v="4"/>
    <n v="0"/>
    <n v="0"/>
    <n v="0"/>
    <s v="X"/>
    <s v="0.00"/>
    <s v=""/>
    <s v="AMIDATA, S.A."/>
    <s v=""/>
    <s v="0392141"/>
    <s v=""/>
    <n v="0"/>
    <n v="0"/>
    <m/>
    <s v="7218|JA2585_1001"/>
    <n v="2"/>
    <s v="-"/>
    <m/>
    <s v="YES"/>
    <n v="4"/>
    <s v=""/>
    <s v=""/>
    <n v="0"/>
    <s v="X"/>
    <n v="1"/>
    <s v=""/>
    <s v=""/>
    <s v=""/>
    <s v=""/>
    <n v="1"/>
    <n v="0"/>
    <m/>
    <n v="-364"/>
    <n v="0"/>
    <s v=""/>
    <s v=""/>
  </r>
  <r>
    <n v="325"/>
    <s v="39121404"/>
    <s v="Puntera hueca de crimpado TE Connectivit"/>
    <s v="1101831419"/>
    <s v="2"/>
    <d v="2025-01-30T00:00:00"/>
    <s v=""/>
    <s v="4800002850"/>
    <s v="290"/>
    <d v="2025-01-29T00:00:00"/>
    <s v=""/>
    <s v=""/>
    <d v="2025-01-31T00:00:00"/>
    <n v="0"/>
    <n v="0"/>
    <s v=""/>
    <n v="50"/>
    <n v="50"/>
    <n v="50"/>
    <n v="0"/>
    <n v="0"/>
    <n v="0"/>
    <s v="X"/>
    <s v="0.00"/>
    <s v=""/>
    <s v="AMIDATA, S.A."/>
    <s v=""/>
    <s v="7187359"/>
    <s v=""/>
    <n v="0"/>
    <n v="0"/>
    <m/>
    <s v="7218|JA2585_1001"/>
    <n v="2"/>
    <s v="-"/>
    <m/>
    <s v="YES"/>
    <n v="50"/>
    <s v=""/>
    <s v=""/>
    <n v="0"/>
    <s v="X"/>
    <n v="1"/>
    <s v=""/>
    <s v=""/>
    <s v=""/>
    <s v=""/>
    <n v="1"/>
    <n v="0"/>
    <m/>
    <n v="-364"/>
    <n v="0"/>
    <s v=""/>
    <s v=""/>
  </r>
  <r>
    <n v="326"/>
    <s v="1359900000500"/>
    <s v="COMPRA DIRECTA ELECTRICOS/ELECTRONICOS"/>
    <s v="1101831641"/>
    <s v="1"/>
    <d v="2025-01-30T00:00:00"/>
    <s v=""/>
    <s v="4200596485"/>
    <s v="20"/>
    <d v="2025-02-05T00:00:00"/>
    <d v="2025-02-06T00:00:00"/>
    <s v=""/>
    <d v="2025-02-19T00:00:00"/>
    <n v="30"/>
    <n v="8"/>
    <s v="Liberado"/>
    <n v="1"/>
    <n v="1"/>
    <n v="1"/>
    <n v="0"/>
    <n v="0"/>
    <n v="0"/>
    <s v="X"/>
    <s v="0.00"/>
    <s v=""/>
    <s v="(AEMSA)ALMACENES ELECTRICOS MADRILE"/>
    <s v="OTROS FABRICANTES"/>
    <s v="1359900000500"/>
    <s v=""/>
    <n v="0"/>
    <n v="0"/>
    <m/>
    <s v="7218|JA2594_1001"/>
    <n v="14"/>
    <s v="-"/>
    <m/>
    <s v="YES"/>
    <n v="1"/>
    <s v=""/>
    <s v=""/>
    <n v="0"/>
    <s v="X"/>
    <n v="1"/>
    <s v=""/>
    <s v=""/>
    <s v=""/>
    <s v=""/>
    <n v="1"/>
    <n v="0"/>
    <m/>
    <n v="-345"/>
    <n v="0"/>
    <s v=""/>
    <s v=""/>
  </r>
  <r>
    <n v="327"/>
    <s v="1359900000500"/>
    <s v="COMPRA DIRECTA ELECTRICOS/ELECTRONICOS"/>
    <s v="1101831641"/>
    <s v="2"/>
    <d v="2025-01-30T00:00:00"/>
    <s v=""/>
    <s v="4200596485"/>
    <s v="30"/>
    <d v="2025-02-05T00:00:00"/>
    <d v="2025-02-06T00:00:00"/>
    <s v=""/>
    <d v="2025-02-19T00:00:00"/>
    <n v="30"/>
    <n v="8"/>
    <s v="Liberado"/>
    <n v="1"/>
    <n v="1"/>
    <n v="1"/>
    <n v="0"/>
    <n v="0"/>
    <n v="0"/>
    <s v="X"/>
    <s v="0.00"/>
    <s v=""/>
    <s v="(AEMSA)ALMACENES ELECTRICOS MADRILE"/>
    <s v="OTROS FABRICANTES"/>
    <s v="1359900000500"/>
    <s v=""/>
    <n v="0"/>
    <n v="0"/>
    <m/>
    <s v="7218|JA2594_1001"/>
    <n v="14"/>
    <s v="-"/>
    <m/>
    <s v="YES"/>
    <n v="1"/>
    <s v=""/>
    <s v=""/>
    <n v="0"/>
    <s v="X"/>
    <n v="1"/>
    <s v=""/>
    <s v=""/>
    <s v=""/>
    <s v=""/>
    <n v="1"/>
    <n v="0"/>
    <m/>
    <n v="-345"/>
    <n v="0"/>
    <s v=""/>
    <s v=""/>
  </r>
  <r>
    <n v="328"/>
    <s v="1359900000500"/>
    <s v="COMPRA DIRECTA ELECTRICOS/ELECTRONICOS"/>
    <s v="1101831671"/>
    <s v="1"/>
    <d v="2025-01-30T00:00:00"/>
    <s v=""/>
    <s v="4200596485"/>
    <s v="40"/>
    <d v="2025-02-05T00:00:00"/>
    <d v="2025-02-06T00:00:00"/>
    <s v=""/>
    <d v="2025-02-19T00:00:00"/>
    <n v="30"/>
    <n v="8"/>
    <s v="Liberado"/>
    <n v="1"/>
    <n v="1"/>
    <n v="1"/>
    <n v="0"/>
    <n v="0"/>
    <n v="0"/>
    <s v="X"/>
    <s v="0.00"/>
    <s v=""/>
    <s v="(AEMSA)ALMACENES ELECTRICOS MADRILE"/>
    <s v="OTROS FABRICANTES"/>
    <s v="1359900000500"/>
    <s v=""/>
    <n v="0"/>
    <n v="0"/>
    <m/>
    <s v="7218|JA2594_1001"/>
    <n v="14"/>
    <s v="-"/>
    <m/>
    <s v="YES"/>
    <n v="1"/>
    <s v=""/>
    <s v=""/>
    <n v="0"/>
    <s v="X"/>
    <n v="1"/>
    <s v=""/>
    <s v=""/>
    <s v=""/>
    <s v=""/>
    <n v="1"/>
    <n v="0"/>
    <m/>
    <n v="-345"/>
    <n v="0"/>
    <s v=""/>
    <s v=""/>
  </r>
  <r>
    <n v="329"/>
    <s v="1359900000500"/>
    <s v="COMPRA DIRECTA ELECTRICOS/ELECTRONICOS"/>
    <s v="1101831749"/>
    <s v="1"/>
    <d v="2025-01-30T00:00:00"/>
    <s v=""/>
    <s v="4200596508"/>
    <s v="30"/>
    <d v="2025-02-05T00:00:00"/>
    <d v="2025-02-06T00:00:00"/>
    <s v=""/>
    <d v="2025-02-19T00:00:00"/>
    <n v="30"/>
    <n v="8"/>
    <s v="Liberado"/>
    <n v="1"/>
    <n v="1"/>
    <n v="1"/>
    <n v="0"/>
    <n v="0"/>
    <n v="0"/>
    <s v="X"/>
    <s v="0.00"/>
    <s v=""/>
    <s v="(AEMSA)ALMACENES ELECTRICOS MADRILE"/>
    <s v="OTROS FABRICANTES"/>
    <s v="1359900000500"/>
    <s v=""/>
    <n v="0"/>
    <n v="0"/>
    <m/>
    <s v="7218|JA2582_1001"/>
    <n v="14"/>
    <s v="-"/>
    <m/>
    <s v="YES"/>
    <n v="1"/>
    <s v=""/>
    <s v=""/>
    <n v="0"/>
    <s v="X"/>
    <n v="1"/>
    <s v=""/>
    <s v=""/>
    <s v=""/>
    <s v=""/>
    <n v="1"/>
    <n v="0"/>
    <m/>
    <n v="-345"/>
    <n v="0"/>
    <s v=""/>
    <s v=""/>
  </r>
  <r>
    <n v="330"/>
    <s v="1359900000500"/>
    <s v="COMPRA DIRECTA ELECTRICOS/ELECTRONICOS"/>
    <s v="1101831775"/>
    <s v="1"/>
    <d v="2025-01-30T00:00:00"/>
    <s v=""/>
    <s v="4200596514"/>
    <s v="10"/>
    <d v="2025-02-05T00:00:00"/>
    <d v="2025-02-06T00:00:00"/>
    <s v=""/>
    <d v="2025-02-19T00:00:00"/>
    <n v="30"/>
    <n v="8"/>
    <s v="Liberado"/>
    <n v="1"/>
    <n v="1"/>
    <n v="1"/>
    <n v="0"/>
    <n v="0"/>
    <n v="0"/>
    <s v="X"/>
    <s v="0.00"/>
    <s v=""/>
    <s v="SARVER S.L."/>
    <s v="OTROS FABRICANTES"/>
    <s v="1359900000500"/>
    <s v=""/>
    <n v="0"/>
    <n v="0"/>
    <m/>
    <s v="7218|JA2593_1001"/>
    <n v="14"/>
    <s v="-"/>
    <m/>
    <s v="YES"/>
    <n v="1"/>
    <s v=""/>
    <s v=""/>
    <n v="0"/>
    <s v="X"/>
    <n v="1"/>
    <s v=""/>
    <s v=""/>
    <s v=""/>
    <s v=""/>
    <n v="1"/>
    <n v="0"/>
    <m/>
    <n v="-345"/>
    <n v="0"/>
    <s v=""/>
    <s v=""/>
  </r>
  <r>
    <n v="331"/>
    <s v="1359900000500"/>
    <s v="COMPRA DIRECTA ELECTRICOS/ELECTRONICOS"/>
    <s v="1101831775"/>
    <s v="2"/>
    <d v="2025-01-30T00:00:00"/>
    <s v=""/>
    <s v="4200596514"/>
    <s v="20"/>
    <d v="2025-02-05T00:00:00"/>
    <d v="2025-02-06T00:00:00"/>
    <s v=""/>
    <d v="2025-02-19T00:00:00"/>
    <n v="30"/>
    <n v="8"/>
    <s v="Liberado"/>
    <n v="1"/>
    <n v="1"/>
    <n v="1"/>
    <n v="0"/>
    <n v="0"/>
    <n v="0"/>
    <s v="X"/>
    <s v="0.00"/>
    <s v=""/>
    <s v="SARVER S.L."/>
    <s v="OTROS FABRICANTES"/>
    <s v="1359900000500"/>
    <s v=""/>
    <n v="0"/>
    <n v="0"/>
    <m/>
    <s v="7218|JA2593_1001"/>
    <n v="14"/>
    <s v="-"/>
    <m/>
    <s v="YES"/>
    <n v="1"/>
    <s v=""/>
    <s v=""/>
    <n v="0"/>
    <s v="X"/>
    <n v="1"/>
    <s v=""/>
    <s v=""/>
    <s v=""/>
    <s v=""/>
    <n v="1"/>
    <n v="0"/>
    <m/>
    <n v="-345"/>
    <n v="0"/>
    <s v=""/>
    <s v=""/>
  </r>
  <r>
    <n v="332"/>
    <s v="1359900000500"/>
    <s v="COMPRA DIRECTA ELECTRICOS/ELECTRONICOS"/>
    <s v="1101831775"/>
    <s v="3"/>
    <d v="2025-01-30T00:00:00"/>
    <s v=""/>
    <s v="4200596514"/>
    <s v="30"/>
    <d v="2025-02-05T00:00:00"/>
    <d v="2025-02-06T00:00:00"/>
    <s v=""/>
    <d v="2025-02-19T00:00:00"/>
    <n v="30"/>
    <n v="8"/>
    <s v="Liberado"/>
    <n v="1"/>
    <n v="1"/>
    <n v="1"/>
    <n v="0"/>
    <n v="0"/>
    <n v="0"/>
    <s v="X"/>
    <s v="0.00"/>
    <s v=""/>
    <s v="SARVER S.L."/>
    <s v="OTROS FABRICANTES"/>
    <s v="1359900000500"/>
    <s v=""/>
    <n v="0"/>
    <n v="0"/>
    <m/>
    <s v="7218|JA2593_1001"/>
    <n v="14"/>
    <s v="-"/>
    <m/>
    <s v="YES"/>
    <n v="1"/>
    <s v=""/>
    <s v=""/>
    <n v="0"/>
    <s v="X"/>
    <n v="1"/>
    <s v=""/>
    <s v=""/>
    <s v=""/>
    <s v=""/>
    <n v="1"/>
    <n v="0"/>
    <m/>
    <n v="-345"/>
    <n v="0"/>
    <s v=""/>
    <s v=""/>
  </r>
  <r>
    <n v="333"/>
    <s v="1359900000500"/>
    <s v="COMPRA DIRECTA ELECTRICOS/ELECTRONICOS"/>
    <s v="1101831788"/>
    <s v="1"/>
    <d v="2025-01-30T00:00:00"/>
    <s v=""/>
    <s v="4200596803"/>
    <s v="10"/>
    <d v="2025-02-07T00:00:00"/>
    <d v="2025-02-07T00:00:00"/>
    <s v=""/>
    <d v="2025-02-21T00:00:00"/>
    <n v="30"/>
    <n v="8"/>
    <s v="Liberado"/>
    <n v="1"/>
    <n v="1"/>
    <n v="1"/>
    <n v="0"/>
    <n v="0"/>
    <n v="0"/>
    <s v="X"/>
    <s v="0.00"/>
    <s v=""/>
    <s v="SARVER S.L."/>
    <s v="OTROS FABRICANTES"/>
    <s v="1359900000500"/>
    <s v=""/>
    <n v="0"/>
    <n v="0"/>
    <m/>
    <s v="7218|JA2593_1001"/>
    <n v="14"/>
    <s v="-"/>
    <m/>
    <s v="YES"/>
    <n v="1"/>
    <s v=""/>
    <s v=""/>
    <n v="0"/>
    <s v="X"/>
    <n v="1"/>
    <s v=""/>
    <s v=""/>
    <s v=""/>
    <s v=""/>
    <n v="1"/>
    <n v="0"/>
    <m/>
    <n v="-343"/>
    <n v="0"/>
    <s v=""/>
    <s v=""/>
  </r>
  <r>
    <n v="334"/>
    <s v="1359900000500"/>
    <s v="COMPRA DIRECTA ELECTRICOS/ELECTRONICOS"/>
    <s v="1101831788"/>
    <s v="2"/>
    <d v="2025-01-30T00:00:00"/>
    <s v=""/>
    <s v="4200596803"/>
    <s v="20"/>
    <d v="2025-02-07T00:00:00"/>
    <d v="2025-02-07T00:00:00"/>
    <s v=""/>
    <d v="2025-02-21T00:00:00"/>
    <n v="30"/>
    <n v="8"/>
    <s v="Liberado"/>
    <n v="1"/>
    <n v="1"/>
    <n v="1"/>
    <n v="0"/>
    <n v="0"/>
    <n v="0"/>
    <s v="X"/>
    <s v="0.00"/>
    <s v=""/>
    <s v="SARVER S.L."/>
    <s v="OTROS FABRICANTES"/>
    <s v="1359900000500"/>
    <s v=""/>
    <n v="0"/>
    <n v="0"/>
    <m/>
    <s v="7218|JA2593_1001"/>
    <n v="14"/>
    <s v="-"/>
    <m/>
    <s v="YES"/>
    <n v="1"/>
    <s v=""/>
    <s v=""/>
    <n v="0"/>
    <s v="X"/>
    <n v="1"/>
    <s v=""/>
    <s v=""/>
    <s v=""/>
    <s v=""/>
    <n v="1"/>
    <n v="0"/>
    <m/>
    <n v="-343"/>
    <n v="0"/>
    <s v=""/>
    <s v=""/>
  </r>
  <r>
    <n v="335"/>
    <s v="39121412"/>
    <s v="Carcasa de conector circular Amphenol Li"/>
    <s v="1101832041"/>
    <s v="1"/>
    <d v="2025-01-31T00:00:00"/>
    <s v=""/>
    <s v="4800002853"/>
    <s v="400"/>
    <d v="2025-01-30T00:00:00"/>
    <s v=""/>
    <s v=""/>
    <d v="2025-02-01T00:00:00"/>
    <n v="0"/>
    <n v="0"/>
    <s v=""/>
    <n v="1"/>
    <n v="1"/>
    <n v="1"/>
    <n v="0"/>
    <n v="0"/>
    <n v="0"/>
    <s v="X"/>
    <s v="0.00"/>
    <s v=""/>
    <s v="AMIDATA, S.A."/>
    <s v=""/>
    <s v="2259368"/>
    <s v=""/>
    <n v="0"/>
    <n v="0"/>
    <m/>
    <s v="7218|JA2585_1001"/>
    <n v="2"/>
    <s v="-"/>
    <m/>
    <s v="YES"/>
    <n v="1"/>
    <s v=""/>
    <s v=""/>
    <n v="0"/>
    <s v="X"/>
    <n v="1"/>
    <s v=""/>
    <s v=""/>
    <s v=""/>
    <s v=""/>
    <n v="1"/>
    <n v="0"/>
    <m/>
    <n v="-363"/>
    <n v="0"/>
    <s v=""/>
    <s v=""/>
  </r>
  <r>
    <n v="336"/>
    <s v="55121612"/>
    <s v="TMS-SCE-3/16-2.0-9"/>
    <s v="1101832041"/>
    <s v="2"/>
    <d v="2025-01-31T00:00:00"/>
    <s v=""/>
    <s v="4800002853"/>
    <s v="410"/>
    <d v="2025-01-30T00:00:00"/>
    <s v=""/>
    <s v=""/>
    <d v="2025-02-01T00:00:00"/>
    <n v="0"/>
    <n v="0"/>
    <s v=""/>
    <n v="1000"/>
    <n v="1000"/>
    <n v="1000"/>
    <n v="0"/>
    <n v="0"/>
    <n v="0"/>
    <s v="X"/>
    <s v="0.00"/>
    <s v=""/>
    <s v="AMIDATA, S.A."/>
    <s v=""/>
    <s v="2657051"/>
    <s v=""/>
    <n v="0"/>
    <n v="0"/>
    <m/>
    <s v="7218|JA2585_1001"/>
    <n v="2"/>
    <s v="-"/>
    <m/>
    <s v="YES"/>
    <n v="1000"/>
    <s v=""/>
    <s v=""/>
    <n v="0"/>
    <s v="X"/>
    <n v="1"/>
    <s v=""/>
    <s v=""/>
    <s v=""/>
    <s v=""/>
    <n v="1"/>
    <n v="0"/>
    <m/>
    <n v="-363"/>
    <n v="0"/>
    <s v=""/>
    <s v=""/>
  </r>
  <r>
    <n v="337"/>
    <s v="55121611"/>
    <s v="Etiquetas termorretr&amp;#225;ctiles TE Conn"/>
    <s v="1101832041"/>
    <s v="3"/>
    <d v="2025-01-31T00:00:00"/>
    <s v=""/>
    <s v="4800002853"/>
    <s v="420"/>
    <d v="2025-01-30T00:00:00"/>
    <s v=""/>
    <s v=""/>
    <d v="2025-02-01T00:00:00"/>
    <n v="0"/>
    <n v="0"/>
    <s v=""/>
    <n v="10"/>
    <n v="10"/>
    <n v="10"/>
    <n v="0"/>
    <n v="0"/>
    <n v="0"/>
    <s v="X"/>
    <s v="0.00"/>
    <s v=""/>
    <s v="AMIDATA, S.A."/>
    <s v=""/>
    <s v="2672556"/>
    <s v=""/>
    <n v="0"/>
    <n v="0"/>
    <m/>
    <s v="7218|JA2585_1001"/>
    <n v="2"/>
    <s v="-"/>
    <m/>
    <s v="YES"/>
    <n v="10"/>
    <s v=""/>
    <s v=""/>
    <n v="0"/>
    <s v="X"/>
    <n v="1"/>
    <s v=""/>
    <s v=""/>
    <s v=""/>
    <s v=""/>
    <n v="1"/>
    <n v="0"/>
    <m/>
    <n v="-363"/>
    <n v="0"/>
    <s v=""/>
    <s v=""/>
  </r>
  <r>
    <n v="338"/>
    <s v="32000000"/>
    <s v="Conector circular MIL-C-38999 serie III"/>
    <s v="1101832041"/>
    <s v="4"/>
    <d v="2025-01-31T00:00:00"/>
    <s v=""/>
    <s v="4800002853"/>
    <s v="430"/>
    <d v="2025-01-30T00:00:00"/>
    <s v=""/>
    <s v=""/>
    <d v="2025-02-01T00:00:00"/>
    <n v="0"/>
    <n v="0"/>
    <s v=""/>
    <n v="2"/>
    <n v="2"/>
    <n v="2"/>
    <n v="0"/>
    <n v="0"/>
    <n v="0"/>
    <s v="X"/>
    <s v="0.00"/>
    <s v=""/>
    <s v="AMIDATA, S.A."/>
    <s v=""/>
    <s v="2804922"/>
    <s v=""/>
    <n v="0"/>
    <n v="0"/>
    <m/>
    <s v="7218|JA2585_1001"/>
    <n v="2"/>
    <s v="-"/>
    <m/>
    <s v="YES"/>
    <n v="2"/>
    <s v=""/>
    <s v=""/>
    <n v="0"/>
    <s v="X"/>
    <n v="1"/>
    <s v=""/>
    <s v=""/>
    <s v=""/>
    <s v=""/>
    <n v="1"/>
    <n v="0"/>
    <m/>
    <n v="-363"/>
    <n v="0"/>
    <s v=""/>
    <s v=""/>
  </r>
  <r>
    <n v="339"/>
    <s v="1359900000500"/>
    <s v="COMPRA DIRECTA ELECTRICOS/ELECTRONICOS"/>
    <s v="1101832157"/>
    <s v="1"/>
    <d v="2025-01-31T00:00:00"/>
    <s v=""/>
    <s v="4200596840"/>
    <s v="30"/>
    <d v="2025-02-07T00:00:00"/>
    <d v="2025-02-07T00:00:00"/>
    <s v=""/>
    <d v="2025-02-21T00:00:00"/>
    <n v="30"/>
    <n v="8"/>
    <s v="Liberado"/>
    <n v="1"/>
    <n v="1"/>
    <n v="1"/>
    <n v="0"/>
    <n v="0"/>
    <n v="0"/>
    <s v="X"/>
    <s v="0.00"/>
    <s v=""/>
    <s v="(AEMSA)ALMACENES ELECTRICOS MADRILE"/>
    <s v="OTROS FABRICANTES"/>
    <s v="1359900000500"/>
    <s v=""/>
    <n v="0"/>
    <n v="0"/>
    <m/>
    <s v="7218|JA2594_1001"/>
    <n v="14"/>
    <s v="-"/>
    <m/>
    <s v="YES"/>
    <n v="1"/>
    <s v=""/>
    <s v=""/>
    <n v="0"/>
    <s v="X"/>
    <n v="1"/>
    <s v=""/>
    <s v=""/>
    <s v=""/>
    <s v=""/>
    <n v="1"/>
    <n v="0"/>
    <m/>
    <n v="-343"/>
    <n v="0"/>
    <s v=""/>
    <s v=""/>
  </r>
  <r>
    <n v="340"/>
    <s v="1359900000500"/>
    <s v="COMPRA DIRECTA ELECTRICOS/ELECTRONICOS"/>
    <s v="1101832157"/>
    <s v="2"/>
    <d v="2025-01-31T00:00:00"/>
    <s v=""/>
    <s v="4200596840"/>
    <s v="40"/>
    <d v="2025-02-07T00:00:00"/>
    <d v="2025-02-07T00:00:00"/>
    <s v=""/>
    <d v="2025-02-21T00:00:00"/>
    <n v="30"/>
    <n v="8"/>
    <s v="Liberado"/>
    <n v="1"/>
    <n v="1"/>
    <n v="1"/>
    <n v="0"/>
    <n v="0"/>
    <n v="0"/>
    <s v="X"/>
    <s v="0.00"/>
    <s v=""/>
    <s v="(AEMSA)ALMACENES ELECTRICOS MADRILE"/>
    <s v="OTROS FABRICANTES"/>
    <s v="1359900000500"/>
    <s v=""/>
    <n v="0"/>
    <n v="0"/>
    <m/>
    <s v="7218|JA2594_1001"/>
    <n v="14"/>
    <s v="-"/>
    <m/>
    <s v="YES"/>
    <n v="1"/>
    <s v=""/>
    <s v=""/>
    <n v="0"/>
    <s v="X"/>
    <n v="1"/>
    <s v=""/>
    <s v=""/>
    <s v=""/>
    <s v=""/>
    <n v="1"/>
    <n v="0"/>
    <m/>
    <n v="-343"/>
    <n v="0"/>
    <s v=""/>
    <s v=""/>
  </r>
  <r>
    <n v="341"/>
    <s v="32000000"/>
    <s v="Conector circular MIL-C-38999 serie III"/>
    <s v="1101832199"/>
    <s v="1"/>
    <d v="2025-01-31T00:00:00"/>
    <s v=""/>
    <s v="4800002855"/>
    <s v="110"/>
    <d v="2025-01-31T00:00:00"/>
    <s v=""/>
    <s v=""/>
    <d v="2025-02-01T00:00:00"/>
    <n v="0"/>
    <n v="0"/>
    <s v=""/>
    <n v="1"/>
    <n v="1"/>
    <n v="1"/>
    <n v="0"/>
    <n v="0"/>
    <n v="0"/>
    <s v="X"/>
    <s v="0.00"/>
    <s v=""/>
    <s v="AMIDATA, S.A."/>
    <s v=""/>
    <s v="2804851"/>
    <s v=""/>
    <n v="0"/>
    <n v="0"/>
    <m/>
    <s v="7218|JA2585_1001"/>
    <n v="1"/>
    <s v="-"/>
    <m/>
    <s v="YES"/>
    <n v="1"/>
    <s v=""/>
    <s v=""/>
    <n v="0"/>
    <s v="X"/>
    <n v="1"/>
    <s v=""/>
    <s v=""/>
    <s v=""/>
    <s v=""/>
    <n v="1"/>
    <n v="0"/>
    <m/>
    <n v="-363"/>
    <n v="0"/>
    <s v=""/>
    <s v=""/>
  </r>
  <r>
    <n v="342"/>
    <s v="39121432"/>
    <s v="Terminal de leng&amp;#252;eta hembra aislado"/>
    <s v="1101832711"/>
    <s v="1"/>
    <d v="2025-02-03T00:00:00"/>
    <s v=""/>
    <s v="4800002856"/>
    <s v="210"/>
    <d v="2025-02-03T00:00:00"/>
    <s v=""/>
    <s v=""/>
    <d v="2025-02-04T00:00:00"/>
    <n v="0"/>
    <n v="0"/>
    <s v=""/>
    <n v="200"/>
    <n v="200"/>
    <n v="200"/>
    <n v="0"/>
    <n v="0"/>
    <n v="0"/>
    <s v="X"/>
    <s v="0.00"/>
    <s v=""/>
    <s v="AMIDATA, S.A."/>
    <s v=""/>
    <s v="2455446"/>
    <s v=""/>
    <n v="0"/>
    <n v="0"/>
    <m/>
    <s v="7218|JA2585_1001"/>
    <n v="1"/>
    <s v="-"/>
    <m/>
    <s v="YES"/>
    <n v="200"/>
    <s v=""/>
    <s v=""/>
    <n v="0"/>
    <s v="X"/>
    <n v="1"/>
    <s v=""/>
    <s v=""/>
    <s v=""/>
    <s v=""/>
    <n v="2"/>
    <n v="0"/>
    <m/>
    <n v="-360"/>
    <n v="0"/>
    <s v=""/>
    <s v=""/>
  </r>
  <r>
    <n v="343"/>
    <s v="46171509"/>
    <s v="Armario para llaves con 20 ganchos Secur"/>
    <s v="1101832948"/>
    <s v="1"/>
    <d v="2025-02-04T00:00:00"/>
    <s v=""/>
    <s v="4800002856"/>
    <s v="590"/>
    <d v="2025-02-03T00:00:00"/>
    <s v=""/>
    <s v=""/>
    <d v="2025-02-05T00:00:00"/>
    <n v="0"/>
    <n v="0"/>
    <s v=""/>
    <n v="1"/>
    <n v="1"/>
    <n v="1"/>
    <n v="0"/>
    <n v="0"/>
    <n v="0"/>
    <s v="X"/>
    <s v="0.00"/>
    <s v=""/>
    <s v="AMIDATA, S.A."/>
    <s v=""/>
    <s v="0219734"/>
    <s v=""/>
    <n v="0"/>
    <n v="0"/>
    <m/>
    <s v="7218|JA2593_1001"/>
    <n v="2"/>
    <s v="-"/>
    <m/>
    <s v="YES"/>
    <n v="1"/>
    <s v=""/>
    <s v=""/>
    <n v="0"/>
    <s v="X"/>
    <n v="1"/>
    <s v=""/>
    <s v=""/>
    <s v=""/>
    <s v=""/>
    <n v="2"/>
    <n v="0"/>
    <m/>
    <n v="-359"/>
    <n v="0"/>
    <s v=""/>
    <s v=""/>
  </r>
  <r>
    <n v="344"/>
    <s v="1359900000500"/>
    <s v="COMPRA DIRECTA ELECTRICOS/ELECTRONICOS"/>
    <s v="1101833067"/>
    <s v="1"/>
    <d v="2025-02-04T00:00:00"/>
    <s v=""/>
    <s v="4200597455"/>
    <s v="10"/>
    <d v="2025-02-12T00:00:00"/>
    <d v="2025-02-13T00:00:00"/>
    <s v=""/>
    <d v="2025-02-26T00:00:00"/>
    <n v="30"/>
    <n v="8"/>
    <s v="Liberado"/>
    <n v="1"/>
    <n v="1"/>
    <n v="1"/>
    <n v="0"/>
    <n v="0"/>
    <n v="0"/>
    <s v="X"/>
    <s v="0.00"/>
    <s v=""/>
    <s v="(AEMSA)ALMACENES ELECTRICOS MADRILE"/>
    <s v="OTROS FABRICANTES"/>
    <s v="1359900000500"/>
    <s v=""/>
    <n v="0"/>
    <n v="0"/>
    <m/>
    <s v="7218|JA2594_1001"/>
    <n v="14"/>
    <s v="-"/>
    <m/>
    <s v="YES"/>
    <n v="1"/>
    <s v=""/>
    <s v=""/>
    <n v="0"/>
    <s v="X"/>
    <n v="1"/>
    <s v=""/>
    <s v=""/>
    <s v=""/>
    <s v=""/>
    <n v="2"/>
    <n v="0"/>
    <m/>
    <n v="-338"/>
    <n v="0"/>
    <s v=""/>
    <s v=""/>
  </r>
  <r>
    <n v="345"/>
    <s v="1359900000500"/>
    <s v="COMPRA DIRECTA ELECTRICOS/ELECTRONICOS"/>
    <s v="1101833096"/>
    <s v="1"/>
    <d v="2025-02-04T00:00:00"/>
    <s v=""/>
    <s v="4200597455"/>
    <s v="20"/>
    <d v="2025-02-12T00:00:00"/>
    <d v="2025-02-13T00:00:00"/>
    <s v=""/>
    <d v="2025-02-26T00:00:00"/>
    <n v="30"/>
    <n v="8"/>
    <s v="Liberado"/>
    <n v="1"/>
    <n v="1"/>
    <n v="1"/>
    <n v="0"/>
    <n v="0"/>
    <n v="0"/>
    <s v="X"/>
    <s v="0.00"/>
    <s v=""/>
    <s v="(AEMSA)ALMACENES ELECTRICOS MADRILE"/>
    <s v="OTROS FABRICANTES"/>
    <s v="1359900000500"/>
    <s v=""/>
    <n v="0"/>
    <n v="0"/>
    <m/>
    <s v="7218|JA2594_1001"/>
    <n v="14"/>
    <s v="-"/>
    <m/>
    <s v="YES"/>
    <n v="1"/>
    <s v=""/>
    <s v=""/>
    <n v="0"/>
    <s v="X"/>
    <n v="1"/>
    <s v=""/>
    <s v=""/>
    <s v=""/>
    <s v=""/>
    <n v="2"/>
    <n v="0"/>
    <m/>
    <n v="-338"/>
    <n v="0"/>
    <s v=""/>
    <s v=""/>
  </r>
  <r>
    <n v="346"/>
    <s v="1359900000500"/>
    <s v="COMPRA DIRECTA ELECTRICOS/ELECTRONICOS"/>
    <s v="1101833136"/>
    <s v="1"/>
    <d v="2025-02-04T00:00:00"/>
    <s v=""/>
    <s v="4200597461"/>
    <s v="30"/>
    <d v="2025-02-12T00:00:00"/>
    <d v="2025-02-13T00:00:00"/>
    <s v=""/>
    <d v="2025-02-26T00:00:00"/>
    <n v="30"/>
    <n v="8"/>
    <s v="Liberado"/>
    <n v="1"/>
    <n v="1"/>
    <n v="1"/>
    <n v="0"/>
    <n v="0"/>
    <n v="0"/>
    <s v="X"/>
    <s v="0.00"/>
    <s v=""/>
    <s v="(AEMSA)ALMACENES ELECTRICOS MADRILE"/>
    <s v="OTROS FABRICANTES"/>
    <s v="1359900000500"/>
    <s v=""/>
    <n v="0"/>
    <n v="0"/>
    <m/>
    <s v="7218|JA2585_1001"/>
    <n v="14"/>
    <s v="-"/>
    <m/>
    <s v="YES"/>
    <n v="1"/>
    <s v=""/>
    <s v=""/>
    <n v="0"/>
    <s v="X"/>
    <n v="1"/>
    <s v=""/>
    <s v=""/>
    <s v=""/>
    <s v=""/>
    <n v="2"/>
    <n v="0"/>
    <m/>
    <n v="-338"/>
    <n v="0"/>
    <s v=""/>
    <s v=""/>
  </r>
  <r>
    <n v="347"/>
    <s v="1589903560200"/>
    <s v="BASE REGULAR 0.6M"/>
    <s v="1101833790"/>
    <s v="1"/>
    <d v="2025-02-05T00:00:00"/>
    <s v=""/>
    <s v="4200597875"/>
    <s v="10"/>
    <d v="2025-02-14T00:00:00"/>
    <d v="2025-02-19T00:00:00"/>
    <s v=""/>
    <d v="2025-02-28T00:00:00"/>
    <n v="40"/>
    <n v="8"/>
    <s v="Liberado"/>
    <n v="4"/>
    <n v="4"/>
    <n v="4"/>
    <n v="0"/>
    <n v="4"/>
    <n v="0"/>
    <s v="X"/>
    <s v="0.00"/>
    <s v=""/>
    <s v="LAYHER IBERICA, S.L."/>
    <s v="LAYHER"/>
    <s v="4001.060"/>
    <s v=""/>
    <n v="0"/>
    <n v="0"/>
    <m/>
    <s v="7218|S24B05_S1075"/>
    <n v="14"/>
    <s v="-"/>
    <m/>
    <s v="YES"/>
    <n v="4"/>
    <s v=""/>
    <s v=""/>
    <n v="0"/>
    <s v="X"/>
    <n v="1"/>
    <s v=""/>
    <s v=""/>
    <s v=""/>
    <s v=""/>
    <n v="2"/>
    <n v="0"/>
    <m/>
    <n v="-336"/>
    <n v="0"/>
    <s v=""/>
    <s v=""/>
  </r>
  <r>
    <n v="348"/>
    <s v="1589903560300"/>
    <s v="EXTENSION HORIZONT 1,09X1,57M"/>
    <s v="1101833790"/>
    <s v="2"/>
    <d v="2025-02-05T00:00:00"/>
    <s v=""/>
    <s v="4200597875"/>
    <s v="20"/>
    <d v="2025-02-14T00:00:00"/>
    <d v="2025-02-19T00:00:00"/>
    <s v=""/>
    <d v="2025-02-28T00:00:00"/>
    <n v="40"/>
    <n v="8"/>
    <s v="Liberado"/>
    <n v="8"/>
    <n v="8"/>
    <n v="8"/>
    <n v="0"/>
    <n v="8"/>
    <n v="0"/>
    <s v="X"/>
    <s v="0.00"/>
    <s v=""/>
    <s v="LAYHER IBERICA, S.L."/>
    <s v="LAYHER"/>
    <s v="2606.001"/>
    <s v=""/>
    <n v="0"/>
    <n v="0"/>
    <m/>
    <s v="7218|S24B05_S1075"/>
    <n v="14"/>
    <s v="-"/>
    <m/>
    <s v="YES"/>
    <n v="8"/>
    <s v=""/>
    <s v=""/>
    <n v="0"/>
    <s v="X"/>
    <n v="1"/>
    <s v=""/>
    <s v=""/>
    <s v=""/>
    <s v=""/>
    <n v="2"/>
    <n v="0"/>
    <m/>
    <n v="-336"/>
    <n v="0"/>
    <s v=""/>
    <s v=""/>
  </r>
  <r>
    <n v="349"/>
    <s v="1589903560400"/>
    <s v="EXTENSION HORIZONTAL 1,57X2,57M"/>
    <s v="1101833790"/>
    <s v="3"/>
    <d v="2025-02-05T00:00:00"/>
    <s v=""/>
    <s v="4200597875"/>
    <s v="30"/>
    <d v="2025-02-14T00:00:00"/>
    <d v="2025-02-19T00:00:00"/>
    <s v=""/>
    <d v="2025-02-28T00:00:00"/>
    <n v="40"/>
    <n v="8"/>
    <s v="Liberado"/>
    <n v="4"/>
    <n v="4"/>
    <n v="4"/>
    <n v="0"/>
    <n v="4"/>
    <n v="0"/>
    <s v="X"/>
    <s v="0.00"/>
    <s v=""/>
    <s v="LAYHER IBERICA, S.L."/>
    <s v="LAYHER"/>
    <s v="2606.000"/>
    <s v=""/>
    <n v="0"/>
    <n v="0"/>
    <m/>
    <s v="7218|S24B05_S1075"/>
    <n v="14"/>
    <s v="-"/>
    <m/>
    <s v="YES"/>
    <n v="4"/>
    <s v=""/>
    <s v=""/>
    <n v="0"/>
    <s v="X"/>
    <n v="1"/>
    <s v=""/>
    <s v=""/>
    <s v=""/>
    <s v=""/>
    <n v="2"/>
    <n v="0"/>
    <m/>
    <n v="-336"/>
    <n v="0"/>
    <s v=""/>
    <s v=""/>
  </r>
  <r>
    <n v="350"/>
    <s v="1589903560500"/>
    <s v="PUERTA ACC C/RODAPIE P/TORRE DE 073 T20"/>
    <s v="1101833790"/>
    <s v="4"/>
    <d v="2025-02-05T00:00:00"/>
    <s v=""/>
    <s v="4200597875"/>
    <s v="40"/>
    <d v="2025-02-14T00:00:00"/>
    <d v="2025-02-19T00:00:00"/>
    <s v=""/>
    <d v="2025-02-28T00:00:00"/>
    <n v="40"/>
    <n v="8"/>
    <s v="Liberado"/>
    <n v="1"/>
    <n v="1"/>
    <n v="1"/>
    <n v="0"/>
    <n v="1"/>
    <n v="0"/>
    <s v="X"/>
    <s v="0.00"/>
    <s v=""/>
    <s v="LAYHER IBERICA, S.L."/>
    <s v="LAYHER"/>
    <s v="2627073"/>
    <s v=""/>
    <n v="0"/>
    <n v="0"/>
    <m/>
    <s v="7218|S24B05_S1075"/>
    <n v="14"/>
    <s v="-"/>
    <m/>
    <s v="YES"/>
    <n v="1"/>
    <s v=""/>
    <s v=""/>
    <n v="0"/>
    <s v="X"/>
    <n v="1"/>
    <s v=""/>
    <s v=""/>
    <s v=""/>
    <s v=""/>
    <n v="2"/>
    <n v="0"/>
    <m/>
    <n v="-336"/>
    <n v="0"/>
    <s v=""/>
    <s v=""/>
  </r>
  <r>
    <n v="351"/>
    <s v="39122325"/>
    <s v="Rel&amp;#233; modular Finder 58 Series, 4PDT"/>
    <s v="1101834193"/>
    <s v="1"/>
    <d v="2025-02-06T00:00:00"/>
    <s v=""/>
    <s v="4800002865"/>
    <s v="460"/>
    <d v="2025-02-05T00:00:00"/>
    <s v=""/>
    <s v=""/>
    <d v="2025-02-07T00:00:00"/>
    <n v="0"/>
    <n v="0"/>
    <s v=""/>
    <n v="2"/>
    <n v="2"/>
    <n v="2"/>
    <n v="0"/>
    <n v="0"/>
    <n v="0"/>
    <s v="X"/>
    <s v="0.00"/>
    <s v=""/>
    <s v="AMIDATA, S.A."/>
    <s v=""/>
    <s v="6237292"/>
    <s v=""/>
    <n v="0"/>
    <n v="0"/>
    <m/>
    <s v="7218|JA2593_1001"/>
    <n v="2"/>
    <s v="-"/>
    <m/>
    <s v="YES"/>
    <n v="2"/>
    <s v=""/>
    <s v=""/>
    <n v="0"/>
    <s v="X"/>
    <n v="1"/>
    <s v=""/>
    <s v=""/>
    <s v=""/>
    <s v=""/>
    <n v="2"/>
    <n v="0"/>
    <m/>
    <n v="-357"/>
    <n v="0"/>
    <s v=""/>
    <s v=""/>
  </r>
  <r>
    <n v="352"/>
    <s v="39121432"/>
    <s v="Terminal redondo no aislado de N&amp;#237;qu"/>
    <s v="1101834195"/>
    <s v="1"/>
    <d v="2025-02-06T00:00:00"/>
    <s v=""/>
    <s v="4800002865"/>
    <s v="470"/>
    <d v="2025-02-05T00:00:00"/>
    <s v=""/>
    <s v=""/>
    <d v="2025-02-07T00:00:00"/>
    <n v="0"/>
    <n v="0"/>
    <s v=""/>
    <n v="20"/>
    <n v="20"/>
    <n v="20"/>
    <n v="0"/>
    <n v="0"/>
    <n v="0"/>
    <s v="X"/>
    <s v="0.00"/>
    <s v=""/>
    <s v="AMIDATA, S.A."/>
    <s v=""/>
    <s v="1611285"/>
    <s v=""/>
    <n v="0"/>
    <n v="0"/>
    <m/>
    <s v="7218|JA2578_1001"/>
    <n v="2"/>
    <s v="-"/>
    <m/>
    <s v="YES"/>
    <n v="20"/>
    <s v=""/>
    <s v=""/>
    <n v="0"/>
    <s v="X"/>
    <n v="1"/>
    <s v=""/>
    <s v=""/>
    <s v=""/>
    <s v=""/>
    <n v="2"/>
    <n v="0"/>
    <m/>
    <n v="-357"/>
    <n v="0"/>
    <s v=""/>
    <s v=""/>
  </r>
  <r>
    <n v="353"/>
    <s v="39121404"/>
    <s v="Puntera hueca de crimpado TE Connectivit"/>
    <s v="1101834195"/>
    <s v="2"/>
    <d v="2025-02-06T00:00:00"/>
    <s v=""/>
    <s v="4800002865"/>
    <s v="480"/>
    <d v="2025-02-05T00:00:00"/>
    <s v=""/>
    <s v=""/>
    <d v="2025-02-07T00:00:00"/>
    <n v="0"/>
    <n v="0"/>
    <s v=""/>
    <n v="50"/>
    <n v="50"/>
    <n v="50"/>
    <n v="0"/>
    <n v="0"/>
    <n v="0"/>
    <s v="X"/>
    <s v="0.00"/>
    <s v=""/>
    <s v="AMIDATA, S.A."/>
    <s v=""/>
    <s v="7187359"/>
    <s v=""/>
    <n v="0"/>
    <n v="0"/>
    <m/>
    <s v="7218|JA2578_1001"/>
    <n v="2"/>
    <s v="-"/>
    <m/>
    <s v="YES"/>
    <n v="50"/>
    <s v=""/>
    <s v=""/>
    <n v="0"/>
    <s v="X"/>
    <n v="1"/>
    <s v=""/>
    <s v=""/>
    <s v=""/>
    <s v=""/>
    <n v="2"/>
    <n v="0"/>
    <m/>
    <n v="-357"/>
    <n v="0"/>
    <s v=""/>
    <s v=""/>
  </r>
  <r>
    <n v="354"/>
    <s v="39121444"/>
    <s v="Conector RJ45 Macho Bel-Stewart serie 94"/>
    <s v="1101834195"/>
    <s v="3"/>
    <d v="2025-02-06T00:00:00"/>
    <s v=""/>
    <s v="4800002865"/>
    <s v="490"/>
    <d v="2025-02-05T00:00:00"/>
    <s v=""/>
    <s v=""/>
    <d v="2025-02-07T00:00:00"/>
    <n v="0"/>
    <n v="0"/>
    <s v=""/>
    <n v="60"/>
    <n v="60"/>
    <n v="60"/>
    <n v="0"/>
    <n v="0"/>
    <n v="0"/>
    <s v="X"/>
    <s v="0.00"/>
    <s v=""/>
    <s v="AMIDATA, S.A."/>
    <s v=""/>
    <s v="0477321"/>
    <s v=""/>
    <n v="0"/>
    <n v="0"/>
    <m/>
    <s v="7218|JA2578_1001"/>
    <n v="2"/>
    <s v="-"/>
    <m/>
    <s v="YES"/>
    <n v="60"/>
    <s v=""/>
    <s v=""/>
    <n v="0"/>
    <s v="X"/>
    <n v="1"/>
    <s v=""/>
    <s v=""/>
    <s v=""/>
    <s v=""/>
    <n v="2"/>
    <n v="0"/>
    <m/>
    <n v="-357"/>
    <n v="0"/>
    <s v=""/>
    <s v=""/>
  </r>
  <r>
    <n v="355"/>
    <s v="39121444"/>
    <s v="Funda RS PRO RJ45 para uso con Conectore"/>
    <s v="1101834195"/>
    <s v="4"/>
    <d v="2025-02-06T00:00:00"/>
    <s v=""/>
    <s v="4800002865"/>
    <s v="500"/>
    <d v="2025-02-05T00:00:00"/>
    <s v=""/>
    <s v=""/>
    <d v="2025-02-07T00:00:00"/>
    <n v="0"/>
    <n v="0"/>
    <s v=""/>
    <n v="30"/>
    <n v="30"/>
    <n v="30"/>
    <n v="0"/>
    <n v="0"/>
    <n v="0"/>
    <s v="X"/>
    <s v="0.00"/>
    <s v=""/>
    <s v="AMIDATA, S.A."/>
    <s v=""/>
    <s v="2022608"/>
    <s v=""/>
    <n v="0"/>
    <n v="0"/>
    <m/>
    <s v="7218|JA2578_1001"/>
    <n v="2"/>
    <s v="-"/>
    <m/>
    <s v="YES"/>
    <n v="30"/>
    <s v=""/>
    <s v=""/>
    <n v="0"/>
    <s v="X"/>
    <n v="1"/>
    <s v=""/>
    <s v=""/>
    <s v=""/>
    <s v=""/>
    <n v="2"/>
    <n v="0"/>
    <m/>
    <n v="-357"/>
    <n v="0"/>
    <s v=""/>
    <s v=""/>
  </r>
  <r>
    <n v="356"/>
    <s v="32000000"/>
    <s v="Conector circular MIL-C-38999 serie III"/>
    <s v="1101834197"/>
    <s v="1"/>
    <d v="2025-02-06T00:00:00"/>
    <s v=""/>
    <s v="4800002865"/>
    <s v="510"/>
    <d v="2025-02-05T00:00:00"/>
    <s v=""/>
    <s v=""/>
    <d v="2025-02-07T00:00:00"/>
    <n v="0"/>
    <n v="0"/>
    <s v=""/>
    <n v="1"/>
    <n v="1"/>
    <n v="1"/>
    <n v="0"/>
    <n v="0"/>
    <n v="0"/>
    <s v="X"/>
    <s v="0.00"/>
    <s v=""/>
    <s v="AMIDATA, S.A."/>
    <s v=""/>
    <s v="2804851"/>
    <s v=""/>
    <n v="0"/>
    <n v="0"/>
    <m/>
    <s v="7218|JA2582_1001"/>
    <n v="2"/>
    <s v="-"/>
    <m/>
    <s v="YES"/>
    <n v="1"/>
    <s v=""/>
    <s v=""/>
    <n v="0"/>
    <s v="X"/>
    <n v="1"/>
    <s v=""/>
    <s v=""/>
    <s v=""/>
    <s v=""/>
    <n v="2"/>
    <n v="0"/>
    <m/>
    <n v="-357"/>
    <n v="0"/>
    <s v=""/>
    <s v=""/>
  </r>
  <r>
    <n v="357"/>
    <s v="32000000"/>
    <s v="Conector circular MIL-C-38999 serie III"/>
    <s v="1101834197"/>
    <s v="2"/>
    <d v="2025-02-06T00:00:00"/>
    <s v=""/>
    <s v="4800002865"/>
    <s v="520"/>
    <d v="2025-02-05T00:00:00"/>
    <s v=""/>
    <s v=""/>
    <d v="2025-02-07T00:00:00"/>
    <n v="0"/>
    <n v="0"/>
    <s v=""/>
    <n v="1"/>
    <n v="1"/>
    <n v="1"/>
    <n v="0"/>
    <n v="0"/>
    <n v="0"/>
    <s v="X"/>
    <s v="0.00"/>
    <s v=""/>
    <s v="AMIDATA, S.A."/>
    <s v=""/>
    <s v="2804922"/>
    <s v=""/>
    <n v="0"/>
    <n v="0"/>
    <m/>
    <s v="7218|JA2582_1001"/>
    <n v="2"/>
    <s v="-"/>
    <m/>
    <s v="YES"/>
    <n v="1"/>
    <s v=""/>
    <s v=""/>
    <n v="0"/>
    <s v="X"/>
    <n v="1"/>
    <s v=""/>
    <s v=""/>
    <s v=""/>
    <s v=""/>
    <n v="2"/>
    <n v="0"/>
    <m/>
    <n v="-357"/>
    <n v="0"/>
    <s v=""/>
    <s v=""/>
  </r>
  <r>
    <n v="358"/>
    <s v="39121302"/>
    <s v="Abrazadera de Pared Schneider Electric d"/>
    <s v="1101834197"/>
    <s v="3"/>
    <d v="2025-02-06T00:00:00"/>
    <s v=""/>
    <s v="4800002865"/>
    <s v="530"/>
    <d v="2025-02-05T00:00:00"/>
    <s v=""/>
    <s v=""/>
    <d v="2025-02-07T00:00:00"/>
    <n v="0"/>
    <n v="0"/>
    <s v=""/>
    <n v="8"/>
    <n v="8"/>
    <n v="8"/>
    <n v="0"/>
    <n v="0"/>
    <n v="0"/>
    <s v="X"/>
    <s v="0.00"/>
    <s v=""/>
    <s v="AMIDATA, S.A."/>
    <s v=""/>
    <s v="6174450"/>
    <s v=""/>
    <n v="0"/>
    <n v="0"/>
    <m/>
    <s v="7218|JA2582_1001"/>
    <n v="2"/>
    <s v="-"/>
    <m/>
    <s v="YES"/>
    <n v="8"/>
    <s v=""/>
    <s v=""/>
    <n v="0"/>
    <s v="X"/>
    <n v="1"/>
    <s v=""/>
    <s v=""/>
    <s v=""/>
    <s v=""/>
    <n v="2"/>
    <n v="0"/>
    <m/>
    <n v="-357"/>
    <n v="0"/>
    <s v=""/>
    <s v=""/>
  </r>
  <r>
    <n v="359"/>
    <s v="39121412"/>
    <s v="Carcasa de conector circular Amphenol Li"/>
    <s v="1101834197"/>
    <s v="4"/>
    <d v="2025-02-06T00:00:00"/>
    <s v=""/>
    <s v="4800002865"/>
    <s v="540"/>
    <d v="2025-02-05T00:00:00"/>
    <s v=""/>
    <s v=""/>
    <d v="2025-02-07T00:00:00"/>
    <n v="0"/>
    <n v="0"/>
    <s v=""/>
    <n v="1"/>
    <n v="1"/>
    <n v="1"/>
    <n v="0"/>
    <n v="0"/>
    <n v="0"/>
    <s v="X"/>
    <s v="0.00"/>
    <s v=""/>
    <s v="AMIDATA, S.A."/>
    <s v=""/>
    <s v="2259368"/>
    <s v=""/>
    <n v="0"/>
    <n v="0"/>
    <m/>
    <s v="7218|JA2582_1001"/>
    <n v="2"/>
    <s v="-"/>
    <m/>
    <s v="YES"/>
    <n v="1"/>
    <s v=""/>
    <s v=""/>
    <n v="0"/>
    <s v="X"/>
    <n v="1"/>
    <s v=""/>
    <s v=""/>
    <s v=""/>
    <s v=""/>
    <n v="2"/>
    <n v="0"/>
    <m/>
    <n v="-357"/>
    <n v="0"/>
    <s v=""/>
    <s v=""/>
  </r>
  <r>
    <n v="360"/>
    <s v="26121609"/>
    <s v="Cable Ethernet Cat6 U/UTP StarTech.com d"/>
    <s v="1101834228"/>
    <s v="1"/>
    <d v="2025-02-06T00:00:00"/>
    <s v=""/>
    <s v="4800002865"/>
    <s v="620"/>
    <d v="2025-02-05T00:00:00"/>
    <s v=""/>
    <s v=""/>
    <d v="2025-02-07T00:00:00"/>
    <n v="0"/>
    <n v="0"/>
    <s v=""/>
    <n v="7"/>
    <n v="7"/>
    <n v="7"/>
    <n v="0"/>
    <n v="0"/>
    <n v="0"/>
    <s v="X"/>
    <s v="0.00"/>
    <s v=""/>
    <s v="AMIDATA, S.A."/>
    <s v=""/>
    <s v="1929573"/>
    <s v=""/>
    <n v="0"/>
    <n v="0"/>
    <m/>
    <s v="7218|JA2585_1001"/>
    <n v="2"/>
    <s v="-"/>
    <m/>
    <s v="YES"/>
    <n v="7"/>
    <s v=""/>
    <s v=""/>
    <n v="0"/>
    <s v="X"/>
    <n v="1"/>
    <s v=""/>
    <s v=""/>
    <s v=""/>
    <s v=""/>
    <n v="2"/>
    <n v="0"/>
    <m/>
    <n v="-357"/>
    <n v="0"/>
    <s v=""/>
    <s v=""/>
  </r>
  <r>
    <n v="361"/>
    <s v="39121404"/>
    <s v="Manguitos de soldadura, TE Connectivity,"/>
    <s v="1101835057"/>
    <s v="1"/>
    <d v="2025-02-07T00:00:00"/>
    <s v=""/>
    <s v="4800002869"/>
    <s v="1020"/>
    <d v="2025-02-06T00:00:00"/>
    <s v=""/>
    <s v=""/>
    <d v="2025-02-08T00:00:00"/>
    <n v="0"/>
    <n v="0"/>
    <s v=""/>
    <n v="5"/>
    <n v="5"/>
    <n v="5"/>
    <n v="0"/>
    <n v="0"/>
    <n v="0"/>
    <s v="X"/>
    <s v="0.00"/>
    <s v=""/>
    <s v="AMIDATA, S.A."/>
    <s v=""/>
    <s v="2652726"/>
    <s v=""/>
    <n v="0"/>
    <n v="0"/>
    <m/>
    <s v="7218|JA2594_1001"/>
    <n v="2"/>
    <s v="-"/>
    <m/>
    <s v="YES"/>
    <n v="5"/>
    <s v=""/>
    <s v=""/>
    <n v="0"/>
    <s v="X"/>
    <n v="1"/>
    <s v=""/>
    <s v=""/>
    <s v=""/>
    <s v=""/>
    <n v="2"/>
    <n v="0"/>
    <m/>
    <n v="-356"/>
    <n v="0"/>
    <s v=""/>
    <s v=""/>
  </r>
  <r>
    <n v="362"/>
    <s v="31163102"/>
    <s v="Puntera hueca de crimpado RS PRO, Aislad"/>
    <s v="1101835057"/>
    <s v="2"/>
    <d v="2025-02-07T00:00:00"/>
    <s v=""/>
    <s v="4800002869"/>
    <s v="1030"/>
    <d v="2025-02-06T00:00:00"/>
    <s v=""/>
    <s v=""/>
    <d v="2025-02-08T00:00:00"/>
    <n v="0"/>
    <n v="0"/>
    <s v=""/>
    <n v="1"/>
    <n v="1"/>
    <n v="1"/>
    <n v="0"/>
    <n v="0"/>
    <n v="0"/>
    <s v="X"/>
    <s v="0.00"/>
    <s v=""/>
    <s v="AMIDATA, S.A."/>
    <s v=""/>
    <s v="458689A"/>
    <s v=""/>
    <n v="0"/>
    <n v="0"/>
    <m/>
    <s v="7218|JA2594_1001"/>
    <n v="2"/>
    <s v="-"/>
    <m/>
    <s v="YES"/>
    <n v="1"/>
    <s v=""/>
    <s v=""/>
    <n v="0"/>
    <s v="X"/>
    <n v="1"/>
    <s v=""/>
    <s v=""/>
    <s v=""/>
    <s v=""/>
    <n v="2"/>
    <n v="0"/>
    <m/>
    <n v="-356"/>
    <n v="0"/>
    <s v=""/>
    <s v=""/>
  </r>
  <r>
    <n v="363"/>
    <s v="39121603"/>
    <s v="Interruptor autom&amp;#225;tico 2P, 32A, Cur"/>
    <s v="1101835341"/>
    <s v="1"/>
    <d v="2025-02-10T00:00:00"/>
    <s v=""/>
    <s v="4800002871"/>
    <s v="230"/>
    <d v="2025-02-08T00:00:00"/>
    <s v=""/>
    <s v=""/>
    <d v="2025-02-11T00:00:00"/>
    <n v="0"/>
    <n v="0"/>
    <s v=""/>
    <n v="1"/>
    <n v="1"/>
    <n v="1"/>
    <n v="0"/>
    <n v="0"/>
    <n v="0"/>
    <s v="X"/>
    <s v="0.00"/>
    <s v=""/>
    <s v="AMIDATA, S.A."/>
    <s v=""/>
    <s v="7349670"/>
    <s v=""/>
    <n v="0"/>
    <n v="0"/>
    <m/>
    <s v="7218|JA2594_1001"/>
    <n v="3"/>
    <s v="-"/>
    <m/>
    <s v="YES"/>
    <n v="1"/>
    <s v=""/>
    <s v=""/>
    <n v="0"/>
    <s v="X"/>
    <n v="1"/>
    <s v=""/>
    <s v=""/>
    <s v=""/>
    <s v=""/>
    <n v="2"/>
    <n v="0"/>
    <m/>
    <n v="-353"/>
    <n v="0"/>
    <s v=""/>
    <s v=""/>
  </r>
  <r>
    <n v="364"/>
    <s v="1359900000500"/>
    <s v="COMPRA DIRECTA ELECTRICOS/ELECTRONICOS"/>
    <s v="1101835527"/>
    <s v="1"/>
    <d v="2025-02-10T00:00:00"/>
    <s v=""/>
    <s v="4200597749"/>
    <s v="20"/>
    <d v="2025-02-13T00:00:00"/>
    <d v="2025-02-13T00:00:00"/>
    <s v=""/>
    <d v="2025-02-27T00:00:00"/>
    <n v="30"/>
    <n v="8"/>
    <s v="Liberado"/>
    <n v="1"/>
    <n v="1"/>
    <n v="1"/>
    <n v="0"/>
    <n v="0"/>
    <n v="0"/>
    <s v="X"/>
    <s v="0.00"/>
    <s v=""/>
    <s v="(AEMSA)ALMACENES ELECTRICOS MADRILE"/>
    <s v="OTROS FABRICANTES"/>
    <s v="1359900000500"/>
    <s v=""/>
    <n v="0"/>
    <n v="0"/>
    <m/>
    <s v="7218|JA2593_1001"/>
    <n v="14"/>
    <s v="-"/>
    <m/>
    <s v="YES"/>
    <n v="1"/>
    <s v=""/>
    <s v=""/>
    <n v="0"/>
    <s v="X"/>
    <n v="1"/>
    <s v=""/>
    <s v=""/>
    <s v=""/>
    <s v=""/>
    <n v="2"/>
    <n v="0"/>
    <m/>
    <n v="-337"/>
    <n v="0"/>
    <s v=""/>
    <s v=""/>
  </r>
  <r>
    <n v="365"/>
    <s v="1359900000500"/>
    <s v="COMPRA DIRECTA ELECTRICOS/ELECTRONICOS"/>
    <s v="1101835527"/>
    <s v="2"/>
    <d v="2025-02-10T00:00:00"/>
    <s v=""/>
    <s v="4200597749"/>
    <s v="30"/>
    <d v="2025-02-13T00:00:00"/>
    <d v="2025-02-13T00:00:00"/>
    <s v=""/>
    <d v="2025-02-27T00:00:00"/>
    <n v="30"/>
    <n v="8"/>
    <s v="Liberado"/>
    <n v="1"/>
    <n v="1"/>
    <n v="1"/>
    <n v="0"/>
    <n v="0"/>
    <n v="0"/>
    <s v="X"/>
    <s v="0.00"/>
    <s v=""/>
    <s v="(AEMSA)ALMACENES ELECTRICOS MADRILE"/>
    <s v="OTROS FABRICANTES"/>
    <s v="1359900000500"/>
    <s v=""/>
    <n v="0"/>
    <n v="0"/>
    <m/>
    <s v="7218|JA2593_1001"/>
    <n v="14"/>
    <s v="-"/>
    <m/>
    <s v="YES"/>
    <n v="1"/>
    <s v=""/>
    <s v=""/>
    <n v="0"/>
    <s v="X"/>
    <n v="1"/>
    <s v=""/>
    <s v=""/>
    <s v=""/>
    <s v=""/>
    <n v="2"/>
    <n v="0"/>
    <m/>
    <n v="-337"/>
    <n v="0"/>
    <s v=""/>
    <s v=""/>
  </r>
  <r>
    <n v="366"/>
    <s v="1359900000500"/>
    <s v="COMPRA DIRECTA ELECTRICOS/ELECTRONICOS"/>
    <s v="1101835529"/>
    <s v="1"/>
    <d v="2025-02-10T00:00:00"/>
    <s v=""/>
    <s v="4200597749"/>
    <s v="40"/>
    <d v="2025-02-13T00:00:00"/>
    <d v="2025-02-13T00:00:00"/>
    <s v=""/>
    <d v="2025-02-27T00:00:00"/>
    <n v="30"/>
    <n v="8"/>
    <s v="Liberado"/>
    <n v="1"/>
    <n v="1"/>
    <n v="1"/>
    <n v="0"/>
    <n v="0"/>
    <n v="0"/>
    <s v="X"/>
    <s v="0.00"/>
    <s v=""/>
    <s v="(AEMSA)ALMACENES ELECTRICOS MADRILE"/>
    <s v="OTROS FABRICANTES"/>
    <s v="1359900000500"/>
    <s v=""/>
    <n v="0"/>
    <n v="0"/>
    <m/>
    <s v="7218|JA2593_1001"/>
    <n v="14"/>
    <s v="-"/>
    <m/>
    <s v="YES"/>
    <n v="1"/>
    <s v=""/>
    <s v=""/>
    <n v="0"/>
    <s v="X"/>
    <n v="1"/>
    <s v=""/>
    <s v=""/>
    <s v=""/>
    <s v=""/>
    <n v="2"/>
    <n v="0"/>
    <m/>
    <n v="-337"/>
    <n v="0"/>
    <s v=""/>
    <s v=""/>
  </r>
  <r>
    <n v="367"/>
    <s v="1359900000500"/>
    <s v="COMPRA DIRECTA ELECTRICOS/ELECTRONICOS"/>
    <s v="1101835535"/>
    <s v="1"/>
    <d v="2025-02-10T00:00:00"/>
    <s v=""/>
    <s v="4200597749"/>
    <s v="50"/>
    <d v="2025-02-13T00:00:00"/>
    <d v="2025-02-13T00:00:00"/>
    <s v=""/>
    <d v="2025-02-27T00:00:00"/>
    <n v="30"/>
    <n v="8"/>
    <s v="Liberado"/>
    <n v="1"/>
    <n v="1"/>
    <n v="1"/>
    <n v="0"/>
    <n v="0"/>
    <n v="0"/>
    <s v="X"/>
    <s v="0.00"/>
    <s v=""/>
    <s v="(AEMSA)ALMACENES ELECTRICOS MADRILE"/>
    <s v="OTROS FABRICANTES"/>
    <s v="1359900000500"/>
    <s v=""/>
    <n v="0"/>
    <n v="0"/>
    <m/>
    <s v="7218|JA2593_1001"/>
    <n v="14"/>
    <s v="-"/>
    <m/>
    <s v="YES"/>
    <n v="1"/>
    <s v=""/>
    <s v=""/>
    <n v="0"/>
    <s v="X"/>
    <n v="1"/>
    <s v=""/>
    <s v=""/>
    <s v=""/>
    <s v=""/>
    <n v="2"/>
    <n v="0"/>
    <m/>
    <n v="-337"/>
    <n v="0"/>
    <s v=""/>
    <s v=""/>
  </r>
  <r>
    <n v="368"/>
    <s v="1359900000500"/>
    <s v="COMPRA DIRECTA ELECTRICOS/ELECTRONICOS"/>
    <s v="1101835562"/>
    <s v="1"/>
    <d v="2025-02-10T00:00:00"/>
    <s v=""/>
    <s v="4200597766"/>
    <s v="30"/>
    <d v="2025-02-13T00:00:00"/>
    <d v="2025-02-13T00:00:00"/>
    <s v=""/>
    <d v="2025-02-27T00:00:00"/>
    <n v="30"/>
    <n v="8"/>
    <s v="Liberado"/>
    <n v="1"/>
    <n v="1"/>
    <n v="1"/>
    <n v="0"/>
    <n v="0"/>
    <n v="0"/>
    <s v="X"/>
    <s v="0.00"/>
    <s v=""/>
    <s v="SARVER S.L."/>
    <s v="OTROS FABRICANTES"/>
    <s v="1359900000500"/>
    <s v=""/>
    <n v="0"/>
    <n v="0"/>
    <m/>
    <s v="7218|JA2594_1001"/>
    <n v="14"/>
    <s v="-"/>
    <m/>
    <s v="YES"/>
    <n v="1"/>
    <s v=""/>
    <s v=""/>
    <n v="0"/>
    <s v="X"/>
    <n v="1"/>
    <s v=""/>
    <s v=""/>
    <s v=""/>
    <s v=""/>
    <n v="2"/>
    <n v="0"/>
    <m/>
    <n v="-337"/>
    <n v="0"/>
    <s v=""/>
    <s v=""/>
  </r>
  <r>
    <n v="369"/>
    <s v="1709800000500"/>
    <s v="COMPRA DIRECTA FERRETERIA Y HERRAMIENTAS"/>
    <s v="1101836333"/>
    <s v="1"/>
    <d v="2025-02-11T00:00:00"/>
    <s v=""/>
    <s v="4200597997"/>
    <s v="10"/>
    <d v="2025-02-14T00:00:00"/>
    <d v="2025-02-18T00:00:00"/>
    <s v=""/>
    <d v="2025-02-28T00:00:00"/>
    <n v="30"/>
    <n v="8"/>
    <s v="Liberado"/>
    <n v="1"/>
    <n v="1"/>
    <n v="1"/>
    <n v="0"/>
    <n v="0"/>
    <n v="0"/>
    <s v="X"/>
    <s v="0.00"/>
    <s v=""/>
    <s v="ABACO SUYTEC, S.A.U."/>
    <s v="OTROS FABRICANTES"/>
    <s v="1709800000500"/>
    <s v=""/>
    <n v="0"/>
    <n v="0"/>
    <m/>
    <s v="7218|S24B05_S1075"/>
    <n v="14"/>
    <s v="-"/>
    <m/>
    <s v="YES"/>
    <n v="1"/>
    <s v=""/>
    <s v=""/>
    <n v="0"/>
    <s v="X"/>
    <n v="1"/>
    <s v=""/>
    <s v=""/>
    <s v=""/>
    <s v=""/>
    <n v="2"/>
    <n v="0"/>
    <m/>
    <n v="-336"/>
    <n v="0"/>
    <s v=""/>
    <s v=""/>
  </r>
  <r>
    <n v="370"/>
    <s v="1359900000500"/>
    <s v="COMPRA DIRECTA ELECTRICOS/ELECTRONICOS"/>
    <s v="1101836579"/>
    <s v="1"/>
    <d v="2025-02-12T00:00:00"/>
    <s v=""/>
    <s v="4200598014"/>
    <s v="10"/>
    <d v="2025-02-14T00:00:00"/>
    <d v="2025-02-18T00:00:00"/>
    <s v=""/>
    <d v="2025-02-28T00:00:00"/>
    <n v="30"/>
    <n v="8"/>
    <s v="Liberado"/>
    <n v="1"/>
    <n v="1"/>
    <n v="1"/>
    <n v="0"/>
    <n v="0"/>
    <n v="0"/>
    <s v="X"/>
    <s v="0.00"/>
    <s v=""/>
    <s v="(AEMSA)ALMACENES ELECTRICOS MADRILE"/>
    <s v="OTROS FABRICANTES"/>
    <s v="1359900000500"/>
    <s v=""/>
    <n v="0"/>
    <n v="0"/>
    <m/>
    <s v="7218|JA2593_1001"/>
    <n v="14"/>
    <s v="-"/>
    <m/>
    <s v="YES"/>
    <n v="1"/>
    <s v=""/>
    <s v=""/>
    <n v="0"/>
    <s v="X"/>
    <n v="1"/>
    <s v=""/>
    <s v=""/>
    <s v=""/>
    <s v=""/>
    <n v="2"/>
    <n v="0"/>
    <m/>
    <n v="-336"/>
    <n v="0"/>
    <s v=""/>
    <s v=""/>
  </r>
  <r>
    <n v="371"/>
    <s v="1359900000500"/>
    <s v="COMPRA DIRECTA ELECTRICOS/ELECTRONICOS"/>
    <s v="1101836579"/>
    <s v="2"/>
    <d v="2025-02-12T00:00:00"/>
    <s v=""/>
    <s v="4200598014"/>
    <s v="20"/>
    <d v="2025-02-14T00:00:00"/>
    <d v="2025-02-18T00:00:00"/>
    <s v=""/>
    <d v="2025-02-28T00:00:00"/>
    <n v="30"/>
    <n v="8"/>
    <s v="Liberado"/>
    <n v="1"/>
    <n v="1"/>
    <n v="1"/>
    <n v="0"/>
    <n v="0"/>
    <n v="0"/>
    <s v="X"/>
    <s v="0.00"/>
    <s v=""/>
    <s v="(AEMSA)ALMACENES ELECTRICOS MADRILE"/>
    <s v="OTROS FABRICANTES"/>
    <s v="1359900000500"/>
    <s v=""/>
    <n v="0"/>
    <n v="0"/>
    <m/>
    <s v="7218|JA2593_1001"/>
    <n v="14"/>
    <s v="-"/>
    <m/>
    <s v="YES"/>
    <n v="1"/>
    <s v=""/>
    <s v=""/>
    <n v="0"/>
    <s v="X"/>
    <n v="1"/>
    <s v=""/>
    <s v=""/>
    <s v=""/>
    <s v=""/>
    <n v="2"/>
    <n v="0"/>
    <m/>
    <n v="-336"/>
    <n v="0"/>
    <s v=""/>
    <s v=""/>
  </r>
  <r>
    <n v="372"/>
    <s v="1359900000500"/>
    <s v="COMPRA DIRECTA ELECTRICOS/ELECTRONICOS"/>
    <s v="1101836584"/>
    <s v="1"/>
    <d v="2025-02-12T00:00:00"/>
    <s v=""/>
    <s v="4200598014"/>
    <s v="30"/>
    <d v="2025-02-14T00:00:00"/>
    <d v="2025-02-18T00:00:00"/>
    <s v=""/>
    <d v="2025-02-28T00:00:00"/>
    <n v="30"/>
    <n v="8"/>
    <s v="Liberado"/>
    <n v="1"/>
    <n v="1"/>
    <n v="1"/>
    <n v="0"/>
    <n v="0"/>
    <n v="0"/>
    <s v="X"/>
    <s v="0.00"/>
    <s v=""/>
    <s v="(AEMSA)ALMACENES ELECTRICOS MADRILE"/>
    <s v="OTROS FABRICANTES"/>
    <s v="1359900000500"/>
    <s v=""/>
    <n v="0"/>
    <n v="0"/>
    <m/>
    <s v="7218|JA2594_1001"/>
    <n v="14"/>
    <s v="-"/>
    <m/>
    <s v="YES"/>
    <n v="1"/>
    <s v=""/>
    <s v=""/>
    <n v="0"/>
    <s v="X"/>
    <n v="1"/>
    <s v=""/>
    <s v=""/>
    <s v=""/>
    <s v=""/>
    <n v="2"/>
    <n v="0"/>
    <m/>
    <n v="-336"/>
    <n v="0"/>
    <s v=""/>
    <s v=""/>
  </r>
  <r>
    <n v="373"/>
    <s v="1359900000500"/>
    <s v="COMPRA DIRECTA ELECTRICOS/ELECTRONICOS"/>
    <s v="1101836584"/>
    <s v="2"/>
    <d v="2025-02-12T00:00:00"/>
    <s v=""/>
    <s v="4200598014"/>
    <s v="40"/>
    <d v="2025-02-14T00:00:00"/>
    <d v="2025-02-18T00:00:00"/>
    <s v=""/>
    <d v="2025-02-28T00:00:00"/>
    <n v="30"/>
    <n v="8"/>
    <s v="Liberado"/>
    <n v="1"/>
    <n v="1"/>
    <n v="1"/>
    <n v="0"/>
    <n v="0"/>
    <n v="0"/>
    <s v="X"/>
    <s v="0.00"/>
    <s v=""/>
    <s v="(AEMSA)ALMACENES ELECTRICOS MADRILE"/>
    <s v="OTROS FABRICANTES"/>
    <s v="1359900000500"/>
    <s v=""/>
    <n v="0"/>
    <n v="0"/>
    <m/>
    <s v="7218|JA2594_1001"/>
    <n v="14"/>
    <s v="-"/>
    <m/>
    <s v="YES"/>
    <n v="1"/>
    <s v=""/>
    <s v=""/>
    <n v="0"/>
    <s v="X"/>
    <n v="1"/>
    <s v=""/>
    <s v=""/>
    <s v=""/>
    <s v=""/>
    <n v="2"/>
    <n v="0"/>
    <m/>
    <n v="-336"/>
    <n v="0"/>
    <s v=""/>
    <s v=""/>
  </r>
  <r>
    <n v="374"/>
    <s v="1359900000500"/>
    <s v="COMPRA DIRECTA ELECTRICOS/ELECTRONICOS"/>
    <s v="1101836593"/>
    <s v="1"/>
    <d v="2025-02-12T00:00:00"/>
    <s v=""/>
    <s v="4200598014"/>
    <s v="50"/>
    <d v="2025-02-14T00:00:00"/>
    <d v="2025-02-18T00:00:00"/>
    <s v=""/>
    <d v="2025-02-28T00:00:00"/>
    <n v="30"/>
    <n v="8"/>
    <s v="Liberado"/>
    <n v="1"/>
    <n v="1"/>
    <n v="1"/>
    <n v="0"/>
    <n v="0"/>
    <n v="0"/>
    <s v="X"/>
    <s v="0.00"/>
    <s v=""/>
    <s v="(AEMSA)ALMACENES ELECTRICOS MADRILE"/>
    <s v="OTROS FABRICANTES"/>
    <s v="1359900000500"/>
    <s v=""/>
    <n v="0"/>
    <n v="0"/>
    <m/>
    <s v="7218|JA2593_1001"/>
    <n v="14"/>
    <s v="-"/>
    <m/>
    <s v="YES"/>
    <n v="1"/>
    <s v=""/>
    <s v=""/>
    <n v="0"/>
    <s v="X"/>
    <n v="1"/>
    <s v=""/>
    <s v=""/>
    <s v=""/>
    <s v=""/>
    <n v="2"/>
    <n v="0"/>
    <m/>
    <n v="-336"/>
    <n v="0"/>
    <s v=""/>
    <s v=""/>
  </r>
  <r>
    <n v="375"/>
    <s v="39121708"/>
    <s v="Tira de jumpers Entrelec serie JB5, para"/>
    <s v="1101837083"/>
    <s v="1"/>
    <d v="2025-02-13T00:00:00"/>
    <s v=""/>
    <s v="4800002882"/>
    <s v="300"/>
    <d v="2025-02-12T00:00:00"/>
    <s v=""/>
    <s v=""/>
    <d v="2025-02-14T00:00:00"/>
    <n v="0"/>
    <n v="0"/>
    <s v=""/>
    <n v="5"/>
    <n v="5"/>
    <n v="5"/>
    <n v="0"/>
    <n v="0"/>
    <n v="0"/>
    <s v="X"/>
    <s v="0.00"/>
    <s v=""/>
    <s v="AMIDATA, S.A."/>
    <s v=""/>
    <s v="6663468"/>
    <s v=""/>
    <n v="0"/>
    <n v="0"/>
    <m/>
    <s v="7218|JA2585_1001"/>
    <n v="2"/>
    <s v="-"/>
    <m/>
    <s v="YES"/>
    <n v="5"/>
    <s v=""/>
    <s v=""/>
    <n v="0"/>
    <s v="X"/>
    <n v="1"/>
    <s v=""/>
    <s v=""/>
    <s v=""/>
    <s v=""/>
    <n v="2"/>
    <n v="0"/>
    <m/>
    <n v="-350"/>
    <n v="0"/>
    <s v=""/>
    <s v=""/>
  </r>
  <r>
    <n v="376"/>
    <s v="39121004"/>
    <s v="Fuente de alimentaci&amp;#243;n conmutada TD"/>
    <s v="1101837083"/>
    <s v="2"/>
    <d v="2025-02-13T00:00:00"/>
    <s v=""/>
    <s v="4800002882"/>
    <s v="310"/>
    <d v="2025-02-12T00:00:00"/>
    <s v=""/>
    <s v=""/>
    <d v="2025-02-14T00:00:00"/>
    <n v="0"/>
    <n v="0"/>
    <s v=""/>
    <n v="1"/>
    <n v="1"/>
    <n v="1"/>
    <n v="0"/>
    <n v="0"/>
    <n v="0"/>
    <s v="X"/>
    <s v="0.00"/>
    <s v=""/>
    <s v="AMIDATA, S.A."/>
    <s v=""/>
    <s v="6352177"/>
    <s v=""/>
    <n v="0"/>
    <n v="0"/>
    <m/>
    <s v="7218|JA2585_1001"/>
    <n v="2"/>
    <s v="-"/>
    <m/>
    <s v="YES"/>
    <n v="1"/>
    <s v=""/>
    <s v=""/>
    <n v="0"/>
    <s v="X"/>
    <n v="1"/>
    <s v=""/>
    <s v=""/>
    <s v=""/>
    <s v=""/>
    <n v="2"/>
    <n v="0"/>
    <m/>
    <n v="-350"/>
    <n v="0"/>
    <s v=""/>
    <s v=""/>
  </r>
  <r>
    <n v="377"/>
    <s v="31161816"/>
    <s v="Separador roscado hexagonal Macho/Hembra"/>
    <s v="1101837083"/>
    <s v="3"/>
    <d v="2025-02-13T00:00:00"/>
    <s v=""/>
    <s v="4800002882"/>
    <s v="320"/>
    <d v="2025-02-12T00:00:00"/>
    <s v=""/>
    <s v=""/>
    <d v="2025-02-14T00:00:00"/>
    <n v="0"/>
    <n v="0"/>
    <s v=""/>
    <n v="50"/>
    <n v="50"/>
    <n v="50"/>
    <n v="0"/>
    <n v="0"/>
    <n v="0"/>
    <s v="X"/>
    <s v="0.00"/>
    <s v=""/>
    <s v="AMIDATA, S.A."/>
    <s v=""/>
    <s v="0606686"/>
    <s v=""/>
    <n v="0"/>
    <n v="0"/>
    <m/>
    <s v="7218|JA2585_1001"/>
    <n v="2"/>
    <s v="-"/>
    <m/>
    <s v="YES"/>
    <n v="50"/>
    <s v=""/>
    <s v=""/>
    <n v="0"/>
    <s v="X"/>
    <n v="1"/>
    <s v=""/>
    <s v=""/>
    <s v=""/>
    <s v=""/>
    <n v="2"/>
    <n v="0"/>
    <m/>
    <n v="-350"/>
    <n v="0"/>
    <s v=""/>
    <s v=""/>
  </r>
  <r>
    <n v="378"/>
    <s v="24102007"/>
    <s v="Estante voladizo 2U RS PRO, ventilado de"/>
    <s v="1101837083"/>
    <s v="4"/>
    <d v="2025-02-13T00:00:00"/>
    <s v=""/>
    <s v="4800002882"/>
    <s v="330"/>
    <d v="2025-02-12T00:00:00"/>
    <s v=""/>
    <s v=""/>
    <d v="2025-02-14T00:00:00"/>
    <n v="0"/>
    <n v="0"/>
    <s v=""/>
    <n v="2"/>
    <n v="2"/>
    <n v="2"/>
    <n v="0"/>
    <n v="0"/>
    <n v="0"/>
    <s v="X"/>
    <s v="0.00"/>
    <s v=""/>
    <s v="AMIDATA, S.A."/>
    <s v=""/>
    <s v="8020282"/>
    <s v=""/>
    <n v="0"/>
    <n v="0"/>
    <m/>
    <s v="7218|JA2585_1001"/>
    <n v="2"/>
    <s v="-"/>
    <m/>
    <s v="YES"/>
    <n v="2"/>
    <s v=""/>
    <s v=""/>
    <n v="0"/>
    <s v="X"/>
    <n v="1"/>
    <s v=""/>
    <s v=""/>
    <s v=""/>
    <s v=""/>
    <n v="2"/>
    <n v="0"/>
    <m/>
    <n v="-350"/>
    <n v="0"/>
    <s v=""/>
    <s v=""/>
  </r>
  <r>
    <n v="379"/>
    <s v="46151501"/>
    <s v="Barrera Retr&amp;#225;ctil Tensator, Negro,"/>
    <s v="1101837105"/>
    <s v="1"/>
    <d v="2025-02-13T00:00:00"/>
    <s v=""/>
    <s v="4800002882"/>
    <s v="470"/>
    <d v="2025-02-12T00:00:00"/>
    <s v=""/>
    <s v=""/>
    <d v="2025-02-14T00:00:00"/>
    <n v="0"/>
    <n v="0"/>
    <s v=""/>
    <n v="5"/>
    <n v="5"/>
    <n v="5"/>
    <n v="0"/>
    <n v="0"/>
    <n v="0"/>
    <s v="X"/>
    <s v="0.00"/>
    <s v=""/>
    <s v="AMIDATA, S.A."/>
    <s v=""/>
    <s v="7682624"/>
    <s v=""/>
    <n v="0"/>
    <n v="0"/>
    <m/>
    <s v="7218|S24B05_S1075"/>
    <n v="2"/>
    <s v="-"/>
    <m/>
    <s v="YES"/>
    <n v="5"/>
    <s v=""/>
    <s v=""/>
    <n v="0"/>
    <s v="X"/>
    <n v="1"/>
    <s v=""/>
    <s v=""/>
    <s v=""/>
    <s v=""/>
    <n v="2"/>
    <n v="0"/>
    <m/>
    <n v="-350"/>
    <n v="0"/>
    <s v=""/>
    <s v=""/>
  </r>
  <r>
    <n v="380"/>
    <s v="39121432"/>
    <s v="Terminal de leng&amp;#252;eta hembra aislado"/>
    <s v="1101837370"/>
    <s v="1"/>
    <d v="2025-02-13T00:00:00"/>
    <s v=""/>
    <s v="4800002888"/>
    <s v="340"/>
    <d v="2025-02-13T00:00:00"/>
    <s v=""/>
    <s v=""/>
    <d v="2025-02-14T00:00:00"/>
    <n v="0"/>
    <n v="0"/>
    <s v=""/>
    <n v="400"/>
    <n v="400"/>
    <n v="400"/>
    <n v="0"/>
    <n v="0"/>
    <n v="0"/>
    <s v="X"/>
    <s v="0.00"/>
    <s v=""/>
    <s v="AMIDATA, S.A."/>
    <s v=""/>
    <s v="2455446"/>
    <s v=""/>
    <n v="0"/>
    <n v="0"/>
    <m/>
    <s v="7218|JA2585_1001"/>
    <n v="1"/>
    <s v="-"/>
    <m/>
    <s v="YES"/>
    <n v="400"/>
    <s v=""/>
    <s v=""/>
    <n v="0"/>
    <s v="X"/>
    <n v="1"/>
    <s v=""/>
    <s v=""/>
    <s v=""/>
    <s v=""/>
    <n v="2"/>
    <n v="0"/>
    <m/>
    <n v="-350"/>
    <n v="0"/>
    <s v=""/>
    <s v=""/>
  </r>
  <r>
    <n v="381"/>
    <s v="39121432"/>
    <s v="Terminal de leng&amp;#252;eta hembra aislado"/>
    <s v="1101837764"/>
    <s v="1"/>
    <d v="2025-02-14T00:00:00"/>
    <s v=""/>
    <s v="4800002890"/>
    <s v="170"/>
    <d v="2025-02-14T00:00:00"/>
    <s v=""/>
    <s v=""/>
    <d v="2025-02-15T00:00:00"/>
    <n v="0"/>
    <n v="0"/>
    <s v=""/>
    <n v="500"/>
    <n v="500"/>
    <n v="500"/>
    <n v="0"/>
    <n v="0"/>
    <n v="0"/>
    <s v="X"/>
    <s v="0.00"/>
    <s v=""/>
    <s v="AMIDATA, S.A."/>
    <s v=""/>
    <s v="2455446"/>
    <s v=""/>
    <n v="0"/>
    <n v="0"/>
    <m/>
    <s v="7218|JA2585_1001"/>
    <n v="1"/>
    <s v="-"/>
    <m/>
    <s v="YES"/>
    <n v="500"/>
    <s v=""/>
    <s v=""/>
    <n v="0"/>
    <s v="X"/>
    <n v="1"/>
    <s v=""/>
    <s v=""/>
    <s v=""/>
    <s v=""/>
    <n v="2"/>
    <n v="0"/>
    <m/>
    <n v="-349"/>
    <n v="0"/>
    <s v=""/>
    <s v=""/>
  </r>
  <r>
    <n v="382"/>
    <s v=""/>
    <s v="MONTAJE EQUIPO CABINA SIMULADOR A320"/>
    <s v="1101837770"/>
    <s v="1"/>
    <d v="2025-02-14T00:00:00"/>
    <s v=""/>
    <s v="4300340863"/>
    <s v="10"/>
    <d v="2025-02-17T00:00:00"/>
    <d v="2025-02-21T00:00:00"/>
    <s v=""/>
    <d v="2025-03-21T00:00:00"/>
    <n v="0"/>
    <n v="0"/>
    <s v="Liberado"/>
    <n v="1"/>
    <n v="1"/>
    <n v="0"/>
    <n v="0"/>
    <n v="0"/>
    <n v="0"/>
    <s v="X"/>
    <s v="0.00"/>
    <s v=""/>
    <s v="AUXITEL, S.L."/>
    <s v=""/>
    <s v=""/>
    <s v=""/>
    <n v="0"/>
    <n v="0"/>
    <m/>
    <s v="7218|JA2593_1001"/>
    <n v="32"/>
    <s v="-"/>
    <m/>
    <s v="YES"/>
    <n v="0"/>
    <s v=""/>
    <s v=""/>
    <n v="0"/>
    <s v="X"/>
    <n v="1"/>
    <s v=""/>
    <s v=""/>
    <s v=""/>
    <s v=""/>
    <n v="2"/>
    <n v="0"/>
    <m/>
    <n v="-315"/>
    <n v="0"/>
    <s v=""/>
    <s v=""/>
  </r>
  <r>
    <n v="383"/>
    <s v="43211503"/>
    <s v="ASUS TUF Gaming P1 - Alfombrilla de rat�"/>
    <s v="1101837809"/>
    <s v="1"/>
    <d v="2025-02-14T00:00:00"/>
    <s v=""/>
    <s v="4800002872"/>
    <s v="600"/>
    <d v="2025-02-10T00:00:00"/>
    <s v=""/>
    <s v=""/>
    <d v="2025-02-17T00:00:00"/>
    <n v="0"/>
    <n v="0"/>
    <s v=""/>
    <n v="1"/>
    <n v="1"/>
    <n v="1"/>
    <n v="0"/>
    <n v="0"/>
    <n v="0"/>
    <s v="X"/>
    <s v="0.00"/>
    <s v=""/>
    <s v="TD SYNNEX SPAIN, S.L.U."/>
    <s v=""/>
    <s v="7202896"/>
    <s v=""/>
    <n v="0"/>
    <n v="0"/>
    <m/>
    <s v="7218|S24B05_S1075"/>
    <n v="7"/>
    <s v="-"/>
    <m/>
    <s v="YES"/>
    <n v="1"/>
    <s v=""/>
    <s v=""/>
    <n v="0"/>
    <s v="X"/>
    <n v="1"/>
    <s v=""/>
    <s v=""/>
    <s v=""/>
    <s v=""/>
    <n v="2"/>
    <n v="0"/>
    <m/>
    <n v="-347"/>
    <n v="0"/>
    <s v=""/>
    <s v=""/>
  </r>
  <r>
    <n v="384"/>
    <s v="43211708"/>
    <s v="CHERRY MW 3000 - Rat�n - diestro - infra"/>
    <s v="1101837809"/>
    <s v="2"/>
    <d v="2025-02-14T00:00:00"/>
    <s v=""/>
    <s v="4800002872"/>
    <s v="610"/>
    <d v="2025-02-10T00:00:00"/>
    <s v=""/>
    <s v=""/>
    <d v="2025-02-17T00:00:00"/>
    <n v="0"/>
    <n v="0"/>
    <s v=""/>
    <n v="1"/>
    <n v="1"/>
    <n v="1"/>
    <n v="0"/>
    <n v="0"/>
    <n v="0"/>
    <s v="X"/>
    <s v="0.00"/>
    <s v=""/>
    <s v="TD SYNNEX SPAIN, S.L.U."/>
    <s v=""/>
    <s v="2418108"/>
    <s v=""/>
    <n v="0"/>
    <n v="0"/>
    <m/>
    <s v="7218|S24B05_S1075"/>
    <n v="7"/>
    <s v="-"/>
    <m/>
    <s v="YES"/>
    <n v="1"/>
    <s v=""/>
    <s v=""/>
    <n v="0"/>
    <s v="X"/>
    <n v="1"/>
    <s v=""/>
    <s v=""/>
    <s v=""/>
    <s v=""/>
    <n v="2"/>
    <n v="0"/>
    <m/>
    <n v="-347"/>
    <n v="0"/>
    <s v=""/>
    <s v=""/>
  </r>
  <r>
    <n v="385"/>
    <s v="43211503"/>
    <s v="ASUS TUF Gaming P1 - Alfombrilla de rat�"/>
    <s v="1101837818"/>
    <s v="1"/>
    <d v="2025-02-14T00:00:00"/>
    <s v=""/>
    <s v="4800002872"/>
    <s v="620"/>
    <d v="2025-02-10T00:00:00"/>
    <s v=""/>
    <s v=""/>
    <d v="2025-02-17T00:00:00"/>
    <n v="0"/>
    <n v="0"/>
    <s v=""/>
    <n v="1"/>
    <n v="1"/>
    <n v="1"/>
    <n v="0"/>
    <n v="0"/>
    <n v="0"/>
    <s v="X"/>
    <s v="0.00"/>
    <s v=""/>
    <s v="TD SYNNEX SPAIN, S.L.U."/>
    <s v=""/>
    <s v="7202896"/>
    <s v=""/>
    <n v="0"/>
    <n v="0"/>
    <m/>
    <s v="7218|S24B05_S1075"/>
    <n v="7"/>
    <s v="-"/>
    <m/>
    <s v="YES"/>
    <n v="1"/>
    <s v=""/>
    <s v=""/>
    <n v="0"/>
    <s v="X"/>
    <n v="1"/>
    <s v=""/>
    <s v=""/>
    <s v=""/>
    <s v=""/>
    <n v="2"/>
    <n v="0"/>
    <m/>
    <n v="-347"/>
    <n v="0"/>
    <s v=""/>
    <s v=""/>
  </r>
  <r>
    <n v="386"/>
    <s v=""/>
    <s v="TRABAJOS SIMULADOR A320"/>
    <s v="1101838192"/>
    <s v="1"/>
    <d v="2025-02-17T00:00:00"/>
    <s v=""/>
    <s v="4300340871"/>
    <s v="10"/>
    <d v="2025-02-17T00:00:00"/>
    <d v="2025-02-19T00:00:00"/>
    <s v=""/>
    <d v="2025-03-12T00:00:00"/>
    <n v="0"/>
    <n v="0"/>
    <s v="Liberado"/>
    <n v="1"/>
    <n v="1"/>
    <n v="0"/>
    <n v="0"/>
    <n v="0"/>
    <n v="0"/>
    <s v="X"/>
    <s v="0.00"/>
    <s v=""/>
    <s v="PENTATEL COMUNICACIONES, S.L."/>
    <s v=""/>
    <s v=""/>
    <s v=""/>
    <n v="0"/>
    <n v="0"/>
    <m/>
    <s v="7218|JA2594_1001"/>
    <n v="23"/>
    <s v="-"/>
    <m/>
    <s v="YES"/>
    <n v="0"/>
    <s v=""/>
    <s v=""/>
    <n v="0"/>
    <s v="X"/>
    <n v="1"/>
    <s v=""/>
    <s v=""/>
    <s v=""/>
    <s v=""/>
    <n v="2"/>
    <n v="0"/>
    <m/>
    <n v="-324"/>
    <n v="0"/>
    <s v=""/>
    <s v=""/>
  </r>
  <r>
    <n v="387"/>
    <s v="1709800000500"/>
    <s v="COMPRA DIRECTA FERRETERIA Y HERRAMIENTAS"/>
    <s v="1101838768"/>
    <s v="1"/>
    <d v="2025-02-18T00:00:00"/>
    <s v=""/>
    <s v="4200599497"/>
    <s v="30"/>
    <d v="2025-02-25T00:00:00"/>
    <d v="2025-02-25T00:00:00"/>
    <s v=""/>
    <d v="2025-03-11T00:00:00"/>
    <n v="30"/>
    <n v="8"/>
    <s v="Liberado"/>
    <n v="1"/>
    <n v="1"/>
    <n v="1"/>
    <n v="0"/>
    <n v="0"/>
    <n v="0"/>
    <s v="X"/>
    <s v="0.00"/>
    <s v=""/>
    <s v="(AEMSA)ALMACENES ELECTRICOS MADRILE"/>
    <s v="OTROS FABRICANTES"/>
    <s v="1709800000500"/>
    <s v=""/>
    <n v="0"/>
    <n v="0"/>
    <m/>
    <s v="7218|JA2594_1001"/>
    <n v="14"/>
    <s v="-"/>
    <m/>
    <s v="YES"/>
    <n v="1"/>
    <s v=""/>
    <s v=""/>
    <n v="0"/>
    <s v="X"/>
    <n v="1"/>
    <s v=""/>
    <s v=""/>
    <s v=""/>
    <s v=""/>
    <n v="2"/>
    <n v="0"/>
    <m/>
    <n v="-325"/>
    <n v="0"/>
    <s v=""/>
    <s v=""/>
  </r>
  <r>
    <n v="388"/>
    <s v="1709800000500"/>
    <s v="COMPRA DIRECTA FERRETERIA Y HERRAMIENTAS"/>
    <s v="1101839340"/>
    <s v="1"/>
    <d v="2025-02-19T00:00:00"/>
    <s v=""/>
    <s v="4200599594"/>
    <s v="10"/>
    <d v="2025-02-25T00:00:00"/>
    <d v="2025-02-25T00:00:00"/>
    <s v=""/>
    <d v="2025-03-11T00:00:00"/>
    <n v="30"/>
    <n v="8"/>
    <s v="Liberado"/>
    <n v="1"/>
    <n v="1"/>
    <n v="1"/>
    <n v="0"/>
    <n v="0"/>
    <n v="0"/>
    <s v="X"/>
    <s v="0.00"/>
    <s v=""/>
    <s v="FELIPE DE MARCO, S.A."/>
    <s v="OTROS FABRICANTES"/>
    <s v="1709800000500"/>
    <s v=""/>
    <n v="0"/>
    <n v="0"/>
    <m/>
    <s v="7218|JA2594_1001"/>
    <n v="14"/>
    <s v="-"/>
    <m/>
    <s v="YES"/>
    <n v="1"/>
    <s v=""/>
    <s v=""/>
    <n v="0"/>
    <s v="X"/>
    <n v="1"/>
    <s v=""/>
    <s v=""/>
    <s v=""/>
    <s v=""/>
    <n v="2"/>
    <n v="0"/>
    <m/>
    <n v="-325"/>
    <n v="0"/>
    <s v=""/>
    <s v=""/>
  </r>
  <r>
    <n v="389"/>
    <s v="7889090900000"/>
    <s v="ROPA LABORAL CATALOGO INDRA"/>
    <s v="1101839366"/>
    <s v="1"/>
    <d v="2025-02-19T00:00:00"/>
    <s v=""/>
    <s v="4900010383"/>
    <s v="10"/>
    <d v="2025-02-19T00:00:00"/>
    <s v=""/>
    <s v=""/>
    <d v="2025-02-19T00:00:00"/>
    <n v="40"/>
    <n v="8"/>
    <s v=""/>
    <n v="1"/>
    <n v="1"/>
    <n v="1"/>
    <n v="0"/>
    <n v="0"/>
    <n v="0"/>
    <s v="X"/>
    <s v="0.00"/>
    <s v=""/>
    <s v="VESTUARIO Y PROTECCION LABORAL JOYS"/>
    <s v="INDRA SISTEMAS S.A."/>
    <s v="7889090900000"/>
    <s v=""/>
    <n v="0"/>
    <n v="0"/>
    <m/>
    <s v="7218|JA2594_1001"/>
    <n v="0"/>
    <s v="-"/>
    <m/>
    <s v="YES"/>
    <n v="1"/>
    <s v=""/>
    <s v=""/>
    <n v="0"/>
    <s v="X"/>
    <n v="1"/>
    <s v=""/>
    <s v=""/>
    <s v=""/>
    <s v=""/>
    <n v="2"/>
    <n v="0"/>
    <m/>
    <n v="-345"/>
    <n v="0"/>
    <s v=""/>
    <s v=""/>
  </r>
  <r>
    <n v="390"/>
    <s v="31201600"/>
    <s v="Adhesivo instant&amp;#225;neo Loctite 401 de"/>
    <s v="1101841110"/>
    <s v="1"/>
    <d v="2025-02-24T00:00:00"/>
    <s v=""/>
    <s v="4800002908"/>
    <s v="240"/>
    <d v="2025-02-24T00:00:00"/>
    <s v=""/>
    <s v=""/>
    <d v="2025-02-25T00:00:00"/>
    <n v="0"/>
    <n v="0"/>
    <s v=""/>
    <n v="1"/>
    <n v="1"/>
    <n v="1"/>
    <n v="0"/>
    <n v="0"/>
    <n v="0"/>
    <s v="X"/>
    <s v="0.00"/>
    <s v=""/>
    <s v="AMIDATA, S.A."/>
    <s v=""/>
    <s v="0317715"/>
    <s v=""/>
    <n v="0"/>
    <n v="0"/>
    <m/>
    <s v="7218|JA2593_1001"/>
    <n v="1"/>
    <s v="-"/>
    <m/>
    <s v="YES"/>
    <n v="1"/>
    <s v=""/>
    <s v=""/>
    <n v="0"/>
    <s v="X"/>
    <n v="1"/>
    <s v=""/>
    <s v=""/>
    <s v=""/>
    <s v=""/>
    <n v="2"/>
    <n v="0"/>
    <m/>
    <n v="-339"/>
    <n v="0"/>
    <s v=""/>
    <s v=""/>
  </r>
  <r>
    <n v="391"/>
    <s v="1359900000500"/>
    <s v="COMPRA DIRECTA ELECTRICOS/ELECTRONICOS"/>
    <s v="1101841169"/>
    <s v="1"/>
    <d v="2025-02-24T00:00:00"/>
    <s v=""/>
    <s v="4200600359"/>
    <s v="30"/>
    <d v="2025-02-28T00:00:00"/>
    <d v="2025-03-03T00:00:00"/>
    <s v=""/>
    <d v="2025-03-14T00:00:00"/>
    <n v="30"/>
    <n v="8"/>
    <s v="Liberado"/>
    <n v="1"/>
    <n v="1"/>
    <n v="1"/>
    <n v="0"/>
    <n v="0"/>
    <n v="0"/>
    <s v="X"/>
    <s v="0.00"/>
    <s v=""/>
    <s v="SARVER S.L."/>
    <s v="OTROS FABRICANTES"/>
    <s v="1359900000500"/>
    <s v=""/>
    <n v="0"/>
    <n v="0"/>
    <m/>
    <s v="7218|JA2583_1001"/>
    <n v="14"/>
    <s v="-"/>
    <m/>
    <s v="YES"/>
    <n v="1"/>
    <s v=""/>
    <s v=""/>
    <n v="0"/>
    <s v="X"/>
    <n v="1"/>
    <s v=""/>
    <s v=""/>
    <s v=""/>
    <s v=""/>
    <n v="2"/>
    <n v="0"/>
    <m/>
    <n v="-322"/>
    <n v="0"/>
    <s v=""/>
    <s v=""/>
  </r>
  <r>
    <n v="392"/>
    <s v="1359900000500"/>
    <s v="COMPRA DIRECTA ELECTRICOS/ELECTRONICOS"/>
    <s v="1101841171"/>
    <s v="1"/>
    <d v="2025-02-24T00:00:00"/>
    <s v=""/>
    <s v="4200600366"/>
    <s v="10"/>
    <d v="2025-02-28T00:00:00"/>
    <d v="2025-03-03T00:00:00"/>
    <s v=""/>
    <d v="2025-03-14T00:00:00"/>
    <n v="30"/>
    <n v="8"/>
    <s v="Liberado"/>
    <n v="1"/>
    <n v="1"/>
    <n v="1"/>
    <n v="0"/>
    <n v="0"/>
    <n v="0"/>
    <s v="X"/>
    <s v="0.00"/>
    <s v=""/>
    <s v="SARVER S.L."/>
    <s v="OTROS FABRICANTES"/>
    <s v="1359900000500"/>
    <s v=""/>
    <n v="0"/>
    <n v="0"/>
    <m/>
    <s v="7218|JA2583_1001"/>
    <n v="14"/>
    <s v="-"/>
    <m/>
    <s v="YES"/>
    <n v="1"/>
    <s v=""/>
    <s v=""/>
    <n v="0"/>
    <s v="X"/>
    <n v="1"/>
    <s v=""/>
    <s v=""/>
    <s v=""/>
    <s v=""/>
    <n v="2"/>
    <n v="0"/>
    <m/>
    <n v="-322"/>
    <n v="0"/>
    <s v=""/>
    <s v=""/>
  </r>
  <r>
    <n v="393"/>
    <s v="1359900000500"/>
    <s v="COMPRA DIRECTA ELECTRICOS/ELECTRONICOS"/>
    <s v="1101841174"/>
    <s v="1"/>
    <d v="2025-02-24T00:00:00"/>
    <s v=""/>
    <s v="4200600371"/>
    <s v="10"/>
    <d v="2025-02-28T00:00:00"/>
    <d v="2025-03-03T00:00:00"/>
    <s v=""/>
    <d v="2025-03-14T00:00:00"/>
    <n v="30"/>
    <n v="8"/>
    <s v="Liberado"/>
    <n v="1"/>
    <n v="1"/>
    <n v="1"/>
    <n v="0"/>
    <n v="0"/>
    <n v="0"/>
    <s v="X"/>
    <s v="0.00"/>
    <s v=""/>
    <s v="SARVER S.L."/>
    <s v="OTROS FABRICANTES"/>
    <s v="1359900000500"/>
    <s v=""/>
    <n v="0"/>
    <n v="0"/>
    <m/>
    <s v="7218|JA2583_1001"/>
    <n v="14"/>
    <s v="-"/>
    <m/>
    <s v="YES"/>
    <n v="1"/>
    <s v=""/>
    <s v=""/>
    <n v="0"/>
    <s v="X"/>
    <n v="1"/>
    <s v=""/>
    <s v=""/>
    <s v=""/>
    <s v=""/>
    <n v="2"/>
    <n v="0"/>
    <m/>
    <n v="-322"/>
    <n v="0"/>
    <s v=""/>
    <s v=""/>
  </r>
  <r>
    <n v="394"/>
    <s v="39121412"/>
    <s v="Carcasa de conector circular Amphenol Li"/>
    <s v="1101841553"/>
    <s v="1"/>
    <d v="2025-02-25T00:00:00"/>
    <s v=""/>
    <s v="4800002909"/>
    <s v="70"/>
    <d v="2025-02-25T00:00:00"/>
    <s v=""/>
    <s v=""/>
    <d v="2025-02-26T00:00:00"/>
    <n v="0"/>
    <n v="0"/>
    <s v=""/>
    <n v="2"/>
    <n v="2"/>
    <n v="2"/>
    <n v="0"/>
    <n v="0"/>
    <n v="0"/>
    <s v="X"/>
    <s v="0.00"/>
    <s v=""/>
    <s v="AMIDATA, S.A."/>
    <s v=""/>
    <s v="2067532"/>
    <s v=""/>
    <n v="0"/>
    <n v="0"/>
    <m/>
    <s v="7218|JA2593_1001"/>
    <n v="1"/>
    <s v="-"/>
    <m/>
    <s v="YES"/>
    <n v="2"/>
    <s v=""/>
    <s v=""/>
    <n v="0"/>
    <s v="X"/>
    <n v="1"/>
    <s v=""/>
    <s v=""/>
    <s v=""/>
    <s v=""/>
    <n v="2"/>
    <n v="0"/>
    <m/>
    <n v="-338"/>
    <n v="0"/>
    <s v=""/>
    <s v=""/>
  </r>
  <r>
    <n v="395"/>
    <s v="43201404"/>
    <s v="Adaptador de red USB 3.0 StarTech.com, c"/>
    <s v="1101841555"/>
    <s v="1"/>
    <d v="2025-02-25T00:00:00"/>
    <s v=""/>
    <s v="4800002909"/>
    <s v="110"/>
    <d v="2025-02-25T00:00:00"/>
    <s v=""/>
    <s v=""/>
    <d v="2025-02-26T00:00:00"/>
    <n v="0"/>
    <n v="0"/>
    <s v=""/>
    <n v="1"/>
    <n v="1"/>
    <n v="1"/>
    <n v="0"/>
    <n v="0"/>
    <n v="0"/>
    <s v="X"/>
    <s v="0.00"/>
    <s v=""/>
    <s v="AMIDATA, S.A."/>
    <s v=""/>
    <s v="1862768"/>
    <s v=""/>
    <n v="0"/>
    <n v="0"/>
    <m/>
    <s v="7218|JA2585_1001"/>
    <n v="1"/>
    <s v="-"/>
    <m/>
    <s v="YES"/>
    <n v="1"/>
    <s v=""/>
    <s v=""/>
    <n v="0"/>
    <s v="X"/>
    <n v="1"/>
    <s v=""/>
    <s v=""/>
    <s v=""/>
    <s v=""/>
    <n v="2"/>
    <n v="0"/>
    <m/>
    <n v="-338"/>
    <n v="0"/>
    <s v=""/>
    <s v=""/>
  </r>
  <r>
    <n v="396"/>
    <s v=""/>
    <s v="TRABAJOS SIMULADOR A320"/>
    <s v="1101841755"/>
    <s v="1"/>
    <d v="2025-02-25T00:00:00"/>
    <s v=""/>
    <s v="4300341780"/>
    <s v="20"/>
    <d v="2025-03-03T00:00:00"/>
    <d v="2025-03-04T00:00:00"/>
    <s v=""/>
    <d v="2025-02-25T00:00:00"/>
    <n v="0"/>
    <n v="0"/>
    <s v="Liberado"/>
    <n v="1"/>
    <n v="1"/>
    <n v="0"/>
    <n v="0"/>
    <n v="0"/>
    <n v="0"/>
    <s v="X"/>
    <s v="0.00"/>
    <s v=""/>
    <s v="TALLERES SANTIAGO DATO, S.L.U."/>
    <s v=""/>
    <s v=""/>
    <s v=""/>
    <n v="0"/>
    <n v="0"/>
    <m/>
    <s v="7218|JA2593_1001"/>
    <n v="-6"/>
    <s v="-"/>
    <m/>
    <s v="YES"/>
    <n v="0"/>
    <s v=""/>
    <s v=""/>
    <n v="0"/>
    <s v="X"/>
    <n v="1"/>
    <s v=""/>
    <s v=""/>
    <s v=""/>
    <s v=""/>
    <n v="2"/>
    <n v="0"/>
    <m/>
    <n v="-339"/>
    <n v="0"/>
    <s v=""/>
    <s v=""/>
  </r>
  <r>
    <n v="397"/>
    <s v=""/>
    <s v="MODIFICACION SIMULADOR A320"/>
    <s v="1101842371"/>
    <s v="1"/>
    <d v="2025-02-26T00:00:00"/>
    <s v=""/>
    <s v="4300341835"/>
    <s v="10"/>
    <d v="2025-03-04T00:00:00"/>
    <d v="2025-03-06T00:00:00"/>
    <s v=""/>
    <d v="2025-03-14T00:00:00"/>
    <n v="0"/>
    <n v="0"/>
    <s v="Liberado"/>
    <n v="1"/>
    <n v="1"/>
    <n v="0"/>
    <n v="0"/>
    <n v="0"/>
    <n v="0"/>
    <s v="X"/>
    <s v="0.00"/>
    <s v=""/>
    <s v="AUXITEL, S.L."/>
    <s v=""/>
    <s v=""/>
    <s v=""/>
    <n v="0"/>
    <n v="0"/>
    <m/>
    <s v="7218|JA2593_1001"/>
    <n v="10"/>
    <s v="-"/>
    <m/>
    <s v="YES"/>
    <n v="0"/>
    <s v=""/>
    <s v=""/>
    <n v="0"/>
    <s v="X"/>
    <n v="1"/>
    <s v=""/>
    <s v=""/>
    <s v=""/>
    <s v=""/>
    <n v="2"/>
    <n v="0"/>
    <m/>
    <n v="-322"/>
    <n v="0"/>
    <s v=""/>
    <s v=""/>
  </r>
  <r>
    <n v="398"/>
    <s v="39122221"/>
    <s v="Bloque de contactos Schneider Electric Z"/>
    <s v="1101843367"/>
    <s v="1"/>
    <d v="2025-02-28T00:00:00"/>
    <s v=""/>
    <s v="4800002913"/>
    <s v="630"/>
    <d v="2025-02-27T00:00:00"/>
    <s v=""/>
    <s v=""/>
    <d v="2025-03-01T00:00:00"/>
    <n v="0"/>
    <n v="0"/>
    <s v=""/>
    <n v="4"/>
    <n v="4"/>
    <n v="4"/>
    <n v="0"/>
    <n v="0"/>
    <n v="0"/>
    <s v="X"/>
    <s v="0.00"/>
    <s v=""/>
    <s v="AMIDATA, S.A."/>
    <s v=""/>
    <s v="3310489"/>
    <s v=""/>
    <n v="0"/>
    <n v="0"/>
    <m/>
    <s v="7218|JA2582_1001"/>
    <n v="2"/>
    <s v="-"/>
    <m/>
    <s v="YES"/>
    <n v="4"/>
    <s v=""/>
    <s v=""/>
    <n v="0"/>
    <s v="X"/>
    <n v="1"/>
    <s v=""/>
    <s v=""/>
    <s v=""/>
    <s v=""/>
    <n v="2"/>
    <n v="0"/>
    <m/>
    <n v="-335"/>
    <n v="0"/>
    <s v=""/>
    <s v=""/>
  </r>
  <r>
    <n v="399"/>
    <s v=""/>
    <s v="ANALISIS DE LOS MEDIOS EXISTENTES"/>
    <s v="1101843533"/>
    <s v="1"/>
    <d v="2025-03-03T00:00:00"/>
    <s v=""/>
    <s v="4300341826"/>
    <s v="10"/>
    <d v="2025-03-04T00:00:00"/>
    <d v="2025-03-10T00:00:00"/>
    <s v=""/>
    <d v="2025-05-31T00:00:00"/>
    <n v="0"/>
    <n v="0"/>
    <s v="Liberado"/>
    <n v="1"/>
    <n v="1"/>
    <n v="0"/>
    <n v="0"/>
    <n v="0"/>
    <n v="0"/>
    <s v="X"/>
    <s v="0.00"/>
    <s v=""/>
    <s v="HILTI ESPAÑOLA, S.A."/>
    <s v=""/>
    <s v=""/>
    <s v=""/>
    <n v="1"/>
    <n v="1"/>
    <m/>
    <s v="7218|JA2594_1001"/>
    <n v="88"/>
    <s v="-"/>
    <m/>
    <s v="YES"/>
    <n v="0"/>
    <s v=""/>
    <s v=""/>
    <n v="0"/>
    <s v="X"/>
    <n v="1"/>
    <s v=""/>
    <s v=""/>
    <s v=""/>
    <s v=""/>
    <n v="3"/>
    <n v="0"/>
    <m/>
    <n v="-244"/>
    <n v="0"/>
    <s v=""/>
    <s v=""/>
  </r>
  <r>
    <n v="400"/>
    <s v=""/>
    <s v="TRABAJOS SIMULADOR A320"/>
    <s v="1101843560"/>
    <s v="1"/>
    <d v="2025-03-03T00:00:00"/>
    <s v=""/>
    <s v="4300341853"/>
    <s v="10"/>
    <d v="2025-03-04T00:00:00"/>
    <d v="2025-03-06T00:00:00"/>
    <s v=""/>
    <d v="2025-03-26T00:00:00"/>
    <n v="0"/>
    <n v="0"/>
    <s v="Liberado"/>
    <n v="1"/>
    <n v="1"/>
    <n v="0"/>
    <n v="0"/>
    <n v="0"/>
    <n v="0"/>
    <s v="X"/>
    <s v="0.00"/>
    <s v=""/>
    <s v="PENTATEL COMUNICACIONES, S.L."/>
    <s v=""/>
    <s v=""/>
    <s v=""/>
    <n v="0"/>
    <n v="0"/>
    <m/>
    <s v="7218|JA2594_1001"/>
    <n v="22"/>
    <s v="-"/>
    <m/>
    <s v="YES"/>
    <n v="0"/>
    <s v=""/>
    <s v=""/>
    <n v="0"/>
    <s v="X"/>
    <n v="1"/>
    <s v=""/>
    <s v=""/>
    <s v=""/>
    <s v=""/>
    <n v="3"/>
    <n v="0"/>
    <m/>
    <n v="-310"/>
    <n v="0"/>
    <s v=""/>
    <s v=""/>
  </r>
  <r>
    <n v="401"/>
    <s v="55121611"/>
    <s v="Etiquetas termorretr&amp;#225;ctiles TE Conn"/>
    <s v="1101844258"/>
    <s v="1"/>
    <d v="2025-03-04T00:00:00"/>
    <s v=""/>
    <s v="4800002920"/>
    <s v="220"/>
    <d v="2025-03-04T00:00:00"/>
    <s v=""/>
    <s v=""/>
    <d v="2025-03-05T00:00:00"/>
    <n v="0"/>
    <n v="0"/>
    <s v=""/>
    <n v="1"/>
    <n v="1"/>
    <n v="1"/>
    <n v="0"/>
    <n v="0"/>
    <n v="0"/>
    <s v="X"/>
    <s v="0.00"/>
    <s v=""/>
    <s v="AMIDATA, S.A."/>
    <s v=""/>
    <s v="2672433"/>
    <s v=""/>
    <n v="0"/>
    <n v="0"/>
    <m/>
    <s v="7218|JA2593_1001"/>
    <n v="1"/>
    <s v="-"/>
    <m/>
    <s v="YES"/>
    <n v="1"/>
    <s v=""/>
    <s v=""/>
    <n v="0"/>
    <s v="X"/>
    <n v="1"/>
    <s v=""/>
    <s v=""/>
    <s v=""/>
    <s v=""/>
    <n v="3"/>
    <n v="0"/>
    <m/>
    <n v="-331"/>
    <n v="0"/>
    <s v=""/>
    <s v=""/>
  </r>
  <r>
    <n v="402"/>
    <s v="32000000"/>
    <s v="Carcasa de conector Molex 03-06-2042, Se"/>
    <s v="1101844596"/>
    <s v="1"/>
    <d v="2025-03-05T00:00:00"/>
    <s v=""/>
    <s v="4800002920"/>
    <s v="570"/>
    <d v="2025-03-04T00:00:00"/>
    <s v=""/>
    <s v=""/>
    <d v="2025-03-06T00:00:00"/>
    <n v="0"/>
    <n v="0"/>
    <s v=""/>
    <n v="200"/>
    <n v="200"/>
    <n v="200"/>
    <n v="0"/>
    <n v="0"/>
    <n v="0"/>
    <s v="X"/>
    <s v="0.00"/>
    <s v=""/>
    <s v="AMIDATA, S.A."/>
    <s v=""/>
    <s v="6794855P"/>
    <s v=""/>
    <n v="0"/>
    <n v="0"/>
    <m/>
    <s v="7218|JA2593_1001"/>
    <n v="2"/>
    <s v="-"/>
    <m/>
    <s v="YES"/>
    <n v="200"/>
    <s v=""/>
    <s v=""/>
    <n v="0"/>
    <s v="X"/>
    <n v="1"/>
    <s v=""/>
    <s v=""/>
    <s v=""/>
    <s v=""/>
    <n v="3"/>
    <n v="0"/>
    <m/>
    <n v="-330"/>
    <n v="0"/>
    <s v=""/>
    <s v=""/>
  </r>
  <r>
    <n v="403"/>
    <s v="39121432"/>
    <s v="Contacto de crimpado macho Molex serie S"/>
    <s v="1101844596"/>
    <s v="2"/>
    <d v="2025-03-05T00:00:00"/>
    <s v=""/>
    <s v="4800002920"/>
    <s v="580"/>
    <d v="2025-03-04T00:00:00"/>
    <s v=""/>
    <s v=""/>
    <d v="2025-03-06T00:00:00"/>
    <n v="0"/>
    <n v="0"/>
    <s v=""/>
    <n v="100"/>
    <n v="100"/>
    <n v="100"/>
    <n v="0"/>
    <n v="0"/>
    <n v="0"/>
    <s v="X"/>
    <s v="0.00"/>
    <s v=""/>
    <s v="AMIDATA, S.A."/>
    <s v=""/>
    <s v="1786907"/>
    <s v=""/>
    <n v="0"/>
    <n v="0"/>
    <m/>
    <s v="7218|JA2593_1001"/>
    <n v="2"/>
    <s v="-"/>
    <m/>
    <s v="YES"/>
    <n v="100"/>
    <s v=""/>
    <s v=""/>
    <n v="0"/>
    <s v="X"/>
    <n v="1"/>
    <s v=""/>
    <s v=""/>
    <s v=""/>
    <s v=""/>
    <n v="3"/>
    <n v="0"/>
    <m/>
    <n v="-330"/>
    <n v="0"/>
    <s v=""/>
    <s v=""/>
  </r>
  <r>
    <n v="404"/>
    <s v="32000000"/>
    <s v="Carcasa de conector Molex 03-06-2092, Se"/>
    <s v="1101844596"/>
    <s v="3"/>
    <d v="2025-03-05T00:00:00"/>
    <s v=""/>
    <s v="4800002920"/>
    <s v="590"/>
    <d v="2025-03-04T00:00:00"/>
    <s v=""/>
    <s v=""/>
    <d v="2025-03-06T00:00:00"/>
    <n v="0"/>
    <n v="0"/>
    <s v=""/>
    <n v="200"/>
    <n v="200"/>
    <n v="200"/>
    <n v="0"/>
    <n v="0"/>
    <n v="0"/>
    <s v="X"/>
    <s v="0.00"/>
    <s v=""/>
    <s v="AMIDATA, S.A."/>
    <s v=""/>
    <s v="6794865P"/>
    <s v=""/>
    <n v="0"/>
    <n v="0"/>
    <m/>
    <s v="7218|JA2593_1001"/>
    <n v="2"/>
    <s v="-"/>
    <m/>
    <s v="YES"/>
    <n v="200"/>
    <s v=""/>
    <s v=""/>
    <n v="0"/>
    <s v="X"/>
    <n v="1"/>
    <s v=""/>
    <s v=""/>
    <s v=""/>
    <s v=""/>
    <n v="3"/>
    <n v="0"/>
    <m/>
    <n v="-330"/>
    <n v="0"/>
    <s v=""/>
    <s v=""/>
  </r>
  <r>
    <n v="405"/>
    <s v=""/>
    <s v="MONTAJE SIMULADOR A320"/>
    <s v="1101844652"/>
    <s v="1"/>
    <d v="2025-03-05T00:00:00"/>
    <s v=""/>
    <s v="4400087082"/>
    <s v="10"/>
    <d v="2025-03-05T00:00:00"/>
    <d v="2025-03-05T00:00:00"/>
    <s v=""/>
    <d v="2025-04-24T00:00:00"/>
    <n v="0"/>
    <n v="0"/>
    <s v="Liberado"/>
    <n v="1"/>
    <n v="1"/>
    <n v="0"/>
    <n v="0"/>
    <n v="0"/>
    <n v="0"/>
    <s v="X"/>
    <s v="0.00"/>
    <s v=""/>
    <s v="APLICACIONES DE SIMULACION"/>
    <s v=""/>
    <s v=""/>
    <s v=""/>
    <n v="0"/>
    <n v="0"/>
    <m/>
    <s v="7218|JA2593_1001"/>
    <n v="50"/>
    <s v="-"/>
    <m/>
    <s v="YES"/>
    <n v="0"/>
    <s v=""/>
    <s v=""/>
    <n v="0"/>
    <s v="X"/>
    <n v="1"/>
    <s v=""/>
    <s v=""/>
    <s v=""/>
    <s v=""/>
    <n v="3"/>
    <n v="0"/>
    <m/>
    <n v="-281"/>
    <n v="0"/>
    <s v=""/>
    <s v=""/>
  </r>
  <r>
    <n v="406"/>
    <s v="39121404"/>
    <s v="Manguitos de soldadura, TE Connectivity,"/>
    <s v="1101844710"/>
    <s v="1"/>
    <d v="2025-03-05T00:00:00"/>
    <s v=""/>
    <s v="4800002920"/>
    <s v="720"/>
    <d v="2025-03-04T00:00:00"/>
    <s v=""/>
    <s v=""/>
    <d v="2025-03-06T00:00:00"/>
    <n v="0"/>
    <n v="0"/>
    <s v=""/>
    <n v="9"/>
    <n v="9"/>
    <n v="9"/>
    <n v="0"/>
    <n v="0"/>
    <n v="0"/>
    <s v="X"/>
    <s v="0.00"/>
    <s v=""/>
    <s v="AMIDATA, S.A."/>
    <s v=""/>
    <s v="2652726"/>
    <s v=""/>
    <n v="0"/>
    <n v="0"/>
    <m/>
    <s v="7218|JA2593_1001"/>
    <n v="2"/>
    <s v="-"/>
    <m/>
    <s v="YES"/>
    <n v="9"/>
    <s v=""/>
    <s v=""/>
    <n v="0"/>
    <s v="X"/>
    <n v="1"/>
    <s v=""/>
    <s v=""/>
    <s v=""/>
    <s v=""/>
    <n v="3"/>
    <n v="0"/>
    <m/>
    <n v="-330"/>
    <n v="0"/>
    <s v=""/>
    <s v=""/>
  </r>
  <r>
    <n v="407"/>
    <s v="24102004"/>
    <s v="Estanter&amp;#237;a para Componente 1U APC N"/>
    <s v="1101845229"/>
    <s v="1"/>
    <d v="2025-03-06T00:00:00"/>
    <s v=""/>
    <s v="4800002923"/>
    <s v="240"/>
    <d v="2025-03-05T00:00:00"/>
    <s v=""/>
    <s v=""/>
    <d v="2025-03-07T00:00:00"/>
    <n v="0"/>
    <n v="0"/>
    <s v=""/>
    <n v="1"/>
    <n v="1"/>
    <n v="1"/>
    <n v="0"/>
    <n v="0"/>
    <n v="0"/>
    <s v="X"/>
    <s v="0.00"/>
    <s v=""/>
    <s v="AMIDATA, S.A."/>
    <s v=""/>
    <s v="2387216"/>
    <s v=""/>
    <n v="0"/>
    <n v="0"/>
    <m/>
    <s v="7218|JA2593_1001"/>
    <n v="2"/>
    <s v="-"/>
    <m/>
    <s v="YES"/>
    <n v="1"/>
    <s v=""/>
    <s v=""/>
    <n v="0"/>
    <s v="X"/>
    <n v="1"/>
    <s v=""/>
    <s v=""/>
    <s v=""/>
    <s v=""/>
    <n v="3"/>
    <n v="0"/>
    <m/>
    <n v="-329"/>
    <n v="0"/>
    <s v=""/>
    <s v=""/>
  </r>
  <r>
    <n v="408"/>
    <s v="1359900000500"/>
    <s v="COMPRA DIRECTA ELECTRICOS/ELECTRONICOS"/>
    <s v="1101845357"/>
    <s v="1"/>
    <d v="2025-03-06T00:00:00"/>
    <s v=""/>
    <s v="4200601519"/>
    <s v="10"/>
    <d v="2025-03-07T00:00:00"/>
    <d v="2025-03-07T00:00:00"/>
    <s v=""/>
    <d v="2025-03-21T00:00:00"/>
    <n v="30"/>
    <n v="8"/>
    <s v="Liberado"/>
    <n v="1"/>
    <n v="1"/>
    <n v="1"/>
    <n v="0"/>
    <n v="0"/>
    <n v="0"/>
    <s v="X"/>
    <s v="0.00"/>
    <s v=""/>
    <s v="(AEMSA)ALMACENES ELECTRICOS MADRILE"/>
    <s v="OTROS FABRICANTES"/>
    <s v="1359900000500"/>
    <s v=""/>
    <n v="0"/>
    <n v="0"/>
    <m/>
    <s v="7218|JA2594_1001"/>
    <n v="14"/>
    <s v="-"/>
    <m/>
    <s v="YES"/>
    <n v="1"/>
    <s v=""/>
    <s v=""/>
    <n v="0"/>
    <s v="X"/>
    <n v="1"/>
    <s v=""/>
    <s v=""/>
    <s v=""/>
    <s v=""/>
    <n v="3"/>
    <n v="0"/>
    <m/>
    <n v="-315"/>
    <n v="0"/>
    <s v=""/>
    <s v=""/>
  </r>
  <r>
    <n v="409"/>
    <s v="1359900000500"/>
    <s v="COMPRA DIRECTA ELECTRICOS/ELECTRONICOS"/>
    <s v="1101845357"/>
    <s v="2"/>
    <d v="2025-03-06T00:00:00"/>
    <s v=""/>
    <s v="4200601519"/>
    <s v="20"/>
    <d v="2025-03-07T00:00:00"/>
    <d v="2025-03-07T00:00:00"/>
    <s v=""/>
    <d v="2025-03-21T00:00:00"/>
    <n v="30"/>
    <n v="8"/>
    <s v="Liberado"/>
    <n v="1"/>
    <n v="1"/>
    <n v="1"/>
    <n v="0"/>
    <n v="0"/>
    <n v="0"/>
    <s v="X"/>
    <s v="0.00"/>
    <s v=""/>
    <s v="(AEMSA)ALMACENES ELECTRICOS MADRILE"/>
    <s v="OTROS FABRICANTES"/>
    <s v="1359900000500"/>
    <s v=""/>
    <n v="0"/>
    <n v="0"/>
    <m/>
    <s v="7218|JA2594_1001"/>
    <n v="14"/>
    <s v="-"/>
    <m/>
    <s v="YES"/>
    <n v="1"/>
    <s v=""/>
    <s v=""/>
    <n v="0"/>
    <s v="X"/>
    <n v="1"/>
    <s v=""/>
    <s v=""/>
    <s v=""/>
    <s v=""/>
    <n v="3"/>
    <n v="0"/>
    <m/>
    <n v="-315"/>
    <n v="0"/>
    <s v=""/>
    <s v=""/>
  </r>
  <r>
    <n v="410"/>
    <s v="1359900000500"/>
    <s v="COMPRA DIRECTA ELECTRICOS/ELECTRONICOS"/>
    <s v="1101845357"/>
    <s v="3"/>
    <d v="2025-03-06T00:00:00"/>
    <s v=""/>
    <s v="4200601519"/>
    <s v="30"/>
    <d v="2025-03-07T00:00:00"/>
    <d v="2025-03-07T00:00:00"/>
    <s v=""/>
    <d v="2025-03-21T00:00:00"/>
    <n v="30"/>
    <n v="8"/>
    <s v="Liberado"/>
    <n v="1"/>
    <n v="1"/>
    <n v="1"/>
    <n v="0"/>
    <n v="0"/>
    <n v="0"/>
    <s v="X"/>
    <s v="0.00"/>
    <s v=""/>
    <s v="(AEMSA)ALMACENES ELECTRICOS MADRILE"/>
    <s v="OTROS FABRICANTES"/>
    <s v="1359900000500"/>
    <s v=""/>
    <n v="0"/>
    <n v="0"/>
    <m/>
    <s v="7218|JA2594_1001"/>
    <n v="14"/>
    <s v="-"/>
    <m/>
    <s v="YES"/>
    <n v="1"/>
    <s v=""/>
    <s v=""/>
    <n v="0"/>
    <s v="X"/>
    <n v="1"/>
    <s v=""/>
    <s v=""/>
    <s v=""/>
    <s v=""/>
    <n v="3"/>
    <n v="0"/>
    <m/>
    <n v="-315"/>
    <n v="0"/>
    <s v=""/>
    <s v=""/>
  </r>
  <r>
    <n v="411"/>
    <s v="1359900000500"/>
    <s v="COMPRA DIRECTA ELECTRICOS/ELECTRONICOS"/>
    <s v="1101845357"/>
    <s v="4"/>
    <d v="2025-03-06T00:00:00"/>
    <s v=""/>
    <s v="4200601519"/>
    <s v="40"/>
    <d v="2025-03-07T00:00:00"/>
    <d v="2025-03-07T00:00:00"/>
    <s v=""/>
    <d v="2025-03-21T00:00:00"/>
    <n v="30"/>
    <n v="8"/>
    <s v="Liberado"/>
    <n v="1"/>
    <n v="1"/>
    <n v="1"/>
    <n v="0"/>
    <n v="0"/>
    <n v="0"/>
    <s v="X"/>
    <s v="0.00"/>
    <s v=""/>
    <s v="(AEMSA)ALMACENES ELECTRICOS MADRILE"/>
    <s v="OTROS FABRICANTES"/>
    <s v="1359900000500"/>
    <s v=""/>
    <n v="0"/>
    <n v="0"/>
    <m/>
    <s v="7218|JA2594_1001"/>
    <n v="14"/>
    <s v="-"/>
    <m/>
    <s v="YES"/>
    <n v="1"/>
    <s v=""/>
    <s v=""/>
    <n v="0"/>
    <s v="X"/>
    <n v="1"/>
    <s v=""/>
    <s v=""/>
    <s v=""/>
    <s v=""/>
    <n v="3"/>
    <n v="0"/>
    <m/>
    <n v="-315"/>
    <n v="0"/>
    <s v=""/>
    <s v=""/>
  </r>
  <r>
    <n v="412"/>
    <s v="1359900000500"/>
    <s v="COMPRA DIRECTA ELECTRICOS/ELECTRONICOS"/>
    <s v="1101845371"/>
    <s v="1"/>
    <d v="2025-03-06T00:00:00"/>
    <s v=""/>
    <s v="4200601594"/>
    <s v="10"/>
    <d v="2025-03-10T00:00:00"/>
    <d v="2025-03-10T00:00:00"/>
    <s v=""/>
    <d v="2025-03-24T00:00:00"/>
    <n v="30"/>
    <n v="8"/>
    <s v="Liberado"/>
    <n v="1"/>
    <n v="1"/>
    <n v="1"/>
    <n v="0"/>
    <n v="0"/>
    <n v="0"/>
    <s v="X"/>
    <s v="0.00"/>
    <s v=""/>
    <s v="(AEMSA)ALMACENES ELECTRICOS MADRILE"/>
    <s v="OTROS FABRICANTES"/>
    <s v="1359900000500"/>
    <s v=""/>
    <n v="0"/>
    <n v="0"/>
    <m/>
    <s v="7218|JA2594_1001"/>
    <n v="14"/>
    <s v="-"/>
    <m/>
    <s v="YES"/>
    <n v="1"/>
    <s v=""/>
    <s v=""/>
    <n v="0"/>
    <s v="X"/>
    <n v="1"/>
    <s v=""/>
    <s v=""/>
    <s v=""/>
    <s v=""/>
    <n v="3"/>
    <n v="0"/>
    <m/>
    <n v="-312"/>
    <n v="0"/>
    <s v=""/>
    <s v=""/>
  </r>
  <r>
    <n v="413"/>
    <s v="1359900000500"/>
    <s v="COMPRA DIRECTA ELECTRICOS/ELECTRONICOS"/>
    <s v="1101845657"/>
    <s v="1"/>
    <d v="2025-03-06T00:00:00"/>
    <s v=""/>
    <s v="4200602096"/>
    <s v="10"/>
    <d v="2025-03-12T00:00:00"/>
    <d v="2025-03-12T00:00:00"/>
    <s v=""/>
    <d v="2025-03-26T00:00:00"/>
    <n v="30"/>
    <n v="8"/>
    <s v="Liberado"/>
    <n v="1"/>
    <n v="1"/>
    <n v="1"/>
    <n v="0"/>
    <n v="0"/>
    <n v="0"/>
    <s v="X"/>
    <s v="0.00"/>
    <s v=""/>
    <s v="(AEMSA)ALMACENES ELECTRICOS MADRILE"/>
    <s v="OTROS FABRICANTES"/>
    <s v="1359900000500"/>
    <s v=""/>
    <n v="0"/>
    <n v="0"/>
    <m/>
    <s v="7218|JA2593_1001"/>
    <n v="14"/>
    <s v="-"/>
    <m/>
    <s v="YES"/>
    <n v="1"/>
    <s v=""/>
    <s v=""/>
    <n v="0"/>
    <s v="X"/>
    <n v="1"/>
    <s v=""/>
    <s v=""/>
    <s v=""/>
    <s v=""/>
    <n v="3"/>
    <n v="0"/>
    <m/>
    <n v="-310"/>
    <n v="0"/>
    <s v=""/>
    <s v=""/>
  </r>
  <r>
    <n v="414"/>
    <s v="1359900000500"/>
    <s v="COMPRA DIRECTA ELECTRICOS/ELECTRONICOS"/>
    <s v="1101845701"/>
    <s v="1"/>
    <d v="2025-03-06T00:00:00"/>
    <s v=""/>
    <s v="4200601859"/>
    <s v="50"/>
    <d v="2025-03-11T00:00:00"/>
    <d v="2025-03-11T00:00:00"/>
    <s v=""/>
    <d v="2025-03-25T00:00:00"/>
    <n v="30"/>
    <n v="8"/>
    <s v="Liberado"/>
    <n v="1"/>
    <n v="1"/>
    <n v="1"/>
    <n v="0"/>
    <n v="0"/>
    <n v="0"/>
    <s v="X"/>
    <s v="0.00"/>
    <s v=""/>
    <s v="(AEMSA)ALMACENES ELECTRICOS MADRILE"/>
    <s v="OTROS FABRICANTES"/>
    <s v="1359900000500"/>
    <s v=""/>
    <n v="0"/>
    <n v="0"/>
    <m/>
    <s v="7218|JA2593_1001"/>
    <n v="14"/>
    <s v="-"/>
    <m/>
    <s v="YES"/>
    <n v="1"/>
    <s v=""/>
    <s v=""/>
    <n v="0"/>
    <s v="X"/>
    <n v="1"/>
    <s v=""/>
    <s v=""/>
    <s v=""/>
    <s v=""/>
    <n v="3"/>
    <n v="0"/>
    <m/>
    <n v="-311"/>
    <n v="0"/>
    <s v=""/>
    <s v=""/>
  </r>
  <r>
    <n v="415"/>
    <s v="1359900000500"/>
    <s v="COMPRA DIRECTA ELECTRICOS/ELECTRONICOS"/>
    <s v="1101845711"/>
    <s v="1"/>
    <d v="2025-03-06T00:00:00"/>
    <s v=""/>
    <s v="4200601867"/>
    <s v="10"/>
    <d v="2025-03-11T00:00:00"/>
    <d v="2025-03-11T00:00:00"/>
    <s v=""/>
    <d v="2025-03-25T00:00:00"/>
    <n v="30"/>
    <n v="8"/>
    <s v="Liberado"/>
    <n v="1"/>
    <n v="1"/>
    <n v="1"/>
    <n v="0"/>
    <n v="0"/>
    <n v="0"/>
    <s v="X"/>
    <s v="0.00"/>
    <s v=""/>
    <s v="(AEMSA)ALMACENES ELECTRICOS MADRILE"/>
    <s v="OTROS FABRICANTES"/>
    <s v="1359900000500"/>
    <s v=""/>
    <n v="0"/>
    <n v="0"/>
    <m/>
    <s v="7218|JA2593_1001"/>
    <n v="14"/>
    <s v="-"/>
    <m/>
    <s v="YES"/>
    <n v="1"/>
    <s v=""/>
    <s v=""/>
    <n v="0"/>
    <s v="X"/>
    <n v="1"/>
    <s v=""/>
    <s v=""/>
    <s v=""/>
    <s v=""/>
    <n v="3"/>
    <n v="0"/>
    <m/>
    <n v="-311"/>
    <n v="0"/>
    <s v=""/>
    <s v=""/>
  </r>
  <r>
    <n v="416"/>
    <s v="1359900000500"/>
    <s v="COMPRA DIRECTA ELECTRICOS/ELECTRONICOS"/>
    <s v="1101845711"/>
    <s v="2"/>
    <d v="2025-03-06T00:00:00"/>
    <s v=""/>
    <s v="4200601867"/>
    <s v="20"/>
    <d v="2025-03-11T00:00:00"/>
    <d v="2025-03-11T00:00:00"/>
    <s v=""/>
    <d v="2025-03-25T00:00:00"/>
    <n v="30"/>
    <n v="8"/>
    <s v="Liberado"/>
    <n v="1"/>
    <n v="1"/>
    <n v="1"/>
    <n v="0"/>
    <n v="0"/>
    <n v="0"/>
    <s v="X"/>
    <s v="0.00"/>
    <s v=""/>
    <s v="(AEMSA)ALMACENES ELECTRICOS MADRILE"/>
    <s v="OTROS FABRICANTES"/>
    <s v="1359900000500"/>
    <s v=""/>
    <n v="0"/>
    <n v="0"/>
    <m/>
    <s v="7218|JA2593_1001"/>
    <n v="14"/>
    <s v="-"/>
    <m/>
    <s v="YES"/>
    <n v="1"/>
    <s v=""/>
    <s v=""/>
    <n v="0"/>
    <s v="X"/>
    <n v="1"/>
    <s v=""/>
    <s v=""/>
    <s v=""/>
    <s v=""/>
    <n v="3"/>
    <n v="0"/>
    <m/>
    <n v="-311"/>
    <n v="0"/>
    <s v=""/>
    <s v=""/>
  </r>
  <r>
    <n v="417"/>
    <s v="1359900000500"/>
    <s v="COMPRA DIRECTA ELECTRICOS/ELECTRONICOS"/>
    <s v="1101845711"/>
    <s v="3"/>
    <d v="2025-03-06T00:00:00"/>
    <s v=""/>
    <s v="4200601867"/>
    <s v="30"/>
    <d v="2025-03-11T00:00:00"/>
    <d v="2025-03-11T00:00:00"/>
    <s v=""/>
    <d v="2025-03-25T00:00:00"/>
    <n v="30"/>
    <n v="8"/>
    <s v="Liberado"/>
    <n v="1"/>
    <n v="1"/>
    <n v="1"/>
    <n v="0"/>
    <n v="0"/>
    <n v="0"/>
    <s v="X"/>
    <s v="0.00"/>
    <s v=""/>
    <s v="(AEMSA)ALMACENES ELECTRICOS MADRILE"/>
    <s v="OTROS FABRICANTES"/>
    <s v="1359900000500"/>
    <s v=""/>
    <n v="0"/>
    <n v="0"/>
    <m/>
    <s v="7218|JA2593_1001"/>
    <n v="14"/>
    <s v="-"/>
    <m/>
    <s v="YES"/>
    <n v="1"/>
    <s v=""/>
    <s v=""/>
    <n v="0"/>
    <s v="X"/>
    <n v="1"/>
    <s v=""/>
    <s v=""/>
    <s v=""/>
    <s v=""/>
    <n v="3"/>
    <n v="0"/>
    <m/>
    <n v="-311"/>
    <n v="0"/>
    <s v=""/>
    <s v=""/>
  </r>
  <r>
    <n v="418"/>
    <s v="1359900000500"/>
    <s v="COMPRA DIRECTA ELECTRICOS/ELECTRONICOS"/>
    <s v="1101845711"/>
    <s v="4"/>
    <d v="2025-03-06T00:00:00"/>
    <s v=""/>
    <s v="4200601867"/>
    <s v="40"/>
    <d v="2025-03-11T00:00:00"/>
    <d v="2025-03-11T00:00:00"/>
    <s v=""/>
    <d v="2025-03-25T00:00:00"/>
    <n v="30"/>
    <n v="8"/>
    <s v="Liberado"/>
    <n v="1"/>
    <n v="1"/>
    <n v="1"/>
    <n v="0"/>
    <n v="0"/>
    <n v="0"/>
    <s v="X"/>
    <s v="0.00"/>
    <s v=""/>
    <s v="(AEMSA)ALMACENES ELECTRICOS MADRILE"/>
    <s v="OTROS FABRICANTES"/>
    <s v="1359900000500"/>
    <s v=""/>
    <n v="0"/>
    <n v="0"/>
    <m/>
    <s v="7218|JA2593_1001"/>
    <n v="14"/>
    <s v="-"/>
    <m/>
    <s v="YES"/>
    <n v="1"/>
    <s v=""/>
    <s v=""/>
    <n v="0"/>
    <s v="X"/>
    <n v="1"/>
    <s v=""/>
    <s v=""/>
    <s v=""/>
    <s v=""/>
    <n v="3"/>
    <n v="0"/>
    <m/>
    <n v="-311"/>
    <n v="0"/>
    <s v=""/>
    <s v=""/>
  </r>
  <r>
    <n v="419"/>
    <s v="1359900000500"/>
    <s v="COMPRA DIRECTA ELECTRICOS/ELECTRONICOS"/>
    <s v="1101845711"/>
    <s v="5"/>
    <d v="2025-03-06T00:00:00"/>
    <s v=""/>
    <s v="4200601867"/>
    <s v="50"/>
    <d v="2025-03-11T00:00:00"/>
    <d v="2025-03-11T00:00:00"/>
    <s v=""/>
    <d v="2025-03-25T00:00:00"/>
    <n v="30"/>
    <n v="8"/>
    <s v="Liberado"/>
    <n v="1"/>
    <n v="1"/>
    <n v="1"/>
    <n v="0"/>
    <n v="0"/>
    <n v="0"/>
    <s v="X"/>
    <s v="0.00"/>
    <s v=""/>
    <s v="(AEMSA)ALMACENES ELECTRICOS MADRILE"/>
    <s v="OTROS FABRICANTES"/>
    <s v="1359900000500"/>
    <s v=""/>
    <n v="0"/>
    <n v="0"/>
    <m/>
    <s v="7218|JA2593_1001"/>
    <n v="14"/>
    <s v="-"/>
    <m/>
    <s v="YES"/>
    <n v="1"/>
    <s v=""/>
    <s v=""/>
    <n v="0"/>
    <s v="X"/>
    <n v="1"/>
    <s v=""/>
    <s v=""/>
    <s v=""/>
    <s v=""/>
    <n v="3"/>
    <n v="0"/>
    <m/>
    <n v="-311"/>
    <n v="0"/>
    <s v=""/>
    <s v=""/>
  </r>
  <r>
    <n v="420"/>
    <s v="1359900000500"/>
    <s v="COMPRA DIRECTA ELECTRICOS/ELECTRONICOS"/>
    <s v="1101845711"/>
    <s v="6"/>
    <d v="2025-03-06T00:00:00"/>
    <s v=""/>
    <s v="4200601867"/>
    <s v="60"/>
    <d v="2025-03-11T00:00:00"/>
    <d v="2025-03-11T00:00:00"/>
    <s v=""/>
    <d v="2025-03-25T00:00:00"/>
    <n v="30"/>
    <n v="8"/>
    <s v="Liberado"/>
    <n v="1"/>
    <n v="1"/>
    <n v="1"/>
    <n v="0"/>
    <n v="0"/>
    <n v="0"/>
    <s v="X"/>
    <s v="0.00"/>
    <s v=""/>
    <s v="(AEMSA)ALMACENES ELECTRICOS MADRILE"/>
    <s v="OTROS FABRICANTES"/>
    <s v="1359900000500"/>
    <s v=""/>
    <n v="0"/>
    <n v="0"/>
    <m/>
    <s v="7218|JA2593_1001"/>
    <n v="14"/>
    <s v="-"/>
    <m/>
    <s v="YES"/>
    <n v="1"/>
    <s v=""/>
    <s v=""/>
    <n v="0"/>
    <s v="X"/>
    <n v="1"/>
    <s v=""/>
    <s v=""/>
    <s v=""/>
    <s v=""/>
    <n v="3"/>
    <n v="0"/>
    <m/>
    <n v="-311"/>
    <n v="0"/>
    <s v=""/>
    <s v=""/>
  </r>
  <r>
    <n v="421"/>
    <s v=""/>
    <s v="TAPADO DE CARTELAS"/>
    <s v="1101845816"/>
    <s v="1"/>
    <d v="2025-03-07T00:00:00"/>
    <s v=""/>
    <s v="4300342309"/>
    <s v="10"/>
    <d v="2025-03-11T00:00:00"/>
    <d v="2025-03-13T00:00:00"/>
    <s v=""/>
    <d v="2025-04-14T00:00:00"/>
    <n v="0"/>
    <n v="0"/>
    <s v="Liberado"/>
    <n v="1"/>
    <n v="1"/>
    <n v="0"/>
    <n v="0"/>
    <n v="0"/>
    <n v="0"/>
    <s v="X"/>
    <s v="0.00"/>
    <s v=""/>
    <s v="YNTEGRA SERV.INTEGRALES, S.L."/>
    <s v=""/>
    <s v=""/>
    <s v=""/>
    <n v="0"/>
    <n v="0"/>
    <m/>
    <s v="7218|JA2582_1001"/>
    <n v="34"/>
    <s v="-"/>
    <m/>
    <s v="YES"/>
    <n v="0"/>
    <s v=""/>
    <s v=""/>
    <n v="0"/>
    <s v="X"/>
    <n v="1"/>
    <s v=""/>
    <s v=""/>
    <s v=""/>
    <s v=""/>
    <n v="3"/>
    <n v="0"/>
    <m/>
    <n v="-291"/>
    <n v="0"/>
    <s v=""/>
    <s v=""/>
  </r>
  <r>
    <n v="422"/>
    <s v="1359900000500"/>
    <s v="COMPRA DIRECTA ELECTRICOS/ELECTRONICOS"/>
    <s v="1101845909"/>
    <s v="1"/>
    <d v="2025-03-07T00:00:00"/>
    <s v=""/>
    <s v="4200601902"/>
    <s v="10"/>
    <d v="2025-03-11T00:00:00"/>
    <d v="2025-03-11T00:00:00"/>
    <s v=""/>
    <d v="2025-03-25T00:00:00"/>
    <n v="30"/>
    <n v="8"/>
    <s v="Liberado"/>
    <n v="1"/>
    <n v="1"/>
    <n v="1"/>
    <n v="0"/>
    <n v="0"/>
    <n v="0"/>
    <s v="X"/>
    <s v="0.00"/>
    <s v=""/>
    <s v="(AEMSA)ALMACENES ELECTRICOS MADRILE"/>
    <s v="OTROS FABRICANTES"/>
    <s v="1359900000500"/>
    <s v=""/>
    <n v="0"/>
    <n v="0"/>
    <m/>
    <s v="7218|JA2594_1001"/>
    <n v="14"/>
    <s v="-"/>
    <m/>
    <s v="YES"/>
    <n v="1"/>
    <s v=""/>
    <s v=""/>
    <n v="0"/>
    <s v="X"/>
    <n v="1"/>
    <s v=""/>
    <s v=""/>
    <s v=""/>
    <s v=""/>
    <n v="3"/>
    <n v="0"/>
    <m/>
    <n v="-311"/>
    <n v="0"/>
    <s v=""/>
    <s v=""/>
  </r>
  <r>
    <n v="423"/>
    <s v="1359900000500"/>
    <s v="COMPRA DIRECTA ELECTRICOS/ELECTRONICOS"/>
    <s v="1101845909"/>
    <s v="2"/>
    <d v="2025-03-07T00:00:00"/>
    <s v=""/>
    <s v="4200601902"/>
    <s v="20"/>
    <d v="2025-03-11T00:00:00"/>
    <d v="2025-03-11T00:00:00"/>
    <s v=""/>
    <d v="2025-03-25T00:00:00"/>
    <n v="30"/>
    <n v="8"/>
    <s v="Liberado"/>
    <n v="1"/>
    <n v="1"/>
    <n v="1"/>
    <n v="0"/>
    <n v="0"/>
    <n v="0"/>
    <s v="X"/>
    <s v="0.00"/>
    <s v=""/>
    <s v="(AEMSA)ALMACENES ELECTRICOS MADRILE"/>
    <s v="OTROS FABRICANTES"/>
    <s v="1359900000500"/>
    <s v=""/>
    <n v="0"/>
    <n v="0"/>
    <m/>
    <s v="7218|JA2594_1001"/>
    <n v="14"/>
    <s v="-"/>
    <m/>
    <s v="YES"/>
    <n v="1"/>
    <s v=""/>
    <s v=""/>
    <n v="0"/>
    <s v="X"/>
    <n v="1"/>
    <s v=""/>
    <s v=""/>
    <s v=""/>
    <s v=""/>
    <n v="3"/>
    <n v="0"/>
    <m/>
    <n v="-311"/>
    <n v="0"/>
    <s v=""/>
    <s v=""/>
  </r>
  <r>
    <n v="424"/>
    <s v="1805710000000"/>
    <s v="IMPRIMACION 94 AMBAR APROX 6% SOLIDOS"/>
    <s v="1101847347"/>
    <s v="1"/>
    <d v="2025-03-11T00:00:00"/>
    <s v=""/>
    <s v="4200604894"/>
    <s v="10"/>
    <d v="2025-03-31T00:00:00"/>
    <d v="2025-04-01T00:00:00"/>
    <s v=""/>
    <d v="2025-04-30T00:00:00"/>
    <n v="61"/>
    <n v="8"/>
    <s v="Liberado"/>
    <n v="6"/>
    <n v="6"/>
    <n v="6"/>
    <n v="0"/>
    <n v="6"/>
    <n v="0"/>
    <s v="X"/>
    <s v="0.00"/>
    <s v=""/>
    <s v="Technipol Suministros, S.L."/>
    <s v="3M"/>
    <s v="70-0160-5477-0"/>
    <s v=""/>
    <n v="0"/>
    <n v="0"/>
    <m/>
    <s v="7218|S24B05_P10253"/>
    <n v="30"/>
    <s v="-"/>
    <m/>
    <s v="YES"/>
    <n v="6"/>
    <s v=""/>
    <s v=""/>
    <n v="0"/>
    <s v="X"/>
    <n v="1"/>
    <s v=""/>
    <s v=""/>
    <s v=""/>
    <s v=""/>
    <n v="3"/>
    <n v="0"/>
    <m/>
    <n v="-275"/>
    <n v="0"/>
    <s v=""/>
    <s v=""/>
  </r>
  <r>
    <n v="425"/>
    <s v="39121432"/>
    <s v="Terminal de leng&amp;#252;eta macho aislado"/>
    <s v="1101848094"/>
    <s v="1"/>
    <d v="2025-03-13T00:00:00"/>
    <s v=""/>
    <s v="4800002944"/>
    <s v="440"/>
    <d v="2025-03-12T00:00:00"/>
    <s v=""/>
    <s v=""/>
    <d v="2025-03-14T00:00:00"/>
    <n v="0"/>
    <n v="0"/>
    <s v=""/>
    <n v="100"/>
    <n v="100"/>
    <n v="100"/>
    <n v="0"/>
    <n v="0"/>
    <n v="0"/>
    <s v="X"/>
    <s v="0.00"/>
    <s v=""/>
    <s v="AMIDATA, S.A."/>
    <s v=""/>
    <s v="2455244"/>
    <s v=""/>
    <n v="0"/>
    <n v="0"/>
    <m/>
    <s v="7218|JA2593_1001"/>
    <n v="2"/>
    <s v="-"/>
    <m/>
    <s v="YES"/>
    <n v="100"/>
    <s v=""/>
    <s v=""/>
    <n v="0"/>
    <s v="X"/>
    <n v="1"/>
    <s v=""/>
    <s v=""/>
    <s v=""/>
    <s v=""/>
    <n v="3"/>
    <n v="0"/>
    <m/>
    <n v="-322"/>
    <n v="0"/>
    <s v=""/>
    <s v=""/>
  </r>
  <r>
    <n v="426"/>
    <s v="39121413"/>
    <s v="Conector circular Amphenol Limited Conec"/>
    <s v="1101848095"/>
    <s v="1"/>
    <d v="2025-03-13T00:00:00"/>
    <s v=""/>
    <s v="4800002944"/>
    <s v="450"/>
    <d v="2025-03-12T00:00:00"/>
    <s v=""/>
    <s v=""/>
    <d v="2025-03-14T00:00:00"/>
    <n v="0"/>
    <n v="0"/>
    <s v=""/>
    <n v="2"/>
    <n v="2"/>
    <n v="2"/>
    <n v="0"/>
    <n v="0"/>
    <n v="0"/>
    <s v="X"/>
    <s v="0.00"/>
    <s v=""/>
    <s v="AMIDATA, S.A."/>
    <s v=""/>
    <s v="2368151"/>
    <s v=""/>
    <n v="0"/>
    <n v="0"/>
    <m/>
    <s v="7218|JA2593_1001"/>
    <n v="2"/>
    <s v="-"/>
    <m/>
    <s v="YES"/>
    <n v="2"/>
    <s v=""/>
    <s v=""/>
    <n v="0"/>
    <s v="X"/>
    <n v="1"/>
    <s v=""/>
    <s v=""/>
    <s v=""/>
    <s v=""/>
    <n v="3"/>
    <n v="0"/>
    <m/>
    <n v="-322"/>
    <n v="0"/>
    <s v=""/>
    <s v=""/>
  </r>
  <r>
    <n v="427"/>
    <s v="1359900000500"/>
    <s v="COMPRA DIRECTA ELECTRICOS/ELECTRONICOS"/>
    <s v="1101848675"/>
    <s v="1"/>
    <d v="2025-03-14T00:00:00"/>
    <s v=""/>
    <s v="4200602773"/>
    <s v="40"/>
    <d v="2025-03-17T00:00:00"/>
    <d v="2025-03-17T00:00:00"/>
    <s v=""/>
    <d v="2025-03-31T00:00:00"/>
    <n v="30"/>
    <n v="8"/>
    <s v="Liberado"/>
    <n v="1"/>
    <n v="1"/>
    <n v="1"/>
    <n v="0"/>
    <n v="0"/>
    <n v="0"/>
    <s v="X"/>
    <s v="0.00"/>
    <s v=""/>
    <s v="SARVER S.L."/>
    <s v="OTROS FABRICANTES"/>
    <s v="1359900000500"/>
    <s v=""/>
    <n v="0"/>
    <n v="0"/>
    <m/>
    <s v="7218|JA2593_1001"/>
    <n v="14"/>
    <s v="-"/>
    <m/>
    <s v="YES"/>
    <n v="1"/>
    <s v=""/>
    <s v=""/>
    <n v="0"/>
    <s v="X"/>
    <n v="1"/>
    <s v=""/>
    <s v=""/>
    <s v=""/>
    <s v=""/>
    <n v="3"/>
    <n v="0"/>
    <m/>
    <n v="-305"/>
    <n v="0"/>
    <s v=""/>
    <s v=""/>
  </r>
  <r>
    <n v="428"/>
    <s v="1359900000500"/>
    <s v="COMPRA DIRECTA ELECTRICOS/ELECTRONICOS"/>
    <s v="1101848678"/>
    <s v="1"/>
    <d v="2025-03-14T00:00:00"/>
    <s v=""/>
    <s v="4200602877"/>
    <s v="10"/>
    <d v="2025-03-18T00:00:00"/>
    <d v="2025-03-19T00:00:00"/>
    <s v=""/>
    <d v="2025-04-01T00:00:00"/>
    <n v="30"/>
    <n v="8"/>
    <s v="Liberado"/>
    <n v="1"/>
    <n v="1"/>
    <n v="1"/>
    <n v="0"/>
    <n v="0"/>
    <n v="0"/>
    <s v="X"/>
    <s v="0.00"/>
    <s v=""/>
    <s v="SARVER S.L."/>
    <s v="OTROS FABRICANTES"/>
    <s v="1359900000500"/>
    <s v=""/>
    <n v="0"/>
    <n v="0"/>
    <m/>
    <s v="7218|JA2593_1001"/>
    <n v="14"/>
    <s v="-"/>
    <m/>
    <s v="YES"/>
    <n v="1"/>
    <s v=""/>
    <s v=""/>
    <n v="0"/>
    <s v="X"/>
    <n v="1"/>
    <s v=""/>
    <s v=""/>
    <s v=""/>
    <s v=""/>
    <n v="3"/>
    <n v="0"/>
    <m/>
    <n v="-304"/>
    <n v="0"/>
    <s v=""/>
    <s v=""/>
  </r>
  <r>
    <n v="429"/>
    <s v="27112009"/>
    <s v="Rasqueta de acero RS PRO, 100 piezas"/>
    <s v="1101848721"/>
    <s v="1"/>
    <d v="2025-03-14T00:00:00"/>
    <s v=""/>
    <s v="4800002947"/>
    <s v="360"/>
    <d v="2025-03-13T00:00:00"/>
    <s v=""/>
    <s v=""/>
    <d v="2025-03-15T00:00:00"/>
    <n v="0"/>
    <n v="0"/>
    <s v=""/>
    <n v="2"/>
    <n v="2"/>
    <n v="2"/>
    <n v="0"/>
    <n v="0"/>
    <n v="0"/>
    <s v="X"/>
    <s v="0.00"/>
    <s v=""/>
    <s v="AMIDATA, S.A."/>
    <s v=""/>
    <s v="4846181"/>
    <s v=""/>
    <n v="0"/>
    <n v="0"/>
    <m/>
    <s v="7218|S24B05_P10253"/>
    <n v="2"/>
    <s v="-"/>
    <m/>
    <s v="YES"/>
    <n v="2"/>
    <s v=""/>
    <s v=""/>
    <n v="0"/>
    <s v="X"/>
    <n v="1"/>
    <s v=""/>
    <s v=""/>
    <s v=""/>
    <s v=""/>
    <n v="3"/>
    <n v="0"/>
    <m/>
    <n v="-321"/>
    <n v="0"/>
    <s v=""/>
    <s v=""/>
  </r>
  <r>
    <n v="430"/>
    <s v="31161618"/>
    <s v="Varillas Roscada, RS PRO, Plano, Acero I"/>
    <s v="1101848721"/>
    <s v="2"/>
    <d v="2025-03-14T00:00:00"/>
    <s v=""/>
    <s v="4800002947"/>
    <s v="370"/>
    <d v="2025-03-13T00:00:00"/>
    <s v=""/>
    <s v=""/>
    <d v="2025-03-15T00:00:00"/>
    <n v="0"/>
    <n v="0"/>
    <s v=""/>
    <n v="5"/>
    <n v="5"/>
    <n v="5"/>
    <n v="0"/>
    <n v="0"/>
    <n v="0"/>
    <s v="X"/>
    <s v="0.00"/>
    <s v=""/>
    <s v="AMIDATA, S.A."/>
    <s v=""/>
    <s v="0280420"/>
    <s v=""/>
    <n v="0"/>
    <n v="0"/>
    <m/>
    <s v="7218|S24B05_P10253"/>
    <n v="2"/>
    <s v="-"/>
    <m/>
    <s v="YES"/>
    <n v="5"/>
    <s v=""/>
    <s v=""/>
    <n v="0"/>
    <s v="X"/>
    <n v="1"/>
    <s v=""/>
    <s v=""/>
    <s v=""/>
    <s v=""/>
    <n v="3"/>
    <n v="0"/>
    <m/>
    <n v="-321"/>
    <n v="0"/>
    <s v=""/>
    <s v=""/>
  </r>
  <r>
    <n v="431"/>
    <s v="1359900000500"/>
    <s v="COMPRA DIRECTA ELECTRICOS/ELECTRONICOS"/>
    <s v="1101849461"/>
    <s v="1"/>
    <d v="2025-03-17T00:00:00"/>
    <s v=""/>
    <s v="4200604390"/>
    <s v="10"/>
    <d v="2025-03-26T00:00:00"/>
    <d v="2025-03-27T00:00:00"/>
    <s v=""/>
    <d v="2025-04-09T00:00:00"/>
    <n v="30"/>
    <n v="8"/>
    <s v="Liberado"/>
    <n v="1"/>
    <n v="1"/>
    <n v="1"/>
    <n v="0"/>
    <n v="0"/>
    <n v="0"/>
    <s v="X"/>
    <s v="0.00"/>
    <s v=""/>
    <s v="SARVER S.L."/>
    <s v="OTROS FABRICANTES"/>
    <s v="1359900000500"/>
    <s v=""/>
    <n v="0"/>
    <n v="0"/>
    <m/>
    <s v="7218|JA2594_1001"/>
    <n v="14"/>
    <s v="-"/>
    <m/>
    <s v="YES"/>
    <n v="1"/>
    <s v=""/>
    <s v=""/>
    <n v="0"/>
    <s v="X"/>
    <n v="1"/>
    <s v=""/>
    <s v=""/>
    <s v=""/>
    <s v=""/>
    <n v="3"/>
    <n v="0"/>
    <m/>
    <n v="-296"/>
    <n v="0"/>
    <s v=""/>
    <s v=""/>
  </r>
  <r>
    <n v="432"/>
    <s v="39122241"/>
    <s v="Interruptor de seguridad Telemecanique S"/>
    <s v="1101851726"/>
    <s v="1"/>
    <d v="2025-03-24T00:00:00"/>
    <s v=""/>
    <s v="4800002961"/>
    <s v="300"/>
    <d v="2025-03-21T00:00:00"/>
    <s v=""/>
    <s v=""/>
    <d v="2025-03-25T00:00:00"/>
    <n v="0"/>
    <n v="0"/>
    <s v=""/>
    <n v="4"/>
    <n v="4"/>
    <n v="4"/>
    <n v="0"/>
    <n v="0"/>
    <n v="0"/>
    <s v="X"/>
    <s v="0.00"/>
    <s v=""/>
    <s v="AMIDATA, S.A."/>
    <s v=""/>
    <s v="2201359"/>
    <s v=""/>
    <n v="0"/>
    <n v="0"/>
    <m/>
    <s v="7218|JA2585_1001"/>
    <n v="4"/>
    <s v="-"/>
    <m/>
    <s v="YES"/>
    <n v="4"/>
    <s v=""/>
    <s v=""/>
    <n v="0"/>
    <s v="X"/>
    <n v="1"/>
    <s v=""/>
    <s v=""/>
    <s v=""/>
    <s v=""/>
    <n v="3"/>
    <n v="0"/>
    <m/>
    <n v="-311"/>
    <n v="0"/>
    <s v=""/>
    <s v=""/>
  </r>
  <r>
    <n v="433"/>
    <s v="31163100"/>
    <s v="Conector IEC C14 macho Bulgin, Recto, Mo"/>
    <s v="1101851726"/>
    <s v="2"/>
    <d v="2025-03-24T00:00:00"/>
    <s v=""/>
    <s v="4800002961"/>
    <s v="310"/>
    <d v="2025-03-21T00:00:00"/>
    <s v=""/>
    <s v=""/>
    <d v="2025-03-25T00:00:00"/>
    <n v="0"/>
    <n v="0"/>
    <s v=""/>
    <n v="2"/>
    <n v="2"/>
    <n v="2"/>
    <n v="0"/>
    <n v="0"/>
    <n v="0"/>
    <s v="X"/>
    <s v="0.00"/>
    <s v=""/>
    <s v="AMIDATA, S.A."/>
    <s v=""/>
    <s v="0449922"/>
    <s v=""/>
    <n v="0"/>
    <n v="0"/>
    <m/>
    <s v="7218|JA2585_1001"/>
    <n v="4"/>
    <s v="-"/>
    <m/>
    <s v="YES"/>
    <n v="2"/>
    <s v=""/>
    <s v=""/>
    <n v="0"/>
    <s v="X"/>
    <n v="1"/>
    <s v=""/>
    <s v=""/>
    <s v=""/>
    <s v=""/>
    <n v="3"/>
    <n v="0"/>
    <m/>
    <n v="-311"/>
    <n v="0"/>
    <s v=""/>
    <s v=""/>
  </r>
  <r>
    <n v="434"/>
    <s v="43211730"/>
    <s v="Inyector de PoE 2 puertos, entrada 100 -"/>
    <s v="1101851726"/>
    <s v="3"/>
    <d v="2025-03-24T00:00:00"/>
    <s v=""/>
    <s v="4800002961"/>
    <s v="320"/>
    <d v="2025-03-21T00:00:00"/>
    <s v=""/>
    <s v=""/>
    <d v="2025-03-25T00:00:00"/>
    <n v="0"/>
    <n v="0"/>
    <s v=""/>
    <n v="1"/>
    <n v="1"/>
    <n v="1"/>
    <n v="0"/>
    <n v="0"/>
    <n v="0"/>
    <s v="X"/>
    <s v="0.00"/>
    <s v=""/>
    <s v="AMIDATA, S.A."/>
    <s v=""/>
    <s v="2753549"/>
    <s v=""/>
    <n v="0"/>
    <n v="0"/>
    <m/>
    <s v="7218|JA2585_1001"/>
    <n v="4"/>
    <s v="-"/>
    <m/>
    <s v="YES"/>
    <n v="1"/>
    <s v=""/>
    <s v=""/>
    <n v="0"/>
    <s v="X"/>
    <n v="1"/>
    <s v=""/>
    <s v=""/>
    <s v=""/>
    <s v=""/>
    <n v="3"/>
    <n v="0"/>
    <m/>
    <n v="-311"/>
    <n v="0"/>
    <s v=""/>
    <s v=""/>
  </r>
  <r>
    <n v="435"/>
    <s v="26121629"/>
    <s v="Cable de alimentaci&amp;#243;n StarTech.com"/>
    <s v="1101851726"/>
    <s v="4"/>
    <d v="2025-03-24T00:00:00"/>
    <s v=""/>
    <s v="4800002961"/>
    <s v="330"/>
    <d v="2025-03-21T00:00:00"/>
    <s v=""/>
    <s v=""/>
    <d v="2025-03-25T00:00:00"/>
    <n v="0"/>
    <n v="0"/>
    <s v=""/>
    <n v="1"/>
    <n v="1"/>
    <n v="1"/>
    <n v="0"/>
    <n v="0"/>
    <n v="0"/>
    <s v="X"/>
    <s v="0.00"/>
    <s v=""/>
    <s v="AMIDATA, S.A."/>
    <s v=""/>
    <s v="2677825"/>
    <s v=""/>
    <n v="0"/>
    <n v="0"/>
    <m/>
    <s v="7218|JA2585_1001"/>
    <n v="4"/>
    <s v="-"/>
    <m/>
    <s v="YES"/>
    <n v="1"/>
    <s v=""/>
    <s v=""/>
    <n v="0"/>
    <s v="X"/>
    <n v="1"/>
    <s v=""/>
    <s v=""/>
    <s v=""/>
    <s v=""/>
    <n v="3"/>
    <n v="0"/>
    <m/>
    <n v="-311"/>
    <n v="0"/>
    <s v=""/>
    <s v=""/>
  </r>
  <r>
    <n v="436"/>
    <s v="45111823"/>
    <s v="HDMI to VGA Adapter - With Audio - 1080p"/>
    <s v="1101851726"/>
    <s v="5"/>
    <d v="2025-03-24T00:00:00"/>
    <s v=""/>
    <s v="4800002961"/>
    <s v="340"/>
    <d v="2025-03-21T00:00:00"/>
    <s v=""/>
    <s v=""/>
    <d v="2025-03-25T00:00:00"/>
    <n v="0"/>
    <n v="0"/>
    <s v=""/>
    <n v="1"/>
    <n v="1"/>
    <n v="1"/>
    <n v="0"/>
    <n v="0"/>
    <n v="0"/>
    <s v="X"/>
    <s v="0.00"/>
    <s v=""/>
    <s v="AMIDATA, S.A."/>
    <s v=""/>
    <s v="1778828"/>
    <s v=""/>
    <n v="0"/>
    <n v="0"/>
    <m/>
    <s v="7218|JA2585_1001"/>
    <n v="4"/>
    <s v="-"/>
    <m/>
    <s v="YES"/>
    <n v="1"/>
    <s v=""/>
    <s v=""/>
    <n v="0"/>
    <s v="X"/>
    <n v="1"/>
    <s v=""/>
    <s v=""/>
    <s v=""/>
    <s v=""/>
    <n v="3"/>
    <n v="0"/>
    <m/>
    <n v="-311"/>
    <n v="0"/>
    <s v=""/>
    <s v=""/>
  </r>
  <r>
    <n v="437"/>
    <s v="1359900000500"/>
    <s v="COMPRA DIRECTA ELECTRICOS/ELECTRONICOS"/>
    <s v="1101852067"/>
    <s v="1"/>
    <d v="2025-03-24T00:00:00"/>
    <s v=""/>
    <s v="4200604081"/>
    <s v="10"/>
    <d v="2025-03-25T00:00:00"/>
    <d v="2025-03-26T00:00:00"/>
    <s v=""/>
    <d v="2025-04-08T00:00:00"/>
    <n v="30"/>
    <n v="8"/>
    <s v="Liberado"/>
    <n v="1"/>
    <n v="1"/>
    <n v="1"/>
    <n v="0"/>
    <n v="0"/>
    <n v="0"/>
    <s v="X"/>
    <s v="0.00"/>
    <s v=""/>
    <s v="TCX MICRO, S.L.U"/>
    <s v="OTROS FABRICANTES"/>
    <s v="1359900000500"/>
    <s v=""/>
    <n v="0"/>
    <n v="0"/>
    <m/>
    <s v="7218|JA2593_1001"/>
    <n v="14"/>
    <s v="-"/>
    <m/>
    <s v="YES"/>
    <n v="1"/>
    <s v=""/>
    <s v=""/>
    <n v="0"/>
    <s v="X"/>
    <n v="1"/>
    <s v=""/>
    <s v=""/>
    <s v=""/>
    <s v=""/>
    <n v="3"/>
    <n v="0"/>
    <m/>
    <n v="-297"/>
    <n v="0"/>
    <s v=""/>
    <s v=""/>
  </r>
  <r>
    <n v="438"/>
    <s v="43202222"/>
    <s v="Cable DisplayPort blanco Roline, con. A:"/>
    <s v="1101852578"/>
    <s v="1"/>
    <d v="2025-03-25T00:00:00"/>
    <s v=""/>
    <s v="4800002964"/>
    <s v="590"/>
    <d v="2025-03-25T00:00:00"/>
    <s v=""/>
    <s v=""/>
    <d v="2025-03-26T00:00:00"/>
    <n v="0"/>
    <n v="0"/>
    <s v=""/>
    <n v="4"/>
    <n v="4"/>
    <n v="4"/>
    <n v="0"/>
    <n v="0"/>
    <n v="0"/>
    <s v="X"/>
    <s v="0.00"/>
    <s v=""/>
    <s v="AMIDATA, S.A."/>
    <s v=""/>
    <s v="7903937"/>
    <s v=""/>
    <n v="0"/>
    <n v="0"/>
    <m/>
    <s v="7218|JA2585_1001"/>
    <n v="1"/>
    <s v="-"/>
    <m/>
    <s v="YES"/>
    <n v="4"/>
    <s v=""/>
    <s v=""/>
    <n v="0"/>
    <s v="X"/>
    <n v="1"/>
    <s v=""/>
    <s v=""/>
    <s v=""/>
    <s v=""/>
    <n v="3"/>
    <n v="0"/>
    <m/>
    <n v="-310"/>
    <n v="0"/>
    <s v=""/>
    <s v=""/>
  </r>
  <r>
    <n v="439"/>
    <s v=""/>
    <s v="DISEÑO MECÁNICO GTA SMOKE BOX"/>
    <s v="1101853398"/>
    <s v="1"/>
    <d v="2025-03-26T00:00:00"/>
    <s v=""/>
    <s v="4300343504"/>
    <s v="10"/>
    <d v="2025-03-31T00:00:00"/>
    <d v="2025-04-01T00:00:00"/>
    <s v=""/>
    <d v="2025-05-12T00:00:00"/>
    <n v="0"/>
    <n v="0"/>
    <s v="Liberado"/>
    <n v="1"/>
    <n v="1"/>
    <n v="0"/>
    <n v="0"/>
    <n v="0"/>
    <n v="0"/>
    <s v="X"/>
    <s v="0.00"/>
    <s v=""/>
    <s v="ACOM SISTEMAS, S.L."/>
    <s v=""/>
    <s v=""/>
    <s v=""/>
    <n v="1"/>
    <n v="1"/>
    <m/>
    <s v="7218|JA2583_1001"/>
    <n v="42"/>
    <s v="-"/>
    <m/>
    <s v="YES"/>
    <n v="0"/>
    <s v=""/>
    <s v=""/>
    <n v="0"/>
    <s v="X"/>
    <n v="1"/>
    <s v=""/>
    <s v=""/>
    <s v=""/>
    <s v=""/>
    <n v="3"/>
    <n v="0"/>
    <m/>
    <n v="-263"/>
    <n v="0"/>
    <s v=""/>
    <s v=""/>
  </r>
  <r>
    <n v="440"/>
    <s v="39121432"/>
    <s v="Terminales eléctricos"/>
    <s v="1101853401"/>
    <s v="1"/>
    <d v="2025-03-26T00:00:00"/>
    <s v=""/>
    <s v="4800002967"/>
    <s v="380"/>
    <d v="2025-03-26T00:00:00"/>
    <s v=""/>
    <s v=""/>
    <d v="2025-03-31T00:00:00"/>
    <n v="0"/>
    <n v="0"/>
    <s v=""/>
    <n v="1"/>
    <n v="1"/>
    <n v="1"/>
    <n v="0"/>
    <n v="0"/>
    <n v="0"/>
    <s v="X"/>
    <s v="0.00"/>
    <s v=""/>
    <s v="AMIDATA, S.A."/>
    <s v=""/>
    <s v="1648670"/>
    <s v=""/>
    <n v="0"/>
    <n v="0"/>
    <m/>
    <s v="7218|JA2585_1001"/>
    <n v="5"/>
    <s v="-"/>
    <m/>
    <s v="YES"/>
    <n v="1"/>
    <s v=""/>
    <s v=""/>
    <n v="0"/>
    <s v="X"/>
    <n v="1"/>
    <s v=""/>
    <s v=""/>
    <s v=""/>
    <s v=""/>
    <n v="3"/>
    <n v="0"/>
    <m/>
    <n v="-305"/>
    <n v="0"/>
    <s v=""/>
    <s v=""/>
  </r>
  <r>
    <n v="441"/>
    <s v="39121413"/>
    <s v="Conector circular Amphenol Limited Conec"/>
    <s v="1101853598"/>
    <s v="1"/>
    <d v="2025-03-27T00:00:00"/>
    <s v=""/>
    <s v="4800002968"/>
    <s v="150"/>
    <d v="2025-03-27T00:00:00"/>
    <s v=""/>
    <s v=""/>
    <d v="2025-03-28T00:00:00"/>
    <n v="0"/>
    <n v="0"/>
    <s v=""/>
    <n v="1"/>
    <n v="1"/>
    <n v="1"/>
    <n v="0"/>
    <n v="0"/>
    <n v="0"/>
    <s v="X"/>
    <s v="0.00"/>
    <s v=""/>
    <s v="AMIDATA, S.A."/>
    <s v=""/>
    <s v="2368155"/>
    <s v=""/>
    <n v="0"/>
    <n v="0"/>
    <m/>
    <s v="7218|JA2593_1001"/>
    <n v="1"/>
    <s v="-"/>
    <m/>
    <s v="YES"/>
    <n v="1"/>
    <s v=""/>
    <s v=""/>
    <n v="0"/>
    <s v="X"/>
    <n v="1"/>
    <s v=""/>
    <s v=""/>
    <s v=""/>
    <s v=""/>
    <n v="3"/>
    <n v="0"/>
    <m/>
    <n v="-308"/>
    <n v="0"/>
    <s v=""/>
    <s v=""/>
  </r>
  <r>
    <n v="442"/>
    <s v="39121410"/>
    <s v="Borne terminal pasante, Gris, Terminaci&amp;"/>
    <s v="1101853930"/>
    <s v="1"/>
    <d v="2025-03-27T00:00:00"/>
    <s v=""/>
    <s v="4800002970"/>
    <s v="30"/>
    <d v="2025-03-27T00:00:00"/>
    <s v=""/>
    <s v=""/>
    <d v="2025-03-28T00:00:00"/>
    <n v="0"/>
    <n v="0"/>
    <s v=""/>
    <n v="20"/>
    <n v="20"/>
    <n v="20"/>
    <n v="0"/>
    <n v="0"/>
    <n v="0"/>
    <s v="X"/>
    <s v="0.00"/>
    <s v=""/>
    <s v="AMIDATA, S.A."/>
    <s v=""/>
    <s v="6879436"/>
    <s v=""/>
    <n v="0"/>
    <n v="0"/>
    <m/>
    <s v="7218|JA2585_1001"/>
    <n v="1"/>
    <s v="-"/>
    <m/>
    <s v="YES"/>
    <n v="20"/>
    <s v=""/>
    <s v=""/>
    <n v="0"/>
    <s v="X"/>
    <n v="1"/>
    <s v=""/>
    <s v=""/>
    <s v=""/>
    <s v=""/>
    <n v="3"/>
    <n v="0"/>
    <m/>
    <n v="-308"/>
    <n v="0"/>
    <s v=""/>
    <s v=""/>
  </r>
  <r>
    <n v="443"/>
    <s v="32121615"/>
    <s v="Resistencia RS PRO, de 220? &amp;#177;5%, 0."/>
    <s v="1101854632"/>
    <s v="1"/>
    <d v="2025-03-31T00:00:00"/>
    <s v=""/>
    <s v="4800002972"/>
    <s v="130"/>
    <d v="2025-03-28T00:00:00"/>
    <s v=""/>
    <s v=""/>
    <d v="2025-04-01T00:00:00"/>
    <n v="0"/>
    <n v="0"/>
    <s v=""/>
    <n v="10"/>
    <n v="10"/>
    <n v="10"/>
    <n v="0"/>
    <n v="0"/>
    <n v="0"/>
    <s v="X"/>
    <s v="0.00"/>
    <s v=""/>
    <s v="AMIDATA, S.A."/>
    <s v=""/>
    <s v="7078176"/>
    <s v=""/>
    <n v="0"/>
    <n v="0"/>
    <m/>
    <s v="7218|JA2585_1001"/>
    <n v="4"/>
    <s v="-"/>
    <m/>
    <s v="YES"/>
    <n v="10"/>
    <s v=""/>
    <s v=""/>
    <n v="0"/>
    <s v="X"/>
    <n v="1"/>
    <s v=""/>
    <s v=""/>
    <s v=""/>
    <s v=""/>
    <n v="3"/>
    <n v="0"/>
    <m/>
    <n v="-304"/>
    <n v="0"/>
    <s v=""/>
    <s v=""/>
  </r>
  <r>
    <n v="444"/>
    <s v=""/>
    <s v="MONTAJE SIMULADOR A320"/>
    <s v="1101855158"/>
    <s v="1"/>
    <d v="2025-04-01T00:00:00"/>
    <s v=""/>
    <s v="4300343596"/>
    <s v="20"/>
    <d v="2025-04-01T00:00:00"/>
    <d v="2025-04-02T00:00:00"/>
    <s v=""/>
    <d v="2025-04-24T00:00:00"/>
    <n v="0"/>
    <n v="0"/>
    <s v="Liberado"/>
    <n v="1"/>
    <n v="1"/>
    <n v="0"/>
    <n v="0"/>
    <n v="0"/>
    <n v="0"/>
    <s v="X"/>
    <s v="0.00"/>
    <s v=""/>
    <s v="PENTATEL COMUNICACIONES, S.L."/>
    <s v=""/>
    <s v=""/>
    <s v=""/>
    <n v="0"/>
    <n v="0"/>
    <m/>
    <s v="7218|JA2593_1001"/>
    <n v="23"/>
    <s v="-"/>
    <m/>
    <s v="YES"/>
    <n v="0"/>
    <s v=""/>
    <s v=""/>
    <n v="0"/>
    <s v="X"/>
    <n v="1"/>
    <s v=""/>
    <s v=""/>
    <s v=""/>
    <s v=""/>
    <n v="4"/>
    <n v="0"/>
    <m/>
    <n v="-281"/>
    <n v="0"/>
    <s v=""/>
    <s v=""/>
  </r>
  <r>
    <n v="445"/>
    <s v=""/>
    <s v="MONTAJE SIMULADOR A320"/>
    <s v="1101855424"/>
    <s v="1"/>
    <d v="2025-04-01T00:00:00"/>
    <s v=""/>
    <s v="4300343641"/>
    <s v="10"/>
    <d v="2025-04-02T00:00:00"/>
    <d v="2025-04-02T00:00:00"/>
    <s v=""/>
    <d v="2025-04-24T00:00:00"/>
    <n v="0"/>
    <n v="0"/>
    <s v="Liberado"/>
    <n v="1"/>
    <n v="1"/>
    <n v="0"/>
    <n v="0"/>
    <n v="0"/>
    <n v="0"/>
    <s v="X"/>
    <s v="0.00"/>
    <s v=""/>
    <s v="AUXITEL, S.L."/>
    <s v=""/>
    <s v=""/>
    <s v=""/>
    <n v="0"/>
    <n v="0"/>
    <m/>
    <s v="7218|JA2593_1001"/>
    <n v="22"/>
    <s v="-"/>
    <m/>
    <s v="YES"/>
    <n v="0"/>
    <s v=""/>
    <s v=""/>
    <n v="0"/>
    <s v="X"/>
    <n v="1"/>
    <s v=""/>
    <s v=""/>
    <s v=""/>
    <s v=""/>
    <n v="4"/>
    <n v="0"/>
    <m/>
    <n v="-281"/>
    <n v="0"/>
    <s v=""/>
    <s v=""/>
  </r>
  <r>
    <n v="446"/>
    <s v="41113633"/>
    <s v="Potenci&amp;#243;metro de 4.7k?, &amp;#177;20%,"/>
    <s v="1101855938"/>
    <s v="1"/>
    <d v="2025-04-02T00:00:00"/>
    <s v=""/>
    <s v="4800002981"/>
    <s v="60"/>
    <d v="2025-04-02T00:00:00"/>
    <s v=""/>
    <s v=""/>
    <d v="2025-04-03T00:00:00"/>
    <n v="0"/>
    <n v="0"/>
    <s v=""/>
    <n v="1"/>
    <n v="1"/>
    <n v="1"/>
    <n v="0"/>
    <n v="0"/>
    <n v="0"/>
    <s v="X"/>
    <s v="0.00"/>
    <s v=""/>
    <s v="AMIDATA, S.A."/>
    <s v=""/>
    <s v="7904435"/>
    <s v=""/>
    <n v="0"/>
    <n v="0"/>
    <m/>
    <s v="7218|JA2585_1001"/>
    <n v="1"/>
    <s v="-"/>
    <m/>
    <s v="YES"/>
    <n v="1"/>
    <s v=""/>
    <s v=""/>
    <n v="0"/>
    <s v="X"/>
    <n v="1"/>
    <s v=""/>
    <s v=""/>
    <s v=""/>
    <s v=""/>
    <n v="4"/>
    <n v="0"/>
    <m/>
    <n v="-302"/>
    <n v="0"/>
    <s v=""/>
    <s v=""/>
  </r>
  <r>
    <n v="447"/>
    <s v="39121534"/>
    <s v="Luz piloto, Universal LED, di&amp;#225;metro"/>
    <s v="1101856109"/>
    <s v="1"/>
    <d v="2025-04-02T00:00:00"/>
    <s v=""/>
    <s v="4800002981"/>
    <s v="420"/>
    <d v="2025-04-02T00:00:00"/>
    <s v=""/>
    <s v=""/>
    <d v="2025-04-03T00:00:00"/>
    <n v="0"/>
    <n v="0"/>
    <s v=""/>
    <n v="1"/>
    <n v="1"/>
    <n v="1"/>
    <n v="0"/>
    <n v="0"/>
    <n v="0"/>
    <s v="X"/>
    <s v="0.00"/>
    <s v=""/>
    <s v="AMIDATA, S.A."/>
    <s v=""/>
    <s v="6095701"/>
    <s v=""/>
    <n v="0"/>
    <n v="0"/>
    <m/>
    <s v="7218|JA2593_1001"/>
    <n v="1"/>
    <s v="-"/>
    <m/>
    <s v="YES"/>
    <n v="1"/>
    <s v=""/>
    <s v=""/>
    <n v="0"/>
    <s v="X"/>
    <n v="1"/>
    <s v=""/>
    <s v=""/>
    <s v=""/>
    <s v=""/>
    <n v="4"/>
    <n v="0"/>
    <m/>
    <n v="-302"/>
    <n v="0"/>
    <s v=""/>
    <s v=""/>
  </r>
  <r>
    <n v="448"/>
    <s v="39121402"/>
    <s v="Punto de toma de tierra para rack para p"/>
    <s v="1101856114"/>
    <s v="1"/>
    <d v="2025-04-02T00:00:00"/>
    <s v=""/>
    <s v="4800002981"/>
    <s v="430"/>
    <d v="2025-04-02T00:00:00"/>
    <s v=""/>
    <s v=""/>
    <d v="2025-04-03T00:00:00"/>
    <n v="0"/>
    <n v="0"/>
    <s v=""/>
    <n v="2"/>
    <n v="2"/>
    <n v="2"/>
    <n v="0"/>
    <n v="0"/>
    <n v="0"/>
    <s v="X"/>
    <s v="0.00"/>
    <s v=""/>
    <s v="AMIDATA, S.A."/>
    <s v=""/>
    <s v="0392141"/>
    <s v=""/>
    <n v="0"/>
    <n v="0"/>
    <m/>
    <s v="7218|JA2593_1001"/>
    <n v="1"/>
    <s v="-"/>
    <m/>
    <s v="YES"/>
    <n v="2"/>
    <s v=""/>
    <s v=""/>
    <n v="0"/>
    <s v="X"/>
    <n v="1"/>
    <s v=""/>
    <s v=""/>
    <s v=""/>
    <s v=""/>
    <n v="4"/>
    <n v="0"/>
    <m/>
    <n v="-302"/>
    <n v="0"/>
    <s v=""/>
    <s v=""/>
  </r>
  <r>
    <n v="449"/>
    <s v="32000000"/>
    <s v="Mu&amp;#241;equera antiest&amp;#225;tica Encaje"/>
    <s v="1101856114"/>
    <s v="2"/>
    <d v="2025-04-02T00:00:00"/>
    <s v=""/>
    <s v="4800002981"/>
    <s v="440"/>
    <d v="2025-04-02T00:00:00"/>
    <s v=""/>
    <s v=""/>
    <d v="2025-04-03T00:00:00"/>
    <n v="0"/>
    <n v="0"/>
    <s v=""/>
    <n v="2"/>
    <n v="2"/>
    <n v="2"/>
    <n v="0"/>
    <n v="0"/>
    <n v="0"/>
    <s v="X"/>
    <s v="0.00"/>
    <s v=""/>
    <s v="AMIDATA, S.A."/>
    <s v=""/>
    <s v="2517691"/>
    <s v=""/>
    <n v="0"/>
    <n v="0"/>
    <m/>
    <s v="7218|JA2593_1001"/>
    <n v="1"/>
    <s v="-"/>
    <m/>
    <s v="YES"/>
    <n v="2"/>
    <s v=""/>
    <s v=""/>
    <n v="0"/>
    <s v="X"/>
    <n v="1"/>
    <s v=""/>
    <s v=""/>
    <s v=""/>
    <s v=""/>
    <n v="4"/>
    <n v="0"/>
    <m/>
    <n v="-302"/>
    <n v="0"/>
    <s v=""/>
    <s v=""/>
  </r>
  <r>
    <n v="450"/>
    <s v="9999000322010"/>
    <s v="N.R. PANELES SIMULADORES"/>
    <s v="1101856565"/>
    <s v="1"/>
    <d v="2025-04-03T00:00:00"/>
    <s v=""/>
    <s v="4200605815"/>
    <s v="20"/>
    <d v="2025-04-04T00:00:00"/>
    <d v="2025-04-09T00:00:00"/>
    <s v=""/>
    <d v="2025-05-19T00:00:00"/>
    <n v="175"/>
    <n v="8"/>
    <s v="Liberado"/>
    <n v="1"/>
    <n v="1"/>
    <n v="1"/>
    <n v="0"/>
    <n v="0"/>
    <n v="0"/>
    <s v="X"/>
    <s v="0.00"/>
    <s v=""/>
    <s v="SUMINISTROS, FRESADOS Y GRABADOS"/>
    <s v=""/>
    <s v=""/>
    <s v=""/>
    <n v="0"/>
    <n v="0"/>
    <m/>
    <s v="7218|JA2583_1001"/>
    <n v="45"/>
    <s v="-"/>
    <m/>
    <s v="YES"/>
    <n v="1"/>
    <s v=""/>
    <s v=""/>
    <n v="0"/>
    <s v="X"/>
    <n v="1"/>
    <s v=""/>
    <s v=""/>
    <s v=""/>
    <s v=""/>
    <n v="4"/>
    <n v="0"/>
    <m/>
    <n v="-256"/>
    <n v="0"/>
    <s v=""/>
    <s v=""/>
  </r>
  <r>
    <n v="451"/>
    <s v="43202222"/>
    <s v="Cable DisplayPort negro StarTech.com, co"/>
    <s v="1101857469"/>
    <s v="1"/>
    <d v="2025-04-07T00:00:00"/>
    <s v=""/>
    <s v="4800002987"/>
    <s v="540"/>
    <d v="2025-04-04T00:00:00"/>
    <s v=""/>
    <s v=""/>
    <d v="2025-04-08T00:00:00"/>
    <n v="0"/>
    <n v="0"/>
    <s v=""/>
    <n v="1"/>
    <n v="1"/>
    <n v="1"/>
    <n v="0"/>
    <n v="0"/>
    <n v="0"/>
    <s v="X"/>
    <s v="0.00"/>
    <s v=""/>
    <s v="AMIDATA, S.A."/>
    <s v=""/>
    <s v="2677818"/>
    <s v=""/>
    <n v="0"/>
    <n v="0"/>
    <m/>
    <s v="7218|JA2582_1001"/>
    <n v="4"/>
    <s v="-"/>
    <m/>
    <s v="YES"/>
    <n v="1"/>
    <s v=""/>
    <s v=""/>
    <n v="0"/>
    <s v="X"/>
    <n v="1"/>
    <s v=""/>
    <s v=""/>
    <s v=""/>
    <s v=""/>
    <n v="4"/>
    <n v="0"/>
    <m/>
    <n v="-297"/>
    <n v="0"/>
    <s v=""/>
    <s v=""/>
  </r>
  <r>
    <n v="452"/>
    <s v="43202222"/>
    <s v="Cable DisplayPort negro StarTech.com, co"/>
    <s v="1101858156"/>
    <s v="1"/>
    <d v="2025-04-08T00:00:00"/>
    <s v=""/>
    <s v="4800002989"/>
    <s v="270"/>
    <d v="2025-04-07T00:00:00"/>
    <s v=""/>
    <s v=""/>
    <d v="2025-04-09T00:00:00"/>
    <n v="0"/>
    <n v="0"/>
    <s v=""/>
    <n v="1"/>
    <n v="1"/>
    <n v="1"/>
    <n v="0"/>
    <n v="0"/>
    <n v="0"/>
    <s v="X"/>
    <s v="0.00"/>
    <s v=""/>
    <s v="AMIDATA, S.A."/>
    <s v=""/>
    <s v="2677818"/>
    <s v=""/>
    <n v="0"/>
    <n v="0"/>
    <m/>
    <s v="7218|JA2593_1001"/>
    <n v="2"/>
    <s v="-"/>
    <m/>
    <s v="YES"/>
    <n v="1"/>
    <s v=""/>
    <s v=""/>
    <n v="0"/>
    <s v="X"/>
    <n v="1"/>
    <s v=""/>
    <s v=""/>
    <s v=""/>
    <s v=""/>
    <n v="4"/>
    <n v="0"/>
    <m/>
    <n v="-296"/>
    <n v="0"/>
    <s v=""/>
    <s v=""/>
  </r>
  <r>
    <n v="453"/>
    <s v="1359900000500"/>
    <s v="COMPRA DIRECTA ELECTRICOS/ELECTRONICOS"/>
    <s v="1101858741"/>
    <s v="1"/>
    <d v="2025-04-09T00:00:00"/>
    <s v=""/>
    <s v="4200607085"/>
    <s v="10"/>
    <d v="2025-04-11T00:00:00"/>
    <d v="2025-04-21T00:00:00"/>
    <s v=""/>
    <d v="2025-04-25T00:00:00"/>
    <n v="30"/>
    <n v="8"/>
    <s v="Liberado"/>
    <n v="1"/>
    <n v="10"/>
    <n v="10"/>
    <n v="0"/>
    <n v="0"/>
    <n v="0"/>
    <s v="X"/>
    <s v="0.00"/>
    <s v=""/>
    <s v="(AEMSA)ALMACENES ELECTRICOS MADRILE"/>
    <s v="OTROS FABRICANTES"/>
    <s v="1359900000500"/>
    <s v=""/>
    <n v="0"/>
    <n v="0"/>
    <m/>
    <s v="7218|JA2593_1001"/>
    <n v="14"/>
    <s v="-"/>
    <m/>
    <s v="YES"/>
    <n v="10"/>
    <s v=""/>
    <s v=""/>
    <n v="0"/>
    <s v="X"/>
    <n v="1"/>
    <s v=""/>
    <s v=""/>
    <s v=""/>
    <s v=""/>
    <n v="4"/>
    <n v="0"/>
    <m/>
    <n v="-280"/>
    <n v="0"/>
    <s v=""/>
    <s v=""/>
  </r>
  <r>
    <n v="454"/>
    <s v="39121332"/>
    <s v="Caja de conexiones Legrand 0 920 12, 7,"/>
    <s v="1101861627"/>
    <s v="1"/>
    <d v="2025-04-22T00:00:00"/>
    <s v=""/>
    <s v="4800003010"/>
    <s v="460"/>
    <d v="2025-04-22T00:00:00"/>
    <s v=""/>
    <s v=""/>
    <d v="2025-04-23T00:00:00"/>
    <n v="0"/>
    <n v="0"/>
    <s v=""/>
    <n v="1"/>
    <n v="1"/>
    <n v="1"/>
    <n v="0"/>
    <n v="0"/>
    <n v="0"/>
    <s v="X"/>
    <s v="0.00"/>
    <s v=""/>
    <s v="AMIDATA, S.A."/>
    <s v=""/>
    <s v="3982488"/>
    <s v=""/>
    <n v="0"/>
    <n v="0"/>
    <m/>
    <s v="7218|JA2582_1001"/>
    <n v="1"/>
    <s v="-"/>
    <m/>
    <s v="YES"/>
    <n v="1"/>
    <s v=""/>
    <s v=""/>
    <n v="0"/>
    <s v="X"/>
    <n v="1"/>
    <s v=""/>
    <s v=""/>
    <s v=""/>
    <s v=""/>
    <n v="4"/>
    <n v="0"/>
    <m/>
    <n v="-282"/>
    <n v="0"/>
    <s v=""/>
    <s v=""/>
  </r>
  <r>
    <n v="455"/>
    <s v="31161518"/>
    <s v="Tornillo Allen de cabeza cil&amp;#237;ndrica"/>
    <s v="1101861969"/>
    <s v="1"/>
    <d v="2025-04-23T00:00:00"/>
    <s v=""/>
    <s v="4800003013"/>
    <s v="620"/>
    <d v="2025-04-22T00:00:00"/>
    <s v=""/>
    <s v=""/>
    <d v="2025-04-24T00:00:00"/>
    <n v="0"/>
    <n v="0"/>
    <s v=""/>
    <n v="1"/>
    <n v="1"/>
    <n v="1"/>
    <n v="0"/>
    <n v="0"/>
    <n v="0"/>
    <s v="X"/>
    <s v="0.00"/>
    <s v=""/>
    <s v="AMIDATA, S.A."/>
    <s v=""/>
    <s v="1247350"/>
    <s v=""/>
    <n v="0"/>
    <n v="0"/>
    <m/>
    <s v="7218|S24B05_S1071"/>
    <n v="2"/>
    <s v="-"/>
    <m/>
    <s v="YES"/>
    <n v="1"/>
    <s v=""/>
    <s v=""/>
    <n v="0"/>
    <s v="X"/>
    <n v="1"/>
    <s v=""/>
    <s v=""/>
    <s v=""/>
    <s v=""/>
    <n v="4"/>
    <n v="0"/>
    <m/>
    <n v="-281"/>
    <n v="0"/>
    <s v=""/>
    <s v=""/>
  </r>
  <r>
    <n v="456"/>
    <s v="31161618"/>
    <s v="Varillas Roscada, RS PRO, Galvanizado, A"/>
    <s v="1101861969"/>
    <s v="2"/>
    <d v="2025-04-23T00:00:00"/>
    <s v=""/>
    <s v="4800003013"/>
    <s v="630"/>
    <d v="2025-04-22T00:00:00"/>
    <s v=""/>
    <s v=""/>
    <d v="2025-04-24T00:00:00"/>
    <n v="0"/>
    <n v="0"/>
    <s v=""/>
    <n v="1"/>
    <n v="1"/>
    <n v="1"/>
    <n v="0"/>
    <n v="0"/>
    <n v="0"/>
    <s v="X"/>
    <s v="0.00"/>
    <s v=""/>
    <s v="AMIDATA, S.A."/>
    <s v=""/>
    <s v="1757007"/>
    <s v=""/>
    <n v="0"/>
    <n v="0"/>
    <m/>
    <s v="7218|S24B05_S1071"/>
    <n v="2"/>
    <s v="-"/>
    <m/>
    <s v="YES"/>
    <n v="1"/>
    <s v=""/>
    <s v=""/>
    <n v="0"/>
    <s v="X"/>
    <n v="1"/>
    <s v=""/>
    <s v=""/>
    <s v=""/>
    <s v=""/>
    <n v="4"/>
    <n v="0"/>
    <m/>
    <n v="-281"/>
    <n v="0"/>
    <s v=""/>
    <s v=""/>
  </r>
  <r>
    <n v="457"/>
    <s v="32000000"/>
    <s v="Conector circular MIL-C-38999 serie III"/>
    <s v="1101862318"/>
    <s v="1"/>
    <d v="2025-04-23T00:00:00"/>
    <s v=""/>
    <s v="4800003017"/>
    <s v="60"/>
    <d v="2025-04-23T00:00:00"/>
    <s v=""/>
    <s v=""/>
    <d v="2025-04-24T00:00:00"/>
    <n v="0"/>
    <n v="0"/>
    <s v=""/>
    <n v="5"/>
    <n v="5"/>
    <n v="5"/>
    <n v="0"/>
    <n v="0"/>
    <n v="0"/>
    <s v="X"/>
    <s v="0.00"/>
    <s v=""/>
    <s v="AMIDATA, S.A."/>
    <s v=""/>
    <s v="2804849"/>
    <s v=""/>
    <n v="0"/>
    <n v="0"/>
    <m/>
    <s v="7218|JA2582_1001"/>
    <n v="1"/>
    <s v="-"/>
    <m/>
    <s v="YES"/>
    <n v="5"/>
    <s v=""/>
    <s v=""/>
    <n v="0"/>
    <s v="X"/>
    <n v="1"/>
    <s v=""/>
    <s v=""/>
    <s v=""/>
    <s v=""/>
    <n v="4"/>
    <n v="0"/>
    <m/>
    <n v="-281"/>
    <n v="0"/>
    <s v=""/>
    <s v=""/>
  </r>
  <r>
    <n v="458"/>
    <s v="32000000"/>
    <s v="Mu&amp;#241;equera antiest&amp;#225;tica Encaje"/>
    <s v="1101862318"/>
    <s v="2"/>
    <d v="2025-04-23T00:00:00"/>
    <s v=""/>
    <s v="4800003017"/>
    <s v="70"/>
    <d v="2025-04-23T00:00:00"/>
    <s v=""/>
    <s v=""/>
    <d v="2025-04-24T00:00:00"/>
    <n v="0"/>
    <n v="0"/>
    <s v=""/>
    <n v="4"/>
    <n v="4"/>
    <n v="4"/>
    <n v="0"/>
    <n v="0"/>
    <n v="0"/>
    <s v="X"/>
    <s v="0.00"/>
    <s v=""/>
    <s v="AMIDATA, S.A."/>
    <s v=""/>
    <s v="2517691"/>
    <s v=""/>
    <n v="0"/>
    <n v="0"/>
    <m/>
    <s v="7218|JA2582_1001"/>
    <n v="1"/>
    <s v="-"/>
    <m/>
    <s v="YES"/>
    <n v="4"/>
    <s v=""/>
    <s v=""/>
    <n v="0"/>
    <s v="X"/>
    <n v="1"/>
    <s v=""/>
    <s v=""/>
    <s v=""/>
    <s v=""/>
    <n v="4"/>
    <n v="0"/>
    <m/>
    <n v="-281"/>
    <n v="0"/>
    <s v=""/>
    <s v=""/>
  </r>
  <r>
    <n v="459"/>
    <s v="32121618"/>
    <s v="Resistencia TE Connectivity, de 250? &amp;#1"/>
    <s v="1101862318"/>
    <s v="3"/>
    <d v="2025-04-23T00:00:00"/>
    <s v=""/>
    <s v="4800003017"/>
    <s v="80"/>
    <d v="2025-04-23T00:00:00"/>
    <s v=""/>
    <s v=""/>
    <d v="2025-04-24T00:00:00"/>
    <n v="0"/>
    <n v="0"/>
    <s v=""/>
    <n v="100"/>
    <n v="100"/>
    <n v="100"/>
    <n v="0"/>
    <n v="0"/>
    <n v="0"/>
    <s v="X"/>
    <s v="0.00"/>
    <s v=""/>
    <s v="AMIDATA, S.A."/>
    <s v=""/>
    <s v="1355198"/>
    <s v=""/>
    <n v="0"/>
    <n v="0"/>
    <m/>
    <s v="7218|JA2582_1001"/>
    <n v="1"/>
    <s v="-"/>
    <m/>
    <s v="YES"/>
    <n v="100"/>
    <s v=""/>
    <s v=""/>
    <n v="0"/>
    <s v="X"/>
    <n v="1"/>
    <s v=""/>
    <s v=""/>
    <s v=""/>
    <s v=""/>
    <n v="4"/>
    <n v="0"/>
    <m/>
    <n v="-281"/>
    <n v="0"/>
    <s v=""/>
    <s v=""/>
  </r>
  <r>
    <n v="460"/>
    <s v="26121522"/>
    <s v="Cable para Entornos Hostiles TE Connecti"/>
    <s v="1101862318"/>
    <s v="4"/>
    <d v="2025-04-23T00:00:00"/>
    <s v=""/>
    <s v="4800003017"/>
    <s v="90"/>
    <d v="2025-04-23T00:00:00"/>
    <s v=""/>
    <s v=""/>
    <d v="2025-04-24T00:00:00"/>
    <n v="0"/>
    <n v="0"/>
    <s v=""/>
    <n v="1"/>
    <n v="1"/>
    <n v="1"/>
    <n v="0"/>
    <n v="0"/>
    <n v="0"/>
    <s v="X"/>
    <s v="0.00"/>
    <s v=""/>
    <s v="AMIDATA, S.A."/>
    <s v=""/>
    <s v="3299483"/>
    <s v=""/>
    <n v="0"/>
    <n v="0"/>
    <m/>
    <s v="7218|JA2582_1001"/>
    <n v="1"/>
    <s v="-"/>
    <m/>
    <s v="YES"/>
    <n v="1"/>
    <s v=""/>
    <s v=""/>
    <n v="0"/>
    <s v="X"/>
    <n v="1"/>
    <s v=""/>
    <s v=""/>
    <s v=""/>
    <s v=""/>
    <n v="4"/>
    <n v="0"/>
    <m/>
    <n v="-281"/>
    <n v="0"/>
    <s v=""/>
    <s v=""/>
  </r>
  <r>
    <n v="461"/>
    <s v="26121522"/>
    <s v="Cable de conexi&amp;#243;n TE Connectivity M"/>
    <s v="1101862318"/>
    <s v="5"/>
    <d v="2025-04-23T00:00:00"/>
    <s v=""/>
    <s v="4800003017"/>
    <s v="100"/>
    <d v="2025-04-23T00:00:00"/>
    <s v=""/>
    <s v=""/>
    <d v="2025-04-24T00:00:00"/>
    <n v="0"/>
    <n v="0"/>
    <s v=""/>
    <n v="1"/>
    <n v="1"/>
    <n v="1"/>
    <n v="0"/>
    <n v="0"/>
    <n v="0"/>
    <s v="X"/>
    <s v="0.00"/>
    <s v=""/>
    <s v="AMIDATA, S.A."/>
    <s v=""/>
    <s v="1135826"/>
    <s v=""/>
    <n v="0"/>
    <n v="0"/>
    <m/>
    <s v="7218|JA2582_1001"/>
    <n v="1"/>
    <s v="-"/>
    <m/>
    <s v="YES"/>
    <n v="1"/>
    <s v=""/>
    <s v=""/>
    <n v="0"/>
    <s v="X"/>
    <n v="1"/>
    <s v=""/>
    <s v=""/>
    <s v=""/>
    <s v=""/>
    <n v="4"/>
    <n v="0"/>
    <m/>
    <n v="-281"/>
    <n v="0"/>
    <s v=""/>
    <s v=""/>
  </r>
  <r>
    <n v="462"/>
    <s v=""/>
    <s v="TRABAJOS MONTAJE SIM H175"/>
    <s v="1101862638"/>
    <s v="1"/>
    <d v="2025-04-24T00:00:00"/>
    <s v=""/>
    <s v="4300344953"/>
    <s v="10"/>
    <d v="2025-04-24T00:00:00"/>
    <d v="2025-04-25T00:00:00"/>
    <s v=""/>
    <d v="2025-05-24T00:00:00"/>
    <n v="0"/>
    <n v="0"/>
    <s v="Liberado"/>
    <n v="1"/>
    <n v="1"/>
    <n v="0"/>
    <n v="0"/>
    <n v="0"/>
    <n v="0"/>
    <s v="X"/>
    <s v="0.00"/>
    <s v=""/>
    <s v="AUXITEL, S.L."/>
    <s v=""/>
    <s v=""/>
    <s v=""/>
    <n v="0"/>
    <n v="0"/>
    <m/>
    <s v="7218|JA2593_1001"/>
    <n v="30"/>
    <s v="-"/>
    <m/>
    <s v="YES"/>
    <n v="0"/>
    <s v=""/>
    <s v=""/>
    <n v="0"/>
    <s v="X"/>
    <n v="1"/>
    <s v=""/>
    <s v=""/>
    <s v=""/>
    <s v=""/>
    <n v="4"/>
    <n v="0"/>
    <m/>
    <n v="-251"/>
    <n v="0"/>
    <s v=""/>
    <s v=""/>
  </r>
  <r>
    <n v="463"/>
    <s v="1359900000500"/>
    <s v="COMPRA DIRECTA ELECTRICOS/ELECTRONICOS"/>
    <s v="1101864124"/>
    <s v="1"/>
    <d v="2025-04-29T00:00:00"/>
    <s v=""/>
    <s v="4200608928"/>
    <s v="10"/>
    <d v="2025-04-30T00:00:00"/>
    <d v="2025-05-05T00:00:00"/>
    <s v=""/>
    <d v="2025-05-14T00:00:00"/>
    <n v="30"/>
    <n v="8"/>
    <s v="Liberado"/>
    <n v="1"/>
    <n v="1"/>
    <n v="1"/>
    <n v="0"/>
    <n v="0"/>
    <n v="0"/>
    <s v="X"/>
    <s v="0.00"/>
    <s v=""/>
    <s v="SARVER S.L."/>
    <s v="OTROS FABRICANTES"/>
    <s v="1359900000500"/>
    <s v=""/>
    <n v="0"/>
    <n v="0"/>
    <m/>
    <s v="7218|JA2582_1001"/>
    <n v="14"/>
    <s v="-"/>
    <m/>
    <s v="YES"/>
    <n v="1"/>
    <s v=""/>
    <s v=""/>
    <n v="0"/>
    <s v="X"/>
    <n v="1"/>
    <s v=""/>
    <s v=""/>
    <s v=""/>
    <s v=""/>
    <n v="4"/>
    <n v="0"/>
    <m/>
    <n v="-261"/>
    <n v="0"/>
    <s v=""/>
    <s v=""/>
  </r>
  <r>
    <n v="464"/>
    <s v="1359900000500"/>
    <s v="COMPRA DIRECTA ELECTRICOS/ELECTRONICOS"/>
    <s v="1101864402"/>
    <s v="1"/>
    <d v="2025-04-30T00:00:00"/>
    <s v=""/>
    <s v="4200609201"/>
    <s v="10"/>
    <d v="2025-05-05T00:00:00"/>
    <d v="2025-05-05T00:00:00"/>
    <s v=""/>
    <d v="2025-05-19T00:00:00"/>
    <n v="30"/>
    <n v="8"/>
    <s v="Liberado"/>
    <n v="1"/>
    <n v="20"/>
    <n v="20"/>
    <n v="0"/>
    <n v="0"/>
    <n v="0"/>
    <s v="X"/>
    <s v="0.00"/>
    <s v=""/>
    <s v="SARVER S.L."/>
    <s v="OTROS FABRICANTES"/>
    <s v="1359900000500"/>
    <s v=""/>
    <n v="0"/>
    <n v="0"/>
    <m/>
    <s v="7218|JA2582_1001"/>
    <n v="14"/>
    <s v="-"/>
    <m/>
    <s v="YES"/>
    <n v="20"/>
    <s v=""/>
    <s v=""/>
    <n v="0"/>
    <s v="X"/>
    <n v="1"/>
    <s v=""/>
    <s v=""/>
    <s v=""/>
    <s v=""/>
    <n v="4"/>
    <n v="0"/>
    <m/>
    <n v="-256"/>
    <n v="0"/>
    <s v=""/>
    <s v=""/>
  </r>
  <r>
    <n v="465"/>
    <s v="1359900000500"/>
    <s v="COMPRA DIRECTA ELECTRICOS/ELECTRONICOS"/>
    <s v="1101864402"/>
    <s v="2"/>
    <d v="2025-04-30T00:00:00"/>
    <s v=""/>
    <s v="4200609201"/>
    <s v="20"/>
    <d v="2025-05-05T00:00:00"/>
    <d v="2025-05-05T00:00:00"/>
    <s v=""/>
    <d v="2025-05-19T00:00:00"/>
    <n v="30"/>
    <n v="8"/>
    <s v="Liberado"/>
    <n v="1"/>
    <n v="2"/>
    <n v="2"/>
    <n v="0"/>
    <n v="0"/>
    <n v="0"/>
    <s v="X"/>
    <s v="0.00"/>
    <s v=""/>
    <s v="SARVER S.L."/>
    <s v="OTROS FABRICANTES"/>
    <s v="1359900000500"/>
    <s v=""/>
    <n v="0"/>
    <n v="0"/>
    <m/>
    <s v="7218|JA2582_1001"/>
    <n v="14"/>
    <s v="-"/>
    <m/>
    <s v="YES"/>
    <n v="2"/>
    <s v=""/>
    <s v=""/>
    <n v="0"/>
    <s v="X"/>
    <n v="1"/>
    <s v=""/>
    <s v=""/>
    <s v=""/>
    <s v=""/>
    <n v="4"/>
    <n v="0"/>
    <m/>
    <n v="-256"/>
    <n v="0"/>
    <s v=""/>
    <s v=""/>
  </r>
  <r>
    <n v="466"/>
    <s v=""/>
    <s v="TRABAJOS INFRASESTRUCTURA COSLADA NH90"/>
    <s v="1101865310"/>
    <s v="1"/>
    <d v="2025-05-05T00:00:00"/>
    <s v=""/>
    <s v="4300345640"/>
    <s v="10"/>
    <d v="2025-05-08T00:00:00"/>
    <d v="2025-05-09T00:00:00"/>
    <s v=""/>
    <d v="2025-05-28T00:00:00"/>
    <n v="0"/>
    <n v="0"/>
    <s v="Liberado"/>
    <n v="1"/>
    <n v="1"/>
    <n v="0"/>
    <n v="0"/>
    <n v="0"/>
    <n v="0"/>
    <s v="X"/>
    <s v="0.00"/>
    <s v=""/>
    <s v="PENTATEL COMUNICACIONES, S.L."/>
    <s v=""/>
    <s v=""/>
    <s v=""/>
    <n v="0"/>
    <n v="0"/>
    <m/>
    <s v="7218|JA2594_1001"/>
    <n v="20"/>
    <s v="-"/>
    <m/>
    <s v="YES"/>
    <n v="0"/>
    <s v=""/>
    <s v=""/>
    <n v="0"/>
    <s v="X"/>
    <n v="1"/>
    <s v=""/>
    <s v=""/>
    <s v=""/>
    <s v=""/>
    <n v="5"/>
    <n v="0"/>
    <m/>
    <n v="-247"/>
    <n v="0"/>
    <s v=""/>
    <s v=""/>
  </r>
  <r>
    <n v="467"/>
    <s v="39121708"/>
    <s v="Jumper Bar Phoenix Contact serie FBS 2-5"/>
    <s v="1101867478"/>
    <s v="1"/>
    <d v="2025-05-09T00:00:00"/>
    <s v=""/>
    <s v="4800003052"/>
    <s v="520"/>
    <d v="2025-05-09T00:00:00"/>
    <s v=""/>
    <s v=""/>
    <d v="2025-05-10T00:00:00"/>
    <n v="0"/>
    <n v="0"/>
    <s v=""/>
    <n v="10"/>
    <n v="10"/>
    <n v="10"/>
    <n v="0"/>
    <n v="0"/>
    <n v="0"/>
    <s v="X"/>
    <s v="0.00"/>
    <s v=""/>
    <s v="AMIDATA, S.A."/>
    <s v=""/>
    <s v="6879792"/>
    <s v=""/>
    <n v="0"/>
    <n v="0"/>
    <m/>
    <s v="7218|JA2582_1001"/>
    <n v="1"/>
    <s v="-"/>
    <m/>
    <s v="YES"/>
    <n v="10"/>
    <s v=""/>
    <s v=""/>
    <n v="0"/>
    <s v="X"/>
    <n v="1"/>
    <s v=""/>
    <s v=""/>
    <s v=""/>
    <s v=""/>
    <n v="5"/>
    <n v="0"/>
    <m/>
    <n v="-265"/>
    <n v="0"/>
    <s v=""/>
    <s v=""/>
  </r>
  <r>
    <n v="468"/>
    <s v=""/>
    <s v="JOSÉ MARÍA CHAVERO"/>
    <s v="1101869421"/>
    <s v="1"/>
    <d v="2025-05-15T00:00:00"/>
    <s v=""/>
    <s v="4300346317"/>
    <s v="10"/>
    <d v="2025-05-20T00:00:00"/>
    <d v="2025-05-21T00:00:00"/>
    <s v=""/>
    <d v="2025-07-31T00:00:00"/>
    <n v="0"/>
    <n v="0"/>
    <s v="Liberado"/>
    <n v="1"/>
    <n v="1"/>
    <n v="0"/>
    <n v="0"/>
    <n v="0"/>
    <n v="0"/>
    <s v=""/>
    <s v="0.00"/>
    <s v=""/>
    <s v="TINDAI FORMACION, PREVENCION Y"/>
    <s v=""/>
    <s v=""/>
    <s v=""/>
    <n v="0"/>
    <n v="0"/>
    <m/>
    <s v="7218|JA2594_1001"/>
    <n v="72"/>
    <s v="-"/>
    <m/>
    <s v=""/>
    <s v=""/>
    <s v=""/>
    <s v=""/>
    <n v="1"/>
    <s v=""/>
    <n v="0"/>
    <s v=""/>
    <s v=""/>
    <s v=""/>
    <s v=""/>
    <n v="5"/>
    <n v="1"/>
    <m/>
    <n v="-183"/>
    <n v="0"/>
    <s v=""/>
    <s v=""/>
  </r>
  <r>
    <n v="469"/>
    <s v="1359900000500"/>
    <s v="COMPRA DIRECTA ELECTRICOS/ELECTRONICOS"/>
    <s v="1101869602"/>
    <s v="1"/>
    <d v="2025-05-15T00:00:00"/>
    <s v=""/>
    <s v="4200611095"/>
    <s v="30"/>
    <d v="2025-05-16T00:00:00"/>
    <d v="2025-05-16T00:00:00"/>
    <s v=""/>
    <d v="2025-05-30T00:00:00"/>
    <n v="30"/>
    <n v="8"/>
    <s v="Liberado"/>
    <n v="1"/>
    <n v="1"/>
    <n v="1"/>
    <n v="0"/>
    <n v="0"/>
    <n v="0"/>
    <s v="X"/>
    <s v="0.00"/>
    <s v=""/>
    <s v="SARVER S.L."/>
    <s v="OTROS FABRICANTES"/>
    <s v="1359900000500"/>
    <s v=""/>
    <n v="0"/>
    <n v="0"/>
    <m/>
    <s v="7218|JA2582_1001"/>
    <n v="14"/>
    <s v="-"/>
    <m/>
    <s v="YES"/>
    <n v="1"/>
    <s v=""/>
    <s v=""/>
    <n v="0"/>
    <s v="X"/>
    <n v="1"/>
    <s v=""/>
    <s v=""/>
    <s v=""/>
    <s v=""/>
    <n v="5"/>
    <n v="0"/>
    <m/>
    <n v="-245"/>
    <n v="0"/>
    <s v=""/>
    <s v=""/>
  </r>
  <r>
    <n v="470"/>
    <s v="1709800000500"/>
    <s v="COMPRA DIRECTA FERRETERIA Y HERRAMIENTAS"/>
    <s v="1101870648"/>
    <s v="1"/>
    <d v="2025-05-19T00:00:00"/>
    <s v=""/>
    <s v="4200612503"/>
    <s v="10"/>
    <d v="2025-05-26T00:00:00"/>
    <d v="2025-05-26T00:00:00"/>
    <s v=""/>
    <d v="2025-06-09T00:00:00"/>
    <n v="30"/>
    <n v="8"/>
    <s v="Liberado"/>
    <n v="1"/>
    <n v="13"/>
    <n v="13"/>
    <n v="0"/>
    <n v="0"/>
    <n v="0"/>
    <s v="X"/>
    <s v="0.00"/>
    <s v=""/>
    <s v="ABACO SUYTEC, S.A.U."/>
    <s v="OTROS FABRICANTES"/>
    <s v="1709800000500"/>
    <s v=""/>
    <n v="0"/>
    <n v="0"/>
    <m/>
    <s v="7218|JA2594_1001"/>
    <n v="14"/>
    <s v="-"/>
    <m/>
    <s v="YES"/>
    <n v="13"/>
    <s v=""/>
    <s v=""/>
    <n v="0"/>
    <s v="X"/>
    <n v="1"/>
    <s v=""/>
    <s v=""/>
    <s v=""/>
    <s v=""/>
    <n v="5"/>
    <n v="0"/>
    <m/>
    <n v="-235"/>
    <n v="0"/>
    <s v=""/>
    <s v=""/>
  </r>
  <r>
    <n v="471"/>
    <s v="1709800000500"/>
    <s v="COMPRA DIRECTA FERRETERIA Y HERRAMIENTAS"/>
    <s v="1101870648"/>
    <s v="2"/>
    <d v="2025-05-19T00:00:00"/>
    <s v=""/>
    <s v="4200612503"/>
    <s v="20"/>
    <d v="2025-05-26T00:00:00"/>
    <d v="2025-05-26T00:00:00"/>
    <s v=""/>
    <d v="2025-06-09T00:00:00"/>
    <n v="30"/>
    <n v="8"/>
    <s v="Liberado"/>
    <n v="1"/>
    <n v="20"/>
    <n v="20"/>
    <n v="0"/>
    <n v="0"/>
    <n v="0"/>
    <s v="X"/>
    <s v="0.00"/>
    <s v=""/>
    <s v="ABACO SUYTEC, S.A.U."/>
    <s v="OTROS FABRICANTES"/>
    <s v="1709800000500"/>
    <s v=""/>
    <n v="0"/>
    <n v="0"/>
    <m/>
    <s v="7218|JA2594_1001"/>
    <n v="14"/>
    <s v="-"/>
    <m/>
    <s v="YES"/>
    <n v="20"/>
    <s v=""/>
    <s v=""/>
    <n v="0"/>
    <s v="X"/>
    <n v="1"/>
    <s v=""/>
    <s v=""/>
    <s v=""/>
    <s v=""/>
    <n v="5"/>
    <n v="0"/>
    <m/>
    <n v="-235"/>
    <n v="0"/>
    <s v=""/>
    <s v=""/>
  </r>
  <r>
    <n v="472"/>
    <s v="1709800000500"/>
    <s v="COMPRA DIRECTA FERRETERIA Y HERRAMIENTAS"/>
    <s v="1101870648"/>
    <s v="3"/>
    <d v="2025-05-19T00:00:00"/>
    <s v=""/>
    <s v="4200612503"/>
    <s v="30"/>
    <d v="2025-05-26T00:00:00"/>
    <d v="2025-05-26T00:00:00"/>
    <s v=""/>
    <d v="2025-06-09T00:00:00"/>
    <n v="30"/>
    <n v="8"/>
    <s v="Liberado"/>
    <n v="1"/>
    <n v="6"/>
    <n v="6"/>
    <n v="0"/>
    <n v="0"/>
    <n v="0"/>
    <s v="X"/>
    <s v="0.00"/>
    <s v=""/>
    <s v="ABACO SUYTEC, S.A.U."/>
    <s v="OTROS FABRICANTES"/>
    <s v="1709800000500"/>
    <s v=""/>
    <n v="0"/>
    <n v="0"/>
    <m/>
    <s v="7218|JA2594_1001"/>
    <n v="14"/>
    <s v="-"/>
    <m/>
    <s v="YES"/>
    <n v="6"/>
    <s v=""/>
    <s v=""/>
    <n v="0"/>
    <s v="X"/>
    <n v="1"/>
    <s v=""/>
    <s v=""/>
    <s v=""/>
    <s v=""/>
    <n v="5"/>
    <n v="0"/>
    <m/>
    <n v="-235"/>
    <n v="0"/>
    <s v=""/>
    <s v=""/>
  </r>
  <r>
    <n v="473"/>
    <s v="1709800000500"/>
    <s v="COMPRA DIRECTA FERRETERIA Y HERRAMIENTAS"/>
    <s v="1101870648"/>
    <s v="4"/>
    <d v="2025-05-19T00:00:00"/>
    <s v=""/>
    <s v="4200612503"/>
    <s v="40"/>
    <d v="2025-05-26T00:00:00"/>
    <d v="2025-05-26T00:00:00"/>
    <s v=""/>
    <d v="2025-06-09T00:00:00"/>
    <n v="30"/>
    <n v="8"/>
    <s v="Liberado"/>
    <n v="1"/>
    <n v="6"/>
    <n v="6"/>
    <n v="0"/>
    <n v="0"/>
    <n v="0"/>
    <s v="X"/>
    <s v="0.00"/>
    <s v=""/>
    <s v="ABACO SUYTEC, S.A.U."/>
    <s v="OTROS FABRICANTES"/>
    <s v="1709800000500"/>
    <s v=""/>
    <n v="0"/>
    <n v="0"/>
    <m/>
    <s v="7218|JA2594_1001"/>
    <n v="14"/>
    <s v="-"/>
    <m/>
    <s v="YES"/>
    <n v="6"/>
    <s v=""/>
    <s v=""/>
    <n v="0"/>
    <s v="X"/>
    <n v="1"/>
    <s v=""/>
    <s v=""/>
    <s v=""/>
    <s v=""/>
    <n v="5"/>
    <n v="0"/>
    <m/>
    <n v="-235"/>
    <n v="0"/>
    <s v=""/>
    <s v=""/>
  </r>
  <r>
    <n v="474"/>
    <s v="43211503"/>
    <s v="Kingston ValueRAM - DDR4 - m�dulo - 16 G"/>
    <s v="1101870650"/>
    <s v="1"/>
    <d v="2025-05-19T00:00:00"/>
    <s v=""/>
    <s v="4800003053"/>
    <s v="690"/>
    <d v="2025-05-10T00:00:00"/>
    <s v=""/>
    <s v=""/>
    <d v="2025-05-20T00:00:00"/>
    <n v="0"/>
    <n v="0"/>
    <s v=""/>
    <n v="1"/>
    <n v="1"/>
    <n v="1"/>
    <n v="0"/>
    <n v="0"/>
    <n v="0"/>
    <s v="X"/>
    <s v="0.00"/>
    <s v=""/>
    <s v="TD SYNNEX SPAIN, S.L.U."/>
    <s v=""/>
    <s v="5490987"/>
    <s v=""/>
    <n v="0"/>
    <n v="0"/>
    <m/>
    <s v="7218|JA2594_1001"/>
    <n v="10"/>
    <s v="-"/>
    <m/>
    <s v="YES"/>
    <n v="1"/>
    <s v=""/>
    <s v=""/>
    <n v="0"/>
    <s v="X"/>
    <n v="1"/>
    <s v=""/>
    <s v=""/>
    <s v=""/>
    <s v=""/>
    <n v="5"/>
    <n v="0"/>
    <m/>
    <n v="-255"/>
    <n v="0"/>
    <s v=""/>
    <s v=""/>
  </r>
  <r>
    <n v="475"/>
    <s v="31211904"/>
    <s v="Brocha para pintura Loctite  con punta p"/>
    <s v="1101871032"/>
    <s v="1"/>
    <d v="2025-05-20T00:00:00"/>
    <s v=""/>
    <s v="4800003072"/>
    <s v="650"/>
    <d v="2025-05-20T00:00:00"/>
    <s v=""/>
    <s v=""/>
    <d v="2025-05-21T00:00:00"/>
    <n v="0"/>
    <n v="0"/>
    <s v=""/>
    <n v="3"/>
    <n v="3"/>
    <n v="3"/>
    <n v="0"/>
    <n v="0"/>
    <n v="0"/>
    <s v="X"/>
    <s v="0.00"/>
    <s v=""/>
    <s v="AMIDATA, S.A."/>
    <s v=""/>
    <s v="2907745"/>
    <s v=""/>
    <n v="0"/>
    <n v="0"/>
    <m/>
    <s v="7218|S24B05_S1071"/>
    <n v="1"/>
    <s v="-"/>
    <m/>
    <s v="YES"/>
    <n v="3"/>
    <s v=""/>
    <s v=""/>
    <n v="0"/>
    <s v="X"/>
    <n v="1"/>
    <s v=""/>
    <s v=""/>
    <s v=""/>
    <s v=""/>
    <n v="5"/>
    <n v="0"/>
    <m/>
    <n v="-254"/>
    <n v="0"/>
    <s v=""/>
    <s v=""/>
  </r>
  <r>
    <n v="476"/>
    <s v="46182002"/>
    <s v="Mascarillas desechables FFP1 9312+, seri"/>
    <s v="1101871032"/>
    <s v="2"/>
    <d v="2025-05-20T00:00:00"/>
    <s v=""/>
    <s v="4800003072"/>
    <s v="660"/>
    <d v="2025-05-20T00:00:00"/>
    <s v=""/>
    <s v=""/>
    <d v="2025-05-21T00:00:00"/>
    <n v="0"/>
    <n v="0"/>
    <s v=""/>
    <n v="1"/>
    <n v="1"/>
    <n v="1"/>
    <n v="0"/>
    <n v="0"/>
    <n v="0"/>
    <s v="X"/>
    <s v="0.00"/>
    <s v=""/>
    <s v="AMIDATA, S.A."/>
    <s v=""/>
    <s v="7660378"/>
    <s v=""/>
    <n v="0"/>
    <n v="0"/>
    <m/>
    <s v="7218|S24B05_S1071"/>
    <n v="1"/>
    <s v="-"/>
    <m/>
    <s v="YES"/>
    <n v="1"/>
    <s v=""/>
    <s v=""/>
    <n v="0"/>
    <s v="X"/>
    <n v="1"/>
    <s v=""/>
    <s v=""/>
    <s v=""/>
    <s v=""/>
    <n v="5"/>
    <n v="0"/>
    <m/>
    <n v="-254"/>
    <n v="0"/>
    <s v=""/>
    <s v=""/>
  </r>
  <r>
    <n v="477"/>
    <s v="31161518"/>
    <s v="Tornillo Allen de cabeza cil&amp;#237;ndrica"/>
    <s v="1101871205"/>
    <s v="1"/>
    <d v="2025-05-20T00:00:00"/>
    <s v=""/>
    <s v="4800003073"/>
    <s v="30"/>
    <d v="2025-05-20T00:00:00"/>
    <s v=""/>
    <s v=""/>
    <d v="2025-05-21T00:00:00"/>
    <n v="0"/>
    <n v="0"/>
    <s v=""/>
    <n v="1"/>
    <n v="1"/>
    <n v="1"/>
    <n v="0"/>
    <n v="0"/>
    <n v="0"/>
    <s v="X"/>
    <s v="0.00"/>
    <s v=""/>
    <s v="AMIDATA, S.A."/>
    <s v=""/>
    <s v="0293325"/>
    <s v=""/>
    <n v="0"/>
    <n v="0"/>
    <m/>
    <s v="7218|S24B05_S1071"/>
    <n v="1"/>
    <s v="-"/>
    <m/>
    <s v="YES"/>
    <n v="1"/>
    <s v=""/>
    <s v=""/>
    <n v="0"/>
    <s v="X"/>
    <n v="1"/>
    <s v=""/>
    <s v=""/>
    <s v=""/>
    <s v=""/>
    <n v="5"/>
    <n v="0"/>
    <m/>
    <n v="-254"/>
    <n v="0"/>
    <s v=""/>
    <s v=""/>
  </r>
  <r>
    <n v="478"/>
    <s v="1709800000500"/>
    <s v="COMPRA DIRECTA FERRETERIA Y HERRAMIENTAS"/>
    <s v="1101871581"/>
    <s v="1"/>
    <d v="2025-05-21T00:00:00"/>
    <s v=""/>
    <s v="4200612677"/>
    <s v="10"/>
    <d v="2025-05-27T00:00:00"/>
    <d v="2025-05-27T00:00:00"/>
    <s v=""/>
    <d v="2025-06-10T00:00:00"/>
    <n v="30"/>
    <n v="8"/>
    <s v="Liberado"/>
    <n v="1"/>
    <n v="1"/>
    <n v="1"/>
    <n v="0"/>
    <n v="0"/>
    <n v="0"/>
    <s v="X"/>
    <s v="0.00"/>
    <s v=""/>
    <s v="ABACO SUYTEC, S.A.U."/>
    <s v="OTROS FABRICANTES"/>
    <s v="1709800000500"/>
    <s v=""/>
    <n v="0"/>
    <n v="0"/>
    <m/>
    <s v="7218|JA2594_1001"/>
    <n v="14"/>
    <s v="-"/>
    <m/>
    <s v="YES"/>
    <n v="1"/>
    <s v=""/>
    <s v=""/>
    <n v="0"/>
    <s v="X"/>
    <n v="1"/>
    <s v=""/>
    <s v=""/>
    <s v=""/>
    <s v=""/>
    <n v="5"/>
    <n v="0"/>
    <m/>
    <n v="-234"/>
    <n v="0"/>
    <s v=""/>
    <s v=""/>
  </r>
  <r>
    <n v="479"/>
    <s v=""/>
    <s v="TRABAJOS MONTAJE SIM H175"/>
    <s v="1101872115"/>
    <s v="1"/>
    <d v="2025-05-22T00:00:00"/>
    <s v=""/>
    <s v="4300346671"/>
    <s v="10"/>
    <d v="2025-05-26T00:00:00"/>
    <d v="2025-05-26T00:00:00"/>
    <s v=""/>
    <d v="2025-06-14T00:00:00"/>
    <n v="0"/>
    <n v="0"/>
    <s v="Liberado"/>
    <n v="1"/>
    <n v="1"/>
    <n v="0"/>
    <n v="0"/>
    <n v="0"/>
    <n v="0"/>
    <s v="X"/>
    <s v="0.00"/>
    <s v=""/>
    <s v="AUXITEL, S.L."/>
    <s v=""/>
    <s v=""/>
    <s v=""/>
    <n v="0"/>
    <n v="0"/>
    <m/>
    <s v="7218|JA2593_1001"/>
    <n v="19"/>
    <s v="-"/>
    <m/>
    <s v="YES"/>
    <n v="0"/>
    <s v=""/>
    <s v=""/>
    <n v="0"/>
    <s v="X"/>
    <n v="1"/>
    <s v=""/>
    <s v=""/>
    <s v=""/>
    <s v=""/>
    <n v="5"/>
    <n v="0"/>
    <m/>
    <n v="-230"/>
    <n v="0"/>
    <s v=""/>
    <s v=""/>
  </r>
  <r>
    <n v="480"/>
    <s v="26121609"/>
    <s v="Cable telef&amp;#243;nico Decelect, 2 pares,"/>
    <s v="1101872649"/>
    <s v="1"/>
    <d v="2025-05-23T00:00:00"/>
    <s v=""/>
    <s v="4800003080"/>
    <s v="80"/>
    <d v="2025-05-23T00:00:00"/>
    <s v=""/>
    <s v=""/>
    <d v="2025-05-24T00:00:00"/>
    <n v="0"/>
    <n v="0"/>
    <s v=""/>
    <n v="1"/>
    <n v="1"/>
    <n v="1"/>
    <n v="0"/>
    <n v="0"/>
    <n v="0"/>
    <s v="X"/>
    <s v="0.00"/>
    <s v=""/>
    <s v="AMIDATA, S.A."/>
    <s v=""/>
    <s v="5185667"/>
    <s v=""/>
    <n v="0"/>
    <n v="0"/>
    <m/>
    <s v="7218|JA2582_1001"/>
    <n v="1"/>
    <s v="-"/>
    <m/>
    <s v="YES"/>
    <n v="1"/>
    <s v=""/>
    <s v=""/>
    <n v="0"/>
    <s v="X"/>
    <n v="1"/>
    <s v=""/>
    <s v=""/>
    <s v=""/>
    <s v=""/>
    <n v="5"/>
    <n v="0"/>
    <m/>
    <n v="-251"/>
    <n v="0"/>
    <s v=""/>
    <s v=""/>
  </r>
  <r>
    <n v="481"/>
    <s v="31162906"/>
    <s v="Abrazadera HI-TORQUE de Acero inoxidable"/>
    <s v="1101873624"/>
    <s v="1"/>
    <d v="2025-05-27T00:00:00"/>
    <s v=""/>
    <s v="4800003085"/>
    <s v="120"/>
    <d v="2025-05-27T00:00:00"/>
    <s v=""/>
    <s v=""/>
    <d v="2025-05-28T00:00:00"/>
    <n v="0"/>
    <n v="0"/>
    <s v=""/>
    <n v="10"/>
    <n v="10"/>
    <n v="10"/>
    <n v="0"/>
    <n v="0"/>
    <n v="0"/>
    <s v="X"/>
    <s v="0.00"/>
    <s v=""/>
    <s v="AMIDATA, S.A."/>
    <s v=""/>
    <s v="2682684"/>
    <s v=""/>
    <n v="0"/>
    <n v="0"/>
    <m/>
    <s v="7218|S24B05_S1071"/>
    <n v="1"/>
    <s v="-"/>
    <m/>
    <s v="YES"/>
    <n v="10"/>
    <s v=""/>
    <s v=""/>
    <n v="0"/>
    <s v="X"/>
    <n v="1"/>
    <s v=""/>
    <s v=""/>
    <s v=""/>
    <s v=""/>
    <n v="5"/>
    <n v="0"/>
    <m/>
    <n v="-247"/>
    <n v="0"/>
    <s v=""/>
    <s v=""/>
  </r>
  <r>
    <n v="482"/>
    <s v="1709800000500"/>
    <s v="COMPRA DIRECTA FERRETERIA Y HERRAMIENTAS"/>
    <s v="1101874504"/>
    <s v="1"/>
    <d v="2025-05-28T00:00:00"/>
    <s v=""/>
    <s v="4200613724"/>
    <s v="10"/>
    <d v="2025-06-02T00:00:00"/>
    <d v="2025-06-02T00:00:00"/>
    <s v=""/>
    <d v="2025-06-16T00:00:00"/>
    <n v="30"/>
    <n v="8"/>
    <s v="Liberado"/>
    <n v="1"/>
    <n v="1"/>
    <n v="1"/>
    <n v="0"/>
    <n v="0"/>
    <n v="0"/>
    <s v="X"/>
    <s v="0.00"/>
    <s v=""/>
    <s v="ABACO SUYTEC, S.A.U."/>
    <s v="OTROS FABRICANTES"/>
    <s v="1709800000500"/>
    <s v=""/>
    <n v="0"/>
    <n v="0"/>
    <m/>
    <s v="7218|JA2594_1001"/>
    <n v="14"/>
    <s v="-"/>
    <m/>
    <s v="YES"/>
    <n v="1"/>
    <s v=""/>
    <s v=""/>
    <n v="0"/>
    <s v="X"/>
    <n v="1"/>
    <s v=""/>
    <s v=""/>
    <s v=""/>
    <s v=""/>
    <n v="5"/>
    <n v="0"/>
    <m/>
    <n v="-228"/>
    <n v="0"/>
    <s v=""/>
    <s v=""/>
  </r>
  <r>
    <n v="483"/>
    <s v="1709800000500"/>
    <s v="COMPRA DIRECTA FERRETERIA Y HERRAMIENTAS"/>
    <s v="1101874516"/>
    <s v="1"/>
    <d v="2025-05-28T00:00:00"/>
    <s v=""/>
    <s v="4200613726"/>
    <s v="10"/>
    <d v="2025-06-02T00:00:00"/>
    <d v="2025-06-02T00:00:00"/>
    <s v=""/>
    <d v="2025-06-16T00:00:00"/>
    <n v="30"/>
    <n v="8"/>
    <s v="Liberado"/>
    <n v="1"/>
    <n v="100"/>
    <n v="100"/>
    <n v="0"/>
    <n v="0"/>
    <n v="0"/>
    <s v="X"/>
    <s v="0.00"/>
    <s v=""/>
    <s v="ABACO SUYTEC, S.A.U."/>
    <s v="OTROS FABRICANTES"/>
    <s v="1709800000500"/>
    <s v=""/>
    <n v="0"/>
    <n v="0"/>
    <m/>
    <s v="7218|JA2594_1001"/>
    <n v="14"/>
    <s v="-"/>
    <m/>
    <s v="YES"/>
    <n v="100"/>
    <s v=""/>
    <s v=""/>
    <n v="0"/>
    <s v="X"/>
    <n v="1"/>
    <s v=""/>
    <s v=""/>
    <s v=""/>
    <s v=""/>
    <n v="5"/>
    <n v="0"/>
    <m/>
    <n v="-228"/>
    <n v="0"/>
    <s v=""/>
    <s v=""/>
  </r>
  <r>
    <n v="484"/>
    <s v="47131821"/>
    <s v="Desengrasante industrial 3M Industrial D"/>
    <s v="1101874630"/>
    <s v="1"/>
    <d v="2025-05-28T00:00:00"/>
    <s v=""/>
    <s v="4800003089"/>
    <s v="590"/>
    <d v="2025-05-28T00:00:00"/>
    <s v=""/>
    <s v=""/>
    <d v="2025-05-29T00:00:00"/>
    <n v="0"/>
    <n v="0"/>
    <s v=""/>
    <n v="2"/>
    <n v="2"/>
    <n v="2"/>
    <n v="0"/>
    <n v="0"/>
    <n v="0"/>
    <s v="X"/>
    <s v="0.00"/>
    <s v=""/>
    <s v="AMIDATA, S.A."/>
    <s v=""/>
    <s v="1921475"/>
    <s v=""/>
    <n v="0"/>
    <n v="0"/>
    <m/>
    <s v="7218|S24B05_S1071"/>
    <n v="1"/>
    <s v="-"/>
    <m/>
    <s v="YES"/>
    <n v="2"/>
    <s v=""/>
    <s v=""/>
    <n v="0"/>
    <s v="X"/>
    <n v="1"/>
    <s v=""/>
    <s v=""/>
    <s v=""/>
    <s v=""/>
    <n v="5"/>
    <n v="0"/>
    <m/>
    <n v="-246"/>
    <n v="0"/>
    <s v=""/>
    <s v=""/>
  </r>
  <r>
    <n v="485"/>
    <s v="1359900000500"/>
    <s v="COMPRA DIRECTA ELECTRICOS/ELECTRONICOS"/>
    <s v="1101875026"/>
    <s v="1"/>
    <d v="2025-05-29T00:00:00"/>
    <s v=""/>
    <s v="4200613313"/>
    <s v="10"/>
    <d v="2025-05-29T00:00:00"/>
    <d v="2025-05-30T00:00:00"/>
    <s v=""/>
    <d v="2025-06-12T00:00:00"/>
    <n v="30"/>
    <n v="8"/>
    <s v="Liberado"/>
    <n v="1"/>
    <n v="1"/>
    <n v="1"/>
    <n v="0"/>
    <n v="0"/>
    <n v="0"/>
    <s v="X"/>
    <s v="0.00"/>
    <s v=""/>
    <s v="TCX MICRO, S.L.U"/>
    <s v="OTROS FABRICANTES"/>
    <s v="1359900000500"/>
    <s v=""/>
    <n v="0"/>
    <n v="0"/>
    <m/>
    <s v="7218|JA2594_1001"/>
    <n v="14"/>
    <s v="-"/>
    <m/>
    <s v="YES"/>
    <n v="1"/>
    <s v=""/>
    <s v=""/>
    <n v="0"/>
    <s v="X"/>
    <n v="1"/>
    <s v=""/>
    <s v=""/>
    <s v=""/>
    <s v=""/>
    <n v="5"/>
    <n v="0"/>
    <m/>
    <n v="-232"/>
    <n v="0"/>
    <s v=""/>
    <s v=""/>
  </r>
  <r>
    <n v="486"/>
    <s v="1359900000500"/>
    <s v="COMPRA DIRECTA ELECTRICOS/ELECTRONICOS"/>
    <s v="1101875026"/>
    <s v="2"/>
    <d v="2025-05-29T00:00:00"/>
    <s v=""/>
    <s v="4200613313"/>
    <s v="20"/>
    <d v="2025-05-29T00:00:00"/>
    <d v="2025-05-30T00:00:00"/>
    <s v=""/>
    <d v="2025-06-12T00:00:00"/>
    <n v="30"/>
    <n v="8"/>
    <s v="Liberado"/>
    <n v="1"/>
    <n v="1"/>
    <n v="1"/>
    <n v="0"/>
    <n v="0"/>
    <n v="0"/>
    <s v="X"/>
    <s v="0.00"/>
    <s v=""/>
    <s v="TCX MICRO, S.L.U"/>
    <s v="OTROS FABRICANTES"/>
    <s v="1359900000500"/>
    <s v=""/>
    <n v="0"/>
    <n v="0"/>
    <m/>
    <s v="7218|JA2594_1001"/>
    <n v="14"/>
    <s v="-"/>
    <m/>
    <s v="YES"/>
    <n v="1"/>
    <s v=""/>
    <s v=""/>
    <n v="0"/>
    <s v="X"/>
    <n v="1"/>
    <s v=""/>
    <s v=""/>
    <s v=""/>
    <s v=""/>
    <n v="5"/>
    <n v="0"/>
    <m/>
    <n v="-232"/>
    <n v="0"/>
    <s v=""/>
    <s v=""/>
  </r>
  <r>
    <n v="487"/>
    <s v="1359900000500"/>
    <s v="COMPRA DIRECTA ELECTRICOS/ELECTRONICOS"/>
    <s v="1101875035"/>
    <s v="1"/>
    <d v="2025-05-29T00:00:00"/>
    <s v=""/>
    <s v="4200613559"/>
    <s v="20"/>
    <d v="2025-06-02T00:00:00"/>
    <d v="2025-06-02T00:00:00"/>
    <s v=""/>
    <d v="2025-06-16T00:00:00"/>
    <n v="30"/>
    <n v="8"/>
    <s v="Liberado"/>
    <n v="1"/>
    <n v="1"/>
    <n v="1"/>
    <n v="0"/>
    <n v="0"/>
    <n v="0"/>
    <s v="X"/>
    <s v="0.00"/>
    <s v=""/>
    <s v="SARVER S.L."/>
    <s v="OTROS FABRICANTES"/>
    <s v="1359900000500"/>
    <s v=""/>
    <n v="0"/>
    <n v="0"/>
    <m/>
    <s v="7218|JA2594_1001"/>
    <n v="14"/>
    <s v="-"/>
    <m/>
    <s v="YES"/>
    <n v="1"/>
    <s v=""/>
    <s v=""/>
    <n v="0"/>
    <s v="X"/>
    <n v="1"/>
    <s v=""/>
    <s v=""/>
    <s v=""/>
    <s v=""/>
    <n v="5"/>
    <n v="0"/>
    <m/>
    <n v="-228"/>
    <n v="0"/>
    <s v=""/>
    <s v=""/>
  </r>
  <r>
    <n v="488"/>
    <s v=""/>
    <s v="TRABAJOS MONTAJE SIM H175"/>
    <s v="1101876071"/>
    <s v="1"/>
    <d v="2025-06-02T00:00:00"/>
    <s v=""/>
    <s v="4300347247"/>
    <s v="30"/>
    <d v="2025-06-03T00:00:00"/>
    <d v="2025-06-05T00:00:00"/>
    <s v=""/>
    <d v="2025-08-25T00:00:00"/>
    <n v="0"/>
    <n v="0"/>
    <s v="Liberado"/>
    <n v="1"/>
    <n v="1"/>
    <n v="0"/>
    <n v="0"/>
    <n v="0"/>
    <n v="0"/>
    <s v="X"/>
    <s v="0.00"/>
    <s v=""/>
    <s v="AUXITEL, S.L."/>
    <s v=""/>
    <s v=""/>
    <s v=""/>
    <n v="1"/>
    <n v="1"/>
    <m/>
    <s v="7218|JA2593_1001"/>
    <n v="83"/>
    <s v="-"/>
    <m/>
    <s v="YES"/>
    <n v="0"/>
    <s v=""/>
    <s v=""/>
    <n v="0"/>
    <s v="X"/>
    <n v="1"/>
    <s v=""/>
    <s v=""/>
    <s v=""/>
    <s v=""/>
    <n v="6"/>
    <n v="0"/>
    <m/>
    <n v="-158"/>
    <n v="0"/>
    <s v=""/>
    <s v=""/>
  </r>
  <r>
    <n v="489"/>
    <s v="1709800000500"/>
    <s v="COMPRA DIRECTA FERRETERIA Y HERRAMIENTAS"/>
    <s v="1101876404"/>
    <s v="1"/>
    <d v="2025-06-03T00:00:00"/>
    <s v=""/>
    <s v="4200614302"/>
    <s v="10"/>
    <d v="2025-06-05T00:00:00"/>
    <d v="2025-06-05T00:00:00"/>
    <s v=""/>
    <d v="2025-06-19T00:00:00"/>
    <n v="30"/>
    <n v="8"/>
    <s v="Liberado"/>
    <n v="1"/>
    <n v="110"/>
    <n v="110"/>
    <n v="0"/>
    <n v="0"/>
    <n v="0"/>
    <s v="X"/>
    <s v="0.00"/>
    <s v=""/>
    <s v="ABACO SUYTEC, S.A.U."/>
    <s v="OTROS FABRICANTES"/>
    <s v="1709800000500"/>
    <s v=""/>
    <n v="0"/>
    <n v="0"/>
    <m/>
    <s v="7218|JA2594_1001"/>
    <n v="14"/>
    <s v="-"/>
    <m/>
    <s v="YES"/>
    <n v="110"/>
    <s v=""/>
    <s v=""/>
    <n v="0"/>
    <s v="X"/>
    <n v="1"/>
    <s v=""/>
    <s v=""/>
    <s v=""/>
    <s v=""/>
    <n v="6"/>
    <n v="0"/>
    <m/>
    <n v="-225"/>
    <n v="0"/>
    <s v=""/>
    <s v=""/>
  </r>
  <r>
    <n v="490"/>
    <s v="1709800000500"/>
    <s v="COMPRA DIRECTA FERRETERIA Y HERRAMIENTAS"/>
    <s v="1101876404"/>
    <s v="2"/>
    <d v="2025-06-03T00:00:00"/>
    <s v=""/>
    <s v="4200614302"/>
    <s v="20"/>
    <d v="2025-06-05T00:00:00"/>
    <d v="2025-06-05T00:00:00"/>
    <s v=""/>
    <d v="2025-06-19T00:00:00"/>
    <n v="30"/>
    <n v="8"/>
    <s v="Liberado"/>
    <n v="1"/>
    <n v="50"/>
    <n v="50"/>
    <n v="0"/>
    <n v="0"/>
    <n v="0"/>
    <s v="X"/>
    <s v="0.00"/>
    <s v=""/>
    <s v="ABACO SUYTEC, S.A.U."/>
    <s v="OTROS FABRICANTES"/>
    <s v="1709800000500"/>
    <s v=""/>
    <n v="0"/>
    <n v="0"/>
    <m/>
    <s v="7218|JA2594_1001"/>
    <n v="14"/>
    <s v="-"/>
    <m/>
    <s v="YES"/>
    <n v="50"/>
    <s v=""/>
    <s v=""/>
    <n v="0"/>
    <s v="X"/>
    <n v="1"/>
    <s v=""/>
    <s v=""/>
    <s v=""/>
    <s v=""/>
    <n v="6"/>
    <n v="0"/>
    <m/>
    <n v="-225"/>
    <n v="0"/>
    <s v=""/>
    <s v=""/>
  </r>
  <r>
    <n v="491"/>
    <s v="1709800000500"/>
    <s v="COMPRA DIRECTA FERRETERIA Y HERRAMIENTAS"/>
    <s v="1101876404"/>
    <s v="3"/>
    <d v="2025-06-03T00:00:00"/>
    <s v=""/>
    <s v="4200614302"/>
    <s v="30"/>
    <d v="2025-06-05T00:00:00"/>
    <d v="2025-06-05T00:00:00"/>
    <s v=""/>
    <d v="2025-06-19T00:00:00"/>
    <n v="30"/>
    <n v="8"/>
    <s v="Liberado"/>
    <n v="1"/>
    <n v="30"/>
    <n v="30"/>
    <n v="0"/>
    <n v="0"/>
    <n v="0"/>
    <s v="X"/>
    <s v="0.00"/>
    <s v=""/>
    <s v="ABACO SUYTEC, S.A.U."/>
    <s v="OTROS FABRICANTES"/>
    <s v="1709800000500"/>
    <s v=""/>
    <n v="0"/>
    <n v="0"/>
    <m/>
    <s v="7218|JA2594_1001"/>
    <n v="14"/>
    <s v="-"/>
    <m/>
    <s v="YES"/>
    <n v="30"/>
    <s v=""/>
    <s v=""/>
    <n v="0"/>
    <s v="X"/>
    <n v="1"/>
    <s v=""/>
    <s v=""/>
    <s v=""/>
    <s v=""/>
    <n v="6"/>
    <n v="0"/>
    <m/>
    <n v="-225"/>
    <n v="0"/>
    <s v=""/>
    <s v=""/>
  </r>
  <r>
    <n v="492"/>
    <s v="1709800000500"/>
    <s v="COMPRA DIRECTA FERRETERIA Y HERRAMIENTAS"/>
    <s v="1101876404"/>
    <s v="4"/>
    <d v="2025-06-03T00:00:00"/>
    <s v=""/>
    <s v="4200614302"/>
    <s v="40"/>
    <d v="2025-06-05T00:00:00"/>
    <d v="2025-06-05T00:00:00"/>
    <s v=""/>
    <d v="2025-06-19T00:00:00"/>
    <n v="30"/>
    <n v="8"/>
    <s v="Liberado"/>
    <n v="1"/>
    <n v="10"/>
    <n v="10"/>
    <n v="0"/>
    <n v="0"/>
    <n v="0"/>
    <s v="X"/>
    <s v="0.00"/>
    <s v=""/>
    <s v="ABACO SUYTEC, S.A.U."/>
    <s v="OTROS FABRICANTES"/>
    <s v="1709800000500"/>
    <s v=""/>
    <n v="0"/>
    <n v="0"/>
    <m/>
    <s v="7218|JA2594_1001"/>
    <n v="14"/>
    <s v="-"/>
    <m/>
    <s v="YES"/>
    <n v="10"/>
    <s v=""/>
    <s v=""/>
    <n v="0"/>
    <s v="X"/>
    <n v="1"/>
    <s v=""/>
    <s v=""/>
    <s v=""/>
    <s v=""/>
    <n v="6"/>
    <n v="0"/>
    <m/>
    <n v="-225"/>
    <n v="0"/>
    <s v=""/>
    <s v=""/>
  </r>
  <r>
    <n v="493"/>
    <s v="1709800000500"/>
    <s v="COMPRA DIRECTA FERRETERIA Y HERRAMIENTAS"/>
    <s v="1101876404"/>
    <s v="5"/>
    <d v="2025-06-03T00:00:00"/>
    <s v=""/>
    <s v="4200614302"/>
    <s v="50"/>
    <d v="2025-06-05T00:00:00"/>
    <d v="2025-06-05T00:00:00"/>
    <s v=""/>
    <d v="2025-06-19T00:00:00"/>
    <n v="30"/>
    <n v="8"/>
    <s v="Liberado"/>
    <n v="1"/>
    <n v="40"/>
    <n v="40"/>
    <n v="0"/>
    <n v="0"/>
    <n v="0"/>
    <s v="X"/>
    <s v="0.00"/>
    <s v=""/>
    <s v="ABACO SUYTEC, S.A.U."/>
    <s v="OTROS FABRICANTES"/>
    <s v="1709800000500"/>
    <s v=""/>
    <n v="0"/>
    <n v="0"/>
    <m/>
    <s v="7218|JA2594_1001"/>
    <n v="14"/>
    <s v="-"/>
    <m/>
    <s v="YES"/>
    <n v="40"/>
    <s v=""/>
    <s v=""/>
    <n v="0"/>
    <s v="X"/>
    <n v="1"/>
    <s v=""/>
    <s v=""/>
    <s v=""/>
    <s v=""/>
    <n v="6"/>
    <n v="0"/>
    <m/>
    <n v="-225"/>
    <n v="0"/>
    <s v=""/>
    <s v=""/>
  </r>
  <r>
    <n v="494"/>
    <s v="1709800000500"/>
    <s v="COMPRA DIRECTA FERRETERIA Y HERRAMIENTAS"/>
    <s v="1101876404"/>
    <s v="6"/>
    <d v="2025-06-03T00:00:00"/>
    <s v=""/>
    <s v="4200614302"/>
    <s v="60"/>
    <d v="2025-06-05T00:00:00"/>
    <d v="2025-06-05T00:00:00"/>
    <s v=""/>
    <d v="2025-06-19T00:00:00"/>
    <n v="30"/>
    <n v="8"/>
    <s v="Liberado"/>
    <n v="1"/>
    <n v="30"/>
    <n v="30"/>
    <n v="0"/>
    <n v="0"/>
    <n v="0"/>
    <s v="X"/>
    <s v="0.00"/>
    <s v=""/>
    <s v="ABACO SUYTEC, S.A.U."/>
    <s v="OTROS FABRICANTES"/>
    <s v="1709800000500"/>
    <s v=""/>
    <n v="0"/>
    <n v="0"/>
    <m/>
    <s v="7218|JA2594_1001"/>
    <n v="14"/>
    <s v="-"/>
    <m/>
    <s v="YES"/>
    <n v="30"/>
    <s v=""/>
    <s v=""/>
    <n v="0"/>
    <s v="X"/>
    <n v="1"/>
    <s v=""/>
    <s v=""/>
    <s v=""/>
    <s v=""/>
    <n v="6"/>
    <n v="0"/>
    <m/>
    <n v="-225"/>
    <n v="0"/>
    <s v=""/>
    <s v=""/>
  </r>
  <r>
    <n v="495"/>
    <s v="1709800000500"/>
    <s v="COMPRA DIRECTA FERRETERIA Y HERRAMIENTAS"/>
    <s v="1101876404"/>
    <s v="7"/>
    <d v="2025-06-03T00:00:00"/>
    <s v=""/>
    <s v="4200614302"/>
    <s v="70"/>
    <d v="2025-06-05T00:00:00"/>
    <d v="2025-06-05T00:00:00"/>
    <s v=""/>
    <d v="2025-06-19T00:00:00"/>
    <n v="30"/>
    <n v="8"/>
    <s v="Liberado"/>
    <n v="1"/>
    <n v="70"/>
    <n v="70"/>
    <n v="0"/>
    <n v="0"/>
    <n v="0"/>
    <s v="X"/>
    <s v="0.00"/>
    <s v=""/>
    <s v="ABACO SUYTEC, S.A.U."/>
    <s v="OTROS FABRICANTES"/>
    <s v="1709800000500"/>
    <s v=""/>
    <n v="0"/>
    <n v="0"/>
    <m/>
    <s v="7218|JA2594_1001"/>
    <n v="14"/>
    <s v="-"/>
    <m/>
    <s v="YES"/>
    <n v="70"/>
    <s v=""/>
    <s v=""/>
    <n v="0"/>
    <s v="X"/>
    <n v="1"/>
    <s v=""/>
    <s v=""/>
    <s v=""/>
    <s v=""/>
    <n v="6"/>
    <n v="0"/>
    <m/>
    <n v="-225"/>
    <n v="0"/>
    <s v=""/>
    <s v=""/>
  </r>
  <r>
    <n v="496"/>
    <s v="1709800000500"/>
    <s v="COMPRA DIRECTA FERRETERIA Y HERRAMIENTAS"/>
    <s v="1101876404"/>
    <s v="8"/>
    <d v="2025-06-03T00:00:00"/>
    <s v=""/>
    <s v="4200614302"/>
    <s v="80"/>
    <d v="2025-06-05T00:00:00"/>
    <d v="2025-06-05T00:00:00"/>
    <s v=""/>
    <d v="2025-06-19T00:00:00"/>
    <n v="30"/>
    <n v="8"/>
    <s v="Liberado"/>
    <n v="1"/>
    <n v="30"/>
    <n v="30"/>
    <n v="0"/>
    <n v="0"/>
    <n v="0"/>
    <s v="X"/>
    <s v="0.00"/>
    <s v=""/>
    <s v="ABACO SUYTEC, S.A.U."/>
    <s v="OTROS FABRICANTES"/>
    <s v="1709800000500"/>
    <s v=""/>
    <n v="0"/>
    <n v="0"/>
    <m/>
    <s v="7218|JA2594_1001"/>
    <n v="14"/>
    <s v="-"/>
    <m/>
    <s v="YES"/>
    <n v="30"/>
    <s v=""/>
    <s v=""/>
    <n v="0"/>
    <s v="X"/>
    <n v="1"/>
    <s v=""/>
    <s v=""/>
    <s v=""/>
    <s v=""/>
    <n v="6"/>
    <n v="0"/>
    <m/>
    <n v="-225"/>
    <n v="0"/>
    <s v=""/>
    <s v=""/>
  </r>
  <r>
    <n v="497"/>
    <s v="1709800000500"/>
    <s v="COMPRA DIRECTA FERRETERIA Y HERRAMIENTAS"/>
    <s v="1101876404"/>
    <s v="9"/>
    <d v="2025-06-03T00:00:00"/>
    <s v=""/>
    <s v="4200614302"/>
    <s v="90"/>
    <d v="2025-06-05T00:00:00"/>
    <d v="2025-06-05T00:00:00"/>
    <s v=""/>
    <d v="2025-06-19T00:00:00"/>
    <n v="30"/>
    <n v="8"/>
    <s v="Liberado"/>
    <n v="1"/>
    <n v="30"/>
    <n v="30"/>
    <n v="0"/>
    <n v="0"/>
    <n v="0"/>
    <s v="X"/>
    <s v="0.00"/>
    <s v=""/>
    <s v="ABACO SUYTEC, S.A.U."/>
    <s v="OTROS FABRICANTES"/>
    <s v="1709800000500"/>
    <s v=""/>
    <n v="0"/>
    <n v="0"/>
    <m/>
    <s v="7218|JA2594_1001"/>
    <n v="14"/>
    <s v="-"/>
    <m/>
    <s v="YES"/>
    <n v="30"/>
    <s v=""/>
    <s v=""/>
    <n v="0"/>
    <s v="X"/>
    <n v="1"/>
    <s v=""/>
    <s v=""/>
    <s v=""/>
    <s v=""/>
    <n v="6"/>
    <n v="0"/>
    <m/>
    <n v="-225"/>
    <n v="0"/>
    <s v=""/>
    <s v=""/>
  </r>
  <r>
    <n v="498"/>
    <s v="39121421"/>
    <s v="Carcasa de conector Molex 39-01-4031, Se"/>
    <s v="1101876743"/>
    <s v="1"/>
    <d v="2025-06-04T00:00:00"/>
    <s v=""/>
    <s v="4800003109"/>
    <s v="110"/>
    <d v="2025-06-04T00:00:00"/>
    <s v=""/>
    <s v=""/>
    <d v="2025-06-05T00:00:00"/>
    <n v="0"/>
    <n v="0"/>
    <s v=""/>
    <n v="10"/>
    <n v="10"/>
    <n v="10"/>
    <n v="0"/>
    <n v="0"/>
    <n v="0"/>
    <s v="X"/>
    <s v="0.00"/>
    <s v=""/>
    <s v="AMIDATA, S.A."/>
    <s v=""/>
    <s v="6795842"/>
    <s v=""/>
    <n v="0"/>
    <n v="0"/>
    <m/>
    <s v="7218|JA2582_1001"/>
    <n v="1"/>
    <s v="-"/>
    <m/>
    <s v="YES"/>
    <n v="10"/>
    <s v=""/>
    <s v=""/>
    <n v="0"/>
    <s v="X"/>
    <n v="1"/>
    <s v=""/>
    <s v=""/>
    <s v=""/>
    <s v=""/>
    <n v="6"/>
    <n v="0"/>
    <m/>
    <n v="-239"/>
    <n v="0"/>
    <s v=""/>
    <s v=""/>
  </r>
  <r>
    <n v="499"/>
    <s v=""/>
    <s v="ADEC. LUMINARIAS BANCO ST.01"/>
    <s v="1101876885"/>
    <s v="1"/>
    <d v="2025-06-04T00:00:00"/>
    <s v=""/>
    <s v="4300348534"/>
    <s v="10"/>
    <d v="2025-06-25T00:00:00"/>
    <d v="2025-06-26T00:00:00"/>
    <s v=""/>
    <d v="2025-10-31T00:00:00"/>
    <n v="0"/>
    <n v="0"/>
    <s v="Liberado"/>
    <n v="1"/>
    <n v="1"/>
    <n v="0"/>
    <n v="0"/>
    <n v="0"/>
    <n v="0"/>
    <s v=""/>
    <s v="0.00"/>
    <s v=""/>
    <s v="VEOLIA SERVICIOS LECAM, S.A.U."/>
    <s v=""/>
    <s v=""/>
    <s v=""/>
    <n v="0"/>
    <n v="0"/>
    <m/>
    <s v="7218|JA2594_1001"/>
    <n v="128"/>
    <s v="-"/>
    <m/>
    <s v=""/>
    <s v=""/>
    <s v=""/>
    <s v=""/>
    <n v="1"/>
    <s v=""/>
    <n v="0"/>
    <s v=""/>
    <s v=""/>
    <s v=""/>
    <s v=""/>
    <n v="6"/>
    <n v="1"/>
    <m/>
    <n v="-91"/>
    <n v="0"/>
    <s v=""/>
    <s v=""/>
  </r>
  <r>
    <n v="500"/>
    <s v="1359900000500"/>
    <s v="COMPRA DIRECTA ELECTRICOS/ELECTRONICOS"/>
    <s v="1101876990"/>
    <s v="1"/>
    <d v="2025-06-04T00:00:00"/>
    <s v=""/>
    <s v="4200616938"/>
    <s v="20"/>
    <d v="2025-06-24T00:00:00"/>
    <d v="2025-06-25T00:00:00"/>
    <s v=""/>
    <d v="2025-07-08T00:00:00"/>
    <n v="30"/>
    <n v="8"/>
    <s v="Liberado"/>
    <n v="2"/>
    <n v="2"/>
    <n v="2"/>
    <n v="0"/>
    <n v="0"/>
    <n v="0"/>
    <s v="X"/>
    <s v="0.00"/>
    <s v=""/>
    <s v="SARVER S.L."/>
    <s v="OTROS FABRICANTES"/>
    <s v="1359900000500"/>
    <s v=""/>
    <n v="0"/>
    <n v="0"/>
    <m/>
    <s v="7218|S24B05_S08"/>
    <n v="14"/>
    <s v="-"/>
    <m/>
    <s v="YES"/>
    <n v="2"/>
    <s v=""/>
    <s v=""/>
    <n v="0"/>
    <s v="X"/>
    <n v="1"/>
    <s v=""/>
    <s v=""/>
    <s v=""/>
    <s v=""/>
    <n v="6"/>
    <n v="0"/>
    <m/>
    <n v="-206"/>
    <n v="0"/>
    <s v=""/>
    <s v=""/>
  </r>
  <r>
    <n v="501"/>
    <s v="1709800000500"/>
    <s v="COMPRA DIRECTA FERRETERIA Y HERRAMIENTAS"/>
    <s v="1101877066"/>
    <s v="1"/>
    <d v="2025-06-04T00:00:00"/>
    <s v=""/>
    <s v="4200614720"/>
    <s v="10"/>
    <d v="2025-06-09T00:00:00"/>
    <d v="2025-06-09T00:00:00"/>
    <s v=""/>
    <d v="2025-06-23T00:00:00"/>
    <n v="30"/>
    <n v="8"/>
    <s v="Liberado"/>
    <n v="1"/>
    <n v="1"/>
    <n v="1"/>
    <n v="0"/>
    <n v="0"/>
    <n v="0"/>
    <s v="X"/>
    <s v="0.00"/>
    <s v=""/>
    <s v="ABACO SUYTEC, S.A.U."/>
    <s v="OTROS FABRICANTES"/>
    <s v="1709800000500"/>
    <s v=""/>
    <n v="0"/>
    <n v="0"/>
    <m/>
    <s v="7218|JA2594_1001"/>
    <n v="14"/>
    <s v="-"/>
    <m/>
    <s v="YES"/>
    <n v="1"/>
    <s v=""/>
    <s v=""/>
    <n v="0"/>
    <s v="X"/>
    <n v="1"/>
    <s v=""/>
    <s v=""/>
    <s v=""/>
    <s v=""/>
    <n v="6"/>
    <n v="0"/>
    <m/>
    <n v="-221"/>
    <n v="0"/>
    <s v=""/>
    <s v=""/>
  </r>
  <r>
    <n v="502"/>
    <s v="1709800000500"/>
    <s v="COMPRA DIRECTA FERRETERIA Y HERRAMIENTAS"/>
    <s v="1101877066"/>
    <s v="2"/>
    <d v="2025-06-04T00:00:00"/>
    <s v=""/>
    <s v="4200614720"/>
    <s v="20"/>
    <d v="2025-06-09T00:00:00"/>
    <d v="2025-06-09T00:00:00"/>
    <s v=""/>
    <d v="2025-06-23T00:00:00"/>
    <n v="30"/>
    <n v="8"/>
    <s v="Liberado"/>
    <n v="1"/>
    <n v="2"/>
    <n v="2"/>
    <n v="0"/>
    <n v="0"/>
    <n v="0"/>
    <s v="X"/>
    <s v="0.00"/>
    <s v=""/>
    <s v="ABACO SUYTEC, S.A.U."/>
    <s v="OTROS FABRICANTES"/>
    <s v="1709800000500"/>
    <s v=""/>
    <n v="0"/>
    <n v="0"/>
    <m/>
    <s v="7218|JA2594_1001"/>
    <n v="14"/>
    <s v="-"/>
    <m/>
    <s v="YES"/>
    <n v="2"/>
    <s v=""/>
    <s v=""/>
    <n v="0"/>
    <s v="X"/>
    <n v="1"/>
    <s v=""/>
    <s v=""/>
    <s v=""/>
    <s v=""/>
    <n v="6"/>
    <n v="0"/>
    <m/>
    <n v="-221"/>
    <n v="0"/>
    <s v=""/>
    <s v=""/>
  </r>
  <r>
    <n v="503"/>
    <s v="1709800000500"/>
    <s v="COMPRA DIRECTA FERRETERIA Y HERRAMIENTAS"/>
    <s v="1101877066"/>
    <s v="3"/>
    <d v="2025-06-04T00:00:00"/>
    <s v=""/>
    <s v="4200614720"/>
    <s v="30"/>
    <d v="2025-06-09T00:00:00"/>
    <d v="2025-06-09T00:00:00"/>
    <s v=""/>
    <d v="2025-06-23T00:00:00"/>
    <n v="30"/>
    <n v="8"/>
    <s v="Liberado"/>
    <n v="1"/>
    <n v="2"/>
    <n v="2"/>
    <n v="0"/>
    <n v="0"/>
    <n v="0"/>
    <s v="X"/>
    <s v="0.00"/>
    <s v=""/>
    <s v="ABACO SUYTEC, S.A.U."/>
    <s v="OTROS FABRICANTES"/>
    <s v="1709800000500"/>
    <s v=""/>
    <n v="0"/>
    <n v="0"/>
    <m/>
    <s v="7218|JA2594_1001"/>
    <n v="14"/>
    <s v="-"/>
    <m/>
    <s v="YES"/>
    <n v="2"/>
    <s v=""/>
    <s v=""/>
    <n v="0"/>
    <s v="X"/>
    <n v="1"/>
    <s v=""/>
    <s v=""/>
    <s v=""/>
    <s v=""/>
    <n v="6"/>
    <n v="0"/>
    <m/>
    <n v="-221"/>
    <n v="0"/>
    <s v=""/>
    <s v=""/>
  </r>
  <r>
    <n v="504"/>
    <s v="1709800000500"/>
    <s v="COMPRA DIRECTA FERRETERIA Y HERRAMIENTAS"/>
    <s v="1101877066"/>
    <s v="4"/>
    <d v="2025-06-04T00:00:00"/>
    <s v=""/>
    <s v="4200614720"/>
    <s v="40"/>
    <d v="2025-06-09T00:00:00"/>
    <d v="2025-06-09T00:00:00"/>
    <s v=""/>
    <d v="2025-06-23T00:00:00"/>
    <n v="30"/>
    <n v="8"/>
    <s v="Liberado"/>
    <n v="1"/>
    <n v="2"/>
    <n v="2"/>
    <n v="0"/>
    <n v="0"/>
    <n v="0"/>
    <s v="X"/>
    <s v="0.00"/>
    <s v=""/>
    <s v="ABACO SUYTEC, S.A.U."/>
    <s v="OTROS FABRICANTES"/>
    <s v="1709800000500"/>
    <s v=""/>
    <n v="0"/>
    <n v="0"/>
    <m/>
    <s v="7218|JA2594_1001"/>
    <n v="14"/>
    <s v="-"/>
    <m/>
    <s v="YES"/>
    <n v="2"/>
    <s v=""/>
    <s v=""/>
    <n v="0"/>
    <s v="X"/>
    <n v="1"/>
    <s v=""/>
    <s v=""/>
    <s v=""/>
    <s v=""/>
    <n v="6"/>
    <n v="0"/>
    <m/>
    <n v="-221"/>
    <n v="0"/>
    <s v=""/>
    <s v=""/>
  </r>
  <r>
    <n v="505"/>
    <s v="1709800000500"/>
    <s v="COMPRA DIRECTA FERRETERIA Y HERRAMIENTAS"/>
    <s v="1101877066"/>
    <s v="5"/>
    <d v="2025-06-04T00:00:00"/>
    <s v=""/>
    <s v="4200614720"/>
    <s v="50"/>
    <d v="2025-06-09T00:00:00"/>
    <d v="2025-06-09T00:00:00"/>
    <s v=""/>
    <d v="2025-06-23T00:00:00"/>
    <n v="30"/>
    <n v="8"/>
    <s v="Liberado"/>
    <n v="1"/>
    <n v="10"/>
    <n v="10"/>
    <n v="0"/>
    <n v="0"/>
    <n v="0"/>
    <s v="X"/>
    <s v="0.00"/>
    <s v=""/>
    <s v="ABACO SUYTEC, S.A.U."/>
    <s v="OTROS FABRICANTES"/>
    <s v="1709800000500"/>
    <s v=""/>
    <n v="0"/>
    <n v="0"/>
    <m/>
    <s v="7218|JA2594_1001"/>
    <n v="14"/>
    <s v="-"/>
    <m/>
    <s v="YES"/>
    <n v="10"/>
    <s v=""/>
    <s v=""/>
    <n v="0"/>
    <s v="X"/>
    <n v="1"/>
    <s v=""/>
    <s v=""/>
    <s v=""/>
    <s v=""/>
    <n v="6"/>
    <n v="0"/>
    <m/>
    <n v="-221"/>
    <n v="0"/>
    <s v=""/>
    <s v=""/>
  </r>
  <r>
    <n v="506"/>
    <s v="1709800000500"/>
    <s v="COMPRA DIRECTA FERRETERIA Y HERRAMIENTAS"/>
    <s v="1101877066"/>
    <s v="6"/>
    <d v="2025-06-04T00:00:00"/>
    <s v=""/>
    <s v="4200614720"/>
    <s v="60"/>
    <d v="2025-06-09T00:00:00"/>
    <d v="2025-06-09T00:00:00"/>
    <s v=""/>
    <d v="2025-06-23T00:00:00"/>
    <n v="30"/>
    <n v="8"/>
    <s v="Liberado"/>
    <n v="1"/>
    <n v="2"/>
    <n v="2"/>
    <n v="0"/>
    <n v="0"/>
    <n v="0"/>
    <s v="X"/>
    <s v="0.00"/>
    <s v=""/>
    <s v="ABACO SUYTEC, S.A.U."/>
    <s v="OTROS FABRICANTES"/>
    <s v="1709800000500"/>
    <s v=""/>
    <n v="0"/>
    <n v="0"/>
    <m/>
    <s v="7218|JA2594_1001"/>
    <n v="14"/>
    <s v="-"/>
    <m/>
    <s v="YES"/>
    <n v="2"/>
    <s v=""/>
    <s v=""/>
    <n v="0"/>
    <s v="X"/>
    <n v="1"/>
    <s v=""/>
    <s v=""/>
    <s v=""/>
    <s v=""/>
    <n v="6"/>
    <n v="0"/>
    <m/>
    <n v="-221"/>
    <n v="0"/>
    <s v=""/>
    <s v=""/>
  </r>
  <r>
    <n v="507"/>
    <s v="1709800000500"/>
    <s v="COMPRA DIRECTA FERRETERIA Y HERRAMIENTAS"/>
    <s v="1101877066"/>
    <s v="7"/>
    <d v="2025-06-04T00:00:00"/>
    <s v=""/>
    <s v="4200614720"/>
    <s v="70"/>
    <d v="2025-06-09T00:00:00"/>
    <d v="2025-06-09T00:00:00"/>
    <s v=""/>
    <d v="2025-06-23T00:00:00"/>
    <n v="30"/>
    <n v="8"/>
    <s v="Liberado"/>
    <n v="1"/>
    <n v="1"/>
    <n v="1"/>
    <n v="0"/>
    <n v="0"/>
    <n v="0"/>
    <s v="X"/>
    <s v="0.00"/>
    <s v=""/>
    <s v="ABACO SUYTEC, S.A.U."/>
    <s v="OTROS FABRICANTES"/>
    <s v="1709800000500"/>
    <s v=""/>
    <n v="0"/>
    <n v="0"/>
    <m/>
    <s v="7218|JA2594_1001"/>
    <n v="14"/>
    <s v="-"/>
    <m/>
    <s v="YES"/>
    <n v="1"/>
    <s v=""/>
    <s v=""/>
    <n v="0"/>
    <s v="X"/>
    <n v="1"/>
    <s v=""/>
    <s v=""/>
    <s v=""/>
    <s v=""/>
    <n v="6"/>
    <n v="0"/>
    <m/>
    <n v="-221"/>
    <n v="0"/>
    <s v=""/>
    <s v=""/>
  </r>
  <r>
    <n v="508"/>
    <s v="1709800000500"/>
    <s v="COMPRA DIRECTA FERRETERIA Y HERRAMIENTAS"/>
    <s v="1101877066"/>
    <s v="8"/>
    <d v="2025-06-04T00:00:00"/>
    <s v=""/>
    <s v="4200614720"/>
    <s v="80"/>
    <d v="2025-06-09T00:00:00"/>
    <d v="2025-06-09T00:00:00"/>
    <s v=""/>
    <d v="2025-06-23T00:00:00"/>
    <n v="30"/>
    <n v="8"/>
    <s v="Liberado"/>
    <n v="1"/>
    <n v="2"/>
    <n v="2"/>
    <n v="0"/>
    <n v="0"/>
    <n v="0"/>
    <s v="X"/>
    <s v="0.00"/>
    <s v=""/>
    <s v="ABACO SUYTEC, S.A.U."/>
    <s v="OTROS FABRICANTES"/>
    <s v="1709800000500"/>
    <s v=""/>
    <n v="0"/>
    <n v="0"/>
    <m/>
    <s v="7218|JA2594_1001"/>
    <n v="14"/>
    <s v="-"/>
    <m/>
    <s v="YES"/>
    <n v="2"/>
    <s v=""/>
    <s v=""/>
    <n v="0"/>
    <s v="X"/>
    <n v="1"/>
    <s v=""/>
    <s v=""/>
    <s v=""/>
    <s v=""/>
    <n v="6"/>
    <n v="0"/>
    <m/>
    <n v="-221"/>
    <n v="0"/>
    <s v=""/>
    <s v=""/>
  </r>
  <r>
    <n v="509"/>
    <s v="1709800000500"/>
    <s v="COMPRA DIRECTA FERRETERIA Y HERRAMIENTAS"/>
    <s v="1101877066"/>
    <s v="9"/>
    <d v="2025-06-04T00:00:00"/>
    <s v=""/>
    <s v="4200614720"/>
    <s v="90"/>
    <d v="2025-06-09T00:00:00"/>
    <d v="2025-06-09T00:00:00"/>
    <s v=""/>
    <d v="2025-06-23T00:00:00"/>
    <n v="30"/>
    <n v="8"/>
    <s v="Liberado"/>
    <n v="1"/>
    <n v="1"/>
    <n v="1"/>
    <n v="0"/>
    <n v="0"/>
    <n v="0"/>
    <s v="X"/>
    <s v="0.00"/>
    <s v=""/>
    <s v="ABACO SUYTEC, S.A.U."/>
    <s v="OTROS FABRICANTES"/>
    <s v="1709800000500"/>
    <s v=""/>
    <n v="0"/>
    <n v="0"/>
    <m/>
    <s v="7218|JA2594_1001"/>
    <n v="14"/>
    <s v="-"/>
    <m/>
    <s v="YES"/>
    <n v="1"/>
    <s v=""/>
    <s v=""/>
    <n v="0"/>
    <s v="X"/>
    <n v="1"/>
    <s v=""/>
    <s v=""/>
    <s v=""/>
    <s v=""/>
    <n v="6"/>
    <n v="0"/>
    <m/>
    <n v="-221"/>
    <n v="0"/>
    <s v=""/>
    <s v=""/>
  </r>
  <r>
    <n v="510"/>
    <s v="43211609"/>
    <s v="Concentrador de bus serial universal o c"/>
    <s v="1101877309"/>
    <s v="1"/>
    <d v="2025-06-05T00:00:00"/>
    <s v=""/>
    <s v="4800003111"/>
    <s v="200"/>
    <d v="2025-06-05T00:00:00"/>
    <s v=""/>
    <s v=""/>
    <d v="2025-06-06T00:00:00"/>
    <n v="0"/>
    <n v="0"/>
    <s v=""/>
    <n v="1"/>
    <n v="1"/>
    <n v="1"/>
    <n v="0"/>
    <n v="0"/>
    <n v="0"/>
    <s v="X"/>
    <s v="0.00"/>
    <s v=""/>
    <s v="AMIDATA, S.A."/>
    <s v=""/>
    <s v="2368995"/>
    <s v=""/>
    <n v="0"/>
    <n v="0"/>
    <m/>
    <s v="7218|S24B05_S1071"/>
    <n v="1"/>
    <s v="-"/>
    <m/>
    <s v="YES"/>
    <n v="1"/>
    <s v=""/>
    <s v=""/>
    <n v="0"/>
    <s v="X"/>
    <n v="1"/>
    <s v=""/>
    <s v=""/>
    <s v=""/>
    <s v=""/>
    <n v="6"/>
    <n v="0"/>
    <m/>
    <n v="-238"/>
    <n v="0"/>
    <s v=""/>
    <s v=""/>
  </r>
  <r>
    <n v="511"/>
    <s v="39122216"/>
    <s v="Seta de emergencia Schneider Electric se"/>
    <s v="1101877310"/>
    <s v="1"/>
    <d v="2025-06-05T00:00:00"/>
    <s v=""/>
    <s v="4800003111"/>
    <s v="210"/>
    <d v="2025-06-05T00:00:00"/>
    <s v=""/>
    <s v=""/>
    <d v="2025-06-06T00:00:00"/>
    <n v="0"/>
    <n v="0"/>
    <s v=""/>
    <n v="1"/>
    <n v="1"/>
    <n v="1"/>
    <n v="0"/>
    <n v="0"/>
    <n v="0"/>
    <s v="X"/>
    <s v="0.00"/>
    <s v=""/>
    <s v="AMIDATA, S.A."/>
    <s v=""/>
    <s v="4262808"/>
    <s v=""/>
    <n v="0"/>
    <n v="0"/>
    <m/>
    <s v="7218|JA2582_1001"/>
    <n v="1"/>
    <s v="-"/>
    <m/>
    <s v="YES"/>
    <n v="1"/>
    <s v=""/>
    <s v=""/>
    <n v="0"/>
    <s v="X"/>
    <n v="1"/>
    <s v=""/>
    <s v=""/>
    <s v=""/>
    <s v=""/>
    <n v="6"/>
    <n v="0"/>
    <m/>
    <n v="-238"/>
    <n v="0"/>
    <s v=""/>
    <s v=""/>
  </r>
  <r>
    <n v="512"/>
    <s v="39121006"/>
    <s v="Adaptador AC/DC MEAN WELL 100V ac, 12V d"/>
    <s v="1101878578"/>
    <s v="1"/>
    <d v="2025-06-09T00:00:00"/>
    <s v=""/>
    <s v="4800003113"/>
    <s v="730"/>
    <d v="2025-06-06T00:00:00"/>
    <s v=""/>
    <s v=""/>
    <d v="2025-06-10T00:00:00"/>
    <n v="0"/>
    <n v="0"/>
    <s v=""/>
    <n v="1"/>
    <n v="1"/>
    <n v="1"/>
    <n v="0"/>
    <n v="0"/>
    <n v="0"/>
    <s v="X"/>
    <s v="0.00"/>
    <s v=""/>
    <s v="AMIDATA, S.A."/>
    <s v=""/>
    <s v="1361342"/>
    <s v=""/>
    <n v="0"/>
    <n v="0"/>
    <m/>
    <s v="7218|S24B05_S1071"/>
    <n v="4"/>
    <s v="-"/>
    <m/>
    <s v="YES"/>
    <n v="1"/>
    <s v=""/>
    <s v=""/>
    <n v="0"/>
    <s v="X"/>
    <n v="1"/>
    <s v=""/>
    <s v=""/>
    <s v=""/>
    <s v=""/>
    <n v="6"/>
    <n v="0"/>
    <m/>
    <n v="-234"/>
    <n v="0"/>
    <s v=""/>
    <s v=""/>
  </r>
  <r>
    <n v="513"/>
    <s v="31162401"/>
    <s v="Pasamuro SES Sterling DK de PVC Negro, &amp;"/>
    <s v="1101878755"/>
    <s v="1"/>
    <d v="2025-06-09T00:00:00"/>
    <s v=""/>
    <s v="4800003116"/>
    <s v="70"/>
    <d v="2025-06-09T00:00:00"/>
    <s v=""/>
    <s v=""/>
    <d v="2025-06-10T00:00:00"/>
    <n v="0"/>
    <n v="0"/>
    <s v=""/>
    <n v="1"/>
    <n v="1"/>
    <n v="1"/>
    <n v="0"/>
    <n v="0"/>
    <n v="0"/>
    <s v="X"/>
    <s v="0.00"/>
    <s v=""/>
    <s v="AMIDATA, S.A."/>
    <s v=""/>
    <s v="1366862"/>
    <s v=""/>
    <n v="0"/>
    <n v="0"/>
    <m/>
    <s v="7218|JA2582_1001"/>
    <n v="1"/>
    <s v="-"/>
    <m/>
    <s v="YES"/>
    <n v="1"/>
    <s v=""/>
    <s v=""/>
    <n v="0"/>
    <s v="X"/>
    <n v="1"/>
    <s v=""/>
    <s v=""/>
    <s v=""/>
    <s v=""/>
    <n v="6"/>
    <n v="0"/>
    <m/>
    <n v="-234"/>
    <n v="0"/>
    <s v=""/>
    <s v=""/>
  </r>
  <r>
    <n v="514"/>
    <s v="47121607"/>
    <s v="Accesorio para Aspiradora Sidamo 2049802"/>
    <s v="1101879032"/>
    <s v="1"/>
    <d v="2025-06-10T00:00:00"/>
    <s v=""/>
    <s v="4800003116"/>
    <s v="340"/>
    <d v="2025-06-09T00:00:00"/>
    <s v=""/>
    <s v=""/>
    <d v="2025-06-11T00:00:00"/>
    <n v="0"/>
    <n v="0"/>
    <s v=""/>
    <n v="1"/>
    <n v="1"/>
    <n v="1"/>
    <n v="0"/>
    <n v="0"/>
    <n v="0"/>
    <s v="X"/>
    <s v="0.00"/>
    <s v=""/>
    <s v="AMIDATA, S.A."/>
    <s v=""/>
    <s v="8952094"/>
    <s v=""/>
    <n v="0"/>
    <n v="0"/>
    <m/>
    <s v="7218|S24B05_S1075"/>
    <n v="2"/>
    <s v="-"/>
    <m/>
    <s v="YES"/>
    <n v="1"/>
    <s v=""/>
    <s v=""/>
    <n v="0"/>
    <s v="X"/>
    <n v="1"/>
    <s v=""/>
    <s v=""/>
    <s v=""/>
    <s v=""/>
    <n v="6"/>
    <n v="0"/>
    <m/>
    <n v="-233"/>
    <n v="0"/>
    <s v=""/>
    <s v=""/>
  </r>
  <r>
    <n v="515"/>
    <s v="46000000"/>
    <s v="Cinta perimetral RS PRO de color Rojo/bl"/>
    <s v="1101879032"/>
    <s v="2"/>
    <d v="2025-06-10T00:00:00"/>
    <s v=""/>
    <s v="4800003116"/>
    <s v="350"/>
    <d v="2025-06-09T00:00:00"/>
    <s v=""/>
    <s v=""/>
    <d v="2025-06-11T00:00:00"/>
    <n v="0"/>
    <n v="0"/>
    <s v=""/>
    <n v="2"/>
    <n v="2"/>
    <n v="2"/>
    <n v="0"/>
    <n v="0"/>
    <n v="0"/>
    <s v="X"/>
    <s v="0.00"/>
    <s v=""/>
    <s v="AMIDATA, S.A."/>
    <s v=""/>
    <s v="7632049"/>
    <s v=""/>
    <n v="0"/>
    <n v="0"/>
    <m/>
    <s v="7218|S24B05_S1075"/>
    <n v="2"/>
    <s v="-"/>
    <m/>
    <s v="YES"/>
    <n v="2"/>
    <s v=""/>
    <s v=""/>
    <n v="0"/>
    <s v="X"/>
    <n v="1"/>
    <s v=""/>
    <s v=""/>
    <s v=""/>
    <s v=""/>
    <n v="6"/>
    <n v="0"/>
    <m/>
    <n v="-233"/>
    <n v="0"/>
    <s v=""/>
    <s v=""/>
  </r>
  <r>
    <n v="516"/>
    <s v="1359900000500"/>
    <s v="COMPRA DIRECTA ELECTRICOS/ELECTRONICOS"/>
    <s v="1101879317"/>
    <s v="1"/>
    <d v="2025-06-10T00:00:00"/>
    <s v=""/>
    <s v="4200615774"/>
    <s v="10"/>
    <d v="2025-06-16T00:00:00"/>
    <d v="2025-06-17T00:00:00"/>
    <s v=""/>
    <d v="2025-06-30T00:00:00"/>
    <n v="30"/>
    <n v="8"/>
    <s v="Liberado"/>
    <n v="1"/>
    <n v="1"/>
    <n v="1"/>
    <n v="0"/>
    <n v="0"/>
    <n v="0"/>
    <s v="X"/>
    <s v="0.00"/>
    <s v=""/>
    <s v="(AEMSA)ALMACENES ELECTRICOS MADRILE"/>
    <s v="OTROS FABRICANTES"/>
    <s v="1359900000500"/>
    <s v=""/>
    <n v="0"/>
    <n v="0"/>
    <m/>
    <s v="7218|JA2593_1001"/>
    <n v="14"/>
    <s v="-"/>
    <m/>
    <s v="YES"/>
    <n v="1"/>
    <s v=""/>
    <s v=""/>
    <n v="0"/>
    <s v="X"/>
    <n v="1"/>
    <s v=""/>
    <s v=""/>
    <s v=""/>
    <s v=""/>
    <n v="6"/>
    <n v="0"/>
    <m/>
    <n v="-214"/>
    <n v="0"/>
    <s v=""/>
    <s v=""/>
  </r>
  <r>
    <n v="517"/>
    <s v="1359900000500"/>
    <s v="COMPRA DIRECTA ELECTRICOS/ELECTRONICOS"/>
    <s v="1101879317"/>
    <s v="2"/>
    <d v="2025-06-10T00:00:00"/>
    <s v=""/>
    <s v="4200615774"/>
    <s v="20"/>
    <d v="2025-06-16T00:00:00"/>
    <d v="2025-06-17T00:00:00"/>
    <s v=""/>
    <d v="2025-06-30T00:00:00"/>
    <n v="30"/>
    <n v="8"/>
    <s v="Liberado"/>
    <n v="1"/>
    <n v="1"/>
    <n v="1"/>
    <n v="0"/>
    <n v="0"/>
    <n v="0"/>
    <s v="X"/>
    <s v="0.00"/>
    <s v=""/>
    <s v="(AEMSA)ALMACENES ELECTRICOS MADRILE"/>
    <s v="OTROS FABRICANTES"/>
    <s v="1359900000500"/>
    <s v=""/>
    <n v="0"/>
    <n v="0"/>
    <m/>
    <s v="7218|JA2593_1001"/>
    <n v="14"/>
    <s v="-"/>
    <m/>
    <s v="YES"/>
    <n v="1"/>
    <s v=""/>
    <s v=""/>
    <n v="0"/>
    <s v="X"/>
    <n v="1"/>
    <s v=""/>
    <s v=""/>
    <s v=""/>
    <s v=""/>
    <n v="6"/>
    <n v="0"/>
    <m/>
    <n v="-214"/>
    <n v="0"/>
    <s v=""/>
    <s v=""/>
  </r>
  <r>
    <n v="518"/>
    <s v="1359900000500"/>
    <s v="COMPRA DIRECTA ELECTRICOS/ELECTRONICOS"/>
    <s v="1101879317"/>
    <s v="3"/>
    <d v="2025-06-10T00:00:00"/>
    <s v=""/>
    <s v="4200615774"/>
    <s v="30"/>
    <d v="2025-06-16T00:00:00"/>
    <d v="2025-06-17T00:00:00"/>
    <s v=""/>
    <d v="2025-06-30T00:00:00"/>
    <n v="30"/>
    <n v="8"/>
    <s v="Liberado"/>
    <n v="1"/>
    <n v="1"/>
    <n v="1"/>
    <n v="0"/>
    <n v="0"/>
    <n v="0"/>
    <s v="X"/>
    <s v="0.00"/>
    <s v=""/>
    <s v="(AEMSA)ALMACENES ELECTRICOS MADRILE"/>
    <s v="OTROS FABRICANTES"/>
    <s v="1359900000500"/>
    <s v=""/>
    <n v="0"/>
    <n v="0"/>
    <m/>
    <s v="7218|JA2593_1001"/>
    <n v="14"/>
    <s v="-"/>
    <m/>
    <s v="YES"/>
    <n v="1"/>
    <s v=""/>
    <s v=""/>
    <n v="0"/>
    <s v="X"/>
    <n v="1"/>
    <s v=""/>
    <s v=""/>
    <s v=""/>
    <s v=""/>
    <n v="6"/>
    <n v="0"/>
    <m/>
    <n v="-214"/>
    <n v="0"/>
    <s v=""/>
    <s v=""/>
  </r>
  <r>
    <n v="519"/>
    <s v="1359900000500"/>
    <s v="COMPRA DIRECTA ELECTRICOS/ELECTRONICOS"/>
    <s v="1101879317"/>
    <s v="4"/>
    <d v="2025-06-10T00:00:00"/>
    <s v=""/>
    <s v="4200615774"/>
    <s v="40"/>
    <d v="2025-06-16T00:00:00"/>
    <d v="2025-06-17T00:00:00"/>
    <s v=""/>
    <d v="2025-06-30T00:00:00"/>
    <n v="30"/>
    <n v="8"/>
    <s v="Liberado"/>
    <n v="1"/>
    <n v="1"/>
    <n v="1"/>
    <n v="0"/>
    <n v="0"/>
    <n v="0"/>
    <s v="X"/>
    <s v="0.00"/>
    <s v=""/>
    <s v="(AEMSA)ALMACENES ELECTRICOS MADRILE"/>
    <s v="OTROS FABRICANTES"/>
    <s v="1359900000500"/>
    <s v=""/>
    <n v="0"/>
    <n v="0"/>
    <m/>
    <s v="7218|JA2593_1001"/>
    <n v="14"/>
    <s v="-"/>
    <m/>
    <s v="YES"/>
    <n v="1"/>
    <s v=""/>
    <s v=""/>
    <n v="0"/>
    <s v="X"/>
    <n v="1"/>
    <s v=""/>
    <s v=""/>
    <s v=""/>
    <s v=""/>
    <n v="6"/>
    <n v="0"/>
    <m/>
    <n v="-214"/>
    <n v="0"/>
    <s v=""/>
    <s v=""/>
  </r>
  <r>
    <n v="520"/>
    <s v="39121324"/>
    <s v="Caja Spelsberg de Poliestireno Transpare"/>
    <s v="1101879439"/>
    <s v="1"/>
    <d v="2025-06-10T00:00:00"/>
    <s v=""/>
    <s v="4800003116"/>
    <s v="780"/>
    <d v="2025-06-09T00:00:00"/>
    <s v=""/>
    <s v=""/>
    <d v="2025-06-11T00:00:00"/>
    <n v="0"/>
    <n v="0"/>
    <s v=""/>
    <n v="1"/>
    <n v="1"/>
    <n v="1"/>
    <n v="0"/>
    <n v="0"/>
    <n v="0"/>
    <s v="X"/>
    <s v="0.00"/>
    <s v=""/>
    <s v="AMIDATA, S.A."/>
    <s v=""/>
    <s v="5337284"/>
    <s v=""/>
    <n v="0"/>
    <n v="0"/>
    <m/>
    <s v="7218|JA2582_1001"/>
    <n v="2"/>
    <s v="-"/>
    <m/>
    <s v="YES"/>
    <n v="1"/>
    <s v=""/>
    <s v=""/>
    <n v="0"/>
    <s v="X"/>
    <n v="1"/>
    <s v=""/>
    <s v=""/>
    <s v=""/>
    <s v=""/>
    <n v="6"/>
    <n v="0"/>
    <m/>
    <n v="-233"/>
    <n v="0"/>
    <s v=""/>
    <s v=""/>
  </r>
  <r>
    <n v="521"/>
    <s v="1709800000500"/>
    <s v="COMPRA DIRECTA FERRETERIA Y HERRAMIENTAS"/>
    <s v="1101880388"/>
    <s v="1"/>
    <d v="2025-06-12T00:00:00"/>
    <s v=""/>
    <s v="4200616063"/>
    <s v="10"/>
    <d v="2025-06-17T00:00:00"/>
    <d v="2025-06-18T00:00:00"/>
    <s v=""/>
    <d v="2025-07-01T00:00:00"/>
    <n v="30"/>
    <n v="8"/>
    <s v="Liberado"/>
    <n v="50"/>
    <n v="50"/>
    <n v="50"/>
    <n v="0"/>
    <n v="0"/>
    <n v="0"/>
    <s v="X"/>
    <s v="0.00"/>
    <s v=""/>
    <s v="ABACO SUYTEC, S.A.U."/>
    <s v="OTROS FABRICANTES"/>
    <s v="1709800000500"/>
    <s v=""/>
    <n v="0"/>
    <n v="0"/>
    <m/>
    <s v="7218|JA2594_1001"/>
    <n v="14"/>
    <s v="-"/>
    <m/>
    <s v="YES"/>
    <n v="50"/>
    <s v=""/>
    <s v=""/>
    <n v="0"/>
    <s v="X"/>
    <n v="1"/>
    <s v=""/>
    <s v=""/>
    <s v=""/>
    <s v=""/>
    <n v="6"/>
    <n v="0"/>
    <m/>
    <n v="-213"/>
    <n v="0"/>
    <s v=""/>
    <s v=""/>
  </r>
  <r>
    <n v="522"/>
    <s v="1709800000500"/>
    <s v="COMPRA DIRECTA FERRETERIA Y HERRAMIENTAS"/>
    <s v="1101880388"/>
    <s v="2"/>
    <d v="2025-06-12T00:00:00"/>
    <s v=""/>
    <s v="4200616063"/>
    <s v="20"/>
    <d v="2025-06-17T00:00:00"/>
    <d v="2025-06-18T00:00:00"/>
    <s v=""/>
    <d v="2025-07-01T00:00:00"/>
    <n v="30"/>
    <n v="8"/>
    <s v="Liberado"/>
    <n v="50"/>
    <n v="50"/>
    <n v="50"/>
    <n v="0"/>
    <n v="0"/>
    <n v="0"/>
    <s v="X"/>
    <s v="0.00"/>
    <s v=""/>
    <s v="ABACO SUYTEC, S.A.U."/>
    <s v="OTROS FABRICANTES"/>
    <s v="1709800000500"/>
    <s v=""/>
    <n v="0"/>
    <n v="0"/>
    <m/>
    <s v="7218|JA2594_1001"/>
    <n v="14"/>
    <s v="-"/>
    <m/>
    <s v="YES"/>
    <n v="50"/>
    <s v=""/>
    <s v=""/>
    <n v="0"/>
    <s v="X"/>
    <n v="1"/>
    <s v=""/>
    <s v=""/>
    <s v=""/>
    <s v=""/>
    <n v="6"/>
    <n v="0"/>
    <m/>
    <n v="-213"/>
    <n v="0"/>
    <s v=""/>
    <s v=""/>
  </r>
  <r>
    <n v="523"/>
    <s v=""/>
    <s v="INSTALACION SIMULADOR A320"/>
    <s v="1101880855"/>
    <s v="1"/>
    <d v="2025-06-13T00:00:00"/>
    <s v=""/>
    <s v="4300347981"/>
    <s v="40"/>
    <d v="2025-06-16T00:00:00"/>
    <d v="2025-06-19T00:00:00"/>
    <s v=""/>
    <d v="2025-07-06T00:00:00"/>
    <n v="0"/>
    <n v="0"/>
    <s v="Liberado"/>
    <n v="1"/>
    <n v="1"/>
    <n v="0"/>
    <n v="0"/>
    <n v="0"/>
    <n v="0"/>
    <s v="X"/>
    <s v="0.00"/>
    <s v=""/>
    <s v="ISC Instalaciones y Servicios de"/>
    <s v=""/>
    <s v=""/>
    <s v=""/>
    <n v="0"/>
    <n v="0"/>
    <m/>
    <s v="7218|JA2594_1001"/>
    <n v="20"/>
    <s v="-"/>
    <m/>
    <s v="YES"/>
    <n v="0"/>
    <s v=""/>
    <s v=""/>
    <n v="0"/>
    <s v="X"/>
    <n v="1"/>
    <s v=""/>
    <s v=""/>
    <s v=""/>
    <s v=""/>
    <n v="6"/>
    <n v="0"/>
    <m/>
    <n v="-208"/>
    <n v="0"/>
    <s v=""/>
    <s v=""/>
  </r>
  <r>
    <n v="524"/>
    <s v="1359900000500"/>
    <s v="COMPRA DIRECTA ELECTRICOS/ELECTRONICOS"/>
    <s v="1101881047"/>
    <s v="1"/>
    <d v="2025-06-16T00:00:00"/>
    <s v=""/>
    <s v="4200616463"/>
    <s v="20"/>
    <d v="2025-06-19T00:00:00"/>
    <d v="2025-06-19T00:00:00"/>
    <s v=""/>
    <d v="2025-07-03T00:00:00"/>
    <n v="30"/>
    <n v="8"/>
    <s v="Liberado"/>
    <n v="10"/>
    <n v="10"/>
    <n v="10"/>
    <n v="0"/>
    <n v="0"/>
    <n v="0"/>
    <s v="X"/>
    <s v="0.00"/>
    <s v=""/>
    <s v="(AEMSA)ALMACENES ELECTRICOS MADRILE"/>
    <s v="OTROS FABRICANTES"/>
    <s v="1359900000500"/>
    <s v=""/>
    <n v="0"/>
    <n v="0"/>
    <m/>
    <s v="7218|JA2593_1001"/>
    <n v="14"/>
    <s v="-"/>
    <m/>
    <s v="YES"/>
    <n v="10"/>
    <s v=""/>
    <s v=""/>
    <n v="0"/>
    <s v="X"/>
    <n v="1"/>
    <s v=""/>
    <s v=""/>
    <s v=""/>
    <s v=""/>
    <n v="6"/>
    <n v="0"/>
    <m/>
    <n v="-211"/>
    <n v="0"/>
    <s v=""/>
    <s v=""/>
  </r>
  <r>
    <n v="525"/>
    <s v="55121612"/>
    <s v="PK100 ETIQ APLI POLIEST A4 BCO 12121"/>
    <s v="1101881292"/>
    <s v="1"/>
    <d v="2025-06-16T00:00:00"/>
    <s v=""/>
    <s v="4800003098"/>
    <s v="2080"/>
    <d v="2025-06-02T00:00:00"/>
    <s v=""/>
    <s v=""/>
    <d v="2025-06-17T00:00:00"/>
    <n v="0"/>
    <n v="0"/>
    <s v=""/>
    <n v="1"/>
    <n v="1"/>
    <n v="1"/>
    <n v="0"/>
    <n v="0"/>
    <n v="0"/>
    <s v="X"/>
    <s v="0.00"/>
    <s v=""/>
    <s v="FUNDACION JUAN XXIII-RONCALLI DISC."/>
    <s v=""/>
    <s v="10208643"/>
    <s v=""/>
    <n v="0"/>
    <n v="0"/>
    <m/>
    <s v="7218|S24B05_S1075"/>
    <n v="15"/>
    <s v="-"/>
    <m/>
    <s v="YES"/>
    <n v="1"/>
    <s v=""/>
    <s v=""/>
    <n v="0"/>
    <s v="X"/>
    <n v="1"/>
    <s v=""/>
    <s v=""/>
    <s v=""/>
    <s v=""/>
    <n v="6"/>
    <n v="0"/>
    <m/>
    <n v="-227"/>
    <n v="0"/>
    <s v=""/>
    <s v=""/>
  </r>
  <r>
    <n v="526"/>
    <s v=""/>
    <s v="INSTALACION SIMULADOR A320"/>
    <s v="1101881742"/>
    <s v="1"/>
    <d v="2025-06-17T00:00:00"/>
    <s v=""/>
    <s v="4300348535"/>
    <s v="30"/>
    <d v="2025-06-25T00:00:00"/>
    <d v="2025-07-01T00:00:00"/>
    <s v=""/>
    <d v="2025-07-31T00:00:00"/>
    <n v="0"/>
    <n v="0"/>
    <s v="Liberado"/>
    <n v="1"/>
    <n v="1"/>
    <n v="0"/>
    <n v="0"/>
    <n v="0"/>
    <n v="0"/>
    <s v=""/>
    <s v="0.00"/>
    <s v=""/>
    <s v="TALLERES SANTIAGO DATO, S.L.U."/>
    <s v=""/>
    <s v=""/>
    <s v=""/>
    <n v="1"/>
    <n v="1"/>
    <m/>
    <s v="7218|JA2594_1001"/>
    <n v="36"/>
    <s v="-"/>
    <m/>
    <s v=""/>
    <s v=""/>
    <s v=""/>
    <s v=""/>
    <n v="1"/>
    <s v=""/>
    <n v="0"/>
    <s v=""/>
    <s v=""/>
    <s v=""/>
    <s v=""/>
    <n v="6"/>
    <n v="1"/>
    <m/>
    <n v="-183"/>
    <n v="0"/>
    <s v=""/>
    <s v=""/>
  </r>
  <r>
    <n v="527"/>
    <s v="31163100"/>
    <s v="Conector IEC C14 macho Bulgin, Recto, Mo"/>
    <s v="1101881962"/>
    <s v="1"/>
    <d v="2025-06-17T00:00:00"/>
    <s v=""/>
    <s v="4800003131"/>
    <s v="60"/>
    <d v="2025-06-17T00:00:00"/>
    <s v=""/>
    <s v=""/>
    <d v="2025-06-18T00:00:00"/>
    <n v="0"/>
    <n v="0"/>
    <s v=""/>
    <n v="1"/>
    <n v="1"/>
    <n v="1"/>
    <n v="0"/>
    <n v="0"/>
    <n v="0"/>
    <s v="X"/>
    <s v="0.00"/>
    <s v=""/>
    <s v="AMIDATA, S.A."/>
    <s v=""/>
    <s v="0195912"/>
    <s v=""/>
    <n v="0"/>
    <n v="0"/>
    <m/>
    <s v="7218|JA2582_1001"/>
    <n v="1"/>
    <s v="-"/>
    <m/>
    <s v="YES"/>
    <n v="1"/>
    <s v=""/>
    <s v=""/>
    <n v="0"/>
    <s v="X"/>
    <n v="1"/>
    <s v=""/>
    <s v=""/>
    <s v=""/>
    <s v=""/>
    <n v="6"/>
    <n v="0"/>
    <m/>
    <n v="-226"/>
    <n v="0"/>
    <s v=""/>
    <s v=""/>
  </r>
  <r>
    <n v="528"/>
    <s v="39121332"/>
    <s v="Caja de conexi&amp;#243;n HENSEL KF 0606 B,"/>
    <s v="1101881962"/>
    <s v="2"/>
    <d v="2025-06-17T00:00:00"/>
    <s v=""/>
    <s v="4800003131"/>
    <s v="70"/>
    <d v="2025-06-17T00:00:00"/>
    <s v=""/>
    <s v=""/>
    <d v="2025-06-18T00:00:00"/>
    <n v="0"/>
    <n v="0"/>
    <s v=""/>
    <n v="1"/>
    <n v="1"/>
    <n v="1"/>
    <n v="0"/>
    <n v="0"/>
    <n v="0"/>
    <s v="X"/>
    <s v="0.00"/>
    <s v=""/>
    <s v="AMIDATA, S.A."/>
    <s v=""/>
    <s v="2765466"/>
    <s v=""/>
    <n v="0"/>
    <n v="0"/>
    <m/>
    <s v="7218|JA2582_1001"/>
    <n v="1"/>
    <s v="-"/>
    <m/>
    <s v="YES"/>
    <n v="1"/>
    <s v=""/>
    <s v=""/>
    <n v="0"/>
    <s v="X"/>
    <n v="1"/>
    <s v=""/>
    <s v=""/>
    <s v=""/>
    <s v=""/>
    <n v="6"/>
    <n v="0"/>
    <m/>
    <n v="-226"/>
    <n v="0"/>
    <s v=""/>
    <s v=""/>
  </r>
  <r>
    <n v="529"/>
    <s v="32000000"/>
    <s v="Prensaestopas HENSEL ASS de Poliamida Ne"/>
    <s v="1101881962"/>
    <s v="3"/>
    <d v="2025-06-17T00:00:00"/>
    <s v=""/>
    <s v="4800003131"/>
    <s v="80"/>
    <d v="2025-06-17T00:00:00"/>
    <s v=""/>
    <s v=""/>
    <d v="2025-06-18T00:00:00"/>
    <n v="0"/>
    <n v="0"/>
    <s v=""/>
    <n v="2"/>
    <n v="2"/>
    <n v="2"/>
    <n v="0"/>
    <n v="0"/>
    <n v="0"/>
    <s v="X"/>
    <s v="0.00"/>
    <s v=""/>
    <s v="AMIDATA, S.A."/>
    <s v=""/>
    <s v="0117545"/>
    <s v=""/>
    <n v="0"/>
    <n v="0"/>
    <m/>
    <s v="7218|JA2582_1001"/>
    <n v="1"/>
    <s v="-"/>
    <m/>
    <s v="YES"/>
    <n v="2"/>
    <s v=""/>
    <s v=""/>
    <n v="0"/>
    <s v="X"/>
    <n v="1"/>
    <s v=""/>
    <s v=""/>
    <s v=""/>
    <s v=""/>
    <n v="6"/>
    <n v="0"/>
    <m/>
    <n v="-226"/>
    <n v="0"/>
    <s v=""/>
    <s v=""/>
  </r>
  <r>
    <n v="530"/>
    <s v="39131705"/>
    <s v="Canalizaci&amp;#243;n de cables miniatura Le"/>
    <s v="1101882393"/>
    <s v="1"/>
    <d v="2025-06-18T00:00:00"/>
    <s v=""/>
    <s v="4800003136"/>
    <s v="210"/>
    <d v="2025-06-18T00:00:00"/>
    <s v=""/>
    <s v=""/>
    <d v="2025-06-19T00:00:00"/>
    <n v="0"/>
    <n v="0"/>
    <s v=""/>
    <n v="5"/>
    <n v="5"/>
    <n v="5"/>
    <n v="0"/>
    <n v="0"/>
    <n v="0"/>
    <s v="X"/>
    <s v="0.00"/>
    <s v=""/>
    <s v="AMIDATA, S.A."/>
    <s v=""/>
    <s v="1613039"/>
    <s v=""/>
    <n v="0"/>
    <n v="0"/>
    <m/>
    <s v="7218|JA2582_1001"/>
    <n v="1"/>
    <s v="-"/>
    <m/>
    <s v="YES"/>
    <n v="5"/>
    <s v=""/>
    <s v=""/>
    <n v="0"/>
    <s v="X"/>
    <n v="1"/>
    <s v=""/>
    <s v=""/>
    <s v=""/>
    <s v=""/>
    <n v="6"/>
    <n v="0"/>
    <m/>
    <n v="-225"/>
    <n v="0"/>
    <s v=""/>
    <s v=""/>
  </r>
  <r>
    <n v="531"/>
    <s v="1709800000500"/>
    <s v="COMPRA DIRECTA FERRETERIA Y HERRAMIENTAS"/>
    <s v="1101882729"/>
    <s v="1"/>
    <d v="2025-06-19T00:00:00"/>
    <s v=""/>
    <s v="4200617180"/>
    <s v="20"/>
    <d v="2025-06-25T00:00:00"/>
    <d v="2025-06-26T00:00:00"/>
    <s v=""/>
    <d v="2025-07-09T00:00:00"/>
    <n v="30"/>
    <n v="8"/>
    <s v="Liberado"/>
    <n v="2"/>
    <n v="2"/>
    <n v="2"/>
    <n v="0"/>
    <n v="0"/>
    <n v="0"/>
    <s v="X"/>
    <s v="0.00"/>
    <s v=""/>
    <s v="ABACO SUYTEC, S.A.U."/>
    <s v="OTROS FABRICANTES"/>
    <s v="1709800000500"/>
    <s v=""/>
    <n v="0"/>
    <n v="0"/>
    <m/>
    <s v="7218|JA2594_1001"/>
    <n v="14"/>
    <s v="-"/>
    <m/>
    <s v="YES"/>
    <n v="2"/>
    <s v=""/>
    <s v=""/>
    <n v="0"/>
    <s v="X"/>
    <n v="1"/>
    <s v=""/>
    <s v=""/>
    <s v=""/>
    <s v=""/>
    <n v="6"/>
    <n v="0"/>
    <m/>
    <n v="-205"/>
    <n v="0"/>
    <s v=""/>
    <s v=""/>
  </r>
  <r>
    <n v="532"/>
    <s v="32000000"/>
    <s v="Kits de pasamuros NEMIQ de Caucho Negro,"/>
    <s v="1101883901"/>
    <s v="1"/>
    <d v="2025-06-23T00:00:00"/>
    <s v=""/>
    <s v="4800003138"/>
    <s v="810"/>
    <d v="2025-06-19T00:00:00"/>
    <s v=""/>
    <s v=""/>
    <d v="2025-06-24T00:00:00"/>
    <n v="0"/>
    <n v="0"/>
    <s v=""/>
    <n v="1"/>
    <n v="1"/>
    <n v="1"/>
    <n v="0"/>
    <n v="0"/>
    <n v="0"/>
    <s v="X"/>
    <s v="0.00"/>
    <s v=""/>
    <s v="AMIDATA, S.A."/>
    <s v=""/>
    <s v="2884369"/>
    <s v=""/>
    <n v="0"/>
    <n v="0"/>
    <m/>
    <s v="7218|JA2582_1001"/>
    <n v="5"/>
    <s v="-"/>
    <m/>
    <s v="YES"/>
    <n v="1"/>
    <s v=""/>
    <s v=""/>
    <n v="0"/>
    <s v="X"/>
    <n v="1"/>
    <s v=""/>
    <s v=""/>
    <s v=""/>
    <s v=""/>
    <n v="6"/>
    <n v="0"/>
    <m/>
    <n v="-220"/>
    <n v="0"/>
    <s v=""/>
    <s v=""/>
  </r>
  <r>
    <n v="533"/>
    <s v="31162401"/>
    <s v="Pasamuro SES Sterling DH de Policloropre"/>
    <s v="1101883901"/>
    <s v="2"/>
    <d v="2025-06-23T00:00:00"/>
    <s v=""/>
    <s v="4800003138"/>
    <s v="820"/>
    <d v="2025-06-19T00:00:00"/>
    <s v=""/>
    <s v=""/>
    <d v="2025-06-24T00:00:00"/>
    <n v="0"/>
    <n v="0"/>
    <s v=""/>
    <n v="1"/>
    <n v="1"/>
    <n v="1"/>
    <n v="0"/>
    <n v="0"/>
    <n v="0"/>
    <s v="X"/>
    <s v="0.00"/>
    <s v=""/>
    <s v="AMIDATA, S.A."/>
    <s v=""/>
    <s v="1366294"/>
    <s v=""/>
    <n v="0"/>
    <n v="0"/>
    <m/>
    <s v="7218|JA2582_1001"/>
    <n v="5"/>
    <s v="-"/>
    <m/>
    <s v="YES"/>
    <n v="1"/>
    <s v=""/>
    <s v=""/>
    <n v="0"/>
    <s v="X"/>
    <n v="1"/>
    <s v=""/>
    <s v=""/>
    <s v=""/>
    <s v=""/>
    <n v="6"/>
    <n v="0"/>
    <m/>
    <n v="-220"/>
    <n v="0"/>
    <s v=""/>
    <s v=""/>
  </r>
  <r>
    <n v="534"/>
    <s v="39122325"/>
    <s v="Rel&amp;#233; de potencia sin enclavamiento"/>
    <s v="1101884220"/>
    <s v="1"/>
    <d v="2025-06-24T00:00:00"/>
    <s v=""/>
    <s v="4800003141"/>
    <s v="320"/>
    <d v="2025-06-24T00:00:00"/>
    <s v=""/>
    <s v=""/>
    <d v="2025-06-25T00:00:00"/>
    <n v="0"/>
    <n v="0"/>
    <s v=""/>
    <n v="19"/>
    <n v="19"/>
    <n v="19"/>
    <n v="0"/>
    <n v="0"/>
    <n v="0"/>
    <s v="X"/>
    <s v="0.00"/>
    <s v=""/>
    <s v="AMIDATA, S.A."/>
    <s v=""/>
    <s v="0154526"/>
    <s v=""/>
    <n v="0"/>
    <n v="0"/>
    <m/>
    <s v="7218|JA2582_1001"/>
    <n v="1"/>
    <s v="-"/>
    <m/>
    <s v="YES"/>
    <n v="19"/>
    <s v=""/>
    <s v=""/>
    <n v="0"/>
    <s v="X"/>
    <n v="1"/>
    <s v=""/>
    <s v=""/>
    <s v=""/>
    <s v=""/>
    <n v="6"/>
    <n v="0"/>
    <m/>
    <n v="-219"/>
    <n v="0"/>
    <s v=""/>
    <s v=""/>
  </r>
  <r>
    <n v="535"/>
    <s v="41111905"/>
    <s v="Juego de cables de prueba RS PRO, CAT II"/>
    <s v="1101884352"/>
    <s v="1"/>
    <d v="2025-06-25T00:00:00"/>
    <s v=""/>
    <s v="4800003141"/>
    <s v="390"/>
    <d v="2025-06-24T00:00:00"/>
    <s v=""/>
    <s v=""/>
    <d v="2025-06-26T00:00:00"/>
    <n v="0"/>
    <n v="0"/>
    <s v=""/>
    <n v="2"/>
    <n v="2"/>
    <n v="2"/>
    <n v="0"/>
    <n v="0"/>
    <n v="0"/>
    <s v="X"/>
    <s v="0.00"/>
    <s v=""/>
    <s v="AMIDATA, S.A."/>
    <s v=""/>
    <s v="2432998"/>
    <s v=""/>
    <n v="0"/>
    <n v="0"/>
    <m/>
    <s v="7218|S24B05_S1074"/>
    <n v="2"/>
    <s v="-"/>
    <m/>
    <s v="YES"/>
    <n v="2"/>
    <s v=""/>
    <s v=""/>
    <n v="0"/>
    <s v="X"/>
    <n v="1"/>
    <s v=""/>
    <s v=""/>
    <s v=""/>
    <s v=""/>
    <n v="6"/>
    <n v="0"/>
    <m/>
    <n v="-218"/>
    <n v="0"/>
    <s v=""/>
    <s v=""/>
  </r>
  <r>
    <n v="536"/>
    <s v="39121413"/>
    <s v="Conector circular Amphenol Limited Conec"/>
    <s v="1101884977"/>
    <s v="1"/>
    <d v="2025-06-26T00:00:00"/>
    <s v=""/>
    <s v="4800003141"/>
    <s v="850"/>
    <d v="2025-06-24T00:00:00"/>
    <s v=""/>
    <s v=""/>
    <d v="2025-06-27T00:00:00"/>
    <n v="0"/>
    <n v="0"/>
    <s v=""/>
    <n v="1"/>
    <n v="1"/>
    <n v="1"/>
    <n v="0"/>
    <n v="0"/>
    <n v="0"/>
    <s v="X"/>
    <s v="0.00"/>
    <s v=""/>
    <s v="AMIDATA, S.A."/>
    <s v=""/>
    <s v="2368155"/>
    <s v=""/>
    <n v="0"/>
    <n v="0"/>
    <m/>
    <s v="7218|S24B05_S1074"/>
    <n v="3"/>
    <s v="-"/>
    <m/>
    <s v="YES"/>
    <n v="1"/>
    <s v=""/>
    <s v=""/>
    <n v="0"/>
    <s v="X"/>
    <n v="1"/>
    <s v=""/>
    <s v=""/>
    <s v=""/>
    <s v=""/>
    <n v="6"/>
    <n v="0"/>
    <m/>
    <n v="-217"/>
    <n v="0"/>
    <s v=""/>
    <s v=""/>
  </r>
  <r>
    <n v="537"/>
    <s v=""/>
    <s v="INSTAL. CONDUCTOS PINGÜINO SF.03"/>
    <s v="1101885147"/>
    <s v="1"/>
    <d v="2025-06-26T00:00:00"/>
    <s v=""/>
    <s v="4300349565"/>
    <s v="10"/>
    <d v="2025-07-11T00:00:00"/>
    <d v="2025-07-14T00:00:00"/>
    <s v=""/>
    <d v="2025-10-31T00:00:00"/>
    <n v="0"/>
    <n v="0"/>
    <s v="Liberado"/>
    <n v="1"/>
    <n v="1"/>
    <n v="0"/>
    <n v="0"/>
    <n v="0"/>
    <n v="0"/>
    <s v=""/>
    <s v="0.00"/>
    <s v=""/>
    <s v="VEOLIA SERVICIOS LECAM, S.A.U."/>
    <s v=""/>
    <s v=""/>
    <s v=""/>
    <n v="0"/>
    <n v="0"/>
    <m/>
    <s v="7218|S24B05_S1075"/>
    <n v="112"/>
    <s v="-"/>
    <m/>
    <s v=""/>
    <s v=""/>
    <s v=""/>
    <s v=""/>
    <n v="1"/>
    <s v=""/>
    <n v="0"/>
    <s v=""/>
    <s v=""/>
    <s v=""/>
    <s v=""/>
    <n v="6"/>
    <n v="1"/>
    <m/>
    <n v="-91"/>
    <n v="0"/>
    <s v=""/>
    <s v=""/>
  </r>
  <r>
    <n v="538"/>
    <s v="3230100640000"/>
    <s v="SOFTWARE MICROSOFT"/>
    <s v="1101885873"/>
    <s v="1"/>
    <d v="2025-06-30T00:00:00"/>
    <s v=""/>
    <s v="4200618716"/>
    <s v="10"/>
    <d v="2025-07-08T00:00:00"/>
    <d v="2025-07-08T00:00:00"/>
    <s v=""/>
    <d v="2025-10-23T00:00:00"/>
    <n v="140"/>
    <n v="8"/>
    <s v="Liberado"/>
    <n v="1"/>
    <n v="1"/>
    <n v="1"/>
    <n v="0"/>
    <n v="0"/>
    <n v="0"/>
    <s v="X"/>
    <s v="0.00"/>
    <s v=""/>
    <s v="INGRAM MICRO, S.L.U."/>
    <s v="MICROSOFT"/>
    <s v="LICENCIA OEM"/>
    <s v=""/>
    <n v="1"/>
    <n v="1"/>
    <m/>
    <s v="7218|JA2583_1001"/>
    <n v="107"/>
    <s v="-"/>
    <m/>
    <s v="YES"/>
    <n v="1"/>
    <s v=""/>
    <s v=""/>
    <n v="0"/>
    <s v="X"/>
    <n v="1"/>
    <s v=""/>
    <s v=""/>
    <s v=""/>
    <s v=""/>
    <n v="6"/>
    <n v="0"/>
    <m/>
    <n v="-99"/>
    <n v="0"/>
    <s v=""/>
    <s v=""/>
  </r>
  <r>
    <n v="539"/>
    <s v="9999000981312"/>
    <s v="N.R.PLATAFORMAS (SIMULADORES)"/>
    <s v="1101886396"/>
    <s v="1"/>
    <d v="2025-07-01T00:00:00"/>
    <s v=""/>
    <s v="4200620010"/>
    <s v="10"/>
    <d v="2025-07-16T00:00:00"/>
    <d v="2025-07-23T00:00:00"/>
    <s v=""/>
    <d v="2025-09-01T00:00:00"/>
    <n v="180"/>
    <n v="8"/>
    <s v="Liberado"/>
    <n v="1"/>
    <n v="1"/>
    <n v="1"/>
    <n v="0"/>
    <n v="0"/>
    <n v="0"/>
    <s v="X"/>
    <s v="0.00"/>
    <s v=""/>
    <s v="TALLERES XUQUER, SL"/>
    <s v=""/>
    <s v=""/>
    <s v=""/>
    <n v="0"/>
    <n v="0"/>
    <m/>
    <s v="7218|JA2580_1001"/>
    <n v="47"/>
    <s v="-"/>
    <m/>
    <s v="YES"/>
    <n v="1"/>
    <s v=""/>
    <s v=""/>
    <n v="0"/>
    <s v="X"/>
    <n v="1"/>
    <s v=""/>
    <s v=""/>
    <s v=""/>
    <s v=""/>
    <n v="7"/>
    <n v="0"/>
    <m/>
    <n v="-151"/>
    <n v="0"/>
    <s v=""/>
    <s v=""/>
  </r>
  <r>
    <n v="540"/>
    <s v="1709800000500"/>
    <s v="COMPRA DIRECTA FERRETERIA Y HERRAMIENTAS"/>
    <s v="1101886453"/>
    <s v="1"/>
    <d v="2025-07-01T00:00:00"/>
    <s v=""/>
    <s v="4200619728"/>
    <s v="10"/>
    <d v="2025-07-15T00:00:00"/>
    <d v="2025-07-16T00:00:00"/>
    <s v=""/>
    <d v="2025-09-30T00:00:00"/>
    <n v="30"/>
    <n v="8"/>
    <s v="Liberado"/>
    <n v="5"/>
    <n v="5"/>
    <n v="5"/>
    <n v="0"/>
    <n v="0"/>
    <n v="0"/>
    <s v="X"/>
    <s v="0.00"/>
    <s v=""/>
    <s v="ABACO SUYTEC, S.A.U."/>
    <s v="OTROS FABRICANTES"/>
    <s v="1709800000500"/>
    <s v=""/>
    <n v="0"/>
    <n v="0"/>
    <m/>
    <s v="7218|S24B05_S1075"/>
    <n v="77"/>
    <s v="-"/>
    <m/>
    <s v="YES"/>
    <n v="5"/>
    <s v=""/>
    <s v=""/>
    <n v="0"/>
    <s v="X"/>
    <n v="1"/>
    <s v=""/>
    <s v=""/>
    <s v=""/>
    <s v=""/>
    <n v="7"/>
    <n v="0"/>
    <m/>
    <n v="-122"/>
    <n v="0"/>
    <s v=""/>
    <s v=""/>
  </r>
  <r>
    <n v="541"/>
    <s v="1709800000500"/>
    <s v="COMPRA DIRECTA FERRETERIA Y HERRAMIENTAS"/>
    <s v="1101886462"/>
    <s v="1"/>
    <d v="2025-07-01T00:00:00"/>
    <s v=""/>
    <s v="4200619731"/>
    <s v="10"/>
    <d v="2025-07-15T00:00:00"/>
    <d v="2025-07-16T00:00:00"/>
    <s v=""/>
    <d v="2025-09-30T00:00:00"/>
    <n v="30"/>
    <n v="8"/>
    <s v="Liberado"/>
    <n v="100"/>
    <n v="100"/>
    <n v="100"/>
    <n v="0"/>
    <n v="0"/>
    <n v="0"/>
    <s v="X"/>
    <s v="0.00"/>
    <s v=""/>
    <s v="ABACO SUYTEC, S.A.U."/>
    <s v="OTROS FABRICANTES"/>
    <s v="1709800000500"/>
    <s v=""/>
    <n v="0"/>
    <n v="0"/>
    <m/>
    <s v="7218|JA2594_1001"/>
    <n v="77"/>
    <s v="-"/>
    <m/>
    <s v="YES"/>
    <n v="100"/>
    <s v=""/>
    <s v=""/>
    <n v="0"/>
    <s v="X"/>
    <n v="1"/>
    <s v=""/>
    <s v=""/>
    <s v=""/>
    <s v=""/>
    <n v="7"/>
    <n v="0"/>
    <m/>
    <n v="-122"/>
    <n v="0"/>
    <s v=""/>
    <s v=""/>
  </r>
  <r>
    <n v="542"/>
    <s v="1709800000500"/>
    <s v="COMPRA DIRECTA FERRETERIA Y HERRAMIENTAS"/>
    <s v="1101886462"/>
    <s v="2"/>
    <d v="2025-07-01T00:00:00"/>
    <s v=""/>
    <s v="4200619731"/>
    <s v="20"/>
    <d v="2025-07-15T00:00:00"/>
    <d v="2025-07-16T00:00:00"/>
    <s v=""/>
    <d v="2025-09-30T00:00:00"/>
    <n v="30"/>
    <n v="8"/>
    <s v="Liberado"/>
    <n v="1"/>
    <n v="1"/>
    <n v="1"/>
    <n v="0"/>
    <n v="0"/>
    <n v="0"/>
    <s v="X"/>
    <s v="0.00"/>
    <s v=""/>
    <s v="ABACO SUYTEC, S.A.U."/>
    <s v="OTROS FABRICANTES"/>
    <s v="1709800000500"/>
    <s v=""/>
    <n v="0"/>
    <n v="0"/>
    <m/>
    <s v="7218|JA2594_1001"/>
    <n v="77"/>
    <s v="-"/>
    <m/>
    <s v="YES"/>
    <n v="1"/>
    <s v=""/>
    <s v=""/>
    <n v="0"/>
    <s v="X"/>
    <n v="1"/>
    <s v=""/>
    <s v=""/>
    <s v=""/>
    <s v=""/>
    <n v="7"/>
    <n v="0"/>
    <m/>
    <n v="-122"/>
    <n v="0"/>
    <s v=""/>
    <s v=""/>
  </r>
  <r>
    <n v="543"/>
    <s v="1709800000500"/>
    <s v="COMPRA DIRECTA FERRETERIA Y HERRAMIENTAS"/>
    <s v="1101886462"/>
    <s v="3"/>
    <d v="2025-07-01T00:00:00"/>
    <s v=""/>
    <s v="4200619731"/>
    <s v="30"/>
    <d v="2025-07-15T00:00:00"/>
    <d v="2025-07-16T00:00:00"/>
    <s v=""/>
    <d v="2025-09-30T00:00:00"/>
    <n v="30"/>
    <n v="8"/>
    <s v="Liberado"/>
    <n v="100"/>
    <n v="100"/>
    <n v="100"/>
    <n v="0"/>
    <n v="0"/>
    <n v="0"/>
    <s v="X"/>
    <s v="0.00"/>
    <s v=""/>
    <s v="ABACO SUYTEC, S.A.U."/>
    <s v="OTROS FABRICANTES"/>
    <s v="1709800000500"/>
    <s v=""/>
    <n v="0"/>
    <n v="0"/>
    <m/>
    <s v="7218|JA2594_1001"/>
    <n v="77"/>
    <s v="-"/>
    <m/>
    <s v="YES"/>
    <n v="100"/>
    <s v=""/>
    <s v=""/>
    <n v="0"/>
    <s v="X"/>
    <n v="1"/>
    <s v=""/>
    <s v=""/>
    <s v=""/>
    <s v=""/>
    <n v="7"/>
    <n v="0"/>
    <m/>
    <n v="-122"/>
    <n v="0"/>
    <s v=""/>
    <s v=""/>
  </r>
  <r>
    <n v="544"/>
    <s v="1709800000500"/>
    <s v="COMPRA DIRECTA FERRETERIA Y HERRAMIENTAS"/>
    <s v="1101886462"/>
    <s v="4"/>
    <d v="2025-07-01T00:00:00"/>
    <s v=""/>
    <s v="4200619731"/>
    <s v="40"/>
    <d v="2025-07-15T00:00:00"/>
    <d v="2025-07-16T00:00:00"/>
    <s v=""/>
    <d v="2025-09-30T00:00:00"/>
    <n v="30"/>
    <n v="8"/>
    <s v="Liberado"/>
    <n v="20"/>
    <n v="20"/>
    <n v="20"/>
    <n v="0"/>
    <n v="0"/>
    <n v="0"/>
    <s v="X"/>
    <s v="0.00"/>
    <s v=""/>
    <s v="ABACO SUYTEC, S.A.U."/>
    <s v="OTROS FABRICANTES"/>
    <s v="1709800000500"/>
    <s v=""/>
    <n v="0"/>
    <n v="0"/>
    <m/>
    <s v="7218|JA2594_1001"/>
    <n v="77"/>
    <s v="-"/>
    <m/>
    <s v="YES"/>
    <n v="20"/>
    <s v=""/>
    <s v=""/>
    <n v="0"/>
    <s v="X"/>
    <n v="1"/>
    <s v=""/>
    <s v=""/>
    <s v=""/>
    <s v=""/>
    <n v="7"/>
    <n v="0"/>
    <m/>
    <n v="-122"/>
    <n v="0"/>
    <s v=""/>
    <s v=""/>
  </r>
  <r>
    <n v="545"/>
    <s v="45111823"/>
    <s v="HDMI to VGA Adapter - With Audio - 1080p"/>
    <s v="1101887079"/>
    <s v="1"/>
    <d v="2025-07-02T00:00:00"/>
    <s v=""/>
    <s v="4800003156"/>
    <s v="1140"/>
    <d v="2025-07-01T00:00:00"/>
    <s v=""/>
    <s v=""/>
    <d v="2025-07-03T00:00:00"/>
    <n v="0"/>
    <n v="0"/>
    <s v=""/>
    <n v="1"/>
    <n v="1"/>
    <n v="1"/>
    <n v="0"/>
    <n v="0"/>
    <n v="0"/>
    <s v="X"/>
    <s v="0.00"/>
    <s v=""/>
    <s v="AMIDATA, S.A."/>
    <s v=""/>
    <s v="1778828"/>
    <s v=""/>
    <n v="0"/>
    <n v="0"/>
    <m/>
    <s v="7218|JA2594_1001"/>
    <n v="2"/>
    <s v="-"/>
    <m/>
    <s v="YES"/>
    <n v="1"/>
    <s v=""/>
    <s v=""/>
    <n v="0"/>
    <s v="X"/>
    <n v="1"/>
    <s v=""/>
    <s v=""/>
    <s v=""/>
    <s v=""/>
    <n v="7"/>
    <n v="0"/>
    <m/>
    <n v="-211"/>
    <n v="0"/>
    <s v=""/>
    <s v=""/>
  </r>
  <r>
    <n v="546"/>
    <s v="7889090900000"/>
    <s v="ROPA LABORAL CATALOGO INDRA"/>
    <s v="1101887437"/>
    <s v="1"/>
    <d v="2025-07-03T00:00:00"/>
    <s v=""/>
    <s v="4900011056"/>
    <s v="10"/>
    <d v="2025-07-03T00:00:00"/>
    <s v=""/>
    <s v=""/>
    <d v="2025-10-31T00:00:00"/>
    <n v="40"/>
    <n v="8"/>
    <s v=""/>
    <n v="1"/>
    <n v="1"/>
    <n v="1"/>
    <n v="0"/>
    <n v="0"/>
    <n v="0"/>
    <s v="X"/>
    <s v="0.00"/>
    <s v=""/>
    <s v="VESTUARIO Y PROTECCION LABORAL JOYS"/>
    <s v="INDRA SISTEMAS S.A."/>
    <s v="7889090900000"/>
    <s v=""/>
    <n v="0"/>
    <n v="0"/>
    <m/>
    <s v="7218|JA2594_1001"/>
    <n v="120"/>
    <s v="-"/>
    <m/>
    <s v="YES"/>
    <n v="1"/>
    <s v=""/>
    <s v=""/>
    <n v="0"/>
    <s v="X"/>
    <n v="1"/>
    <s v=""/>
    <s v=""/>
    <s v=""/>
    <s v=""/>
    <n v="7"/>
    <n v="0"/>
    <m/>
    <n v="-91"/>
    <n v="0"/>
    <s v=""/>
    <s v=""/>
  </r>
  <r>
    <n v="547"/>
    <s v="7889090900000"/>
    <s v="ROPA LABORAL CATALOGO INDRA"/>
    <s v="1101887443"/>
    <s v="1"/>
    <d v="2025-07-03T00:00:00"/>
    <s v=""/>
    <s v="4900011059"/>
    <s v="10"/>
    <d v="2025-07-03T00:00:00"/>
    <s v=""/>
    <s v=""/>
    <d v="2025-09-30T00:00:00"/>
    <n v="40"/>
    <n v="8"/>
    <s v=""/>
    <n v="1"/>
    <n v="1"/>
    <n v="1"/>
    <n v="0"/>
    <n v="0"/>
    <n v="0"/>
    <s v="X"/>
    <s v="0.00"/>
    <s v=""/>
    <s v="VESTUARIO Y PROTECCION LABORAL JOYS"/>
    <s v="INDRA SISTEMAS S.A."/>
    <s v="7889090900000"/>
    <s v=""/>
    <n v="0"/>
    <n v="0"/>
    <m/>
    <s v="7218|JA2594_1001"/>
    <n v="89"/>
    <s v="-"/>
    <m/>
    <s v="YES"/>
    <n v="1"/>
    <s v=""/>
    <s v=""/>
    <n v="0"/>
    <s v="X"/>
    <n v="1"/>
    <s v=""/>
    <s v=""/>
    <s v=""/>
    <s v=""/>
    <n v="7"/>
    <n v="0"/>
    <m/>
    <n v="-122"/>
    <n v="0"/>
    <s v=""/>
    <s v=""/>
  </r>
  <r>
    <n v="548"/>
    <s v="1359900000500"/>
    <s v="COMPRA DIRECTA ELECTRICOS/ELECTRONICOS"/>
    <s v="1101887662"/>
    <s v="1"/>
    <d v="2025-07-03T00:00:00"/>
    <s v=""/>
    <s v="4200620036"/>
    <s v="10"/>
    <d v="2025-07-16T00:00:00"/>
    <d v="2025-07-17T00:00:00"/>
    <s v=""/>
    <d v="2025-09-30T00:00:00"/>
    <n v="30"/>
    <n v="8"/>
    <s v="Liberado"/>
    <n v="2"/>
    <n v="2"/>
    <n v="2"/>
    <n v="0"/>
    <n v="0"/>
    <n v="0"/>
    <s v="X"/>
    <s v="0.00"/>
    <s v=""/>
    <s v="SARVER S.L."/>
    <s v="OTROS FABRICANTES"/>
    <s v="1359900000500"/>
    <s v=""/>
    <n v="0"/>
    <n v="0"/>
    <m/>
    <s v="7218|JA2594_1001"/>
    <n v="76"/>
    <s v="-"/>
    <m/>
    <s v="YES"/>
    <n v="2"/>
    <s v=""/>
    <s v=""/>
    <n v="0"/>
    <s v="X"/>
    <n v="1"/>
    <s v=""/>
    <s v=""/>
    <s v=""/>
    <s v=""/>
    <n v="7"/>
    <n v="0"/>
    <m/>
    <n v="-122"/>
    <n v="0"/>
    <s v=""/>
    <s v=""/>
  </r>
  <r>
    <n v="549"/>
    <s v="1359900000500"/>
    <s v="COMPRA DIRECTA ELECTRICOS/ELECTRONICOS"/>
    <s v="1101887664"/>
    <s v="1"/>
    <d v="2025-07-03T00:00:00"/>
    <s v=""/>
    <s v="4200620036"/>
    <s v="20"/>
    <d v="2025-07-16T00:00:00"/>
    <d v="2025-07-17T00:00:00"/>
    <s v=""/>
    <d v="2025-09-30T00:00:00"/>
    <n v="30"/>
    <n v="8"/>
    <s v="Liberado"/>
    <n v="1"/>
    <n v="1"/>
    <n v="1"/>
    <n v="0"/>
    <n v="0"/>
    <n v="0"/>
    <s v="X"/>
    <s v="0.00"/>
    <s v=""/>
    <s v="SARVER S.L."/>
    <s v="OTROS FABRICANTES"/>
    <s v="1359900000500"/>
    <s v=""/>
    <n v="0"/>
    <n v="0"/>
    <m/>
    <s v="7218|JA2594_1001"/>
    <n v="76"/>
    <s v="-"/>
    <m/>
    <s v="YES"/>
    <n v="1"/>
    <s v=""/>
    <s v=""/>
    <n v="0"/>
    <s v="X"/>
    <n v="1"/>
    <s v=""/>
    <s v=""/>
    <s v=""/>
    <s v=""/>
    <n v="7"/>
    <n v="0"/>
    <m/>
    <n v="-122"/>
    <n v="0"/>
    <s v=""/>
    <s v=""/>
  </r>
  <r>
    <n v="550"/>
    <s v="32000000"/>
    <s v="Panel del Rack 1U nVent SCHROFF de Alumi"/>
    <s v="1101888882"/>
    <s v="1"/>
    <d v="2025-07-08T00:00:00"/>
    <s v=""/>
    <s v="4800003167"/>
    <s v="270"/>
    <d v="2025-07-07T00:00:00"/>
    <s v=""/>
    <s v=""/>
    <d v="2025-07-09T00:00:00"/>
    <n v="0"/>
    <n v="0"/>
    <s v=""/>
    <n v="1"/>
    <n v="1"/>
    <n v="1"/>
    <n v="0"/>
    <n v="0"/>
    <n v="0"/>
    <s v="X"/>
    <s v="0.00"/>
    <s v=""/>
    <s v="AMIDATA, S.A."/>
    <s v=""/>
    <s v="2839198"/>
    <s v=""/>
    <n v="0"/>
    <n v="0"/>
    <m/>
    <s v="7218|JA2594_1001"/>
    <n v="2"/>
    <s v="-"/>
    <m/>
    <s v="YES"/>
    <n v="1"/>
    <s v=""/>
    <s v=""/>
    <n v="0"/>
    <s v="X"/>
    <n v="1"/>
    <s v=""/>
    <s v=""/>
    <s v=""/>
    <s v=""/>
    <n v="7"/>
    <n v="0"/>
    <m/>
    <n v="-205"/>
    <n v="0"/>
    <s v=""/>
    <s v=""/>
  </r>
  <r>
    <n v="551"/>
    <s v="27111710"/>
    <s v="Juego de llaves hexagonales en L Facom d"/>
    <s v="1101889452"/>
    <s v="1"/>
    <d v="2025-07-09T00:00:00"/>
    <s v=""/>
    <s v="4800003170"/>
    <s v="170"/>
    <d v="2025-07-09T00:00:00"/>
    <s v=""/>
    <s v=""/>
    <d v="2025-07-10T00:00:00"/>
    <n v="0"/>
    <n v="0"/>
    <s v=""/>
    <n v="1"/>
    <n v="1"/>
    <n v="1"/>
    <n v="0"/>
    <n v="0"/>
    <n v="0"/>
    <s v="X"/>
    <s v="0.00"/>
    <s v=""/>
    <s v="AMIDATA, S.A."/>
    <s v=""/>
    <s v="7554122"/>
    <s v=""/>
    <n v="0"/>
    <n v="0"/>
    <m/>
    <s v="7218|S24B05_S1071"/>
    <n v="1"/>
    <s v="-"/>
    <m/>
    <s v="YES"/>
    <n v="1"/>
    <s v=""/>
    <s v=""/>
    <n v="0"/>
    <s v="X"/>
    <n v="1"/>
    <s v=""/>
    <s v=""/>
    <s v=""/>
    <s v=""/>
    <n v="7"/>
    <n v="0"/>
    <m/>
    <n v="-204"/>
    <n v="0"/>
    <s v=""/>
    <s v=""/>
  </r>
  <r>
    <n v="552"/>
    <s v=""/>
    <s v="MOQUETA A320 FFS"/>
    <s v="1101890088"/>
    <s v="1"/>
    <d v="2025-07-10T00:00:00"/>
    <s v=""/>
    <s v="4300349810"/>
    <s v="10"/>
    <d v="2025-07-17T00:00:00"/>
    <d v="2025-07-18T00:00:00"/>
    <s v=""/>
    <d v="2025-11-30T00:00:00"/>
    <n v="0"/>
    <n v="0"/>
    <s v="Liberado"/>
    <n v="1"/>
    <n v="1"/>
    <n v="0"/>
    <n v="0"/>
    <n v="0"/>
    <n v="0"/>
    <s v=""/>
    <s v="0.00"/>
    <s v=""/>
    <s v="ANTONIO RAMIREZ DECORACION SL"/>
    <s v=""/>
    <s v=""/>
    <s v=""/>
    <n v="0"/>
    <n v="0"/>
    <m/>
    <s v="7218|S24B05_S1076"/>
    <n v="136"/>
    <s v="-"/>
    <m/>
    <s v=""/>
    <s v=""/>
    <s v=""/>
    <s v=""/>
    <n v="1"/>
    <s v=""/>
    <n v="0"/>
    <s v=""/>
    <s v=""/>
    <s v=""/>
    <s v=""/>
    <n v="7"/>
    <n v="1"/>
    <m/>
    <n v="-61"/>
    <n v="0"/>
    <s v=""/>
    <s v=""/>
  </r>
  <r>
    <n v="553"/>
    <s v="1359900000500"/>
    <s v="COMPRA DIRECTA ELECTRICOS/ELECTRONICOS"/>
    <s v="1101890242"/>
    <s v="1"/>
    <d v="2025-07-10T00:00:00"/>
    <s v=""/>
    <s v="4200620293"/>
    <s v="50"/>
    <d v="2025-07-17T00:00:00"/>
    <d v="2025-07-21T00:00:00"/>
    <s v=""/>
    <d v="2025-09-30T00:00:00"/>
    <n v="30"/>
    <n v="8"/>
    <s v="Liberado"/>
    <n v="1"/>
    <n v="1"/>
    <n v="1"/>
    <n v="0"/>
    <n v="0"/>
    <n v="0"/>
    <s v="X"/>
    <s v="0.00"/>
    <s v=""/>
    <s v="SARVER S.L."/>
    <s v="OTROS FABRICANTES"/>
    <s v="1359900000500"/>
    <s v=""/>
    <n v="0"/>
    <n v="0"/>
    <m/>
    <s v="7218|JA2582_1001"/>
    <n v="75"/>
    <s v="-"/>
    <m/>
    <s v="YES"/>
    <n v="1"/>
    <s v=""/>
    <s v=""/>
    <n v="0"/>
    <s v="X"/>
    <n v="1"/>
    <s v=""/>
    <s v=""/>
    <s v=""/>
    <s v=""/>
    <n v="7"/>
    <n v="0"/>
    <m/>
    <n v="-122"/>
    <n v="0"/>
    <s v=""/>
    <s v=""/>
  </r>
  <r>
    <n v="554"/>
    <s v="55121620"/>
    <s v="Hoja de etiquetas Avery L7651-25, 25 Dir"/>
    <s v="1101890718"/>
    <s v="1"/>
    <d v="2025-07-11T00:00:00"/>
    <s v=""/>
    <s v="4800003179"/>
    <s v="410"/>
    <d v="2025-07-11T00:00:00"/>
    <s v=""/>
    <s v=""/>
    <d v="2025-07-12T00:00:00"/>
    <n v="0"/>
    <n v="0"/>
    <s v=""/>
    <n v="1"/>
    <n v="1"/>
    <n v="1"/>
    <n v="0"/>
    <n v="0"/>
    <n v="0"/>
    <s v="X"/>
    <s v="0.00"/>
    <s v=""/>
    <s v="AMIDATA, S.A."/>
    <s v=""/>
    <s v="2893595"/>
    <s v=""/>
    <n v="0"/>
    <n v="0"/>
    <m/>
    <s v="7218|JA2582_1001"/>
    <n v="1"/>
    <s v="-"/>
    <m/>
    <s v="YES"/>
    <n v="1"/>
    <s v=""/>
    <s v=""/>
    <n v="0"/>
    <s v="X"/>
    <n v="1"/>
    <s v=""/>
    <s v=""/>
    <s v=""/>
    <s v=""/>
    <n v="7"/>
    <n v="0"/>
    <m/>
    <n v="-202"/>
    <n v="0"/>
    <s v=""/>
    <s v=""/>
  </r>
  <r>
    <n v="555"/>
    <s v="1709800000500"/>
    <s v="COMPRA DIRECTA FERRETERIA Y HERRAMIENTAS"/>
    <s v="1101890983"/>
    <s v="1"/>
    <d v="2025-07-14T00:00:00"/>
    <s v=""/>
    <s v="4200620401"/>
    <s v="10"/>
    <d v="2025-07-18T00:00:00"/>
    <d v="2025-07-21T00:00:00"/>
    <s v=""/>
    <d v="2025-09-30T00:00:00"/>
    <n v="30"/>
    <n v="8"/>
    <s v="Liberado"/>
    <n v="3"/>
    <n v="3"/>
    <n v="3"/>
    <n v="0"/>
    <n v="0"/>
    <n v="0"/>
    <s v="X"/>
    <s v="0.00"/>
    <s v=""/>
    <s v="ABACO SUYTEC, S.A.U."/>
    <s v="OTROS FABRICANTES"/>
    <s v="1709800000500"/>
    <s v=""/>
    <n v="0"/>
    <n v="0"/>
    <m/>
    <s v="7218|S24B05_S1071"/>
    <n v="74"/>
    <s v="-"/>
    <m/>
    <s v="YES"/>
    <n v="3"/>
    <s v=""/>
    <s v=""/>
    <n v="0"/>
    <s v="X"/>
    <n v="1"/>
    <s v=""/>
    <s v=""/>
    <s v=""/>
    <s v=""/>
    <n v="7"/>
    <n v="0"/>
    <m/>
    <n v="-122"/>
    <n v="0"/>
    <s v=""/>
    <s v=""/>
  </r>
  <r>
    <n v="556"/>
    <s v="1709800000500"/>
    <s v="COMPRA DIRECTA FERRETERIA Y HERRAMIENTAS"/>
    <s v="1101891012"/>
    <s v="1"/>
    <d v="2025-07-14T00:00:00"/>
    <s v=""/>
    <s v="4200620441"/>
    <s v="10"/>
    <d v="2025-07-18T00:00:00"/>
    <d v="2025-07-21T00:00:00"/>
    <s v=""/>
    <d v="2025-09-30T00:00:00"/>
    <n v="30"/>
    <n v="8"/>
    <s v="Liberado"/>
    <n v="70"/>
    <n v="70"/>
    <n v="70"/>
    <n v="0"/>
    <n v="0"/>
    <n v="0"/>
    <s v="X"/>
    <s v="0.00"/>
    <s v=""/>
    <s v="ABACO SUYTEC, S.A.U."/>
    <s v="OTROS FABRICANTES"/>
    <s v="1709800000500"/>
    <s v=""/>
    <n v="0"/>
    <n v="0"/>
    <m/>
    <s v="7218|JA2585_1001"/>
    <n v="74"/>
    <s v="-"/>
    <m/>
    <s v="YES"/>
    <n v="70"/>
    <s v=""/>
    <s v=""/>
    <n v="0"/>
    <s v="X"/>
    <n v="1"/>
    <s v=""/>
    <s v=""/>
    <s v=""/>
    <s v=""/>
    <n v="7"/>
    <n v="0"/>
    <m/>
    <n v="-122"/>
    <n v="0"/>
    <s v=""/>
    <s v=""/>
  </r>
  <r>
    <n v="557"/>
    <s v="1709800000500"/>
    <s v="COMPRA DIRECTA FERRETERIA Y HERRAMIENTAS"/>
    <s v="1101891012"/>
    <s v="2"/>
    <d v="2025-07-14T00:00:00"/>
    <s v=""/>
    <s v="4200620441"/>
    <s v="20"/>
    <d v="2025-07-18T00:00:00"/>
    <d v="2025-07-21T00:00:00"/>
    <s v=""/>
    <d v="2025-09-30T00:00:00"/>
    <n v="30"/>
    <n v="8"/>
    <s v="Liberado"/>
    <n v="70"/>
    <n v="70"/>
    <n v="70"/>
    <n v="0"/>
    <n v="0"/>
    <n v="0"/>
    <s v="X"/>
    <s v="0.00"/>
    <s v=""/>
    <s v="ABACO SUYTEC, S.A.U."/>
    <s v="OTROS FABRICANTES"/>
    <s v="1709800000500"/>
    <s v=""/>
    <n v="0"/>
    <n v="0"/>
    <m/>
    <s v="7218|JA2585_1001"/>
    <n v="74"/>
    <s v="-"/>
    <m/>
    <s v="YES"/>
    <n v="70"/>
    <s v=""/>
    <s v=""/>
    <n v="0"/>
    <s v="X"/>
    <n v="1"/>
    <s v=""/>
    <s v=""/>
    <s v=""/>
    <s v=""/>
    <n v="7"/>
    <n v="0"/>
    <m/>
    <n v="-122"/>
    <n v="0"/>
    <s v=""/>
    <s v=""/>
  </r>
  <r>
    <n v="558"/>
    <s v="39122335"/>
    <s v="Z&amp;#243;calo de rel&amp;#233; Finder 96 para"/>
    <s v="1101892281"/>
    <s v="1"/>
    <d v="2025-07-16T00:00:00"/>
    <s v=""/>
    <s v="4800003183"/>
    <s v="450"/>
    <d v="2025-07-16T00:00:00"/>
    <s v=""/>
    <s v=""/>
    <d v="2025-07-17T00:00:00"/>
    <n v="0"/>
    <n v="0"/>
    <s v=""/>
    <n v="5"/>
    <n v="5"/>
    <n v="5"/>
    <n v="0"/>
    <n v="0"/>
    <n v="0"/>
    <s v="X"/>
    <s v="0.00"/>
    <s v=""/>
    <s v="AMIDATA, S.A."/>
    <s v=""/>
    <s v="2455711"/>
    <s v=""/>
    <n v="0"/>
    <n v="0"/>
    <m/>
    <s v="7218|JA2585_1001"/>
    <n v="1"/>
    <s v="-"/>
    <m/>
    <s v="YES"/>
    <n v="5"/>
    <s v=""/>
    <s v=""/>
    <n v="0"/>
    <s v="X"/>
    <n v="1"/>
    <s v=""/>
    <s v=""/>
    <s v=""/>
    <s v=""/>
    <n v="7"/>
    <n v="0"/>
    <m/>
    <n v="-197"/>
    <n v="0"/>
    <s v=""/>
    <s v=""/>
  </r>
  <r>
    <n v="559"/>
    <s v="31161816"/>
    <s v="Separador roscado hexagonal Macho/Hembra"/>
    <s v="1101892362"/>
    <s v="1"/>
    <d v="2025-07-16T00:00:00"/>
    <s v=""/>
    <s v="4800003183"/>
    <s v="540"/>
    <d v="2025-07-16T00:00:00"/>
    <s v=""/>
    <s v=""/>
    <d v="2025-07-17T00:00:00"/>
    <n v="0"/>
    <n v="0"/>
    <s v=""/>
    <n v="50"/>
    <n v="50"/>
    <n v="50"/>
    <n v="0"/>
    <n v="0"/>
    <n v="0"/>
    <s v="X"/>
    <s v="0.00"/>
    <s v=""/>
    <s v="AMIDATA, S.A."/>
    <s v=""/>
    <s v="0606686"/>
    <s v=""/>
    <n v="0"/>
    <n v="0"/>
    <m/>
    <s v="7218|JA2585_1001"/>
    <n v="1"/>
    <s v="-"/>
    <m/>
    <s v="YES"/>
    <n v="50"/>
    <s v=""/>
    <s v=""/>
    <n v="0"/>
    <s v="X"/>
    <n v="1"/>
    <s v=""/>
    <s v=""/>
    <s v=""/>
    <s v=""/>
    <n v="7"/>
    <n v="0"/>
    <m/>
    <n v="-197"/>
    <n v="0"/>
    <s v=""/>
    <s v=""/>
  </r>
  <r>
    <n v="560"/>
    <s v="43211503"/>
    <s v="Kensington CH1000 - Hub - 2 x USB 3.1 +"/>
    <s v="1101892552"/>
    <s v="1"/>
    <d v="2025-07-17T00:00:00"/>
    <s v=""/>
    <s v="4800003172"/>
    <s v="570"/>
    <d v="2025-07-10T00:00:00"/>
    <s v=""/>
    <s v=""/>
    <d v="2025-07-18T00:00:00"/>
    <n v="0"/>
    <n v="0"/>
    <s v=""/>
    <n v="5"/>
    <n v="5"/>
    <n v="5"/>
    <n v="0"/>
    <n v="0"/>
    <n v="0"/>
    <s v="X"/>
    <s v="0.00"/>
    <s v=""/>
    <s v="TD SYNNEX SPAIN, S.L.U."/>
    <s v=""/>
    <s v="4787170"/>
    <s v=""/>
    <n v="0"/>
    <n v="0"/>
    <m/>
    <s v="7218|JA2582_1001"/>
    <n v="8"/>
    <s v="-"/>
    <m/>
    <s v="YES"/>
    <n v="5"/>
    <s v=""/>
    <s v=""/>
    <n v="0"/>
    <s v="X"/>
    <n v="1"/>
    <s v=""/>
    <s v=""/>
    <s v=""/>
    <s v=""/>
    <n v="7"/>
    <n v="0"/>
    <m/>
    <n v="-196"/>
    <n v="0"/>
    <s v=""/>
    <s v=""/>
  </r>
  <r>
    <n v="561"/>
    <s v="39122213"/>
    <s v="Final de carrera con Palanca de rodillo"/>
    <s v="1101892592"/>
    <s v="1"/>
    <d v="2025-07-17T00:00:00"/>
    <s v=""/>
    <s v="4800003184"/>
    <s v="120"/>
    <d v="2025-07-17T00:00:00"/>
    <s v=""/>
    <s v=""/>
    <d v="2025-07-18T00:00:00"/>
    <n v="0"/>
    <n v="0"/>
    <s v=""/>
    <n v="5"/>
    <n v="5"/>
    <n v="5"/>
    <n v="0"/>
    <n v="0"/>
    <n v="0"/>
    <s v="X"/>
    <s v="0.00"/>
    <s v=""/>
    <s v="AMIDATA, S.A."/>
    <s v=""/>
    <s v="3081664"/>
    <s v=""/>
    <n v="0"/>
    <n v="0"/>
    <m/>
    <s v="7218|JA2585_1001"/>
    <n v="1"/>
    <s v="-"/>
    <m/>
    <s v="YES"/>
    <n v="5"/>
    <s v=""/>
    <s v=""/>
    <n v="0"/>
    <s v="X"/>
    <n v="1"/>
    <s v=""/>
    <s v=""/>
    <s v=""/>
    <s v=""/>
    <n v="7"/>
    <n v="0"/>
    <m/>
    <n v="-196"/>
    <n v="0"/>
    <s v=""/>
    <s v=""/>
  </r>
  <r>
    <n v="562"/>
    <s v="43211503"/>
    <s v="C2G 4-Port USB-A Hub - Hub - 4 x USB 2.0"/>
    <s v="1101893679"/>
    <s v="1"/>
    <d v="2025-07-21T00:00:00"/>
    <s v=""/>
    <s v="4800003172"/>
    <s v="710"/>
    <d v="2025-07-10T00:00:00"/>
    <s v=""/>
    <s v=""/>
    <d v="2025-07-22T00:00:00"/>
    <n v="0"/>
    <n v="0"/>
    <s v=""/>
    <n v="2"/>
    <n v="2"/>
    <n v="2"/>
    <n v="0"/>
    <n v="0"/>
    <n v="0"/>
    <s v="X"/>
    <s v="0.00"/>
    <s v=""/>
    <s v="TD SYNNEX SPAIN, S.L.U."/>
    <s v=""/>
    <s v="6999238"/>
    <s v=""/>
    <n v="0"/>
    <n v="0"/>
    <m/>
    <s v="7218|JA2582_1001"/>
    <n v="12"/>
    <s v="-"/>
    <m/>
    <s v="YES"/>
    <n v="2"/>
    <s v=""/>
    <s v=""/>
    <n v="0"/>
    <s v="X"/>
    <n v="1"/>
    <s v=""/>
    <s v=""/>
    <s v=""/>
    <s v=""/>
    <n v="7"/>
    <n v="0"/>
    <m/>
    <n v="-192"/>
    <n v="0"/>
    <s v=""/>
    <s v=""/>
  </r>
  <r>
    <n v="563"/>
    <s v=""/>
    <s v="TRABAJOS DE CORTE DE MAYLAR - COSLADA"/>
    <s v="1101893680"/>
    <s v="1"/>
    <d v="2025-07-21T00:00:00"/>
    <s v=""/>
    <s v="4300350504"/>
    <s v="10"/>
    <d v="2025-07-30T00:00:00"/>
    <d v="2025-07-30T00:00:00"/>
    <s v=""/>
    <d v="2025-08-13T00:00:00"/>
    <n v="0"/>
    <n v="0"/>
    <s v="Liberado"/>
    <n v="1"/>
    <n v="1"/>
    <n v="0"/>
    <n v="0"/>
    <n v="0"/>
    <n v="0"/>
    <s v=""/>
    <s v="0.00"/>
    <s v=""/>
    <s v="ISC Instalaciones y Servicios de"/>
    <s v=""/>
    <s v=""/>
    <s v=""/>
    <n v="0"/>
    <n v="0"/>
    <m/>
    <s v="7218|S24B05_P10253"/>
    <n v="14"/>
    <s v="-"/>
    <m/>
    <s v=""/>
    <s v=""/>
    <s v=""/>
    <s v=""/>
    <n v="1"/>
    <s v=""/>
    <n v="0"/>
    <s v=""/>
    <s v=""/>
    <s v=""/>
    <s v=""/>
    <n v="7"/>
    <n v="1"/>
    <m/>
    <n v="-170"/>
    <n v="0"/>
    <s v=""/>
    <s v=""/>
  </r>
  <r>
    <n v="564"/>
    <s v="43211617"/>
    <s v="Cable USB 2.0 Hama, con A. USB A Macho,"/>
    <s v="1101893846"/>
    <s v="1"/>
    <d v="2025-07-22T00:00:00"/>
    <s v=""/>
    <s v="4800003188"/>
    <s v="500"/>
    <d v="2025-07-21T00:00:00"/>
    <s v=""/>
    <s v=""/>
    <d v="2025-07-23T00:00:00"/>
    <n v="0"/>
    <n v="0"/>
    <s v=""/>
    <n v="1"/>
    <n v="1"/>
    <n v="1"/>
    <n v="0"/>
    <n v="0"/>
    <n v="0"/>
    <s v="X"/>
    <s v="0.00"/>
    <s v=""/>
    <s v="AMIDATA, S.A."/>
    <s v=""/>
    <s v="2386143"/>
    <s v=""/>
    <n v="0"/>
    <n v="0"/>
    <m/>
    <s v="7218|JA2585_1001"/>
    <n v="2"/>
    <s v="-"/>
    <m/>
    <s v="YES"/>
    <n v="1"/>
    <s v=""/>
    <s v=""/>
    <n v="0"/>
    <s v="X"/>
    <n v="1"/>
    <s v=""/>
    <s v=""/>
    <s v=""/>
    <s v=""/>
    <n v="7"/>
    <n v="0"/>
    <m/>
    <n v="-191"/>
    <n v="0"/>
    <s v=""/>
    <s v=""/>
  </r>
  <r>
    <n v="565"/>
    <s v=""/>
    <s v="FABRICACION PIEZAS"/>
    <s v="1101893987"/>
    <s v="1"/>
    <d v="2025-07-22T00:00:00"/>
    <s v=""/>
    <s v="4300350909"/>
    <s v="10"/>
    <d v="2025-08-07T00:00:00"/>
    <d v="2025-08-07T00:00:00"/>
    <s v=""/>
    <d v="2025-09-14T00:00:00"/>
    <n v="0"/>
    <n v="0"/>
    <s v="Liberado"/>
    <n v="1"/>
    <n v="1"/>
    <n v="0"/>
    <n v="0"/>
    <n v="0"/>
    <n v="0"/>
    <s v=""/>
    <s v="0.00"/>
    <s v=""/>
    <s v="ESTRUCTURAS COSAN,S.L."/>
    <s v=""/>
    <s v=""/>
    <s v=""/>
    <n v="0"/>
    <n v="0"/>
    <m/>
    <s v="7218|JA2594_1001"/>
    <n v="38"/>
    <s v="-"/>
    <m/>
    <s v=""/>
    <s v=""/>
    <s v=""/>
    <s v=""/>
    <n v="1"/>
    <s v=""/>
    <n v="0"/>
    <s v=""/>
    <s v=""/>
    <s v=""/>
    <s v=""/>
    <n v="7"/>
    <n v="1"/>
    <m/>
    <n v="-138"/>
    <n v="0"/>
    <s v=""/>
    <s v=""/>
  </r>
  <r>
    <n v="566"/>
    <s v="43211617"/>
    <s v="Cable USB 2.0 Hama, con A. USB A Macho,"/>
    <s v="1101894884"/>
    <s v="1"/>
    <d v="2025-07-24T00:00:00"/>
    <s v=""/>
    <s v="4800003193"/>
    <s v="600"/>
    <d v="2025-07-23T00:00:00"/>
    <s v=""/>
    <s v=""/>
    <d v="2025-07-25T00:00:00"/>
    <n v="0"/>
    <n v="0"/>
    <s v=""/>
    <n v="2"/>
    <n v="2"/>
    <n v="2"/>
    <n v="0"/>
    <n v="0"/>
    <n v="0"/>
    <s v="X"/>
    <s v="0.00"/>
    <s v=""/>
    <s v="AMIDATA, S.A."/>
    <s v=""/>
    <s v="2386143"/>
    <s v=""/>
    <n v="0"/>
    <n v="0"/>
    <m/>
    <s v="7218|JA2585_1001"/>
    <n v="2"/>
    <s v="-"/>
    <m/>
    <s v="YES"/>
    <n v="2"/>
    <s v=""/>
    <s v=""/>
    <n v="0"/>
    <s v="X"/>
    <n v="1"/>
    <s v=""/>
    <s v=""/>
    <s v=""/>
    <s v=""/>
    <n v="7"/>
    <n v="0"/>
    <m/>
    <n v="-189"/>
    <n v="0"/>
    <s v=""/>
    <s v=""/>
  </r>
  <r>
    <n v="567"/>
    <s v="1359900000500"/>
    <s v="COMPRA DIRECTA ELECTRICOS/ELECTRONICOS"/>
    <s v="1101896436"/>
    <s v="1"/>
    <d v="2025-07-30T00:00:00"/>
    <s v=""/>
    <s v="4200624192"/>
    <s v="10"/>
    <d v="2025-08-22T00:00:00"/>
    <d v="2025-08-25T00:00:00"/>
    <s v=""/>
    <d v="2025-10-21T00:00:00"/>
    <n v="30"/>
    <n v="8"/>
    <s v="Liberado"/>
    <n v="1"/>
    <n v="1"/>
    <n v="1"/>
    <n v="0"/>
    <n v="0"/>
    <n v="0"/>
    <s v="X"/>
    <s v="0.00"/>
    <s v=""/>
    <s v="SARVER S.L."/>
    <s v="OTROS FABRICANTES"/>
    <s v="1359900000500"/>
    <s v=""/>
    <n v="0"/>
    <n v="0"/>
    <m/>
    <s v="7218|JA2594_1001"/>
    <n v="60"/>
    <s v="-"/>
    <m/>
    <s v="YES"/>
    <n v="1"/>
    <s v=""/>
    <s v=""/>
    <n v="0"/>
    <s v="X"/>
    <n v="1"/>
    <s v=""/>
    <s v=""/>
    <s v=""/>
    <s v=""/>
    <n v="7"/>
    <n v="0"/>
    <m/>
    <n v="-101"/>
    <n v="0"/>
    <s v=""/>
    <s v=""/>
  </r>
  <r>
    <n v="568"/>
    <s v="39121723"/>
    <s v="Funda termorrectr&amp;#225;ctil recta TE Con"/>
    <s v="1101898212"/>
    <s v="1"/>
    <d v="2025-08-05T00:00:00"/>
    <s v=""/>
    <s v="4800003218"/>
    <s v="110"/>
    <d v="2025-08-05T00:00:00"/>
    <s v=""/>
    <s v=""/>
    <d v="2025-08-06T00:00:00"/>
    <n v="0"/>
    <n v="0"/>
    <s v=""/>
    <n v="1"/>
    <n v="1"/>
    <n v="1"/>
    <n v="0"/>
    <n v="0"/>
    <n v="0"/>
    <s v="X"/>
    <s v="0.00"/>
    <s v=""/>
    <s v="AMIDATA, S.A."/>
    <s v=""/>
    <s v="7183092"/>
    <s v=""/>
    <n v="0"/>
    <n v="0"/>
    <m/>
    <s v="7218|JA2585_1001"/>
    <n v="1"/>
    <s v="-"/>
    <m/>
    <s v="YES"/>
    <n v="1"/>
    <s v=""/>
    <s v=""/>
    <n v="0"/>
    <s v="X"/>
    <n v="1"/>
    <s v=""/>
    <s v=""/>
    <s v=""/>
    <s v=""/>
    <n v="8"/>
    <n v="0"/>
    <m/>
    <n v="-177"/>
    <n v="0"/>
    <s v=""/>
    <s v=""/>
  </r>
  <r>
    <n v="569"/>
    <s v=""/>
    <s v="MONTAJE REJIBAND SF.03"/>
    <s v="1101898253"/>
    <s v="1"/>
    <d v="2025-08-05T00:00:00"/>
    <s v=""/>
    <s v="4300351264"/>
    <s v="10"/>
    <d v="2025-08-18T00:00:00"/>
    <d v="2025-08-19T00:00:00"/>
    <s v=""/>
    <d v="2025-12-31T00:00:00"/>
    <n v="0"/>
    <n v="0"/>
    <s v="Liberado"/>
    <n v="1"/>
    <n v="1"/>
    <n v="0"/>
    <n v="0"/>
    <n v="0"/>
    <n v="0"/>
    <s v=""/>
    <s v="0.00"/>
    <s v=""/>
    <s v="VEOLIA SERVICIOS LECAM, S.A.U."/>
    <s v=""/>
    <s v=""/>
    <s v=""/>
    <n v="0"/>
    <n v="0"/>
    <m/>
    <s v="7218|S24B05_GAR03"/>
    <n v="135"/>
    <s v="-"/>
    <m/>
    <s v=""/>
    <s v=""/>
    <s v=""/>
    <s v=""/>
    <n v="1"/>
    <s v=""/>
    <n v="0"/>
    <s v=""/>
    <s v=""/>
    <s v=""/>
    <s v=""/>
    <n v="8"/>
    <n v="1"/>
    <m/>
    <n v="-30"/>
    <n v="0"/>
    <s v=""/>
    <s v=""/>
  </r>
  <r>
    <n v="570"/>
    <s v="26121539"/>
    <s v="Cable de conexi&amp;#243;n Lapp 4160203, &amp;#2"/>
    <s v="1101898527"/>
    <s v="1"/>
    <d v="2025-08-06T00:00:00"/>
    <s v=""/>
    <s v="4800003218"/>
    <s v="550"/>
    <d v="2025-08-05T00:00:00"/>
    <s v=""/>
    <s v=""/>
    <d v="2025-08-07T00:00:00"/>
    <n v="0"/>
    <n v="0"/>
    <s v=""/>
    <n v="15"/>
    <n v="15"/>
    <n v="15"/>
    <n v="0"/>
    <n v="0"/>
    <n v="0"/>
    <s v="X"/>
    <s v="0.00"/>
    <s v=""/>
    <s v="AMIDATA, S.A."/>
    <s v=""/>
    <s v="7244238"/>
    <s v=""/>
    <n v="0"/>
    <n v="0"/>
    <m/>
    <s v="7218|JA2593_1001"/>
    <n v="2"/>
    <s v="-"/>
    <m/>
    <s v="YES"/>
    <n v="15"/>
    <s v=""/>
    <s v=""/>
    <n v="0"/>
    <s v="X"/>
    <n v="1"/>
    <s v=""/>
    <s v=""/>
    <s v=""/>
    <s v=""/>
    <n v="8"/>
    <n v="0"/>
    <m/>
    <n v="-176"/>
    <n v="0"/>
    <s v=""/>
    <s v=""/>
  </r>
  <r>
    <n v="571"/>
    <s v="39121324"/>
    <s v="Caja Spelsberg de Poliestireno Gris, 254"/>
    <s v="1101898813"/>
    <s v="1"/>
    <d v="2025-08-07T00:00:00"/>
    <s v=""/>
    <s v="4800003218"/>
    <s v="880"/>
    <d v="2025-08-05T00:00:00"/>
    <s v=""/>
    <s v=""/>
    <d v="2025-08-08T00:00:00"/>
    <n v="0"/>
    <n v="0"/>
    <s v=""/>
    <n v="1"/>
    <n v="1"/>
    <n v="1"/>
    <n v="0"/>
    <n v="0"/>
    <n v="0"/>
    <s v="X"/>
    <s v="0.00"/>
    <s v=""/>
    <s v="AMIDATA, S.A."/>
    <s v=""/>
    <s v="0832554"/>
    <s v=""/>
    <n v="0"/>
    <n v="0"/>
    <m/>
    <s v="7218|S24B05_S1074"/>
    <n v="3"/>
    <s v="-"/>
    <m/>
    <s v="YES"/>
    <n v="1"/>
    <s v=""/>
    <s v=""/>
    <n v="0"/>
    <s v="X"/>
    <n v="1"/>
    <s v=""/>
    <s v=""/>
    <s v=""/>
    <s v=""/>
    <n v="8"/>
    <n v="0"/>
    <m/>
    <n v="-175"/>
    <n v="0"/>
    <s v=""/>
    <s v=""/>
  </r>
  <r>
    <n v="572"/>
    <s v="1359900000500"/>
    <s v="COMPRA DIRECTA ELECTRICOS/ELECTRONICOS"/>
    <s v="1101898899"/>
    <s v="1"/>
    <d v="2025-08-07T00:00:00"/>
    <s v=""/>
    <s v="4200624413"/>
    <s v="10"/>
    <d v="2025-08-25T00:00:00"/>
    <d v="2025-08-26T00:00:00"/>
    <s v=""/>
    <d v="2025-10-31T00:00:00"/>
    <n v="30"/>
    <n v="8"/>
    <s v="Liberado"/>
    <n v="1"/>
    <n v="1"/>
    <n v="1"/>
    <n v="0"/>
    <n v="0"/>
    <n v="0"/>
    <s v="X"/>
    <s v="0.00"/>
    <s v=""/>
    <s v="SARVER S.L."/>
    <s v="OTROS FABRICANTES"/>
    <s v="1359900000500"/>
    <s v=""/>
    <n v="0"/>
    <n v="0"/>
    <m/>
    <s v="7218|JA2581_1001"/>
    <n v="67"/>
    <s v="-"/>
    <m/>
    <s v="YES"/>
    <n v="1"/>
    <s v=""/>
    <s v=""/>
    <n v="0"/>
    <s v="X"/>
    <n v="1"/>
    <s v=""/>
    <s v=""/>
    <s v=""/>
    <s v=""/>
    <n v="8"/>
    <n v="0"/>
    <m/>
    <n v="-91"/>
    <n v="0"/>
    <s v=""/>
    <s v=""/>
  </r>
  <r>
    <n v="573"/>
    <s v="55121612"/>
    <s v="PK100 ETIQ APLI POLIEST A4 BCO 12121"/>
    <s v="1101899457"/>
    <s v="1"/>
    <d v="2025-08-11T00:00:00"/>
    <s v=""/>
    <s v="4800003205"/>
    <s v="510"/>
    <d v="2025-08-01T00:00:00"/>
    <s v=""/>
    <s v=""/>
    <d v="2025-08-12T00:00:00"/>
    <n v="0"/>
    <n v="0"/>
    <s v=""/>
    <n v="1"/>
    <n v="1"/>
    <n v="1"/>
    <n v="0"/>
    <n v="0"/>
    <n v="0"/>
    <s v="X"/>
    <s v="0.00"/>
    <s v=""/>
    <s v="FUNDACION JUAN XXIII-RONCALLI DISC."/>
    <s v=""/>
    <s v="10208643"/>
    <s v=""/>
    <n v="0"/>
    <n v="0"/>
    <m/>
    <s v="7218|S24B05_S1074"/>
    <n v="11"/>
    <s v="-"/>
    <m/>
    <s v="YES"/>
    <n v="1"/>
    <s v=""/>
    <s v=""/>
    <n v="0"/>
    <s v="X"/>
    <n v="1"/>
    <s v=""/>
    <s v=""/>
    <s v=""/>
    <s v=""/>
    <n v="8"/>
    <n v="0"/>
    <m/>
    <n v="-171"/>
    <n v="0"/>
    <s v=""/>
    <s v=""/>
  </r>
  <r>
    <n v="574"/>
    <s v="1709800000500"/>
    <s v="COMPRA DIRECTA FERRETERIA Y HERRAMIENTAS"/>
    <s v="1101899460"/>
    <s v="1"/>
    <d v="2025-08-11T00:00:00"/>
    <s v=""/>
    <s v="4200624525"/>
    <s v="10"/>
    <d v="2025-08-26T00:00:00"/>
    <d v="2025-08-27T00:00:00"/>
    <s v=""/>
    <d v="2025-10-31T00:00:00"/>
    <n v="30"/>
    <n v="8"/>
    <s v="Liberado"/>
    <n v="1"/>
    <n v="1"/>
    <n v="1"/>
    <n v="0"/>
    <n v="0"/>
    <n v="0"/>
    <s v="X"/>
    <s v="0.00"/>
    <s v=""/>
    <s v="ABACO SUYTEC, S.A.U."/>
    <s v="OTROS FABRICANTES"/>
    <s v="1709800000500"/>
    <s v=""/>
    <n v="0"/>
    <n v="0"/>
    <m/>
    <s v="7218|JA2593_1001"/>
    <n v="66"/>
    <s v="-"/>
    <m/>
    <s v="YES"/>
    <n v="1"/>
    <s v=""/>
    <s v=""/>
    <n v="0"/>
    <s v="X"/>
    <n v="1"/>
    <s v=""/>
    <s v=""/>
    <s v=""/>
    <s v=""/>
    <n v="8"/>
    <n v="0"/>
    <m/>
    <n v="-91"/>
    <n v="0"/>
    <s v=""/>
    <s v=""/>
  </r>
  <r>
    <n v="575"/>
    <s v="1709800000500"/>
    <s v="COMPRA DIRECTA FERRETERIA Y HERRAMIENTAS"/>
    <s v="1101899460"/>
    <s v="2"/>
    <d v="2025-08-11T00:00:00"/>
    <s v=""/>
    <s v="4200624525"/>
    <s v="20"/>
    <d v="2025-08-26T00:00:00"/>
    <d v="2025-08-27T00:00:00"/>
    <s v=""/>
    <d v="2025-10-31T00:00:00"/>
    <n v="30"/>
    <n v="8"/>
    <s v="Liberado"/>
    <n v="1"/>
    <n v="1"/>
    <n v="1"/>
    <n v="0"/>
    <n v="0"/>
    <n v="0"/>
    <s v="X"/>
    <s v="0.00"/>
    <s v=""/>
    <s v="ABACO SUYTEC, S.A.U."/>
    <s v="OTROS FABRICANTES"/>
    <s v="1709800000500"/>
    <s v=""/>
    <n v="0"/>
    <n v="0"/>
    <m/>
    <s v="7218|JA2593_1001"/>
    <n v="66"/>
    <s v="-"/>
    <m/>
    <s v="YES"/>
    <n v="1"/>
    <s v=""/>
    <s v=""/>
    <n v="0"/>
    <s v="X"/>
    <n v="1"/>
    <s v=""/>
    <s v=""/>
    <s v=""/>
    <s v=""/>
    <n v="8"/>
    <n v="0"/>
    <m/>
    <n v="-91"/>
    <n v="0"/>
    <s v=""/>
    <s v=""/>
  </r>
  <r>
    <n v="576"/>
    <s v="1709800000500"/>
    <s v="COMPRA DIRECTA FERRETERIA Y HERRAMIENTAS"/>
    <s v="1101899460"/>
    <s v="3"/>
    <d v="2025-08-11T00:00:00"/>
    <s v=""/>
    <s v="4200624525"/>
    <s v="30"/>
    <d v="2025-08-26T00:00:00"/>
    <d v="2025-08-27T00:00:00"/>
    <s v=""/>
    <d v="2025-10-31T00:00:00"/>
    <n v="30"/>
    <n v="8"/>
    <s v="Liberado"/>
    <n v="1"/>
    <n v="1"/>
    <n v="1"/>
    <n v="0"/>
    <n v="0"/>
    <n v="0"/>
    <s v="X"/>
    <s v="0.00"/>
    <s v=""/>
    <s v="ABACO SUYTEC, S.A.U."/>
    <s v="OTROS FABRICANTES"/>
    <s v="1709800000500"/>
    <s v=""/>
    <n v="0"/>
    <n v="0"/>
    <m/>
    <s v="7218|JA2593_1001"/>
    <n v="66"/>
    <s v="-"/>
    <m/>
    <s v="YES"/>
    <n v="1"/>
    <s v=""/>
    <s v=""/>
    <n v="0"/>
    <s v="X"/>
    <n v="1"/>
    <s v=""/>
    <s v=""/>
    <s v=""/>
    <s v=""/>
    <n v="8"/>
    <n v="0"/>
    <m/>
    <n v="-91"/>
    <n v="0"/>
    <s v=""/>
    <s v=""/>
  </r>
  <r>
    <n v="577"/>
    <s v="1709800000500"/>
    <s v="COMPRA DIRECTA FERRETERIA Y HERRAMIENTAS"/>
    <s v="1101899460"/>
    <s v="4"/>
    <d v="2025-08-11T00:00:00"/>
    <s v=""/>
    <s v="4200624525"/>
    <s v="40"/>
    <d v="2025-08-26T00:00:00"/>
    <d v="2025-08-27T00:00:00"/>
    <s v=""/>
    <d v="2025-10-31T00:00:00"/>
    <n v="30"/>
    <n v="8"/>
    <s v="Liberado"/>
    <n v="1"/>
    <n v="1"/>
    <n v="1"/>
    <n v="0"/>
    <n v="0"/>
    <n v="0"/>
    <s v="X"/>
    <s v="0.00"/>
    <s v=""/>
    <s v="ABACO SUYTEC, S.A.U."/>
    <s v="OTROS FABRICANTES"/>
    <s v="1709800000500"/>
    <s v=""/>
    <n v="0"/>
    <n v="0"/>
    <m/>
    <s v="7218|JA2593_1001"/>
    <n v="66"/>
    <s v="-"/>
    <m/>
    <s v="YES"/>
    <n v="1"/>
    <s v=""/>
    <s v=""/>
    <n v="0"/>
    <s v="X"/>
    <n v="1"/>
    <s v=""/>
    <s v=""/>
    <s v=""/>
    <s v=""/>
    <n v="8"/>
    <n v="0"/>
    <m/>
    <n v="-91"/>
    <n v="0"/>
    <s v=""/>
    <s v=""/>
  </r>
  <r>
    <n v="578"/>
    <s v="39121606"/>
    <s v="Fusible de cartucho cer&amp;#225;mico Mersen"/>
    <s v="1101899657"/>
    <s v="1"/>
    <d v="2025-08-12T00:00:00"/>
    <s v=""/>
    <s v="4800003223"/>
    <s v="600"/>
    <d v="2025-08-08T00:00:00"/>
    <s v=""/>
    <s v=""/>
    <d v="2025-08-13T00:00:00"/>
    <n v="0"/>
    <n v="0"/>
    <s v=""/>
    <n v="10"/>
    <n v="10"/>
    <n v="10"/>
    <n v="0"/>
    <n v="0"/>
    <n v="0"/>
    <s v="X"/>
    <s v="0.00"/>
    <s v=""/>
    <s v="AMIDATA, S.A."/>
    <s v=""/>
    <s v="1886962"/>
    <s v=""/>
    <n v="0"/>
    <n v="0"/>
    <m/>
    <s v="7218|S24B05_S1074"/>
    <n v="5"/>
    <s v="-"/>
    <m/>
    <s v="YES"/>
    <n v="10"/>
    <s v=""/>
    <s v=""/>
    <n v="0"/>
    <s v="X"/>
    <n v="1"/>
    <s v=""/>
    <s v=""/>
    <s v=""/>
    <s v=""/>
    <n v="8"/>
    <n v="0"/>
    <m/>
    <n v="-170"/>
    <n v="0"/>
    <s v=""/>
    <s v=""/>
  </r>
  <r>
    <n v="579"/>
    <s v="1709800000500"/>
    <s v="COMPRA DIRECTA FERRETERIA Y HERRAMIENTAS"/>
    <s v="1101900103"/>
    <s v="1"/>
    <d v="2025-08-13T00:00:00"/>
    <s v=""/>
    <s v="4200624659"/>
    <s v="10"/>
    <d v="2025-08-27T00:00:00"/>
    <d v="2025-08-28T00:00:00"/>
    <s v=""/>
    <d v="2025-10-31T00:00:00"/>
    <n v="30"/>
    <n v="8"/>
    <s v="Liberado"/>
    <n v="20"/>
    <n v="20"/>
    <n v="20"/>
    <n v="0"/>
    <n v="0"/>
    <n v="0"/>
    <s v="X"/>
    <s v="0.00"/>
    <s v=""/>
    <s v="ABACO SUYTEC, S.A.U."/>
    <s v="OTROS FABRICANTES"/>
    <s v="1709800000500"/>
    <s v=""/>
    <n v="0"/>
    <n v="0"/>
    <m/>
    <s v="7218|JA2594_1001"/>
    <n v="65"/>
    <s v="-"/>
    <m/>
    <s v="YES"/>
    <n v="20"/>
    <s v=""/>
    <s v=""/>
    <n v="0"/>
    <s v="X"/>
    <n v="1"/>
    <s v=""/>
    <s v=""/>
    <s v=""/>
    <s v=""/>
    <n v="8"/>
    <n v="0"/>
    <m/>
    <n v="-91"/>
    <n v="0"/>
    <s v=""/>
    <s v=""/>
  </r>
  <r>
    <n v="580"/>
    <s v="1709800000500"/>
    <s v="COMPRA DIRECTA FERRETERIA Y HERRAMIENTAS"/>
    <s v="1101900103"/>
    <s v="2"/>
    <d v="2025-08-13T00:00:00"/>
    <s v=""/>
    <s v="4200624659"/>
    <s v="20"/>
    <d v="2025-08-27T00:00:00"/>
    <d v="2025-08-28T00:00:00"/>
    <s v=""/>
    <d v="2025-10-31T00:00:00"/>
    <n v="30"/>
    <n v="8"/>
    <s v="Liberado"/>
    <n v="20"/>
    <n v="20"/>
    <n v="20"/>
    <n v="0"/>
    <n v="0"/>
    <n v="0"/>
    <s v="X"/>
    <s v="0.00"/>
    <s v=""/>
    <s v="ABACO SUYTEC, S.A.U."/>
    <s v="OTROS FABRICANTES"/>
    <s v="1709800000500"/>
    <s v=""/>
    <n v="0"/>
    <n v="0"/>
    <m/>
    <s v="7218|JA2594_1001"/>
    <n v="65"/>
    <s v="-"/>
    <m/>
    <s v="YES"/>
    <n v="20"/>
    <s v=""/>
    <s v=""/>
    <n v="0"/>
    <s v="X"/>
    <n v="1"/>
    <s v=""/>
    <s v=""/>
    <s v=""/>
    <s v=""/>
    <n v="8"/>
    <n v="0"/>
    <m/>
    <n v="-91"/>
    <n v="0"/>
    <s v=""/>
    <s v=""/>
  </r>
  <r>
    <n v="581"/>
    <s v="1709800000500"/>
    <s v="COMPRA DIRECTA FERRETERIA Y HERRAMIENTAS"/>
    <s v="1101900103"/>
    <s v="3"/>
    <d v="2025-08-13T00:00:00"/>
    <s v=""/>
    <s v="4200624659"/>
    <s v="30"/>
    <d v="2025-08-27T00:00:00"/>
    <d v="2025-08-28T00:00:00"/>
    <s v=""/>
    <d v="2025-10-31T00:00:00"/>
    <n v="30"/>
    <n v="8"/>
    <s v="Liberado"/>
    <n v="20"/>
    <n v="20"/>
    <n v="20"/>
    <n v="0"/>
    <n v="0"/>
    <n v="0"/>
    <s v="X"/>
    <s v="0.00"/>
    <s v=""/>
    <s v="ABACO SUYTEC, S.A.U."/>
    <s v="OTROS FABRICANTES"/>
    <s v="1709800000500"/>
    <s v=""/>
    <n v="0"/>
    <n v="0"/>
    <m/>
    <s v="7218|JA2594_1001"/>
    <n v="65"/>
    <s v="-"/>
    <m/>
    <s v="YES"/>
    <n v="20"/>
    <s v=""/>
    <s v=""/>
    <n v="0"/>
    <s v="X"/>
    <n v="1"/>
    <s v=""/>
    <s v=""/>
    <s v=""/>
    <s v=""/>
    <n v="8"/>
    <n v="0"/>
    <m/>
    <n v="-91"/>
    <n v="0"/>
    <s v=""/>
    <s v=""/>
  </r>
  <r>
    <n v="582"/>
    <s v="1357007369100"/>
    <s v="MARCADOR ADH P/SERIE H 3000X"/>
    <s v="1101900185"/>
    <s v="1"/>
    <d v="2025-08-13T00:00:00"/>
    <s v=""/>
    <s v="4200624090"/>
    <s v="10"/>
    <d v="2025-08-21T00:00:00"/>
    <d v="2025-08-21T00:00:00"/>
    <s v=""/>
    <d v="2025-08-28T00:00:00"/>
    <n v="40"/>
    <n v="8"/>
    <s v="Liberado"/>
    <n v="1"/>
    <n v="1"/>
    <n v="1"/>
    <n v="0"/>
    <n v="1"/>
    <n v="0"/>
    <s v="X"/>
    <s v="0.00"/>
    <s v=""/>
    <s v="SOLUCIONES SICNOVA, S.L."/>
    <s v="SHINING 3D"/>
    <s v="P00012182"/>
    <s v=""/>
    <n v="0"/>
    <n v="0"/>
    <m/>
    <s v="7218|S24B05_S1071"/>
    <n v="7"/>
    <s v="-"/>
    <m/>
    <s v="YES"/>
    <n v="1"/>
    <s v=""/>
    <s v=""/>
    <n v="0"/>
    <s v="X"/>
    <n v="1"/>
    <s v=""/>
    <s v=""/>
    <s v=""/>
    <s v=""/>
    <n v="8"/>
    <n v="0"/>
    <m/>
    <n v="-155"/>
    <n v="0"/>
    <s v=""/>
    <s v=""/>
  </r>
  <r>
    <n v="583"/>
    <s v="1709800000500"/>
    <s v="COMPRA DIRECTA FERRETERIA Y HERRAMIENTAS"/>
    <s v="1101900360"/>
    <s v="1"/>
    <d v="2025-08-14T00:00:00"/>
    <s v=""/>
    <s v="4200624673"/>
    <s v="10"/>
    <d v="2025-08-27T00:00:00"/>
    <d v="2025-08-28T00:00:00"/>
    <s v=""/>
    <d v="2025-10-31T00:00:00"/>
    <n v="30"/>
    <n v="8"/>
    <s v="Liberado"/>
    <n v="2"/>
    <n v="2"/>
    <n v="2"/>
    <n v="0"/>
    <n v="0"/>
    <n v="0"/>
    <s v="X"/>
    <s v="0.00"/>
    <s v=""/>
    <s v="ABACO SUYTEC, S.A.U."/>
    <s v="OTROS FABRICANTES"/>
    <s v="1709800000500"/>
    <s v=""/>
    <n v="0"/>
    <n v="0"/>
    <m/>
    <s v="7218|JA2594_1001"/>
    <n v="65"/>
    <s v="-"/>
    <m/>
    <s v="YES"/>
    <n v="2"/>
    <s v=""/>
    <s v=""/>
    <n v="0"/>
    <s v="X"/>
    <n v="1"/>
    <s v=""/>
    <s v=""/>
    <s v=""/>
    <s v=""/>
    <n v="8"/>
    <n v="0"/>
    <m/>
    <n v="-91"/>
    <n v="0"/>
    <s v=""/>
    <s v=""/>
  </r>
  <r>
    <n v="584"/>
    <s v="1709800000500"/>
    <s v="COMPRA DIRECTA FERRETERIA Y HERRAMIENTAS"/>
    <s v="1101900360"/>
    <s v="2"/>
    <d v="2025-08-14T00:00:00"/>
    <s v=""/>
    <s v="4200624673"/>
    <s v="20"/>
    <d v="2025-08-27T00:00:00"/>
    <d v="2025-08-28T00:00:00"/>
    <s v=""/>
    <d v="2025-10-31T00:00:00"/>
    <n v="30"/>
    <n v="8"/>
    <s v="Liberado"/>
    <n v="2"/>
    <n v="2"/>
    <n v="2"/>
    <n v="0"/>
    <n v="0"/>
    <n v="0"/>
    <s v="X"/>
    <s v="0.00"/>
    <s v=""/>
    <s v="ABACO SUYTEC, S.A.U."/>
    <s v="OTROS FABRICANTES"/>
    <s v="1709800000500"/>
    <s v=""/>
    <n v="0"/>
    <n v="0"/>
    <m/>
    <s v="7218|JA2594_1001"/>
    <n v="65"/>
    <s v="-"/>
    <m/>
    <s v="YES"/>
    <n v="2"/>
    <s v=""/>
    <s v=""/>
    <n v="0"/>
    <s v="X"/>
    <n v="1"/>
    <s v=""/>
    <s v=""/>
    <s v=""/>
    <s v=""/>
    <n v="8"/>
    <n v="0"/>
    <m/>
    <n v="-91"/>
    <n v="0"/>
    <s v=""/>
    <s v=""/>
  </r>
  <r>
    <n v="585"/>
    <s v="1359900000500"/>
    <s v="COMPRA DIRECTA ELECTRICOS/ELECTRONICOS"/>
    <s v="1101901582"/>
    <s v="1"/>
    <d v="2025-08-21T00:00:00"/>
    <s v=""/>
    <s v="4200625226"/>
    <s v="10"/>
    <d v="2025-09-02T00:00:00"/>
    <d v="2025-09-05T00:00:00"/>
    <s v=""/>
    <d v="2025-10-13T00:00:00"/>
    <n v="30"/>
    <n v="8"/>
    <s v="Liberado"/>
    <n v="6"/>
    <n v="6"/>
    <n v="6"/>
    <n v="0"/>
    <n v="0"/>
    <n v="0"/>
    <s v="X"/>
    <s v="0.00"/>
    <s v=""/>
    <s v="TCX MICRO, S.L.U"/>
    <s v="OTROS FABRICANTES"/>
    <s v="1359900000500"/>
    <s v=""/>
    <n v="0"/>
    <n v="0"/>
    <m/>
    <s v="7218|JA2581_1001"/>
    <n v="41"/>
    <s v="-"/>
    <m/>
    <s v="YES"/>
    <n v="6"/>
    <s v=""/>
    <s v=""/>
    <n v="0"/>
    <s v="X"/>
    <n v="1"/>
    <s v=""/>
    <s v=""/>
    <s v=""/>
    <s v=""/>
    <n v="8"/>
    <n v="0"/>
    <m/>
    <n v="-109"/>
    <n v="0"/>
    <s v=""/>
    <s v=""/>
  </r>
  <r>
    <n v="586"/>
    <s v="1359900000500"/>
    <s v="COMPRA DIRECTA ELECTRICOS/ELECTRONICOS"/>
    <s v="1101902110"/>
    <s v="1"/>
    <d v="2025-08-25T00:00:00"/>
    <s v=""/>
    <s v="4200625298"/>
    <s v="10"/>
    <d v="2025-09-02T00:00:00"/>
    <d v="2025-09-05T00:00:00"/>
    <s v=""/>
    <d v="2025-10-31T00:00:00"/>
    <n v="30"/>
    <n v="8"/>
    <s v="Liberado"/>
    <n v="1"/>
    <n v="1"/>
    <n v="1"/>
    <n v="0"/>
    <n v="0"/>
    <n v="0"/>
    <s v="X"/>
    <s v="0.00"/>
    <s v=""/>
    <s v="TCX MICRO, S.L.U"/>
    <s v="OTROS FABRICANTES"/>
    <s v="1359900000500"/>
    <s v=""/>
    <n v="0"/>
    <n v="0"/>
    <m/>
    <s v="7218|S24B05_S1076"/>
    <n v="59"/>
    <s v="-"/>
    <m/>
    <s v="YES"/>
    <n v="1"/>
    <s v=""/>
    <s v=""/>
    <n v="0"/>
    <s v="X"/>
    <n v="1"/>
    <s v=""/>
    <s v=""/>
    <s v=""/>
    <s v=""/>
    <n v="8"/>
    <n v="0"/>
    <m/>
    <n v="-91"/>
    <n v="0"/>
    <s v=""/>
    <s v=""/>
  </r>
  <r>
    <n v="587"/>
    <s v="32151703"/>
    <s v="Memoria Phoenix Contact SD FLASH 512MB"/>
    <s v="1101903948"/>
    <s v="1"/>
    <d v="2025-09-02T00:00:00"/>
    <s v=""/>
    <s v="4800003245"/>
    <s v="130"/>
    <d v="2025-09-02T00:00:00"/>
    <s v=""/>
    <s v=""/>
    <d v="2025-09-03T00:00:00"/>
    <n v="0"/>
    <n v="0"/>
    <s v=""/>
    <n v="1"/>
    <n v="1"/>
    <n v="1"/>
    <n v="0"/>
    <n v="0"/>
    <n v="0"/>
    <s v="X"/>
    <s v="0.00"/>
    <s v=""/>
    <s v="AMIDATA, S.A."/>
    <s v=""/>
    <s v="2416141"/>
    <s v=""/>
    <n v="0"/>
    <n v="0"/>
    <m/>
    <s v="7218|JA2581_1001"/>
    <n v="1"/>
    <s v="-"/>
    <m/>
    <s v="YES"/>
    <n v="1"/>
    <s v=""/>
    <s v=""/>
    <n v="0"/>
    <s v="X"/>
    <n v="1"/>
    <s v=""/>
    <s v=""/>
    <s v=""/>
    <s v=""/>
    <n v="9"/>
    <n v="0"/>
    <m/>
    <n v="-149"/>
    <n v="0"/>
    <s v=""/>
    <s v=""/>
  </r>
  <r>
    <n v="588"/>
    <s v="1359900000500"/>
    <s v="COMPRA DIRECTA ELECTRICOS/ELECTRONICOS"/>
    <s v="1101904260"/>
    <s v="1"/>
    <d v="2025-09-03T00:00:00"/>
    <s v=""/>
    <s v="4200626753"/>
    <s v="10"/>
    <d v="2025-09-12T00:00:00"/>
    <d v="2025-09-17T00:00:00"/>
    <s v=""/>
    <d v="2025-11-28T00:00:00"/>
    <n v="30"/>
    <n v="8"/>
    <s v="Liberado"/>
    <n v="1"/>
    <n v="1"/>
    <n v="1"/>
    <n v="0"/>
    <n v="0"/>
    <n v="0"/>
    <s v="X"/>
    <s v="0.00"/>
    <s v=""/>
    <s v="SARVER S.L."/>
    <s v="OTROS FABRICANTES"/>
    <s v="1359900000500"/>
    <s v=""/>
    <n v="0"/>
    <n v="0"/>
    <m/>
    <s v="7218|S24B05_S1076"/>
    <n v="77"/>
    <s v="-"/>
    <m/>
    <s v="YES"/>
    <n v="1"/>
    <s v=""/>
    <s v=""/>
    <n v="0"/>
    <s v="X"/>
    <n v="1"/>
    <s v=""/>
    <s v=""/>
    <s v=""/>
    <s v=""/>
    <n v="9"/>
    <n v="0"/>
    <m/>
    <n v="-63"/>
    <n v="0"/>
    <s v=""/>
    <s v=""/>
  </r>
  <r>
    <n v="589"/>
    <s v="1359900000500"/>
    <s v="COMPRA DIRECTA ELECTRICOS/ELECTRONICOS"/>
    <s v="1101904270"/>
    <s v="1"/>
    <d v="2025-09-03T00:00:00"/>
    <s v=""/>
    <s v="4200626754"/>
    <s v="10"/>
    <d v="2025-09-12T00:00:00"/>
    <d v="2025-09-17T00:00:00"/>
    <s v=""/>
    <d v="2026-01-02T00:00:00"/>
    <n v="30"/>
    <n v="8"/>
    <s v="Liberado"/>
    <n v="1"/>
    <n v="1"/>
    <n v="1"/>
    <n v="0"/>
    <n v="0"/>
    <n v="0"/>
    <s v="X"/>
    <s v="0.00"/>
    <s v=""/>
    <s v="SARVER S.L."/>
    <s v="OTROS FABRICANTES"/>
    <s v="1359900000500"/>
    <s v=""/>
    <n v="0"/>
    <n v="0"/>
    <m/>
    <s v="7218|S24B05_S1076"/>
    <n v="112"/>
    <s v="-"/>
    <m/>
    <s v="YES"/>
    <n v="1"/>
    <s v=""/>
    <s v=""/>
    <n v="0"/>
    <s v="X"/>
    <n v="1"/>
    <s v=""/>
    <s v=""/>
    <s v=""/>
    <s v=""/>
    <n v="9"/>
    <n v="0"/>
    <m/>
    <n v="-28"/>
    <n v="0"/>
    <s v=""/>
    <s v=""/>
  </r>
  <r>
    <n v="590"/>
    <s v="26111722"/>
    <s v="Adaptador AC/DC RS PRO 100 ? 240V ac, 15"/>
    <s v="1101904399"/>
    <s v="1"/>
    <d v="2025-09-03T00:00:00"/>
    <s v=""/>
    <s v="4800003245"/>
    <s v="700"/>
    <d v="2025-09-02T00:00:00"/>
    <s v=""/>
    <s v=""/>
    <d v="2025-09-04T00:00:00"/>
    <n v="0"/>
    <n v="0"/>
    <s v=""/>
    <n v="2"/>
    <n v="2"/>
    <n v="2"/>
    <n v="0"/>
    <n v="0"/>
    <n v="0"/>
    <s v="X"/>
    <s v="0.00"/>
    <s v=""/>
    <s v="AMIDATA, S.A."/>
    <s v=""/>
    <s v="2008924"/>
    <s v=""/>
    <n v="0"/>
    <n v="0"/>
    <m/>
    <s v="7218|S24B05_S1077"/>
    <n v="2"/>
    <s v="-"/>
    <m/>
    <s v="YES"/>
    <n v="2"/>
    <s v=""/>
    <s v=""/>
    <n v="0"/>
    <s v="X"/>
    <n v="1"/>
    <s v=""/>
    <s v=""/>
    <s v=""/>
    <s v=""/>
    <n v="9"/>
    <n v="0"/>
    <m/>
    <n v="-148"/>
    <n v="0"/>
    <s v=""/>
    <s v=""/>
  </r>
  <r>
    <n v="591"/>
    <s v="39121004"/>
    <s v="Adaptador AC/DC Ansmann 135 ? 370 V dc,"/>
    <s v="1101904399"/>
    <s v="2"/>
    <d v="2025-09-03T00:00:00"/>
    <s v=""/>
    <s v="4800003245"/>
    <s v="710"/>
    <d v="2025-09-02T00:00:00"/>
    <s v=""/>
    <s v=""/>
    <d v="2025-09-04T00:00:00"/>
    <n v="0"/>
    <n v="0"/>
    <s v=""/>
    <n v="2"/>
    <n v="2"/>
    <n v="2"/>
    <n v="0"/>
    <n v="0"/>
    <n v="0"/>
    <s v="X"/>
    <s v="0.00"/>
    <s v=""/>
    <s v="AMIDATA, S.A."/>
    <s v=""/>
    <s v="7023261"/>
    <s v=""/>
    <n v="0"/>
    <n v="0"/>
    <m/>
    <s v="7218|S24B05_S1077"/>
    <n v="2"/>
    <s v="-"/>
    <m/>
    <s v="YES"/>
    <n v="2"/>
    <s v=""/>
    <s v=""/>
    <n v="0"/>
    <s v="X"/>
    <n v="1"/>
    <s v=""/>
    <s v=""/>
    <s v=""/>
    <s v=""/>
    <n v="9"/>
    <n v="0"/>
    <m/>
    <n v="-148"/>
    <n v="0"/>
    <s v=""/>
    <s v=""/>
  </r>
  <r>
    <n v="592"/>
    <s v=""/>
    <s v="INSTALACION SIMULADOR H175"/>
    <s v="1101904455"/>
    <s v="1"/>
    <d v="2025-09-03T00:00:00"/>
    <s v=""/>
    <s v="4300352010"/>
    <s v="20"/>
    <d v="2025-09-05T00:00:00"/>
    <d v="2025-09-17T00:00:00"/>
    <s v=""/>
    <d v="2025-10-15T00:00:00"/>
    <n v="0"/>
    <n v="0"/>
    <s v="Liberado"/>
    <n v="1"/>
    <n v="1"/>
    <n v="0"/>
    <n v="0"/>
    <n v="0"/>
    <n v="0"/>
    <s v=""/>
    <s v="0.00"/>
    <s v=""/>
    <s v="ISC Instalaciones y Servicios de"/>
    <s v=""/>
    <s v=""/>
    <s v=""/>
    <n v="1"/>
    <n v="1"/>
    <m/>
    <s v="7218|JA2593_1001"/>
    <n v="40"/>
    <s v="-"/>
    <m/>
    <s v=""/>
    <s v=""/>
    <s v=""/>
    <s v=""/>
    <n v="1"/>
    <s v=""/>
    <n v="0"/>
    <s v=""/>
    <s v=""/>
    <s v=""/>
    <s v=""/>
    <n v="9"/>
    <n v="1"/>
    <m/>
    <n v="-107"/>
    <n v="0"/>
    <s v=""/>
    <s v=""/>
  </r>
  <r>
    <n v="593"/>
    <s v="1359900000500"/>
    <s v="COMPRA DIRECTA ELECTRICOS/ELECTRONICOS"/>
    <s v="1101907155"/>
    <s v="1"/>
    <d v="2025-09-11T00:00:00"/>
    <s v=""/>
    <s v="4200627807"/>
    <s v="10"/>
    <d v="2025-09-19T00:00:00"/>
    <d v="2025-09-23T00:00:00"/>
    <s v=""/>
    <d v="2025-11-29T00:00:00"/>
    <n v="30"/>
    <n v="8"/>
    <s v="Liberado"/>
    <n v="3"/>
    <n v="3"/>
    <n v="3"/>
    <n v="0"/>
    <n v="0"/>
    <n v="0"/>
    <s v="X"/>
    <s v="0.00"/>
    <s v=""/>
    <s v="SARVER S.L."/>
    <s v="OTROS FABRICANTES"/>
    <s v="1359900000500"/>
    <s v=""/>
    <n v="0"/>
    <n v="0"/>
    <m/>
    <s v="7218|S24B05_S1074"/>
    <n v="71"/>
    <s v="-"/>
    <m/>
    <s v="YES"/>
    <n v="3"/>
    <s v=""/>
    <s v=""/>
    <n v="0"/>
    <s v="X"/>
    <n v="1"/>
    <s v=""/>
    <s v=""/>
    <s v=""/>
    <s v=""/>
    <n v="9"/>
    <n v="0"/>
    <m/>
    <n v="-62"/>
    <n v="0"/>
    <s v=""/>
    <s v=""/>
  </r>
  <r>
    <n v="594"/>
    <s v="55121704"/>
    <s v="Se&amp;#241;al de salida de emergencia S21 S"/>
    <s v="1101907243"/>
    <s v="1"/>
    <d v="2025-09-11T00:00:00"/>
    <s v=""/>
    <s v="4800003266"/>
    <s v="790"/>
    <d v="2025-09-10T00:00:00"/>
    <s v=""/>
    <s v=""/>
    <d v="2025-09-12T00:00:00"/>
    <n v="0"/>
    <n v="0"/>
    <s v=""/>
    <n v="1"/>
    <n v="1"/>
    <n v="1"/>
    <n v="0"/>
    <n v="0"/>
    <n v="0"/>
    <s v="X"/>
    <s v="0.00"/>
    <s v=""/>
    <s v="AMIDATA, S.A."/>
    <s v=""/>
    <s v="2209907"/>
    <s v=""/>
    <n v="0"/>
    <n v="0"/>
    <m/>
    <s v="7218|JA2582_1001"/>
    <n v="2"/>
    <s v="-"/>
    <m/>
    <s v="YES"/>
    <n v="1"/>
    <s v=""/>
    <s v=""/>
    <n v="0"/>
    <s v="X"/>
    <n v="1"/>
    <s v=""/>
    <s v=""/>
    <s v=""/>
    <s v=""/>
    <n v="9"/>
    <n v="0"/>
    <m/>
    <n v="-140"/>
    <n v="0"/>
    <s v=""/>
    <s v=""/>
  </r>
  <r>
    <n v="595"/>
    <s v="55121704"/>
    <s v="Se&amp;#241;al de salida de emergencia con f"/>
    <s v="1101907243"/>
    <s v="2"/>
    <d v="2025-09-11T00:00:00"/>
    <s v=""/>
    <s v="4800003266"/>
    <s v="800"/>
    <d v="2025-09-10T00:00:00"/>
    <s v=""/>
    <s v=""/>
    <d v="2025-09-12T00:00:00"/>
    <n v="0"/>
    <n v="0"/>
    <s v=""/>
    <n v="1"/>
    <n v="1"/>
    <n v="1"/>
    <n v="0"/>
    <n v="0"/>
    <n v="0"/>
    <s v="X"/>
    <s v="0.00"/>
    <s v=""/>
    <s v="AMIDATA, S.A."/>
    <s v=""/>
    <s v="2209885"/>
    <s v=""/>
    <n v="0"/>
    <n v="0"/>
    <m/>
    <s v="7218|JA2582_1001"/>
    <n v="2"/>
    <s v="-"/>
    <m/>
    <s v="YES"/>
    <n v="1"/>
    <s v=""/>
    <s v=""/>
    <n v="0"/>
    <s v="X"/>
    <n v="1"/>
    <s v=""/>
    <s v=""/>
    <s v=""/>
    <s v=""/>
    <n v="9"/>
    <n v="0"/>
    <m/>
    <n v="-140"/>
    <n v="0"/>
    <s v=""/>
    <s v=""/>
  </r>
  <r>
    <n v="596"/>
    <s v="55121704"/>
    <s v="Se&amp;#241;al de protecci&amp;#243;n contra inc"/>
    <s v="1101907243"/>
    <s v="3"/>
    <d v="2025-09-11T00:00:00"/>
    <s v=""/>
    <s v="4800003266"/>
    <s v="810"/>
    <d v="2025-09-10T00:00:00"/>
    <s v=""/>
    <s v=""/>
    <d v="2025-09-12T00:00:00"/>
    <n v="0"/>
    <n v="0"/>
    <s v=""/>
    <n v="1"/>
    <n v="1"/>
    <n v="1"/>
    <n v="0"/>
    <n v="0"/>
    <n v="0"/>
    <s v="X"/>
    <s v="0.00"/>
    <s v=""/>
    <s v="AMIDATA, S.A."/>
    <s v=""/>
    <s v="2209929"/>
    <s v=""/>
    <n v="0"/>
    <n v="0"/>
    <m/>
    <s v="7218|JA2582_1001"/>
    <n v="2"/>
    <s v="-"/>
    <m/>
    <s v="YES"/>
    <n v="1"/>
    <s v=""/>
    <s v=""/>
    <n v="0"/>
    <s v="X"/>
    <n v="1"/>
    <s v=""/>
    <s v=""/>
    <s v=""/>
    <s v=""/>
    <n v="9"/>
    <n v="0"/>
    <m/>
    <n v="-140"/>
    <n v="0"/>
    <s v=""/>
    <s v=""/>
  </r>
  <r>
    <n v="597"/>
    <s v="55121704"/>
    <s v="Se&amp;#241;al de protecci&amp;#243;n contra inc"/>
    <s v="1101907243"/>
    <s v="4"/>
    <d v="2025-09-11T00:00:00"/>
    <s v=""/>
    <s v="4800003266"/>
    <s v="820"/>
    <d v="2025-09-10T00:00:00"/>
    <s v=""/>
    <s v=""/>
    <d v="2025-09-12T00:00:00"/>
    <n v="0"/>
    <n v="0"/>
    <s v=""/>
    <n v="1"/>
    <n v="1"/>
    <n v="1"/>
    <n v="0"/>
    <n v="0"/>
    <n v="0"/>
    <s v="X"/>
    <s v="0.00"/>
    <s v=""/>
    <s v="AMIDATA, S.A."/>
    <s v=""/>
    <s v="2209930"/>
    <s v=""/>
    <n v="0"/>
    <n v="0"/>
    <m/>
    <s v="7218|JA2582_1001"/>
    <n v="2"/>
    <s v="-"/>
    <m/>
    <s v="YES"/>
    <n v="1"/>
    <s v=""/>
    <s v=""/>
    <n v="0"/>
    <s v="X"/>
    <n v="1"/>
    <s v=""/>
    <s v=""/>
    <s v=""/>
    <s v=""/>
    <n v="9"/>
    <n v="0"/>
    <m/>
    <n v="-140"/>
    <n v="0"/>
    <s v=""/>
    <s v=""/>
  </r>
  <r>
    <n v="598"/>
    <s v="44121615"/>
    <s v="GRAPADORA PETRUS 210 25H NGO"/>
    <s v="1101907259"/>
    <s v="1"/>
    <d v="2025-09-11T00:00:00"/>
    <s v=""/>
    <s v="4800003240"/>
    <s v="2540"/>
    <d v="2025-09-01T00:00:00"/>
    <s v=""/>
    <s v=""/>
    <d v="2025-09-12T00:00:00"/>
    <n v="0"/>
    <n v="0"/>
    <s v=""/>
    <n v="5"/>
    <n v="5"/>
    <n v="5"/>
    <n v="0"/>
    <n v="0"/>
    <n v="0"/>
    <s v="X"/>
    <s v="0.00"/>
    <s v=""/>
    <s v="FUNDACION JUAN XXIII-RONCALLI DISC."/>
    <s v=""/>
    <s v="6018307"/>
    <s v=""/>
    <n v="0"/>
    <n v="0"/>
    <m/>
    <s v="7218|JA2594_1001"/>
    <n v="11"/>
    <s v="-"/>
    <m/>
    <s v="YES"/>
    <n v="5"/>
    <s v=""/>
    <s v=""/>
    <n v="0"/>
    <s v="X"/>
    <n v="1"/>
    <s v=""/>
    <s v=""/>
    <s v=""/>
    <s v=""/>
    <n v="9"/>
    <n v="0"/>
    <m/>
    <n v="-140"/>
    <n v="0"/>
    <s v=""/>
    <s v=""/>
  </r>
  <r>
    <n v="599"/>
    <s v="31161518"/>
    <s v="Tornillo Allen de cabeza cil&amp;#237;ndrica"/>
    <s v="1101908872"/>
    <s v="1"/>
    <d v="2025-09-16T00:00:00"/>
    <s v=""/>
    <s v="4800003275"/>
    <s v="560"/>
    <d v="2025-09-15T00:00:00"/>
    <s v=""/>
    <s v=""/>
    <d v="2025-09-17T00:00:00"/>
    <n v="0"/>
    <n v="0"/>
    <s v=""/>
    <n v="1"/>
    <n v="1"/>
    <n v="1"/>
    <n v="0"/>
    <n v="0"/>
    <n v="0"/>
    <s v="X"/>
    <s v="0.00"/>
    <s v=""/>
    <s v="AMIDATA, S.A."/>
    <s v=""/>
    <s v="1247350"/>
    <s v=""/>
    <n v="0"/>
    <n v="0"/>
    <m/>
    <s v="7218|S24B05_S1071"/>
    <n v="2"/>
    <s v="-"/>
    <m/>
    <s v="YES"/>
    <n v="1"/>
    <s v=""/>
    <s v=""/>
    <n v="0"/>
    <s v="X"/>
    <n v="1"/>
    <s v=""/>
    <s v=""/>
    <s v=""/>
    <s v=""/>
    <n v="9"/>
    <n v="0"/>
    <m/>
    <n v="-135"/>
    <n v="0"/>
    <s v=""/>
    <s v=""/>
  </r>
  <r>
    <n v="600"/>
    <s v="39121415"/>
    <s v="Conector macho para PCB Molex serie SL d"/>
    <s v="1101909391"/>
    <s v="1"/>
    <d v="2025-09-17T00:00:00"/>
    <s v=""/>
    <s v="4800003278"/>
    <s v="360"/>
    <d v="2025-09-17T00:00:00"/>
    <s v=""/>
    <s v=""/>
    <d v="2025-09-18T00:00:00"/>
    <n v="0"/>
    <n v="0"/>
    <s v=""/>
    <n v="5"/>
    <n v="5"/>
    <n v="5"/>
    <n v="0"/>
    <n v="0"/>
    <n v="0"/>
    <s v="X"/>
    <s v="0.00"/>
    <s v=""/>
    <s v="AMIDATA, S.A."/>
    <s v=""/>
    <s v="6700835"/>
    <s v=""/>
    <n v="0"/>
    <n v="0"/>
    <m/>
    <s v="7218|JA2581_1001"/>
    <n v="1"/>
    <s v="-"/>
    <m/>
    <s v="YES"/>
    <n v="5"/>
    <s v=""/>
    <s v=""/>
    <n v="0"/>
    <s v="X"/>
    <n v="1"/>
    <s v=""/>
    <s v=""/>
    <s v=""/>
    <s v=""/>
    <n v="9"/>
    <n v="0"/>
    <m/>
    <n v="-134"/>
    <n v="0"/>
    <s v=""/>
    <s v=""/>
  </r>
  <r>
    <n v="601"/>
    <s v="32121612"/>
    <s v="Resistencia Vishay, de 3.9k? &amp;#177;1%, 0"/>
    <s v="1101909391"/>
    <s v="2"/>
    <d v="2025-09-17T00:00:00"/>
    <s v=""/>
    <s v="4800003278"/>
    <s v="370"/>
    <d v="2025-09-17T00:00:00"/>
    <s v=""/>
    <s v=""/>
    <d v="2025-09-18T00:00:00"/>
    <n v="0"/>
    <n v="0"/>
    <s v=""/>
    <n v="25"/>
    <n v="25"/>
    <n v="25"/>
    <n v="0"/>
    <n v="0"/>
    <n v="0"/>
    <s v="X"/>
    <s v="0.00"/>
    <s v=""/>
    <s v="AMIDATA, S.A."/>
    <s v=""/>
    <s v="6833641"/>
    <s v=""/>
    <n v="0"/>
    <n v="0"/>
    <m/>
    <s v="7218|JA2581_1001"/>
    <n v="1"/>
    <s v="-"/>
    <m/>
    <s v="YES"/>
    <n v="25"/>
    <s v=""/>
    <s v=""/>
    <n v="0"/>
    <s v="X"/>
    <n v="1"/>
    <s v=""/>
    <s v=""/>
    <s v=""/>
    <s v=""/>
    <n v="9"/>
    <n v="0"/>
    <m/>
    <n v="-134"/>
    <n v="0"/>
    <s v=""/>
    <s v=""/>
  </r>
  <r>
    <n v="602"/>
    <s v="44122109"/>
    <s v="Cinta de gancho y bucle RS PRO de color"/>
    <s v="1101910399"/>
    <s v="1"/>
    <d v="2025-09-19T00:00:00"/>
    <s v=""/>
    <s v="4800003284"/>
    <s v="100"/>
    <d v="2025-09-19T00:00:00"/>
    <s v=""/>
    <s v=""/>
    <d v="2025-09-20T00:00:00"/>
    <n v="0"/>
    <n v="0"/>
    <s v=""/>
    <n v="1"/>
    <n v="1"/>
    <n v="1"/>
    <n v="0"/>
    <n v="0"/>
    <n v="0"/>
    <s v="X"/>
    <s v="0.00"/>
    <s v=""/>
    <s v="AMIDATA, S.A."/>
    <s v=""/>
    <s v="8904149"/>
    <s v=""/>
    <n v="0"/>
    <n v="0"/>
    <m/>
    <s v="7218|JA2581_1001"/>
    <n v="1"/>
    <s v="-"/>
    <m/>
    <s v="YES"/>
    <n v="1"/>
    <s v=""/>
    <s v=""/>
    <n v="0"/>
    <s v="X"/>
    <n v="1"/>
    <s v=""/>
    <s v=""/>
    <s v=""/>
    <s v=""/>
    <n v="9"/>
    <n v="0"/>
    <m/>
    <n v="-132"/>
    <n v="0"/>
    <s v=""/>
    <s v=""/>
  </r>
  <r>
    <n v="603"/>
    <s v="7889090900000"/>
    <s v="ROPA LABORAL CATALOGO INDRA"/>
    <s v="1101910728"/>
    <s v="1"/>
    <d v="2025-09-22T00:00:00"/>
    <s v=""/>
    <s v="4900011337"/>
    <s v="10"/>
    <d v="2025-09-23T00:00:00"/>
    <s v=""/>
    <s v=""/>
    <d v="2025-12-31T00:00:00"/>
    <n v="40"/>
    <n v="8"/>
    <s v=""/>
    <n v="1"/>
    <n v="1"/>
    <n v="1"/>
    <n v="0"/>
    <n v="0"/>
    <n v="0"/>
    <s v="X"/>
    <s v="0.00"/>
    <s v=""/>
    <s v="VESTUARIO Y PROTECCION LABORAL JOYS"/>
    <s v="INDRA SISTEMAS S.A."/>
    <s v="7889090900000"/>
    <s v=""/>
    <n v="0"/>
    <n v="0"/>
    <m/>
    <s v="7218|2GP240_1020"/>
    <n v="99"/>
    <s v="-"/>
    <m/>
    <s v="YES"/>
    <n v="1"/>
    <s v=""/>
    <s v=""/>
    <n v="0"/>
    <s v="X"/>
    <n v="1"/>
    <s v=""/>
    <s v=""/>
    <s v=""/>
    <s v=""/>
    <n v="9"/>
    <n v="0"/>
    <m/>
    <n v="-30"/>
    <n v="0"/>
    <s v=""/>
    <s v=""/>
  </r>
  <r>
    <n v="604"/>
    <s v="1709800000500"/>
    <s v="COMPRA DIRECTA FERRETERIA Y HERRAMIENTAS"/>
    <s v="1101910881"/>
    <s v="1"/>
    <d v="2025-09-22T00:00:00"/>
    <s v=""/>
    <s v="4200628789"/>
    <s v="10"/>
    <d v="2025-09-26T00:00:00"/>
    <d v="2025-09-29T00:00:00"/>
    <s v=""/>
    <d v="2025-11-14T00:00:00"/>
    <n v="30"/>
    <n v="8"/>
    <s v="Liberado"/>
    <n v="1"/>
    <n v="1"/>
    <n v="1"/>
    <n v="0"/>
    <n v="0"/>
    <n v="0"/>
    <s v="X"/>
    <s v="0.00"/>
    <s v=""/>
    <s v="ABACO SUYTEC, S.A.U."/>
    <s v="OTROS FABRICANTES"/>
    <s v="1709800000500"/>
    <s v=""/>
    <n v="0"/>
    <n v="0"/>
    <m/>
    <s v="7218|S24B05_S1076"/>
    <n v="49"/>
    <s v="-"/>
    <m/>
    <s v="YES"/>
    <n v="1"/>
    <s v=""/>
    <s v=""/>
    <n v="0"/>
    <s v="X"/>
    <n v="1"/>
    <s v=""/>
    <s v=""/>
    <s v=""/>
    <s v=""/>
    <n v="9"/>
    <n v="0"/>
    <m/>
    <n v="-77"/>
    <n v="0"/>
    <s v=""/>
    <s v=""/>
  </r>
  <r>
    <n v="605"/>
    <s v="7889090900000"/>
    <s v="ROPA LABORAL CATALOGO INDRA"/>
    <s v="1101911213"/>
    <s v="1"/>
    <d v="2025-09-23T00:00:00"/>
    <s v=""/>
    <s v="4900011345"/>
    <s v="10"/>
    <d v="2025-09-23T00:00:00"/>
    <s v=""/>
    <s v=""/>
    <d v="2025-11-30T00:00:00"/>
    <n v="40"/>
    <n v="8"/>
    <s v=""/>
    <n v="1"/>
    <n v="1"/>
    <n v="1"/>
    <n v="0"/>
    <n v="0"/>
    <n v="0"/>
    <s v="X"/>
    <s v="0.00"/>
    <s v=""/>
    <s v="VESTUARIO Y PROTECCION LABORAL JOYS"/>
    <s v="INDRA SISTEMAS S.A."/>
    <s v="7889090900000"/>
    <s v=""/>
    <n v="0"/>
    <n v="0"/>
    <m/>
    <s v="7218|JA2594_1001"/>
    <n v="68"/>
    <s v="-"/>
    <m/>
    <s v="YES"/>
    <n v="1"/>
    <s v=""/>
    <s v=""/>
    <n v="0"/>
    <s v="X"/>
    <n v="1"/>
    <s v=""/>
    <s v=""/>
    <s v=""/>
    <s v=""/>
    <n v="9"/>
    <n v="0"/>
    <m/>
    <n v="-61"/>
    <n v="0"/>
    <s v=""/>
    <s v=""/>
  </r>
  <r>
    <n v="606"/>
    <s v="55121612"/>
    <s v="PK20 ETQ LSR 210X297 VDE FLUO APLI 2881"/>
    <s v="1101911902"/>
    <s v="1"/>
    <d v="2025-09-24T00:00:00"/>
    <s v=""/>
    <s v="4800003240"/>
    <s v="4640"/>
    <d v="2025-09-01T00:00:00"/>
    <s v=""/>
    <s v=""/>
    <d v="2025-09-25T00:00:00"/>
    <n v="0"/>
    <n v="0"/>
    <s v=""/>
    <n v="2"/>
    <n v="2"/>
    <n v="2"/>
    <n v="0"/>
    <n v="0"/>
    <n v="0"/>
    <s v="X"/>
    <s v="0.00"/>
    <s v=""/>
    <s v="FUNDACION JUAN XXIII-RONCALLI DISC."/>
    <s v=""/>
    <s v="993168"/>
    <s v=""/>
    <n v="0"/>
    <n v="0"/>
    <m/>
    <s v="7218|JA2594_1001"/>
    <n v="24"/>
    <s v="-"/>
    <m/>
    <s v="YES"/>
    <n v="2"/>
    <s v=""/>
    <s v=""/>
    <n v="0"/>
    <s v="X"/>
    <n v="1"/>
    <s v=""/>
    <s v=""/>
    <s v=""/>
    <s v=""/>
    <n v="9"/>
    <n v="0"/>
    <m/>
    <n v="-127"/>
    <n v="0"/>
    <s v=""/>
    <s v=""/>
  </r>
  <r>
    <n v="607"/>
    <s v="1709800000500"/>
    <s v="COMPRA DIRECTA FERRETERIA Y HERRAMIENTAS"/>
    <s v="1101911917"/>
    <s v="1"/>
    <d v="2025-09-24T00:00:00"/>
    <s v=""/>
    <s v="4200628787"/>
    <s v="10"/>
    <d v="2025-09-26T00:00:00"/>
    <d v="2025-09-29T00:00:00"/>
    <s v=""/>
    <d v="2025-11-16T00:00:00"/>
    <n v="30"/>
    <n v="8"/>
    <s v="Liberado"/>
    <n v="1"/>
    <n v="1"/>
    <n v="1"/>
    <n v="0"/>
    <n v="0"/>
    <n v="0"/>
    <s v="X"/>
    <s v="0.00"/>
    <s v=""/>
    <s v="ABACO SUYTEC, S.A.U."/>
    <s v="OTROS FABRICANTES"/>
    <s v="1709800000500"/>
    <s v=""/>
    <n v="0"/>
    <n v="0"/>
    <m/>
    <s v="7218|S24B05_S107G"/>
    <n v="51"/>
    <s v="-"/>
    <m/>
    <s v="YES"/>
    <n v="1"/>
    <s v=""/>
    <s v=""/>
    <n v="0"/>
    <s v="X"/>
    <n v="1"/>
    <s v=""/>
    <s v=""/>
    <s v=""/>
    <s v=""/>
    <n v="9"/>
    <n v="0"/>
    <m/>
    <n v="-75"/>
    <n v="0"/>
    <s v=""/>
    <s v=""/>
  </r>
  <r>
    <n v="608"/>
    <s v="32111601"/>
    <s v="Fototransistor NPN Vishay sensible a IR,"/>
    <s v="1101912966"/>
    <s v="1"/>
    <d v="2025-09-26T00:00:00"/>
    <s v=""/>
    <s v="4800003291"/>
    <s v="530"/>
    <d v="2025-09-25T00:00:00"/>
    <s v=""/>
    <s v=""/>
    <d v="2025-09-27T00:00:00"/>
    <n v="0"/>
    <n v="0"/>
    <s v=""/>
    <n v="10"/>
    <n v="10"/>
    <n v="10"/>
    <n v="0"/>
    <n v="0"/>
    <n v="0"/>
    <s v="X"/>
    <s v="0.00"/>
    <s v=""/>
    <s v="AMIDATA, S.A."/>
    <s v=""/>
    <s v="7082822"/>
    <s v=""/>
    <n v="0"/>
    <n v="0"/>
    <m/>
    <s v="7218|S24B05_S1076"/>
    <n v="2"/>
    <s v="-"/>
    <m/>
    <s v="YES"/>
    <n v="10"/>
    <s v=""/>
    <s v=""/>
    <n v="0"/>
    <s v="X"/>
    <n v="1"/>
    <s v=""/>
    <s v=""/>
    <s v=""/>
    <s v=""/>
    <n v="9"/>
    <n v="0"/>
    <m/>
    <n v="-125"/>
    <n v="0"/>
    <s v=""/>
    <s v=""/>
  </r>
  <r>
    <n v="609"/>
    <s v="1359900000500"/>
    <s v="COMPRA DIRECTA ELECTRICOS/ELECTRONICOS"/>
    <s v="1101912981"/>
    <s v="1"/>
    <d v="2025-09-26T00:00:00"/>
    <s v=""/>
    <s v="4200630006"/>
    <s v="10"/>
    <d v="2025-10-06T00:00:00"/>
    <d v="2025-10-07T00:00:00"/>
    <s v=""/>
    <d v="2025-11-29T00:00:00"/>
    <n v="30"/>
    <n v="8"/>
    <s v="Liberado"/>
    <n v="1"/>
    <n v="1"/>
    <n v="1"/>
    <n v="0"/>
    <n v="0"/>
    <n v="0"/>
    <s v="X"/>
    <s v="0.00"/>
    <s v=""/>
    <s v="SARVER S.L."/>
    <s v="OTROS FABRICANTES"/>
    <s v="1359900000500"/>
    <s v=""/>
    <n v="0"/>
    <n v="0"/>
    <m/>
    <s v="7218|S24B05_S1076"/>
    <n v="54"/>
    <s v="-"/>
    <m/>
    <s v="YES"/>
    <n v="1"/>
    <s v=""/>
    <s v=""/>
    <n v="0"/>
    <s v="X"/>
    <n v="1"/>
    <s v=""/>
    <s v=""/>
    <s v=""/>
    <s v=""/>
    <n v="9"/>
    <n v="0"/>
    <m/>
    <n v="-62"/>
    <n v="0"/>
    <s v=""/>
    <s v=""/>
  </r>
  <r>
    <n v="610"/>
    <s v="1359900000500"/>
    <s v="COMPRA DIRECTA ELECTRICOS/ELECTRONICOS"/>
    <s v="1101913015"/>
    <s v="1"/>
    <d v="2025-09-26T00:00:00"/>
    <s v=""/>
    <s v="4200630007"/>
    <s v="10"/>
    <d v="2025-10-06T00:00:00"/>
    <d v="2025-10-07T00:00:00"/>
    <s v=""/>
    <d v="2025-11-27T00:00:00"/>
    <n v="30"/>
    <n v="8"/>
    <s v="Liberado"/>
    <n v="2"/>
    <n v="2"/>
    <n v="2"/>
    <n v="0"/>
    <n v="0"/>
    <n v="0"/>
    <s v="X"/>
    <s v="0.00"/>
    <s v=""/>
    <s v="GRUPO ELECTRO-STOCKS,S.L.U"/>
    <s v="OTROS FABRICANTES"/>
    <s v="1359900000500"/>
    <s v=""/>
    <n v="0"/>
    <n v="0"/>
    <m/>
    <s v="7218|S24B05_S1074"/>
    <n v="52"/>
    <s v="-"/>
    <m/>
    <s v="YES"/>
    <n v="2"/>
    <s v=""/>
    <s v=""/>
    <n v="0"/>
    <s v="X"/>
    <n v="1"/>
    <s v=""/>
    <s v=""/>
    <s v=""/>
    <s v=""/>
    <n v="9"/>
    <n v="0"/>
    <m/>
    <n v="-64"/>
    <n v="0"/>
    <s v=""/>
    <s v=""/>
  </r>
  <r>
    <n v="611"/>
    <s v="32000000"/>
    <s v="Funda termorrectr&amp;#225;ctil TE Connectiv"/>
    <s v="1101913156"/>
    <s v="1"/>
    <d v="2025-09-26T00:00:00"/>
    <s v=""/>
    <s v="4800003291"/>
    <s v="590"/>
    <d v="2025-09-25T00:00:00"/>
    <s v=""/>
    <s v=""/>
    <d v="2025-09-27T00:00:00"/>
    <n v="40"/>
    <n v="8"/>
    <s v=""/>
    <n v="2"/>
    <n v="2"/>
    <n v="2"/>
    <n v="0"/>
    <n v="0"/>
    <n v="0"/>
    <s v="X"/>
    <s v="0.00"/>
    <s v=""/>
    <s v="AMIDATA, S.A."/>
    <s v=""/>
    <s v="7183317P"/>
    <s v=""/>
    <n v="0"/>
    <n v="0"/>
    <m/>
    <s v="7218|S24B05_S08"/>
    <n v="2"/>
    <s v="-"/>
    <m/>
    <s v="YES"/>
    <n v="2"/>
    <s v=""/>
    <s v=""/>
    <n v="0"/>
    <s v="X"/>
    <n v="1"/>
    <s v=""/>
    <s v=""/>
    <s v=""/>
    <s v=""/>
    <n v="9"/>
    <n v="0"/>
    <m/>
    <n v="-125"/>
    <n v="0"/>
    <s v=""/>
    <s v=""/>
  </r>
  <r>
    <n v="612"/>
    <s v=""/>
    <s v="CONEXIÓN CENTRALITAS INCENDIOS"/>
    <s v="1101915959"/>
    <s v="1"/>
    <d v="2025-10-03T00:00:00"/>
    <s v=""/>
    <s v="4300353869"/>
    <s v="10"/>
    <d v="2025-10-07T00:00:00"/>
    <d v="2025-10-07T00:00:00"/>
    <s v=""/>
    <d v="2026-01-31T00:00:00"/>
    <n v="0"/>
    <n v="0"/>
    <s v="Liberado"/>
    <n v="1"/>
    <n v="1"/>
    <n v="0"/>
    <n v="0"/>
    <n v="0"/>
    <n v="0"/>
    <s v=""/>
    <s v="0.00"/>
    <s v=""/>
    <s v="VEOLIA SERVICIOS LECAM, S.A.U."/>
    <s v=""/>
    <s v=""/>
    <s v=""/>
    <n v="0"/>
    <n v="0"/>
    <m/>
    <s v="7218|S24B05_S1076"/>
    <n v="116"/>
    <s v="-"/>
    <m/>
    <s v=""/>
    <s v=""/>
    <s v=""/>
    <s v=""/>
    <n v="0"/>
    <s v=""/>
    <n v="0"/>
    <s v=""/>
    <s v=""/>
    <s v=""/>
    <s v=""/>
    <n v="10"/>
    <n v="1"/>
    <m/>
    <n v="1"/>
    <n v="1"/>
    <n v="0"/>
    <s v=""/>
  </r>
  <r>
    <n v="613"/>
    <s v="39121004"/>
    <s v="Fuente de alimentaci&amp;#243;n conmutada Ex"/>
    <s v="1101915964"/>
    <s v="1"/>
    <d v="2025-10-03T00:00:00"/>
    <s v=""/>
    <s v="4800003318"/>
    <s v="80"/>
    <d v="2025-10-03T00:00:00"/>
    <s v=""/>
    <s v=""/>
    <d v="2025-10-04T00:00:00"/>
    <n v="0"/>
    <n v="0"/>
    <s v=""/>
    <n v="2"/>
    <n v="2"/>
    <n v="2"/>
    <n v="0"/>
    <n v="0"/>
    <n v="0"/>
    <s v="X"/>
    <s v="0.00"/>
    <s v=""/>
    <s v="AMIDATA, S.A."/>
    <s v=""/>
    <s v="6273787"/>
    <s v=""/>
    <n v="0"/>
    <n v="0"/>
    <m/>
    <s v="7218|S24B05_S1074"/>
    <n v="1"/>
    <s v="-"/>
    <m/>
    <s v="YES"/>
    <n v="2"/>
    <s v=""/>
    <s v=""/>
    <n v="0"/>
    <s v="X"/>
    <n v="1"/>
    <s v=""/>
    <s v=""/>
    <s v=""/>
    <s v=""/>
    <n v="10"/>
    <n v="0"/>
    <m/>
    <n v="-118"/>
    <n v="0"/>
    <s v=""/>
    <s v=""/>
  </r>
  <r>
    <n v="614"/>
    <s v="1359900000500"/>
    <s v="COMPRA DIRECTA ELECTRICOS/ELECTRONICOS"/>
    <s v="1101916037"/>
    <s v="1"/>
    <d v="2025-10-03T00:00:00"/>
    <s v=""/>
    <s v="4200630828"/>
    <s v="10"/>
    <d v="2025-10-10T00:00:00"/>
    <d v="2025-10-14T00:00:00"/>
    <s v=""/>
    <d v="2025-12-31T00:00:00"/>
    <n v="30"/>
    <n v="8"/>
    <s v="Liberado"/>
    <n v="5"/>
    <n v="5"/>
    <n v="5"/>
    <n v="0"/>
    <n v="0"/>
    <n v="0"/>
    <s v="X"/>
    <s v="0.00"/>
    <s v=""/>
    <s v="SARVER S.L."/>
    <s v="OTROS FABRICANTES"/>
    <s v="1359900000500"/>
    <s v=""/>
    <n v="0"/>
    <n v="0"/>
    <m/>
    <s v="7218|JA2578_1001"/>
    <n v="82"/>
    <s v="-"/>
    <m/>
    <s v="YES"/>
    <n v="5"/>
    <s v=""/>
    <s v=""/>
    <n v="0"/>
    <s v="X"/>
    <n v="1"/>
    <s v=""/>
    <s v=""/>
    <s v=""/>
    <s v=""/>
    <n v="10"/>
    <n v="0"/>
    <m/>
    <n v="-30"/>
    <n v="0"/>
    <s v=""/>
    <s v=""/>
  </r>
  <r>
    <n v="615"/>
    <s v="1359900000500"/>
    <s v="COMPRA DIRECTA ELECTRICOS/ELECTRONICOS"/>
    <s v="1101916037"/>
    <s v="2"/>
    <d v="2025-10-03T00:00:00"/>
    <s v=""/>
    <s v="4200630828"/>
    <s v="20"/>
    <d v="2025-10-10T00:00:00"/>
    <d v="2025-10-14T00:00:00"/>
    <s v=""/>
    <d v="2025-12-31T00:00:00"/>
    <n v="30"/>
    <n v="8"/>
    <s v="Liberado"/>
    <n v="1"/>
    <n v="1"/>
    <n v="1"/>
    <n v="0"/>
    <n v="0"/>
    <n v="0"/>
    <s v="X"/>
    <s v="0.00"/>
    <s v=""/>
    <s v="SARVER S.L."/>
    <s v="OTROS FABRICANTES"/>
    <s v="1359900000500"/>
    <s v=""/>
    <n v="0"/>
    <n v="0"/>
    <m/>
    <s v="7218|JA2578_1001"/>
    <n v="82"/>
    <s v="-"/>
    <m/>
    <s v="YES"/>
    <n v="1"/>
    <s v=""/>
    <s v=""/>
    <n v="0"/>
    <s v="X"/>
    <n v="1"/>
    <s v=""/>
    <s v=""/>
    <s v=""/>
    <s v=""/>
    <n v="10"/>
    <n v="0"/>
    <m/>
    <n v="-30"/>
    <n v="0"/>
    <s v=""/>
    <s v=""/>
  </r>
  <r>
    <n v="616"/>
    <s v="1359900000500"/>
    <s v="COMPRA DIRECTA ELECTRICOS/ELECTRONICOS"/>
    <s v="1101916037"/>
    <s v="3"/>
    <d v="2025-10-03T00:00:00"/>
    <s v=""/>
    <s v="4200630828"/>
    <s v="30"/>
    <d v="2025-10-10T00:00:00"/>
    <d v="2025-10-14T00:00:00"/>
    <s v=""/>
    <d v="2025-12-31T00:00:00"/>
    <n v="30"/>
    <n v="8"/>
    <s v="Liberado"/>
    <n v="1"/>
    <n v="1"/>
    <n v="1"/>
    <n v="0"/>
    <n v="0"/>
    <n v="0"/>
    <s v="X"/>
    <s v="0.00"/>
    <s v=""/>
    <s v="SARVER S.L."/>
    <s v="OTROS FABRICANTES"/>
    <s v="1359900000500"/>
    <s v=""/>
    <n v="0"/>
    <n v="0"/>
    <m/>
    <s v="7218|JA2578_1001"/>
    <n v="82"/>
    <s v="-"/>
    <m/>
    <s v="YES"/>
    <n v="1"/>
    <s v=""/>
    <s v=""/>
    <n v="0"/>
    <s v="X"/>
    <n v="1"/>
    <s v=""/>
    <s v=""/>
    <s v=""/>
    <s v=""/>
    <n v="10"/>
    <n v="0"/>
    <m/>
    <n v="-30"/>
    <n v="0"/>
    <s v=""/>
    <s v=""/>
  </r>
  <r>
    <n v="617"/>
    <s v="39121421"/>
    <s v="Conector de potencia industrial Macho, F"/>
    <s v="1101916440"/>
    <s v="1"/>
    <d v="2025-10-06T00:00:00"/>
    <s v=""/>
    <s v="4800003320"/>
    <s v="280"/>
    <d v="2025-10-06T00:00:00"/>
    <s v=""/>
    <s v=""/>
    <d v="2025-10-07T00:00:00"/>
    <n v="0"/>
    <n v="0"/>
    <s v=""/>
    <n v="1"/>
    <n v="1"/>
    <n v="1"/>
    <n v="0"/>
    <n v="0"/>
    <n v="0"/>
    <s v="X"/>
    <s v="0.00"/>
    <s v=""/>
    <s v="AMIDATA, S.A."/>
    <s v=""/>
    <s v="5306101"/>
    <s v=""/>
    <n v="0"/>
    <n v="0"/>
    <m/>
    <s v="7218|JA2581_1001"/>
    <n v="1"/>
    <s v="-"/>
    <m/>
    <s v="YES"/>
    <n v="1"/>
    <s v=""/>
    <s v=""/>
    <n v="0"/>
    <s v="X"/>
    <n v="1"/>
    <s v=""/>
    <s v=""/>
    <s v=""/>
    <s v=""/>
    <n v="10"/>
    <n v="0"/>
    <m/>
    <n v="-115"/>
    <n v="0"/>
    <s v=""/>
    <s v=""/>
  </r>
  <r>
    <n v="618"/>
    <s v="55121704"/>
    <s v="Se&amp;#241;al de protecci&amp;#243;n contra inc"/>
    <s v="1101917916"/>
    <s v="1"/>
    <d v="2025-10-09T00:00:00"/>
    <s v=""/>
    <s v="4800003327"/>
    <s v="50"/>
    <d v="2025-10-08T00:00:00"/>
    <s v=""/>
    <s v=""/>
    <d v="2025-10-10T00:00:00"/>
    <n v="0"/>
    <n v="0"/>
    <s v=""/>
    <n v="1"/>
    <n v="1"/>
    <n v="1"/>
    <n v="0"/>
    <n v="0"/>
    <n v="0"/>
    <s v="X"/>
    <s v="0.00"/>
    <s v=""/>
    <s v="AMIDATA, S.A."/>
    <s v=""/>
    <s v="2209872"/>
    <s v=""/>
    <n v="0"/>
    <n v="0"/>
    <m/>
    <s v="7218|JA2582_1001"/>
    <n v="2"/>
    <s v="-"/>
    <m/>
    <s v="YES"/>
    <n v="1"/>
    <s v=""/>
    <s v=""/>
    <n v="0"/>
    <s v="X"/>
    <n v="1"/>
    <s v=""/>
    <s v=""/>
    <s v=""/>
    <s v=""/>
    <n v="10"/>
    <n v="0"/>
    <m/>
    <n v="-112"/>
    <n v="0"/>
    <s v=""/>
    <s v=""/>
  </r>
  <r>
    <n v="619"/>
    <s v="1359900000500"/>
    <s v="COMPRA DIRECTA ELECTRICOS/ELECTRONICOS"/>
    <s v="1101918375"/>
    <s v="1"/>
    <d v="2025-10-09T00:00:00"/>
    <s v=""/>
    <s v="4200631682"/>
    <s v="10"/>
    <d v="2025-10-16T00:00:00"/>
    <d v="2025-10-21T00:00:00"/>
    <s v=""/>
    <d v="2025-12-31T00:00:00"/>
    <n v="30"/>
    <n v="8"/>
    <s v="Liberado"/>
    <n v="1"/>
    <n v="1"/>
    <n v="1"/>
    <n v="0"/>
    <n v="0"/>
    <n v="0"/>
    <s v="X"/>
    <s v="0.00"/>
    <s v=""/>
    <s v="SARVER S.L."/>
    <s v="OTROS FABRICANTES"/>
    <s v="1359900000500"/>
    <s v=""/>
    <n v="0"/>
    <n v="0"/>
    <m/>
    <s v="7218|JA2578_1001"/>
    <n v="76"/>
    <s v="-"/>
    <m/>
    <s v="YES"/>
    <n v="1"/>
    <s v=""/>
    <s v=""/>
    <n v="0"/>
    <s v="X"/>
    <n v="1"/>
    <s v=""/>
    <s v=""/>
    <s v=""/>
    <s v=""/>
    <n v="10"/>
    <n v="0"/>
    <m/>
    <n v="-30"/>
    <n v="0"/>
    <s v=""/>
    <s v=""/>
  </r>
  <r>
    <n v="620"/>
    <s v="39121529"/>
    <s v="Contactor ABB ESB25-40N-01 ESB de 4 polo"/>
    <s v="1101918581"/>
    <s v="1"/>
    <d v="2025-10-10T00:00:00"/>
    <s v=""/>
    <s v="4800003329"/>
    <s v="630"/>
    <d v="2025-10-09T00:00:00"/>
    <s v=""/>
    <s v=""/>
    <d v="2025-10-11T00:00:00"/>
    <n v="0"/>
    <n v="0"/>
    <s v=""/>
    <n v="1"/>
    <n v="1"/>
    <n v="1"/>
    <n v="0"/>
    <n v="0"/>
    <n v="0"/>
    <s v="X"/>
    <s v="0.00"/>
    <s v=""/>
    <s v="AMIDATA, S.A."/>
    <s v=""/>
    <s v="2111460"/>
    <s v=""/>
    <n v="0"/>
    <n v="0"/>
    <m/>
    <s v="7218|S24B05_S1074"/>
    <n v="2"/>
    <s v="-"/>
    <m/>
    <s v="YES"/>
    <n v="1"/>
    <s v=""/>
    <s v=""/>
    <n v="0"/>
    <s v="X"/>
    <n v="1"/>
    <s v=""/>
    <s v=""/>
    <s v=""/>
    <s v=""/>
    <n v="10"/>
    <n v="0"/>
    <m/>
    <n v="-111"/>
    <n v="0"/>
    <s v=""/>
    <s v=""/>
  </r>
  <r>
    <n v="621"/>
    <s v=""/>
    <s v="PROGRAMACIÓN CENTRALITA DE INCENDIOS"/>
    <s v="1101920430"/>
    <s v="1"/>
    <d v="2025-10-15T00:00:00"/>
    <s v=""/>
    <s v="4300354754"/>
    <s v="10"/>
    <d v="2025-10-23T00:00:00"/>
    <d v="2025-11-18T00:00:00"/>
    <s v=""/>
    <d v="2025-11-30T00:00:00"/>
    <n v="0"/>
    <n v="0"/>
    <s v="Liberado"/>
    <n v="1"/>
    <n v="1"/>
    <n v="0"/>
    <n v="0"/>
    <n v="0"/>
    <n v="0"/>
    <s v=""/>
    <s v="0.00"/>
    <s v=""/>
    <s v="IBERCOIN INGENIEROS, S.L."/>
    <s v=""/>
    <s v=""/>
    <s v=""/>
    <n v="2"/>
    <n v="2"/>
    <m/>
    <s v="7218|S24B05_S1076"/>
    <n v="38"/>
    <s v="-"/>
    <m/>
    <s v=""/>
    <s v=""/>
    <s v=""/>
    <s v=""/>
    <n v="1"/>
    <s v=""/>
    <n v="0"/>
    <s v=""/>
    <s v=""/>
    <s v=""/>
    <s v=""/>
    <n v="10"/>
    <n v="1"/>
    <m/>
    <n v="-61"/>
    <n v="0"/>
    <s v=""/>
    <s v=""/>
  </r>
  <r>
    <n v="622"/>
    <s v="1709800000500"/>
    <s v="COMPRA DIRECTA FERRETERIA Y HERRAMIENTAS"/>
    <s v="1101920785"/>
    <s v="1"/>
    <d v="2025-10-16T00:00:00"/>
    <s v=""/>
    <s v="4200633117"/>
    <s v="10"/>
    <d v="2025-10-28T00:00:00"/>
    <d v="2025-10-30T00:00:00"/>
    <s v=""/>
    <d v="2025-12-08T00:00:00"/>
    <n v="30"/>
    <n v="8"/>
    <s v="Liberado"/>
    <n v="5"/>
    <n v="5"/>
    <n v="5"/>
    <n v="0"/>
    <n v="0"/>
    <n v="0"/>
    <s v="X"/>
    <s v="0.00"/>
    <s v=""/>
    <s v="FELIPE DE MARCO, S.A."/>
    <s v="OTROS FABRICANTES"/>
    <s v="1709800000500"/>
    <s v=""/>
    <n v="0"/>
    <n v="0"/>
    <m/>
    <s v="7218|JA2593_1001"/>
    <n v="41"/>
    <s v="-"/>
    <m/>
    <s v="YES"/>
    <n v="5"/>
    <s v=""/>
    <s v=""/>
    <n v="0"/>
    <s v="X"/>
    <n v="1"/>
    <s v=""/>
    <s v=""/>
    <s v=""/>
    <s v=""/>
    <n v="10"/>
    <n v="0"/>
    <m/>
    <n v="-53"/>
    <n v="0"/>
    <s v=""/>
    <s v=""/>
  </r>
  <r>
    <n v="623"/>
    <s v="7889090900000"/>
    <s v="ROPA LABORAL CATALOGO INDRA"/>
    <s v="1101921504"/>
    <s v="1"/>
    <d v="2025-10-20T00:00:00"/>
    <s v=""/>
    <s v="4900011607"/>
    <s v="10"/>
    <d v="2025-10-20T00:00:00"/>
    <s v=""/>
    <s v=""/>
    <d v="2025-12-31T00:00:00"/>
    <n v="0"/>
    <n v="8"/>
    <s v=""/>
    <n v="1"/>
    <n v="1"/>
    <n v="1"/>
    <n v="0"/>
    <n v="0"/>
    <n v="0"/>
    <s v="X"/>
    <s v="0.00"/>
    <s v=""/>
    <s v="VESTUARIO Y PROTECCION LABORAL JOYS"/>
    <s v="INDRA SISTEMAS S.A."/>
    <s v="7889090900000"/>
    <s v=""/>
    <n v="0"/>
    <n v="0"/>
    <m/>
    <s v="7218|JA2594_1001"/>
    <n v="72"/>
    <s v="-"/>
    <m/>
    <s v="YES"/>
    <n v="1"/>
    <s v=""/>
    <s v=""/>
    <n v="0"/>
    <s v="X"/>
    <n v="1"/>
    <s v=""/>
    <s v=""/>
    <s v=""/>
    <s v=""/>
    <n v="10"/>
    <n v="0"/>
    <m/>
    <n v="-30"/>
    <n v="0"/>
    <s v=""/>
    <s v=""/>
  </r>
  <r>
    <n v="624"/>
    <s v="1359900000500"/>
    <s v="COMPRA DIRECTA ELECTRICOS/ELECTRONICOS"/>
    <s v="1101921894"/>
    <s v="1"/>
    <d v="2025-10-20T00:00:00"/>
    <s v=""/>
    <s v="4200634297"/>
    <s v="10"/>
    <d v="2025-11-04T00:00:00"/>
    <d v="2025-11-05T00:00:00"/>
    <s v=""/>
    <d v="2025-12-31T00:00:00"/>
    <n v="30"/>
    <n v="8"/>
    <s v="Liberado"/>
    <n v="7"/>
    <n v="7"/>
    <n v="7"/>
    <n v="0"/>
    <n v="0"/>
    <n v="0"/>
    <s v="X"/>
    <s v="0.00"/>
    <s v=""/>
    <s v="SARVER S.L."/>
    <s v="OTROS FABRICANTES"/>
    <s v="1359900000500"/>
    <s v=""/>
    <n v="0"/>
    <n v="0"/>
    <m/>
    <s v="7218|S24B05_S1074"/>
    <n v="57"/>
    <s v="-"/>
    <m/>
    <s v="YES"/>
    <n v="7"/>
    <s v=""/>
    <s v=""/>
    <n v="0"/>
    <s v="X"/>
    <n v="1"/>
    <s v=""/>
    <s v=""/>
    <s v=""/>
    <s v=""/>
    <n v="10"/>
    <n v="0"/>
    <m/>
    <n v="-30"/>
    <n v="0"/>
    <s v=""/>
    <s v=""/>
  </r>
  <r>
    <n v="625"/>
    <s v="31201503"/>
    <s v="Cinta de enmascarar de Papel 3M SCOTCH 1"/>
    <s v="1101923738"/>
    <s v="1"/>
    <d v="2025-10-23T00:00:00"/>
    <s v=""/>
    <s v="4800003359"/>
    <s v="170"/>
    <d v="2025-10-23T00:00:00"/>
    <s v=""/>
    <s v=""/>
    <d v="2025-10-24T00:00:00"/>
    <n v="0"/>
    <n v="0"/>
    <s v=""/>
    <n v="5"/>
    <n v="5"/>
    <n v="5"/>
    <n v="0"/>
    <n v="0"/>
    <n v="0"/>
    <s v="X"/>
    <s v="0.00"/>
    <s v=""/>
    <s v="AMIDATA, S.A."/>
    <s v=""/>
    <s v="1240913"/>
    <s v=""/>
    <n v="0"/>
    <n v="0"/>
    <m/>
    <s v="7218|S24B05_S1071"/>
    <n v="1"/>
    <s v="-"/>
    <m/>
    <s v="YES"/>
    <n v="5"/>
    <s v=""/>
    <s v=""/>
    <n v="0"/>
    <s v="X"/>
    <n v="1"/>
    <s v=""/>
    <s v=""/>
    <s v=""/>
    <s v=""/>
    <n v="10"/>
    <n v="0"/>
    <m/>
    <n v="-98"/>
    <n v="0"/>
    <s v=""/>
    <s v=""/>
  </r>
  <r>
    <n v="626"/>
    <s v="39121402"/>
    <s v="Clavija Kopp de 2P de color Negro, para"/>
    <s v="1101923956"/>
    <s v="1"/>
    <d v="2025-10-23T00:00:00"/>
    <s v=""/>
    <s v="4800003359"/>
    <s v="620"/>
    <d v="2025-10-23T00:00:00"/>
    <s v=""/>
    <s v=""/>
    <d v="2025-10-24T00:00:00"/>
    <n v="0"/>
    <n v="0"/>
    <s v=""/>
    <n v="2"/>
    <n v="2"/>
    <n v="2"/>
    <n v="0"/>
    <n v="0"/>
    <n v="0"/>
    <s v="X"/>
    <s v="0.00"/>
    <s v=""/>
    <s v="AMIDATA, S.A."/>
    <s v=""/>
    <s v="2425782"/>
    <s v=""/>
    <n v="0"/>
    <n v="0"/>
    <m/>
    <s v="7218|JA2581_1001"/>
    <n v="1"/>
    <s v="-"/>
    <m/>
    <s v="YES"/>
    <n v="2"/>
    <s v=""/>
    <s v=""/>
    <n v="0"/>
    <s v="X"/>
    <n v="1"/>
    <s v=""/>
    <s v=""/>
    <s v=""/>
    <s v=""/>
    <n v="10"/>
    <n v="0"/>
    <m/>
    <n v="-98"/>
    <n v="0"/>
    <s v=""/>
    <s v=""/>
  </r>
  <r>
    <n v="627"/>
    <s v="3220190900000"/>
    <s v="ACCESORIOS PARA MONITORES / TELEVISIONES"/>
    <s v="1101926538"/>
    <s v="1"/>
    <d v="2025-10-29T00:00:00"/>
    <s v=""/>
    <s v="4200634682"/>
    <s v="10"/>
    <d v="2025-11-06T00:00:00"/>
    <d v="2025-11-06T00:00:00"/>
    <s v=""/>
    <d v="2025-11-11T00:00:00"/>
    <n v="60"/>
    <n v="8"/>
    <s v="Liberado"/>
    <n v="1"/>
    <n v="1"/>
    <n v="1"/>
    <n v="0"/>
    <n v="0"/>
    <n v="0"/>
    <s v="X"/>
    <s v="0.00"/>
    <s v=""/>
    <s v="DELL COMPUTER, S.A."/>
    <s v="OTROS FABRICANTES"/>
    <s v="3220190900000"/>
    <s v=""/>
    <n v="0"/>
    <n v="0"/>
    <m/>
    <s v="7218|S24B05_P10261"/>
    <n v="5"/>
    <s v="-"/>
    <m/>
    <s v="YES"/>
    <n v="1"/>
    <s v=""/>
    <s v=""/>
    <n v="0"/>
    <s v="X"/>
    <n v="1"/>
    <s v=""/>
    <s v=""/>
    <s v=""/>
    <s v=""/>
    <n v="10"/>
    <n v="0"/>
    <m/>
    <n v="-80"/>
    <n v="0"/>
    <s v=""/>
    <s v=""/>
  </r>
  <r>
    <n v="628"/>
    <s v="31161716"/>
    <s v="Tuerca autoblocante 1/4-28 (NE)plg RS PR"/>
    <s v="1101927261"/>
    <s v="1"/>
    <d v="2025-10-30T00:00:00"/>
    <s v=""/>
    <s v="4800003376"/>
    <s v="140"/>
    <d v="2025-10-30T00:00:00"/>
    <s v=""/>
    <s v=""/>
    <d v="2025-10-31T00:00:00"/>
    <n v="0"/>
    <n v="0"/>
    <s v=""/>
    <n v="100"/>
    <n v="100"/>
    <n v="100"/>
    <n v="0"/>
    <n v="0"/>
    <n v="0"/>
    <s v="X"/>
    <s v="0.00"/>
    <s v=""/>
    <s v="AMIDATA, S.A."/>
    <s v=""/>
    <s v="2451276"/>
    <s v=""/>
    <n v="0"/>
    <n v="0"/>
    <m/>
    <s v="7218|JA2583_1001"/>
    <n v="1"/>
    <s v="-"/>
    <m/>
    <s v="YES"/>
    <n v="100"/>
    <s v=""/>
    <s v=""/>
    <n v="0"/>
    <s v="X"/>
    <n v="1"/>
    <s v=""/>
    <s v=""/>
    <s v=""/>
    <s v=""/>
    <n v="10"/>
    <n v="0"/>
    <m/>
    <n v="-91"/>
    <n v="0"/>
    <s v=""/>
    <s v=""/>
  </r>
  <r>
    <n v="629"/>
    <s v="1359900000500"/>
    <s v="COMPRA DIRECTA ELECTRICOS/ELECTRONICOS"/>
    <s v="1101930054"/>
    <s v="1"/>
    <d v="2025-11-06T00:00:00"/>
    <s v=""/>
    <s v="4200636221"/>
    <s v="10"/>
    <d v="2025-11-14T00:00:00"/>
    <d v="2025-11-17T00:00:00"/>
    <s v=""/>
    <d v="2026-01-31T00:00:00"/>
    <n v="30"/>
    <n v="8"/>
    <s v="Liberado"/>
    <n v="1"/>
    <n v="1"/>
    <n v="1"/>
    <n v="0"/>
    <n v="0"/>
    <n v="0"/>
    <s v="X"/>
    <s v="0.00"/>
    <s v=""/>
    <s v="SARVER S.L."/>
    <s v="OTROS FABRICANTES"/>
    <s v="1359900000500"/>
    <s v=""/>
    <n v="0"/>
    <n v="0"/>
    <m/>
    <s v="7218|S24B05_S1076"/>
    <n v="78"/>
    <s v="-"/>
    <m/>
    <s v=""/>
    <s v=""/>
    <s v="YES"/>
    <n v="1"/>
    <n v="0"/>
    <s v=""/>
    <n v="0"/>
    <s v=""/>
    <s v=""/>
    <s v=""/>
    <s v=""/>
    <n v="11"/>
    <n v="1"/>
    <m/>
    <n v="1"/>
    <n v="0"/>
    <s v=""/>
    <s v=""/>
  </r>
  <r>
    <n v="630"/>
    <s v="26121629"/>
    <s v="Cable de conexi&amp;#243;n RS PRO, &amp;#225;rea"/>
    <s v="1101935942"/>
    <s v="1"/>
    <d v="2025-11-20T00:00:00"/>
    <s v=""/>
    <s v="4800003427"/>
    <s v="420"/>
    <d v="2025-11-19T00:00:00"/>
    <s v=""/>
    <s v=""/>
    <d v="2025-11-21T00:00:00"/>
    <n v="0"/>
    <n v="0"/>
    <s v=""/>
    <n v="1"/>
    <n v="1"/>
    <n v="1"/>
    <n v="0"/>
    <n v="0"/>
    <n v="0"/>
    <s v="X"/>
    <s v="0.00"/>
    <s v=""/>
    <s v="AMIDATA, S.A."/>
    <s v=""/>
    <s v="8114431"/>
    <s v=""/>
    <n v="0"/>
    <n v="0"/>
    <m/>
    <s v="7218|JA2581_1001"/>
    <n v="2"/>
    <s v="-"/>
    <m/>
    <s v="YES"/>
    <n v="1"/>
    <s v=""/>
    <s v=""/>
    <n v="0"/>
    <s v="X"/>
    <n v="1"/>
    <s v=""/>
    <s v=""/>
    <s v=""/>
    <s v=""/>
    <n v="11"/>
    <n v="0"/>
    <m/>
    <n v="-70"/>
    <n v="0"/>
    <s v=""/>
    <s v=""/>
  </r>
  <r>
    <n v="631"/>
    <s v="32111503"/>
    <s v="Bombilla LED, 4,2 W, casquillo GU10, Bla"/>
    <s v="1101939635"/>
    <s v="1"/>
    <d v="2025-11-28T00:00:00"/>
    <s v=""/>
    <s v="4800003446"/>
    <s v="170"/>
    <d v="2025-11-27T00:00:00"/>
    <s v=""/>
    <s v=""/>
    <d v="2025-11-29T00:00:00"/>
    <n v="0"/>
    <n v="0"/>
    <s v=""/>
    <n v="10"/>
    <n v="10"/>
    <n v="10"/>
    <n v="0"/>
    <n v="0"/>
    <n v="0"/>
    <s v="X"/>
    <s v="0.00"/>
    <s v=""/>
    <s v="AMIDATA, S.A."/>
    <s v=""/>
    <s v="2889633"/>
    <s v=""/>
    <n v="0"/>
    <n v="0"/>
    <m/>
    <s v="7218|JA2581_1001"/>
    <n v="2"/>
    <s v="-"/>
    <m/>
    <s v="YES"/>
    <n v="10"/>
    <s v=""/>
    <s v=""/>
    <n v="0"/>
    <s v="X"/>
    <n v="1"/>
    <s v=""/>
    <s v=""/>
    <s v=""/>
    <s v=""/>
    <n v="11"/>
    <n v="0"/>
    <m/>
    <n v="-62"/>
    <n v="0"/>
    <s v=""/>
    <s v=""/>
  </r>
  <r>
    <n v="632"/>
    <s v="1359900000500"/>
    <s v="COMPRA DIRECTA ELECTRICOS/ELECTRONICOS"/>
    <s v="1101942089"/>
    <s v="1"/>
    <d v="2025-12-03T00:00:00"/>
    <s v=""/>
    <s v="4200644071"/>
    <s v="50"/>
    <d v="2026-01-07T00:00:00"/>
    <d v="2026-01-08T00:00:00"/>
    <s v=""/>
    <d v="2026-01-21T00:00:00"/>
    <n v="30"/>
    <n v="8"/>
    <s v="Liberado"/>
    <n v="5"/>
    <n v="5"/>
    <n v="5"/>
    <n v="0"/>
    <n v="0"/>
    <n v="0"/>
    <s v="X"/>
    <s v="0.00"/>
    <s v=""/>
    <s v="GRUPO ELECTRO-STOCKS,S.L.U"/>
    <s v="OTROS FABRICANTES"/>
    <s v="1359900000500"/>
    <s v=""/>
    <n v="0"/>
    <n v="0"/>
    <m/>
    <s v="7218|JA2593_1001"/>
    <n v="14"/>
    <s v="-"/>
    <m/>
    <s v="YES"/>
    <n v="5"/>
    <s v=""/>
    <s v=""/>
    <n v="0"/>
    <s v="X"/>
    <n v="1"/>
    <s v=""/>
    <s v=""/>
    <s v=""/>
    <s v=""/>
    <n v="12"/>
    <n v="0"/>
    <m/>
    <n v="-9"/>
    <n v="0"/>
    <s v=""/>
    <s v=""/>
  </r>
  <r>
    <n v="633"/>
    <s v="1359900000500"/>
    <s v="COMPRA DIRECTA ELECTRICOS/ELECTRONICOS"/>
    <s v="1101942113"/>
    <s v="1"/>
    <d v="2025-12-03T00:00:00"/>
    <s v=""/>
    <s v="4200644074"/>
    <s v="20"/>
    <d v="2026-01-07T00:00:00"/>
    <d v="2026-01-08T00:00:00"/>
    <s v=""/>
    <d v="2026-01-21T00:00:00"/>
    <n v="30"/>
    <n v="8"/>
    <s v="Liberado"/>
    <n v="5"/>
    <n v="5"/>
    <n v="5"/>
    <n v="0"/>
    <n v="0"/>
    <n v="0"/>
    <s v="X"/>
    <s v="0.00"/>
    <s v=""/>
    <s v="GRUPO ELECTRO-STOCKS,S.L.U"/>
    <s v="OTROS FABRICANTES"/>
    <s v="1359900000500"/>
    <s v=""/>
    <n v="0"/>
    <n v="0"/>
    <m/>
    <s v="7218|JA2593_1001"/>
    <n v="14"/>
    <s v="-"/>
    <m/>
    <s v="YES"/>
    <n v="5"/>
    <s v=""/>
    <s v=""/>
    <n v="0"/>
    <s v="X"/>
    <n v="1"/>
    <s v=""/>
    <s v=""/>
    <s v=""/>
    <s v=""/>
    <n v="12"/>
    <n v="0"/>
    <m/>
    <n v="-9"/>
    <n v="0"/>
    <s v=""/>
    <s v=""/>
  </r>
  <r>
    <n v="634"/>
    <s v="32000000"/>
    <s v="Prensaestopas HENSEL ASS de Poliamida Ne"/>
    <s v="1101942236"/>
    <s v="1"/>
    <d v="2025-12-04T00:00:00"/>
    <s v=""/>
    <s v="4800003490"/>
    <s v="60"/>
    <d v="2025-12-11T00:00:00"/>
    <s v=""/>
    <s v=""/>
    <d v="2025-12-05T00:00:00"/>
    <n v="0"/>
    <n v="0"/>
    <s v=""/>
    <n v="10"/>
    <n v="10"/>
    <n v="10"/>
    <n v="0"/>
    <n v="0"/>
    <n v="0"/>
    <s v="X"/>
    <s v="0.00"/>
    <s v=""/>
    <s v="AMIDATA, S.A."/>
    <s v=""/>
    <s v="0117664"/>
    <s v=""/>
    <n v="0"/>
    <n v="0"/>
    <m/>
    <s v="7218|JA2582_1001"/>
    <n v="-6"/>
    <s v="-"/>
    <m/>
    <s v="YES"/>
    <n v="10"/>
    <s v=""/>
    <s v=""/>
    <n v="0"/>
    <s v="X"/>
    <n v="1"/>
    <s v=""/>
    <s v=""/>
    <s v=""/>
    <s v=""/>
    <n v="12"/>
    <n v="0"/>
    <m/>
    <n v="-56"/>
    <n v="0"/>
    <s v=""/>
    <s v=""/>
  </r>
  <r>
    <n v="635"/>
    <s v=""/>
    <s v="PROCESSORS RACK (ENSAYOS MARKING CE)"/>
    <s v="1101944187"/>
    <s v="1"/>
    <d v="2025-12-10T00:00:00"/>
    <s v=""/>
    <s v="4300358085"/>
    <s v="10"/>
    <d v="2025-12-15T00:00:00"/>
    <d v="2026-01-19T00:00:00"/>
    <s v=""/>
    <d v="2026-02-10T00:00:00"/>
    <n v="0"/>
    <n v="0"/>
    <s v="Liberado"/>
    <n v="1"/>
    <n v="1"/>
    <n v="0"/>
    <n v="0"/>
    <n v="0"/>
    <n v="0"/>
    <s v=""/>
    <s v="15033.70"/>
    <s v=""/>
    <s v="ALTER TECHNOLOGY-TÜV NORD"/>
    <s v=""/>
    <s v=""/>
    <s v=""/>
    <n v="0"/>
    <n v="0"/>
    <m/>
    <s v="7218|S24B05_S05"/>
    <n v="57"/>
    <s v="-"/>
    <m/>
    <s v=""/>
    <s v=""/>
    <s v=""/>
    <s v=""/>
    <n v="0"/>
    <s v=""/>
    <n v="0"/>
    <s v=""/>
    <s v=""/>
    <s v=""/>
    <s v=""/>
    <n v="12"/>
    <n v="1"/>
    <m/>
    <n v="11"/>
    <n v="1"/>
    <n v="0"/>
    <s v=""/>
  </r>
  <r>
    <n v="636"/>
    <s v="1709800000500"/>
    <s v="COMPRA DIRECTA FERRETERIA Y HERRAMIENTAS"/>
    <s v="1101948479"/>
    <s v="1"/>
    <d v="2025-12-17T00:00:00"/>
    <s v=""/>
    <s v="4200645743"/>
    <s v="10"/>
    <d v="2026-01-20T00:00:00"/>
    <d v="2026-01-21T00:00:00"/>
    <s v=""/>
    <d v="2026-02-03T00:00:00"/>
    <n v="40"/>
    <n v="8"/>
    <s v="Liberado"/>
    <n v="6"/>
    <n v="6"/>
    <n v="6"/>
    <n v="0"/>
    <n v="0"/>
    <n v="0"/>
    <s v="X"/>
    <s v="0.00"/>
    <s v=""/>
    <s v="ABACO SUYTEC, S.A.U."/>
    <s v="OTROS FABRICANTES"/>
    <s v="1709800000500"/>
    <s v=""/>
    <n v="0"/>
    <n v="0"/>
    <m/>
    <s v="7218|JA2582_1001"/>
    <n v="14"/>
    <s v="-"/>
    <m/>
    <s v=""/>
    <s v=""/>
    <s v="YES"/>
    <n v="6"/>
    <n v="0"/>
    <s v=""/>
    <n v="0"/>
    <s v=""/>
    <s v=""/>
    <s v=""/>
    <s v=""/>
    <n v="12"/>
    <n v="1"/>
    <m/>
    <n v="4"/>
    <n v="0"/>
    <s v=""/>
    <s v=""/>
  </r>
  <r>
    <n v="637"/>
    <s v="1359900000500"/>
    <s v="COMPRA DIRECTA ELECTRICOS/ELECTRONICOS"/>
    <s v="1101948508"/>
    <s v="1"/>
    <d v="2025-12-17T00:00:00"/>
    <s v=""/>
    <s v="4200645756"/>
    <s v="10"/>
    <d v="2026-01-20T00:00:00"/>
    <d v="2026-01-21T00:00:00"/>
    <s v=""/>
    <d v="2026-02-03T00:00:00"/>
    <n v="40"/>
    <n v="8"/>
    <s v="Liberado"/>
    <n v="20"/>
    <n v="20"/>
    <n v="20"/>
    <n v="0"/>
    <n v="0"/>
    <n v="0"/>
    <s v="X"/>
    <s v="0.00"/>
    <s v=""/>
    <s v="GRUPO ELECTRO-STOCKS,S.L.U"/>
    <s v="OTROS FABRICANTES"/>
    <s v="1359900000500"/>
    <s v=""/>
    <n v="0"/>
    <n v="0"/>
    <m/>
    <s v="7218|JA2594_1001"/>
    <n v="14"/>
    <s v="-"/>
    <m/>
    <s v=""/>
    <s v=""/>
    <s v="YES"/>
    <n v="20"/>
    <n v="0"/>
    <s v=""/>
    <n v="0"/>
    <s v=""/>
    <s v=""/>
    <s v=""/>
    <s v=""/>
    <n v="12"/>
    <n v="1"/>
    <m/>
    <n v="4"/>
    <n v="0"/>
    <s v=""/>
    <s v=""/>
  </r>
  <r>
    <n v="638"/>
    <s v="43211730"/>
    <s v="Inyector de PoE 2 puertos, entrada 100 -"/>
    <s v="1101949201"/>
    <s v="1"/>
    <d v="2025-12-18T00:00:00"/>
    <s v=""/>
    <s v="4800003514"/>
    <s v="460"/>
    <d v="2025-12-18T00:00:00"/>
    <s v=""/>
    <s v=""/>
    <d v="2025-12-19T00:00:00"/>
    <n v="0"/>
    <n v="0"/>
    <s v=""/>
    <n v="2"/>
    <n v="2"/>
    <n v="2"/>
    <n v="0"/>
    <n v="0"/>
    <n v="0"/>
    <s v="X"/>
    <s v="0.00"/>
    <s v=""/>
    <s v="AMIDATA, S.A."/>
    <s v=""/>
    <s v="2753549"/>
    <s v=""/>
    <n v="0"/>
    <n v="0"/>
    <m/>
    <s v="7218|JA2581_1001"/>
    <n v="1"/>
    <s v="-"/>
    <m/>
    <s v="YES"/>
    <n v="2"/>
    <s v=""/>
    <s v=""/>
    <n v="0"/>
    <s v="X"/>
    <n v="1"/>
    <s v=""/>
    <s v=""/>
    <s v=""/>
    <s v=""/>
    <n v="12"/>
    <n v="0"/>
    <m/>
    <n v="-42"/>
    <n v="0"/>
    <s v=""/>
    <s v=""/>
  </r>
  <r>
    <n v="639"/>
    <s v="26121629"/>
    <s v="Cable de alimentaci&amp;#243;n StarTech.com"/>
    <s v="1101949201"/>
    <s v="2"/>
    <d v="2025-12-18T00:00:00"/>
    <s v=""/>
    <s v="4800003514"/>
    <s v="470"/>
    <d v="2025-12-18T00:00:00"/>
    <s v=""/>
    <s v=""/>
    <d v="2025-12-19T00:00:00"/>
    <n v="0"/>
    <n v="0"/>
    <s v=""/>
    <n v="2"/>
    <n v="2"/>
    <n v="2"/>
    <n v="0"/>
    <n v="0"/>
    <n v="0"/>
    <s v="X"/>
    <s v="0.00"/>
    <s v=""/>
    <s v="AMIDATA, S.A."/>
    <s v=""/>
    <s v="2677825"/>
    <s v=""/>
    <n v="0"/>
    <n v="0"/>
    <m/>
    <s v="7218|JA2581_1001"/>
    <n v="1"/>
    <s v="-"/>
    <m/>
    <s v="YES"/>
    <n v="2"/>
    <s v=""/>
    <s v=""/>
    <n v="0"/>
    <s v="X"/>
    <n v="1"/>
    <s v=""/>
    <s v=""/>
    <s v=""/>
    <s v=""/>
    <n v="12"/>
    <n v="0"/>
    <m/>
    <n v="-42"/>
    <n v="0"/>
    <s v=""/>
    <s v=""/>
  </r>
  <r>
    <n v="640"/>
    <s v="1390706600000"/>
    <s v="DEPURADOR HUMO 2250M3/HR 30CM PRE/HEPA"/>
    <s v="1101955015"/>
    <s v="1"/>
    <d v="2026-01-14T00:00:00"/>
    <s v=""/>
    <s v="4200645767"/>
    <s v="10"/>
    <d v="2026-01-20T00:00:00"/>
    <d v="2026-01-23T00:00:00"/>
    <s v=""/>
    <d v="2026-02-15T00:00:00"/>
    <n v="40"/>
    <n v="8"/>
    <s v="Liberado"/>
    <n v="1"/>
    <n v="1"/>
    <n v="0"/>
    <n v="1"/>
    <n v="0"/>
    <n v="0"/>
    <s v=""/>
    <s v="3610.77"/>
    <s v=""/>
    <s v="MILEXIA IBÉRICA, S.A.U."/>
    <s v="CONCEPT SMOKE"/>
    <s v="CEL SS-2000"/>
    <s v=""/>
    <n v="1"/>
    <n v="0"/>
    <m/>
    <s v="7218|S24B05_P10261"/>
    <n v="26"/>
    <s v="-"/>
    <m/>
    <s v=""/>
    <s v=""/>
    <s v=""/>
    <s v=""/>
    <n v="0"/>
    <s v=""/>
    <n v="0"/>
    <s v="4200645767"/>
    <s v=""/>
    <s v=""/>
    <s v=""/>
    <n v="1"/>
    <n v="1"/>
    <m/>
    <n v="16"/>
    <n v="0"/>
    <s v=""/>
    <s v=""/>
  </r>
  <r>
    <n v="641"/>
    <s v="1709800000500"/>
    <s v="COMPRA DIRECTA FERRETERIA Y HERRAMIENTAS"/>
    <s v="1101958852"/>
    <s v="1"/>
    <d v="2026-01-21T00:00:00"/>
    <s v=""/>
    <s v=""/>
    <s v="0"/>
    <s v=""/>
    <s v=""/>
    <s v=""/>
    <s v=""/>
    <n v="40"/>
    <n v="8"/>
    <s v=""/>
    <n v="3"/>
    <n v="0"/>
    <n v="0"/>
    <n v="0"/>
    <n v="0"/>
    <n v="0"/>
    <s v=""/>
    <s v="0.00"/>
    <s v=""/>
    <s v=""/>
    <s v=""/>
    <s v=""/>
    <s v=""/>
    <n v="0"/>
    <n v="0"/>
    <m/>
    <s v="7218|S24B05_P10261"/>
    <e v="#VALUE!"/>
    <s v="-"/>
    <m/>
    <s v=""/>
    <s v=""/>
    <s v=""/>
    <s v=""/>
    <n v="0"/>
    <s v=""/>
    <n v="0"/>
    <s v=""/>
    <s v=""/>
    <s v=""/>
    <s v=""/>
    <n v="1"/>
    <n v="1"/>
    <m/>
    <e v="#VALUE!"/>
    <e v="#VALUE!"/>
    <e v="#VALUE!"/>
    <s v="X"/>
  </r>
  <r>
    <n v="642"/>
    <s v="3210202420000"/>
    <s v="MARCADOR EINSCAN SE-H ADH3000 P/ESCAN 3D"/>
    <s v="1101961041"/>
    <s v="1"/>
    <d v="2026-01-26T00:00:00"/>
    <s v=""/>
    <s v=""/>
    <s v="0"/>
    <s v=""/>
    <s v=""/>
    <s v=""/>
    <s v=""/>
    <n v="40"/>
    <n v="8"/>
    <s v=""/>
    <n v="2"/>
    <n v="0"/>
    <n v="0"/>
    <n v="0"/>
    <n v="0"/>
    <n v="0"/>
    <s v=""/>
    <s v="0.00"/>
    <s v=""/>
    <s v=""/>
    <s v=""/>
    <s v=""/>
    <s v=""/>
    <n v="0"/>
    <n v="0"/>
    <m/>
    <s v="7218|JA2578_1001"/>
    <e v="#VALUE!"/>
    <s v="-"/>
    <m/>
    <s v=""/>
    <s v=""/>
    <s v=""/>
    <s v=""/>
    <n v="0"/>
    <s v=""/>
    <n v="0"/>
    <s v=""/>
    <s v=""/>
    <s v=""/>
    <s v=""/>
    <n v="1"/>
    <n v="1"/>
    <m/>
    <e v="#VALUE!"/>
    <e v="#VALUE!"/>
    <e v="#VALUE!"/>
    <s v="X"/>
  </r>
  <r>
    <n v="643"/>
    <s v="1359900000500"/>
    <s v="COMPRA DIRECTA ELECTRICOS/ELECTRONICOS"/>
    <s v="1101962616"/>
    <s v="1"/>
    <d v="2026-01-28T00:00:00"/>
    <s v=""/>
    <s v=""/>
    <s v="0"/>
    <s v=""/>
    <s v=""/>
    <s v=""/>
    <s v=""/>
    <n v="40"/>
    <n v="8"/>
    <s v=""/>
    <n v="3"/>
    <n v="0"/>
    <n v="0"/>
    <n v="0"/>
    <n v="0"/>
    <n v="0"/>
    <s v=""/>
    <s v="0.00"/>
    <s v=""/>
    <s v=""/>
    <s v=""/>
    <s v=""/>
    <s v=""/>
    <n v="0"/>
    <n v="0"/>
    <m/>
    <s v="7218|JA2582_1001"/>
    <e v="#VALUE!"/>
    <s v="-"/>
    <m/>
    <s v=""/>
    <s v=""/>
    <s v=""/>
    <s v=""/>
    <n v="0"/>
    <s v=""/>
    <n v="0"/>
    <s v=""/>
    <s v=""/>
    <s v=""/>
    <s v=""/>
    <n v="1"/>
    <n v="1"/>
    <m/>
    <e v="#VALUE!"/>
    <e v="#VALUE!"/>
    <e v="#VALUE!"/>
    <s v="X"/>
  </r>
  <r>
    <n v="644"/>
    <s v="1204000333720"/>
    <s v="CNC CIR  8-98 (3M)  PLUG MS3476L8-98P"/>
    <s v="1800108782"/>
    <s v="10"/>
    <d v="2024-06-14T00:00:00"/>
    <s v=""/>
    <s v="4200569250"/>
    <s v="10"/>
    <d v="2024-07-03T00:00:00"/>
    <d v="2024-07-04T00:00:00"/>
    <s v=""/>
    <d v="2024-07-21T00:00:00"/>
    <n v="56"/>
    <n v="8"/>
    <s v="Liberado"/>
    <n v="20"/>
    <n v="20"/>
    <n v="20"/>
    <n v="0"/>
    <n v="20"/>
    <n v="0"/>
    <s v="X"/>
    <s v="0.00"/>
    <s v=""/>
    <s v="CONECTORES Y CABLES VAHER, S.A."/>
    <s v="MILITARY STANDARDS"/>
    <s v="MS3476L8-98P"/>
    <s v=""/>
    <n v="0"/>
    <n v="0"/>
    <m/>
    <s v="7218|JA2581_1001"/>
    <n v="18"/>
    <s v="-"/>
    <m/>
    <s v="YES"/>
    <n v="20"/>
    <s v=""/>
    <s v=""/>
    <n v="0"/>
    <s v="X"/>
    <n v="1"/>
    <s v=""/>
    <s v=""/>
    <s v=""/>
    <s v=""/>
    <n v="6"/>
    <n v="0"/>
    <m/>
    <n v="-558"/>
    <n v="0"/>
    <s v=""/>
    <s v=""/>
  </r>
  <r>
    <n v="645"/>
    <s v="1204100333620"/>
    <s v="CNC CIR  8-98  (3M) RECEPT CRIMP MS3470L"/>
    <s v="1800108782"/>
    <s v="20"/>
    <d v="2024-06-14T00:00:00"/>
    <s v=""/>
    <s v="4200569260"/>
    <s v="10"/>
    <d v="2024-07-03T00:00:00"/>
    <d v="2024-07-04T00:00:00"/>
    <s v=""/>
    <d v="2024-07-30T00:00:00"/>
    <n v="115"/>
    <n v="8"/>
    <s v="Liberado"/>
    <n v="20"/>
    <n v="20"/>
    <n v="40"/>
    <n v="0"/>
    <n v="20"/>
    <n v="20"/>
    <s v="X"/>
    <s v="0.00"/>
    <s v=""/>
    <s v="TTI, INC."/>
    <s v="MILITARY STANDARDS"/>
    <s v="MS3470L8-98P"/>
    <s v=""/>
    <n v="0"/>
    <n v="0"/>
    <m/>
    <s v="7218|JA2581_1001"/>
    <n v="27"/>
    <s v="-"/>
    <m/>
    <s v="YES"/>
    <n v="40"/>
    <s v=""/>
    <s v=""/>
    <n v="0"/>
    <s v="X"/>
    <n v="1"/>
    <s v=""/>
    <s v=""/>
    <s v=""/>
    <s v=""/>
    <n v="6"/>
    <n v="0"/>
    <m/>
    <n v="-549"/>
    <n v="0"/>
    <s v=""/>
    <s v=""/>
  </r>
  <r>
    <n v="646"/>
    <s v="1204101933620"/>
    <s v="CNC CIR 14-19 19P (M) MS3470L14-19P"/>
    <s v="1800108782"/>
    <s v="30"/>
    <d v="2024-06-14T00:00:00"/>
    <s v=""/>
    <s v="4200569260"/>
    <s v="20"/>
    <d v="2024-07-03T00:00:00"/>
    <d v="2024-07-04T00:00:00"/>
    <s v=""/>
    <d v="2024-07-30T00:00:00"/>
    <n v="40"/>
    <n v="8"/>
    <s v="Liberado"/>
    <n v="2"/>
    <n v="2"/>
    <n v="2"/>
    <n v="0"/>
    <n v="2"/>
    <n v="0"/>
    <s v="X"/>
    <s v="0.00"/>
    <s v=""/>
    <s v="TTI, INC."/>
    <s v="MILITARY STANDARDS"/>
    <s v="MS3470L14-19P"/>
    <s v=""/>
    <n v="0"/>
    <n v="0"/>
    <m/>
    <s v="7218|JA2581_1001"/>
    <n v="27"/>
    <s v="-"/>
    <m/>
    <s v="YES"/>
    <n v="2"/>
    <s v=""/>
    <s v=""/>
    <n v="0"/>
    <s v="X"/>
    <n v="1"/>
    <s v=""/>
    <s v=""/>
    <s v=""/>
    <s v=""/>
    <n v="6"/>
    <n v="0"/>
    <m/>
    <n v="-549"/>
    <n v="0"/>
    <s v=""/>
    <s v=""/>
  </r>
  <r>
    <n v="647"/>
    <s v="1204200430722"/>
    <s v="CNC CIR 13-4 4M PLUG CRIMP"/>
    <s v="1800108782"/>
    <s v="40"/>
    <d v="2024-06-14T00:00:00"/>
    <s v=""/>
    <s v="4200569022"/>
    <s v="10"/>
    <d v="2024-07-02T00:00:00"/>
    <s v=""/>
    <s v="BORR"/>
    <d v="2024-07-15T00:00:00"/>
    <n v="65"/>
    <n v="8"/>
    <s v=""/>
    <n v="2"/>
    <n v="2"/>
    <n v="0"/>
    <n v="2"/>
    <n v="0"/>
    <n v="0"/>
    <s v=""/>
    <s v="199.88"/>
    <s v=""/>
    <s v="ICOMPPLUS ELECTRONICS S.L"/>
    <s v="MILITARY SPECS."/>
    <s v="D38999/26ZC4PN"/>
    <s v=""/>
    <n v="0"/>
    <n v="0"/>
    <m/>
    <s v="7218|JA2581_1001"/>
    <n v="13"/>
    <s v="-"/>
    <m/>
    <s v=""/>
    <s v=""/>
    <s v=""/>
    <s v=""/>
    <n v="0"/>
    <s v=""/>
    <n v="0"/>
    <s v=""/>
    <s v=""/>
    <s v=""/>
    <s v=""/>
    <n v="6"/>
    <n v="1"/>
    <m/>
    <n v="-564"/>
    <n v="0"/>
    <s v=""/>
    <s v=""/>
  </r>
  <r>
    <n v="648"/>
    <s v="1204200430722"/>
    <s v="CNC CIR 13-4 4M PLUG CRIMP"/>
    <s v="1800108782"/>
    <s v="40"/>
    <d v="2024-06-14T00:00:00"/>
    <s v=""/>
    <s v="4200569161"/>
    <s v="20"/>
    <d v="2024-07-02T00:00:00"/>
    <d v="2024-07-04T00:00:00"/>
    <s v=""/>
    <d v="2024-07-15T00:00:00"/>
    <n v="65"/>
    <n v="8"/>
    <s v="Liberado"/>
    <n v="2"/>
    <n v="2"/>
    <n v="2"/>
    <n v="0"/>
    <n v="2"/>
    <n v="0"/>
    <s v="X"/>
    <s v="0.00"/>
    <s v=""/>
    <s v="SUMINISTROS CONECTORES PROF.,SA."/>
    <s v="MILITARY SPECS."/>
    <s v="D38999/26ZC4PN"/>
    <s v=""/>
    <n v="0"/>
    <n v="0"/>
    <m/>
    <s v="7218|JA2581_1001"/>
    <n v="13"/>
    <s v="-"/>
    <m/>
    <s v="YES"/>
    <n v="2"/>
    <s v=""/>
    <s v=""/>
    <n v="0"/>
    <s v="X"/>
    <n v="1"/>
    <s v=""/>
    <s v=""/>
    <s v=""/>
    <s v=""/>
    <n v="6"/>
    <n v="0"/>
    <m/>
    <n v="-564"/>
    <n v="0"/>
    <s v=""/>
    <s v=""/>
  </r>
  <r>
    <n v="649"/>
    <s v="1204200630320"/>
    <s v="CNC CIR  9-35   6M PLUG D38999/26ZA35PN"/>
    <s v="1800108782"/>
    <s v="50"/>
    <d v="2024-06-14T00:00:00"/>
    <s v=""/>
    <s v="4200569022"/>
    <s v="20"/>
    <d v="2024-07-02T00:00:00"/>
    <s v=""/>
    <s v="BORR"/>
    <d v="2024-07-15T00:00:00"/>
    <n v="35"/>
    <n v="8"/>
    <s v=""/>
    <n v="1"/>
    <n v="1"/>
    <n v="0"/>
    <n v="1"/>
    <n v="0"/>
    <n v="0"/>
    <s v=""/>
    <s v="93.74"/>
    <s v=""/>
    <s v="ICOMPPLUS ELECTRONICS S.L"/>
    <s v="MILITARY SPECS."/>
    <s v="D38999/26ZA35PN"/>
    <s v=""/>
    <n v="0"/>
    <n v="0"/>
    <m/>
    <s v="7218|JA2581_1001"/>
    <n v="13"/>
    <s v="-"/>
    <m/>
    <s v=""/>
    <s v=""/>
    <s v=""/>
    <s v=""/>
    <n v="0"/>
    <s v=""/>
    <n v="0"/>
    <s v=""/>
    <s v=""/>
    <s v=""/>
    <s v=""/>
    <n v="6"/>
    <n v="1"/>
    <m/>
    <n v="-564"/>
    <n v="0"/>
    <s v=""/>
    <s v=""/>
  </r>
  <r>
    <n v="650"/>
    <s v="1204200630320"/>
    <s v="CNC CIR  9-35   6M PLUG D38999/26ZA35PN"/>
    <s v="1800108782"/>
    <s v="50"/>
    <d v="2024-06-14T00:00:00"/>
    <s v=""/>
    <s v="4200569161"/>
    <s v="30"/>
    <d v="2024-07-02T00:00:00"/>
    <d v="2024-07-04T00:00:00"/>
    <s v=""/>
    <d v="2024-07-15T00:00:00"/>
    <n v="35"/>
    <n v="8"/>
    <s v="Liberado"/>
    <n v="1"/>
    <n v="1"/>
    <n v="1"/>
    <n v="0"/>
    <n v="1"/>
    <n v="0"/>
    <s v="X"/>
    <s v="0.00"/>
    <s v=""/>
    <s v="SUMINISTROS CONECTORES PROF.,SA."/>
    <s v="MILITARY SPECS."/>
    <s v="D38999/26ZA35PN"/>
    <s v=""/>
    <n v="0"/>
    <n v="0"/>
    <m/>
    <s v="7218|JA2581_1001"/>
    <n v="13"/>
    <s v="-"/>
    <m/>
    <s v="YES"/>
    <n v="1"/>
    <s v=""/>
    <s v=""/>
    <n v="0"/>
    <s v="X"/>
    <n v="1"/>
    <s v=""/>
    <s v=""/>
    <s v=""/>
    <s v=""/>
    <n v="6"/>
    <n v="0"/>
    <m/>
    <n v="-564"/>
    <n v="0"/>
    <s v=""/>
    <s v=""/>
  </r>
  <r>
    <n v="651"/>
    <s v="1204201130020"/>
    <s v="CNC CIR 19-11P/M PLUG RECT AL ZN/NI R-N"/>
    <s v="1800108782"/>
    <s v="60"/>
    <d v="2024-06-14T00:00:00"/>
    <s v=""/>
    <s v="4200569161"/>
    <s v="40"/>
    <d v="2024-07-02T00:00:00"/>
    <d v="2024-07-04T00:00:00"/>
    <s v=""/>
    <d v="2024-07-15T00:00:00"/>
    <n v="40"/>
    <n v="8"/>
    <s v="Liberado"/>
    <n v="1"/>
    <n v="1"/>
    <n v="1"/>
    <n v="0"/>
    <n v="1"/>
    <n v="0"/>
    <s v="X"/>
    <s v="0.00"/>
    <s v=""/>
    <s v="SUMINISTROS CONECTORES PROF.,SA."/>
    <s v="MILITARY SPECS."/>
    <s v="D38999/26ZF11PN"/>
    <s v=""/>
    <n v="0"/>
    <n v="0"/>
    <m/>
    <s v="7218|JA2581_1001"/>
    <n v="13"/>
    <s v="-"/>
    <m/>
    <s v="YES"/>
    <n v="1"/>
    <s v=""/>
    <s v=""/>
    <n v="0"/>
    <s v="X"/>
    <n v="1"/>
    <s v=""/>
    <s v=""/>
    <s v=""/>
    <s v=""/>
    <n v="6"/>
    <n v="0"/>
    <m/>
    <n v="-564"/>
    <n v="0"/>
    <s v=""/>
    <s v=""/>
  </r>
  <r>
    <n v="652"/>
    <s v="1204201130020"/>
    <s v="CNC CIR 19-11P/M PLUG RECT AL ZN/NI R-N"/>
    <s v="1800108782"/>
    <s v="60"/>
    <d v="2024-06-14T00:00:00"/>
    <s v=""/>
    <s v="4200569022"/>
    <s v="30"/>
    <d v="2024-07-02T00:00:00"/>
    <s v=""/>
    <s v="BORR"/>
    <d v="2024-07-15T00:00:00"/>
    <n v="40"/>
    <n v="8"/>
    <s v=""/>
    <n v="1"/>
    <n v="1"/>
    <n v="0"/>
    <n v="1"/>
    <n v="0"/>
    <n v="0"/>
    <s v=""/>
    <s v="128.62"/>
    <s v=""/>
    <s v="ICOMPPLUS ELECTRONICS S.L"/>
    <s v="MILITARY SPECS."/>
    <s v="D38999/26ZF11PN"/>
    <s v=""/>
    <n v="0"/>
    <n v="0"/>
    <m/>
    <s v="7218|JA2581_1001"/>
    <n v="13"/>
    <s v="-"/>
    <m/>
    <s v=""/>
    <s v=""/>
    <s v=""/>
    <s v=""/>
    <n v="0"/>
    <s v=""/>
    <n v="0"/>
    <s v=""/>
    <s v=""/>
    <s v=""/>
    <s v=""/>
    <n v="6"/>
    <n v="1"/>
    <m/>
    <n v="-564"/>
    <n v="0"/>
    <s v=""/>
    <s v=""/>
  </r>
  <r>
    <n v="653"/>
    <s v="1204201930820"/>
    <s v="CNC CIR 15-19 19M PLUG RECT ZN/NI ROT-N"/>
    <s v="1800108782"/>
    <s v="70"/>
    <d v="2024-06-14T00:00:00"/>
    <s v=""/>
    <s v="4200569161"/>
    <s v="50"/>
    <d v="2024-07-02T00:00:00"/>
    <d v="2024-07-04T00:00:00"/>
    <s v=""/>
    <d v="2024-07-15T00:00:00"/>
    <n v="40"/>
    <n v="8"/>
    <s v="Liberado"/>
    <n v="1"/>
    <n v="1"/>
    <n v="1"/>
    <n v="0"/>
    <n v="1"/>
    <n v="0"/>
    <s v="X"/>
    <s v="0.00"/>
    <s v=""/>
    <s v="SUMINISTROS CONECTORES PROF.,SA."/>
    <s v="MILITARY SPECS."/>
    <s v="D38999/26ZD19PN"/>
    <s v=""/>
    <n v="0"/>
    <n v="0"/>
    <m/>
    <s v="7218|JA2581_1001"/>
    <n v="13"/>
    <s v="-"/>
    <m/>
    <s v="YES"/>
    <n v="1"/>
    <s v=""/>
    <s v=""/>
    <n v="0"/>
    <s v="X"/>
    <n v="1"/>
    <s v=""/>
    <s v=""/>
    <s v=""/>
    <s v=""/>
    <n v="6"/>
    <n v="0"/>
    <m/>
    <n v="-564"/>
    <n v="0"/>
    <s v=""/>
    <s v=""/>
  </r>
  <r>
    <n v="654"/>
    <s v="1204201930820"/>
    <s v="CNC CIR 15-19 19M PLUG RECT ZN/NI ROT-N"/>
    <s v="1800108782"/>
    <s v="70"/>
    <d v="2024-06-14T00:00:00"/>
    <s v=""/>
    <s v="4200569022"/>
    <s v="40"/>
    <d v="2024-07-02T00:00:00"/>
    <s v=""/>
    <s v="BORR"/>
    <d v="2024-07-15T00:00:00"/>
    <n v="40"/>
    <n v="8"/>
    <s v=""/>
    <n v="1"/>
    <n v="1"/>
    <n v="0"/>
    <n v="1"/>
    <n v="0"/>
    <n v="0"/>
    <s v=""/>
    <s v="89.76"/>
    <s v=""/>
    <s v="ICOMPPLUS ELECTRONICS S.L"/>
    <s v="MILITARY SPECS."/>
    <s v="D38999/26ZD19PN"/>
    <s v=""/>
    <n v="0"/>
    <n v="0"/>
    <m/>
    <s v="7218|JA2581_1001"/>
    <n v="13"/>
    <s v="-"/>
    <m/>
    <s v=""/>
    <s v=""/>
    <s v=""/>
    <s v=""/>
    <n v="0"/>
    <s v=""/>
    <n v="0"/>
    <s v=""/>
    <s v=""/>
    <s v=""/>
    <s v=""/>
    <n v="6"/>
    <n v="1"/>
    <m/>
    <n v="-564"/>
    <n v="0"/>
    <s v=""/>
    <s v=""/>
  </r>
  <r>
    <n v="655"/>
    <s v="1204204130820"/>
    <s v="CNC CIR 21-41 41M PLUG RECT ZN/NI ROT-N"/>
    <s v="1800108782"/>
    <s v="80"/>
    <d v="2024-06-14T00:00:00"/>
    <s v=""/>
    <s v="4200569022"/>
    <s v="50"/>
    <d v="2024-07-02T00:00:00"/>
    <s v=""/>
    <s v="BORR"/>
    <d v="2024-07-15T00:00:00"/>
    <n v="40"/>
    <n v="8"/>
    <s v=""/>
    <n v="14"/>
    <n v="14"/>
    <n v="0"/>
    <n v="14"/>
    <n v="0"/>
    <n v="0"/>
    <s v=""/>
    <s v="938.28"/>
    <s v=""/>
    <s v="ICOMPPLUS ELECTRONICS S.L"/>
    <s v="MILITARY SPECS."/>
    <s v="D38999/26ZG41PN"/>
    <s v=""/>
    <n v="0"/>
    <n v="0"/>
    <m/>
    <s v="7218|JA2581_1001"/>
    <n v="13"/>
    <s v="-"/>
    <m/>
    <s v=""/>
    <s v=""/>
    <s v=""/>
    <s v=""/>
    <n v="0"/>
    <s v=""/>
    <n v="0"/>
    <s v=""/>
    <s v=""/>
    <s v=""/>
    <s v=""/>
    <n v="6"/>
    <n v="1"/>
    <m/>
    <n v="-564"/>
    <n v="0"/>
    <s v=""/>
    <s v=""/>
  </r>
  <r>
    <n v="656"/>
    <s v="1204204130820"/>
    <s v="CNC CIR 21-41 41M PLUG RECT ZN/NI ROT-N"/>
    <s v="1800108782"/>
    <s v="80"/>
    <d v="2024-06-14T00:00:00"/>
    <s v=""/>
    <s v="4200569165"/>
    <s v="10"/>
    <d v="2024-07-02T00:00:00"/>
    <d v="2024-07-10T00:00:00"/>
    <s v=""/>
    <d v="2024-07-15T00:00:00"/>
    <n v="40"/>
    <n v="8"/>
    <s v="Liberado"/>
    <n v="14"/>
    <n v="14"/>
    <n v="14"/>
    <n v="0"/>
    <n v="14"/>
    <n v="0"/>
    <s v="X"/>
    <s v="0.00"/>
    <s v=""/>
    <s v="CONECTORES Y CABLES VAHER, S.A."/>
    <s v="MILITARY SPECS."/>
    <s v="D38999/26ZG41PN"/>
    <s v=""/>
    <n v="0"/>
    <n v="0"/>
    <m/>
    <s v="7218|JA2581_1001"/>
    <n v="13"/>
    <s v="-"/>
    <m/>
    <s v="YES"/>
    <n v="14"/>
    <s v=""/>
    <s v=""/>
    <n v="0"/>
    <s v="X"/>
    <n v="1"/>
    <s v=""/>
    <s v=""/>
    <s v=""/>
    <s v=""/>
    <n v="6"/>
    <n v="0"/>
    <m/>
    <n v="-564"/>
    <n v="0"/>
    <s v=""/>
    <s v=""/>
  </r>
  <r>
    <n v="657"/>
    <s v="1204204131820"/>
    <s v="CNC CIR 21-41 41M PLUG RECT ZN/NI ROT-A"/>
    <s v="1800108782"/>
    <s v="90"/>
    <d v="2024-06-14T00:00:00"/>
    <s v=""/>
    <s v="4200569022"/>
    <s v="60"/>
    <d v="2024-07-02T00:00:00"/>
    <s v=""/>
    <s v="BORR"/>
    <d v="2024-07-15T00:00:00"/>
    <n v="40"/>
    <n v="8"/>
    <s v=""/>
    <n v="3"/>
    <n v="3"/>
    <n v="0"/>
    <n v="3"/>
    <n v="0"/>
    <n v="0"/>
    <s v=""/>
    <s v="486.00"/>
    <s v=""/>
    <s v="ICOMPPLUS ELECTRONICS S.L"/>
    <s v="MILITARY SPECS."/>
    <s v="D38999/26ZG41PA"/>
    <s v=""/>
    <n v="0"/>
    <n v="0"/>
    <m/>
    <s v="7218|JA2581_1001"/>
    <n v="13"/>
    <s v="-"/>
    <m/>
    <s v=""/>
    <s v=""/>
    <s v=""/>
    <s v=""/>
    <n v="0"/>
    <s v=""/>
    <n v="0"/>
    <s v=""/>
    <s v=""/>
    <s v=""/>
    <s v=""/>
    <n v="6"/>
    <n v="1"/>
    <m/>
    <n v="-564"/>
    <n v="0"/>
    <s v=""/>
    <s v=""/>
  </r>
  <r>
    <n v="658"/>
    <s v="1204204131820"/>
    <s v="CNC CIR 21-41 41M PLUG RECT ZN/NI ROT-A"/>
    <s v="1800108782"/>
    <s v="90"/>
    <d v="2024-06-14T00:00:00"/>
    <s v=""/>
    <s v="4200569161"/>
    <s v="60"/>
    <d v="2024-07-02T00:00:00"/>
    <d v="2024-07-04T00:00:00"/>
    <s v=""/>
    <d v="2024-07-15T00:00:00"/>
    <n v="40"/>
    <n v="8"/>
    <s v="Liberado"/>
    <n v="3"/>
    <n v="3"/>
    <n v="3"/>
    <n v="0"/>
    <n v="3"/>
    <n v="0"/>
    <s v="X"/>
    <s v="0.00"/>
    <s v=""/>
    <s v="SUMINISTROS CONECTORES PROF.,SA."/>
    <s v="MILITARY SPECS."/>
    <s v="D38999/26ZG41PA"/>
    <s v=""/>
    <n v="0"/>
    <n v="0"/>
    <m/>
    <s v="7218|JA2581_1001"/>
    <n v="13"/>
    <s v="-"/>
    <m/>
    <s v="YES"/>
    <n v="3"/>
    <s v=""/>
    <s v=""/>
    <n v="0"/>
    <s v="X"/>
    <n v="1"/>
    <s v=""/>
    <s v=""/>
    <s v=""/>
    <s v=""/>
    <n v="6"/>
    <n v="0"/>
    <m/>
    <n v="-564"/>
    <n v="0"/>
    <s v=""/>
    <s v=""/>
  </r>
  <r>
    <n v="659"/>
    <s v="1204205530021"/>
    <s v="CNC CIR 23-55P/M PLUG RECT AL ZN/NI R-A"/>
    <s v="1800108782"/>
    <s v="100"/>
    <d v="2024-06-14T00:00:00"/>
    <s v=""/>
    <s v="4200569022"/>
    <s v="70"/>
    <d v="2024-07-02T00:00:00"/>
    <s v=""/>
    <s v="BORR"/>
    <d v="2024-07-15T00:00:00"/>
    <n v="40"/>
    <n v="8"/>
    <s v=""/>
    <n v="2"/>
    <n v="2"/>
    <n v="0"/>
    <n v="2"/>
    <n v="0"/>
    <n v="0"/>
    <s v=""/>
    <s v="295.46"/>
    <s v=""/>
    <s v="ICOMPPLUS ELECTRONICS S.L"/>
    <s v="MILITARY SPECS."/>
    <s v="D38999/26ZH55PA"/>
    <s v=""/>
    <n v="0"/>
    <n v="0"/>
    <m/>
    <s v="7218|JA2581_1001"/>
    <n v="13"/>
    <s v="-"/>
    <m/>
    <s v=""/>
    <s v=""/>
    <s v=""/>
    <s v=""/>
    <n v="0"/>
    <s v=""/>
    <n v="0"/>
    <s v=""/>
    <s v=""/>
    <s v=""/>
    <s v=""/>
    <n v="6"/>
    <n v="1"/>
    <m/>
    <n v="-564"/>
    <n v="0"/>
    <s v=""/>
    <s v=""/>
  </r>
  <r>
    <n v="660"/>
    <s v="1204205530021"/>
    <s v="CNC CIR 23-55P/M PLUG RECT AL ZN/NI R-A"/>
    <s v="1800108782"/>
    <s v="100"/>
    <d v="2024-06-14T00:00:00"/>
    <s v=""/>
    <s v="4200569161"/>
    <s v="70"/>
    <d v="2024-07-02T00:00:00"/>
    <d v="2024-07-04T00:00:00"/>
    <s v=""/>
    <d v="2024-07-15T00:00:00"/>
    <n v="40"/>
    <n v="8"/>
    <s v="Liberado"/>
    <n v="2"/>
    <n v="2"/>
    <n v="2"/>
    <n v="0"/>
    <n v="2"/>
    <n v="0"/>
    <s v="X"/>
    <s v="0.00"/>
    <s v=""/>
    <s v="SUMINISTROS CONECTORES PROF.,SA."/>
    <s v="MILITARY SPECS."/>
    <s v="D38999/26ZH55PA"/>
    <s v=""/>
    <n v="0"/>
    <n v="0"/>
    <m/>
    <s v="7218|JA2581_1001"/>
    <n v="13"/>
    <s v="-"/>
    <m/>
    <s v="YES"/>
    <n v="2"/>
    <s v=""/>
    <s v=""/>
    <n v="0"/>
    <s v="X"/>
    <n v="1"/>
    <s v=""/>
    <s v=""/>
    <s v=""/>
    <s v=""/>
    <n v="6"/>
    <n v="0"/>
    <m/>
    <n v="-564"/>
    <n v="0"/>
    <s v=""/>
    <s v=""/>
  </r>
  <r>
    <n v="661"/>
    <s v="1204205530820"/>
    <s v="CNC CIR 23-55 55M PLUG RECT ZN/NI ROT-N"/>
    <s v="1800108782"/>
    <s v="110"/>
    <d v="2024-06-14T00:00:00"/>
    <s v=""/>
    <s v="4200569022"/>
    <s v="80"/>
    <d v="2024-07-02T00:00:00"/>
    <s v=""/>
    <s v="BORR"/>
    <d v="2024-07-15T00:00:00"/>
    <n v="40"/>
    <n v="8"/>
    <s v=""/>
    <n v="16"/>
    <n v="16"/>
    <n v="0"/>
    <n v="16"/>
    <n v="0"/>
    <n v="0"/>
    <s v=""/>
    <s v="1300.80"/>
    <s v=""/>
    <s v="ICOMPPLUS ELECTRONICS S.L"/>
    <s v="MILITARY SPECS."/>
    <s v="D38999/26ZH55PN"/>
    <s v=""/>
    <n v="0"/>
    <n v="0"/>
    <m/>
    <s v="7218|JA2581_1001"/>
    <n v="13"/>
    <s v="-"/>
    <m/>
    <s v=""/>
    <s v=""/>
    <s v=""/>
    <s v=""/>
    <n v="0"/>
    <s v=""/>
    <n v="0"/>
    <s v=""/>
    <s v=""/>
    <s v=""/>
    <s v=""/>
    <n v="6"/>
    <n v="1"/>
    <m/>
    <n v="-564"/>
    <n v="0"/>
    <s v=""/>
    <s v=""/>
  </r>
  <r>
    <n v="662"/>
    <s v="1204205530820"/>
    <s v="CNC CIR 23-55 55M PLUG RECT ZN/NI ROT-N"/>
    <s v="1800108782"/>
    <s v="110"/>
    <d v="2024-06-14T00:00:00"/>
    <s v=""/>
    <s v="4200569168"/>
    <s v="10"/>
    <d v="2024-07-02T00:00:00"/>
    <d v="2024-07-04T00:00:00"/>
    <s v=""/>
    <d v="2024-07-15T00:00:00"/>
    <n v="40"/>
    <n v="8"/>
    <s v="Liberado"/>
    <n v="16"/>
    <n v="16"/>
    <n v="16"/>
    <n v="0"/>
    <n v="16"/>
    <n v="0"/>
    <s v="X"/>
    <s v="0.00"/>
    <s v=""/>
    <s v="ICOMPPLUS ELECTRONICS S.L"/>
    <s v="MILITARY SPECS."/>
    <s v="D38999/26ZH55PN"/>
    <s v=""/>
    <n v="0"/>
    <n v="0"/>
    <m/>
    <s v="7218|JA2581_1001"/>
    <n v="13"/>
    <s v="-"/>
    <m/>
    <s v="YES"/>
    <n v="16"/>
    <s v=""/>
    <s v=""/>
    <n v="0"/>
    <s v="X"/>
    <n v="1"/>
    <s v=""/>
    <s v=""/>
    <s v=""/>
    <s v=""/>
    <n v="6"/>
    <n v="0"/>
    <m/>
    <n v="-564"/>
    <n v="0"/>
    <s v=""/>
    <s v=""/>
  </r>
  <r>
    <n v="663"/>
    <s v="1204206631820"/>
    <s v="CNC CIR 19-35 66M STRAIGHT PLUG D38999 A"/>
    <s v="1800108782"/>
    <s v="120"/>
    <d v="2024-06-14T00:00:00"/>
    <s v=""/>
    <s v="4200569168"/>
    <s v="20"/>
    <d v="2024-07-02T00:00:00"/>
    <d v="2024-07-04T00:00:00"/>
    <s v=""/>
    <d v="2024-07-15T00:00:00"/>
    <n v="75"/>
    <n v="8"/>
    <s v="Liberado"/>
    <n v="2"/>
    <n v="2"/>
    <n v="2"/>
    <n v="0"/>
    <n v="2"/>
    <n v="0"/>
    <s v="X"/>
    <s v="0.00"/>
    <s v=""/>
    <s v="ICOMPPLUS ELECTRONICS S.L"/>
    <s v="MILITARY SPECS."/>
    <s v="D38999/26ZF35PA"/>
    <s v=""/>
    <n v="0"/>
    <n v="0"/>
    <m/>
    <s v="7218|JA2581_1001"/>
    <n v="13"/>
    <s v="-"/>
    <m/>
    <s v="YES"/>
    <n v="2"/>
    <s v=""/>
    <s v=""/>
    <n v="0"/>
    <s v="X"/>
    <n v="1"/>
    <s v=""/>
    <s v=""/>
    <s v=""/>
    <s v=""/>
    <n v="6"/>
    <n v="0"/>
    <m/>
    <n v="-564"/>
    <n v="0"/>
    <s v=""/>
    <s v=""/>
  </r>
  <r>
    <n v="664"/>
    <s v="1204206631820"/>
    <s v="CNC CIR 19-35 66M STRAIGHT PLUG D38999 A"/>
    <s v="1800108782"/>
    <s v="120"/>
    <d v="2024-06-14T00:00:00"/>
    <s v=""/>
    <s v="4200569022"/>
    <s v="90"/>
    <d v="2024-07-02T00:00:00"/>
    <s v=""/>
    <s v="BORR"/>
    <d v="2024-07-15T00:00:00"/>
    <n v="75"/>
    <n v="8"/>
    <s v=""/>
    <n v="2"/>
    <n v="2"/>
    <n v="0"/>
    <n v="2"/>
    <n v="0"/>
    <n v="0"/>
    <s v=""/>
    <s v="219.74"/>
    <s v=""/>
    <s v="ICOMPPLUS ELECTRONICS S.L"/>
    <s v="MILITARY SPECS."/>
    <s v="D38999/26ZF35PA"/>
    <s v=""/>
    <n v="0"/>
    <n v="0"/>
    <m/>
    <s v="7218|JA2581_1001"/>
    <n v="13"/>
    <s v="-"/>
    <m/>
    <s v=""/>
    <s v=""/>
    <s v=""/>
    <s v=""/>
    <n v="0"/>
    <s v=""/>
    <n v="0"/>
    <s v=""/>
    <s v=""/>
    <s v=""/>
    <s v=""/>
    <n v="6"/>
    <n v="1"/>
    <m/>
    <n v="-564"/>
    <n v="0"/>
    <s v=""/>
    <s v=""/>
  </r>
  <r>
    <n v="665"/>
    <s v="1204300430820"/>
    <s v="CNC CIR 13-4 4M RECPT WALL ZN/NI ROT-N"/>
    <s v="1800108782"/>
    <s v="130"/>
    <d v="2024-06-14T00:00:00"/>
    <s v=""/>
    <s v="4200569168"/>
    <s v="30"/>
    <d v="2024-07-02T00:00:00"/>
    <d v="2024-07-04T00:00:00"/>
    <s v=""/>
    <d v="2024-07-15T00:00:00"/>
    <n v="40"/>
    <n v="8"/>
    <s v="Liberado"/>
    <n v="9"/>
    <n v="9"/>
    <n v="9"/>
    <n v="0"/>
    <n v="9"/>
    <n v="0"/>
    <s v="X"/>
    <s v="0.00"/>
    <s v=""/>
    <s v="ICOMPPLUS ELECTRONICS S.L"/>
    <s v="MILITARY SPECS."/>
    <s v="D38999/20ZC4PN"/>
    <s v=""/>
    <n v="0"/>
    <n v="0"/>
    <m/>
    <s v="7218|JA2581_1001"/>
    <n v="13"/>
    <s v="-"/>
    <m/>
    <s v="YES"/>
    <n v="9"/>
    <s v=""/>
    <s v=""/>
    <n v="0"/>
    <s v="X"/>
    <n v="1"/>
    <s v=""/>
    <s v=""/>
    <s v=""/>
    <s v=""/>
    <n v="6"/>
    <n v="0"/>
    <m/>
    <n v="-564"/>
    <n v="0"/>
    <s v=""/>
    <s v=""/>
  </r>
  <r>
    <n v="666"/>
    <s v="1204300430820"/>
    <s v="CNC CIR 13-4 4M RECPT WALL ZN/NI ROT-N"/>
    <s v="1800108782"/>
    <s v="130"/>
    <d v="2024-06-14T00:00:00"/>
    <s v=""/>
    <s v="4200569022"/>
    <s v="100"/>
    <d v="2024-07-02T00:00:00"/>
    <s v=""/>
    <s v="BORR"/>
    <d v="2024-07-15T00:00:00"/>
    <n v="40"/>
    <n v="8"/>
    <s v=""/>
    <n v="9"/>
    <n v="9"/>
    <n v="0"/>
    <n v="9"/>
    <n v="0"/>
    <n v="0"/>
    <s v=""/>
    <s v="532.62"/>
    <s v=""/>
    <s v="ICOMPPLUS ELECTRONICS S.L"/>
    <s v="MILITARY SPECS."/>
    <s v="D38999/20ZC4PN"/>
    <s v=""/>
    <n v="0"/>
    <n v="0"/>
    <m/>
    <s v="7218|JA2581_1001"/>
    <n v="13"/>
    <s v="-"/>
    <m/>
    <s v=""/>
    <s v=""/>
    <s v=""/>
    <s v=""/>
    <n v="0"/>
    <s v=""/>
    <n v="0"/>
    <s v=""/>
    <s v=""/>
    <s v=""/>
    <s v=""/>
    <n v="6"/>
    <n v="1"/>
    <m/>
    <n v="-564"/>
    <n v="0"/>
    <s v=""/>
    <s v=""/>
  </r>
  <r>
    <n v="667"/>
    <s v="1204300431820"/>
    <s v="CNC CIR 13-4 4M RECPT WALL ZN/NI ROT-A"/>
    <s v="1800108782"/>
    <s v="140"/>
    <d v="2024-06-14T00:00:00"/>
    <s v=""/>
    <s v="4200569161"/>
    <s v="80"/>
    <d v="2024-07-02T00:00:00"/>
    <d v="2024-07-04T00:00:00"/>
    <s v=""/>
    <d v="2024-07-15T00:00:00"/>
    <n v="40"/>
    <n v="8"/>
    <s v="Liberado"/>
    <n v="3"/>
    <n v="3"/>
    <n v="3"/>
    <n v="0"/>
    <n v="3"/>
    <n v="0"/>
    <s v="X"/>
    <s v="0.00"/>
    <s v=""/>
    <s v="SUMINISTROS CONECTORES PROF.,SA."/>
    <s v="MILITARY SPECS."/>
    <s v="D38999/20ZC4PA"/>
    <s v=""/>
    <n v="0"/>
    <n v="0"/>
    <m/>
    <s v="7218|JA2581_1001"/>
    <n v="13"/>
    <s v="-"/>
    <m/>
    <s v="YES"/>
    <n v="3"/>
    <s v=""/>
    <s v=""/>
    <n v="0"/>
    <s v="X"/>
    <n v="1"/>
    <s v=""/>
    <s v=""/>
    <s v=""/>
    <s v=""/>
    <n v="6"/>
    <n v="0"/>
    <m/>
    <n v="-564"/>
    <n v="0"/>
    <s v=""/>
    <s v=""/>
  </r>
  <r>
    <n v="668"/>
    <s v="1204300431820"/>
    <s v="CNC CIR 13-4 4M RECPT WALL ZN/NI ROT-A"/>
    <s v="1800108782"/>
    <s v="140"/>
    <d v="2024-06-14T00:00:00"/>
    <s v=""/>
    <s v="4200569022"/>
    <s v="110"/>
    <d v="2024-07-02T00:00:00"/>
    <s v=""/>
    <s v="BORR"/>
    <d v="2024-07-15T00:00:00"/>
    <n v="40"/>
    <n v="8"/>
    <s v=""/>
    <n v="3"/>
    <n v="3"/>
    <n v="0"/>
    <n v="3"/>
    <n v="0"/>
    <n v="0"/>
    <s v=""/>
    <s v="291.75"/>
    <s v=""/>
    <s v="ICOMPPLUS ELECTRONICS S.L"/>
    <s v="MILITARY SPECS."/>
    <s v="D38999/20ZC4PA"/>
    <s v=""/>
    <n v="0"/>
    <n v="0"/>
    <m/>
    <s v="7218|JA2581_1001"/>
    <n v="13"/>
    <s v="-"/>
    <m/>
    <s v=""/>
    <s v=""/>
    <s v=""/>
    <s v=""/>
    <n v="0"/>
    <s v=""/>
    <n v="0"/>
    <s v=""/>
    <s v=""/>
    <s v=""/>
    <s v=""/>
    <n v="6"/>
    <n v="1"/>
    <m/>
    <n v="-564"/>
    <n v="0"/>
    <s v=""/>
    <s v=""/>
  </r>
  <r>
    <n v="669"/>
    <s v="1204300730820"/>
    <s v="CNC CIR 11-99 7M RECPT WALL ZN/NI ROT-N"/>
    <s v="1800108782"/>
    <s v="150"/>
    <d v="2024-06-14T00:00:00"/>
    <s v=""/>
    <s v="4200569161"/>
    <s v="90"/>
    <d v="2024-07-02T00:00:00"/>
    <d v="2024-07-04T00:00:00"/>
    <s v=""/>
    <d v="2024-07-15T00:00:00"/>
    <n v="40"/>
    <n v="8"/>
    <s v="Liberado"/>
    <n v="1"/>
    <n v="1"/>
    <n v="1"/>
    <n v="0"/>
    <n v="1"/>
    <n v="0"/>
    <s v="X"/>
    <s v="0.00"/>
    <s v=""/>
    <s v="SUMINISTROS CONECTORES PROF.,SA."/>
    <s v="MILITARY SPECS."/>
    <s v="D38999/20ZB99PN"/>
    <s v=""/>
    <n v="0"/>
    <n v="0"/>
    <m/>
    <s v="7218|JA2581_1001"/>
    <n v="13"/>
    <s v="-"/>
    <m/>
    <s v="YES"/>
    <n v="1"/>
    <s v=""/>
    <s v=""/>
    <n v="0"/>
    <s v="X"/>
    <n v="1"/>
    <s v=""/>
    <s v=""/>
    <s v=""/>
    <s v=""/>
    <n v="6"/>
    <n v="0"/>
    <m/>
    <n v="-564"/>
    <n v="0"/>
    <s v=""/>
    <s v=""/>
  </r>
  <r>
    <n v="670"/>
    <s v="1204300730820"/>
    <s v="CNC CIR 11-99 7M RECPT WALL ZN/NI ROT-N"/>
    <s v="1800108782"/>
    <s v="150"/>
    <d v="2024-06-14T00:00:00"/>
    <s v=""/>
    <s v="4200569022"/>
    <s v="120"/>
    <d v="2024-07-02T00:00:00"/>
    <s v=""/>
    <s v="BORR"/>
    <d v="2024-07-15T00:00:00"/>
    <n v="40"/>
    <n v="8"/>
    <s v=""/>
    <n v="1"/>
    <n v="1"/>
    <n v="0"/>
    <n v="1"/>
    <n v="0"/>
    <n v="0"/>
    <s v=""/>
    <s v="62.87"/>
    <s v=""/>
    <s v="ICOMPPLUS ELECTRONICS S.L"/>
    <s v="MILITARY SPECS."/>
    <s v="D38999/20ZB99PN"/>
    <s v=""/>
    <n v="0"/>
    <n v="0"/>
    <m/>
    <s v="7218|JA2581_1001"/>
    <n v="13"/>
    <s v="-"/>
    <m/>
    <s v=""/>
    <s v=""/>
    <s v=""/>
    <s v=""/>
    <n v="0"/>
    <s v=""/>
    <n v="0"/>
    <s v=""/>
    <s v=""/>
    <s v=""/>
    <s v=""/>
    <n v="6"/>
    <n v="1"/>
    <m/>
    <n v="-564"/>
    <n v="0"/>
    <s v=""/>
    <s v=""/>
  </r>
  <r>
    <n v="671"/>
    <s v="1204301130020"/>
    <s v="CNC CIR 21-11 11P(M) RECEP CRIMP PANEL"/>
    <s v="1800108782"/>
    <s v="160"/>
    <d v="2024-06-14T00:00:00"/>
    <s v=""/>
    <s v="4200569022"/>
    <s v="130"/>
    <d v="2024-07-02T00:00:00"/>
    <s v=""/>
    <s v="BORR"/>
    <d v="2024-07-15T00:00:00"/>
    <n v="30"/>
    <n v="8"/>
    <s v=""/>
    <n v="1"/>
    <n v="1"/>
    <n v="0"/>
    <n v="1"/>
    <n v="0"/>
    <n v="0"/>
    <s v=""/>
    <s v="154.69"/>
    <s v=""/>
    <s v="ICOMPPLUS ELECTRONICS S.L"/>
    <s v="MILITARY SPECS."/>
    <s v="D38999/26ZG11PN"/>
    <s v=""/>
    <n v="0"/>
    <n v="0"/>
    <m/>
    <s v="7218|JA2581_1001"/>
    <n v="13"/>
    <s v="-"/>
    <m/>
    <s v=""/>
    <s v=""/>
    <s v=""/>
    <s v=""/>
    <n v="0"/>
    <s v=""/>
    <n v="0"/>
    <s v=""/>
    <s v=""/>
    <s v=""/>
    <s v=""/>
    <n v="6"/>
    <n v="1"/>
    <m/>
    <n v="-564"/>
    <n v="0"/>
    <s v=""/>
    <s v=""/>
  </r>
  <r>
    <n v="672"/>
    <s v="1204301130020"/>
    <s v="CNC CIR 21-11 11P(M) RECEP CRIMP PANEL"/>
    <s v="1800108782"/>
    <s v="160"/>
    <d v="2024-06-14T00:00:00"/>
    <s v=""/>
    <s v="4200569161"/>
    <s v="100"/>
    <d v="2024-07-02T00:00:00"/>
    <d v="2024-07-04T00:00:00"/>
    <s v=""/>
    <d v="2024-07-15T00:00:00"/>
    <n v="30"/>
    <n v="8"/>
    <s v="Liberado"/>
    <n v="1"/>
    <n v="1"/>
    <n v="1"/>
    <n v="0"/>
    <n v="1"/>
    <n v="0"/>
    <s v="X"/>
    <s v="0.00"/>
    <s v=""/>
    <s v="SUMINISTROS CONECTORES PROF.,SA."/>
    <s v="MILITARY SPECS."/>
    <s v="D38999/26ZG11PN"/>
    <s v=""/>
    <n v="0"/>
    <n v="0"/>
    <m/>
    <s v="7218|JA2581_1001"/>
    <n v="13"/>
    <s v="-"/>
    <m/>
    <s v="YES"/>
    <n v="1"/>
    <s v=""/>
    <s v=""/>
    <n v="0"/>
    <s v="X"/>
    <n v="1"/>
    <s v=""/>
    <s v=""/>
    <s v=""/>
    <s v=""/>
    <n v="6"/>
    <n v="0"/>
    <m/>
    <n v="-564"/>
    <n v="0"/>
    <s v=""/>
    <s v=""/>
  </r>
  <r>
    <n v="673"/>
    <s v="1204301130021"/>
    <s v="CNC CIR 19-11P/M RCPT RECT AL ZN/NI R-N"/>
    <s v="1800108782"/>
    <s v="170"/>
    <d v="2024-06-14T00:00:00"/>
    <s v=""/>
    <s v="4200569022"/>
    <s v="140"/>
    <d v="2024-07-02T00:00:00"/>
    <s v=""/>
    <s v="BORR"/>
    <d v="2024-07-15T00:00:00"/>
    <n v="40"/>
    <n v="8"/>
    <s v=""/>
    <n v="1"/>
    <n v="1"/>
    <n v="0"/>
    <n v="1"/>
    <n v="0"/>
    <n v="0"/>
    <s v=""/>
    <s v="139.94"/>
    <s v=""/>
    <s v="ICOMPPLUS ELECTRONICS S.L"/>
    <s v="MILITARY SPECS."/>
    <s v="D38999/20ZF11PN"/>
    <s v=""/>
    <n v="0"/>
    <n v="0"/>
    <m/>
    <s v="7218|JA2581_1001"/>
    <n v="13"/>
    <s v="-"/>
    <m/>
    <s v=""/>
    <s v=""/>
    <s v=""/>
    <s v=""/>
    <n v="0"/>
    <s v=""/>
    <n v="0"/>
    <s v=""/>
    <s v=""/>
    <s v=""/>
    <s v=""/>
    <n v="6"/>
    <n v="1"/>
    <m/>
    <n v="-564"/>
    <n v="0"/>
    <s v=""/>
    <s v=""/>
  </r>
  <r>
    <n v="674"/>
    <s v="1204301130021"/>
    <s v="CNC CIR 19-11P/M RCPT RECT AL ZN/NI R-N"/>
    <s v="1800108782"/>
    <s v="170"/>
    <d v="2024-06-14T00:00:00"/>
    <s v=""/>
    <s v="4200569161"/>
    <s v="110"/>
    <d v="2024-07-02T00:00:00"/>
    <d v="2024-07-04T00:00:00"/>
    <s v=""/>
    <d v="2024-07-15T00:00:00"/>
    <n v="40"/>
    <n v="8"/>
    <s v="Liberado"/>
    <n v="1"/>
    <n v="1"/>
    <n v="1"/>
    <n v="0"/>
    <n v="1"/>
    <n v="0"/>
    <s v="X"/>
    <s v="0.00"/>
    <s v=""/>
    <s v="SUMINISTROS CONECTORES PROF.,SA."/>
    <s v="MILITARY SPECS."/>
    <s v="D38999/20ZF11PN"/>
    <s v=""/>
    <n v="0"/>
    <n v="0"/>
    <m/>
    <s v="7218|JA2581_1001"/>
    <n v="13"/>
    <s v="-"/>
    <m/>
    <s v="YES"/>
    <n v="1"/>
    <s v=""/>
    <s v=""/>
    <n v="0"/>
    <s v="X"/>
    <n v="1"/>
    <s v=""/>
    <s v=""/>
    <s v=""/>
    <s v=""/>
    <n v="6"/>
    <n v="0"/>
    <m/>
    <n v="-564"/>
    <n v="0"/>
    <s v=""/>
    <s v=""/>
  </r>
  <r>
    <n v="675"/>
    <s v="1204301130620"/>
    <s v="CNC CIR 21-11 11M RECEP WALL CRIMP ROT-N"/>
    <s v="1800108782"/>
    <s v="180"/>
    <d v="2024-06-14T00:00:00"/>
    <s v=""/>
    <s v="4200569161"/>
    <s v="120"/>
    <d v="2024-07-02T00:00:00"/>
    <d v="2024-07-04T00:00:00"/>
    <s v=""/>
    <d v="2024-07-15T00:00:00"/>
    <n v="40"/>
    <n v="8"/>
    <s v="Liberado"/>
    <n v="1"/>
    <n v="1"/>
    <n v="1"/>
    <n v="0"/>
    <n v="1"/>
    <n v="0"/>
    <s v="X"/>
    <s v="0.00"/>
    <s v=""/>
    <s v="SUMINISTROS CONECTORES PROF.,SA."/>
    <s v="MILITARY SPECS."/>
    <s v="D38999/20ZG11PN"/>
    <s v=""/>
    <n v="0"/>
    <n v="0"/>
    <m/>
    <s v="7218|JA2581_1001"/>
    <n v="13"/>
    <s v="-"/>
    <m/>
    <s v="YES"/>
    <n v="1"/>
    <s v=""/>
    <s v=""/>
    <n v="0"/>
    <s v="X"/>
    <n v="1"/>
    <s v=""/>
    <s v=""/>
    <s v=""/>
    <s v=""/>
    <n v="6"/>
    <n v="0"/>
    <m/>
    <n v="-564"/>
    <n v="0"/>
    <s v=""/>
    <s v=""/>
  </r>
  <r>
    <n v="676"/>
    <s v="1204301130620"/>
    <s v="CNC CIR 21-11 11M RECEP WALL CRIMP ROT-N"/>
    <s v="1800108782"/>
    <s v="180"/>
    <d v="2024-06-14T00:00:00"/>
    <s v=""/>
    <s v="4200569022"/>
    <s v="150"/>
    <d v="2024-07-02T00:00:00"/>
    <s v=""/>
    <s v="BORR"/>
    <d v="2024-07-15T00:00:00"/>
    <n v="40"/>
    <n v="8"/>
    <s v=""/>
    <n v="1"/>
    <n v="1"/>
    <n v="0"/>
    <n v="1"/>
    <n v="0"/>
    <n v="0"/>
    <s v=""/>
    <s v="229.70"/>
    <s v=""/>
    <s v="ICOMPPLUS ELECTRONICS S.L"/>
    <s v="MILITARY SPECS."/>
    <s v="D38999/20ZG11PN"/>
    <s v=""/>
    <n v="0"/>
    <n v="0"/>
    <m/>
    <s v="7218|JA2581_1001"/>
    <n v="13"/>
    <s v="-"/>
    <m/>
    <s v=""/>
    <s v=""/>
    <s v=""/>
    <s v=""/>
    <n v="0"/>
    <s v=""/>
    <n v="0"/>
    <s v=""/>
    <s v=""/>
    <s v=""/>
    <s v=""/>
    <n v="6"/>
    <n v="1"/>
    <m/>
    <n v="-564"/>
    <n v="0"/>
    <s v=""/>
    <s v=""/>
  </r>
  <r>
    <n v="677"/>
    <s v="1204301930821"/>
    <s v="CNC CIR 15-19 19M RECPT WALL ZN/NI ROT-N"/>
    <s v="1800108782"/>
    <s v="190"/>
    <d v="2024-06-14T00:00:00"/>
    <s v=""/>
    <s v="4200569161"/>
    <s v="130"/>
    <d v="2024-07-02T00:00:00"/>
    <d v="2024-07-04T00:00:00"/>
    <s v=""/>
    <d v="2024-07-15T00:00:00"/>
    <n v="40"/>
    <n v="8"/>
    <s v="Liberado"/>
    <n v="1"/>
    <n v="1"/>
    <n v="1"/>
    <n v="0"/>
    <n v="1"/>
    <n v="0"/>
    <s v="X"/>
    <s v="0.00"/>
    <s v=""/>
    <s v="SUMINISTROS CONECTORES PROF.,SA."/>
    <s v="MILITARY SPECS."/>
    <s v="D38999/20ZD19PN"/>
    <s v=""/>
    <n v="0"/>
    <n v="0"/>
    <m/>
    <s v="7218|JA2581_1001"/>
    <n v="13"/>
    <s v="-"/>
    <m/>
    <s v="YES"/>
    <n v="1"/>
    <s v=""/>
    <s v=""/>
    <n v="0"/>
    <s v="X"/>
    <n v="1"/>
    <s v=""/>
    <s v=""/>
    <s v=""/>
    <s v=""/>
    <n v="6"/>
    <n v="0"/>
    <m/>
    <n v="-564"/>
    <n v="0"/>
    <s v=""/>
    <s v=""/>
  </r>
  <r>
    <n v="678"/>
    <s v="1204301930821"/>
    <s v="CNC CIR 15-19 19M RECPT WALL ZN/NI ROT-N"/>
    <s v="1800108782"/>
    <s v="190"/>
    <d v="2024-06-14T00:00:00"/>
    <s v=""/>
    <s v="4200569022"/>
    <s v="160"/>
    <d v="2024-07-02T00:00:00"/>
    <s v=""/>
    <s v="BORR"/>
    <d v="2024-07-15T00:00:00"/>
    <n v="40"/>
    <n v="8"/>
    <s v=""/>
    <n v="1"/>
    <n v="1"/>
    <n v="0"/>
    <n v="1"/>
    <n v="0"/>
    <n v="0"/>
    <s v=""/>
    <s v="79.95"/>
    <s v=""/>
    <s v="ICOMPPLUS ELECTRONICS S.L"/>
    <s v="MILITARY SPECS."/>
    <s v="D38999/20ZD19PN"/>
    <s v=""/>
    <n v="0"/>
    <n v="0"/>
    <m/>
    <s v="7218|JA2581_1001"/>
    <n v="13"/>
    <s v="-"/>
    <m/>
    <s v=""/>
    <s v=""/>
    <s v=""/>
    <s v=""/>
    <n v="0"/>
    <s v=""/>
    <n v="0"/>
    <s v=""/>
    <s v=""/>
    <s v=""/>
    <s v=""/>
    <n v="6"/>
    <n v="1"/>
    <m/>
    <n v="-564"/>
    <n v="0"/>
    <s v=""/>
    <s v=""/>
  </r>
  <r>
    <n v="679"/>
    <s v="1204301931820"/>
    <s v="CNC CIR 15-19 19M RECPT WALL ZN/NI ROT-A"/>
    <s v="1800108782"/>
    <s v="200"/>
    <d v="2024-06-14T00:00:00"/>
    <s v=""/>
    <s v="4200569022"/>
    <s v="170"/>
    <d v="2024-07-02T00:00:00"/>
    <s v=""/>
    <s v="BORR"/>
    <d v="2024-07-15T00:00:00"/>
    <n v="40"/>
    <n v="8"/>
    <s v=""/>
    <n v="1"/>
    <n v="1"/>
    <n v="0"/>
    <n v="1"/>
    <n v="0"/>
    <n v="0"/>
    <s v=""/>
    <s v="94.21"/>
    <s v=""/>
    <s v="ICOMPPLUS ELECTRONICS S.L"/>
    <s v="MILITARY SPECS."/>
    <s v="D38999/20ZD19PA"/>
    <s v=""/>
    <n v="0"/>
    <n v="0"/>
    <m/>
    <s v="7218|JA2581_1001"/>
    <n v="13"/>
    <s v="-"/>
    <m/>
    <s v=""/>
    <s v=""/>
    <s v=""/>
    <s v=""/>
    <n v="0"/>
    <s v=""/>
    <n v="0"/>
    <s v=""/>
    <s v=""/>
    <s v=""/>
    <s v=""/>
    <n v="6"/>
    <n v="1"/>
    <m/>
    <n v="-564"/>
    <n v="0"/>
    <s v=""/>
    <s v=""/>
  </r>
  <r>
    <n v="680"/>
    <s v="1204301931820"/>
    <s v="CNC CIR 15-19 19M RECPT WALL ZN/NI ROT-A"/>
    <s v="1800108782"/>
    <s v="200"/>
    <d v="2024-06-14T00:00:00"/>
    <s v=""/>
    <s v="4200569161"/>
    <s v="140"/>
    <d v="2024-07-02T00:00:00"/>
    <d v="2024-07-04T00:00:00"/>
    <s v=""/>
    <d v="2024-07-15T00:00:00"/>
    <n v="40"/>
    <n v="8"/>
    <s v="Liberado"/>
    <n v="1"/>
    <n v="1"/>
    <n v="1"/>
    <n v="0"/>
    <n v="1"/>
    <n v="0"/>
    <s v="X"/>
    <s v="0.00"/>
    <s v=""/>
    <s v="SUMINISTROS CONECTORES PROF.,SA."/>
    <s v="MILITARY SPECS."/>
    <s v="D38999/20ZD19PA"/>
    <s v=""/>
    <n v="0"/>
    <n v="0"/>
    <m/>
    <s v="7218|JA2581_1001"/>
    <n v="13"/>
    <s v="-"/>
    <m/>
    <s v="YES"/>
    <n v="1"/>
    <s v=""/>
    <s v=""/>
    <n v="0"/>
    <s v="X"/>
    <n v="1"/>
    <s v=""/>
    <s v=""/>
    <s v=""/>
    <s v=""/>
    <n v="6"/>
    <n v="0"/>
    <m/>
    <n v="-564"/>
    <n v="0"/>
    <s v=""/>
    <s v=""/>
  </r>
  <r>
    <n v="681"/>
    <s v="1204304130820"/>
    <s v="CNC CIR 21-41 41M RECPT WALL ZN/NI ROT-N"/>
    <s v="1800108782"/>
    <s v="210"/>
    <d v="2024-06-14T00:00:00"/>
    <s v=""/>
    <s v="4200569022"/>
    <s v="180"/>
    <d v="2024-07-02T00:00:00"/>
    <s v=""/>
    <s v="BORR"/>
    <d v="2024-07-15T00:00:00"/>
    <n v="40"/>
    <n v="8"/>
    <s v=""/>
    <n v="4"/>
    <n v="4"/>
    <n v="0"/>
    <n v="4"/>
    <n v="0"/>
    <n v="0"/>
    <s v=""/>
    <s v="379.24"/>
    <s v=""/>
    <s v="ICOMPPLUS ELECTRONICS S.L"/>
    <s v="MILITARY SPECS."/>
    <s v="D38999/20ZG41PN"/>
    <s v=""/>
    <n v="0"/>
    <n v="0"/>
    <m/>
    <s v="7218|JA2581_1001"/>
    <n v="13"/>
    <s v="-"/>
    <m/>
    <s v=""/>
    <s v=""/>
    <s v=""/>
    <s v=""/>
    <n v="0"/>
    <s v=""/>
    <n v="0"/>
    <s v=""/>
    <s v=""/>
    <s v=""/>
    <s v=""/>
    <n v="6"/>
    <n v="1"/>
    <m/>
    <n v="-564"/>
    <n v="0"/>
    <s v=""/>
    <s v=""/>
  </r>
  <r>
    <n v="682"/>
    <s v="1204304130820"/>
    <s v="CNC CIR 21-41 41M RECPT WALL ZN/NI ROT-N"/>
    <s v="1800108782"/>
    <s v="210"/>
    <d v="2024-06-14T00:00:00"/>
    <s v=""/>
    <s v="4200569161"/>
    <s v="150"/>
    <d v="2024-07-02T00:00:00"/>
    <d v="2024-07-04T00:00:00"/>
    <s v=""/>
    <d v="2024-07-15T00:00:00"/>
    <n v="40"/>
    <n v="8"/>
    <s v="Liberado"/>
    <n v="4"/>
    <n v="4"/>
    <n v="4"/>
    <n v="0"/>
    <n v="4"/>
    <n v="0"/>
    <s v="X"/>
    <s v="0.00"/>
    <s v=""/>
    <s v="SUMINISTROS CONECTORES PROF.,SA."/>
    <s v="MILITARY SPECS."/>
    <s v="D38999/20ZG41PN"/>
    <s v=""/>
    <n v="0"/>
    <n v="0"/>
    <m/>
    <s v="7218|JA2581_1001"/>
    <n v="13"/>
    <s v="-"/>
    <m/>
    <s v="YES"/>
    <n v="4"/>
    <s v=""/>
    <s v=""/>
    <n v="0"/>
    <s v="X"/>
    <n v="1"/>
    <s v=""/>
    <s v=""/>
    <s v=""/>
    <s v=""/>
    <n v="6"/>
    <n v="0"/>
    <m/>
    <n v="-564"/>
    <n v="0"/>
    <s v=""/>
    <s v=""/>
  </r>
  <r>
    <n v="683"/>
    <s v="1204305530022"/>
    <s v="CNC CIR 23-55P/M RCPT RECT AL ZN/NI R-A"/>
    <s v="1800108782"/>
    <s v="220"/>
    <d v="2024-06-14T00:00:00"/>
    <s v=""/>
    <s v="4200569165"/>
    <s v="20"/>
    <d v="2024-07-02T00:00:00"/>
    <d v="2024-07-10T00:00:00"/>
    <s v=""/>
    <d v="2024-07-15T00:00:00"/>
    <n v="40"/>
    <n v="8"/>
    <s v="Liberado"/>
    <n v="2"/>
    <n v="2"/>
    <n v="2"/>
    <n v="0"/>
    <n v="2"/>
    <n v="0"/>
    <s v="X"/>
    <s v="0.00"/>
    <s v=""/>
    <s v="CONECTORES Y CABLES VAHER, S.A."/>
    <s v="MILITARY SPECS."/>
    <s v="D38999/20ZH55PA"/>
    <s v=""/>
    <n v="0"/>
    <n v="0"/>
    <m/>
    <s v="7218|JA2581_1001"/>
    <n v="13"/>
    <s v="-"/>
    <m/>
    <s v="YES"/>
    <n v="2"/>
    <s v=""/>
    <s v=""/>
    <n v="0"/>
    <s v="X"/>
    <n v="1"/>
    <s v=""/>
    <s v=""/>
    <s v=""/>
    <s v=""/>
    <n v="6"/>
    <n v="0"/>
    <m/>
    <n v="-564"/>
    <n v="0"/>
    <s v=""/>
    <s v=""/>
  </r>
  <r>
    <n v="684"/>
    <s v="1204305530022"/>
    <s v="CNC CIR 23-55P/M RCPT RECT AL ZN/NI R-A"/>
    <s v="1800108782"/>
    <s v="220"/>
    <d v="2024-06-14T00:00:00"/>
    <s v=""/>
    <s v="4200569022"/>
    <s v="190"/>
    <d v="2024-07-02T00:00:00"/>
    <s v=""/>
    <s v="BORR"/>
    <d v="2024-07-15T00:00:00"/>
    <n v="40"/>
    <n v="8"/>
    <s v=""/>
    <n v="2"/>
    <n v="2"/>
    <n v="0"/>
    <n v="2"/>
    <n v="0"/>
    <n v="0"/>
    <s v=""/>
    <s v="547.08"/>
    <s v=""/>
    <s v="ICOMPPLUS ELECTRONICS S.L"/>
    <s v="MILITARY SPECS."/>
    <s v="D38999/20ZH55PA"/>
    <s v=""/>
    <n v="0"/>
    <n v="0"/>
    <m/>
    <s v="7218|JA2581_1001"/>
    <n v="13"/>
    <s v="-"/>
    <m/>
    <s v=""/>
    <s v=""/>
    <s v=""/>
    <s v=""/>
    <n v="0"/>
    <s v=""/>
    <n v="0"/>
    <s v=""/>
    <s v=""/>
    <s v=""/>
    <s v=""/>
    <n v="6"/>
    <n v="1"/>
    <m/>
    <n v="-564"/>
    <n v="0"/>
    <s v=""/>
    <s v=""/>
  </r>
  <r>
    <n v="685"/>
    <s v="1204305530820"/>
    <s v="CNC CIR 23-55 55M RECPT WALL ZN/NI ROT-N"/>
    <s v="1800108782"/>
    <s v="230"/>
    <d v="2024-06-14T00:00:00"/>
    <s v=""/>
    <s v="4200569165"/>
    <s v="30"/>
    <d v="2024-07-02T00:00:00"/>
    <d v="2024-07-10T00:00:00"/>
    <s v=""/>
    <d v="2024-07-15T00:00:00"/>
    <n v="40"/>
    <n v="8"/>
    <s v="Liberado"/>
    <n v="1"/>
    <n v="1"/>
    <n v="1"/>
    <n v="0"/>
    <n v="1"/>
    <n v="0"/>
    <s v="X"/>
    <s v="0.00"/>
    <s v=""/>
    <s v="CONECTORES Y CABLES VAHER, S.A."/>
    <s v="MILITARY SPECS."/>
    <s v="D38999/20ZH55PN"/>
    <s v=""/>
    <n v="0"/>
    <n v="0"/>
    <m/>
    <s v="7218|JA2581_1001"/>
    <n v="13"/>
    <s v="-"/>
    <m/>
    <s v="YES"/>
    <n v="1"/>
    <s v=""/>
    <s v=""/>
    <n v="0"/>
    <s v="X"/>
    <n v="1"/>
    <s v=""/>
    <s v=""/>
    <s v=""/>
    <s v=""/>
    <n v="6"/>
    <n v="0"/>
    <m/>
    <n v="-564"/>
    <n v="0"/>
    <s v=""/>
    <s v=""/>
  </r>
  <r>
    <n v="686"/>
    <s v="1204305530820"/>
    <s v="CNC CIR 23-55 55M RECPT WALL ZN/NI ROT-N"/>
    <s v="1800108782"/>
    <s v="230"/>
    <d v="2024-06-14T00:00:00"/>
    <s v=""/>
    <s v="4200569022"/>
    <s v="200"/>
    <d v="2024-07-02T00:00:00"/>
    <s v=""/>
    <s v="BORR"/>
    <d v="2024-07-15T00:00:00"/>
    <n v="40"/>
    <n v="8"/>
    <s v=""/>
    <n v="1"/>
    <n v="1"/>
    <n v="0"/>
    <n v="1"/>
    <n v="0"/>
    <n v="0"/>
    <s v=""/>
    <s v="151.88"/>
    <s v=""/>
    <s v="ICOMPPLUS ELECTRONICS S.L"/>
    <s v="MILITARY SPECS."/>
    <s v="D38999/20ZH55PN"/>
    <s v=""/>
    <n v="0"/>
    <n v="0"/>
    <m/>
    <s v="7218|JA2581_1001"/>
    <n v="13"/>
    <s v="-"/>
    <m/>
    <s v=""/>
    <s v=""/>
    <s v=""/>
    <s v=""/>
    <n v="0"/>
    <s v=""/>
    <n v="0"/>
    <s v=""/>
    <s v=""/>
    <s v=""/>
    <s v=""/>
    <n v="6"/>
    <n v="1"/>
    <m/>
    <n v="-564"/>
    <n v="0"/>
    <s v=""/>
    <s v=""/>
  </r>
  <r>
    <n v="687"/>
    <s v="1209990030120"/>
    <s v="CONTACTO MACHO M39029/4-111"/>
    <s v="1800108782"/>
    <s v="240"/>
    <d v="2024-06-14T00:00:00"/>
    <s v=""/>
    <s v="4200569159"/>
    <s v="170"/>
    <d v="2024-07-02T00:00:00"/>
    <d v="2024-07-04T00:00:00"/>
    <s v=""/>
    <d v="2024-07-15T00:00:00"/>
    <n v="30"/>
    <n v="8"/>
    <s v="Liberado"/>
    <n v="200"/>
    <n v="200"/>
    <n v="200"/>
    <n v="0"/>
    <n v="200"/>
    <n v="0"/>
    <s v="X"/>
    <s v="0.00"/>
    <s v=""/>
    <s v="Electro Enterprises New York"/>
    <s v="MILITARY SPECS."/>
    <s v="M39029/4-111"/>
    <s v=""/>
    <n v="0"/>
    <n v="0"/>
    <m/>
    <s v="7218|JA2581_1001"/>
    <n v="13"/>
    <s v="-"/>
    <m/>
    <s v="YES"/>
    <n v="200"/>
    <s v=""/>
    <s v=""/>
    <n v="0"/>
    <s v="X"/>
    <n v="1"/>
    <s v=""/>
    <s v=""/>
    <s v=""/>
    <s v=""/>
    <n v="6"/>
    <n v="0"/>
    <m/>
    <n v="-564"/>
    <n v="0"/>
    <s v=""/>
    <s v=""/>
  </r>
  <r>
    <n v="688"/>
    <s v="1212090200020"/>
    <s v="PIN H CRIMP CNC SUB-D #20 AWG20-24(0,2-0"/>
    <s v="1800108782"/>
    <s v="250"/>
    <d v="2024-06-14T00:00:00"/>
    <s v=""/>
    <s v="4200569159"/>
    <s v="180"/>
    <d v="2024-07-02T00:00:00"/>
    <d v="2024-07-04T00:00:00"/>
    <s v=""/>
    <d v="2024-07-15T00:00:00"/>
    <n v="50"/>
    <n v="8"/>
    <s v="Liberado"/>
    <n v="100"/>
    <n v="100"/>
    <n v="100"/>
    <n v="0"/>
    <n v="100"/>
    <n v="0"/>
    <s v="X"/>
    <s v="0.00"/>
    <s v=""/>
    <s v="Electro Enterprises New York"/>
    <s v="MILITARY SPECS."/>
    <s v="M39029/63-368"/>
    <s v=""/>
    <n v="0"/>
    <n v="0"/>
    <m/>
    <s v="7218|JA2581_1001"/>
    <n v="13"/>
    <s v="-"/>
    <m/>
    <s v="YES"/>
    <n v="100"/>
    <m/>
    <s v=""/>
    <n v="0"/>
    <s v="X"/>
    <n v="1"/>
    <s v=""/>
    <s v=""/>
    <s v=""/>
    <s v=""/>
    <n v="6"/>
    <n v="0"/>
    <m/>
    <n v="-564"/>
    <n v="0"/>
    <s v=""/>
    <s v=""/>
  </r>
  <r>
    <n v="689"/>
    <s v="1214000333721"/>
    <s v="CNC CIR  8-98  (3H)  MS3476L8-98S"/>
    <s v="1800108782"/>
    <s v="260"/>
    <d v="2024-06-14T00:00:00"/>
    <s v=""/>
    <s v="4200569250"/>
    <s v="20"/>
    <d v="2024-07-03T00:00:00"/>
    <d v="2024-07-04T00:00:00"/>
    <s v=""/>
    <d v="2024-07-21T00:00:00"/>
    <n v="45"/>
    <n v="8"/>
    <s v="Liberado"/>
    <n v="20"/>
    <n v="20"/>
    <n v="20"/>
    <n v="0"/>
    <n v="20"/>
    <n v="0"/>
    <s v="X"/>
    <s v="0.00"/>
    <s v=""/>
    <s v="CONECTORES Y CABLES VAHER, S.A."/>
    <s v="MILITARY STANDARDS"/>
    <s v="MS3476L8-98S"/>
    <s v=""/>
    <n v="0"/>
    <n v="0"/>
    <m/>
    <s v="7218|JA2581_1001"/>
    <n v="18"/>
    <s v="-"/>
    <m/>
    <s v="YES"/>
    <n v="20"/>
    <m/>
    <s v=""/>
    <n v="0"/>
    <s v="X"/>
    <n v="1"/>
    <s v=""/>
    <s v=""/>
    <s v=""/>
    <s v=""/>
    <n v="6"/>
    <n v="0"/>
    <m/>
    <n v="-558"/>
    <n v="0"/>
    <s v=""/>
    <s v=""/>
  </r>
  <r>
    <n v="690"/>
    <s v="1214001933721"/>
    <s v="CNC CIR AER 14-19 (19H) MS3476L14-19S"/>
    <s v="1800108782"/>
    <s v="270"/>
    <d v="2024-06-14T00:00:00"/>
    <s v=""/>
    <s v="4200569250"/>
    <s v="30"/>
    <d v="2024-07-03T00:00:00"/>
    <d v="2024-07-04T00:00:00"/>
    <s v=""/>
    <d v="2024-07-21T00:00:00"/>
    <n v="35"/>
    <n v="8"/>
    <s v="Liberado"/>
    <n v="1"/>
    <n v="1"/>
    <n v="1"/>
    <n v="0"/>
    <n v="1"/>
    <n v="0"/>
    <s v="X"/>
    <s v="0.00"/>
    <s v=""/>
    <s v="CONECTORES Y CABLES VAHER, S.A."/>
    <s v="MILITARY STANDARDS"/>
    <s v="MS3476L14-19S"/>
    <s v=""/>
    <n v="0"/>
    <n v="0"/>
    <m/>
    <s v="7218|JA2581_1001"/>
    <n v="18"/>
    <s v="-"/>
    <m/>
    <s v="YES"/>
    <n v="1"/>
    <m/>
    <s v=""/>
    <n v="0"/>
    <s v="X"/>
    <n v="1"/>
    <s v=""/>
    <s v=""/>
    <s v=""/>
    <s v=""/>
    <n v="6"/>
    <n v="0"/>
    <m/>
    <n v="-558"/>
    <n v="0"/>
    <s v=""/>
    <s v=""/>
  </r>
  <r>
    <n v="691"/>
    <s v="1214001933722"/>
    <s v="CNC CIR  14-19  (19H)  MS3476L14-19SW"/>
    <s v="1800108782"/>
    <s v="280"/>
    <d v="2024-06-14T00:00:00"/>
    <s v=""/>
    <s v="4200569250"/>
    <s v="40"/>
    <d v="2024-07-03T00:00:00"/>
    <d v="2024-07-04T00:00:00"/>
    <s v=""/>
    <d v="2024-07-21T00:00:00"/>
    <n v="56"/>
    <n v="8"/>
    <s v="Liberado"/>
    <n v="1"/>
    <n v="1"/>
    <n v="1"/>
    <n v="0"/>
    <n v="1"/>
    <n v="0"/>
    <s v="X"/>
    <s v="0.00"/>
    <s v=""/>
    <s v="CONECTORES Y CABLES VAHER, S.A."/>
    <s v="MILITARY STANDARDS"/>
    <s v="MS3476L14-19SW"/>
    <s v=""/>
    <n v="0"/>
    <n v="0"/>
    <m/>
    <s v="7218|JA2581_1001"/>
    <n v="18"/>
    <s v="-"/>
    <m/>
    <s v="YES"/>
    <n v="1"/>
    <m/>
    <s v=""/>
    <n v="0"/>
    <s v="X"/>
    <n v="1"/>
    <s v=""/>
    <s v=""/>
    <s v=""/>
    <s v=""/>
    <n v="6"/>
    <n v="0"/>
    <m/>
    <n v="-558"/>
    <n v="0"/>
    <s v=""/>
    <s v=""/>
  </r>
  <r>
    <n v="692"/>
    <s v="1214001933723"/>
    <s v="CNC CIR 14-19 19P (H) PLUG MS3476L14-19S"/>
    <s v="1800108782"/>
    <s v="290"/>
    <d v="2024-06-14T00:00:00"/>
    <s v=""/>
    <s v="4200568992"/>
    <s v="70"/>
    <d v="2024-07-01T00:00:00"/>
    <d v="2024-07-05T00:00:00"/>
    <s v=""/>
    <d v="2024-07-22T00:00:00"/>
    <n v="40"/>
    <n v="8"/>
    <s v="Liberado"/>
    <n v="3"/>
    <n v="3"/>
    <n v="3"/>
    <n v="0"/>
    <n v="3"/>
    <n v="0"/>
    <s v="X"/>
    <s v="0.00"/>
    <s v=""/>
    <s v="SUMINISTROS CONECTORES PROF.,SA."/>
    <s v="MILITARY STANDARDS"/>
    <s v="MS3476L14-19SX"/>
    <s v=""/>
    <n v="0"/>
    <n v="0"/>
    <m/>
    <s v="7218|JA2581_1001"/>
    <n v="21"/>
    <s v="-"/>
    <m/>
    <s v="YES"/>
    <n v="3"/>
    <m/>
    <s v=""/>
    <n v="0"/>
    <s v="X"/>
    <n v="1"/>
    <s v=""/>
    <s v=""/>
    <s v=""/>
    <s v=""/>
    <n v="6"/>
    <n v="0"/>
    <m/>
    <n v="-557"/>
    <n v="0"/>
    <s v=""/>
    <s v=""/>
  </r>
  <r>
    <n v="693"/>
    <s v="1214002432621"/>
    <s v="CNC CIR 16-24  24/H PLUG M83723/75R16247"/>
    <s v="1800108782"/>
    <s v="300"/>
    <d v="2024-06-14T00:00:00"/>
    <s v=""/>
    <s v="4200569168"/>
    <s v="40"/>
    <d v="2024-07-02T00:00:00"/>
    <d v="2024-07-04T00:00:00"/>
    <s v=""/>
    <d v="2024-07-15T00:00:00"/>
    <n v="56"/>
    <n v="8"/>
    <s v="Liberado"/>
    <n v="1"/>
    <n v="1"/>
    <n v="1"/>
    <n v="0"/>
    <n v="1"/>
    <n v="0"/>
    <s v="X"/>
    <s v="0.00"/>
    <s v=""/>
    <s v="ICOMPPLUS ELECTRONICS S.L"/>
    <s v="MILITARY SPECS."/>
    <s v="M83723/75R16247"/>
    <s v=""/>
    <n v="0"/>
    <n v="0"/>
    <m/>
    <s v="7218|JA2581_1001"/>
    <n v="13"/>
    <s v="-"/>
    <m/>
    <s v="YES"/>
    <n v="1"/>
    <m/>
    <s v=""/>
    <n v="0"/>
    <s v="X"/>
    <n v="1"/>
    <s v=""/>
    <s v=""/>
    <s v=""/>
    <s v=""/>
    <n v="6"/>
    <n v="0"/>
    <m/>
    <n v="-564"/>
    <n v="0"/>
    <s v=""/>
    <s v=""/>
  </r>
  <r>
    <n v="694"/>
    <s v="1214002432621"/>
    <s v="CNC CIR 16-24  24/H PLUG M83723/75R16247"/>
    <s v="1800108782"/>
    <s v="300"/>
    <d v="2024-06-14T00:00:00"/>
    <s v=""/>
    <s v="4200569022"/>
    <s v="210"/>
    <d v="2024-07-02T00:00:00"/>
    <s v=""/>
    <s v="BORR"/>
    <d v="2024-07-15T00:00:00"/>
    <n v="56"/>
    <n v="8"/>
    <s v=""/>
    <n v="1"/>
    <n v="1"/>
    <n v="0"/>
    <n v="1"/>
    <n v="0"/>
    <n v="0"/>
    <s v=""/>
    <s v="237.88"/>
    <s v=""/>
    <s v="ICOMPPLUS ELECTRONICS S.L"/>
    <s v="MILITARY SPECS."/>
    <s v="M83723/75R16247"/>
    <s v=""/>
    <n v="0"/>
    <n v="0"/>
    <m/>
    <s v="7218|JA2581_1001"/>
    <n v="13"/>
    <s v="-"/>
    <m/>
    <s v=""/>
    <s v=""/>
    <m/>
    <s v=""/>
    <n v="0"/>
    <s v=""/>
    <n v="0"/>
    <s v=""/>
    <s v=""/>
    <s v=""/>
    <s v=""/>
    <n v="6"/>
    <n v="1"/>
    <m/>
    <n v="-564"/>
    <n v="0"/>
    <s v=""/>
    <s v=""/>
  </r>
  <r>
    <n v="695"/>
    <s v="1214002432622"/>
    <s v="CNC CIR 16-24  24/H PLUG M83723/75R16248"/>
    <s v="1800108782"/>
    <s v="310"/>
    <d v="2024-06-14T00:00:00"/>
    <s v=""/>
    <s v="4200569022"/>
    <s v="220"/>
    <d v="2024-07-02T00:00:00"/>
    <s v=""/>
    <s v="BORR"/>
    <d v="2024-07-15T00:00:00"/>
    <n v="56"/>
    <n v="8"/>
    <s v=""/>
    <n v="1"/>
    <n v="1"/>
    <n v="0"/>
    <n v="1"/>
    <n v="0"/>
    <n v="0"/>
    <s v=""/>
    <s v="241.74"/>
    <s v=""/>
    <s v="ICOMPPLUS ELECTRONICS S.L"/>
    <s v="MILITARY SPECS."/>
    <s v="M83723/75R16248"/>
    <s v=""/>
    <n v="0"/>
    <n v="0"/>
    <m/>
    <s v="7218|JA2581_1001"/>
    <n v="13"/>
    <s v="-"/>
    <m/>
    <s v=""/>
    <s v=""/>
    <m/>
    <s v=""/>
    <n v="0"/>
    <s v=""/>
    <n v="0"/>
    <s v=""/>
    <s v=""/>
    <s v=""/>
    <s v=""/>
    <n v="6"/>
    <n v="1"/>
    <m/>
    <n v="-564"/>
    <n v="0"/>
    <s v=""/>
    <s v=""/>
  </r>
  <r>
    <n v="696"/>
    <s v="1214002432622"/>
    <s v="CNC CIR 16-24  24/H PLUG M83723/75R16248"/>
    <s v="1800108782"/>
    <s v="310"/>
    <d v="2024-06-14T00:00:00"/>
    <s v=""/>
    <s v="4200569168"/>
    <s v="50"/>
    <d v="2024-07-02T00:00:00"/>
    <d v="2024-07-04T00:00:00"/>
    <s v=""/>
    <d v="2024-07-15T00:00:00"/>
    <n v="56"/>
    <n v="8"/>
    <s v="Liberado"/>
    <n v="1"/>
    <n v="1"/>
    <n v="1"/>
    <n v="0"/>
    <n v="1"/>
    <n v="0"/>
    <s v="X"/>
    <s v="0.00"/>
    <s v=""/>
    <s v="ICOMPPLUS ELECTRONICS S.L"/>
    <s v="MILITARY SPECS."/>
    <s v="M83723/75R16248"/>
    <s v=""/>
    <n v="0"/>
    <n v="0"/>
    <m/>
    <s v="7218|JA2581_1001"/>
    <n v="13"/>
    <s v="-"/>
    <m/>
    <s v="YES"/>
    <n v="1"/>
    <m/>
    <s v=""/>
    <n v="0"/>
    <s v="X"/>
    <n v="1"/>
    <s v=""/>
    <s v=""/>
    <s v=""/>
    <s v=""/>
    <n v="6"/>
    <n v="0"/>
    <m/>
    <n v="-564"/>
    <n v="0"/>
    <s v=""/>
    <s v=""/>
  </r>
  <r>
    <n v="697"/>
    <s v="1214002633727"/>
    <s v="CNC CIR 16-26  26P/H PLUG MS3476L16-26S"/>
    <s v="1800108782"/>
    <s v="320"/>
    <d v="2024-06-14T00:00:00"/>
    <s v=""/>
    <s v="4200569250"/>
    <s v="50"/>
    <d v="2024-07-03T00:00:00"/>
    <d v="2024-07-04T00:00:00"/>
    <s v=""/>
    <d v="2024-07-21T00:00:00"/>
    <n v="40"/>
    <n v="8"/>
    <s v="Liberado"/>
    <n v="5"/>
    <n v="5"/>
    <n v="5"/>
    <n v="0"/>
    <n v="5"/>
    <n v="0"/>
    <s v="X"/>
    <s v="0.00"/>
    <s v=""/>
    <s v="CONECTORES Y CABLES VAHER, S.A."/>
    <s v="MILITARY STANDARDS"/>
    <s v="MS3476L16-26S"/>
    <s v=""/>
    <n v="0"/>
    <n v="0"/>
    <m/>
    <s v="7218|JA2581_1001"/>
    <n v="18"/>
    <s v="-"/>
    <m/>
    <s v="YES"/>
    <n v="5"/>
    <m/>
    <s v=""/>
    <n v="0"/>
    <s v="X"/>
    <n v="1"/>
    <s v=""/>
    <s v=""/>
    <s v=""/>
    <s v=""/>
    <n v="6"/>
    <n v="0"/>
    <m/>
    <n v="-558"/>
    <n v="0"/>
    <s v=""/>
    <s v=""/>
  </r>
  <r>
    <n v="698"/>
    <s v="1214002633742"/>
    <s v="CNC CIR  16-26  (26H)  MS3476L16-26SY"/>
    <s v="1800108782"/>
    <s v="330"/>
    <d v="2024-06-14T00:00:00"/>
    <s v=""/>
    <s v="4200569250"/>
    <s v="60"/>
    <d v="2024-07-03T00:00:00"/>
    <d v="2024-07-04T00:00:00"/>
    <s v=""/>
    <d v="2024-07-21T00:00:00"/>
    <n v="56"/>
    <n v="8"/>
    <s v="Liberado"/>
    <n v="4"/>
    <n v="4"/>
    <n v="4"/>
    <n v="0"/>
    <n v="4"/>
    <n v="0"/>
    <s v="X"/>
    <s v="0.00"/>
    <s v=""/>
    <s v="CONECTORES Y CABLES VAHER, S.A."/>
    <s v="MILITARY STANDARDS"/>
    <s v="MS3476L16-26SY"/>
    <s v=""/>
    <n v="0"/>
    <n v="0"/>
    <m/>
    <s v="7218|JA2581_1001"/>
    <n v="18"/>
    <s v="-"/>
    <m/>
    <s v="YES"/>
    <n v="4"/>
    <m/>
    <s v=""/>
    <n v="0"/>
    <s v="X"/>
    <n v="1"/>
    <s v=""/>
    <s v=""/>
    <s v=""/>
    <s v=""/>
    <n v="6"/>
    <n v="0"/>
    <m/>
    <n v="-558"/>
    <n v="0"/>
    <s v=""/>
    <s v=""/>
  </r>
  <r>
    <n v="699"/>
    <s v="1214002633762"/>
    <s v="CNC CIR  16-26  (26H)  MS3476L16-26SW"/>
    <s v="1800108782"/>
    <s v="340"/>
    <d v="2024-06-14T00:00:00"/>
    <s v=""/>
    <s v="4200569250"/>
    <s v="70"/>
    <d v="2024-07-03T00:00:00"/>
    <d v="2024-07-04T00:00:00"/>
    <s v=""/>
    <d v="2024-07-21T00:00:00"/>
    <n v="56"/>
    <n v="8"/>
    <s v="Liberado"/>
    <n v="1"/>
    <n v="1"/>
    <n v="1"/>
    <n v="0"/>
    <n v="1"/>
    <n v="0"/>
    <s v="X"/>
    <s v="0.00"/>
    <s v=""/>
    <s v="CONECTORES Y CABLES VAHER, S.A."/>
    <s v="MILITARY STANDARDS"/>
    <s v="MS3476L16-26SW"/>
    <s v=""/>
    <n v="0"/>
    <n v="0"/>
    <m/>
    <s v="7218|JA2581_1001"/>
    <n v="18"/>
    <s v="-"/>
    <m/>
    <s v="YES"/>
    <n v="1"/>
    <m/>
    <s v=""/>
    <n v="0"/>
    <s v="X"/>
    <n v="1"/>
    <s v=""/>
    <s v=""/>
    <s v=""/>
    <s v=""/>
    <n v="6"/>
    <n v="0"/>
    <m/>
    <n v="-558"/>
    <n v="0"/>
    <s v=""/>
    <s v=""/>
  </r>
  <r>
    <n v="700"/>
    <s v="1214003233721"/>
    <s v="CNC CIR 18-32 32S (H) MS3476L18-32SN"/>
    <s v="1800108782"/>
    <s v="350"/>
    <d v="2024-06-14T00:00:00"/>
    <s v=""/>
    <s v="4200568992"/>
    <s v="80"/>
    <d v="2024-07-01T00:00:00"/>
    <d v="2024-07-05T00:00:00"/>
    <s v=""/>
    <d v="2024-07-22T00:00:00"/>
    <n v="125"/>
    <n v="8"/>
    <s v="Liberado"/>
    <n v="2"/>
    <n v="2"/>
    <n v="2"/>
    <n v="0"/>
    <n v="2"/>
    <n v="0"/>
    <s v="X"/>
    <s v="0.00"/>
    <s v=""/>
    <s v="SUMINISTROS CONECTORES PROF.,SA."/>
    <s v="MILITARY STANDARDS"/>
    <s v="MS3476L18-32SN"/>
    <s v=""/>
    <n v="0"/>
    <n v="0"/>
    <m/>
    <s v="7218|JA2581_1001"/>
    <n v="21"/>
    <s v="-"/>
    <m/>
    <s v="YES"/>
    <n v="2"/>
    <m/>
    <s v=""/>
    <n v="0"/>
    <s v="X"/>
    <n v="1"/>
    <s v=""/>
    <s v=""/>
    <s v=""/>
    <s v=""/>
    <n v="6"/>
    <n v="0"/>
    <m/>
    <n v="-557"/>
    <n v="0"/>
    <s v=""/>
    <s v=""/>
  </r>
  <r>
    <n v="701"/>
    <s v="1214003233761"/>
    <s v="CNC CIR  18-32  (32H)  MS3476L18-32SW"/>
    <s v="1800108782"/>
    <s v="360"/>
    <d v="2024-06-14T00:00:00"/>
    <s v=""/>
    <s v="4200568992"/>
    <s v="90"/>
    <d v="2024-07-01T00:00:00"/>
    <d v="2024-07-05T00:00:00"/>
    <s v=""/>
    <d v="2024-07-22T00:00:00"/>
    <n v="40"/>
    <n v="8"/>
    <s v="Liberado"/>
    <n v="2"/>
    <n v="2"/>
    <n v="2"/>
    <n v="0"/>
    <n v="2"/>
    <n v="0"/>
    <s v="X"/>
    <s v="0.00"/>
    <s v=""/>
    <s v="SUMINISTROS CONECTORES PROF.,SA."/>
    <s v="MILITARY STANDARDS"/>
    <s v="MS3476L18-32SW"/>
    <s v=""/>
    <n v="0"/>
    <n v="0"/>
    <m/>
    <s v="7218|JA2581_1001"/>
    <n v="21"/>
    <s v="-"/>
    <m/>
    <s v="YES"/>
    <n v="2"/>
    <m/>
    <s v=""/>
    <n v="0"/>
    <s v="X"/>
    <n v="1"/>
    <s v=""/>
    <s v=""/>
    <s v=""/>
    <s v=""/>
    <n v="6"/>
    <n v="0"/>
    <m/>
    <n v="-557"/>
    <n v="0"/>
    <s v=""/>
    <s v=""/>
  </r>
  <r>
    <n v="702"/>
    <s v="1214004130021"/>
    <s v="CNC CIR 20-41S/H PLUG RECT ELECT-NI R-Y"/>
    <s v="1800108782"/>
    <s v="370"/>
    <d v="2024-06-14T00:00:00"/>
    <s v=""/>
    <s v="4200569161"/>
    <s v="180"/>
    <d v="2024-07-02T00:00:00"/>
    <d v="2024-07-04T00:00:00"/>
    <s v=""/>
    <d v="2024-07-15T00:00:00"/>
    <n v="40"/>
    <n v="8"/>
    <s v="Liberado"/>
    <n v="1"/>
    <n v="1"/>
    <n v="1"/>
    <n v="0"/>
    <n v="1"/>
    <n v="0"/>
    <s v="X"/>
    <s v="0.00"/>
    <s v=""/>
    <s v="SUMINISTROS CONECTORES PROF.,SA."/>
    <s v="MILITARY SPECS."/>
    <s v="MS3476L20-41SY"/>
    <s v=""/>
    <n v="0"/>
    <n v="0"/>
    <m/>
    <s v="7218|JA2581_1001"/>
    <n v="13"/>
    <s v="-"/>
    <m/>
    <s v="YES"/>
    <n v="1"/>
    <m/>
    <s v=""/>
    <n v="0"/>
    <s v="X"/>
    <n v="1"/>
    <s v=""/>
    <s v=""/>
    <s v=""/>
    <s v=""/>
    <n v="6"/>
    <n v="0"/>
    <m/>
    <n v="-564"/>
    <n v="0"/>
    <s v=""/>
    <s v=""/>
  </r>
  <r>
    <n v="703"/>
    <s v="1214004130021"/>
    <s v="CNC CIR 20-41S/H PLUG RECT ELECT-NI R-Y"/>
    <s v="1800108782"/>
    <s v="370"/>
    <d v="2024-06-14T00:00:00"/>
    <s v=""/>
    <s v="4200569022"/>
    <s v="230"/>
    <d v="2024-07-02T00:00:00"/>
    <s v=""/>
    <s v="BORR"/>
    <d v="2024-07-15T00:00:00"/>
    <n v="40"/>
    <n v="8"/>
    <s v=""/>
    <n v="1"/>
    <n v="1"/>
    <n v="0"/>
    <n v="1"/>
    <n v="0"/>
    <n v="0"/>
    <s v=""/>
    <s v="235.65"/>
    <s v=""/>
    <s v="ICOMPPLUS ELECTRONICS S.L"/>
    <s v="MILITARY SPECS."/>
    <s v="MS3476L20-41SY"/>
    <s v=""/>
    <n v="0"/>
    <n v="0"/>
    <m/>
    <s v="7218|JA2581_1001"/>
    <n v="13"/>
    <s v="-"/>
    <m/>
    <s v=""/>
    <s v=""/>
    <m/>
    <s v=""/>
    <n v="0"/>
    <s v=""/>
    <n v="0"/>
    <s v=""/>
    <s v=""/>
    <s v=""/>
    <s v=""/>
    <n v="6"/>
    <n v="1"/>
    <m/>
    <n v="-564"/>
    <n v="0"/>
    <s v=""/>
    <s v=""/>
  </r>
  <r>
    <n v="704"/>
    <s v="1214004133721"/>
    <s v="CNC CIR  20-41  (41H)  MS3476L20-41S"/>
    <s v="1800108782"/>
    <s v="380"/>
    <d v="2024-06-14T00:00:00"/>
    <s v=""/>
    <s v="4200569250"/>
    <s v="80"/>
    <d v="2024-07-03T00:00:00"/>
    <d v="2024-07-04T00:00:00"/>
    <s v=""/>
    <d v="2024-07-21T00:00:00"/>
    <n v="40"/>
    <n v="8"/>
    <s v="Liberado"/>
    <n v="2"/>
    <n v="2"/>
    <n v="2"/>
    <n v="0"/>
    <n v="2"/>
    <n v="0"/>
    <s v="X"/>
    <s v="0.00"/>
    <s v=""/>
    <s v="CONECTORES Y CABLES VAHER, S.A."/>
    <s v="MILITARY STANDARDS"/>
    <s v="MS3476L20-41S"/>
    <s v=""/>
    <n v="0"/>
    <n v="0"/>
    <m/>
    <s v="7218|JA2581_1001"/>
    <n v="18"/>
    <s v="-"/>
    <m/>
    <s v="YES"/>
    <n v="2"/>
    <m/>
    <s v=""/>
    <n v="0"/>
    <s v="X"/>
    <n v="1"/>
    <s v=""/>
    <s v=""/>
    <s v=""/>
    <s v=""/>
    <n v="6"/>
    <n v="0"/>
    <m/>
    <n v="-558"/>
    <n v="0"/>
    <s v=""/>
    <s v=""/>
  </r>
  <r>
    <n v="705"/>
    <s v="1214005533721"/>
    <s v="CNC CIR  22-55  (55H)  MS3476L22-55S"/>
    <s v="1800108782"/>
    <s v="390"/>
    <d v="2024-06-14T00:00:00"/>
    <s v=""/>
    <s v="4200569260"/>
    <s v="30"/>
    <d v="2024-07-03T00:00:00"/>
    <d v="2024-07-04T00:00:00"/>
    <s v=""/>
    <d v="2024-07-15T00:00:00"/>
    <n v="56"/>
    <n v="8"/>
    <s v="Liberado"/>
    <n v="3"/>
    <n v="3"/>
    <n v="3"/>
    <n v="0"/>
    <n v="3"/>
    <n v="0"/>
    <s v="X"/>
    <s v="0.00"/>
    <s v=""/>
    <s v="TTI, INC."/>
    <s v="MILITARY STANDARDS"/>
    <s v="MS3476L22-55S"/>
    <s v=""/>
    <n v="0"/>
    <n v="0"/>
    <m/>
    <s v="7218|JA2581_1001"/>
    <n v="12"/>
    <s v="-"/>
    <m/>
    <s v="YES"/>
    <n v="3"/>
    <m/>
    <s v=""/>
    <n v="0"/>
    <s v="X"/>
    <n v="1"/>
    <s v=""/>
    <s v=""/>
    <s v=""/>
    <s v=""/>
    <n v="6"/>
    <n v="0"/>
    <m/>
    <n v="-564"/>
    <n v="0"/>
    <s v=""/>
    <s v=""/>
  </r>
  <r>
    <n v="706"/>
    <s v="1214005533760"/>
    <s v="CNC CIR 22-55 55H PLUG RECT CRIMP ROT-W"/>
    <s v="1800108782"/>
    <s v="400"/>
    <d v="2024-06-14T00:00:00"/>
    <s v=""/>
    <s v="4200568992"/>
    <s v="100"/>
    <d v="2024-07-01T00:00:00"/>
    <d v="2024-07-05T00:00:00"/>
    <s v=""/>
    <d v="2024-07-22T00:00:00"/>
    <n v="40"/>
    <n v="8"/>
    <s v="Liberado"/>
    <n v="1"/>
    <n v="1"/>
    <n v="1"/>
    <n v="0"/>
    <n v="1"/>
    <n v="0"/>
    <s v="X"/>
    <s v="0.00"/>
    <s v=""/>
    <s v="SUMINISTROS CONECTORES PROF.,SA."/>
    <s v="MILITARY STANDARDS"/>
    <s v="MS3476L22-55SW"/>
    <s v=""/>
    <n v="0"/>
    <n v="0"/>
    <m/>
    <s v="7218|JA2581_1001"/>
    <n v="21"/>
    <s v="-"/>
    <m/>
    <s v="YES"/>
    <n v="1"/>
    <m/>
    <s v=""/>
    <n v="0"/>
    <s v="X"/>
    <n v="1"/>
    <s v=""/>
    <s v=""/>
    <s v=""/>
    <s v=""/>
    <n v="6"/>
    <n v="0"/>
    <m/>
    <n v="-557"/>
    <n v="0"/>
    <s v=""/>
    <s v=""/>
  </r>
  <r>
    <n v="707"/>
    <s v="1214006133721"/>
    <s v="CNC CIR  24-61  (61H)  MS3476L24-61S"/>
    <s v="1800108782"/>
    <s v="410"/>
    <d v="2024-06-14T00:00:00"/>
    <s v=""/>
    <s v="4200569260"/>
    <s v="40"/>
    <d v="2024-07-03T00:00:00"/>
    <d v="2024-07-04T00:00:00"/>
    <s v=""/>
    <d v="2024-07-15T00:00:00"/>
    <n v="40"/>
    <n v="8"/>
    <s v="Liberado"/>
    <n v="3"/>
    <n v="3"/>
    <n v="3"/>
    <n v="0"/>
    <n v="3"/>
    <n v="0"/>
    <s v="X"/>
    <s v="0.00"/>
    <s v=""/>
    <s v="TTI, INC."/>
    <s v="MILITARY STANDARDS"/>
    <s v="MS3476L24-61S"/>
    <s v=""/>
    <n v="0"/>
    <n v="0"/>
    <m/>
    <s v="7218|JA2581_1001"/>
    <n v="12"/>
    <s v="-"/>
    <m/>
    <s v="YES"/>
    <n v="3"/>
    <m/>
    <s v=""/>
    <n v="0"/>
    <s v="X"/>
    <n v="1"/>
    <s v=""/>
    <s v=""/>
    <s v=""/>
    <s v=""/>
    <n v="6"/>
    <n v="0"/>
    <m/>
    <n v="-564"/>
    <n v="0"/>
    <s v=""/>
    <s v=""/>
  </r>
  <r>
    <n v="708"/>
    <s v="1214006133761"/>
    <s v="CNC CIR  24-61  (61H)  MS3476L24-61SW"/>
    <s v="1800108782"/>
    <s v="420"/>
    <d v="2024-06-14T00:00:00"/>
    <s v=""/>
    <s v="4200569250"/>
    <s v="90"/>
    <d v="2024-07-03T00:00:00"/>
    <d v="2024-07-04T00:00:00"/>
    <s v=""/>
    <d v="2024-07-21T00:00:00"/>
    <n v="40"/>
    <n v="8"/>
    <s v="Liberado"/>
    <n v="1"/>
    <n v="1"/>
    <n v="1"/>
    <n v="0"/>
    <n v="1"/>
    <n v="0"/>
    <s v="X"/>
    <s v="0.00"/>
    <s v=""/>
    <s v="CONECTORES Y CABLES VAHER, S.A."/>
    <s v="MILITARY STANDARDS"/>
    <s v="MS3476L24-61SW"/>
    <s v=""/>
    <n v="0"/>
    <n v="0"/>
    <m/>
    <s v="7218|JA2581_1001"/>
    <n v="18"/>
    <s v="-"/>
    <m/>
    <s v="YES"/>
    <n v="1"/>
    <m/>
    <s v=""/>
    <n v="0"/>
    <s v="X"/>
    <n v="1"/>
    <s v=""/>
    <s v=""/>
    <s v=""/>
    <s v=""/>
    <n v="6"/>
    <n v="0"/>
    <m/>
    <n v="-558"/>
    <n v="0"/>
    <s v=""/>
    <s v=""/>
  </r>
  <r>
    <n v="709"/>
    <s v="1214100333620"/>
    <s v="CNC CIR 08-98 3H RECEPT BAYO CRIMP ROT-N"/>
    <s v="1800108782"/>
    <s v="430"/>
    <d v="2024-06-14T00:00:00"/>
    <s v=""/>
    <s v="4200569250"/>
    <s v="100"/>
    <d v="2024-07-03T00:00:00"/>
    <d v="2024-07-04T00:00:00"/>
    <s v=""/>
    <d v="2024-07-21T00:00:00"/>
    <n v="56"/>
    <n v="8"/>
    <s v="Liberado"/>
    <n v="20"/>
    <n v="20"/>
    <n v="40"/>
    <n v="0"/>
    <n v="20"/>
    <n v="20"/>
    <s v="X"/>
    <s v="0.00"/>
    <s v=""/>
    <s v="CONECTORES Y CABLES VAHER, S.A."/>
    <s v="MILITARY STANDARDS"/>
    <s v="MS3470L8-98S"/>
    <s v=""/>
    <n v="0"/>
    <n v="0"/>
    <m/>
    <s v="7218|JA2581_1001"/>
    <n v="18"/>
    <s v="-"/>
    <m/>
    <s v="YES"/>
    <n v="40"/>
    <m/>
    <s v=""/>
    <n v="0"/>
    <s v="X"/>
    <n v="1"/>
    <s v=""/>
    <s v=""/>
    <s v=""/>
    <s v=""/>
    <n v="6"/>
    <n v="0"/>
    <m/>
    <n v="-558"/>
    <n v="0"/>
    <s v=""/>
    <s v=""/>
  </r>
  <r>
    <n v="710"/>
    <s v="1214101033620"/>
    <s v="CNC CIR 12-10 10P (H) MS3470L12-10S"/>
    <s v="1800108782"/>
    <s v="440"/>
    <d v="2024-06-14T00:00:00"/>
    <s v=""/>
    <s v="4200568992"/>
    <s v="110"/>
    <d v="2024-07-01T00:00:00"/>
    <d v="2024-07-05T00:00:00"/>
    <s v=""/>
    <d v="2024-07-22T00:00:00"/>
    <n v="65"/>
    <n v="8"/>
    <s v="Liberado"/>
    <n v="2"/>
    <n v="2"/>
    <n v="2"/>
    <n v="0"/>
    <n v="2"/>
    <n v="0"/>
    <s v="X"/>
    <s v="0.00"/>
    <s v=""/>
    <s v="SUMINISTROS CONECTORES PROF.,SA."/>
    <s v="MILITARY STANDARDS"/>
    <s v="MS3470L12-10S"/>
    <s v=""/>
    <n v="0"/>
    <n v="0"/>
    <m/>
    <s v="7218|JA2581_1001"/>
    <n v="21"/>
    <s v="-"/>
    <m/>
    <s v="YES"/>
    <n v="2"/>
    <m/>
    <s v=""/>
    <n v="0"/>
    <s v="X"/>
    <n v="1"/>
    <s v=""/>
    <s v=""/>
    <s v=""/>
    <s v=""/>
    <n v="6"/>
    <n v="0"/>
    <m/>
    <n v="-557"/>
    <n v="0"/>
    <s v=""/>
    <s v=""/>
  </r>
  <r>
    <n v="711"/>
    <s v="1214101933621"/>
    <s v="CNC CIR  14-19 (19H) MS3470L14-19S"/>
    <s v="1800108782"/>
    <s v="450"/>
    <d v="2024-06-14T00:00:00"/>
    <s v=""/>
    <s v="4200569250"/>
    <s v="110"/>
    <d v="2024-07-03T00:00:00"/>
    <d v="2024-07-04T00:00:00"/>
    <s v=""/>
    <d v="2024-07-21T00:00:00"/>
    <n v="55"/>
    <n v="8"/>
    <s v="Liberado"/>
    <n v="1"/>
    <n v="1"/>
    <n v="2"/>
    <n v="0"/>
    <n v="1"/>
    <n v="1"/>
    <s v="X"/>
    <s v="0.00"/>
    <s v=""/>
    <s v="CONECTORES Y CABLES VAHER, S.A."/>
    <s v="MILITARY STANDARDS"/>
    <s v="MS3470L14-19S"/>
    <s v=""/>
    <n v="0"/>
    <n v="0"/>
    <m/>
    <s v="7218|JA2581_1001"/>
    <n v="18"/>
    <s v="-"/>
    <m/>
    <s v="YES"/>
    <n v="2"/>
    <m/>
    <s v=""/>
    <n v="0"/>
    <s v="X"/>
    <n v="1"/>
    <s v=""/>
    <s v=""/>
    <s v=""/>
    <s v=""/>
    <n v="6"/>
    <n v="0"/>
    <m/>
    <n v="-558"/>
    <n v="0"/>
    <s v=""/>
    <s v=""/>
  </r>
  <r>
    <n v="712"/>
    <s v="1214105330530"/>
    <s v="CNC CIR 18-53 53H RECPT WALL EL-NI ROT-N"/>
    <s v="1800108782"/>
    <s v="460"/>
    <d v="2024-06-14T00:00:00"/>
    <s v=""/>
    <s v="4200569250"/>
    <s v="120"/>
    <d v="2024-07-03T00:00:00"/>
    <d v="2024-07-04T00:00:00"/>
    <s v=""/>
    <d v="2024-07-21T00:00:00"/>
    <n v="40"/>
    <n v="8"/>
    <s v="Liberado"/>
    <n v="1"/>
    <n v="1"/>
    <n v="1"/>
    <n v="0"/>
    <n v="1"/>
    <n v="0"/>
    <s v="X"/>
    <s v="0.00"/>
    <s v=""/>
    <s v="CONECTORES Y CABLES VAHER, S.A."/>
    <s v="MILITARY STANDARDS"/>
    <s v="MS27472E18F53S"/>
    <s v=""/>
    <n v="0"/>
    <n v="0"/>
    <m/>
    <s v="7218|JA2581_1001"/>
    <n v="18"/>
    <s v="-"/>
    <m/>
    <s v="YES"/>
    <n v="1"/>
    <m/>
    <s v=""/>
    <n v="0"/>
    <s v="X"/>
    <n v="1"/>
    <s v=""/>
    <s v=""/>
    <s v=""/>
    <s v=""/>
    <n v="6"/>
    <n v="0"/>
    <m/>
    <n v="-558"/>
    <n v="0"/>
    <s v=""/>
    <s v=""/>
  </r>
  <r>
    <n v="713"/>
    <s v="1214200430721"/>
    <s v="CNC CIR 13-4   4H PLUG D38999/26ZC4SN"/>
    <s v="1800108782"/>
    <s v="470"/>
    <d v="2024-06-14T00:00:00"/>
    <s v=""/>
    <s v="4200569022"/>
    <s v="240"/>
    <d v="2024-07-02T00:00:00"/>
    <s v=""/>
    <s v="BORR"/>
    <d v="2024-07-15T00:00:00"/>
    <n v="60"/>
    <n v="8"/>
    <s v=""/>
    <n v="9"/>
    <n v="9"/>
    <n v="0"/>
    <n v="9"/>
    <n v="0"/>
    <n v="0"/>
    <s v=""/>
    <s v="678.51"/>
    <s v=""/>
    <s v="ICOMPPLUS ELECTRONICS S.L"/>
    <s v="MILITARY SPECS."/>
    <s v="D38999/26ZC4SN"/>
    <s v=""/>
    <n v="0"/>
    <n v="0"/>
    <m/>
    <s v="7218|JA2581_1001"/>
    <n v="13"/>
    <s v="-"/>
    <m/>
    <s v=""/>
    <s v=""/>
    <m/>
    <s v=""/>
    <n v="0"/>
    <s v=""/>
    <n v="0"/>
    <s v=""/>
    <s v=""/>
    <s v=""/>
    <s v=""/>
    <n v="6"/>
    <n v="1"/>
    <m/>
    <n v="-564"/>
    <n v="0"/>
    <s v=""/>
    <s v=""/>
  </r>
  <r>
    <n v="714"/>
    <s v="1214200430721"/>
    <s v="CNC CIR 13-4   4H PLUG D38999/26ZC4SN"/>
    <s v="1800108782"/>
    <s v="470"/>
    <d v="2024-06-14T00:00:00"/>
    <s v=""/>
    <s v="4200569161"/>
    <s v="190"/>
    <d v="2024-07-02T00:00:00"/>
    <d v="2024-07-04T00:00:00"/>
    <s v=""/>
    <d v="2024-07-15T00:00:00"/>
    <n v="60"/>
    <n v="8"/>
    <s v="Liberado"/>
    <n v="9"/>
    <n v="9"/>
    <n v="9"/>
    <n v="0"/>
    <n v="9"/>
    <n v="0"/>
    <s v="X"/>
    <s v="0.00"/>
    <s v=""/>
    <s v="SUMINISTROS CONECTORES PROF.,SA."/>
    <s v="MILITARY SPECS."/>
    <s v="D38999/26ZC4SN"/>
    <s v=""/>
    <n v="0"/>
    <n v="0"/>
    <m/>
    <s v="7218|JA2581_1001"/>
    <n v="13"/>
    <s v="-"/>
    <m/>
    <s v="YES"/>
    <n v="9"/>
    <m/>
    <s v=""/>
    <n v="0"/>
    <s v="X"/>
    <n v="1"/>
    <s v=""/>
    <s v=""/>
    <s v=""/>
    <s v=""/>
    <n v="6"/>
    <n v="0"/>
    <m/>
    <n v="-564"/>
    <n v="0"/>
    <s v=""/>
    <s v=""/>
  </r>
  <r>
    <n v="715"/>
    <s v="1214201130020"/>
    <s v="CNC CIR 19-11S/H PLUG RECT AL ZN/NI R-N"/>
    <s v="1800108782"/>
    <s v="480"/>
    <d v="2024-06-14T00:00:00"/>
    <s v=""/>
    <s v="4200569161"/>
    <s v="200"/>
    <d v="2024-07-02T00:00:00"/>
    <d v="2024-07-04T00:00:00"/>
    <s v=""/>
    <d v="2024-07-15T00:00:00"/>
    <n v="40"/>
    <n v="8"/>
    <s v="Liberado"/>
    <n v="1"/>
    <n v="1"/>
    <n v="1"/>
    <n v="0"/>
    <n v="1"/>
    <n v="0"/>
    <s v="X"/>
    <s v="0.00"/>
    <s v=""/>
    <s v="SUMINISTROS CONECTORES PROF.,SA."/>
    <s v="MILITARY SPECS."/>
    <s v="D38999/26ZF11SN"/>
    <s v=""/>
    <n v="0"/>
    <n v="0"/>
    <m/>
    <s v="7218|JA2581_1001"/>
    <n v="13"/>
    <s v="-"/>
    <m/>
    <s v="YES"/>
    <n v="1"/>
    <m/>
    <s v=""/>
    <n v="0"/>
    <s v="X"/>
    <n v="1"/>
    <s v=""/>
    <s v=""/>
    <s v=""/>
    <s v=""/>
    <n v="6"/>
    <n v="0"/>
    <m/>
    <n v="-564"/>
    <n v="0"/>
    <s v=""/>
    <s v=""/>
  </r>
  <r>
    <n v="716"/>
    <s v="1214201130020"/>
    <s v="CNC CIR 19-11S/H PLUG RECT AL ZN/NI R-N"/>
    <s v="1800108782"/>
    <s v="480"/>
    <d v="2024-06-14T00:00:00"/>
    <s v=""/>
    <s v="4200569022"/>
    <s v="250"/>
    <d v="2024-07-02T00:00:00"/>
    <s v=""/>
    <s v="BORR"/>
    <d v="2024-07-15T00:00:00"/>
    <n v="40"/>
    <n v="8"/>
    <s v=""/>
    <n v="1"/>
    <n v="1"/>
    <n v="0"/>
    <n v="1"/>
    <n v="0"/>
    <n v="0"/>
    <s v=""/>
    <s v="148.20"/>
    <s v=""/>
    <s v="ICOMPPLUS ELECTRONICS S.L"/>
    <s v="MILITARY SPECS."/>
    <s v="D38999/26ZF11SN"/>
    <s v=""/>
    <n v="0"/>
    <n v="0"/>
    <m/>
    <s v="7218|JA2581_1001"/>
    <n v="13"/>
    <s v="-"/>
    <m/>
    <s v=""/>
    <s v=""/>
    <m/>
    <s v=""/>
    <n v="0"/>
    <s v=""/>
    <n v="0"/>
    <s v=""/>
    <s v=""/>
    <s v=""/>
    <s v=""/>
    <n v="6"/>
    <n v="1"/>
    <m/>
    <n v="-564"/>
    <n v="0"/>
    <s v=""/>
    <s v=""/>
  </r>
  <r>
    <n v="717"/>
    <s v="1214201930820"/>
    <s v="CNC CIR 15-19 19H PLUG RECT ZN/NI ROT-N"/>
    <s v="1800108782"/>
    <s v="490"/>
    <d v="2024-06-14T00:00:00"/>
    <s v=""/>
    <s v="4200569161"/>
    <s v="210"/>
    <d v="2024-07-02T00:00:00"/>
    <d v="2024-07-04T00:00:00"/>
    <s v=""/>
    <d v="2024-07-15T00:00:00"/>
    <n v="40"/>
    <n v="8"/>
    <s v="Liberado"/>
    <n v="1"/>
    <n v="1"/>
    <n v="1"/>
    <n v="0"/>
    <n v="1"/>
    <n v="0"/>
    <s v="X"/>
    <s v="0.00"/>
    <s v=""/>
    <s v="SUMINISTROS CONECTORES PROF.,SA."/>
    <s v="MILITARY SPECS."/>
    <s v="D38999/26ZD19SN"/>
    <s v=""/>
    <n v="0"/>
    <n v="0"/>
    <m/>
    <s v="7218|JA2581_1001"/>
    <n v="13"/>
    <s v="-"/>
    <m/>
    <s v="YES"/>
    <n v="1"/>
    <m/>
    <s v=""/>
    <n v="0"/>
    <s v="X"/>
    <n v="1"/>
    <s v=""/>
    <s v=""/>
    <s v=""/>
    <s v=""/>
    <n v="6"/>
    <n v="0"/>
    <m/>
    <n v="-564"/>
    <n v="0"/>
    <s v=""/>
    <s v=""/>
  </r>
  <r>
    <n v="718"/>
    <s v="1214201930820"/>
    <s v="CNC CIR 15-19 19H PLUG RECT ZN/NI ROT-N"/>
    <s v="1800108782"/>
    <s v="490"/>
    <d v="2024-06-14T00:00:00"/>
    <s v=""/>
    <s v="4200569022"/>
    <s v="260"/>
    <d v="2024-07-02T00:00:00"/>
    <s v=""/>
    <s v="BORR"/>
    <d v="2024-07-15T00:00:00"/>
    <n v="40"/>
    <n v="8"/>
    <s v=""/>
    <n v="1"/>
    <n v="1"/>
    <n v="0"/>
    <n v="1"/>
    <n v="0"/>
    <n v="0"/>
    <s v=""/>
    <s v="121.83"/>
    <s v=""/>
    <s v="ICOMPPLUS ELECTRONICS S.L"/>
    <s v="MILITARY SPECS."/>
    <s v="D38999/26ZD19SN"/>
    <s v=""/>
    <n v="0"/>
    <n v="0"/>
    <m/>
    <s v="7218|JA2581_1001"/>
    <n v="13"/>
    <s v="-"/>
    <m/>
    <s v=""/>
    <s v=""/>
    <m/>
    <s v=""/>
    <n v="0"/>
    <s v=""/>
    <n v="0"/>
    <s v=""/>
    <s v=""/>
    <s v=""/>
    <s v=""/>
    <n v="6"/>
    <n v="1"/>
    <m/>
    <n v="-564"/>
    <n v="0"/>
    <s v=""/>
    <s v=""/>
  </r>
  <r>
    <n v="719"/>
    <s v="1214201931820"/>
    <s v="CNC CIR 15-19 19H PLUG RECT ZN/NI ROT-A"/>
    <s v="1800108782"/>
    <s v="500"/>
    <d v="2024-06-14T00:00:00"/>
    <s v=""/>
    <s v="4200569161"/>
    <s v="220"/>
    <d v="2024-07-02T00:00:00"/>
    <d v="2024-07-04T00:00:00"/>
    <s v=""/>
    <d v="2024-07-15T00:00:00"/>
    <n v="40"/>
    <n v="8"/>
    <s v="Liberado"/>
    <n v="1"/>
    <n v="1"/>
    <n v="1"/>
    <n v="0"/>
    <n v="1"/>
    <n v="0"/>
    <s v="X"/>
    <s v="0.00"/>
    <s v=""/>
    <s v="SUMINISTROS CONECTORES PROF.,SA."/>
    <s v="MILITARY SPECS."/>
    <s v="D38999/26ZD19SA"/>
    <s v=""/>
    <n v="0"/>
    <n v="0"/>
    <m/>
    <s v="7218|JA2581_1001"/>
    <n v="13"/>
    <s v="-"/>
    <m/>
    <s v="YES"/>
    <n v="1"/>
    <m/>
    <s v=""/>
    <n v="0"/>
    <s v="X"/>
    <n v="1"/>
    <s v=""/>
    <s v=""/>
    <s v=""/>
    <s v=""/>
    <n v="6"/>
    <n v="0"/>
    <m/>
    <n v="-564"/>
    <n v="0"/>
    <s v=""/>
    <s v=""/>
  </r>
  <r>
    <n v="720"/>
    <s v="1214201931820"/>
    <s v="CNC CIR 15-19 19H PLUG RECT ZN/NI ROT-A"/>
    <s v="1800108782"/>
    <s v="500"/>
    <d v="2024-06-14T00:00:00"/>
    <s v=""/>
    <s v="4200569022"/>
    <s v="270"/>
    <d v="2024-07-02T00:00:00"/>
    <s v=""/>
    <s v="BORR"/>
    <d v="2024-07-15T00:00:00"/>
    <n v="40"/>
    <n v="8"/>
    <s v=""/>
    <n v="1"/>
    <n v="1"/>
    <n v="0"/>
    <n v="1"/>
    <n v="0"/>
    <n v="0"/>
    <s v=""/>
    <s v="112.83"/>
    <s v=""/>
    <s v="ICOMPPLUS ELECTRONICS S.L"/>
    <s v="MILITARY SPECS."/>
    <s v="D38999/26ZD19SA"/>
    <s v=""/>
    <n v="0"/>
    <n v="0"/>
    <m/>
    <s v="7218|JA2581_1001"/>
    <n v="13"/>
    <s v="-"/>
    <m/>
    <s v=""/>
    <s v=""/>
    <m/>
    <s v=""/>
    <n v="0"/>
    <s v=""/>
    <n v="0"/>
    <s v=""/>
    <s v=""/>
    <s v=""/>
    <s v=""/>
    <n v="6"/>
    <n v="1"/>
    <m/>
    <n v="-564"/>
    <n v="0"/>
    <s v=""/>
    <s v=""/>
  </r>
  <r>
    <n v="721"/>
    <s v="1214204130820"/>
    <s v="CNC CIR 21-41 41H PLUG RECT ZN/NI ROT-N"/>
    <s v="1800108782"/>
    <s v="510"/>
    <d v="2024-06-14T00:00:00"/>
    <s v=""/>
    <s v="4200569161"/>
    <s v="230"/>
    <d v="2024-07-02T00:00:00"/>
    <d v="2024-07-04T00:00:00"/>
    <s v=""/>
    <d v="2024-07-15T00:00:00"/>
    <n v="40"/>
    <n v="8"/>
    <s v="Liberado"/>
    <n v="4"/>
    <n v="4"/>
    <n v="4"/>
    <n v="0"/>
    <n v="4"/>
    <n v="0"/>
    <s v="X"/>
    <s v="0.00"/>
    <s v=""/>
    <s v="SUMINISTROS CONECTORES PROF.,SA."/>
    <s v="MILITARY SPECS."/>
    <s v="D38999/26ZG41SN"/>
    <s v=""/>
    <n v="0"/>
    <n v="0"/>
    <m/>
    <s v="7218|JA2581_1001"/>
    <n v="13"/>
    <s v="-"/>
    <m/>
    <s v="YES"/>
    <n v="4"/>
    <m/>
    <s v=""/>
    <n v="0"/>
    <s v="X"/>
    <n v="1"/>
    <s v=""/>
    <s v=""/>
    <s v=""/>
    <s v=""/>
    <n v="6"/>
    <n v="0"/>
    <m/>
    <n v="-564"/>
    <n v="0"/>
    <s v=""/>
    <s v=""/>
  </r>
  <r>
    <n v="722"/>
    <s v="1214204130820"/>
    <s v="CNC CIR 21-41 41H PLUG RECT ZN/NI ROT-N"/>
    <s v="1800108782"/>
    <s v="510"/>
    <d v="2024-06-14T00:00:00"/>
    <s v=""/>
    <s v="4200569022"/>
    <s v="280"/>
    <d v="2024-07-02T00:00:00"/>
    <s v=""/>
    <s v="BORR"/>
    <d v="2024-07-15T00:00:00"/>
    <n v="40"/>
    <n v="8"/>
    <s v=""/>
    <n v="4"/>
    <n v="4"/>
    <n v="0"/>
    <n v="4"/>
    <n v="0"/>
    <n v="0"/>
    <s v=""/>
    <s v="474.20"/>
    <s v=""/>
    <s v="ICOMPPLUS ELECTRONICS S.L"/>
    <s v="MILITARY SPECS."/>
    <s v="D38999/26ZG41SN"/>
    <s v=""/>
    <n v="0"/>
    <n v="0"/>
    <m/>
    <s v="7218|JA2581_1001"/>
    <n v="13"/>
    <s v="-"/>
    <m/>
    <s v=""/>
    <s v=""/>
    <m/>
    <s v=""/>
    <n v="0"/>
    <s v=""/>
    <n v="0"/>
    <s v=""/>
    <s v=""/>
    <s v=""/>
    <s v=""/>
    <n v="6"/>
    <n v="1"/>
    <m/>
    <n v="-564"/>
    <n v="0"/>
    <s v=""/>
    <s v=""/>
  </r>
  <r>
    <n v="723"/>
    <s v="1214205530820"/>
    <s v="CNC CIR 23-55 55H PLUG RECT ZN/NI ROT-N"/>
    <s v="1800108782"/>
    <s v="520"/>
    <d v="2024-06-14T00:00:00"/>
    <s v=""/>
    <s v="4200569161"/>
    <s v="240"/>
    <d v="2024-07-02T00:00:00"/>
    <d v="2024-07-04T00:00:00"/>
    <s v=""/>
    <d v="2024-07-15T00:00:00"/>
    <n v="40"/>
    <n v="8"/>
    <s v="Liberado"/>
    <n v="1"/>
    <n v="1"/>
    <n v="1"/>
    <n v="0"/>
    <n v="1"/>
    <n v="0"/>
    <s v="X"/>
    <s v="0.00"/>
    <s v=""/>
    <s v="SUMINISTROS CONECTORES PROF.,SA."/>
    <s v="MILITARY SPECS."/>
    <s v="D38999/26ZH55SN"/>
    <s v=""/>
    <n v="0"/>
    <n v="0"/>
    <m/>
    <s v="7218|JA2581_1001"/>
    <n v="13"/>
    <s v="-"/>
    <m/>
    <s v="YES"/>
    <n v="1"/>
    <m/>
    <s v=""/>
    <n v="0"/>
    <s v="X"/>
    <n v="1"/>
    <s v=""/>
    <s v=""/>
    <s v=""/>
    <s v=""/>
    <n v="6"/>
    <n v="0"/>
    <m/>
    <n v="-564"/>
    <n v="0"/>
    <s v=""/>
    <s v=""/>
  </r>
  <r>
    <n v="724"/>
    <s v="1214205530820"/>
    <s v="CNC CIR 23-55 55H PLUG RECT ZN/NI ROT-N"/>
    <s v="1800108782"/>
    <s v="520"/>
    <d v="2024-06-14T00:00:00"/>
    <s v=""/>
    <s v="4200569022"/>
    <s v="290"/>
    <d v="2024-07-02T00:00:00"/>
    <s v=""/>
    <s v="BORR"/>
    <d v="2024-07-15T00:00:00"/>
    <n v="40"/>
    <n v="8"/>
    <s v=""/>
    <n v="1"/>
    <n v="1"/>
    <n v="0"/>
    <n v="1"/>
    <n v="0"/>
    <n v="0"/>
    <s v=""/>
    <s v="173.31"/>
    <s v=""/>
    <s v="ICOMPPLUS ELECTRONICS S.L"/>
    <s v="MILITARY SPECS."/>
    <s v="D38999/26ZH55SN"/>
    <s v=""/>
    <n v="0"/>
    <n v="0"/>
    <m/>
    <s v="7218|JA2581_1001"/>
    <n v="13"/>
    <s v="-"/>
    <m/>
    <s v=""/>
    <s v=""/>
    <m/>
    <s v=""/>
    <n v="0"/>
    <s v=""/>
    <n v="0"/>
    <s v=""/>
    <s v=""/>
    <s v=""/>
    <s v=""/>
    <n v="6"/>
    <n v="1"/>
    <m/>
    <n v="-564"/>
    <n v="0"/>
    <s v=""/>
    <s v=""/>
  </r>
  <r>
    <n v="725"/>
    <s v="1214300431820"/>
    <s v="CNC CIR 13-04 4H RECEPT CRMP ZN/NI ROT-N"/>
    <s v="1800108782"/>
    <s v="530"/>
    <d v="2024-06-14T00:00:00"/>
    <s v=""/>
    <s v="4200569161"/>
    <s v="250"/>
    <d v="2024-07-02T00:00:00"/>
    <d v="2024-07-04T00:00:00"/>
    <s v=""/>
    <d v="2024-07-15T00:00:00"/>
    <n v="40"/>
    <n v="8"/>
    <s v="Liberado"/>
    <n v="2"/>
    <n v="2"/>
    <n v="2"/>
    <n v="0"/>
    <n v="2"/>
    <n v="0"/>
    <s v="X"/>
    <s v="0.00"/>
    <s v=""/>
    <s v="SUMINISTROS CONECTORES PROF.,SA."/>
    <s v="MILITARY SPECS."/>
    <s v="D38999/20ZC4SN"/>
    <s v=""/>
    <n v="0"/>
    <n v="0"/>
    <m/>
    <s v="7218|JA2581_1001"/>
    <n v="13"/>
    <s v="-"/>
    <m/>
    <s v="YES"/>
    <n v="2"/>
    <m/>
    <s v=""/>
    <n v="0"/>
    <s v="X"/>
    <n v="1"/>
    <s v=""/>
    <s v=""/>
    <s v=""/>
    <s v=""/>
    <n v="6"/>
    <n v="0"/>
    <m/>
    <n v="-564"/>
    <n v="0"/>
    <s v=""/>
    <s v=""/>
  </r>
  <r>
    <n v="726"/>
    <s v="1214300431820"/>
    <s v="CNC CIR 13-04 4H RECEPT CRMP ZN/NI ROT-N"/>
    <s v="1800108782"/>
    <s v="530"/>
    <d v="2024-06-14T00:00:00"/>
    <s v=""/>
    <s v="4200569022"/>
    <s v="300"/>
    <d v="2024-07-02T00:00:00"/>
    <s v=""/>
    <s v="BORR"/>
    <d v="2024-07-15T00:00:00"/>
    <n v="40"/>
    <n v="8"/>
    <s v=""/>
    <n v="2"/>
    <n v="2"/>
    <n v="0"/>
    <n v="2"/>
    <n v="0"/>
    <n v="0"/>
    <s v=""/>
    <s v="156.68"/>
    <s v=""/>
    <s v="ICOMPPLUS ELECTRONICS S.L"/>
    <s v="MILITARY SPECS."/>
    <s v="D38999/20ZC4SN"/>
    <s v=""/>
    <n v="0"/>
    <n v="0"/>
    <m/>
    <s v="7218|JA2581_1001"/>
    <n v="13"/>
    <s v="-"/>
    <m/>
    <s v=""/>
    <s v=""/>
    <m/>
    <s v=""/>
    <n v="0"/>
    <s v=""/>
    <n v="0"/>
    <s v=""/>
    <s v=""/>
    <s v=""/>
    <s v=""/>
    <n v="6"/>
    <n v="1"/>
    <m/>
    <n v="-564"/>
    <n v="0"/>
    <s v=""/>
    <s v=""/>
  </r>
  <r>
    <n v="727"/>
    <s v="1214300631720"/>
    <s v="CNC CIR 09-35 6H RECEPT CRMP ZN/NI ROT-N"/>
    <s v="1800108782"/>
    <s v="540"/>
    <d v="2024-06-14T00:00:00"/>
    <s v=""/>
    <s v="4200569161"/>
    <s v="260"/>
    <d v="2024-07-02T00:00:00"/>
    <d v="2024-07-04T00:00:00"/>
    <s v=""/>
    <d v="2024-07-15T00:00:00"/>
    <n v="40"/>
    <n v="8"/>
    <s v="Liberado"/>
    <n v="1"/>
    <n v="1"/>
    <n v="1"/>
    <n v="0"/>
    <n v="1"/>
    <n v="0"/>
    <s v="X"/>
    <s v="0.00"/>
    <s v=""/>
    <s v="SUMINISTROS CONECTORES PROF.,SA."/>
    <s v="MILITARY SPECS."/>
    <s v="D38999/20ZA35SN"/>
    <s v=""/>
    <n v="0"/>
    <n v="0"/>
    <m/>
    <s v="7218|JA2581_1001"/>
    <n v="13"/>
    <s v="-"/>
    <m/>
    <s v="YES"/>
    <n v="1"/>
    <m/>
    <s v=""/>
    <n v="0"/>
    <s v="X"/>
    <n v="1"/>
    <s v=""/>
    <s v=""/>
    <s v=""/>
    <s v=""/>
    <n v="6"/>
    <n v="0"/>
    <m/>
    <n v="-564"/>
    <n v="0"/>
    <s v=""/>
    <s v=""/>
  </r>
  <r>
    <n v="728"/>
    <s v="1214300631720"/>
    <s v="CNC CIR 09-35 6H RECEPT CRMP ZN/NI ROT-N"/>
    <s v="1800108782"/>
    <s v="540"/>
    <d v="2024-06-14T00:00:00"/>
    <s v=""/>
    <s v="4200569022"/>
    <s v="310"/>
    <d v="2024-07-02T00:00:00"/>
    <s v=""/>
    <s v="BORR"/>
    <d v="2024-07-15T00:00:00"/>
    <n v="40"/>
    <n v="8"/>
    <s v=""/>
    <n v="1"/>
    <n v="1"/>
    <n v="0"/>
    <n v="1"/>
    <n v="0"/>
    <n v="0"/>
    <s v=""/>
    <s v="46.24"/>
    <s v=""/>
    <s v="ICOMPPLUS ELECTRONICS S.L"/>
    <s v="MILITARY SPECS."/>
    <s v="D38999/20ZA35SN"/>
    <s v=""/>
    <n v="0"/>
    <n v="0"/>
    <m/>
    <s v="7218|JA2581_1001"/>
    <n v="13"/>
    <s v="-"/>
    <m/>
    <s v=""/>
    <s v=""/>
    <m/>
    <s v=""/>
    <n v="0"/>
    <s v=""/>
    <n v="0"/>
    <s v=""/>
    <s v=""/>
    <s v=""/>
    <s v=""/>
    <n v="6"/>
    <n v="1"/>
    <m/>
    <n v="-564"/>
    <n v="0"/>
    <s v=""/>
    <s v=""/>
  </r>
  <r>
    <n v="729"/>
    <s v="1214301130022"/>
    <s v="CNC CIR 19-11S/H RCPT RECT AL ZN/NI R-N"/>
    <s v="1800108782"/>
    <s v="550"/>
    <d v="2024-06-14T00:00:00"/>
    <s v=""/>
    <s v="4200569161"/>
    <s v="270"/>
    <d v="2024-07-02T00:00:00"/>
    <d v="2024-07-04T00:00:00"/>
    <s v=""/>
    <d v="2024-07-15T00:00:00"/>
    <n v="40"/>
    <n v="8"/>
    <s v="Liberado"/>
    <n v="1"/>
    <n v="1"/>
    <n v="1"/>
    <n v="0"/>
    <n v="1"/>
    <n v="0"/>
    <s v="X"/>
    <s v="0.00"/>
    <s v=""/>
    <s v="SUMINISTROS CONECTORES PROF.,SA."/>
    <s v="MILITARY SPECS."/>
    <s v="D38999/20ZF11SN"/>
    <s v=""/>
    <n v="0"/>
    <n v="0"/>
    <m/>
    <s v="7218|JA2581_1001"/>
    <n v="13"/>
    <s v="-"/>
    <m/>
    <s v="YES"/>
    <n v="1"/>
    <m/>
    <s v=""/>
    <n v="0"/>
    <s v="X"/>
    <n v="1"/>
    <s v=""/>
    <s v=""/>
    <s v=""/>
    <s v=""/>
    <n v="6"/>
    <n v="0"/>
    <m/>
    <n v="-564"/>
    <n v="0"/>
    <s v=""/>
    <s v=""/>
  </r>
  <r>
    <n v="730"/>
    <s v="1214301130022"/>
    <s v="CNC CIR 19-11S/H RCPT RECT AL ZN/NI R-N"/>
    <s v="1800108782"/>
    <s v="550"/>
    <d v="2024-06-14T00:00:00"/>
    <s v=""/>
    <s v="4200569022"/>
    <s v="320"/>
    <d v="2024-07-02T00:00:00"/>
    <s v=""/>
    <s v="BORR"/>
    <d v="2024-07-15T00:00:00"/>
    <n v="40"/>
    <n v="8"/>
    <s v=""/>
    <n v="1"/>
    <n v="1"/>
    <n v="0"/>
    <n v="1"/>
    <n v="0"/>
    <n v="0"/>
    <s v=""/>
    <s v="159.46"/>
    <s v=""/>
    <s v="ICOMPPLUS ELECTRONICS S.L"/>
    <s v="MILITARY SPECS."/>
    <s v="D38999/20ZF11SN"/>
    <s v=""/>
    <n v="0"/>
    <n v="0"/>
    <m/>
    <s v="7218|JA2581_1001"/>
    <n v="13"/>
    <s v="-"/>
    <m/>
    <s v=""/>
    <s v=""/>
    <m/>
    <s v=""/>
    <n v="0"/>
    <s v=""/>
    <n v="0"/>
    <s v=""/>
    <s v=""/>
    <s v=""/>
    <s v=""/>
    <n v="6"/>
    <n v="1"/>
    <m/>
    <n v="-564"/>
    <n v="0"/>
    <s v=""/>
    <s v=""/>
  </r>
  <r>
    <n v="731"/>
    <s v="1214301130620"/>
    <s v="CNC CIR 21-11 11H RECEP WALL CRIMP ROT-N"/>
    <s v="1800108782"/>
    <s v="560"/>
    <d v="2024-06-14T00:00:00"/>
    <s v=""/>
    <s v="4200569161"/>
    <s v="280"/>
    <d v="2024-07-02T00:00:00"/>
    <d v="2024-07-04T00:00:00"/>
    <s v=""/>
    <d v="2024-07-15T00:00:00"/>
    <n v="40"/>
    <n v="8"/>
    <s v="Liberado"/>
    <n v="1"/>
    <n v="1"/>
    <n v="1"/>
    <n v="0"/>
    <n v="1"/>
    <n v="0"/>
    <s v="X"/>
    <s v="0.00"/>
    <s v=""/>
    <s v="SUMINISTROS CONECTORES PROF.,SA."/>
    <s v="MILITARY SPECS."/>
    <s v="D38999/20ZG11SN"/>
    <s v=""/>
    <n v="0"/>
    <n v="0"/>
    <m/>
    <s v="7218|JA2581_1001"/>
    <n v="13"/>
    <s v="-"/>
    <m/>
    <s v="YES"/>
    <n v="1"/>
    <m/>
    <s v=""/>
    <n v="0"/>
    <s v="X"/>
    <n v="1"/>
    <s v=""/>
    <s v=""/>
    <s v=""/>
    <s v=""/>
    <n v="6"/>
    <n v="0"/>
    <m/>
    <n v="-564"/>
    <n v="0"/>
    <s v=""/>
    <s v=""/>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31">
  <r>
    <n v="1"/>
    <s v="39121435"/>
    <s v="Unidad de distribuci&amp;#243;n de potencia"/>
    <s v="1101755661"/>
    <s v="1"/>
    <d v="2024-06-14T00:00:00"/>
    <s v=""/>
    <s v="4800002570"/>
    <s v="5000"/>
    <d v="2024-06-07T00:00:00"/>
    <s v=""/>
    <s v=""/>
    <d v="2024-06-15T00:00:00"/>
    <n v="0"/>
    <n v="0"/>
    <s v=""/>
    <n v="3"/>
    <n v="3"/>
    <n v="3"/>
    <n v="0"/>
    <n v="0"/>
    <n v="0"/>
    <s v="X"/>
    <s v="0.00"/>
    <s v=""/>
    <x v="0"/>
    <s v=""/>
    <s v="1237430"/>
    <s v=""/>
    <n v="0"/>
    <n v="0"/>
    <m/>
    <s v="7218|JA2580_1001"/>
    <n v="8"/>
    <x v="0"/>
    <d v="2026-01-30T00:00:00"/>
    <s v="YES"/>
    <d v="1900-01-02T00:00:00"/>
    <s v=""/>
    <s v=""/>
    <n v="0"/>
    <s v="X"/>
    <n v="1"/>
    <s v=""/>
    <s v=""/>
    <s v=""/>
    <s v=""/>
    <n v="6"/>
    <n v="0"/>
    <d v="2026-01-30T00:00:00"/>
    <n v="-594"/>
    <n v="0"/>
    <s v=""/>
    <s v=""/>
  </r>
  <r>
    <n v="2"/>
    <s v="39121415"/>
    <s v="Unidad de distribuci&amp;#243;n de potencia"/>
    <s v="1101755661"/>
    <s v="2"/>
    <d v="2024-06-14T00:00:00"/>
    <s v=""/>
    <s v="4800002570"/>
    <s v="5010"/>
    <d v="2024-06-07T00:00:00"/>
    <s v=""/>
    <s v=""/>
    <d v="2024-06-15T00:00:00"/>
    <n v="0"/>
    <n v="0"/>
    <s v=""/>
    <n v="1"/>
    <n v="1"/>
    <n v="1"/>
    <n v="0"/>
    <n v="0"/>
    <n v="0"/>
    <s v="X"/>
    <s v="0.00"/>
    <s v=""/>
    <x v="0"/>
    <s v=""/>
    <s v="6520342"/>
    <s v=""/>
    <n v="0"/>
    <n v="0"/>
    <m/>
    <s v="7218|JA2580_1001"/>
    <n v="8"/>
    <x v="0"/>
    <m/>
    <s v="YES"/>
    <n v="1"/>
    <s v=""/>
    <s v=""/>
    <n v="0"/>
    <s v="X"/>
    <n v="1"/>
    <s v=""/>
    <s v=""/>
    <s v=""/>
    <s v=""/>
    <n v="6"/>
    <n v="0"/>
    <m/>
    <n v="-594"/>
    <n v="0"/>
    <s v=""/>
    <s v=""/>
  </r>
  <r>
    <n v="3"/>
    <s v="26121536"/>
    <s v="Unidad de distribuci&amp;#243;n de potencia"/>
    <s v="1101755661"/>
    <s v="3"/>
    <d v="2024-06-14T00:00:00"/>
    <s v=""/>
    <s v="4800002570"/>
    <s v="5020"/>
    <d v="2024-06-07T00:00:00"/>
    <s v=""/>
    <s v=""/>
    <d v="2024-06-15T00:00:00"/>
    <n v="0"/>
    <n v="0"/>
    <s v=""/>
    <n v="1"/>
    <n v="1"/>
    <n v="1"/>
    <n v="0"/>
    <n v="0"/>
    <n v="0"/>
    <s v="X"/>
    <s v="0.00"/>
    <s v=""/>
    <x v="0"/>
    <s v=""/>
    <s v="0479409"/>
    <s v=""/>
    <n v="0"/>
    <n v="0"/>
    <m/>
    <s v="7218|JA2580_1001"/>
    <n v="8"/>
    <x v="0"/>
    <m/>
    <s v="YES"/>
    <n v="1"/>
    <s v=""/>
    <s v=""/>
    <n v="0"/>
    <s v="X"/>
    <n v="1"/>
    <s v=""/>
    <s v=""/>
    <s v=""/>
    <s v=""/>
    <n v="6"/>
    <n v="0"/>
    <m/>
    <n v="-594"/>
    <n v="0"/>
    <s v=""/>
    <s v=""/>
  </r>
  <r>
    <n v="4"/>
    <s v="39121435"/>
    <s v="Unidad de distribuci&amp;#243;n de potencia"/>
    <s v="1101755661"/>
    <s v="4"/>
    <d v="2024-06-14T00:00:00"/>
    <s v=""/>
    <s v="4800002570"/>
    <s v="5030"/>
    <d v="2024-06-07T00:00:00"/>
    <s v=""/>
    <s v=""/>
    <d v="2024-06-15T00:00:00"/>
    <n v="0"/>
    <n v="0"/>
    <s v=""/>
    <n v="3"/>
    <n v="3"/>
    <n v="3"/>
    <n v="0"/>
    <n v="0"/>
    <n v="0"/>
    <s v="X"/>
    <s v="0.00"/>
    <s v=""/>
    <x v="0"/>
    <s v=""/>
    <s v="1237433"/>
    <s v=""/>
    <n v="0"/>
    <n v="0"/>
    <m/>
    <s v="7218|JA2580_1001"/>
    <n v="8"/>
    <x v="0"/>
    <m/>
    <s v="YES"/>
    <n v="3"/>
    <s v=""/>
    <s v=""/>
    <n v="0"/>
    <s v="X"/>
    <n v="1"/>
    <s v=""/>
    <s v=""/>
    <s v=""/>
    <s v=""/>
    <n v="6"/>
    <n v="0"/>
    <m/>
    <n v="-594"/>
    <n v="0"/>
    <s v=""/>
    <s v=""/>
  </r>
  <r>
    <n v="5"/>
    <s v="39121708"/>
    <s v="Tira de jumpers Wago serie TOPJOB S, 200"/>
    <s v="1101756080"/>
    <s v="1"/>
    <d v="2024-06-17T00:00:00"/>
    <s v=""/>
    <s v="4800002579"/>
    <s v="450"/>
    <d v="2024-06-14T00:00:00"/>
    <s v=""/>
    <s v=""/>
    <d v="2024-06-18T00:00:00"/>
    <n v="0"/>
    <n v="0"/>
    <s v=""/>
    <n v="1"/>
    <n v="1"/>
    <n v="1"/>
    <n v="0"/>
    <n v="0"/>
    <n v="0"/>
    <s v="X"/>
    <s v="0.00"/>
    <s v=""/>
    <x v="0"/>
    <s v=""/>
    <s v="5076591"/>
    <s v=""/>
    <n v="0"/>
    <n v="0"/>
    <m/>
    <s v="7218|JA2581_1001"/>
    <n v="4"/>
    <x v="0"/>
    <m/>
    <s v="YES"/>
    <n v="1"/>
    <s v=""/>
    <s v=""/>
    <n v="0"/>
    <s v="X"/>
    <n v="1"/>
    <s v=""/>
    <s v=""/>
    <s v=""/>
    <s v=""/>
    <n v="6"/>
    <n v="0"/>
    <m/>
    <n v="-591"/>
    <n v="0"/>
    <s v=""/>
    <s v=""/>
  </r>
  <r>
    <n v="6"/>
    <s v="39121432"/>
    <s v="Conector circular Amphenol Limited Hembr"/>
    <s v="1101756080"/>
    <s v="2"/>
    <d v="2024-06-17T00:00:00"/>
    <s v=""/>
    <s v="4800002579"/>
    <s v="460"/>
    <d v="2024-06-14T00:00:00"/>
    <s v=""/>
    <s v=""/>
    <d v="2024-06-18T00:00:00"/>
    <n v="0"/>
    <n v="0"/>
    <s v=""/>
    <n v="1000"/>
    <n v="1000"/>
    <n v="1000"/>
    <n v="0"/>
    <n v="0"/>
    <n v="0"/>
    <s v="X"/>
    <s v="0.00"/>
    <s v=""/>
    <x v="0"/>
    <s v=""/>
    <s v="8751456"/>
    <s v=""/>
    <n v="0"/>
    <n v="0"/>
    <m/>
    <s v="7218|JA2581_1001"/>
    <n v="4"/>
    <x v="0"/>
    <m/>
    <s v="YES"/>
    <n v="1000"/>
    <s v=""/>
    <s v=""/>
    <n v="0"/>
    <s v="X"/>
    <n v="1"/>
    <s v=""/>
    <s v=""/>
    <s v=""/>
    <s v=""/>
    <n v="6"/>
    <n v="0"/>
    <m/>
    <n v="-591"/>
    <n v="0"/>
    <s v=""/>
    <s v=""/>
  </r>
  <r>
    <n v="7"/>
    <s v="39121432"/>
    <s v="Conector circular Amphenol Limited Macho"/>
    <s v="1101756080"/>
    <s v="3"/>
    <d v="2024-06-17T00:00:00"/>
    <s v=""/>
    <s v="4800002579"/>
    <s v="470"/>
    <d v="2024-06-14T00:00:00"/>
    <s v=""/>
    <s v=""/>
    <d v="2024-06-18T00:00:00"/>
    <n v="0"/>
    <n v="0"/>
    <s v=""/>
    <n v="1000"/>
    <n v="1000"/>
    <n v="1000"/>
    <n v="0"/>
    <n v="0"/>
    <n v="0"/>
    <s v="X"/>
    <s v="0.00"/>
    <s v=""/>
    <x v="0"/>
    <s v=""/>
    <s v="8751462"/>
    <s v=""/>
    <n v="0"/>
    <n v="0"/>
    <m/>
    <s v="7218|JA2581_1001"/>
    <n v="4"/>
    <x v="0"/>
    <m/>
    <s v="YES"/>
    <n v="1000"/>
    <s v=""/>
    <s v=""/>
    <n v="0"/>
    <s v="X"/>
    <n v="1"/>
    <s v=""/>
    <s v=""/>
    <s v=""/>
    <s v=""/>
    <n v="6"/>
    <n v="0"/>
    <m/>
    <n v="-591"/>
    <n v="0"/>
    <s v=""/>
    <s v=""/>
  </r>
  <r>
    <n v="8"/>
    <s v="39121432"/>
    <s v="Contacto para conector circular Amphenol"/>
    <s v="1101756080"/>
    <s v="4"/>
    <d v="2024-06-17T00:00:00"/>
    <s v=""/>
    <s v="4800002579"/>
    <s v="480"/>
    <d v="2024-06-14T00:00:00"/>
    <s v=""/>
    <s v=""/>
    <d v="2024-06-18T00:00:00"/>
    <n v="0"/>
    <n v="0"/>
    <s v=""/>
    <n v="100"/>
    <n v="100"/>
    <n v="100"/>
    <n v="0"/>
    <n v="0"/>
    <n v="0"/>
    <s v="X"/>
    <s v="0.00"/>
    <s v=""/>
    <x v="0"/>
    <s v=""/>
    <s v="7620695"/>
    <s v=""/>
    <n v="0"/>
    <n v="0"/>
    <m/>
    <s v="7218|JA2581_1001"/>
    <n v="4"/>
    <x v="0"/>
    <m/>
    <s v="YES"/>
    <n v="100"/>
    <s v=""/>
    <s v=""/>
    <n v="0"/>
    <s v="X"/>
    <n v="1"/>
    <s v=""/>
    <s v=""/>
    <s v=""/>
    <s v=""/>
    <n v="6"/>
    <n v="0"/>
    <m/>
    <n v="-591"/>
    <n v="0"/>
    <s v=""/>
    <s v=""/>
  </r>
  <r>
    <n v="9"/>
    <s v="39121432"/>
    <s v="Contacto para conector circular Amphenol"/>
    <s v="1101756080"/>
    <s v="5"/>
    <d v="2024-06-17T00:00:00"/>
    <s v=""/>
    <s v="4800002579"/>
    <s v="490"/>
    <d v="2024-06-14T00:00:00"/>
    <s v=""/>
    <s v=""/>
    <d v="2024-06-18T00:00:00"/>
    <n v="0"/>
    <n v="0"/>
    <s v=""/>
    <n v="100"/>
    <n v="100"/>
    <n v="100"/>
    <n v="0"/>
    <n v="0"/>
    <n v="0"/>
    <s v="X"/>
    <s v="0.00"/>
    <s v=""/>
    <x v="0"/>
    <s v=""/>
    <s v="7620686"/>
    <s v=""/>
    <n v="0"/>
    <n v="0"/>
    <m/>
    <s v="7218|JA2581_1001"/>
    <n v="4"/>
    <x v="0"/>
    <m/>
    <s v="YES"/>
    <n v="100"/>
    <s v=""/>
    <s v=""/>
    <n v="0"/>
    <s v="X"/>
    <n v="1"/>
    <s v=""/>
    <s v=""/>
    <s v=""/>
    <s v=""/>
    <n v="6"/>
    <n v="0"/>
    <m/>
    <n v="-591"/>
    <n v="0"/>
    <s v=""/>
    <s v=""/>
  </r>
  <r>
    <n v="10"/>
    <s v="39121413"/>
    <s v="Conector circular Amphenol Limited Hembr"/>
    <s v="1101756080"/>
    <s v="6"/>
    <d v="2024-06-17T00:00:00"/>
    <s v=""/>
    <s v="4800002579"/>
    <s v="500"/>
    <d v="2024-06-14T00:00:00"/>
    <s v=""/>
    <s v=""/>
    <d v="2024-06-18T00:00:00"/>
    <n v="0"/>
    <n v="0"/>
    <s v=""/>
    <n v="2000"/>
    <n v="2000"/>
    <n v="2000"/>
    <n v="0"/>
    <n v="0"/>
    <n v="0"/>
    <s v="X"/>
    <s v="0.00"/>
    <s v=""/>
    <x v="0"/>
    <s v=""/>
    <s v="1860301"/>
    <s v=""/>
    <n v="0"/>
    <n v="0"/>
    <m/>
    <s v="7218|JA2581_1001"/>
    <n v="4"/>
    <x v="0"/>
    <m/>
    <s v="YES"/>
    <n v="2000"/>
    <s v=""/>
    <s v=""/>
    <n v="0"/>
    <s v="X"/>
    <n v="1"/>
    <s v=""/>
    <s v=""/>
    <s v=""/>
    <s v=""/>
    <n v="6"/>
    <n v="0"/>
    <m/>
    <n v="-591"/>
    <n v="0"/>
    <s v=""/>
    <s v=""/>
  </r>
  <r>
    <n v="11"/>
    <s v="39121432"/>
    <s v="Contacto para conector circular Amphenol"/>
    <s v="1101756080"/>
    <s v="7"/>
    <d v="2024-06-17T00:00:00"/>
    <s v=""/>
    <s v="4800002579"/>
    <s v="510"/>
    <d v="2024-06-14T00:00:00"/>
    <s v=""/>
    <s v=""/>
    <d v="2024-06-18T00:00:00"/>
    <n v="0"/>
    <n v="0"/>
    <s v=""/>
    <n v="100"/>
    <n v="100"/>
    <n v="100"/>
    <n v="0"/>
    <n v="0"/>
    <n v="0"/>
    <s v="X"/>
    <s v="0.00"/>
    <s v=""/>
    <x v="0"/>
    <s v=""/>
    <s v="7620664"/>
    <s v=""/>
    <n v="0"/>
    <n v="0"/>
    <m/>
    <s v="7218|JA2581_1001"/>
    <n v="4"/>
    <x v="0"/>
    <m/>
    <s v="YES"/>
    <n v="100"/>
    <s v=""/>
    <s v=""/>
    <n v="0"/>
    <s v="X"/>
    <n v="1"/>
    <s v=""/>
    <s v=""/>
    <s v=""/>
    <s v=""/>
    <n v="6"/>
    <n v="0"/>
    <m/>
    <n v="-591"/>
    <n v="0"/>
    <s v=""/>
    <s v=""/>
  </r>
  <r>
    <n v="12"/>
    <s v="39121432"/>
    <s v="Contacto para conector circular Amphenol"/>
    <s v="1101756080"/>
    <s v="8"/>
    <d v="2024-06-17T00:00:00"/>
    <s v=""/>
    <s v="4800002579"/>
    <s v="520"/>
    <d v="2024-06-14T00:00:00"/>
    <s v=""/>
    <s v=""/>
    <d v="2024-06-18T00:00:00"/>
    <n v="0"/>
    <n v="0"/>
    <s v=""/>
    <n v="100"/>
    <n v="100"/>
    <n v="100"/>
    <n v="0"/>
    <n v="0"/>
    <n v="0"/>
    <s v="X"/>
    <s v="0.00"/>
    <s v=""/>
    <x v="0"/>
    <s v=""/>
    <s v="7620676"/>
    <s v=""/>
    <n v="0"/>
    <n v="0"/>
    <m/>
    <s v="7218|JA2581_1001"/>
    <n v="4"/>
    <x v="0"/>
    <m/>
    <s v="YES"/>
    <n v="100"/>
    <s v=""/>
    <s v=""/>
    <n v="0"/>
    <s v="X"/>
    <n v="1"/>
    <s v=""/>
    <s v=""/>
    <s v=""/>
    <s v=""/>
    <n v="6"/>
    <n v="0"/>
    <m/>
    <n v="-591"/>
    <n v="0"/>
    <s v=""/>
    <s v=""/>
  </r>
  <r>
    <n v="13"/>
    <s v="39121432"/>
    <s v="Contacto para conector circular Amphenol"/>
    <s v="1101756080"/>
    <s v="9"/>
    <d v="2024-06-17T00:00:00"/>
    <s v=""/>
    <s v="4800002579"/>
    <s v="530"/>
    <d v="2024-06-14T00:00:00"/>
    <s v=""/>
    <s v=""/>
    <d v="2024-06-18T00:00:00"/>
    <n v="0"/>
    <n v="0"/>
    <s v=""/>
    <n v="300"/>
    <n v="300"/>
    <n v="300"/>
    <n v="0"/>
    <n v="0"/>
    <n v="0"/>
    <s v="X"/>
    <s v="0.00"/>
    <s v=""/>
    <x v="0"/>
    <s v=""/>
    <s v="7620673"/>
    <s v=""/>
    <n v="0"/>
    <n v="0"/>
    <m/>
    <s v="7218|JA2581_1001"/>
    <n v="4"/>
    <x v="0"/>
    <m/>
    <s v="YES"/>
    <n v="300"/>
    <s v=""/>
    <s v=""/>
    <n v="0"/>
    <s v="X"/>
    <n v="1"/>
    <s v=""/>
    <s v=""/>
    <s v=""/>
    <s v=""/>
    <n v="6"/>
    <n v="0"/>
    <m/>
    <n v="-591"/>
    <n v="0"/>
    <s v=""/>
    <s v=""/>
  </r>
  <r>
    <n v="14"/>
    <s v="39121432"/>
    <s v="Contacto para conector circular Amphenol"/>
    <s v="1101756080"/>
    <s v="10"/>
    <d v="2024-06-17T00:00:00"/>
    <s v=""/>
    <s v="4800002579"/>
    <s v="540"/>
    <d v="2024-06-14T00:00:00"/>
    <s v=""/>
    <s v=""/>
    <d v="2024-06-18T00:00:00"/>
    <n v="0"/>
    <n v="0"/>
    <s v=""/>
    <n v="300"/>
    <n v="300"/>
    <n v="300"/>
    <n v="0"/>
    <n v="0"/>
    <n v="0"/>
    <s v="X"/>
    <s v="0.00"/>
    <s v=""/>
    <x v="0"/>
    <s v=""/>
    <s v="7620670"/>
    <s v=""/>
    <n v="0"/>
    <n v="0"/>
    <m/>
    <s v="7218|JA2581_1001"/>
    <n v="4"/>
    <x v="0"/>
    <m/>
    <s v="YES"/>
    <n v="300"/>
    <s v=""/>
    <s v=""/>
    <n v="0"/>
    <s v="X"/>
    <n v="1"/>
    <s v=""/>
    <s v=""/>
    <s v=""/>
    <s v=""/>
    <n v="6"/>
    <n v="0"/>
    <m/>
    <n v="-591"/>
    <n v="0"/>
    <s v=""/>
    <s v=""/>
  </r>
  <r>
    <n v="15"/>
    <s v="39121432"/>
    <s v="Contacto para conector circular Amphenol"/>
    <s v="1101756080"/>
    <s v="11"/>
    <d v="2024-06-17T00:00:00"/>
    <s v=""/>
    <s v="4800002579"/>
    <s v="550"/>
    <d v="2024-06-14T00:00:00"/>
    <s v=""/>
    <s v=""/>
    <d v="2024-06-18T00:00:00"/>
    <n v="0"/>
    <n v="0"/>
    <s v=""/>
    <n v="2000"/>
    <n v="2000"/>
    <n v="2000"/>
    <n v="0"/>
    <n v="0"/>
    <n v="0"/>
    <s v="X"/>
    <s v="0.00"/>
    <s v=""/>
    <x v="0"/>
    <s v=""/>
    <s v="7620682"/>
    <s v=""/>
    <n v="0"/>
    <n v="0"/>
    <m/>
    <s v="7218|JA2581_1001"/>
    <n v="4"/>
    <x v="0"/>
    <m/>
    <s v="YES"/>
    <n v="2000"/>
    <s v=""/>
    <s v=""/>
    <n v="0"/>
    <s v="X"/>
    <n v="1"/>
    <s v=""/>
    <s v=""/>
    <s v=""/>
    <s v=""/>
    <n v="6"/>
    <n v="0"/>
    <m/>
    <n v="-591"/>
    <n v="0"/>
    <s v=""/>
    <s v=""/>
  </r>
  <r>
    <n v="16"/>
    <s v="39121413"/>
    <s v="Conector circular Amphenol Limited Conec"/>
    <s v="1101756080"/>
    <s v="12"/>
    <d v="2024-06-17T00:00:00"/>
    <s v=""/>
    <s v="4800002579"/>
    <s v="560"/>
    <d v="2024-06-14T00:00:00"/>
    <s v=""/>
    <s v=""/>
    <d v="2024-06-18T00:00:00"/>
    <n v="0"/>
    <n v="0"/>
    <s v=""/>
    <n v="2"/>
    <n v="2"/>
    <n v="2"/>
    <n v="0"/>
    <n v="0"/>
    <n v="0"/>
    <s v="X"/>
    <s v="0.00"/>
    <s v=""/>
    <x v="0"/>
    <s v=""/>
    <s v="2368091"/>
    <s v=""/>
    <n v="0"/>
    <n v="0"/>
    <m/>
    <s v="7218|JA2581_1001"/>
    <n v="4"/>
    <x v="0"/>
    <m/>
    <s v="YES"/>
    <n v="2"/>
    <s v=""/>
    <s v=""/>
    <n v="0"/>
    <s v="X"/>
    <n v="1"/>
    <s v=""/>
    <s v=""/>
    <s v=""/>
    <s v=""/>
    <n v="6"/>
    <n v="0"/>
    <m/>
    <n v="-591"/>
    <n v="0"/>
    <s v=""/>
    <s v=""/>
  </r>
  <r>
    <n v="17"/>
    <s v="39121413"/>
    <s v="Conector circular Amphenol Limited Conec"/>
    <s v="1101756080"/>
    <s v="13"/>
    <d v="2024-06-17T00:00:00"/>
    <s v=""/>
    <s v="4800002579"/>
    <s v="570"/>
    <d v="2024-06-14T00:00:00"/>
    <s v=""/>
    <s v=""/>
    <d v="2024-06-18T00:00:00"/>
    <n v="0"/>
    <n v="0"/>
    <s v=""/>
    <n v="2"/>
    <n v="2"/>
    <n v="2"/>
    <n v="0"/>
    <n v="0"/>
    <n v="0"/>
    <s v="X"/>
    <s v="0.00"/>
    <s v=""/>
    <x v="0"/>
    <s v=""/>
    <s v="2368157"/>
    <s v=""/>
    <n v="0"/>
    <n v="0"/>
    <m/>
    <s v="7218|JA2581_1001"/>
    <n v="4"/>
    <x v="0"/>
    <m/>
    <s v="YES"/>
    <n v="2"/>
    <s v=""/>
    <s v=""/>
    <n v="0"/>
    <s v="X"/>
    <n v="1"/>
    <s v=""/>
    <s v=""/>
    <s v=""/>
    <s v=""/>
    <n v="6"/>
    <n v="0"/>
    <m/>
    <n v="-591"/>
    <n v="0"/>
    <s v=""/>
    <s v=""/>
  </r>
  <r>
    <n v="18"/>
    <s v="39121413"/>
    <s v="Conector circular Amphenol Limited Conec"/>
    <s v="1101756080"/>
    <s v="14"/>
    <d v="2024-06-17T00:00:00"/>
    <s v=""/>
    <s v="4800002579"/>
    <s v="580"/>
    <d v="2024-06-14T00:00:00"/>
    <s v=""/>
    <s v=""/>
    <d v="2024-06-18T00:00:00"/>
    <n v="0"/>
    <n v="0"/>
    <s v=""/>
    <n v="2"/>
    <n v="2"/>
    <n v="2"/>
    <n v="0"/>
    <n v="0"/>
    <n v="0"/>
    <s v="X"/>
    <s v="0.00"/>
    <s v=""/>
    <x v="0"/>
    <s v=""/>
    <s v="2368092"/>
    <s v=""/>
    <n v="0"/>
    <n v="0"/>
    <m/>
    <s v="7218|JA2581_1001"/>
    <n v="4"/>
    <x v="0"/>
    <m/>
    <s v="YES"/>
    <n v="2"/>
    <s v=""/>
    <s v=""/>
    <n v="0"/>
    <s v="X"/>
    <n v="1"/>
    <s v=""/>
    <s v=""/>
    <s v=""/>
    <s v=""/>
    <n v="6"/>
    <n v="0"/>
    <m/>
    <n v="-591"/>
    <n v="0"/>
    <s v=""/>
    <s v=""/>
  </r>
  <r>
    <n v="19"/>
    <s v="39121413"/>
    <s v="Conector circular Amphenol Limited Conec"/>
    <s v="1101756080"/>
    <s v="15"/>
    <d v="2024-06-17T00:00:00"/>
    <s v=""/>
    <s v="4800002579"/>
    <s v="590"/>
    <d v="2024-06-14T00:00:00"/>
    <s v=""/>
    <s v=""/>
    <d v="2024-06-18T00:00:00"/>
    <n v="0"/>
    <n v="0"/>
    <s v=""/>
    <n v="2"/>
    <n v="2"/>
    <n v="2"/>
    <n v="0"/>
    <n v="0"/>
    <n v="0"/>
    <s v="X"/>
    <s v="0.00"/>
    <s v=""/>
    <x v="0"/>
    <s v=""/>
    <s v="2368155"/>
    <s v=""/>
    <n v="0"/>
    <n v="0"/>
    <m/>
    <s v="7218|JA2581_1001"/>
    <n v="4"/>
    <x v="0"/>
    <m/>
    <s v="YES"/>
    <n v="2"/>
    <s v=""/>
    <s v=""/>
    <n v="0"/>
    <s v="X"/>
    <n v="1"/>
    <s v=""/>
    <s v=""/>
    <s v=""/>
    <s v=""/>
    <n v="6"/>
    <n v="0"/>
    <m/>
    <n v="-591"/>
    <n v="0"/>
    <s v=""/>
    <s v=""/>
  </r>
  <r>
    <n v="20"/>
    <s v="32000000"/>
    <s v="Conector circular MIL-C-38999 serie III"/>
    <s v="1101756080"/>
    <s v="16"/>
    <d v="2024-06-17T00:00:00"/>
    <s v=""/>
    <s v="4800002579"/>
    <s v="600"/>
    <d v="2024-06-14T00:00:00"/>
    <s v=""/>
    <s v=""/>
    <d v="2024-06-18T00:00:00"/>
    <n v="0"/>
    <n v="0"/>
    <s v=""/>
    <n v="2"/>
    <n v="2"/>
    <n v="2"/>
    <n v="0"/>
    <n v="0"/>
    <n v="0"/>
    <s v="X"/>
    <s v="0.00"/>
    <s v=""/>
    <x v="0"/>
    <s v=""/>
    <s v="2804838"/>
    <s v=""/>
    <n v="0"/>
    <n v="0"/>
    <m/>
    <s v="7218|JA2581_1001"/>
    <n v="4"/>
    <x v="0"/>
    <m/>
    <s v="YES"/>
    <n v="2"/>
    <s v=""/>
    <s v=""/>
    <n v="0"/>
    <s v="X"/>
    <n v="1"/>
    <s v=""/>
    <s v=""/>
    <s v=""/>
    <s v=""/>
    <n v="6"/>
    <n v="0"/>
    <m/>
    <n v="-591"/>
    <n v="0"/>
    <s v=""/>
    <s v=""/>
  </r>
  <r>
    <n v="21"/>
    <s v="32000000"/>
    <s v="Conector circular MIL-C-38999 serie III"/>
    <s v="1101756080"/>
    <s v="17"/>
    <d v="2024-06-17T00:00:00"/>
    <s v=""/>
    <s v="4800002579"/>
    <s v="610"/>
    <d v="2024-06-14T00:00:00"/>
    <s v=""/>
    <s v=""/>
    <d v="2024-06-18T00:00:00"/>
    <n v="0"/>
    <n v="0"/>
    <s v=""/>
    <n v="2"/>
    <n v="2"/>
    <n v="2"/>
    <n v="0"/>
    <n v="0"/>
    <n v="0"/>
    <s v="X"/>
    <s v="0.00"/>
    <s v=""/>
    <x v="0"/>
    <s v=""/>
    <s v="2804913"/>
    <s v=""/>
    <n v="0"/>
    <n v="0"/>
    <m/>
    <s v="7218|JA2581_1001"/>
    <n v="4"/>
    <x v="0"/>
    <m/>
    <s v="YES"/>
    <n v="2"/>
    <s v=""/>
    <s v=""/>
    <n v="0"/>
    <s v="X"/>
    <n v="1"/>
    <s v=""/>
    <s v=""/>
    <s v=""/>
    <s v=""/>
    <n v="6"/>
    <n v="0"/>
    <m/>
    <n v="-591"/>
    <n v="0"/>
    <s v=""/>
    <s v=""/>
  </r>
  <r>
    <n v="22"/>
    <s v="32000000"/>
    <s v="Conector circular MIL-C-38999 serie III"/>
    <s v="1101756129"/>
    <s v="1"/>
    <d v="2024-06-17T00:00:00"/>
    <s v=""/>
    <s v="4800002579"/>
    <s v="800"/>
    <d v="2024-06-14T00:00:00"/>
    <s v=""/>
    <s v=""/>
    <d v="2024-06-18T00:00:00"/>
    <n v="0"/>
    <n v="0"/>
    <s v=""/>
    <n v="2"/>
    <n v="2"/>
    <n v="2"/>
    <n v="0"/>
    <n v="0"/>
    <n v="0"/>
    <s v="X"/>
    <s v="0.00"/>
    <s v=""/>
    <x v="0"/>
    <s v=""/>
    <s v="2804913"/>
    <s v=""/>
    <n v="0"/>
    <n v="0"/>
    <m/>
    <s v="7218|JA2581_1001"/>
    <n v="4"/>
    <x v="0"/>
    <m/>
    <s v="YES"/>
    <n v="2"/>
    <s v=""/>
    <s v=""/>
    <n v="0"/>
    <s v="X"/>
    <n v="1"/>
    <s v=""/>
    <s v=""/>
    <s v=""/>
    <s v=""/>
    <n v="6"/>
    <n v="0"/>
    <m/>
    <n v="-591"/>
    <n v="0"/>
    <s v=""/>
    <s v=""/>
  </r>
  <r>
    <n v="23"/>
    <s v="39121413"/>
    <s v="Conector circular Amphenol Limited Conec"/>
    <s v="1101756129"/>
    <s v="2"/>
    <d v="2024-06-17T00:00:00"/>
    <s v=""/>
    <s v="4800002579"/>
    <s v="810"/>
    <d v="2024-06-14T00:00:00"/>
    <s v=""/>
    <s v=""/>
    <d v="2024-06-18T00:00:00"/>
    <n v="0"/>
    <n v="0"/>
    <s v=""/>
    <n v="1"/>
    <n v="1"/>
    <n v="1"/>
    <n v="0"/>
    <n v="0"/>
    <n v="0"/>
    <s v="X"/>
    <s v="0.00"/>
    <s v=""/>
    <x v="0"/>
    <s v=""/>
    <s v="2368094"/>
    <s v=""/>
    <n v="0"/>
    <n v="0"/>
    <m/>
    <s v="7218|JA2581_1001"/>
    <n v="4"/>
    <x v="0"/>
    <m/>
    <s v="YES"/>
    <n v="1"/>
    <s v=""/>
    <s v=""/>
    <n v="0"/>
    <s v="X"/>
    <n v="1"/>
    <s v=""/>
    <s v=""/>
    <s v=""/>
    <s v=""/>
    <n v="6"/>
    <n v="0"/>
    <m/>
    <n v="-591"/>
    <n v="0"/>
    <s v=""/>
    <s v=""/>
  </r>
  <r>
    <n v="24"/>
    <s v="39121413"/>
    <s v="Conector circular Amphenol Limited Conec"/>
    <s v="1101756129"/>
    <s v="3"/>
    <d v="2024-06-17T00:00:00"/>
    <s v=""/>
    <s v="4800002579"/>
    <s v="820"/>
    <d v="2024-06-14T00:00:00"/>
    <s v=""/>
    <s v=""/>
    <d v="2024-06-18T00:00:00"/>
    <n v="0"/>
    <n v="0"/>
    <s v=""/>
    <n v="1"/>
    <n v="1"/>
    <n v="1"/>
    <n v="0"/>
    <n v="0"/>
    <n v="0"/>
    <s v="X"/>
    <s v="0.00"/>
    <s v=""/>
    <x v="0"/>
    <s v=""/>
    <s v="2368158"/>
    <s v=""/>
    <n v="0"/>
    <n v="0"/>
    <m/>
    <s v="7218|JA2581_1001"/>
    <n v="4"/>
    <x v="0"/>
    <m/>
    <s v="YES"/>
    <n v="1"/>
    <s v=""/>
    <s v=""/>
    <n v="0"/>
    <s v="X"/>
    <n v="1"/>
    <s v=""/>
    <s v=""/>
    <s v=""/>
    <s v=""/>
    <n v="6"/>
    <n v="0"/>
    <m/>
    <n v="-591"/>
    <n v="0"/>
    <s v=""/>
    <s v=""/>
  </r>
  <r>
    <n v="25"/>
    <s v="39121413"/>
    <s v="Conector circular Amphenol Limited Conec"/>
    <s v="1101756129"/>
    <s v="4"/>
    <d v="2024-06-17T00:00:00"/>
    <s v=""/>
    <s v="4800002579"/>
    <s v="830"/>
    <d v="2024-06-14T00:00:00"/>
    <s v=""/>
    <s v=""/>
    <d v="2024-06-18T00:00:00"/>
    <n v="0"/>
    <n v="0"/>
    <s v=""/>
    <n v="2"/>
    <n v="2"/>
    <n v="2"/>
    <n v="0"/>
    <n v="0"/>
    <n v="0"/>
    <s v="X"/>
    <s v="0.00"/>
    <s v=""/>
    <x v="0"/>
    <s v=""/>
    <s v="2368095"/>
    <s v=""/>
    <n v="0"/>
    <n v="0"/>
    <m/>
    <s v="7218|JA2581_1001"/>
    <n v="4"/>
    <x v="0"/>
    <m/>
    <s v="YES"/>
    <n v="2"/>
    <s v=""/>
    <s v=""/>
    <n v="0"/>
    <s v="X"/>
    <n v="1"/>
    <s v=""/>
    <s v=""/>
    <s v=""/>
    <s v=""/>
    <n v="6"/>
    <n v="0"/>
    <m/>
    <n v="-591"/>
    <n v="0"/>
    <s v=""/>
    <s v=""/>
  </r>
  <r>
    <n v="26"/>
    <s v="39121413"/>
    <s v="Conector circular Amphenol Limited Conec"/>
    <s v="1101756129"/>
    <s v="5"/>
    <d v="2024-06-17T00:00:00"/>
    <s v=""/>
    <s v="4800002579"/>
    <s v="840"/>
    <d v="2024-06-14T00:00:00"/>
    <s v=""/>
    <s v=""/>
    <d v="2024-06-18T00:00:00"/>
    <n v="0"/>
    <n v="0"/>
    <s v=""/>
    <n v="2"/>
    <n v="2"/>
    <n v="2"/>
    <n v="0"/>
    <n v="0"/>
    <n v="0"/>
    <s v="X"/>
    <s v="0.00"/>
    <s v=""/>
    <x v="0"/>
    <s v=""/>
    <s v="2368161"/>
    <s v=""/>
    <n v="0"/>
    <n v="0"/>
    <m/>
    <s v="7218|JA2581_1001"/>
    <n v="4"/>
    <x v="0"/>
    <m/>
    <s v="YES"/>
    <n v="2"/>
    <s v=""/>
    <s v=""/>
    <n v="0"/>
    <s v="X"/>
    <n v="1"/>
    <s v=""/>
    <s v=""/>
    <s v=""/>
    <s v=""/>
    <n v="6"/>
    <n v="0"/>
    <m/>
    <n v="-591"/>
    <n v="0"/>
    <s v=""/>
    <s v=""/>
  </r>
  <r>
    <n v="27"/>
    <s v="32000000"/>
    <s v="Conector circular MIL-C-38999 serie III"/>
    <s v="1101756129"/>
    <s v="6"/>
    <d v="2024-06-17T00:00:00"/>
    <s v=""/>
    <s v="4800002579"/>
    <s v="850"/>
    <d v="2024-06-14T00:00:00"/>
    <s v=""/>
    <s v=""/>
    <d v="2024-06-18T00:00:00"/>
    <n v="0"/>
    <n v="0"/>
    <s v=""/>
    <n v="1"/>
    <n v="1"/>
    <n v="1"/>
    <n v="0"/>
    <n v="0"/>
    <n v="0"/>
    <s v="X"/>
    <s v="0.00"/>
    <s v=""/>
    <x v="0"/>
    <s v=""/>
    <s v="2804840"/>
    <s v=""/>
    <n v="0"/>
    <n v="0"/>
    <m/>
    <s v="7218|JA2581_1001"/>
    <n v="4"/>
    <x v="0"/>
    <m/>
    <s v="YES"/>
    <n v="1"/>
    <s v=""/>
    <s v=""/>
    <n v="0"/>
    <s v="X"/>
    <n v="1"/>
    <s v=""/>
    <s v=""/>
    <s v=""/>
    <s v=""/>
    <n v="6"/>
    <n v="0"/>
    <m/>
    <n v="-591"/>
    <n v="0"/>
    <s v=""/>
    <s v=""/>
  </r>
  <r>
    <n v="28"/>
    <s v="39121413"/>
    <s v="Conector circular Amphenol Limited Conec"/>
    <s v="1101756129"/>
    <s v="7"/>
    <d v="2024-06-17T00:00:00"/>
    <s v=""/>
    <s v="4800002579"/>
    <s v="860"/>
    <d v="2024-06-14T00:00:00"/>
    <s v=""/>
    <s v=""/>
    <d v="2024-06-18T00:00:00"/>
    <n v="0"/>
    <n v="0"/>
    <s v=""/>
    <n v="1"/>
    <n v="1"/>
    <n v="1"/>
    <n v="0"/>
    <n v="0"/>
    <n v="0"/>
    <s v="X"/>
    <s v="0.00"/>
    <s v=""/>
    <x v="0"/>
    <s v=""/>
    <s v="2368163"/>
    <s v=""/>
    <n v="0"/>
    <n v="0"/>
    <m/>
    <s v="7218|JA2581_1001"/>
    <n v="4"/>
    <x v="0"/>
    <m/>
    <s v="YES"/>
    <n v="1"/>
    <s v=""/>
    <s v=""/>
    <n v="0"/>
    <s v="X"/>
    <n v="1"/>
    <s v=""/>
    <s v=""/>
    <s v=""/>
    <s v=""/>
    <n v="6"/>
    <n v="0"/>
    <m/>
    <n v="-591"/>
    <n v="0"/>
    <s v=""/>
    <s v=""/>
  </r>
  <r>
    <n v="29"/>
    <s v="32000000"/>
    <s v="Conector circular MIL-C-38999 serie III"/>
    <s v="1101756129"/>
    <s v="8"/>
    <d v="2024-06-17T00:00:00"/>
    <s v=""/>
    <s v="4800002579"/>
    <s v="870"/>
    <d v="2024-06-14T00:00:00"/>
    <s v=""/>
    <s v=""/>
    <d v="2024-06-18T00:00:00"/>
    <n v="0"/>
    <n v="0"/>
    <s v=""/>
    <n v="2"/>
    <n v="2"/>
    <n v="2"/>
    <n v="0"/>
    <n v="0"/>
    <n v="0"/>
    <s v="X"/>
    <s v="0.00"/>
    <s v=""/>
    <x v="0"/>
    <s v=""/>
    <s v="2804846"/>
    <s v=""/>
    <n v="0"/>
    <n v="0"/>
    <m/>
    <s v="7218|JA2581_1001"/>
    <n v="4"/>
    <x v="0"/>
    <m/>
    <s v="YES"/>
    <n v="2"/>
    <s v=""/>
    <s v=""/>
    <n v="0"/>
    <s v="X"/>
    <n v="1"/>
    <s v=""/>
    <s v=""/>
    <s v=""/>
    <s v=""/>
    <n v="6"/>
    <n v="0"/>
    <m/>
    <n v="-591"/>
    <n v="0"/>
    <s v=""/>
    <s v=""/>
  </r>
  <r>
    <n v="30"/>
    <s v="32000000"/>
    <s v="Conector circular MIL-C-38999 serie III"/>
    <s v="1101756129"/>
    <s v="9"/>
    <d v="2024-06-17T00:00:00"/>
    <s v=""/>
    <s v="4800002579"/>
    <s v="880"/>
    <d v="2024-06-14T00:00:00"/>
    <s v=""/>
    <s v=""/>
    <d v="2024-06-18T00:00:00"/>
    <n v="0"/>
    <n v="0"/>
    <s v=""/>
    <n v="2"/>
    <n v="2"/>
    <n v="2"/>
    <n v="0"/>
    <n v="0"/>
    <n v="0"/>
    <s v="X"/>
    <s v="0.00"/>
    <s v=""/>
    <x v="0"/>
    <s v=""/>
    <s v="2804918"/>
    <s v=""/>
    <n v="0"/>
    <n v="0"/>
    <m/>
    <s v="7218|JA2581_1001"/>
    <n v="4"/>
    <x v="0"/>
    <m/>
    <s v="YES"/>
    <n v="2"/>
    <s v=""/>
    <s v=""/>
    <n v="0"/>
    <s v="X"/>
    <n v="1"/>
    <s v=""/>
    <s v=""/>
    <s v=""/>
    <s v=""/>
    <n v="6"/>
    <n v="0"/>
    <m/>
    <n v="-591"/>
    <n v="0"/>
    <s v=""/>
    <s v=""/>
  </r>
  <r>
    <n v="31"/>
    <s v="32000000"/>
    <s v="Conector circular MIL-C-38999 serie III"/>
    <s v="1101756129"/>
    <s v="10"/>
    <d v="2024-06-17T00:00:00"/>
    <s v=""/>
    <s v="4800002579"/>
    <s v="890"/>
    <d v="2024-06-14T00:00:00"/>
    <s v=""/>
    <s v=""/>
    <d v="2024-06-18T00:00:00"/>
    <n v="0"/>
    <n v="0"/>
    <s v=""/>
    <n v="9"/>
    <n v="9"/>
    <n v="9"/>
    <n v="0"/>
    <n v="0"/>
    <n v="0"/>
    <s v="X"/>
    <s v="0.00"/>
    <s v=""/>
    <x v="0"/>
    <s v=""/>
    <s v="2804847"/>
    <s v=""/>
    <n v="0"/>
    <n v="0"/>
    <m/>
    <s v="7218|JA2581_1001"/>
    <n v="4"/>
    <x v="0"/>
    <m/>
    <s v="YES"/>
    <n v="9"/>
    <s v=""/>
    <s v=""/>
    <n v="0"/>
    <s v="X"/>
    <n v="1"/>
    <s v=""/>
    <s v=""/>
    <s v=""/>
    <s v=""/>
    <n v="6"/>
    <n v="0"/>
    <m/>
    <n v="-591"/>
    <n v="0"/>
    <s v=""/>
    <s v=""/>
  </r>
  <r>
    <n v="32"/>
    <s v="32000000"/>
    <s v="Conector circular MIL-C-38999 serie III"/>
    <s v="1101756129"/>
    <s v="11"/>
    <d v="2024-06-17T00:00:00"/>
    <s v=""/>
    <s v="4800002579"/>
    <s v="900"/>
    <d v="2024-06-14T00:00:00"/>
    <s v=""/>
    <s v=""/>
    <d v="2024-06-18T00:00:00"/>
    <n v="0"/>
    <n v="0"/>
    <s v=""/>
    <n v="9"/>
    <n v="9"/>
    <n v="9"/>
    <n v="0"/>
    <n v="0"/>
    <n v="0"/>
    <s v="X"/>
    <s v="0.00"/>
    <s v=""/>
    <x v="0"/>
    <s v=""/>
    <s v="2804921"/>
    <s v=""/>
    <n v="0"/>
    <n v="0"/>
    <m/>
    <s v="7218|JA2581_1001"/>
    <n v="4"/>
    <x v="0"/>
    <m/>
    <s v="YES"/>
    <n v="9"/>
    <s v=""/>
    <s v=""/>
    <n v="0"/>
    <s v="X"/>
    <n v="1"/>
    <s v=""/>
    <s v=""/>
    <s v=""/>
    <s v=""/>
    <n v="6"/>
    <n v="0"/>
    <m/>
    <n v="-591"/>
    <n v="0"/>
    <s v=""/>
    <s v=""/>
  </r>
  <r>
    <n v="33"/>
    <s v="32000000"/>
    <s v="Conector circular MIL-C-38999 serie III"/>
    <s v="1101756129"/>
    <s v="12"/>
    <d v="2024-06-17T00:00:00"/>
    <s v=""/>
    <s v="4800002579"/>
    <s v="910"/>
    <d v="2024-06-14T00:00:00"/>
    <s v=""/>
    <s v=""/>
    <d v="2024-06-18T00:00:00"/>
    <n v="0"/>
    <n v="0"/>
    <s v=""/>
    <n v="29"/>
    <n v="29"/>
    <n v="29"/>
    <n v="0"/>
    <n v="0"/>
    <n v="0"/>
    <s v="X"/>
    <s v="0.00"/>
    <s v=""/>
    <x v="0"/>
    <s v=""/>
    <s v="2804849"/>
    <s v=""/>
    <n v="0"/>
    <n v="0"/>
    <m/>
    <s v="7218|JA2581_1001"/>
    <n v="4"/>
    <x v="0"/>
    <m/>
    <s v="YES"/>
    <n v="29"/>
    <s v=""/>
    <s v=""/>
    <n v="0"/>
    <s v="X"/>
    <n v="1"/>
    <s v=""/>
    <s v=""/>
    <s v=""/>
    <s v=""/>
    <n v="6"/>
    <n v="0"/>
    <m/>
    <n v="-591"/>
    <n v="0"/>
    <s v=""/>
    <s v=""/>
  </r>
  <r>
    <n v="34"/>
    <s v="32000000"/>
    <s v="Conector circular MIL-C-38999 serie III"/>
    <s v="1101756129"/>
    <s v="13"/>
    <d v="2024-06-17T00:00:00"/>
    <s v=""/>
    <s v="4800002579"/>
    <s v="920"/>
    <d v="2024-06-14T00:00:00"/>
    <s v=""/>
    <s v=""/>
    <d v="2024-06-18T00:00:00"/>
    <n v="0"/>
    <n v="0"/>
    <s v=""/>
    <n v="29"/>
    <n v="29"/>
    <n v="29"/>
    <n v="0"/>
    <n v="0"/>
    <n v="0"/>
    <s v="X"/>
    <s v="0.00"/>
    <s v=""/>
    <x v="0"/>
    <s v=""/>
    <s v="2804920"/>
    <s v=""/>
    <n v="0"/>
    <n v="0"/>
    <m/>
    <s v="7218|JA2581_1001"/>
    <n v="4"/>
    <x v="0"/>
    <m/>
    <s v="YES"/>
    <n v="29"/>
    <s v=""/>
    <s v=""/>
    <n v="0"/>
    <s v="X"/>
    <n v="1"/>
    <s v=""/>
    <s v=""/>
    <s v=""/>
    <s v=""/>
    <n v="6"/>
    <n v="0"/>
    <m/>
    <n v="-591"/>
    <n v="0"/>
    <s v=""/>
    <s v=""/>
  </r>
  <r>
    <n v="35"/>
    <s v="32000000"/>
    <s v="Conector circular MIL-C-38999 serie III"/>
    <s v="1101756211"/>
    <s v="1"/>
    <d v="2024-06-17T00:00:00"/>
    <s v=""/>
    <s v="4800002579"/>
    <s v="980"/>
    <d v="2024-06-14T00:00:00"/>
    <s v=""/>
    <s v=""/>
    <d v="2024-06-18T00:00:00"/>
    <n v="0"/>
    <n v="0"/>
    <s v=""/>
    <n v="1"/>
    <n v="1"/>
    <n v="1"/>
    <n v="0"/>
    <n v="0"/>
    <n v="0"/>
    <s v="X"/>
    <s v="0.00"/>
    <s v=""/>
    <x v="0"/>
    <s v=""/>
    <s v="2804923"/>
    <s v=""/>
    <n v="0"/>
    <n v="0"/>
    <m/>
    <s v="7218|JA2581_1001"/>
    <n v="4"/>
    <x v="0"/>
    <m/>
    <s v="YES"/>
    <n v="1"/>
    <s v=""/>
    <s v=""/>
    <n v="0"/>
    <s v="X"/>
    <n v="1"/>
    <s v=""/>
    <s v=""/>
    <s v=""/>
    <s v=""/>
    <n v="6"/>
    <n v="0"/>
    <m/>
    <n v="-591"/>
    <n v="0"/>
    <s v=""/>
    <s v=""/>
  </r>
  <r>
    <n v="36"/>
    <s v="39121413"/>
    <s v="Conector circular Amphenol India Hembra"/>
    <s v="1101756211"/>
    <s v="2"/>
    <d v="2024-06-17T00:00:00"/>
    <s v=""/>
    <s v="4800002579"/>
    <s v="990"/>
    <d v="2024-06-14T00:00:00"/>
    <s v=""/>
    <s v=""/>
    <d v="2024-06-18T00:00:00"/>
    <n v="0"/>
    <n v="0"/>
    <s v=""/>
    <n v="1"/>
    <n v="1"/>
    <n v="1"/>
    <n v="0"/>
    <n v="0"/>
    <n v="0"/>
    <s v="X"/>
    <s v="0.00"/>
    <s v=""/>
    <x v="0"/>
    <s v=""/>
    <s v="2475435"/>
    <s v=""/>
    <n v="0"/>
    <n v="0"/>
    <m/>
    <s v="7218|JA2581_1001"/>
    <n v="4"/>
    <x v="0"/>
    <m/>
    <s v="YES"/>
    <n v="1"/>
    <s v=""/>
    <s v=""/>
    <n v="0"/>
    <s v="X"/>
    <n v="1"/>
    <s v=""/>
    <s v=""/>
    <s v=""/>
    <s v=""/>
    <n v="6"/>
    <n v="0"/>
    <m/>
    <n v="-591"/>
    <n v="0"/>
    <s v=""/>
    <s v=""/>
  </r>
  <r>
    <n v="37"/>
    <s v="39121413"/>
    <s v="Conector circular Amphenol India Hembra"/>
    <s v="1101756211"/>
    <s v="3"/>
    <d v="2024-06-17T00:00:00"/>
    <s v=""/>
    <s v="4800002579"/>
    <s v="1000"/>
    <d v="2024-06-14T00:00:00"/>
    <s v=""/>
    <s v=""/>
    <d v="2024-06-18T00:00:00"/>
    <n v="0"/>
    <n v="0"/>
    <s v=""/>
    <n v="10"/>
    <n v="10"/>
    <n v="10"/>
    <n v="0"/>
    <n v="0"/>
    <n v="0"/>
    <s v="X"/>
    <s v="0.00"/>
    <s v=""/>
    <x v="0"/>
    <s v=""/>
    <s v="2475437"/>
    <s v=""/>
    <n v="0"/>
    <n v="0"/>
    <m/>
    <s v="7218|JA2581_1001"/>
    <n v="4"/>
    <x v="0"/>
    <m/>
    <s v="YES"/>
    <n v="10"/>
    <s v=""/>
    <s v=""/>
    <n v="0"/>
    <s v="X"/>
    <n v="1"/>
    <s v=""/>
    <s v=""/>
    <s v=""/>
    <s v=""/>
    <n v="6"/>
    <n v="0"/>
    <m/>
    <n v="-591"/>
    <n v="0"/>
    <s v=""/>
    <s v=""/>
  </r>
  <r>
    <n v="38"/>
    <s v="39121413"/>
    <s v="Conector circular Souriau Sunbank by Eat"/>
    <s v="1101756211"/>
    <s v="4"/>
    <d v="2024-06-17T00:00:00"/>
    <s v=""/>
    <s v="4800002579"/>
    <s v="1010"/>
    <d v="2024-06-14T00:00:00"/>
    <s v=""/>
    <s v=""/>
    <d v="2024-06-18T00:00:00"/>
    <n v="0"/>
    <n v="0"/>
    <s v=""/>
    <n v="2"/>
    <n v="2"/>
    <n v="2"/>
    <n v="0"/>
    <n v="0"/>
    <n v="0"/>
    <s v="X"/>
    <s v="0.00"/>
    <s v=""/>
    <x v="0"/>
    <s v=""/>
    <s v="7601259"/>
    <s v=""/>
    <n v="0"/>
    <n v="0"/>
    <m/>
    <s v="7218|JA2581_1001"/>
    <n v="4"/>
    <x v="0"/>
    <m/>
    <s v="YES"/>
    <n v="2"/>
    <s v=""/>
    <s v=""/>
    <n v="0"/>
    <s v="X"/>
    <n v="1"/>
    <s v=""/>
    <s v=""/>
    <s v=""/>
    <s v=""/>
    <n v="6"/>
    <n v="0"/>
    <m/>
    <n v="-591"/>
    <n v="0"/>
    <s v=""/>
    <s v=""/>
  </r>
  <r>
    <n v="39"/>
    <s v="39121415"/>
    <s v="Conector D-sub FCT from Molex, Serie 173"/>
    <s v="1101756211"/>
    <s v="5"/>
    <d v="2024-06-17T00:00:00"/>
    <s v=""/>
    <s v="4800002579"/>
    <s v="1020"/>
    <d v="2024-06-14T00:00:00"/>
    <s v=""/>
    <s v=""/>
    <d v="2024-06-18T00:00:00"/>
    <n v="0"/>
    <n v="0"/>
    <s v=""/>
    <n v="5"/>
    <n v="5"/>
    <n v="5"/>
    <n v="0"/>
    <n v="0"/>
    <n v="0"/>
    <s v="X"/>
    <s v="0.00"/>
    <s v=""/>
    <x v="0"/>
    <s v=""/>
    <s v="2075813"/>
    <s v=""/>
    <n v="0"/>
    <n v="0"/>
    <m/>
    <s v="7218|JA2581_1001"/>
    <n v="4"/>
    <x v="0"/>
    <m/>
    <s v="YES"/>
    <n v="5"/>
    <s v=""/>
    <s v=""/>
    <n v="0"/>
    <s v="X"/>
    <n v="1"/>
    <s v=""/>
    <s v=""/>
    <s v=""/>
    <s v=""/>
    <n v="6"/>
    <n v="0"/>
    <m/>
    <n v="-591"/>
    <n v="0"/>
    <s v=""/>
    <s v=""/>
  </r>
  <r>
    <n v="40"/>
    <s v="39121421"/>
    <s v="Carcasa de conector Molex 39-01-4031, Se"/>
    <s v="1101756211"/>
    <s v="6"/>
    <d v="2024-06-17T00:00:00"/>
    <s v=""/>
    <s v="4800002579"/>
    <s v="1030"/>
    <d v="2024-06-14T00:00:00"/>
    <s v=""/>
    <s v=""/>
    <d v="2024-06-18T00:00:00"/>
    <n v="0"/>
    <n v="0"/>
    <s v=""/>
    <n v="100"/>
    <n v="100"/>
    <n v="100"/>
    <n v="0"/>
    <n v="0"/>
    <n v="0"/>
    <s v="X"/>
    <s v="0.00"/>
    <s v=""/>
    <x v="0"/>
    <s v=""/>
    <s v="6795842P"/>
    <s v=""/>
    <n v="0"/>
    <n v="0"/>
    <m/>
    <s v="7218|JA2581_1001"/>
    <n v="4"/>
    <x v="0"/>
    <m/>
    <s v="YES"/>
    <n v="100"/>
    <s v=""/>
    <s v=""/>
    <n v="0"/>
    <s v="X"/>
    <n v="1"/>
    <s v=""/>
    <s v=""/>
    <s v=""/>
    <s v=""/>
    <n v="6"/>
    <n v="0"/>
    <m/>
    <n v="-591"/>
    <n v="0"/>
    <s v=""/>
    <s v=""/>
  </r>
  <r>
    <n v="41"/>
    <s v="39121432"/>
    <s v="Contacto de crimpado Molex 39-00-0039, M"/>
    <s v="1101756211"/>
    <s v="7"/>
    <d v="2024-06-17T00:00:00"/>
    <s v=""/>
    <s v="4800002579"/>
    <s v="1040"/>
    <d v="2024-06-14T00:00:00"/>
    <s v=""/>
    <s v=""/>
    <d v="2024-06-18T00:00:00"/>
    <n v="0"/>
    <n v="0"/>
    <s v=""/>
    <n v="1000"/>
    <n v="1000"/>
    <n v="1000"/>
    <n v="0"/>
    <n v="0"/>
    <n v="0"/>
    <s v="X"/>
    <s v="0.00"/>
    <s v=""/>
    <x v="0"/>
    <s v=""/>
    <s v="1729134P"/>
    <s v=""/>
    <n v="0"/>
    <n v="0"/>
    <m/>
    <s v="7218|JA2581_1001"/>
    <n v="4"/>
    <x v="0"/>
    <m/>
    <s v="YES"/>
    <n v="1000"/>
    <s v=""/>
    <s v=""/>
    <n v="0"/>
    <s v="X"/>
    <n v="1"/>
    <s v=""/>
    <s v=""/>
    <s v=""/>
    <s v=""/>
    <n v="6"/>
    <n v="0"/>
    <m/>
    <n v="-591"/>
    <n v="0"/>
    <s v=""/>
    <s v=""/>
  </r>
  <r>
    <n v="42"/>
    <s v="39121421"/>
    <s v="Carcasa de conector de crimpado Molex 39"/>
    <s v="1101756211"/>
    <s v="8"/>
    <d v="2024-06-17T00:00:00"/>
    <s v=""/>
    <s v="4800002579"/>
    <s v="1050"/>
    <d v="2024-06-14T00:00:00"/>
    <s v=""/>
    <s v=""/>
    <d v="2024-06-18T00:00:00"/>
    <n v="0"/>
    <n v="0"/>
    <s v=""/>
    <n v="30"/>
    <n v="30"/>
    <n v="30"/>
    <n v="0"/>
    <n v="0"/>
    <n v="0"/>
    <s v="X"/>
    <s v="0.00"/>
    <s v=""/>
    <x v="0"/>
    <s v=""/>
    <s v="2076789"/>
    <s v=""/>
    <n v="0"/>
    <n v="0"/>
    <m/>
    <s v="7218|JA2581_1001"/>
    <n v="4"/>
    <x v="0"/>
    <m/>
    <s v="YES"/>
    <n v="30"/>
    <s v=""/>
    <s v=""/>
    <n v="0"/>
    <s v="X"/>
    <n v="1"/>
    <s v=""/>
    <s v=""/>
    <s v=""/>
    <s v=""/>
    <n v="6"/>
    <n v="0"/>
    <m/>
    <n v="-591"/>
    <n v="0"/>
    <s v=""/>
    <s v=""/>
  </r>
  <r>
    <n v="43"/>
    <s v="39121432"/>
    <s v="Contacto de crimpado Molex 39-00-0041, M"/>
    <s v="1101756211"/>
    <s v="9"/>
    <d v="2024-06-17T00:00:00"/>
    <s v=""/>
    <s v="4800002579"/>
    <s v="1060"/>
    <d v="2024-06-14T00:00:00"/>
    <s v=""/>
    <s v=""/>
    <d v="2024-06-18T00:00:00"/>
    <n v="0"/>
    <n v="0"/>
    <s v=""/>
    <n v="1000"/>
    <n v="1000"/>
    <n v="1000"/>
    <n v="0"/>
    <n v="0"/>
    <n v="0"/>
    <s v="X"/>
    <s v="0.00"/>
    <s v=""/>
    <x v="0"/>
    <s v=""/>
    <s v="1729140P"/>
    <s v=""/>
    <n v="0"/>
    <n v="0"/>
    <m/>
    <s v="7218|JA2581_1001"/>
    <n v="4"/>
    <x v="0"/>
    <m/>
    <s v="YES"/>
    <n v="1000"/>
    <s v=""/>
    <s v=""/>
    <n v="0"/>
    <s v="X"/>
    <n v="1"/>
    <s v=""/>
    <s v=""/>
    <s v=""/>
    <s v=""/>
    <n v="6"/>
    <n v="0"/>
    <m/>
    <n v="-591"/>
    <n v="0"/>
    <s v=""/>
    <s v=""/>
  </r>
  <r>
    <n v="44"/>
    <s v="39121432"/>
    <s v="Contacto de crimpado hembra Molex serie"/>
    <s v="1101756211"/>
    <s v="10"/>
    <d v="2024-06-17T00:00:00"/>
    <s v=""/>
    <s v="4800002579"/>
    <s v="1070"/>
    <d v="2024-06-14T00:00:00"/>
    <s v=""/>
    <s v=""/>
    <d v="2024-06-18T00:00:00"/>
    <n v="0"/>
    <n v="0"/>
    <s v=""/>
    <n v="250"/>
    <n v="250"/>
    <n v="250"/>
    <n v="0"/>
    <n v="0"/>
    <n v="0"/>
    <s v="X"/>
    <s v="0.00"/>
    <s v=""/>
    <x v="0"/>
    <s v=""/>
    <s v="2363050P"/>
    <s v=""/>
    <n v="0"/>
    <n v="0"/>
    <m/>
    <s v="7218|JA2581_1001"/>
    <n v="4"/>
    <x v="0"/>
    <m/>
    <s v="YES"/>
    <n v="250"/>
    <s v=""/>
    <s v=""/>
    <n v="0"/>
    <s v="X"/>
    <n v="1"/>
    <s v=""/>
    <s v=""/>
    <s v=""/>
    <s v=""/>
    <n v="6"/>
    <n v="0"/>
    <m/>
    <n v="-591"/>
    <n v="0"/>
    <s v=""/>
    <s v=""/>
  </r>
  <r>
    <n v="45"/>
    <s v="39121432"/>
    <s v="Contacto de crimpado macho Molex serie S"/>
    <s v="1101756211"/>
    <s v="11"/>
    <d v="2024-06-17T00:00:00"/>
    <s v=""/>
    <s v="4800002579"/>
    <s v="1080"/>
    <d v="2024-06-14T00:00:00"/>
    <s v=""/>
    <s v=""/>
    <d v="2024-06-18T00:00:00"/>
    <n v="0"/>
    <n v="0"/>
    <s v=""/>
    <n v="250"/>
    <n v="250"/>
    <n v="250"/>
    <n v="0"/>
    <n v="0"/>
    <n v="0"/>
    <s v="X"/>
    <s v="0.00"/>
    <s v=""/>
    <x v="0"/>
    <s v=""/>
    <s v="2363044P"/>
    <s v=""/>
    <n v="0"/>
    <n v="0"/>
    <m/>
    <s v="7218|JA2581_1001"/>
    <n v="4"/>
    <x v="0"/>
    <m/>
    <s v="YES"/>
    <n v="250"/>
    <s v=""/>
    <s v=""/>
    <n v="0"/>
    <s v="X"/>
    <n v="1"/>
    <s v=""/>
    <s v=""/>
    <s v=""/>
    <s v=""/>
    <n v="6"/>
    <n v="0"/>
    <m/>
    <n v="-591"/>
    <n v="0"/>
    <s v=""/>
    <s v=""/>
  </r>
  <r>
    <n v="46"/>
    <s v="39121421"/>
    <s v="Carcasa de conector Molex 50-57-9204, Se"/>
    <s v="1101756211"/>
    <s v="12"/>
    <d v="2024-06-17T00:00:00"/>
    <s v=""/>
    <s v="4800002579"/>
    <s v="1090"/>
    <d v="2024-06-14T00:00:00"/>
    <s v=""/>
    <s v=""/>
    <d v="2024-06-18T00:00:00"/>
    <n v="0"/>
    <n v="0"/>
    <s v=""/>
    <n v="10"/>
    <n v="10"/>
    <n v="10"/>
    <n v="0"/>
    <n v="0"/>
    <n v="0"/>
    <s v="X"/>
    <s v="0.00"/>
    <s v=""/>
    <x v="0"/>
    <s v=""/>
    <s v="6703887"/>
    <s v=""/>
    <n v="0"/>
    <n v="0"/>
    <m/>
    <s v="7218|JA2581_1001"/>
    <n v="4"/>
    <x v="0"/>
    <m/>
    <s v="YES"/>
    <n v="10"/>
    <s v=""/>
    <s v=""/>
    <n v="0"/>
    <s v="X"/>
    <n v="1"/>
    <s v=""/>
    <s v=""/>
    <s v=""/>
    <s v=""/>
    <n v="6"/>
    <n v="0"/>
    <m/>
    <n v="-591"/>
    <n v="0"/>
    <s v=""/>
    <s v=""/>
  </r>
  <r>
    <n v="47"/>
    <s v="39121421"/>
    <s v="Carcasa de conector Molex 50-57-9404, Se"/>
    <s v="1101756211"/>
    <s v="13"/>
    <d v="2024-06-17T00:00:00"/>
    <s v=""/>
    <s v="4800002579"/>
    <s v="1100"/>
    <d v="2024-06-14T00:00:00"/>
    <s v=""/>
    <s v=""/>
    <d v="2024-06-18T00:00:00"/>
    <n v="0"/>
    <n v="0"/>
    <s v=""/>
    <n v="10"/>
    <n v="10"/>
    <n v="10"/>
    <n v="0"/>
    <n v="0"/>
    <n v="0"/>
    <s v="X"/>
    <s v="0.00"/>
    <s v=""/>
    <x v="0"/>
    <s v=""/>
    <s v="6783161"/>
    <s v=""/>
    <n v="0"/>
    <n v="0"/>
    <m/>
    <s v="7218|JA2581_1001"/>
    <n v="4"/>
    <x v="0"/>
    <m/>
    <s v="YES"/>
    <n v="10"/>
    <s v=""/>
    <s v=""/>
    <n v="0"/>
    <s v="X"/>
    <n v="1"/>
    <s v=""/>
    <s v=""/>
    <s v=""/>
    <s v=""/>
    <n v="6"/>
    <n v="0"/>
    <m/>
    <n v="-591"/>
    <n v="0"/>
    <s v=""/>
    <s v=""/>
  </r>
  <r>
    <n v="48"/>
    <s v="39121432"/>
    <s v="Contacto de crimpado hembra Molex serie"/>
    <s v="1101756211"/>
    <s v="14"/>
    <d v="2024-06-17T00:00:00"/>
    <s v=""/>
    <s v="4800002579"/>
    <s v="1110"/>
    <d v="2024-06-14T00:00:00"/>
    <s v=""/>
    <s v=""/>
    <d v="2024-06-18T00:00:00"/>
    <n v="0"/>
    <n v="0"/>
    <s v=""/>
    <n v="1000"/>
    <n v="1000"/>
    <n v="1000"/>
    <n v="0"/>
    <n v="0"/>
    <n v="0"/>
    <s v="X"/>
    <s v="0.00"/>
    <s v=""/>
    <x v="0"/>
    <s v=""/>
    <s v="6794742P"/>
    <s v=""/>
    <n v="0"/>
    <n v="0"/>
    <m/>
    <s v="7218|JA2581_1001"/>
    <n v="4"/>
    <x v="0"/>
    <m/>
    <s v="YES"/>
    <n v="1000"/>
    <s v=""/>
    <s v=""/>
    <n v="0"/>
    <s v="X"/>
    <n v="1"/>
    <s v=""/>
    <s v=""/>
    <s v=""/>
    <s v=""/>
    <n v="6"/>
    <n v="0"/>
    <m/>
    <n v="-591"/>
    <n v="0"/>
    <s v=""/>
    <s v=""/>
  </r>
  <r>
    <n v="49"/>
    <s v="39121421"/>
    <s v="Carcasa de conector Molex 43025-0600, Se"/>
    <s v="1101756211"/>
    <s v="15"/>
    <d v="2024-06-17T00:00:00"/>
    <s v=""/>
    <s v="4800002579"/>
    <s v="1120"/>
    <d v="2024-06-14T00:00:00"/>
    <s v=""/>
    <s v=""/>
    <d v="2024-06-18T00:00:00"/>
    <n v="0"/>
    <n v="0"/>
    <s v=""/>
    <n v="125"/>
    <n v="125"/>
    <n v="125"/>
    <n v="0"/>
    <n v="0"/>
    <n v="0"/>
    <s v="X"/>
    <s v="0.00"/>
    <s v=""/>
    <x v="0"/>
    <s v=""/>
    <s v="2332769P"/>
    <s v=""/>
    <n v="0"/>
    <n v="0"/>
    <m/>
    <s v="7218|JA2581_1001"/>
    <n v="4"/>
    <x v="0"/>
    <m/>
    <s v="YES"/>
    <n v="125"/>
    <s v=""/>
    <s v=""/>
    <n v="0"/>
    <s v="X"/>
    <n v="1"/>
    <s v=""/>
    <s v=""/>
    <s v=""/>
    <s v=""/>
    <n v="6"/>
    <n v="0"/>
    <m/>
    <n v="-591"/>
    <n v="0"/>
    <s v=""/>
    <s v=""/>
  </r>
  <r>
    <n v="50"/>
    <s v="39121421"/>
    <s v="Carcasa de conector Molex 43020-0600, Se"/>
    <s v="1101756211"/>
    <s v="16"/>
    <d v="2024-06-17T00:00:00"/>
    <s v=""/>
    <s v="4800002579"/>
    <s v="1130"/>
    <d v="2024-06-14T00:00:00"/>
    <s v=""/>
    <s v=""/>
    <d v="2024-06-18T00:00:00"/>
    <n v="0"/>
    <n v="0"/>
    <s v=""/>
    <n v="100"/>
    <n v="100"/>
    <n v="100"/>
    <n v="0"/>
    <n v="0"/>
    <n v="0"/>
    <s v="X"/>
    <s v="0.00"/>
    <s v=""/>
    <x v="0"/>
    <s v=""/>
    <s v="2332826P"/>
    <s v=""/>
    <n v="0"/>
    <n v="0"/>
    <m/>
    <s v="7218|JA2581_1001"/>
    <n v="4"/>
    <x v="0"/>
    <m/>
    <s v="YES"/>
    <n v="100"/>
    <s v=""/>
    <s v=""/>
    <n v="0"/>
    <s v="X"/>
    <n v="1"/>
    <s v=""/>
    <s v=""/>
    <s v=""/>
    <s v=""/>
    <n v="6"/>
    <n v="0"/>
    <m/>
    <n v="-591"/>
    <n v="0"/>
    <s v=""/>
    <s v=""/>
  </r>
  <r>
    <n v="51"/>
    <s v="39121432"/>
    <s v="Contacto de crimpado hembra Molex serie"/>
    <s v="1101756211"/>
    <s v="17"/>
    <d v="2024-06-17T00:00:00"/>
    <s v=""/>
    <s v="4800002579"/>
    <s v="1140"/>
    <d v="2024-06-14T00:00:00"/>
    <s v=""/>
    <s v=""/>
    <d v="2024-06-18T00:00:00"/>
    <n v="0"/>
    <n v="0"/>
    <s v=""/>
    <n v="100"/>
    <n v="100"/>
    <n v="100"/>
    <n v="0"/>
    <n v="0"/>
    <n v="0"/>
    <s v="X"/>
    <s v="0.00"/>
    <s v=""/>
    <x v="0"/>
    <s v=""/>
    <s v="2333009"/>
    <s v=""/>
    <n v="0"/>
    <n v="0"/>
    <m/>
    <s v="7218|JA2581_1001"/>
    <n v="4"/>
    <x v="0"/>
    <m/>
    <s v="YES"/>
    <n v="100"/>
    <s v=""/>
    <s v=""/>
    <n v="0"/>
    <s v="X"/>
    <n v="1"/>
    <s v=""/>
    <s v=""/>
    <s v=""/>
    <s v=""/>
    <n v="6"/>
    <n v="0"/>
    <m/>
    <n v="-591"/>
    <n v="0"/>
    <s v=""/>
    <s v=""/>
  </r>
  <r>
    <n v="52"/>
    <s v="39121432"/>
    <s v="Contacto de terminal de crimpado Molex 4"/>
    <s v="1101756211"/>
    <s v="18"/>
    <d v="2024-06-17T00:00:00"/>
    <s v=""/>
    <s v="4800002579"/>
    <s v="1150"/>
    <d v="2024-06-14T00:00:00"/>
    <s v=""/>
    <s v=""/>
    <d v="2024-06-18T00:00:00"/>
    <n v="0"/>
    <n v="0"/>
    <s v=""/>
    <n v="100"/>
    <n v="100"/>
    <n v="100"/>
    <n v="0"/>
    <n v="0"/>
    <n v="0"/>
    <s v="X"/>
    <s v="0.00"/>
    <s v=""/>
    <x v="0"/>
    <s v=""/>
    <s v="2333037"/>
    <s v=""/>
    <n v="0"/>
    <n v="0"/>
    <m/>
    <s v="7218|JA2581_1001"/>
    <n v="4"/>
    <x v="0"/>
    <m/>
    <s v="YES"/>
    <n v="100"/>
    <s v=""/>
    <s v=""/>
    <n v="0"/>
    <s v="X"/>
    <n v="1"/>
    <s v=""/>
    <s v=""/>
    <s v=""/>
    <s v=""/>
    <n v="6"/>
    <n v="0"/>
    <m/>
    <n v="-591"/>
    <n v="0"/>
    <s v=""/>
    <s v=""/>
  </r>
  <r>
    <n v="53"/>
    <s v="39121432"/>
    <s v="Contacto de crimpado hembra Molex serie"/>
    <s v="1101756236"/>
    <s v="1"/>
    <d v="2024-06-17T00:00:00"/>
    <s v=""/>
    <s v="4800002579"/>
    <s v="1220"/>
    <d v="2024-06-14T00:00:00"/>
    <s v=""/>
    <s v=""/>
    <d v="2024-06-18T00:00:00"/>
    <n v="0"/>
    <n v="0"/>
    <s v=""/>
    <n v="100"/>
    <n v="100"/>
    <n v="100"/>
    <n v="0"/>
    <n v="0"/>
    <n v="0"/>
    <s v="X"/>
    <s v="0.00"/>
    <s v=""/>
    <x v="0"/>
    <s v=""/>
    <s v="6706293"/>
    <s v=""/>
    <n v="0"/>
    <n v="0"/>
    <m/>
    <s v="7218|JA2581_1001"/>
    <n v="4"/>
    <x v="0"/>
    <m/>
    <s v="YES"/>
    <n v="100"/>
    <s v=""/>
    <s v=""/>
    <n v="0"/>
    <s v="X"/>
    <n v="1"/>
    <s v=""/>
    <s v=""/>
    <s v=""/>
    <s v=""/>
    <n v="6"/>
    <n v="0"/>
    <m/>
    <n v="-591"/>
    <n v="0"/>
    <s v=""/>
    <s v=""/>
  </r>
  <r>
    <n v="54"/>
    <s v="39121421"/>
    <s v="Carcasa de conector Molex 51110-0860, Se"/>
    <s v="1101756236"/>
    <s v="2"/>
    <d v="2024-06-17T00:00:00"/>
    <s v=""/>
    <s v="4800002579"/>
    <s v="1230"/>
    <d v="2024-06-14T00:00:00"/>
    <s v=""/>
    <s v=""/>
    <d v="2024-06-18T00:00:00"/>
    <n v="0"/>
    <n v="0"/>
    <s v=""/>
    <n v="100"/>
    <n v="100"/>
    <n v="100"/>
    <n v="0"/>
    <n v="0"/>
    <n v="0"/>
    <s v="X"/>
    <s v="0.00"/>
    <s v=""/>
    <x v="0"/>
    <s v=""/>
    <s v="6703607"/>
    <s v=""/>
    <n v="0"/>
    <n v="0"/>
    <m/>
    <s v="7218|JA2581_1001"/>
    <n v="4"/>
    <x v="0"/>
    <m/>
    <s v="YES"/>
    <n v="100"/>
    <s v=""/>
    <s v=""/>
    <n v="0"/>
    <s v="X"/>
    <n v="1"/>
    <s v=""/>
    <s v=""/>
    <s v=""/>
    <s v=""/>
    <n v="6"/>
    <n v="0"/>
    <m/>
    <n v="-591"/>
    <n v="0"/>
    <s v=""/>
    <s v=""/>
  </r>
  <r>
    <n v="55"/>
    <s v="39121432"/>
    <s v="Puntera hueca de crimpado Schneider Elec"/>
    <s v="1101756236"/>
    <s v="3"/>
    <d v="2024-06-17T00:00:00"/>
    <s v=""/>
    <s v="4800002579"/>
    <s v="1240"/>
    <d v="2024-06-14T00:00:00"/>
    <s v=""/>
    <s v=""/>
    <d v="2024-06-18T00:00:00"/>
    <n v="0"/>
    <n v="0"/>
    <s v=""/>
    <n v="3"/>
    <n v="3"/>
    <n v="3"/>
    <n v="0"/>
    <n v="0"/>
    <n v="0"/>
    <s v="X"/>
    <s v="0.00"/>
    <s v=""/>
    <x v="0"/>
    <s v=""/>
    <s v="2546429"/>
    <s v=""/>
    <n v="0"/>
    <n v="0"/>
    <m/>
    <s v="7218|JA2581_1001"/>
    <n v="4"/>
    <x v="0"/>
    <m/>
    <s v="YES"/>
    <n v="3"/>
    <s v=""/>
    <s v=""/>
    <n v="0"/>
    <s v="X"/>
    <n v="1"/>
    <s v=""/>
    <s v=""/>
    <s v=""/>
    <s v=""/>
    <n v="6"/>
    <n v="0"/>
    <m/>
    <n v="-591"/>
    <n v="0"/>
    <s v=""/>
    <s v=""/>
  </r>
  <r>
    <n v="56"/>
    <s v="31163100"/>
    <s v="Tornillo de conector - Bloqueo roscado,"/>
    <s v="1101756236"/>
    <s v="4"/>
    <d v="2024-06-17T00:00:00"/>
    <s v=""/>
    <s v="4800002579"/>
    <s v="1250"/>
    <d v="2024-06-14T00:00:00"/>
    <s v=""/>
    <s v=""/>
    <d v="2024-06-18T00:00:00"/>
    <n v="0"/>
    <n v="0"/>
    <s v=""/>
    <n v="400"/>
    <n v="400"/>
    <n v="400"/>
    <n v="0"/>
    <n v="0"/>
    <n v="0"/>
    <s v="X"/>
    <s v="0.00"/>
    <s v=""/>
    <x v="0"/>
    <s v=""/>
    <s v="0453886"/>
    <s v=""/>
    <n v="0"/>
    <n v="0"/>
    <m/>
    <s v="7218|JA2581_1001"/>
    <n v="4"/>
    <x v="0"/>
    <m/>
    <s v="YES"/>
    <n v="400"/>
    <s v=""/>
    <s v=""/>
    <n v="0"/>
    <s v="X"/>
    <n v="1"/>
    <s v=""/>
    <s v=""/>
    <s v=""/>
    <s v=""/>
    <n v="6"/>
    <n v="0"/>
    <m/>
    <n v="-591"/>
    <n v="0"/>
    <s v=""/>
    <s v=""/>
  </r>
  <r>
    <n v="57"/>
    <s v="11162114"/>
    <s v="Cinta de gancho y bucle Velcro de color"/>
    <s v="1101756236"/>
    <s v="5"/>
    <d v="2024-06-17T00:00:00"/>
    <s v=""/>
    <s v="4800002579"/>
    <s v="1260"/>
    <d v="2024-06-14T00:00:00"/>
    <s v=""/>
    <s v=""/>
    <d v="2024-06-18T00:00:00"/>
    <n v="0"/>
    <n v="0"/>
    <s v=""/>
    <n v="1"/>
    <n v="1"/>
    <n v="1"/>
    <n v="0"/>
    <n v="0"/>
    <n v="0"/>
    <s v="X"/>
    <s v="0.00"/>
    <s v=""/>
    <x v="0"/>
    <s v=""/>
    <s v="4239533"/>
    <s v=""/>
    <n v="0"/>
    <n v="0"/>
    <m/>
    <s v="7218|JA2581_1001"/>
    <n v="4"/>
    <x v="0"/>
    <m/>
    <s v="YES"/>
    <n v="1"/>
    <s v=""/>
    <s v=""/>
    <n v="0"/>
    <s v="X"/>
    <n v="1"/>
    <s v=""/>
    <s v=""/>
    <s v=""/>
    <s v=""/>
    <n v="6"/>
    <n v="0"/>
    <m/>
    <n v="-591"/>
    <n v="0"/>
    <s v=""/>
    <s v=""/>
  </r>
  <r>
    <n v="58"/>
    <s v="39121432"/>
    <s v="Terminal redondo aislado de Cobre RS PRO"/>
    <s v="1101756236"/>
    <s v="6"/>
    <d v="2024-06-17T00:00:00"/>
    <s v=""/>
    <s v="4800002579"/>
    <s v="1270"/>
    <d v="2024-06-14T00:00:00"/>
    <s v=""/>
    <s v=""/>
    <d v="2024-06-18T00:00:00"/>
    <n v="0"/>
    <n v="0"/>
    <s v=""/>
    <n v="100"/>
    <n v="100"/>
    <n v="100"/>
    <n v="0"/>
    <n v="0"/>
    <n v="0"/>
    <s v="X"/>
    <s v="0.00"/>
    <s v=""/>
    <x v="0"/>
    <s v=""/>
    <s v="2673919"/>
    <s v=""/>
    <n v="0"/>
    <n v="0"/>
    <m/>
    <s v="7218|JA2581_1001"/>
    <n v="4"/>
    <x v="0"/>
    <m/>
    <s v="YES"/>
    <n v="100"/>
    <s v=""/>
    <s v=""/>
    <n v="0"/>
    <s v="X"/>
    <n v="1"/>
    <s v=""/>
    <s v=""/>
    <s v=""/>
    <s v=""/>
    <n v="6"/>
    <n v="0"/>
    <m/>
    <n v="-591"/>
    <n v="0"/>
    <s v=""/>
    <s v=""/>
  </r>
  <r>
    <n v="59"/>
    <s v="39121432"/>
    <s v="Terminal redondo aislado de Cobre RS PRO"/>
    <s v="1101756236"/>
    <s v="7"/>
    <d v="2024-06-17T00:00:00"/>
    <s v=""/>
    <s v="4800002579"/>
    <s v="1280"/>
    <d v="2024-06-14T00:00:00"/>
    <s v=""/>
    <s v=""/>
    <d v="2024-06-18T00:00:00"/>
    <n v="0"/>
    <n v="0"/>
    <s v=""/>
    <n v="100"/>
    <n v="100"/>
    <n v="100"/>
    <n v="0"/>
    <n v="0"/>
    <n v="0"/>
    <s v="X"/>
    <s v="0.00"/>
    <s v=""/>
    <x v="0"/>
    <s v=""/>
    <s v="2673880"/>
    <s v=""/>
    <n v="0"/>
    <n v="0"/>
    <m/>
    <s v="7218|JA2581_1001"/>
    <n v="4"/>
    <x v="0"/>
    <m/>
    <s v="YES"/>
    <n v="100"/>
    <s v=""/>
    <s v=""/>
    <n v="0"/>
    <s v="X"/>
    <n v="1"/>
    <s v=""/>
    <s v=""/>
    <s v=""/>
    <s v=""/>
    <n v="6"/>
    <n v="0"/>
    <m/>
    <n v="-591"/>
    <n v="0"/>
    <s v=""/>
    <s v=""/>
  </r>
  <r>
    <n v="60"/>
    <s v="39121432"/>
    <s v="Terminal redondo aislado de Cobre RS PRO"/>
    <s v="1101756236"/>
    <s v="8"/>
    <d v="2024-06-17T00:00:00"/>
    <s v=""/>
    <s v="4800002579"/>
    <s v="1290"/>
    <d v="2024-06-14T00:00:00"/>
    <s v=""/>
    <s v=""/>
    <d v="2024-06-18T00:00:00"/>
    <n v="0"/>
    <n v="0"/>
    <s v=""/>
    <n v="500"/>
    <n v="500"/>
    <n v="500"/>
    <n v="0"/>
    <n v="0"/>
    <n v="0"/>
    <s v="X"/>
    <s v="0.00"/>
    <s v=""/>
    <x v="0"/>
    <s v=""/>
    <s v="2673650"/>
    <s v=""/>
    <n v="0"/>
    <n v="0"/>
    <m/>
    <s v="7218|JA2581_1001"/>
    <n v="4"/>
    <x v="0"/>
    <m/>
    <s v="YES"/>
    <n v="500"/>
    <s v=""/>
    <s v=""/>
    <n v="0"/>
    <s v="X"/>
    <n v="1"/>
    <s v=""/>
    <s v=""/>
    <s v=""/>
    <s v=""/>
    <n v="6"/>
    <n v="0"/>
    <m/>
    <n v="-591"/>
    <n v="0"/>
    <s v=""/>
    <s v=""/>
  </r>
  <r>
    <n v="61"/>
    <s v="39121432"/>
    <s v="Terminal redondo aislado de Cobre RS PRO"/>
    <s v="1101756236"/>
    <s v="9"/>
    <d v="2024-06-17T00:00:00"/>
    <s v=""/>
    <s v="4800002579"/>
    <s v="1300"/>
    <d v="2024-06-14T00:00:00"/>
    <s v=""/>
    <s v=""/>
    <d v="2024-06-18T00:00:00"/>
    <n v="0"/>
    <n v="0"/>
    <s v=""/>
    <n v="200"/>
    <n v="200"/>
    <n v="200"/>
    <n v="0"/>
    <n v="0"/>
    <n v="0"/>
    <s v="X"/>
    <s v="0.00"/>
    <s v=""/>
    <x v="0"/>
    <s v=""/>
    <s v="2394098"/>
    <s v=""/>
    <n v="0"/>
    <n v="0"/>
    <m/>
    <s v="7218|JA2581_1001"/>
    <n v="4"/>
    <x v="0"/>
    <m/>
    <s v="YES"/>
    <n v="200"/>
    <s v=""/>
    <s v=""/>
    <n v="0"/>
    <s v="X"/>
    <n v="1"/>
    <s v=""/>
    <s v=""/>
    <s v=""/>
    <s v=""/>
    <n v="6"/>
    <n v="0"/>
    <m/>
    <n v="-591"/>
    <n v="0"/>
    <s v=""/>
    <s v=""/>
  </r>
  <r>
    <n v="62"/>
    <s v="39121432"/>
    <s v="Terminal de horquilla RS PRO, Aislado, M"/>
    <s v="1101756236"/>
    <s v="10"/>
    <d v="2024-06-17T00:00:00"/>
    <s v=""/>
    <s v="4800002579"/>
    <s v="1310"/>
    <d v="2024-06-14T00:00:00"/>
    <s v=""/>
    <s v=""/>
    <d v="2024-06-18T00:00:00"/>
    <n v="0"/>
    <n v="0"/>
    <s v=""/>
    <n v="200"/>
    <n v="200"/>
    <n v="200"/>
    <n v="0"/>
    <n v="0"/>
    <n v="0"/>
    <s v="X"/>
    <s v="0.00"/>
    <s v=""/>
    <x v="0"/>
    <s v=""/>
    <s v="0534272"/>
    <s v=""/>
    <n v="0"/>
    <n v="0"/>
    <m/>
    <s v="7218|JA2581_1001"/>
    <n v="4"/>
    <x v="0"/>
    <m/>
    <s v="YES"/>
    <n v="200"/>
    <s v=""/>
    <s v=""/>
    <n v="0"/>
    <s v="X"/>
    <n v="1"/>
    <s v=""/>
    <s v=""/>
    <s v=""/>
    <s v=""/>
    <n v="6"/>
    <n v="0"/>
    <m/>
    <n v="-591"/>
    <n v="0"/>
    <s v=""/>
    <s v=""/>
  </r>
  <r>
    <n v="63"/>
    <s v="39121432"/>
    <s v="Puntera hueca de crimpado RS PRO, Pin de"/>
    <s v="1101756236"/>
    <s v="11"/>
    <d v="2024-06-17T00:00:00"/>
    <s v=""/>
    <s v="4800002579"/>
    <s v="1320"/>
    <d v="2024-06-14T00:00:00"/>
    <s v=""/>
    <s v=""/>
    <d v="2024-06-18T00:00:00"/>
    <n v="0"/>
    <n v="0"/>
    <s v=""/>
    <n v="200"/>
    <n v="200"/>
    <n v="200"/>
    <n v="0"/>
    <n v="0"/>
    <n v="0"/>
    <s v="X"/>
    <s v="0.00"/>
    <s v=""/>
    <x v="0"/>
    <s v=""/>
    <s v="2114296"/>
    <s v=""/>
    <n v="0"/>
    <n v="0"/>
    <m/>
    <s v="7218|JA2581_1001"/>
    <n v="4"/>
    <x v="0"/>
    <m/>
    <s v="YES"/>
    <n v="200"/>
    <s v=""/>
    <s v=""/>
    <n v="0"/>
    <s v="X"/>
    <n v="1"/>
    <s v=""/>
    <s v=""/>
    <s v=""/>
    <s v=""/>
    <n v="6"/>
    <n v="0"/>
    <m/>
    <n v="-591"/>
    <n v="0"/>
    <s v=""/>
    <s v=""/>
  </r>
  <r>
    <n v="64"/>
    <s v="39121432"/>
    <s v="Puntera hueca de crimpado RS PRO, Pin de"/>
    <s v="1101756236"/>
    <s v="12"/>
    <d v="2024-06-17T00:00:00"/>
    <s v=""/>
    <s v="4800002579"/>
    <s v="1330"/>
    <d v="2024-06-14T00:00:00"/>
    <s v=""/>
    <s v=""/>
    <d v="2024-06-18T00:00:00"/>
    <n v="0"/>
    <n v="0"/>
    <s v=""/>
    <n v="100"/>
    <n v="100"/>
    <n v="100"/>
    <n v="0"/>
    <n v="0"/>
    <n v="0"/>
    <s v="X"/>
    <s v="0.00"/>
    <s v=""/>
    <x v="0"/>
    <s v=""/>
    <s v="2114319"/>
    <s v=""/>
    <n v="0"/>
    <n v="0"/>
    <m/>
    <s v="7218|JA2581_1001"/>
    <n v="4"/>
    <x v="0"/>
    <m/>
    <s v="YES"/>
    <n v="100"/>
    <s v=""/>
    <s v=""/>
    <n v="0"/>
    <s v="X"/>
    <n v="1"/>
    <s v=""/>
    <s v=""/>
    <s v=""/>
    <s v=""/>
    <n v="6"/>
    <n v="0"/>
    <m/>
    <n v="-591"/>
    <n v="0"/>
    <s v=""/>
    <s v=""/>
  </r>
  <r>
    <n v="65"/>
    <s v="39121432"/>
    <s v="Puntera hueca de crimpado RS PRO, Pin de"/>
    <s v="1101756236"/>
    <s v="13"/>
    <d v="2024-06-17T00:00:00"/>
    <s v=""/>
    <s v="4800002579"/>
    <s v="1340"/>
    <d v="2024-06-14T00:00:00"/>
    <s v=""/>
    <s v=""/>
    <d v="2024-06-18T00:00:00"/>
    <n v="0"/>
    <n v="0"/>
    <s v=""/>
    <n v="100"/>
    <n v="100"/>
    <n v="100"/>
    <n v="0"/>
    <n v="0"/>
    <n v="0"/>
    <s v="X"/>
    <s v="0.00"/>
    <s v=""/>
    <x v="0"/>
    <s v=""/>
    <s v="2114325"/>
    <s v=""/>
    <n v="0"/>
    <n v="0"/>
    <m/>
    <s v="7218|JA2581_1001"/>
    <n v="4"/>
    <x v="0"/>
    <m/>
    <s v="YES"/>
    <n v="100"/>
    <s v=""/>
    <s v=""/>
    <n v="0"/>
    <s v="X"/>
    <n v="1"/>
    <s v=""/>
    <s v=""/>
    <s v=""/>
    <s v=""/>
    <n v="6"/>
    <n v="0"/>
    <m/>
    <n v="-591"/>
    <n v="0"/>
    <s v=""/>
    <s v=""/>
  </r>
  <r>
    <n v="66"/>
    <s v="24112003"/>
    <s v="Gaveta RS PRO, Rojo de Cart&amp;#243;n, 100m"/>
    <s v="1101773840"/>
    <s v="1"/>
    <d v="2024-08-08T00:00:00"/>
    <s v=""/>
    <s v="4800002611"/>
    <s v="3020"/>
    <d v="2024-08-01T00:00:00"/>
    <s v=""/>
    <s v=""/>
    <d v="2024-08-09T00:00:00"/>
    <n v="0"/>
    <n v="0"/>
    <s v=""/>
    <n v="1"/>
    <n v="1"/>
    <n v="1"/>
    <n v="0"/>
    <n v="0"/>
    <n v="0"/>
    <s v="X"/>
    <s v="0.00"/>
    <s v=""/>
    <x v="0"/>
    <s v=""/>
    <s v="2281188"/>
    <s v=""/>
    <n v="0"/>
    <n v="0"/>
    <m/>
    <s v="7218|S24B05_P10322"/>
    <n v="8"/>
    <x v="0"/>
    <m/>
    <s v="YES"/>
    <n v="1"/>
    <s v=""/>
    <s v=""/>
    <n v="0"/>
    <s v="X"/>
    <n v="1"/>
    <s v=""/>
    <s v=""/>
    <s v=""/>
    <s v=""/>
    <n v="8"/>
    <n v="0"/>
    <m/>
    <n v="-539"/>
    <n v="0"/>
    <s v=""/>
    <s v=""/>
  </r>
  <r>
    <n v="67"/>
    <s v="24112003"/>
    <s v="Gaveta RS PRO, Rojo de Cart&amp;#243;n, 100m"/>
    <s v="1101773840"/>
    <s v="2"/>
    <d v="2024-08-08T00:00:00"/>
    <s v=""/>
    <s v="4800002611"/>
    <s v="3030"/>
    <d v="2024-08-01T00:00:00"/>
    <s v=""/>
    <s v=""/>
    <d v="2024-08-09T00:00:00"/>
    <n v="0"/>
    <n v="0"/>
    <s v=""/>
    <n v="2"/>
    <n v="2"/>
    <n v="2"/>
    <n v="0"/>
    <n v="0"/>
    <n v="0"/>
    <s v="X"/>
    <s v="0.00"/>
    <s v=""/>
    <x v="0"/>
    <s v=""/>
    <s v="2281116"/>
    <s v=""/>
    <n v="0"/>
    <n v="0"/>
    <m/>
    <s v="7218|S24B05_P10322"/>
    <n v="8"/>
    <x v="0"/>
    <m/>
    <s v="YES"/>
    <n v="2"/>
    <s v=""/>
    <s v=""/>
    <n v="0"/>
    <s v="X"/>
    <n v="1"/>
    <s v=""/>
    <s v=""/>
    <s v=""/>
    <s v=""/>
    <n v="8"/>
    <n v="0"/>
    <m/>
    <n v="-539"/>
    <n v="0"/>
    <s v=""/>
    <s v=""/>
  </r>
  <r>
    <n v="68"/>
    <s v="24112003"/>
    <s v="Gaveta RS PRO, Rojo de Cart&amp;#243;n, 100m"/>
    <s v="1101773840"/>
    <s v="3"/>
    <d v="2024-08-08T00:00:00"/>
    <s v=""/>
    <s v="4800002611"/>
    <s v="3040"/>
    <d v="2024-08-01T00:00:00"/>
    <s v=""/>
    <s v=""/>
    <d v="2024-08-09T00:00:00"/>
    <n v="0"/>
    <n v="0"/>
    <s v=""/>
    <n v="1"/>
    <n v="1"/>
    <n v="1"/>
    <n v="0"/>
    <n v="0"/>
    <n v="0"/>
    <s v="X"/>
    <s v="0.00"/>
    <s v=""/>
    <x v="0"/>
    <s v=""/>
    <s v="2281194"/>
    <s v=""/>
    <n v="0"/>
    <n v="0"/>
    <m/>
    <s v="7218|S24B05_P10322"/>
    <n v="8"/>
    <x v="0"/>
    <m/>
    <s v="YES"/>
    <n v="1"/>
    <s v=""/>
    <s v=""/>
    <n v="0"/>
    <s v="X"/>
    <n v="1"/>
    <s v=""/>
    <s v=""/>
    <s v=""/>
    <s v=""/>
    <n v="8"/>
    <n v="0"/>
    <m/>
    <n v="-539"/>
    <n v="0"/>
    <s v=""/>
    <s v=""/>
  </r>
  <r>
    <n v="69"/>
    <s v="24112003"/>
    <s v="Gaveta RS PRO, Rojo de Cart&amp;#243;n, 100m"/>
    <s v="1101773840"/>
    <s v="4"/>
    <d v="2024-08-08T00:00:00"/>
    <s v=""/>
    <s v="4800002611"/>
    <s v="3050"/>
    <d v="2024-08-01T00:00:00"/>
    <s v=""/>
    <s v=""/>
    <d v="2024-08-09T00:00:00"/>
    <n v="0"/>
    <n v="0"/>
    <s v=""/>
    <n v="1"/>
    <n v="1"/>
    <n v="1"/>
    <n v="0"/>
    <n v="0"/>
    <n v="0"/>
    <s v="X"/>
    <s v="0.00"/>
    <s v=""/>
    <x v="0"/>
    <s v=""/>
    <s v="2281122"/>
    <s v=""/>
    <n v="0"/>
    <n v="0"/>
    <m/>
    <s v="7218|S24B05_P10322"/>
    <n v="8"/>
    <x v="0"/>
    <m/>
    <s v="YES"/>
    <n v="1"/>
    <s v=""/>
    <s v=""/>
    <n v="0"/>
    <s v="X"/>
    <n v="1"/>
    <s v=""/>
    <s v=""/>
    <s v=""/>
    <s v=""/>
    <n v="8"/>
    <n v="0"/>
    <m/>
    <n v="-539"/>
    <n v="0"/>
    <s v=""/>
    <s v=""/>
  </r>
  <r>
    <n v="70"/>
    <s v="1709800000000"/>
    <s v="PEQUEÑO MATERIAL FERRETERIA E INSTALACIO"/>
    <s v="1101775736"/>
    <s v="1"/>
    <d v="2024-08-19T00:00:00"/>
    <s v=""/>
    <s v="4200576567"/>
    <s v="90"/>
    <d v="2024-09-09T00:00:00"/>
    <d v="2024-09-09T00:00:00"/>
    <s v=""/>
    <d v="2024-11-06T00:00:00"/>
    <n v="55"/>
    <n v="8"/>
    <s v="Liberado"/>
    <n v="1"/>
    <n v="1"/>
    <n v="1"/>
    <n v="0"/>
    <n v="0"/>
    <n v="0"/>
    <s v="X"/>
    <s v="0.00"/>
    <s v=""/>
    <x v="1"/>
    <s v="OTROS FABRICANTES"/>
    <s v="1709800000000"/>
    <s v=""/>
    <n v="0"/>
    <n v="0"/>
    <m/>
    <s v="7218|JA2593_1001"/>
    <n v="58"/>
    <x v="0"/>
    <m/>
    <s v="YES"/>
    <n v="1"/>
    <s v=""/>
    <s v=""/>
    <n v="0"/>
    <s v="X"/>
    <n v="1"/>
    <s v=""/>
    <s v=""/>
    <s v=""/>
    <s v=""/>
    <n v="8"/>
    <n v="0"/>
    <m/>
    <n v="-450"/>
    <n v="0"/>
    <s v=""/>
    <s v=""/>
  </r>
  <r>
    <n v="71"/>
    <s v="1709800000000"/>
    <s v="PEQUEÑO MATERIAL FERRETERIA E INSTALACIO"/>
    <s v="1101775736"/>
    <s v="2"/>
    <d v="2024-08-19T00:00:00"/>
    <s v=""/>
    <s v="4200576567"/>
    <s v="100"/>
    <d v="2024-09-09T00:00:00"/>
    <d v="2024-09-09T00:00:00"/>
    <s v=""/>
    <d v="2024-11-06T00:00:00"/>
    <n v="55"/>
    <n v="8"/>
    <s v="Liberado"/>
    <n v="1"/>
    <n v="6"/>
    <n v="6"/>
    <n v="0"/>
    <n v="0"/>
    <n v="0"/>
    <s v="X"/>
    <s v="0.00"/>
    <s v=""/>
    <x v="1"/>
    <s v="OTROS FABRICANTES"/>
    <s v="1709800000000"/>
    <s v=""/>
    <n v="0"/>
    <n v="0"/>
    <m/>
    <s v="7218|JA2593_1001"/>
    <n v="58"/>
    <x v="0"/>
    <m/>
    <s v="YES"/>
    <n v="6"/>
    <s v=""/>
    <s v=""/>
    <n v="0"/>
    <s v="X"/>
    <n v="1"/>
    <s v=""/>
    <s v=""/>
    <s v=""/>
    <s v=""/>
    <n v="8"/>
    <n v="0"/>
    <m/>
    <n v="-450"/>
    <n v="0"/>
    <s v=""/>
    <s v=""/>
  </r>
  <r>
    <n v="72"/>
    <s v="1709800000000"/>
    <s v="PEQUEÑO MATERIAL FERRETERIA E INSTALACIO"/>
    <s v="1101775736"/>
    <s v="3"/>
    <d v="2024-08-19T00:00:00"/>
    <s v=""/>
    <s v="4200576567"/>
    <s v="110"/>
    <d v="2024-09-09T00:00:00"/>
    <d v="2024-09-09T00:00:00"/>
    <s v=""/>
    <d v="2024-11-06T00:00:00"/>
    <n v="55"/>
    <n v="8"/>
    <s v="Liberado"/>
    <n v="1"/>
    <n v="24"/>
    <n v="24"/>
    <n v="0"/>
    <n v="0"/>
    <n v="0"/>
    <s v="X"/>
    <s v="0.00"/>
    <s v=""/>
    <x v="1"/>
    <s v="OTROS FABRICANTES"/>
    <s v="1709800000000"/>
    <s v=""/>
    <n v="0"/>
    <n v="0"/>
    <m/>
    <s v="7218|JA2593_1001"/>
    <n v="58"/>
    <x v="0"/>
    <m/>
    <s v="YES"/>
    <n v="24"/>
    <s v=""/>
    <s v=""/>
    <n v="0"/>
    <s v="X"/>
    <n v="1"/>
    <s v=""/>
    <s v=""/>
    <s v=""/>
    <s v=""/>
    <n v="8"/>
    <n v="0"/>
    <m/>
    <n v="-450"/>
    <n v="0"/>
    <s v=""/>
    <s v=""/>
  </r>
  <r>
    <n v="73"/>
    <s v="1709800000000"/>
    <s v="PEQUEÑO MATERIAL FERRETERIA E INSTALACIO"/>
    <s v="1101775736"/>
    <s v="4"/>
    <d v="2024-08-19T00:00:00"/>
    <s v=""/>
    <s v="4200576567"/>
    <s v="120"/>
    <d v="2024-09-09T00:00:00"/>
    <d v="2024-09-09T00:00:00"/>
    <s v=""/>
    <d v="2024-11-06T00:00:00"/>
    <n v="55"/>
    <n v="8"/>
    <s v="Liberado"/>
    <n v="1"/>
    <n v="1"/>
    <n v="1"/>
    <n v="0"/>
    <n v="0"/>
    <n v="0"/>
    <s v="X"/>
    <s v="0.00"/>
    <s v=""/>
    <x v="1"/>
    <s v="OTROS FABRICANTES"/>
    <s v="1709800000000"/>
    <s v=""/>
    <n v="0"/>
    <n v="0"/>
    <m/>
    <s v="7218|JA2593_1001"/>
    <n v="58"/>
    <x v="0"/>
    <m/>
    <s v="YES"/>
    <n v="1"/>
    <s v=""/>
    <s v=""/>
    <n v="0"/>
    <s v="X"/>
    <n v="1"/>
    <s v=""/>
    <s v=""/>
    <s v=""/>
    <s v=""/>
    <n v="8"/>
    <n v="0"/>
    <m/>
    <n v="-450"/>
    <n v="0"/>
    <s v=""/>
    <s v=""/>
  </r>
  <r>
    <n v="74"/>
    <s v="1709800000000"/>
    <s v="PEQUEÑO MATERIAL FERRETERIA E INSTALACIO"/>
    <s v="1101775736"/>
    <s v="5"/>
    <d v="2024-08-19T00:00:00"/>
    <s v=""/>
    <s v="4200576567"/>
    <s v="130"/>
    <d v="2024-09-09T00:00:00"/>
    <d v="2024-09-09T00:00:00"/>
    <s v=""/>
    <d v="2024-11-06T00:00:00"/>
    <n v="55"/>
    <n v="8"/>
    <s v="Liberado"/>
    <n v="1"/>
    <n v="1"/>
    <n v="1"/>
    <n v="0"/>
    <n v="0"/>
    <n v="0"/>
    <s v="X"/>
    <s v="0.00"/>
    <s v=""/>
    <x v="1"/>
    <s v="OTROS FABRICANTES"/>
    <s v="1709800000000"/>
    <s v=""/>
    <n v="0"/>
    <n v="0"/>
    <m/>
    <s v="7218|JA2593_1001"/>
    <n v="58"/>
    <x v="0"/>
    <m/>
    <s v="YES"/>
    <n v="1"/>
    <s v=""/>
    <s v=""/>
    <n v="0"/>
    <s v="X"/>
    <n v="1"/>
    <s v=""/>
    <s v=""/>
    <s v=""/>
    <s v=""/>
    <n v="8"/>
    <n v="0"/>
    <m/>
    <n v="-450"/>
    <n v="0"/>
    <s v=""/>
    <s v=""/>
  </r>
  <r>
    <n v="75"/>
    <s v="9999000322010"/>
    <s v="N.R. PANELES SIMULADORES"/>
    <s v="1101780013"/>
    <s v="1"/>
    <d v="2024-09-05T00:00:00"/>
    <s v=""/>
    <s v="4200578537"/>
    <s v="10"/>
    <d v="2024-09-24T00:00:00"/>
    <d v="2024-09-24T00:00:00"/>
    <s v=""/>
    <d v="2025-01-31T00:00:00"/>
    <n v="95"/>
    <n v="8"/>
    <s v="Liberado"/>
    <n v="1"/>
    <n v="1"/>
    <n v="1"/>
    <n v="0"/>
    <n v="0"/>
    <n v="0"/>
    <s v="X"/>
    <s v="0.00"/>
    <s v=""/>
    <x v="2"/>
    <s v=""/>
    <s v=""/>
    <s v=""/>
    <n v="1"/>
    <n v="1"/>
    <m/>
    <s v="7218|JA2583_1001"/>
    <n v="129"/>
    <x v="0"/>
    <m/>
    <s v="YES"/>
    <n v="1"/>
    <s v=""/>
    <s v=""/>
    <n v="0"/>
    <s v="X"/>
    <n v="1"/>
    <s v=""/>
    <s v=""/>
    <s v=""/>
    <s v=""/>
    <n v="9"/>
    <n v="0"/>
    <m/>
    <n v="-364"/>
    <n v="0"/>
    <s v=""/>
    <s v=""/>
  </r>
  <r>
    <n v="76"/>
    <s v="32121615"/>
    <s v="Resistencia RS PRO, de 100? &amp;#177;5%, 0."/>
    <s v="1101786463"/>
    <s v="1"/>
    <d v="2024-09-26T00:00:00"/>
    <s v=""/>
    <s v="4800002666"/>
    <s v="1210"/>
    <d v="2024-09-24T00:00:00"/>
    <s v=""/>
    <s v=""/>
    <d v="2024-09-27T00:00:00"/>
    <n v="0"/>
    <n v="0"/>
    <s v=""/>
    <n v="10"/>
    <n v="10"/>
    <n v="10"/>
    <n v="0"/>
    <n v="0"/>
    <n v="0"/>
    <s v="X"/>
    <s v="0.00"/>
    <s v=""/>
    <x v="0"/>
    <s v=""/>
    <s v="7077587"/>
    <s v=""/>
    <n v="0"/>
    <n v="0"/>
    <m/>
    <s v="7218|JA2593_1001"/>
    <n v="3"/>
    <x v="0"/>
    <m/>
    <s v="YES"/>
    <n v="10"/>
    <s v=""/>
    <s v=""/>
    <n v="0"/>
    <s v="X"/>
    <n v="1"/>
    <s v=""/>
    <s v=""/>
    <s v=""/>
    <s v=""/>
    <n v="9"/>
    <n v="0"/>
    <m/>
    <n v="-490"/>
    <n v="0"/>
    <s v=""/>
    <s v=""/>
  </r>
  <r>
    <n v="77"/>
    <s v="32121615"/>
    <s v="Resistencia RS PRO, de 100? &amp;#177;5%, 0."/>
    <s v="1101786467"/>
    <s v="1"/>
    <d v="2024-09-26T00:00:00"/>
    <s v=""/>
    <s v="4800002666"/>
    <s v="1220"/>
    <d v="2024-09-24T00:00:00"/>
    <s v=""/>
    <s v=""/>
    <d v="2024-09-27T00:00:00"/>
    <n v="0"/>
    <n v="0"/>
    <s v=""/>
    <n v="10"/>
    <n v="10"/>
    <n v="10"/>
    <n v="0"/>
    <n v="0"/>
    <n v="0"/>
    <s v="X"/>
    <s v="0.00"/>
    <s v=""/>
    <x v="0"/>
    <s v=""/>
    <s v="7077587"/>
    <s v=""/>
    <n v="0"/>
    <n v="0"/>
    <m/>
    <s v="7218|JA2593_1001"/>
    <n v="3"/>
    <x v="0"/>
    <m/>
    <s v="YES"/>
    <n v="10"/>
    <s v=""/>
    <s v=""/>
    <n v="0"/>
    <s v="X"/>
    <n v="1"/>
    <s v=""/>
    <s v=""/>
    <s v=""/>
    <s v=""/>
    <n v="9"/>
    <n v="0"/>
    <m/>
    <n v="-490"/>
    <n v="0"/>
    <s v=""/>
    <s v=""/>
  </r>
  <r>
    <n v="78"/>
    <s v="39111803"/>
    <s v="Soporte para LED Arcolectric (Bulgin) Lt"/>
    <s v="1101790024"/>
    <s v="1"/>
    <d v="2024-10-04T00:00:00"/>
    <s v=""/>
    <s v="4800002669"/>
    <s v="4120"/>
    <d v="2024-10-01T00:00:00"/>
    <s v=""/>
    <s v=""/>
    <d v="2024-10-05T00:00:00"/>
    <n v="0"/>
    <n v="0"/>
    <s v=""/>
    <n v="1"/>
    <n v="1"/>
    <n v="1"/>
    <n v="0"/>
    <n v="0"/>
    <n v="0"/>
    <s v="X"/>
    <s v="0.00"/>
    <s v=""/>
    <x v="0"/>
    <s v=""/>
    <s v="2370519"/>
    <s v=""/>
    <n v="0"/>
    <n v="0"/>
    <m/>
    <s v="7218|JA2593_1001"/>
    <n v="4"/>
    <x v="0"/>
    <m/>
    <s v="YES"/>
    <n v="1"/>
    <s v=""/>
    <s v=""/>
    <n v="0"/>
    <s v="X"/>
    <n v="1"/>
    <s v=""/>
    <s v=""/>
    <s v=""/>
    <s v=""/>
    <n v="10"/>
    <n v="0"/>
    <m/>
    <n v="-482"/>
    <n v="0"/>
    <s v=""/>
    <s v=""/>
  </r>
  <r>
    <n v="79"/>
    <s v="32111601"/>
    <s v="Fototransistor NPN ams OSRAM de amplio e"/>
    <s v="1101790024"/>
    <s v="2"/>
    <d v="2024-10-04T00:00:00"/>
    <s v=""/>
    <s v="4800002669"/>
    <s v="4130"/>
    <d v="2024-10-01T00:00:00"/>
    <s v=""/>
    <s v=""/>
    <d v="2024-10-05T00:00:00"/>
    <n v="0"/>
    <n v="0"/>
    <s v=""/>
    <n v="20"/>
    <n v="20"/>
    <n v="20"/>
    <n v="0"/>
    <n v="0"/>
    <n v="0"/>
    <s v="X"/>
    <s v="0.00"/>
    <s v=""/>
    <x v="0"/>
    <s v=""/>
    <s v="6547808P"/>
    <s v=""/>
    <n v="0"/>
    <n v="0"/>
    <m/>
    <s v="7218|JA2593_1001"/>
    <n v="4"/>
    <x v="0"/>
    <m/>
    <s v="YES"/>
    <n v="20"/>
    <s v=""/>
    <s v=""/>
    <n v="0"/>
    <s v="X"/>
    <n v="1"/>
    <s v=""/>
    <s v=""/>
    <s v=""/>
    <s v=""/>
    <n v="10"/>
    <n v="0"/>
    <m/>
    <n v="-482"/>
    <n v="0"/>
    <s v=""/>
    <s v=""/>
  </r>
  <r>
    <n v="80"/>
    <s v="40183009"/>
    <s v="Tubo termorretr&amp;#225;ctil RS PRO de Poli"/>
    <s v="1101790024"/>
    <s v="3"/>
    <d v="2024-10-04T00:00:00"/>
    <s v=""/>
    <s v="4800002669"/>
    <s v="4140"/>
    <d v="2024-10-01T00:00:00"/>
    <s v=""/>
    <s v=""/>
    <d v="2024-10-05T00:00:00"/>
    <n v="0"/>
    <n v="0"/>
    <s v=""/>
    <n v="1"/>
    <n v="1"/>
    <n v="1"/>
    <n v="0"/>
    <n v="0"/>
    <n v="0"/>
    <s v="X"/>
    <s v="0.00"/>
    <s v=""/>
    <x v="0"/>
    <s v=""/>
    <s v="7004646"/>
    <s v=""/>
    <n v="0"/>
    <n v="0"/>
    <m/>
    <s v="7218|JA2593_1001"/>
    <n v="4"/>
    <x v="0"/>
    <m/>
    <s v="YES"/>
    <n v="1"/>
    <s v=""/>
    <s v=""/>
    <n v="0"/>
    <s v="X"/>
    <n v="1"/>
    <s v=""/>
    <s v=""/>
    <s v=""/>
    <s v=""/>
    <n v="10"/>
    <n v="0"/>
    <m/>
    <n v="-482"/>
    <n v="0"/>
    <s v=""/>
    <s v=""/>
  </r>
  <r>
    <n v="81"/>
    <s v="31163100"/>
    <s v="Tornillo de conector - Bloqueo roscado,"/>
    <s v="1101791120"/>
    <s v="1"/>
    <d v="2024-10-08T00:00:00"/>
    <s v=""/>
    <s v="4800002684"/>
    <s v="630"/>
    <d v="2024-10-07T00:00:00"/>
    <s v=""/>
    <s v=""/>
    <d v="2024-10-09T00:00:00"/>
    <n v="0"/>
    <n v="0"/>
    <s v=""/>
    <n v="10"/>
    <n v="10"/>
    <n v="10"/>
    <n v="0"/>
    <n v="0"/>
    <n v="0"/>
    <s v="X"/>
    <s v="0.00"/>
    <s v=""/>
    <x v="0"/>
    <s v=""/>
    <s v="0453886"/>
    <s v=""/>
    <n v="0"/>
    <n v="0"/>
    <m/>
    <s v="7218|JA2593_1001"/>
    <n v="2"/>
    <x v="0"/>
    <m/>
    <s v="YES"/>
    <n v="10"/>
    <s v=""/>
    <s v=""/>
    <n v="0"/>
    <s v="X"/>
    <n v="1"/>
    <s v=""/>
    <s v=""/>
    <s v=""/>
    <s v=""/>
    <n v="10"/>
    <n v="0"/>
    <m/>
    <n v="-478"/>
    <n v="0"/>
    <s v=""/>
    <s v=""/>
  </r>
  <r>
    <n v="82"/>
    <s v="39121432"/>
    <s v="Conector circular Amphenol Limited Macho"/>
    <s v="1101791120"/>
    <s v="2"/>
    <d v="2024-10-08T00:00:00"/>
    <s v=""/>
    <s v="4800002684"/>
    <s v="640"/>
    <d v="2024-10-07T00:00:00"/>
    <s v=""/>
    <s v=""/>
    <d v="2024-10-09T00:00:00"/>
    <n v="0"/>
    <n v="0"/>
    <s v=""/>
    <n v="50"/>
    <n v="50"/>
    <n v="50"/>
    <n v="0"/>
    <n v="0"/>
    <n v="0"/>
    <s v="X"/>
    <s v="0.00"/>
    <s v=""/>
    <x v="0"/>
    <s v=""/>
    <s v="8751462"/>
    <s v=""/>
    <n v="0"/>
    <n v="0"/>
    <m/>
    <s v="7218|JA2593_1001"/>
    <n v="2"/>
    <x v="0"/>
    <m/>
    <s v="YES"/>
    <n v="50"/>
    <s v=""/>
    <s v=""/>
    <n v="0"/>
    <s v="X"/>
    <n v="1"/>
    <s v=""/>
    <s v=""/>
    <s v=""/>
    <s v=""/>
    <n v="10"/>
    <n v="0"/>
    <m/>
    <n v="-478"/>
    <n v="0"/>
    <s v=""/>
    <s v=""/>
  </r>
  <r>
    <n v="83"/>
    <s v="39121432"/>
    <s v="Puntera hueca de crimpado RS PRO, Pin de"/>
    <s v="1101791120"/>
    <s v="3"/>
    <d v="2024-10-08T00:00:00"/>
    <s v=""/>
    <s v="4800002684"/>
    <s v="650"/>
    <d v="2024-10-07T00:00:00"/>
    <s v=""/>
    <s v=""/>
    <d v="2024-10-09T00:00:00"/>
    <n v="0"/>
    <n v="0"/>
    <s v=""/>
    <n v="100"/>
    <n v="100"/>
    <n v="100"/>
    <n v="0"/>
    <n v="0"/>
    <n v="0"/>
    <s v="X"/>
    <s v="0.00"/>
    <s v=""/>
    <x v="0"/>
    <s v=""/>
    <s v="2114280"/>
    <s v=""/>
    <n v="0"/>
    <n v="0"/>
    <m/>
    <s v="7218|JA2593_1001"/>
    <n v="2"/>
    <x v="0"/>
    <m/>
    <s v="YES"/>
    <n v="100"/>
    <s v=""/>
    <s v=""/>
    <n v="0"/>
    <s v="X"/>
    <n v="1"/>
    <s v=""/>
    <s v=""/>
    <s v=""/>
    <s v=""/>
    <n v="10"/>
    <n v="0"/>
    <m/>
    <n v="-478"/>
    <n v="0"/>
    <s v=""/>
    <s v=""/>
  </r>
  <r>
    <n v="84"/>
    <s v="26121522"/>
    <s v="Cable para Entornos Hostiles TE Connecti"/>
    <s v="1101791858"/>
    <s v="1"/>
    <d v="2024-10-10T00:00:00"/>
    <s v=""/>
    <s v="4800002684"/>
    <s v="2430"/>
    <d v="2024-10-07T00:00:00"/>
    <s v=""/>
    <s v=""/>
    <d v="2024-10-11T00:00:00"/>
    <n v="0"/>
    <n v="0"/>
    <s v=""/>
    <n v="2"/>
    <n v="2"/>
    <n v="2"/>
    <n v="0"/>
    <n v="0"/>
    <n v="0"/>
    <s v="X"/>
    <s v="0.00"/>
    <s v=""/>
    <x v="0"/>
    <s v=""/>
    <s v="2291472"/>
    <s v=""/>
    <n v="0"/>
    <n v="0"/>
    <m/>
    <s v="7218|JA2593_1001"/>
    <n v="4"/>
    <x v="0"/>
    <m/>
    <s v="YES"/>
    <n v="2"/>
    <s v=""/>
    <s v=""/>
    <n v="0"/>
    <s v="X"/>
    <n v="1"/>
    <s v=""/>
    <s v=""/>
    <s v=""/>
    <s v=""/>
    <n v="10"/>
    <n v="0"/>
    <m/>
    <n v="-476"/>
    <n v="0"/>
    <s v=""/>
    <s v=""/>
  </r>
  <r>
    <n v="85"/>
    <s v="32000000"/>
    <s v="Cabezal de pulsador Schneider Electric s"/>
    <s v="1101792080"/>
    <s v="1"/>
    <d v="2024-10-10T00:00:00"/>
    <s v=""/>
    <s v="4800002684"/>
    <s v="3030"/>
    <d v="2024-10-07T00:00:00"/>
    <s v=""/>
    <s v=""/>
    <d v="2024-10-11T00:00:00"/>
    <n v="0"/>
    <n v="0"/>
    <s v=""/>
    <n v="1"/>
    <n v="1"/>
    <n v="1"/>
    <n v="0"/>
    <n v="0"/>
    <n v="0"/>
    <s v="X"/>
    <s v="0.00"/>
    <s v=""/>
    <x v="0"/>
    <s v=""/>
    <s v="2762926"/>
    <s v=""/>
    <n v="0"/>
    <n v="0"/>
    <m/>
    <s v="7218|JA2594_1001"/>
    <n v="4"/>
    <x v="0"/>
    <m/>
    <s v="YES"/>
    <n v="1"/>
    <s v=""/>
    <s v=""/>
    <n v="0"/>
    <s v="X"/>
    <n v="1"/>
    <s v=""/>
    <s v=""/>
    <s v=""/>
    <s v=""/>
    <n v="10"/>
    <n v="0"/>
    <m/>
    <n v="-476"/>
    <n v="0"/>
    <s v=""/>
    <s v=""/>
  </r>
  <r>
    <n v="86"/>
    <s v="39121432"/>
    <s v="Contacto para conector circular Amphenol"/>
    <s v="1101792134"/>
    <s v="1"/>
    <d v="2024-10-10T00:00:00"/>
    <s v=""/>
    <s v="4800002684"/>
    <s v="3240"/>
    <d v="2024-10-07T00:00:00"/>
    <s v=""/>
    <s v=""/>
    <d v="2024-10-11T00:00:00"/>
    <n v="0"/>
    <n v="0"/>
    <s v=""/>
    <n v="200"/>
    <n v="200"/>
    <n v="200"/>
    <n v="0"/>
    <n v="0"/>
    <n v="0"/>
    <s v="X"/>
    <s v="0.00"/>
    <s v=""/>
    <x v="0"/>
    <s v=""/>
    <s v="7620670"/>
    <s v=""/>
    <n v="0"/>
    <n v="0"/>
    <m/>
    <s v="7218|JA2593_1001"/>
    <n v="4"/>
    <x v="0"/>
    <m/>
    <s v="YES"/>
    <n v="200"/>
    <s v=""/>
    <s v=""/>
    <n v="0"/>
    <s v="X"/>
    <n v="1"/>
    <s v=""/>
    <s v=""/>
    <s v=""/>
    <s v=""/>
    <n v="10"/>
    <n v="0"/>
    <m/>
    <n v="-476"/>
    <n v="0"/>
    <s v=""/>
    <s v=""/>
  </r>
  <r>
    <n v="87"/>
    <s v="39112102"/>
    <s v="LED Kingbright, Azul, 465 nm, Vf= 3.3 V,"/>
    <s v="1101792163"/>
    <s v="1"/>
    <d v="2024-10-10T00:00:00"/>
    <s v=""/>
    <s v="4800002684"/>
    <s v="3270"/>
    <d v="2024-10-07T00:00:00"/>
    <s v=""/>
    <s v=""/>
    <d v="2024-10-11T00:00:00"/>
    <n v="0"/>
    <n v="0"/>
    <s v=""/>
    <n v="5"/>
    <n v="5"/>
    <n v="5"/>
    <n v="0"/>
    <n v="0"/>
    <n v="0"/>
    <s v="X"/>
    <s v="0.00"/>
    <s v=""/>
    <x v="0"/>
    <s v=""/>
    <s v="4663548"/>
    <s v=""/>
    <n v="0"/>
    <n v="0"/>
    <m/>
    <s v="7218|JA2593_1001"/>
    <n v="4"/>
    <x v="0"/>
    <m/>
    <s v="YES"/>
    <n v="5"/>
    <s v=""/>
    <s v=""/>
    <n v="0"/>
    <s v="X"/>
    <n v="1"/>
    <s v=""/>
    <s v=""/>
    <s v=""/>
    <s v=""/>
    <n v="10"/>
    <n v="0"/>
    <m/>
    <n v="-476"/>
    <n v="0"/>
    <s v=""/>
    <s v=""/>
  </r>
  <r>
    <n v="88"/>
    <s v="32111503"/>
    <s v="LED Nichia, Blanco, Vf= 3,2 V, 65 &amp;#176;"/>
    <s v="1101792163"/>
    <s v="2"/>
    <d v="2024-10-10T00:00:00"/>
    <s v=""/>
    <s v="4800002684"/>
    <s v="3280"/>
    <d v="2024-10-07T00:00:00"/>
    <s v=""/>
    <s v=""/>
    <d v="2024-10-11T00:00:00"/>
    <n v="0"/>
    <n v="0"/>
    <s v=""/>
    <n v="5"/>
    <n v="5"/>
    <n v="5"/>
    <n v="0"/>
    <n v="0"/>
    <n v="0"/>
    <s v="X"/>
    <s v="0.00"/>
    <s v=""/>
    <x v="0"/>
    <s v=""/>
    <s v="7133974"/>
    <s v=""/>
    <n v="0"/>
    <n v="0"/>
    <m/>
    <s v="7218|JA2593_1001"/>
    <n v="4"/>
    <x v="0"/>
    <m/>
    <s v="YES"/>
    <n v="5"/>
    <s v=""/>
    <s v=""/>
    <n v="0"/>
    <s v="X"/>
    <n v="1"/>
    <s v=""/>
    <s v=""/>
    <s v=""/>
    <s v=""/>
    <n v="10"/>
    <n v="0"/>
    <m/>
    <n v="-476"/>
    <n v="0"/>
    <s v=""/>
    <s v=""/>
  </r>
  <r>
    <n v="89"/>
    <s v=""/>
    <s v="MONTAJE SIMULADOR A320"/>
    <s v="1101792892"/>
    <s v="1"/>
    <d v="2024-10-14T00:00:00"/>
    <s v=""/>
    <s v="4300334654"/>
    <s v="10"/>
    <d v="2024-11-04T00:00:00"/>
    <d v="2024-11-04T00:00:00"/>
    <s v=""/>
    <d v="2024-11-06T00:00:00"/>
    <n v="0"/>
    <n v="0"/>
    <s v="Liberado"/>
    <n v="1"/>
    <n v="1"/>
    <n v="0"/>
    <n v="0"/>
    <n v="0"/>
    <n v="0"/>
    <s v="X"/>
    <s v="0.00"/>
    <s v=""/>
    <x v="3"/>
    <s v=""/>
    <s v=""/>
    <s v=""/>
    <n v="0"/>
    <n v="0"/>
    <m/>
    <s v="7218|JA2593_1001"/>
    <n v="2"/>
    <x v="0"/>
    <m/>
    <s v="YES"/>
    <n v="0"/>
    <s v=""/>
    <s v=""/>
    <n v="0"/>
    <s v="X"/>
    <n v="1"/>
    <s v=""/>
    <s v=""/>
    <s v=""/>
    <s v=""/>
    <n v="10"/>
    <n v="0"/>
    <m/>
    <n v="-450"/>
    <n v="0"/>
    <s v=""/>
    <s v=""/>
  </r>
  <r>
    <n v="90"/>
    <s v="32121609"/>
    <s v="Resistencia TE Connectivity, de 2k? &amp;#17"/>
    <s v="1101794250"/>
    <s v="1"/>
    <d v="2024-10-16T00:00:00"/>
    <s v=""/>
    <s v="4800002692"/>
    <s v="3500"/>
    <d v="2024-10-11T00:00:00"/>
    <s v=""/>
    <s v=""/>
    <d v="2024-10-17T00:00:00"/>
    <n v="0"/>
    <n v="0"/>
    <s v=""/>
    <n v="10"/>
    <n v="10"/>
    <n v="10"/>
    <n v="0"/>
    <n v="0"/>
    <n v="0"/>
    <s v="X"/>
    <s v="0.00"/>
    <s v=""/>
    <x v="0"/>
    <s v=""/>
    <s v="1251200"/>
    <s v=""/>
    <n v="0"/>
    <n v="0"/>
    <m/>
    <s v="7218|JA2593_1001"/>
    <n v="6"/>
    <x v="0"/>
    <m/>
    <s v="YES"/>
    <n v="10"/>
    <s v=""/>
    <s v=""/>
    <n v="0"/>
    <s v="X"/>
    <n v="1"/>
    <s v=""/>
    <s v=""/>
    <s v=""/>
    <s v=""/>
    <n v="10"/>
    <n v="0"/>
    <m/>
    <n v="-470"/>
    <n v="0"/>
    <s v=""/>
    <s v=""/>
  </r>
  <r>
    <n v="91"/>
    <s v="39121534"/>
    <s v="Luz piloto, Universal LED, di&amp;#225;metro"/>
    <s v="1101794252"/>
    <s v="1"/>
    <d v="2024-10-16T00:00:00"/>
    <s v=""/>
    <s v="4800002692"/>
    <s v="3510"/>
    <d v="2024-10-11T00:00:00"/>
    <s v=""/>
    <s v=""/>
    <d v="2024-10-17T00:00:00"/>
    <n v="0"/>
    <n v="0"/>
    <s v=""/>
    <n v="2"/>
    <n v="2"/>
    <n v="2"/>
    <n v="0"/>
    <n v="0"/>
    <n v="0"/>
    <s v="X"/>
    <s v="0.00"/>
    <s v=""/>
    <x v="0"/>
    <s v=""/>
    <s v="6095846"/>
    <s v=""/>
    <n v="0"/>
    <n v="0"/>
    <m/>
    <s v="7218|JA2593_1001"/>
    <n v="6"/>
    <x v="0"/>
    <m/>
    <s v="YES"/>
    <n v="2"/>
    <s v=""/>
    <s v=""/>
    <n v="0"/>
    <s v="X"/>
    <n v="1"/>
    <s v=""/>
    <s v=""/>
    <s v=""/>
    <s v=""/>
    <n v="10"/>
    <n v="0"/>
    <m/>
    <n v="-470"/>
    <n v="0"/>
    <s v=""/>
    <s v=""/>
  </r>
  <r>
    <n v="92"/>
    <s v="39122221"/>
    <s v="Bloque de luces Eaton 216557 M22-LED-W,"/>
    <s v="1101794252"/>
    <s v="2"/>
    <d v="2024-10-16T00:00:00"/>
    <s v=""/>
    <s v="4800002692"/>
    <s v="3520"/>
    <d v="2024-10-11T00:00:00"/>
    <s v=""/>
    <s v=""/>
    <d v="2024-10-17T00:00:00"/>
    <n v="0"/>
    <n v="0"/>
    <s v=""/>
    <n v="2"/>
    <n v="2"/>
    <n v="2"/>
    <n v="0"/>
    <n v="0"/>
    <n v="0"/>
    <s v="X"/>
    <s v="0.00"/>
    <s v=""/>
    <x v="0"/>
    <s v=""/>
    <s v="3993630"/>
    <s v=""/>
    <n v="0"/>
    <n v="0"/>
    <m/>
    <s v="7218|JA2593_1001"/>
    <n v="6"/>
    <x v="0"/>
    <m/>
    <s v="YES"/>
    <n v="2"/>
    <s v=""/>
    <s v=""/>
    <n v="0"/>
    <s v="X"/>
    <n v="1"/>
    <s v=""/>
    <s v=""/>
    <s v=""/>
    <s v=""/>
    <n v="10"/>
    <n v="0"/>
    <m/>
    <n v="-470"/>
    <n v="0"/>
    <s v=""/>
    <s v=""/>
  </r>
  <r>
    <n v="93"/>
    <s v="32111601"/>
    <s v="Fototransistor NPN Vishay sensible a IR,"/>
    <s v="1101794570"/>
    <s v="1"/>
    <d v="2024-10-17T00:00:00"/>
    <s v=""/>
    <s v="4800002695"/>
    <s v="200"/>
    <d v="2024-10-18T00:00:00"/>
    <s v=""/>
    <s v=""/>
    <d v="2024-10-18T00:00:00"/>
    <n v="0"/>
    <n v="0"/>
    <s v=""/>
    <n v="100"/>
    <n v="100"/>
    <n v="100"/>
    <n v="0"/>
    <n v="0"/>
    <n v="0"/>
    <s v="X"/>
    <s v="0.00"/>
    <s v=""/>
    <x v="0"/>
    <s v=""/>
    <s v="7000760P"/>
    <s v=""/>
    <n v="0"/>
    <n v="0"/>
    <m/>
    <s v="7218|JA2593_1001"/>
    <n v="0"/>
    <x v="0"/>
    <m/>
    <s v="YES"/>
    <n v="100"/>
    <s v=""/>
    <s v=""/>
    <n v="0"/>
    <s v="X"/>
    <n v="1"/>
    <s v=""/>
    <s v=""/>
    <s v=""/>
    <s v=""/>
    <n v="10"/>
    <n v="0"/>
    <m/>
    <n v="-469"/>
    <n v="0"/>
    <s v=""/>
    <s v=""/>
  </r>
  <r>
    <n v="94"/>
    <s v="27112147"/>
    <s v="Herramienta de crimpado Molex, serie 207"/>
    <s v="1101795754"/>
    <s v="1"/>
    <d v="2024-10-21T00:00:00"/>
    <s v=""/>
    <s v="4800002700"/>
    <s v="470"/>
    <d v="2024-10-24T00:00:00"/>
    <s v=""/>
    <s v="BORR"/>
    <d v="2024-10-22T00:00:00"/>
    <n v="0"/>
    <n v="0"/>
    <s v=""/>
    <n v="1"/>
    <n v="1"/>
    <n v="0"/>
    <n v="1"/>
    <n v="0"/>
    <n v="0"/>
    <s v=""/>
    <s v="272.54"/>
    <s v=""/>
    <x v="0"/>
    <s v=""/>
    <s v="1754238"/>
    <s v=""/>
    <n v="0"/>
    <n v="0"/>
    <m/>
    <s v="7218|JA2593_1001"/>
    <n v="-2"/>
    <x v="0"/>
    <m/>
    <s v=""/>
    <s v=""/>
    <s v=""/>
    <s v=""/>
    <n v="0"/>
    <s v=""/>
    <n v="0"/>
    <s v=""/>
    <s v=""/>
    <s v=""/>
    <s v=""/>
    <n v="10"/>
    <n v="1"/>
    <m/>
    <n v="-465"/>
    <n v="0"/>
    <s v=""/>
    <s v=""/>
  </r>
  <r>
    <n v="95"/>
    <s v="27112147"/>
    <s v="Herramienta de crimpado Molex, serie 207"/>
    <s v="1101795754"/>
    <s v="1"/>
    <d v="2024-10-21T00:00:00"/>
    <s v=""/>
    <s v="4800002701"/>
    <s v="470"/>
    <d v="2024-10-24T00:00:00"/>
    <s v=""/>
    <s v=""/>
    <d v="2024-10-22T00:00:00"/>
    <n v="0"/>
    <n v="0"/>
    <s v=""/>
    <n v="1"/>
    <n v="1"/>
    <n v="1"/>
    <n v="0"/>
    <n v="0"/>
    <n v="0"/>
    <s v="X"/>
    <s v="0.00"/>
    <s v=""/>
    <x v="0"/>
    <s v=""/>
    <s v="1754238"/>
    <s v=""/>
    <n v="0"/>
    <n v="0"/>
    <m/>
    <s v="7218|JA2593_1001"/>
    <n v="-2"/>
    <x v="0"/>
    <m/>
    <s v="YES"/>
    <n v="1"/>
    <s v=""/>
    <s v=""/>
    <n v="0"/>
    <s v="X"/>
    <n v="1"/>
    <s v=""/>
    <s v=""/>
    <s v=""/>
    <s v=""/>
    <n v="10"/>
    <n v="0"/>
    <m/>
    <n v="-465"/>
    <n v="0"/>
    <s v=""/>
    <s v=""/>
  </r>
  <r>
    <n v="96"/>
    <s v="1359900000500"/>
    <s v="COMPRA DIRECTA ELECTRICOS/ELECTRONICOS"/>
    <s v="1101796017"/>
    <s v="1"/>
    <d v="2024-10-22T00:00:00"/>
    <s v=""/>
    <s v="4200582780"/>
    <s v="10"/>
    <d v="2024-10-24T00:00:00"/>
    <d v="2024-10-25T00:00:00"/>
    <s v=""/>
    <d v="2024-12-16T00:00:00"/>
    <n v="30"/>
    <n v="8"/>
    <s v="Liberado"/>
    <n v="1"/>
    <n v="1"/>
    <n v="1"/>
    <n v="0"/>
    <n v="0"/>
    <n v="0"/>
    <s v="X"/>
    <s v="0.00"/>
    <s v=""/>
    <x v="4"/>
    <s v="OTROS FABRICANTES"/>
    <s v="1359900000500"/>
    <s v=""/>
    <n v="0"/>
    <n v="0"/>
    <m/>
    <s v="7218|JA2593_1001"/>
    <n v="53"/>
    <x v="0"/>
    <m/>
    <s v="YES"/>
    <n v="1"/>
    <s v=""/>
    <s v=""/>
    <n v="0"/>
    <s v="X"/>
    <n v="1"/>
    <s v=""/>
    <s v=""/>
    <s v=""/>
    <s v=""/>
    <n v="10"/>
    <n v="0"/>
    <m/>
    <n v="-410"/>
    <n v="0"/>
    <s v=""/>
    <s v=""/>
  </r>
  <r>
    <n v="97"/>
    <s v="1359900000500"/>
    <s v="COMPRA DIRECTA ELECTRICOS/ELECTRONICOS"/>
    <s v="1101797682"/>
    <s v="1"/>
    <d v="2024-10-25T00:00:00"/>
    <s v=""/>
    <s v="4200583598"/>
    <s v="10"/>
    <d v="2024-10-30T00:00:00"/>
    <d v="2024-10-31T00:00:00"/>
    <s v=""/>
    <d v="2024-12-17T00:00:00"/>
    <n v="30"/>
    <n v="8"/>
    <s v="Liberado"/>
    <n v="1"/>
    <n v="1"/>
    <n v="1"/>
    <n v="0"/>
    <n v="0"/>
    <n v="0"/>
    <s v="X"/>
    <s v="0.00"/>
    <s v=""/>
    <x v="4"/>
    <s v="OTROS FABRICANTES"/>
    <s v="1359900000500"/>
    <s v=""/>
    <n v="0"/>
    <n v="0"/>
    <m/>
    <s v="7218|JA2593_1001"/>
    <n v="48"/>
    <x v="0"/>
    <m/>
    <s v="YES"/>
    <n v="1"/>
    <s v=""/>
    <s v=""/>
    <n v="0"/>
    <s v="X"/>
    <n v="1"/>
    <s v=""/>
    <s v=""/>
    <s v=""/>
    <s v=""/>
    <n v="10"/>
    <n v="0"/>
    <m/>
    <n v="-409"/>
    <n v="0"/>
    <s v=""/>
    <s v=""/>
  </r>
  <r>
    <n v="98"/>
    <s v="1359900000500"/>
    <s v="COMPRA DIRECTA ELECTRICOS/ELECTRONICOS"/>
    <s v="1101797682"/>
    <s v="2"/>
    <d v="2024-10-25T00:00:00"/>
    <s v=""/>
    <s v="4200583598"/>
    <s v="20"/>
    <d v="2024-10-30T00:00:00"/>
    <d v="2024-10-31T00:00:00"/>
    <s v=""/>
    <d v="2024-12-17T00:00:00"/>
    <n v="30"/>
    <n v="8"/>
    <s v="Liberado"/>
    <n v="1"/>
    <n v="1"/>
    <n v="1"/>
    <n v="0"/>
    <n v="0"/>
    <n v="0"/>
    <s v="X"/>
    <s v="0.00"/>
    <s v=""/>
    <x v="4"/>
    <s v="OTROS FABRICANTES"/>
    <s v="1359900000500"/>
    <s v=""/>
    <n v="0"/>
    <n v="0"/>
    <m/>
    <s v="7218|JA2593_1001"/>
    <n v="48"/>
    <x v="0"/>
    <m/>
    <s v="YES"/>
    <n v="1"/>
    <s v=""/>
    <s v=""/>
    <n v="0"/>
    <s v="X"/>
    <n v="1"/>
    <s v=""/>
    <s v=""/>
    <s v=""/>
    <s v=""/>
    <n v="10"/>
    <n v="0"/>
    <m/>
    <n v="-409"/>
    <n v="0"/>
    <s v=""/>
    <s v=""/>
  </r>
  <r>
    <n v="99"/>
    <s v="1359900000500"/>
    <s v="COMPRA DIRECTA ELECTRICOS/ELECTRONICOS"/>
    <s v="1101797682"/>
    <s v="3"/>
    <d v="2024-10-25T00:00:00"/>
    <s v=""/>
    <s v="4200583598"/>
    <s v="30"/>
    <d v="2024-10-30T00:00:00"/>
    <d v="2024-10-31T00:00:00"/>
    <s v=""/>
    <d v="2024-12-17T00:00:00"/>
    <n v="30"/>
    <n v="8"/>
    <s v="Liberado"/>
    <n v="1"/>
    <n v="1"/>
    <n v="1"/>
    <n v="0"/>
    <n v="0"/>
    <n v="0"/>
    <s v="X"/>
    <s v="0.00"/>
    <s v=""/>
    <x v="4"/>
    <s v="OTROS FABRICANTES"/>
    <s v="1359900000500"/>
    <s v=""/>
    <n v="0"/>
    <n v="0"/>
    <m/>
    <s v="7218|JA2593_1001"/>
    <n v="48"/>
    <x v="0"/>
    <m/>
    <s v="YES"/>
    <n v="1"/>
    <s v=""/>
    <s v=""/>
    <n v="0"/>
    <s v="X"/>
    <n v="1"/>
    <s v=""/>
    <s v=""/>
    <s v=""/>
    <s v=""/>
    <n v="10"/>
    <n v="0"/>
    <m/>
    <n v="-409"/>
    <n v="0"/>
    <s v=""/>
    <s v=""/>
  </r>
  <r>
    <n v="100"/>
    <s v="32111601"/>
    <s v="Fototransistor NPN Vishay sensible a IR,"/>
    <s v="1101797739"/>
    <s v="1"/>
    <d v="2024-10-25T00:00:00"/>
    <s v=""/>
    <s v="4800002701"/>
    <s v="4040"/>
    <d v="2024-10-24T00:00:00"/>
    <s v=""/>
    <s v=""/>
    <d v="2024-10-26T00:00:00"/>
    <n v="0"/>
    <n v="0"/>
    <s v=""/>
    <n v="100"/>
    <n v="100"/>
    <n v="100"/>
    <n v="0"/>
    <n v="0"/>
    <n v="0"/>
    <s v="X"/>
    <s v="0.00"/>
    <s v=""/>
    <x v="0"/>
    <s v=""/>
    <s v="7000760P"/>
    <s v=""/>
    <n v="0"/>
    <n v="0"/>
    <m/>
    <s v="7218|JA2593_1001"/>
    <n v="2"/>
    <x v="0"/>
    <m/>
    <s v="YES"/>
    <n v="100"/>
    <s v=""/>
    <s v=""/>
    <n v="0"/>
    <s v="X"/>
    <n v="1"/>
    <s v=""/>
    <s v=""/>
    <s v=""/>
    <s v=""/>
    <n v="10"/>
    <n v="0"/>
    <m/>
    <n v="-461"/>
    <n v="0"/>
    <s v=""/>
    <s v=""/>
  </r>
  <r>
    <n v="101"/>
    <s v="9999000322010"/>
    <s v="N.R. PANELES SIMULADORES"/>
    <s v="1101797741"/>
    <s v="1"/>
    <d v="2024-10-25T00:00:00"/>
    <s v=""/>
    <s v="4200583162"/>
    <s v="10"/>
    <d v="2024-10-28T00:00:00"/>
    <d v="2024-10-29T00:00:00"/>
    <s v=""/>
    <d v="2024-12-31T00:00:00"/>
    <n v="40"/>
    <n v="8"/>
    <s v="Liberado"/>
    <n v="1"/>
    <n v="1"/>
    <n v="1"/>
    <n v="0"/>
    <n v="0"/>
    <n v="0"/>
    <s v="X"/>
    <s v="0.00"/>
    <s v=""/>
    <x v="2"/>
    <s v=""/>
    <s v=""/>
    <s v=""/>
    <n v="0"/>
    <n v="0"/>
    <m/>
    <s v="7218|JA2588_1001"/>
    <n v="64"/>
    <x v="0"/>
    <m/>
    <s v="YES"/>
    <n v="1"/>
    <s v=""/>
    <s v=""/>
    <n v="0"/>
    <s v="X"/>
    <n v="1"/>
    <s v=""/>
    <s v=""/>
    <s v=""/>
    <s v=""/>
    <n v="10"/>
    <n v="0"/>
    <m/>
    <n v="-395"/>
    <n v="0"/>
    <s v=""/>
    <s v=""/>
  </r>
  <r>
    <n v="102"/>
    <s v="9999000322010"/>
    <s v="N.R. PANELES SIMULADORES"/>
    <s v="1101797741"/>
    <s v="2"/>
    <d v="2024-10-25T00:00:00"/>
    <s v=""/>
    <s v="4200583162"/>
    <s v="20"/>
    <d v="2024-10-28T00:00:00"/>
    <d v="2024-10-29T00:00:00"/>
    <s v=""/>
    <d v="2024-12-31T00:00:00"/>
    <n v="40"/>
    <n v="8"/>
    <s v="Liberado"/>
    <n v="1"/>
    <n v="1"/>
    <n v="1"/>
    <n v="0"/>
    <n v="0"/>
    <n v="0"/>
    <s v="X"/>
    <s v="0.00"/>
    <s v=""/>
    <x v="2"/>
    <s v=""/>
    <s v=""/>
    <s v=""/>
    <n v="0"/>
    <n v="0"/>
    <m/>
    <s v="7218|JA2588_1001"/>
    <n v="64"/>
    <x v="0"/>
    <m/>
    <s v="YES"/>
    <n v="1"/>
    <s v=""/>
    <s v=""/>
    <n v="0"/>
    <s v="X"/>
    <n v="1"/>
    <s v=""/>
    <s v=""/>
    <s v=""/>
    <s v=""/>
    <n v="10"/>
    <n v="0"/>
    <m/>
    <n v="-395"/>
    <n v="0"/>
    <s v=""/>
    <s v=""/>
  </r>
  <r>
    <n v="103"/>
    <s v="9999000322010"/>
    <s v="N.R. PANELES SIMULADORES"/>
    <s v="1101797741"/>
    <s v="3"/>
    <d v="2024-10-25T00:00:00"/>
    <s v=""/>
    <s v="4200583162"/>
    <s v="30"/>
    <d v="2024-10-28T00:00:00"/>
    <d v="2024-10-29T00:00:00"/>
    <s v=""/>
    <d v="2024-12-31T00:00:00"/>
    <n v="40"/>
    <n v="8"/>
    <s v="Liberado"/>
    <n v="1"/>
    <n v="1"/>
    <n v="1"/>
    <n v="0"/>
    <n v="0"/>
    <n v="0"/>
    <s v="X"/>
    <s v="0.00"/>
    <s v=""/>
    <x v="2"/>
    <s v=""/>
    <s v=""/>
    <s v=""/>
    <n v="0"/>
    <n v="0"/>
    <m/>
    <s v="7218|JA2588_1001"/>
    <n v="64"/>
    <x v="0"/>
    <m/>
    <s v="YES"/>
    <n v="1"/>
    <s v=""/>
    <s v=""/>
    <n v="0"/>
    <s v="X"/>
    <n v="1"/>
    <s v=""/>
    <s v=""/>
    <s v=""/>
    <s v=""/>
    <n v="10"/>
    <n v="0"/>
    <m/>
    <n v="-395"/>
    <n v="0"/>
    <s v=""/>
    <s v=""/>
  </r>
  <r>
    <n v="104"/>
    <s v="9999000322010"/>
    <s v="N.R. PANELES SIMULADORES"/>
    <s v="1101797741"/>
    <s v="4"/>
    <d v="2024-10-25T00:00:00"/>
    <s v=""/>
    <s v="4200583162"/>
    <s v="40"/>
    <d v="2024-10-28T00:00:00"/>
    <d v="2024-10-29T00:00:00"/>
    <s v=""/>
    <d v="2024-12-31T00:00:00"/>
    <n v="40"/>
    <n v="8"/>
    <s v="Liberado"/>
    <n v="1"/>
    <n v="1"/>
    <n v="1"/>
    <n v="0"/>
    <n v="0"/>
    <n v="0"/>
    <s v="X"/>
    <s v="0.00"/>
    <s v=""/>
    <x v="2"/>
    <s v=""/>
    <s v=""/>
    <s v=""/>
    <n v="0"/>
    <n v="0"/>
    <m/>
    <s v="7218|JA2588_1001"/>
    <n v="64"/>
    <x v="0"/>
    <m/>
    <s v="YES"/>
    <n v="1"/>
    <s v=""/>
    <s v=""/>
    <n v="0"/>
    <s v="X"/>
    <n v="1"/>
    <s v=""/>
    <s v=""/>
    <s v=""/>
    <s v=""/>
    <n v="10"/>
    <n v="0"/>
    <m/>
    <n v="-395"/>
    <n v="0"/>
    <s v=""/>
    <s v=""/>
  </r>
  <r>
    <n v="105"/>
    <s v="9999000322010"/>
    <s v="N.R. PANELES SIMULADORES"/>
    <s v="1101797741"/>
    <s v="5"/>
    <d v="2024-10-25T00:00:00"/>
    <s v=""/>
    <s v="4200583162"/>
    <s v="50"/>
    <d v="2024-10-28T00:00:00"/>
    <d v="2024-10-29T00:00:00"/>
    <s v=""/>
    <d v="2024-12-31T00:00:00"/>
    <n v="40"/>
    <n v="8"/>
    <s v="Liberado"/>
    <n v="1"/>
    <n v="1"/>
    <n v="1"/>
    <n v="0"/>
    <n v="0"/>
    <n v="0"/>
    <s v="X"/>
    <s v="0.00"/>
    <s v=""/>
    <x v="2"/>
    <s v=""/>
    <s v=""/>
    <s v=""/>
    <n v="0"/>
    <n v="0"/>
    <m/>
    <s v="7218|JA2588_1001"/>
    <n v="64"/>
    <x v="0"/>
    <m/>
    <s v="YES"/>
    <n v="1"/>
    <s v=""/>
    <s v=""/>
    <n v="0"/>
    <s v="X"/>
    <n v="1"/>
    <s v=""/>
    <s v=""/>
    <s v=""/>
    <s v=""/>
    <n v="10"/>
    <n v="0"/>
    <m/>
    <n v="-395"/>
    <n v="0"/>
    <s v=""/>
    <s v=""/>
  </r>
  <r>
    <n v="106"/>
    <s v="39121432"/>
    <s v="Terminal de leng&amp;#252;eta hembra TE Conn"/>
    <s v="1101798256"/>
    <s v="1"/>
    <d v="2024-10-28T00:00:00"/>
    <s v=""/>
    <s v="4800002706"/>
    <s v="580"/>
    <d v="2024-10-29T00:00:00"/>
    <s v=""/>
    <s v=""/>
    <d v="2024-10-29T00:00:00"/>
    <n v="0"/>
    <n v="0"/>
    <s v=""/>
    <n v="200"/>
    <n v="200"/>
    <n v="200"/>
    <n v="0"/>
    <n v="0"/>
    <n v="0"/>
    <s v="X"/>
    <s v="0.00"/>
    <s v=""/>
    <x v="0"/>
    <s v=""/>
    <s v="7197145"/>
    <s v=""/>
    <n v="0"/>
    <n v="0"/>
    <m/>
    <s v="7218|JA2581_1001"/>
    <n v="0"/>
    <x v="0"/>
    <m/>
    <s v="YES"/>
    <n v="200"/>
    <s v=""/>
    <s v=""/>
    <n v="0"/>
    <s v="X"/>
    <n v="1"/>
    <s v=""/>
    <s v=""/>
    <s v=""/>
    <s v=""/>
    <n v="10"/>
    <n v="0"/>
    <m/>
    <n v="-458"/>
    <n v="0"/>
    <s v=""/>
    <s v=""/>
  </r>
  <r>
    <n v="107"/>
    <s v="27112147"/>
    <s v="Herramienta de crimpado Molex, serie 207"/>
    <s v="1101798585"/>
    <s v="1"/>
    <d v="2024-10-29T00:00:00"/>
    <s v=""/>
    <s v="4800002706"/>
    <s v="750"/>
    <d v="2024-10-29T00:00:00"/>
    <s v=""/>
    <s v=""/>
    <d v="2024-10-30T00:00:00"/>
    <n v="0"/>
    <n v="0"/>
    <s v=""/>
    <n v="1"/>
    <n v="1"/>
    <n v="1"/>
    <n v="0"/>
    <n v="0"/>
    <n v="0"/>
    <s v="X"/>
    <s v="0.00"/>
    <s v=""/>
    <x v="0"/>
    <s v=""/>
    <s v="1754238"/>
    <s v=""/>
    <n v="0"/>
    <n v="0"/>
    <m/>
    <s v="7218|JA2593_1001"/>
    <n v="1"/>
    <x v="0"/>
    <m/>
    <s v="YES"/>
    <n v="1"/>
    <s v=""/>
    <s v=""/>
    <n v="0"/>
    <s v="X"/>
    <n v="1"/>
    <s v=""/>
    <s v=""/>
    <s v=""/>
    <s v=""/>
    <n v="10"/>
    <n v="0"/>
    <m/>
    <n v="-457"/>
    <n v="0"/>
    <s v=""/>
    <s v=""/>
  </r>
  <r>
    <n v="108"/>
    <s v="27112836"/>
    <s v="Juego de puntas de atornillar MTI de 32"/>
    <s v="1101798585"/>
    <s v="2"/>
    <d v="2024-10-29T00:00:00"/>
    <s v=""/>
    <s v="4800002706"/>
    <s v="760"/>
    <d v="2024-10-29T00:00:00"/>
    <s v=""/>
    <s v=""/>
    <d v="2024-10-30T00:00:00"/>
    <n v="0"/>
    <n v="0"/>
    <s v=""/>
    <n v="1"/>
    <n v="1"/>
    <n v="1"/>
    <n v="0"/>
    <n v="0"/>
    <n v="0"/>
    <s v="X"/>
    <s v="0.00"/>
    <s v=""/>
    <x v="0"/>
    <s v=""/>
    <s v="3966111"/>
    <s v=""/>
    <n v="0"/>
    <n v="0"/>
    <m/>
    <s v="7218|JA2593_1001"/>
    <n v="1"/>
    <x v="0"/>
    <m/>
    <s v="YES"/>
    <n v="1"/>
    <s v=""/>
    <s v=""/>
    <n v="0"/>
    <s v="X"/>
    <n v="1"/>
    <s v=""/>
    <s v=""/>
    <s v=""/>
    <s v=""/>
    <n v="10"/>
    <n v="0"/>
    <m/>
    <n v="-457"/>
    <n v="0"/>
    <s v=""/>
    <s v=""/>
  </r>
  <r>
    <n v="109"/>
    <s v="32121609"/>
    <s v="Resistencia TE Connectivity, de 2k? &amp;#17"/>
    <s v="1101799195"/>
    <s v="1"/>
    <d v="2024-10-30T00:00:00"/>
    <s v=""/>
    <s v="4800002706"/>
    <s v="1470"/>
    <d v="2024-10-29T00:00:00"/>
    <s v=""/>
    <s v=""/>
    <d v="2024-10-31T00:00:00"/>
    <n v="0"/>
    <n v="0"/>
    <s v=""/>
    <n v="10"/>
    <n v="10"/>
    <n v="10"/>
    <n v="0"/>
    <n v="0"/>
    <n v="0"/>
    <s v="X"/>
    <s v="0.00"/>
    <s v=""/>
    <x v="0"/>
    <s v=""/>
    <s v="1251200"/>
    <s v=""/>
    <n v="0"/>
    <n v="0"/>
    <m/>
    <s v="7218|JA2593_1001"/>
    <n v="2"/>
    <x v="0"/>
    <m/>
    <s v="YES"/>
    <n v="10"/>
    <s v=""/>
    <s v=""/>
    <n v="0"/>
    <s v="X"/>
    <n v="1"/>
    <s v=""/>
    <s v=""/>
    <s v=""/>
    <s v=""/>
    <n v="10"/>
    <n v="0"/>
    <m/>
    <n v="-456"/>
    <n v="0"/>
    <s v=""/>
    <s v=""/>
  </r>
  <r>
    <n v="110"/>
    <s v="26121639"/>
    <s v="Cable de datos apantallado TE Connectivi"/>
    <s v="1101799202"/>
    <s v="1"/>
    <d v="2024-10-30T00:00:00"/>
    <s v=""/>
    <s v="4800002706"/>
    <s v="1480"/>
    <d v="2024-10-29T00:00:00"/>
    <s v=""/>
    <s v=""/>
    <d v="2024-10-31T00:00:00"/>
    <n v="0"/>
    <n v="0"/>
    <s v=""/>
    <n v="1"/>
    <n v="1"/>
    <n v="1"/>
    <n v="0"/>
    <n v="0"/>
    <n v="0"/>
    <s v="X"/>
    <s v="0.00"/>
    <s v=""/>
    <x v="0"/>
    <s v=""/>
    <s v="0362572"/>
    <s v=""/>
    <n v="0"/>
    <n v="0"/>
    <m/>
    <s v="7218|JA2593_1001"/>
    <n v="2"/>
    <x v="0"/>
    <m/>
    <s v="YES"/>
    <n v="1"/>
    <s v=""/>
    <s v=""/>
    <n v="0"/>
    <s v="X"/>
    <n v="1"/>
    <s v=""/>
    <s v=""/>
    <s v=""/>
    <s v=""/>
    <n v="10"/>
    <n v="0"/>
    <m/>
    <n v="-456"/>
    <n v="0"/>
    <s v=""/>
    <s v=""/>
  </r>
  <r>
    <n v="111"/>
    <s v=""/>
    <s v="MONTAJE EQUIPO CABINA SIMULADOR A320"/>
    <s v="1101800301"/>
    <s v="1"/>
    <d v="2024-11-04T00:00:00"/>
    <s v=""/>
    <s v="4300335153"/>
    <s v="10"/>
    <d v="2024-11-12T00:00:00"/>
    <d v="2024-11-13T00:00:00"/>
    <s v=""/>
    <d v="2024-11-27T00:00:00"/>
    <n v="0"/>
    <n v="0"/>
    <s v="Liberado"/>
    <n v="1"/>
    <n v="1"/>
    <n v="0"/>
    <n v="0"/>
    <n v="0"/>
    <n v="0"/>
    <s v="X"/>
    <s v="0.00"/>
    <s v=""/>
    <x v="3"/>
    <s v=""/>
    <s v=""/>
    <s v=""/>
    <n v="0"/>
    <n v="0"/>
    <m/>
    <s v="7218|JA2593_1001"/>
    <n v="15"/>
    <x v="0"/>
    <m/>
    <s v="YES"/>
    <n v="0"/>
    <s v=""/>
    <s v=""/>
    <n v="0"/>
    <s v="X"/>
    <n v="1"/>
    <s v=""/>
    <s v=""/>
    <s v=""/>
    <s v=""/>
    <n v="11"/>
    <n v="0"/>
    <m/>
    <n v="-429"/>
    <n v="0"/>
    <s v=""/>
    <s v=""/>
  </r>
  <r>
    <n v="112"/>
    <s v="32111502"/>
    <s v="Vishay 1.7 (Dia.) x 3.9mm Simple BZX55C6"/>
    <s v="1101802159"/>
    <s v="1"/>
    <d v="2024-11-07T00:00:00"/>
    <s v=""/>
    <s v="4800002712"/>
    <s v="4420"/>
    <d v="2024-11-04T00:00:00"/>
    <s v=""/>
    <s v=""/>
    <d v="2024-11-08T00:00:00"/>
    <n v="0"/>
    <n v="0"/>
    <s v=""/>
    <n v="250"/>
    <n v="250"/>
    <n v="250"/>
    <n v="0"/>
    <n v="0"/>
    <n v="0"/>
    <s v="X"/>
    <s v="0.00"/>
    <s v=""/>
    <x v="0"/>
    <s v=""/>
    <s v="6997806"/>
    <s v=""/>
    <n v="0"/>
    <n v="0"/>
    <m/>
    <s v="7218|JA2593_1001"/>
    <n v="4"/>
    <x v="0"/>
    <m/>
    <s v="YES"/>
    <n v="250"/>
    <s v=""/>
    <s v=""/>
    <n v="0"/>
    <s v="X"/>
    <n v="1"/>
    <s v=""/>
    <s v=""/>
    <s v=""/>
    <s v=""/>
    <n v="11"/>
    <n v="0"/>
    <m/>
    <n v="-448"/>
    <n v="0"/>
    <s v=""/>
    <s v=""/>
  </r>
  <r>
    <n v="113"/>
    <s v="32101629"/>
    <s v="Amplificador operacional LF347N 3MHZ PDI"/>
    <s v="1101802159"/>
    <s v="2"/>
    <d v="2024-11-07T00:00:00"/>
    <s v=""/>
    <s v="4800002712"/>
    <s v="4430"/>
    <d v="2024-11-04T00:00:00"/>
    <s v=""/>
    <s v=""/>
    <d v="2024-11-08T00:00:00"/>
    <n v="0"/>
    <n v="0"/>
    <s v=""/>
    <n v="50"/>
    <n v="50"/>
    <n v="50"/>
    <n v="0"/>
    <n v="0"/>
    <n v="0"/>
    <s v="X"/>
    <s v="0.00"/>
    <s v=""/>
    <x v="0"/>
    <s v=""/>
    <s v="6610473P"/>
    <s v=""/>
    <n v="0"/>
    <n v="0"/>
    <m/>
    <s v="7218|JA2593_1001"/>
    <n v="4"/>
    <x v="0"/>
    <m/>
    <s v="YES"/>
    <n v="50"/>
    <s v=""/>
    <s v=""/>
    <n v="0"/>
    <s v="X"/>
    <n v="1"/>
    <s v=""/>
    <s v=""/>
    <s v=""/>
    <s v=""/>
    <n v="11"/>
    <n v="0"/>
    <m/>
    <n v="-448"/>
    <n v="0"/>
    <s v=""/>
    <s v=""/>
  </r>
  <r>
    <n v="114"/>
    <s v="32121615"/>
    <s v="Resistencia TE Connectivity, de 1k? &amp;#17"/>
    <s v="1101802159"/>
    <s v="3"/>
    <d v="2024-11-07T00:00:00"/>
    <s v=""/>
    <s v="4800002712"/>
    <s v="4440"/>
    <d v="2024-11-04T00:00:00"/>
    <s v=""/>
    <s v=""/>
    <d v="2024-11-08T00:00:00"/>
    <n v="0"/>
    <n v="0"/>
    <s v=""/>
    <n v="200"/>
    <n v="200"/>
    <n v="200"/>
    <n v="0"/>
    <n v="0"/>
    <n v="0"/>
    <s v="X"/>
    <s v="0.00"/>
    <s v=""/>
    <x v="0"/>
    <s v=""/>
    <s v="1251150P"/>
    <s v=""/>
    <n v="0"/>
    <n v="0"/>
    <m/>
    <s v="7218|JA2593_1001"/>
    <n v="4"/>
    <x v="0"/>
    <m/>
    <s v="YES"/>
    <n v="200"/>
    <s v=""/>
    <s v=""/>
    <n v="0"/>
    <s v="X"/>
    <n v="1"/>
    <s v=""/>
    <s v=""/>
    <s v=""/>
    <s v=""/>
    <n v="11"/>
    <n v="0"/>
    <m/>
    <n v="-448"/>
    <n v="0"/>
    <s v=""/>
    <s v=""/>
  </r>
  <r>
    <n v="115"/>
    <s v="32111511"/>
    <s v="Diodo de conmutaci&amp;#243;n, 1N4148, 300mA"/>
    <s v="1101802159"/>
    <s v="4"/>
    <d v="2024-11-07T00:00:00"/>
    <s v=""/>
    <s v="4800002712"/>
    <s v="4450"/>
    <d v="2024-11-04T00:00:00"/>
    <s v=""/>
    <s v=""/>
    <d v="2024-11-08T00:00:00"/>
    <n v="0"/>
    <n v="0"/>
    <s v=""/>
    <n v="2000"/>
    <n v="2000"/>
    <n v="2000"/>
    <n v="0"/>
    <n v="0"/>
    <n v="0"/>
    <s v="X"/>
    <s v="0.00"/>
    <s v=""/>
    <x v="0"/>
    <s v=""/>
    <s v="8428002"/>
    <s v=""/>
    <n v="0"/>
    <n v="0"/>
    <m/>
    <s v="7218|JA2593_1001"/>
    <n v="4"/>
    <x v="0"/>
    <m/>
    <s v="YES"/>
    <n v="2000"/>
    <s v=""/>
    <s v=""/>
    <n v="0"/>
    <s v="X"/>
    <n v="1"/>
    <s v=""/>
    <s v=""/>
    <s v=""/>
    <s v=""/>
    <n v="11"/>
    <n v="0"/>
    <m/>
    <n v="-448"/>
    <n v="0"/>
    <s v=""/>
    <s v=""/>
  </r>
  <r>
    <n v="116"/>
    <s v="32111504"/>
    <s v="Diodo, GI754-E3/54, 6A, 400V Conexi&amp;#243"/>
    <s v="1101802159"/>
    <s v="5"/>
    <d v="2024-11-07T00:00:00"/>
    <s v=""/>
    <s v="4800002712"/>
    <s v="4460"/>
    <d v="2024-11-04T00:00:00"/>
    <s v=""/>
    <s v=""/>
    <d v="2024-11-08T00:00:00"/>
    <n v="0"/>
    <n v="0"/>
    <s v=""/>
    <n v="40"/>
    <n v="40"/>
    <n v="40"/>
    <n v="0"/>
    <n v="0"/>
    <n v="0"/>
    <s v="X"/>
    <s v="0.00"/>
    <s v=""/>
    <x v="0"/>
    <s v=""/>
    <s v="7088016P"/>
    <s v=""/>
    <n v="0"/>
    <n v="0"/>
    <m/>
    <s v="7218|JA2593_1001"/>
    <n v="4"/>
    <x v="0"/>
    <m/>
    <s v="YES"/>
    <n v="40"/>
    <s v=""/>
    <s v=""/>
    <n v="0"/>
    <s v="X"/>
    <n v="1"/>
    <s v=""/>
    <s v=""/>
    <s v=""/>
    <s v=""/>
    <n v="11"/>
    <n v="0"/>
    <m/>
    <n v="-448"/>
    <n v="0"/>
    <s v=""/>
    <s v=""/>
  </r>
  <r>
    <n v="117"/>
    <s v="32121505"/>
    <s v="Condensador electrol&amp;#237;tico Panasonic"/>
    <s v="1101802159"/>
    <s v="6"/>
    <d v="2024-11-07T00:00:00"/>
    <s v=""/>
    <s v="4800002712"/>
    <s v="4470"/>
    <d v="2024-11-04T00:00:00"/>
    <s v=""/>
    <s v=""/>
    <d v="2024-11-08T00:00:00"/>
    <n v="0"/>
    <n v="0"/>
    <s v=""/>
    <n v="40"/>
    <n v="40"/>
    <n v="40"/>
    <n v="0"/>
    <n v="0"/>
    <n v="0"/>
    <s v="X"/>
    <s v="0.00"/>
    <s v=""/>
    <x v="0"/>
    <s v=""/>
    <s v="3150619P"/>
    <s v=""/>
    <n v="0"/>
    <n v="0"/>
    <m/>
    <s v="7218|JA2593_1001"/>
    <n v="4"/>
    <x v="0"/>
    <m/>
    <s v="YES"/>
    <n v="40"/>
    <s v=""/>
    <s v=""/>
    <n v="0"/>
    <s v="X"/>
    <n v="1"/>
    <s v=""/>
    <s v=""/>
    <s v=""/>
    <s v=""/>
    <n v="11"/>
    <n v="0"/>
    <m/>
    <n v="-448"/>
    <n v="0"/>
    <s v=""/>
    <s v=""/>
  </r>
  <r>
    <n v="118"/>
    <s v="15121905"/>
    <s v="Pasta t&amp;#233;rmica con &amp;#243;xido met&amp;#2"/>
    <s v="1101802185"/>
    <s v="1"/>
    <d v="2024-11-07T00:00:00"/>
    <s v=""/>
    <s v="4800002712"/>
    <s v="4490"/>
    <d v="2024-11-04T00:00:00"/>
    <s v=""/>
    <s v=""/>
    <d v="2024-11-08T00:00:00"/>
    <n v="0"/>
    <n v="0"/>
    <s v=""/>
    <n v="4"/>
    <n v="4"/>
    <n v="4"/>
    <n v="0"/>
    <n v="0"/>
    <n v="0"/>
    <s v="X"/>
    <s v="0.00"/>
    <s v=""/>
    <x v="0"/>
    <s v=""/>
    <s v="0554311"/>
    <s v=""/>
    <n v="0"/>
    <n v="0"/>
    <m/>
    <s v="7218|JA2593_1001"/>
    <n v="4"/>
    <x v="0"/>
    <m/>
    <s v="YES"/>
    <n v="4"/>
    <s v=""/>
    <s v=""/>
    <n v="0"/>
    <s v="X"/>
    <n v="1"/>
    <s v=""/>
    <s v=""/>
    <s v=""/>
    <s v=""/>
    <n v="11"/>
    <n v="0"/>
    <m/>
    <n v="-448"/>
    <n v="0"/>
    <s v=""/>
    <s v=""/>
  </r>
  <r>
    <n v="119"/>
    <s v="55121612"/>
    <s v="PK20 ETQ LSR 210X297 METAL APLI 10071"/>
    <s v="1101802192"/>
    <s v="1"/>
    <d v="2024-11-07T00:00:00"/>
    <s v=""/>
    <s v="4800002711"/>
    <s v="860"/>
    <d v="2024-11-04T00:00:00"/>
    <s v=""/>
    <s v=""/>
    <d v="2024-11-08T00:00:00"/>
    <n v="0"/>
    <n v="0"/>
    <s v=""/>
    <n v="3"/>
    <n v="3"/>
    <n v="3"/>
    <n v="0"/>
    <n v="0"/>
    <n v="0"/>
    <s v="X"/>
    <s v="0.00"/>
    <s v=""/>
    <x v="5"/>
    <s v=""/>
    <s v="3048879"/>
    <s v=""/>
    <n v="0"/>
    <n v="0"/>
    <m/>
    <s v="7218|S24B05_S1076"/>
    <n v="4"/>
    <x v="0"/>
    <m/>
    <s v="YES"/>
    <n v="3"/>
    <s v=""/>
    <s v=""/>
    <n v="0"/>
    <s v="X"/>
    <n v="1"/>
    <s v=""/>
    <s v=""/>
    <s v=""/>
    <s v=""/>
    <n v="11"/>
    <n v="0"/>
    <m/>
    <n v="-448"/>
    <n v="0"/>
    <s v=""/>
    <s v=""/>
  </r>
  <r>
    <n v="120"/>
    <s v="43223306"/>
    <s v="Bandeja en rack con ventilaci&amp;#243;n 1U"/>
    <s v="1101802534"/>
    <s v="1"/>
    <d v="2024-11-08T00:00:00"/>
    <s v=""/>
    <s v="4800002712"/>
    <s v="4770"/>
    <d v="2024-11-04T00:00:00"/>
    <s v=""/>
    <s v=""/>
    <d v="2024-11-09T00:00:00"/>
    <n v="0"/>
    <n v="0"/>
    <s v=""/>
    <n v="8"/>
    <n v="8"/>
    <n v="8"/>
    <n v="0"/>
    <n v="0"/>
    <n v="0"/>
    <s v="X"/>
    <s v="0.00"/>
    <s v=""/>
    <x v="0"/>
    <s v=""/>
    <s v="1863002"/>
    <s v=""/>
    <n v="0"/>
    <n v="0"/>
    <m/>
    <s v="7218|JA2583_1001"/>
    <n v="5"/>
    <x v="0"/>
    <m/>
    <s v="YES"/>
    <n v="8"/>
    <s v=""/>
    <s v=""/>
    <n v="0"/>
    <s v="X"/>
    <n v="1"/>
    <s v=""/>
    <s v=""/>
    <s v=""/>
    <s v=""/>
    <n v="11"/>
    <n v="0"/>
    <m/>
    <n v="-447"/>
    <n v="0"/>
    <s v=""/>
    <s v=""/>
  </r>
  <r>
    <n v="121"/>
    <s v="32121609"/>
    <s v="Resistencia TE Connectivity, de 2k? &amp;#17"/>
    <s v="1101802542"/>
    <s v="1"/>
    <d v="2024-11-08T00:00:00"/>
    <s v=""/>
    <s v="4800002712"/>
    <s v="4780"/>
    <d v="2024-11-04T00:00:00"/>
    <s v=""/>
    <s v=""/>
    <d v="2024-11-09T00:00:00"/>
    <n v="0"/>
    <n v="0"/>
    <s v=""/>
    <n v="10"/>
    <n v="10"/>
    <n v="10"/>
    <n v="0"/>
    <n v="0"/>
    <n v="0"/>
    <s v="X"/>
    <s v="0.00"/>
    <s v=""/>
    <x v="0"/>
    <s v=""/>
    <s v="1251200"/>
    <s v=""/>
    <n v="0"/>
    <n v="0"/>
    <m/>
    <s v="7218|JA2593_1001"/>
    <n v="5"/>
    <x v="0"/>
    <m/>
    <s v="YES"/>
    <n v="10"/>
    <s v=""/>
    <s v=""/>
    <n v="0"/>
    <s v="X"/>
    <n v="1"/>
    <s v=""/>
    <s v=""/>
    <s v=""/>
    <s v=""/>
    <n v="11"/>
    <n v="0"/>
    <m/>
    <n v="-447"/>
    <n v="0"/>
    <s v=""/>
    <s v=""/>
  </r>
  <r>
    <n v="122"/>
    <s v="24141501"/>
    <s v="Pel&amp;#237;cula para protecci&amp;#243;n contr"/>
    <s v="1101802755"/>
    <s v="1"/>
    <d v="2024-11-08T00:00:00"/>
    <s v=""/>
    <s v="4800002712"/>
    <s v="5040"/>
    <d v="2024-11-04T00:00:00"/>
    <s v=""/>
    <s v=""/>
    <d v="2024-11-09T00:00:00"/>
    <n v="0"/>
    <n v="0"/>
    <s v=""/>
    <n v="2"/>
    <n v="2"/>
    <n v="2"/>
    <n v="0"/>
    <n v="0"/>
    <n v="0"/>
    <s v="X"/>
    <s v="0.00"/>
    <s v=""/>
    <x v="0"/>
    <s v=""/>
    <s v="8157012"/>
    <s v=""/>
    <n v="0"/>
    <n v="0"/>
    <m/>
    <s v="7218|JA2593_1001"/>
    <n v="5"/>
    <x v="0"/>
    <m/>
    <s v="YES"/>
    <n v="2"/>
    <s v=""/>
    <s v=""/>
    <n v="0"/>
    <s v="X"/>
    <n v="1"/>
    <s v=""/>
    <s v=""/>
    <s v=""/>
    <s v=""/>
    <n v="11"/>
    <n v="0"/>
    <m/>
    <n v="-447"/>
    <n v="0"/>
    <s v=""/>
    <s v=""/>
  </r>
  <r>
    <n v="123"/>
    <s v="39121723"/>
    <s v="Tubo termorretr&amp;#225;ctil TE Connectivit"/>
    <s v="1101803073"/>
    <s v="1"/>
    <d v="2024-11-11T00:00:00"/>
    <s v=""/>
    <s v="4800002726"/>
    <s v="60"/>
    <d v="2024-11-10T00:00:00"/>
    <s v=""/>
    <s v=""/>
    <d v="2024-11-12T00:00:00"/>
    <n v="0"/>
    <n v="0"/>
    <s v=""/>
    <n v="1"/>
    <n v="1"/>
    <n v="1"/>
    <n v="0"/>
    <n v="0"/>
    <n v="0"/>
    <s v="X"/>
    <s v="0.00"/>
    <s v=""/>
    <x v="0"/>
    <s v=""/>
    <s v="2777960"/>
    <s v=""/>
    <n v="0"/>
    <n v="0"/>
    <m/>
    <s v="7218|JA2593_1001"/>
    <n v="2"/>
    <x v="0"/>
    <m/>
    <s v="YES"/>
    <n v="1"/>
    <s v=""/>
    <s v=""/>
    <n v="0"/>
    <s v="X"/>
    <n v="1"/>
    <s v=""/>
    <s v=""/>
    <s v=""/>
    <s v=""/>
    <n v="11"/>
    <n v="0"/>
    <m/>
    <n v="-444"/>
    <n v="0"/>
    <s v=""/>
    <s v=""/>
  </r>
  <r>
    <n v="124"/>
    <s v="39121723"/>
    <s v="Tubo termorretr&amp;#225;ctil TE Connectivit"/>
    <s v="1101803073"/>
    <s v="2"/>
    <d v="2024-11-11T00:00:00"/>
    <s v=""/>
    <s v="4800002726"/>
    <s v="70"/>
    <d v="2024-11-10T00:00:00"/>
    <s v=""/>
    <s v=""/>
    <d v="2024-11-12T00:00:00"/>
    <n v="0"/>
    <n v="0"/>
    <s v=""/>
    <n v="1"/>
    <n v="1"/>
    <n v="1"/>
    <n v="0"/>
    <n v="0"/>
    <n v="0"/>
    <s v="X"/>
    <s v="0.00"/>
    <s v=""/>
    <x v="0"/>
    <s v=""/>
    <s v="2777960"/>
    <s v=""/>
    <n v="0"/>
    <n v="0"/>
    <m/>
    <s v="7218|JA2593_1001"/>
    <n v="2"/>
    <x v="0"/>
    <m/>
    <s v="YES"/>
    <n v="1"/>
    <s v=""/>
    <s v=""/>
    <n v="0"/>
    <s v="X"/>
    <n v="1"/>
    <s v=""/>
    <s v=""/>
    <s v=""/>
    <s v=""/>
    <n v="11"/>
    <n v="0"/>
    <m/>
    <n v="-444"/>
    <n v="0"/>
    <s v=""/>
    <s v=""/>
  </r>
  <r>
    <n v="125"/>
    <s v="39121412"/>
    <s v="Carcasa de conector circular Amphenol Li"/>
    <s v="1101803108"/>
    <s v="1"/>
    <d v="2024-11-11T00:00:00"/>
    <s v=""/>
    <s v="4800002726"/>
    <s v="100"/>
    <d v="2024-11-10T00:00:00"/>
    <s v=""/>
    <s v=""/>
    <d v="2024-11-12T00:00:00"/>
    <n v="0"/>
    <n v="0"/>
    <s v=""/>
    <n v="1"/>
    <n v="1"/>
    <n v="1"/>
    <n v="0"/>
    <n v="0"/>
    <n v="0"/>
    <s v="X"/>
    <s v="0.00"/>
    <s v=""/>
    <x v="0"/>
    <s v=""/>
    <s v="2067532"/>
    <s v=""/>
    <n v="0"/>
    <n v="0"/>
    <m/>
    <s v="7218|JA2593_1001"/>
    <n v="2"/>
    <x v="0"/>
    <m/>
    <s v="YES"/>
    <n v="1"/>
    <s v=""/>
    <s v=""/>
    <n v="0"/>
    <s v="X"/>
    <n v="1"/>
    <s v=""/>
    <s v=""/>
    <s v=""/>
    <s v=""/>
    <n v="11"/>
    <n v="0"/>
    <m/>
    <n v="-444"/>
    <n v="0"/>
    <s v=""/>
    <s v=""/>
  </r>
  <r>
    <n v="126"/>
    <s v="39121723"/>
    <s v="Tubo termorretr&amp;#225;ctil TE Connectivit"/>
    <s v="1101803543"/>
    <s v="1"/>
    <d v="2024-11-12T00:00:00"/>
    <s v=""/>
    <s v="4800002726"/>
    <s v="1360"/>
    <d v="2024-11-10T00:00:00"/>
    <s v=""/>
    <s v=""/>
    <d v="2024-11-13T00:00:00"/>
    <n v="0"/>
    <n v="0"/>
    <s v=""/>
    <n v="3"/>
    <n v="3"/>
    <n v="3"/>
    <n v="0"/>
    <n v="0"/>
    <n v="0"/>
    <s v="X"/>
    <s v="0.00"/>
    <s v=""/>
    <x v="0"/>
    <s v=""/>
    <s v="2885241"/>
    <s v=""/>
    <n v="0"/>
    <n v="0"/>
    <m/>
    <s v="7218|JA2582_1001"/>
    <n v="3"/>
    <x v="0"/>
    <m/>
    <s v="YES"/>
    <n v="3"/>
    <s v=""/>
    <s v=""/>
    <n v="0"/>
    <s v="X"/>
    <n v="1"/>
    <s v=""/>
    <s v=""/>
    <s v=""/>
    <s v=""/>
    <n v="11"/>
    <n v="0"/>
    <m/>
    <n v="-443"/>
    <n v="0"/>
    <s v=""/>
    <s v=""/>
  </r>
  <r>
    <n v="127"/>
    <s v="39121412"/>
    <s v="Carcasa de conector circular Amphenol Li"/>
    <s v="1101803543"/>
    <s v="2"/>
    <d v="2024-11-12T00:00:00"/>
    <s v=""/>
    <s v="4800002726"/>
    <s v="1370"/>
    <d v="2024-11-10T00:00:00"/>
    <s v=""/>
    <s v=""/>
    <d v="2024-11-13T00:00:00"/>
    <n v="0"/>
    <n v="0"/>
    <s v=""/>
    <n v="1"/>
    <n v="1"/>
    <n v="1"/>
    <n v="0"/>
    <n v="0"/>
    <n v="0"/>
    <s v="X"/>
    <s v="0.00"/>
    <s v=""/>
    <x v="0"/>
    <s v=""/>
    <s v="2067523"/>
    <s v=""/>
    <n v="0"/>
    <n v="0"/>
    <m/>
    <s v="7218|JA2582_1001"/>
    <n v="3"/>
    <x v="0"/>
    <m/>
    <s v="YES"/>
    <n v="1"/>
    <s v=""/>
    <s v=""/>
    <n v="0"/>
    <s v="X"/>
    <n v="1"/>
    <s v=""/>
    <s v=""/>
    <s v=""/>
    <s v=""/>
    <n v="11"/>
    <n v="0"/>
    <m/>
    <n v="-443"/>
    <n v="0"/>
    <s v=""/>
    <s v=""/>
  </r>
  <r>
    <n v="128"/>
    <s v="39121412"/>
    <s v="Carcasa de conector circular Amphenol Li"/>
    <s v="1101803543"/>
    <s v="3"/>
    <d v="2024-11-12T00:00:00"/>
    <s v=""/>
    <s v="4800002726"/>
    <s v="1380"/>
    <d v="2024-11-10T00:00:00"/>
    <s v=""/>
    <s v=""/>
    <d v="2024-11-13T00:00:00"/>
    <n v="0"/>
    <n v="0"/>
    <s v=""/>
    <n v="1"/>
    <n v="1"/>
    <n v="1"/>
    <n v="0"/>
    <n v="0"/>
    <n v="0"/>
    <s v="X"/>
    <s v="0.00"/>
    <s v=""/>
    <x v="0"/>
    <s v=""/>
    <s v="2067532"/>
    <s v=""/>
    <n v="0"/>
    <n v="0"/>
    <m/>
    <s v="7218|JA2582_1001"/>
    <n v="3"/>
    <x v="0"/>
    <m/>
    <s v="YES"/>
    <n v="1"/>
    <s v=""/>
    <s v=""/>
    <n v="0"/>
    <s v="X"/>
    <n v="1"/>
    <s v=""/>
    <s v=""/>
    <s v=""/>
    <s v=""/>
    <n v="11"/>
    <n v="0"/>
    <m/>
    <n v="-443"/>
    <n v="0"/>
    <s v=""/>
    <s v=""/>
  </r>
  <r>
    <n v="129"/>
    <s v="39121412"/>
    <s v="Carcasa de conector circular Amphenol M8"/>
    <s v="1101803543"/>
    <s v="4"/>
    <d v="2024-11-12T00:00:00"/>
    <s v=""/>
    <s v="4800002726"/>
    <s v="1390"/>
    <d v="2024-11-10T00:00:00"/>
    <s v=""/>
    <s v=""/>
    <d v="2024-11-13T00:00:00"/>
    <n v="0"/>
    <n v="0"/>
    <s v=""/>
    <n v="2"/>
    <n v="2"/>
    <n v="2"/>
    <n v="0"/>
    <n v="0"/>
    <n v="0"/>
    <s v="X"/>
    <s v="0.00"/>
    <s v=""/>
    <x v="0"/>
    <s v=""/>
    <s v="2067519"/>
    <s v=""/>
    <n v="0"/>
    <n v="0"/>
    <m/>
    <s v="7218|JA2582_1001"/>
    <n v="3"/>
    <x v="0"/>
    <m/>
    <s v="YES"/>
    <n v="2"/>
    <s v=""/>
    <s v=""/>
    <n v="0"/>
    <s v="X"/>
    <n v="1"/>
    <s v=""/>
    <s v=""/>
    <s v=""/>
    <s v=""/>
    <n v="11"/>
    <n v="0"/>
    <m/>
    <n v="-443"/>
    <n v="0"/>
    <s v=""/>
    <s v=""/>
  </r>
  <r>
    <n v="130"/>
    <s v="39121432"/>
    <s v="Puntera hueca de crimpado RS PRO, Aislad"/>
    <s v="1101804761"/>
    <s v="1"/>
    <d v="2024-11-14T00:00:00"/>
    <s v=""/>
    <s v="4800002726"/>
    <s v="3420"/>
    <d v="2024-11-10T00:00:00"/>
    <s v=""/>
    <s v=""/>
    <d v="2024-11-15T00:00:00"/>
    <n v="0"/>
    <n v="0"/>
    <s v=""/>
    <n v="100"/>
    <n v="100"/>
    <n v="100"/>
    <n v="0"/>
    <n v="0"/>
    <n v="0"/>
    <s v="X"/>
    <s v="0.00"/>
    <s v=""/>
    <x v="0"/>
    <s v=""/>
    <s v="1787320"/>
    <s v=""/>
    <n v="0"/>
    <n v="0"/>
    <m/>
    <s v="7218|JA2593_1001"/>
    <n v="5"/>
    <x v="0"/>
    <m/>
    <s v="YES"/>
    <n v="100"/>
    <s v=""/>
    <s v=""/>
    <n v="0"/>
    <s v="X"/>
    <n v="1"/>
    <s v=""/>
    <s v=""/>
    <s v=""/>
    <s v=""/>
    <n v="11"/>
    <n v="0"/>
    <m/>
    <n v="-441"/>
    <n v="0"/>
    <s v=""/>
    <s v=""/>
  </r>
  <r>
    <n v="131"/>
    <s v="43211609"/>
    <s v="Cable USB 2.0 StarTech.com, con A. USB C"/>
    <s v="1101804766"/>
    <s v="1"/>
    <d v="2024-11-14T00:00:00"/>
    <s v=""/>
    <s v="4800002726"/>
    <s v="3440"/>
    <d v="2024-11-10T00:00:00"/>
    <s v=""/>
    <s v=""/>
    <d v="2024-11-15T00:00:00"/>
    <n v="0"/>
    <n v="0"/>
    <s v=""/>
    <n v="1"/>
    <n v="1"/>
    <n v="1"/>
    <n v="0"/>
    <n v="0"/>
    <n v="0"/>
    <s v="X"/>
    <s v="0.00"/>
    <s v=""/>
    <x v="0"/>
    <s v=""/>
    <s v="1863229"/>
    <s v=""/>
    <n v="0"/>
    <n v="0"/>
    <m/>
    <s v="7218|JA2588_1001"/>
    <n v="5"/>
    <x v="0"/>
    <m/>
    <s v="YES"/>
    <n v="1"/>
    <s v=""/>
    <s v=""/>
    <n v="0"/>
    <s v="X"/>
    <n v="1"/>
    <s v=""/>
    <s v=""/>
    <s v=""/>
    <s v=""/>
    <n v="11"/>
    <n v="0"/>
    <m/>
    <n v="-441"/>
    <n v="0"/>
    <s v=""/>
    <s v=""/>
  </r>
  <r>
    <n v="132"/>
    <s v="43202222"/>
    <s v="Cable VGA StarTech.com de color Negro, c"/>
    <s v="1101804766"/>
    <s v="2"/>
    <d v="2024-11-14T00:00:00"/>
    <s v=""/>
    <s v="4800002726"/>
    <s v="3450"/>
    <d v="2024-11-10T00:00:00"/>
    <s v=""/>
    <s v=""/>
    <d v="2024-11-15T00:00:00"/>
    <n v="0"/>
    <n v="0"/>
    <s v=""/>
    <n v="1"/>
    <n v="1"/>
    <n v="1"/>
    <n v="0"/>
    <n v="0"/>
    <n v="0"/>
    <s v="X"/>
    <s v="0.00"/>
    <s v=""/>
    <x v="0"/>
    <s v=""/>
    <s v="1861667"/>
    <s v=""/>
    <n v="0"/>
    <n v="0"/>
    <m/>
    <s v="7218|JA2588_1001"/>
    <n v="5"/>
    <x v="0"/>
    <m/>
    <s v="YES"/>
    <n v="1"/>
    <s v=""/>
    <s v=""/>
    <n v="0"/>
    <s v="X"/>
    <n v="1"/>
    <s v=""/>
    <s v=""/>
    <s v=""/>
    <s v=""/>
    <n v="11"/>
    <n v="0"/>
    <m/>
    <n v="-441"/>
    <n v="0"/>
    <s v=""/>
    <s v=""/>
  </r>
  <r>
    <n v="133"/>
    <s v="43211617"/>
    <s v="Cable USB 2.0 StarTech.com, con A. USB A"/>
    <s v="1101804766"/>
    <s v="3"/>
    <d v="2024-11-14T00:00:00"/>
    <s v=""/>
    <s v="4800002726"/>
    <s v="3460"/>
    <d v="2024-11-10T00:00:00"/>
    <s v=""/>
    <s v=""/>
    <d v="2024-11-15T00:00:00"/>
    <n v="0"/>
    <n v="0"/>
    <s v=""/>
    <n v="1"/>
    <n v="1"/>
    <n v="1"/>
    <n v="0"/>
    <n v="0"/>
    <n v="0"/>
    <s v="X"/>
    <s v="0.00"/>
    <s v=""/>
    <x v="0"/>
    <s v=""/>
    <s v="1863178"/>
    <s v=""/>
    <n v="0"/>
    <n v="0"/>
    <m/>
    <s v="7218|JA2588_1001"/>
    <n v="5"/>
    <x v="0"/>
    <m/>
    <s v="YES"/>
    <n v="1"/>
    <s v=""/>
    <s v=""/>
    <n v="0"/>
    <s v="X"/>
    <n v="1"/>
    <s v=""/>
    <s v=""/>
    <s v=""/>
    <s v=""/>
    <n v="11"/>
    <n v="0"/>
    <m/>
    <n v="-441"/>
    <n v="0"/>
    <s v=""/>
    <s v=""/>
  </r>
  <r>
    <n v="134"/>
    <s v="43211617"/>
    <s v="Cable USB 2.0 StarTech.com, con A. USB A"/>
    <s v="1101804766"/>
    <s v="4"/>
    <d v="2024-11-14T00:00:00"/>
    <s v=""/>
    <s v="4800002726"/>
    <s v="3470"/>
    <d v="2024-11-10T00:00:00"/>
    <s v=""/>
    <s v=""/>
    <d v="2024-11-15T00:00:00"/>
    <n v="0"/>
    <n v="0"/>
    <s v=""/>
    <n v="4"/>
    <n v="4"/>
    <n v="4"/>
    <n v="0"/>
    <n v="0"/>
    <n v="0"/>
    <s v="X"/>
    <s v="0.00"/>
    <s v=""/>
    <x v="0"/>
    <s v=""/>
    <s v="1863187"/>
    <s v=""/>
    <n v="0"/>
    <n v="0"/>
    <m/>
    <s v="7218|JA2588_1001"/>
    <n v="5"/>
    <x v="0"/>
    <m/>
    <s v="YES"/>
    <n v="4"/>
    <s v=""/>
    <s v=""/>
    <n v="0"/>
    <s v="X"/>
    <n v="1"/>
    <s v=""/>
    <s v=""/>
    <s v=""/>
    <s v=""/>
    <n v="11"/>
    <n v="0"/>
    <m/>
    <n v="-441"/>
    <n v="0"/>
    <s v=""/>
    <s v=""/>
  </r>
  <r>
    <n v="135"/>
    <s v="26121639"/>
    <s v="Cable de datos apantallado TE Connectivi"/>
    <s v="1101805339"/>
    <s v="1"/>
    <d v="2024-11-15T00:00:00"/>
    <s v=""/>
    <s v="4800002726"/>
    <s v="4800"/>
    <d v="2024-11-10T00:00:00"/>
    <s v=""/>
    <s v=""/>
    <d v="2024-11-16T00:00:00"/>
    <n v="0"/>
    <n v="0"/>
    <s v=""/>
    <n v="1"/>
    <n v="1"/>
    <n v="1"/>
    <n v="0"/>
    <n v="0"/>
    <n v="0"/>
    <s v="X"/>
    <s v="0.00"/>
    <s v=""/>
    <x v="0"/>
    <s v=""/>
    <s v="0362572"/>
    <s v=""/>
    <n v="0"/>
    <n v="0"/>
    <m/>
    <s v="7218|JA2593_1001"/>
    <n v="6"/>
    <x v="0"/>
    <m/>
    <s v="YES"/>
    <n v="1"/>
    <s v=""/>
    <s v=""/>
    <n v="0"/>
    <s v="X"/>
    <n v="1"/>
    <s v=""/>
    <s v=""/>
    <s v=""/>
    <s v=""/>
    <n v="11"/>
    <n v="0"/>
    <m/>
    <n v="-440"/>
    <n v="0"/>
    <s v=""/>
    <s v=""/>
  </r>
  <r>
    <n v="136"/>
    <s v="39121432"/>
    <s v="Contacto de crimpado hembra Molex serie"/>
    <s v="1101805339"/>
    <s v="2"/>
    <d v="2024-11-15T00:00:00"/>
    <s v=""/>
    <s v="4800002726"/>
    <s v="4810"/>
    <d v="2024-11-10T00:00:00"/>
    <s v=""/>
    <s v=""/>
    <d v="2024-11-16T00:00:00"/>
    <n v="0"/>
    <n v="0"/>
    <s v=""/>
    <n v="100"/>
    <n v="100"/>
    <n v="100"/>
    <n v="0"/>
    <n v="0"/>
    <n v="0"/>
    <s v="X"/>
    <s v="0.00"/>
    <s v=""/>
    <x v="0"/>
    <s v=""/>
    <s v="6706293"/>
    <s v=""/>
    <n v="0"/>
    <n v="0"/>
    <m/>
    <s v="7218|JA2593_1001"/>
    <n v="6"/>
    <x v="0"/>
    <m/>
    <s v="YES"/>
    <n v="100"/>
    <s v=""/>
    <s v=""/>
    <n v="0"/>
    <s v="X"/>
    <n v="1"/>
    <s v=""/>
    <s v=""/>
    <s v=""/>
    <s v=""/>
    <n v="11"/>
    <n v="0"/>
    <m/>
    <n v="-440"/>
    <n v="0"/>
    <s v=""/>
    <s v=""/>
  </r>
  <r>
    <n v="137"/>
    <s v="1359900000500"/>
    <s v="COMPRA DIRECTA ELECTRICOS/ELECTRONICOS"/>
    <s v="1101805413"/>
    <s v="1"/>
    <d v="2024-11-15T00:00:00"/>
    <s v=""/>
    <s v="4200586752"/>
    <s v="30"/>
    <d v="2024-11-21T00:00:00"/>
    <d v="2024-11-21T00:00:00"/>
    <s v=""/>
    <d v="2024-12-20T00:00:00"/>
    <n v="30"/>
    <n v="8"/>
    <s v="Liberado"/>
    <n v="1"/>
    <n v="1"/>
    <n v="1"/>
    <n v="0"/>
    <n v="0"/>
    <n v="0"/>
    <s v="X"/>
    <s v="0.00"/>
    <s v=""/>
    <x v="6"/>
    <s v="OTROS FABRICANTES"/>
    <s v="1359900000500"/>
    <s v=""/>
    <n v="0"/>
    <n v="0"/>
    <m/>
    <s v="7218|JA2593_1001"/>
    <n v="29"/>
    <x v="0"/>
    <m/>
    <s v="YES"/>
    <n v="1"/>
    <s v=""/>
    <s v=""/>
    <n v="0"/>
    <s v="X"/>
    <n v="1"/>
    <s v=""/>
    <s v=""/>
    <s v=""/>
    <s v=""/>
    <n v="11"/>
    <n v="0"/>
    <m/>
    <n v="-406"/>
    <n v="0"/>
    <s v=""/>
    <s v=""/>
  </r>
  <r>
    <n v="138"/>
    <s v="31161807"/>
    <s v="Arandelas Galvanizado brillante, Acero,"/>
    <s v="1101806430"/>
    <s v="1"/>
    <d v="2024-11-19T00:00:00"/>
    <s v=""/>
    <s v="4800002733"/>
    <s v="1340"/>
    <d v="2024-11-15T00:00:00"/>
    <s v=""/>
    <s v=""/>
    <d v="2024-11-20T00:00:00"/>
    <n v="0"/>
    <n v="0"/>
    <s v=""/>
    <n v="1"/>
    <n v="1"/>
    <n v="1"/>
    <n v="0"/>
    <n v="0"/>
    <n v="0"/>
    <s v="X"/>
    <s v="0.00"/>
    <s v=""/>
    <x v="0"/>
    <s v=""/>
    <s v="0560338"/>
    <s v=""/>
    <n v="0"/>
    <n v="0"/>
    <m/>
    <s v="7218|JA2593_1001"/>
    <n v="5"/>
    <x v="0"/>
    <m/>
    <s v="YES"/>
    <n v="1"/>
    <s v=""/>
    <s v=""/>
    <n v="0"/>
    <s v="X"/>
    <n v="1"/>
    <s v=""/>
    <s v=""/>
    <s v=""/>
    <s v=""/>
    <n v="11"/>
    <n v="0"/>
    <m/>
    <n v="-436"/>
    <n v="0"/>
    <s v=""/>
    <s v=""/>
  </r>
  <r>
    <n v="139"/>
    <s v="31161801"/>
    <s v="Arandela a prueba de vibraciones Galvani"/>
    <s v="1101806430"/>
    <s v="2"/>
    <d v="2024-11-19T00:00:00"/>
    <s v=""/>
    <s v="4800002733"/>
    <s v="1350"/>
    <d v="2024-11-15T00:00:00"/>
    <s v=""/>
    <s v=""/>
    <d v="2024-11-20T00:00:00"/>
    <n v="0"/>
    <n v="0"/>
    <s v=""/>
    <n v="1"/>
    <n v="1"/>
    <n v="1"/>
    <n v="0"/>
    <n v="0"/>
    <n v="0"/>
    <s v="X"/>
    <s v="0.00"/>
    <s v=""/>
    <x v="0"/>
    <s v=""/>
    <s v="0526574"/>
    <s v=""/>
    <n v="0"/>
    <n v="0"/>
    <m/>
    <s v="7218|JA2593_1001"/>
    <n v="5"/>
    <x v="0"/>
    <m/>
    <s v="YES"/>
    <n v="1"/>
    <s v=""/>
    <s v=""/>
    <n v="0"/>
    <s v="X"/>
    <n v="1"/>
    <s v=""/>
    <s v=""/>
    <s v=""/>
    <s v=""/>
    <n v="11"/>
    <n v="0"/>
    <m/>
    <n v="-436"/>
    <n v="0"/>
    <s v=""/>
    <s v=""/>
  </r>
  <r>
    <n v="140"/>
    <s v="31161727"/>
    <s v="Tuerca hexagonal M3 RS PRO de acero Galv"/>
    <s v="1101806430"/>
    <s v="3"/>
    <d v="2024-11-19T00:00:00"/>
    <s v=""/>
    <s v="4800002733"/>
    <s v="1360"/>
    <d v="2024-11-15T00:00:00"/>
    <s v=""/>
    <s v=""/>
    <d v="2024-11-20T00:00:00"/>
    <n v="0"/>
    <n v="0"/>
    <s v=""/>
    <n v="1"/>
    <n v="1"/>
    <n v="1"/>
    <n v="0"/>
    <n v="0"/>
    <n v="0"/>
    <s v="X"/>
    <s v="0.00"/>
    <s v=""/>
    <x v="0"/>
    <s v=""/>
    <s v="0560293"/>
    <s v=""/>
    <n v="0"/>
    <n v="0"/>
    <m/>
    <s v="7218|JA2593_1001"/>
    <n v="5"/>
    <x v="0"/>
    <m/>
    <s v="YES"/>
    <n v="1"/>
    <s v=""/>
    <s v=""/>
    <n v="0"/>
    <s v="X"/>
    <n v="1"/>
    <s v=""/>
    <s v=""/>
    <s v=""/>
    <s v=""/>
    <n v="11"/>
    <n v="0"/>
    <m/>
    <n v="-436"/>
    <n v="0"/>
    <s v=""/>
    <s v=""/>
  </r>
  <r>
    <n v="141"/>
    <s v="32121508"/>
    <s v="Condensador de t&amp;#225;ntalo Vishay 489D4"/>
    <s v="1101806430"/>
    <s v="4"/>
    <d v="2024-11-19T00:00:00"/>
    <s v=""/>
    <s v="4800002733"/>
    <s v="1370"/>
    <d v="2024-11-15T00:00:00"/>
    <s v=""/>
    <s v=""/>
    <d v="2024-11-20T00:00:00"/>
    <n v="0"/>
    <n v="0"/>
    <s v=""/>
    <n v="30"/>
    <n v="30"/>
    <n v="30"/>
    <n v="0"/>
    <n v="0"/>
    <n v="0"/>
    <s v="X"/>
    <s v="0.00"/>
    <s v=""/>
    <x v="0"/>
    <s v=""/>
    <s v="6844389"/>
    <s v=""/>
    <n v="0"/>
    <n v="0"/>
    <m/>
    <s v="7218|JA2593_1001"/>
    <n v="5"/>
    <x v="0"/>
    <m/>
    <s v="YES"/>
    <n v="30"/>
    <s v=""/>
    <s v=""/>
    <n v="0"/>
    <s v="X"/>
    <n v="1"/>
    <s v=""/>
    <s v=""/>
    <s v=""/>
    <s v=""/>
    <n v="11"/>
    <n v="0"/>
    <m/>
    <n v="-436"/>
    <n v="0"/>
    <s v=""/>
    <s v=""/>
  </r>
  <r>
    <n v="142"/>
    <s v="32121701"/>
    <s v="Diodo, 1N4004-E3/54, 1A, 400V Conexi&amp;#24"/>
    <s v="1101806430"/>
    <s v="5"/>
    <d v="2024-11-19T00:00:00"/>
    <s v=""/>
    <s v="4800002733"/>
    <s v="1380"/>
    <d v="2024-11-15T00:00:00"/>
    <s v=""/>
    <s v=""/>
    <d v="2024-11-20T00:00:00"/>
    <n v="0"/>
    <n v="0"/>
    <s v=""/>
    <n v="20"/>
    <n v="20"/>
    <n v="20"/>
    <n v="0"/>
    <n v="0"/>
    <n v="0"/>
    <s v="X"/>
    <s v="0.00"/>
    <s v=""/>
    <x v="0"/>
    <s v=""/>
    <s v="6289029"/>
    <s v=""/>
    <n v="0"/>
    <n v="0"/>
    <m/>
    <s v="7218|JA2593_1001"/>
    <n v="5"/>
    <x v="0"/>
    <m/>
    <s v="YES"/>
    <n v="20"/>
    <s v=""/>
    <s v=""/>
    <n v="0"/>
    <s v="X"/>
    <n v="1"/>
    <s v=""/>
    <s v=""/>
    <s v=""/>
    <s v=""/>
    <n v="11"/>
    <n v="0"/>
    <m/>
    <n v="-436"/>
    <n v="0"/>
    <s v=""/>
    <s v=""/>
  </r>
  <r>
    <n v="143"/>
    <s v="32121615"/>
    <s v="Resistencia RS PRO, de 5.1k? &amp;#177;5%, 0"/>
    <s v="1101806430"/>
    <s v="6"/>
    <d v="2024-11-19T00:00:00"/>
    <s v=""/>
    <s v="4800002733"/>
    <s v="1390"/>
    <d v="2024-11-15T00:00:00"/>
    <s v=""/>
    <s v=""/>
    <d v="2024-11-20T00:00:00"/>
    <n v="0"/>
    <n v="0"/>
    <s v=""/>
    <n v="5000"/>
    <n v="5000"/>
    <n v="5000"/>
    <n v="0"/>
    <n v="0"/>
    <n v="0"/>
    <s v="X"/>
    <s v="0.00"/>
    <s v=""/>
    <x v="0"/>
    <s v=""/>
    <s v="7397512"/>
    <s v=""/>
    <n v="0"/>
    <n v="0"/>
    <m/>
    <s v="7218|JA2593_1001"/>
    <n v="5"/>
    <x v="0"/>
    <m/>
    <s v="YES"/>
    <n v="5000"/>
    <s v=""/>
    <s v=""/>
    <n v="0"/>
    <s v="X"/>
    <n v="1"/>
    <s v=""/>
    <s v=""/>
    <s v=""/>
    <s v=""/>
    <n v="11"/>
    <n v="0"/>
    <m/>
    <n v="-436"/>
    <n v="0"/>
    <s v=""/>
    <s v=""/>
  </r>
  <r>
    <n v="144"/>
    <s v="32121607"/>
    <s v="Matriz de resistencias Bourns, 4.7k?, &amp;#"/>
    <s v="1101806430"/>
    <s v="7"/>
    <d v="2024-11-19T00:00:00"/>
    <s v=""/>
    <s v="4800002733"/>
    <s v="1400"/>
    <d v="2024-11-15T00:00:00"/>
    <s v=""/>
    <s v=""/>
    <d v="2024-11-20T00:00:00"/>
    <n v="0"/>
    <n v="0"/>
    <s v=""/>
    <n v="25"/>
    <n v="25"/>
    <n v="25"/>
    <n v="0"/>
    <n v="0"/>
    <n v="0"/>
    <s v="X"/>
    <s v="0.00"/>
    <s v=""/>
    <x v="0"/>
    <s v=""/>
    <s v="5224015"/>
    <s v=""/>
    <n v="0"/>
    <n v="0"/>
    <m/>
    <s v="7218|JA2593_1001"/>
    <n v="5"/>
    <x v="0"/>
    <m/>
    <s v="YES"/>
    <n v="25"/>
    <s v=""/>
    <s v=""/>
    <n v="0"/>
    <s v="X"/>
    <n v="1"/>
    <s v=""/>
    <s v=""/>
    <s v=""/>
    <s v=""/>
    <n v="11"/>
    <n v="0"/>
    <m/>
    <n v="-436"/>
    <n v="0"/>
    <s v=""/>
    <s v=""/>
  </r>
  <r>
    <n v="145"/>
    <s v="32121615"/>
    <s v="Resistencia RS PRO, de 27k? &amp;#177;5%, 0."/>
    <s v="1101806430"/>
    <s v="8"/>
    <d v="2024-11-19T00:00:00"/>
    <s v=""/>
    <s v="4800002733"/>
    <s v="1410"/>
    <d v="2024-11-15T00:00:00"/>
    <s v=""/>
    <s v=""/>
    <d v="2024-11-20T00:00:00"/>
    <n v="0"/>
    <n v="0"/>
    <s v=""/>
    <n v="5000"/>
    <n v="5000"/>
    <n v="5000"/>
    <n v="0"/>
    <n v="0"/>
    <n v="0"/>
    <s v="X"/>
    <s v="0.00"/>
    <s v=""/>
    <x v="0"/>
    <s v=""/>
    <s v="7397575"/>
    <s v=""/>
    <n v="0"/>
    <n v="0"/>
    <m/>
    <s v="7218|JA2593_1001"/>
    <n v="5"/>
    <x v="0"/>
    <m/>
    <s v="YES"/>
    <n v="5000"/>
    <s v=""/>
    <s v=""/>
    <n v="0"/>
    <s v="X"/>
    <n v="1"/>
    <s v=""/>
    <s v=""/>
    <s v=""/>
    <s v=""/>
    <n v="11"/>
    <n v="0"/>
    <m/>
    <n v="-436"/>
    <n v="0"/>
    <s v=""/>
    <s v=""/>
  </r>
  <r>
    <n v="146"/>
    <s v="32121618"/>
    <s v="Resistencia TE Connectivity, de 13k? &amp;#1"/>
    <s v="1101806430"/>
    <s v="9"/>
    <d v="2024-11-19T00:00:00"/>
    <s v=""/>
    <s v="4800002733"/>
    <s v="1420"/>
    <d v="2024-11-15T00:00:00"/>
    <s v=""/>
    <s v=""/>
    <d v="2024-11-20T00:00:00"/>
    <n v="0"/>
    <n v="0"/>
    <s v=""/>
    <n v="10"/>
    <n v="10"/>
    <n v="10"/>
    <n v="0"/>
    <n v="0"/>
    <n v="0"/>
    <s v="X"/>
    <s v="0.00"/>
    <s v=""/>
    <x v="0"/>
    <s v=""/>
    <s v="7550870"/>
    <s v=""/>
    <n v="0"/>
    <n v="0"/>
    <m/>
    <s v="7218|JA2593_1001"/>
    <n v="5"/>
    <x v="0"/>
    <m/>
    <s v="YES"/>
    <n v="10"/>
    <s v=""/>
    <s v=""/>
    <n v="0"/>
    <s v="X"/>
    <n v="1"/>
    <s v=""/>
    <s v=""/>
    <s v=""/>
    <s v=""/>
    <n v="11"/>
    <n v="0"/>
    <m/>
    <n v="-436"/>
    <n v="0"/>
    <s v=""/>
    <s v=""/>
  </r>
  <r>
    <n v="147"/>
    <s v="32121616"/>
    <s v="Potenci&amp;#243;metro para PCB Bourns serie"/>
    <s v="1101806430"/>
    <s v="10"/>
    <d v="2024-11-19T00:00:00"/>
    <s v=""/>
    <s v="4800002733"/>
    <s v="1430"/>
    <d v="2024-11-15T00:00:00"/>
    <s v=""/>
    <s v=""/>
    <d v="2024-11-20T00:00:00"/>
    <n v="0"/>
    <n v="0"/>
    <s v=""/>
    <n v="6"/>
    <n v="6"/>
    <n v="6"/>
    <n v="0"/>
    <n v="0"/>
    <n v="0"/>
    <s v="X"/>
    <s v="0.00"/>
    <s v=""/>
    <x v="0"/>
    <s v=""/>
    <s v="5219287"/>
    <s v=""/>
    <n v="0"/>
    <n v="0"/>
    <m/>
    <s v="7218|JA2593_1001"/>
    <n v="5"/>
    <x v="0"/>
    <m/>
    <s v="YES"/>
    <n v="6"/>
    <s v=""/>
    <s v=""/>
    <n v="0"/>
    <s v="X"/>
    <n v="1"/>
    <s v=""/>
    <s v=""/>
    <s v=""/>
    <s v=""/>
    <n v="11"/>
    <n v="0"/>
    <m/>
    <n v="-436"/>
    <n v="0"/>
    <s v=""/>
    <s v=""/>
  </r>
  <r>
    <n v="148"/>
    <s v="32121615"/>
    <s v="Resistencia RS PRO, de 33k? &amp;#177;5%, 0."/>
    <s v="1101806430"/>
    <s v="11"/>
    <d v="2024-11-19T00:00:00"/>
    <s v=""/>
    <s v="4800002733"/>
    <s v="1440"/>
    <d v="2024-11-15T00:00:00"/>
    <s v=""/>
    <s v=""/>
    <d v="2024-11-20T00:00:00"/>
    <n v="0"/>
    <n v="0"/>
    <s v=""/>
    <n v="10"/>
    <n v="10"/>
    <n v="10"/>
    <n v="0"/>
    <n v="0"/>
    <n v="0"/>
    <s v="X"/>
    <s v="0.00"/>
    <s v=""/>
    <x v="0"/>
    <s v=""/>
    <s v="7077789"/>
    <s v=""/>
    <n v="0"/>
    <n v="0"/>
    <m/>
    <s v="7218|JA2593_1001"/>
    <n v="5"/>
    <x v="0"/>
    <m/>
    <s v="YES"/>
    <n v="10"/>
    <s v=""/>
    <s v=""/>
    <n v="0"/>
    <s v="X"/>
    <n v="1"/>
    <s v=""/>
    <s v=""/>
    <s v=""/>
    <s v=""/>
    <n v="11"/>
    <n v="0"/>
    <m/>
    <n v="-436"/>
    <n v="0"/>
    <s v=""/>
    <s v=""/>
  </r>
  <r>
    <n v="149"/>
    <s v="32131006"/>
    <s v="Z&amp;#243;calo DIL Preci-Dip, paso de 2.54m"/>
    <s v="1101806430"/>
    <s v="12"/>
    <d v="2024-11-19T00:00:00"/>
    <s v=""/>
    <s v="4800002733"/>
    <s v="1450"/>
    <d v="2024-11-15T00:00:00"/>
    <s v=""/>
    <s v=""/>
    <d v="2024-11-20T00:00:00"/>
    <n v="0"/>
    <n v="0"/>
    <s v=""/>
    <n v="10"/>
    <n v="10"/>
    <n v="10"/>
    <n v="0"/>
    <n v="0"/>
    <n v="0"/>
    <s v="X"/>
    <s v="0.00"/>
    <s v=""/>
    <x v="0"/>
    <s v=""/>
    <s v="7020676"/>
    <s v=""/>
    <n v="0"/>
    <n v="0"/>
    <m/>
    <s v="7218|JA2593_1001"/>
    <n v="5"/>
    <x v="0"/>
    <m/>
    <s v="YES"/>
    <n v="10"/>
    <s v=""/>
    <s v=""/>
    <n v="0"/>
    <s v="X"/>
    <n v="1"/>
    <s v=""/>
    <s v=""/>
    <s v=""/>
    <s v=""/>
    <n v="11"/>
    <n v="0"/>
    <m/>
    <n v="-436"/>
    <n v="0"/>
    <s v=""/>
    <s v=""/>
  </r>
  <r>
    <n v="150"/>
    <s v="1807990092800"/>
    <s v="PIEZA RECORTADA ADH GANCHO 25X25MM NEGRO"/>
    <s v="1101806908"/>
    <s v="1"/>
    <d v="2024-11-19T00:00:00"/>
    <s v=""/>
    <s v="4200594733"/>
    <s v="10"/>
    <d v="2025-01-27T00:00:00"/>
    <d v="2025-01-27T00:00:00"/>
    <s v=""/>
    <d v="2025-02-03T00:00:00"/>
    <n v="61"/>
    <n v="8"/>
    <s v="Liberado"/>
    <n v="6"/>
    <n v="1"/>
    <n v="1"/>
    <n v="0"/>
    <n v="1"/>
    <n v="0"/>
    <s v="X"/>
    <s v="0.00"/>
    <s v=""/>
    <x v="7"/>
    <s v="VELCRO"/>
    <s v="EB51025330118476"/>
    <s v=""/>
    <n v="0"/>
    <n v="0"/>
    <m/>
    <s v="7218|S24B05_P10253"/>
    <n v="7"/>
    <x v="0"/>
    <m/>
    <s v="YES"/>
    <n v="1"/>
    <s v=""/>
    <s v=""/>
    <n v="0"/>
    <s v="X"/>
    <n v="1"/>
    <s v=""/>
    <s v=""/>
    <s v=""/>
    <s v=""/>
    <n v="11"/>
    <n v="0"/>
    <m/>
    <n v="-361"/>
    <n v="0"/>
    <s v=""/>
    <s v="X"/>
  </r>
  <r>
    <n v="151"/>
    <s v="1807990092800"/>
    <s v="PIEZA RECORTADA ADH GANCHO 25X25MM NEGRO"/>
    <s v="1101806908"/>
    <s v="1"/>
    <d v="2024-11-19T00:00:00"/>
    <s v=""/>
    <s v="4200604976"/>
    <s v="10"/>
    <d v="2025-03-31T00:00:00"/>
    <d v="2025-04-01T00:00:00"/>
    <s v=""/>
    <d v="2025-04-04T00:00:00"/>
    <n v="61"/>
    <n v="8"/>
    <s v="Liberado"/>
    <n v="6"/>
    <n v="5"/>
    <n v="5"/>
    <n v="0"/>
    <n v="5"/>
    <n v="0"/>
    <s v="X"/>
    <s v="0.00"/>
    <s v=""/>
    <x v="7"/>
    <s v="VELCRO"/>
    <s v="EB51025330118476"/>
    <s v=""/>
    <n v="0"/>
    <n v="0"/>
    <m/>
    <s v="7218|S24B05_P10253"/>
    <n v="4"/>
    <x v="0"/>
    <m/>
    <s v="YES"/>
    <n v="5"/>
    <s v=""/>
    <s v=""/>
    <n v="0"/>
    <s v="X"/>
    <n v="1"/>
    <s v=""/>
    <s v=""/>
    <s v=""/>
    <s v=""/>
    <n v="11"/>
    <n v="0"/>
    <m/>
    <n v="-301"/>
    <n v="0"/>
    <s v=""/>
    <s v="X"/>
  </r>
  <r>
    <n v="152"/>
    <s v="1232525308000"/>
    <s v="CINT ADH ESPUM ACR VHB 4930P 30MM 33M BL"/>
    <s v="1101806908"/>
    <s v="2"/>
    <d v="2024-11-19T00:00:00"/>
    <s v=""/>
    <s v="4200594733"/>
    <s v="20"/>
    <d v="2025-01-27T00:00:00"/>
    <d v="2025-01-27T00:00:00"/>
    <s v=""/>
    <d v="2025-02-03T00:00:00"/>
    <n v="40"/>
    <n v="8"/>
    <s v="Liberado"/>
    <n v="165"/>
    <n v="5"/>
    <n v="5"/>
    <n v="0"/>
    <n v="5"/>
    <n v="0"/>
    <s v="X"/>
    <s v="0.00"/>
    <s v=""/>
    <x v="7"/>
    <s v="3M"/>
    <s v="4930P/30MM"/>
    <s v=""/>
    <n v="0"/>
    <n v="0"/>
    <m/>
    <s v="7218|S24B05_P10253"/>
    <n v="7"/>
    <x v="0"/>
    <m/>
    <s v="YES"/>
    <n v="5"/>
    <s v=""/>
    <s v=""/>
    <n v="0"/>
    <s v="X"/>
    <n v="1"/>
    <s v=""/>
    <s v=""/>
    <s v=""/>
    <s v=""/>
    <n v="11"/>
    <n v="0"/>
    <m/>
    <n v="-361"/>
    <n v="0"/>
    <s v=""/>
    <s v="X"/>
  </r>
  <r>
    <n v="153"/>
    <s v="1805710000000"/>
    <s v="IMPRIMACION 94 AMBAR APROX 6% SOLIDOS"/>
    <s v="1101806908"/>
    <s v="3"/>
    <d v="2024-11-19T00:00:00"/>
    <s v=""/>
    <s v="4200594733"/>
    <s v="30"/>
    <d v="2025-01-27T00:00:00"/>
    <d v="2025-01-27T00:00:00"/>
    <s v=""/>
    <d v="2025-02-03T00:00:00"/>
    <n v="30"/>
    <n v="8"/>
    <s v="Liberado"/>
    <n v="3"/>
    <n v="3"/>
    <n v="3"/>
    <n v="0"/>
    <n v="3"/>
    <n v="0"/>
    <s v="X"/>
    <s v="0.00"/>
    <s v=""/>
    <x v="7"/>
    <s v="3M"/>
    <s v="70-0160-5477-0"/>
    <s v=""/>
    <n v="0"/>
    <n v="0"/>
    <m/>
    <s v="7218|S24B05_P10253"/>
    <n v="7"/>
    <x v="0"/>
    <m/>
    <s v="YES"/>
    <n v="3"/>
    <s v=""/>
    <s v=""/>
    <n v="0"/>
    <s v="X"/>
    <n v="1"/>
    <s v=""/>
    <s v=""/>
    <s v=""/>
    <s v=""/>
    <n v="11"/>
    <n v="0"/>
    <m/>
    <n v="-361"/>
    <n v="0"/>
    <s v=""/>
    <s v=""/>
  </r>
  <r>
    <n v="154"/>
    <s v="7854800130000"/>
    <s v="BROCHA PEQ PINTURA PLANA 25MM"/>
    <s v="1101806908"/>
    <s v="4"/>
    <d v="2024-11-19T00:00:00"/>
    <s v=""/>
    <s v="4200592492"/>
    <s v="20"/>
    <d v="2025-01-09T00:00:00"/>
    <d v="2025-01-10T00:00:00"/>
    <s v=""/>
    <d v="2025-02-14T00:00:00"/>
    <n v="40"/>
    <n v="8"/>
    <s v="Liberado"/>
    <n v="3"/>
    <n v="3"/>
    <n v="3"/>
    <n v="0"/>
    <n v="0"/>
    <n v="0"/>
    <s v="X"/>
    <s v="0.00"/>
    <s v=""/>
    <x v="8"/>
    <s v="HENKEL CORP."/>
    <s v="799 299 003"/>
    <s v=""/>
    <n v="1"/>
    <n v="1"/>
    <m/>
    <s v="7218|S24B05_P10253"/>
    <n v="36"/>
    <x v="0"/>
    <m/>
    <s v="YES"/>
    <n v="3"/>
    <s v=""/>
    <s v=""/>
    <n v="0"/>
    <s v="X"/>
    <n v="1"/>
    <s v=""/>
    <s v=""/>
    <s v=""/>
    <s v=""/>
    <n v="11"/>
    <n v="0"/>
    <m/>
    <n v="-350"/>
    <n v="0"/>
    <s v=""/>
    <s v=""/>
  </r>
  <r>
    <n v="155"/>
    <s v="1802500600000"/>
    <s v="MASILLA UNIVERSAL RELLENO DUAL"/>
    <s v="1101806908"/>
    <s v="5"/>
    <d v="2024-11-19T00:00:00"/>
    <s v=""/>
    <s v="4200594733"/>
    <s v="40"/>
    <d v="2025-01-27T00:00:00"/>
    <d v="2025-01-27T00:00:00"/>
    <s v=""/>
    <d v="2025-02-03T00:00:00"/>
    <n v="30"/>
    <n v="8"/>
    <s v="Liberado"/>
    <n v="1"/>
    <n v="1"/>
    <n v="1"/>
    <n v="0"/>
    <n v="1"/>
    <n v="0"/>
    <s v="X"/>
    <s v="0.00"/>
    <s v=""/>
    <x v="7"/>
    <s v="KRAFFT"/>
    <s v="14524"/>
    <s v=""/>
    <n v="0"/>
    <n v="0"/>
    <m/>
    <s v="7218|S24B05_P10253"/>
    <n v="7"/>
    <x v="0"/>
    <m/>
    <s v="YES"/>
    <n v="1"/>
    <s v=""/>
    <s v=""/>
    <n v="0"/>
    <s v="X"/>
    <n v="1"/>
    <s v=""/>
    <s v=""/>
    <s v=""/>
    <s v=""/>
    <n v="11"/>
    <n v="0"/>
    <m/>
    <n v="-361"/>
    <n v="0"/>
    <s v=""/>
    <s v=""/>
  </r>
  <r>
    <n v="156"/>
    <s v="1800700500000"/>
    <s v="ADH METACRILATO 2C ARALDITE 2021-1 50ML"/>
    <s v="1101806908"/>
    <s v="6"/>
    <d v="2024-11-19T00:00:00"/>
    <s v=""/>
    <s v="4200594733"/>
    <s v="50"/>
    <d v="2025-01-27T00:00:00"/>
    <d v="2025-01-27T00:00:00"/>
    <s v=""/>
    <d v="2025-02-03T00:00:00"/>
    <n v="30"/>
    <n v="8"/>
    <s v="Liberado"/>
    <n v="1"/>
    <n v="50"/>
    <n v="50"/>
    <n v="0"/>
    <n v="50"/>
    <n v="0"/>
    <s v="X"/>
    <s v="0.00"/>
    <s v=""/>
    <x v="7"/>
    <s v="HUNTSMAN"/>
    <s v="4746608"/>
    <s v=""/>
    <n v="0"/>
    <n v="0"/>
    <m/>
    <s v="7218|S24B05_P10253"/>
    <n v="7"/>
    <x v="0"/>
    <m/>
    <s v="YES"/>
    <n v="50"/>
    <s v=""/>
    <s v=""/>
    <n v="0"/>
    <s v="X"/>
    <n v="1"/>
    <s v=""/>
    <s v=""/>
    <s v=""/>
    <s v=""/>
    <n v="11"/>
    <n v="0"/>
    <m/>
    <n v="-361"/>
    <n v="0"/>
    <s v=""/>
    <s v=""/>
  </r>
  <r>
    <n v="157"/>
    <s v="1800600900000"/>
    <s v="ADHESIVO CONTACTO TEROKAL 2444"/>
    <s v="1101806908"/>
    <s v="7"/>
    <d v="2024-11-19T00:00:00"/>
    <s v=""/>
    <s v="4200594106"/>
    <s v="10"/>
    <d v="2025-01-22T00:00:00"/>
    <d v="2025-01-22T00:00:00"/>
    <s v=""/>
    <d v="2025-02-03T00:00:00"/>
    <n v="90"/>
    <n v="8"/>
    <s v="Liberado"/>
    <n v="2"/>
    <n v="340"/>
    <n v="1020"/>
    <n v="0"/>
    <n v="340"/>
    <n v="680"/>
    <s v="X"/>
    <s v="0.00"/>
    <s v=""/>
    <x v="7"/>
    <s v="HENKEL CORP."/>
    <s v="238403"/>
    <s v=""/>
    <n v="0"/>
    <n v="0"/>
    <m/>
    <s v="7218|S24B05_P10253"/>
    <n v="12"/>
    <x v="0"/>
    <m/>
    <s v="YES"/>
    <n v="1020"/>
    <s v=""/>
    <s v=""/>
    <n v="0"/>
    <s v="X"/>
    <n v="1"/>
    <s v=""/>
    <s v=""/>
    <s v=""/>
    <s v=""/>
    <n v="11"/>
    <n v="0"/>
    <m/>
    <n v="-361"/>
    <n v="0"/>
    <s v=""/>
    <s v=""/>
  </r>
  <r>
    <n v="158"/>
    <s v="1232525506900"/>
    <s v="CINTA ADH 50MM 390UM 7.5N/CM BLANC TEJID"/>
    <s v="1101806908"/>
    <s v="8"/>
    <d v="2024-11-19T00:00:00"/>
    <s v=""/>
    <s v="4200588735"/>
    <s v="10"/>
    <d v="2024-12-05T00:00:00"/>
    <d v="2024-12-10T00:00:00"/>
    <s v=""/>
    <d v="2025-01-13T00:00:00"/>
    <n v="30"/>
    <n v="8"/>
    <s v="Liberado"/>
    <n v="1"/>
    <n v="50"/>
    <n v="50"/>
    <n v="0"/>
    <n v="50"/>
    <n v="0"/>
    <s v="X"/>
    <s v="0.00"/>
    <s v=""/>
    <x v="9"/>
    <s v="TESA"/>
    <s v="4964"/>
    <s v=""/>
    <n v="0"/>
    <n v="0"/>
    <m/>
    <s v="7218|S24B05_P10253"/>
    <n v="39"/>
    <x v="0"/>
    <m/>
    <s v="YES"/>
    <n v="50"/>
    <s v=""/>
    <s v=""/>
    <n v="0"/>
    <s v="X"/>
    <n v="1"/>
    <s v=""/>
    <s v=""/>
    <s v=""/>
    <s v=""/>
    <n v="11"/>
    <n v="0"/>
    <m/>
    <n v="-382"/>
    <n v="0"/>
    <s v=""/>
    <s v=""/>
  </r>
  <r>
    <n v="159"/>
    <s v="39121415"/>
    <s v="Conector macho para PCB Molex serie SL d"/>
    <s v="1101807103"/>
    <s v="1"/>
    <d v="2024-11-20T00:00:00"/>
    <s v=""/>
    <s v="4800002736"/>
    <s v="380"/>
    <d v="2024-11-19T00:00:00"/>
    <s v=""/>
    <s v=""/>
    <d v="2024-11-21T00:00:00"/>
    <n v="0"/>
    <n v="0"/>
    <s v=""/>
    <n v="5"/>
    <n v="5"/>
    <n v="5"/>
    <n v="0"/>
    <n v="0"/>
    <n v="0"/>
    <s v="X"/>
    <s v="0.00"/>
    <s v=""/>
    <x v="0"/>
    <s v=""/>
    <s v="6700835"/>
    <s v=""/>
    <n v="0"/>
    <n v="0"/>
    <m/>
    <s v="7218|JA2583_1001"/>
    <n v="2"/>
    <x v="0"/>
    <m/>
    <s v="YES"/>
    <n v="5"/>
    <s v=""/>
    <s v=""/>
    <n v="0"/>
    <s v="X"/>
    <n v="1"/>
    <s v=""/>
    <s v=""/>
    <s v=""/>
    <s v=""/>
    <n v="11"/>
    <n v="0"/>
    <m/>
    <n v="-435"/>
    <n v="0"/>
    <s v=""/>
    <s v=""/>
  </r>
  <r>
    <n v="160"/>
    <s v="39121415"/>
    <s v="Conector macho para PCB Molex serie SL d"/>
    <s v="1101807103"/>
    <s v="2"/>
    <d v="2024-11-20T00:00:00"/>
    <s v=""/>
    <s v="4800002736"/>
    <s v="390"/>
    <d v="2024-11-19T00:00:00"/>
    <s v=""/>
    <s v=""/>
    <d v="2024-11-21T00:00:00"/>
    <n v="0"/>
    <n v="0"/>
    <s v=""/>
    <n v="10"/>
    <n v="10"/>
    <n v="10"/>
    <n v="0"/>
    <n v="0"/>
    <n v="0"/>
    <s v="X"/>
    <s v="0.00"/>
    <s v=""/>
    <x v="0"/>
    <s v=""/>
    <s v="6792499"/>
    <s v=""/>
    <n v="0"/>
    <n v="0"/>
    <m/>
    <s v="7218|JA2583_1001"/>
    <n v="2"/>
    <x v="0"/>
    <m/>
    <s v="YES"/>
    <n v="10"/>
    <s v=""/>
    <s v=""/>
    <n v="0"/>
    <s v="X"/>
    <n v="1"/>
    <s v=""/>
    <s v=""/>
    <s v=""/>
    <s v=""/>
    <n v="11"/>
    <n v="0"/>
    <m/>
    <n v="-435"/>
    <n v="0"/>
    <s v=""/>
    <s v=""/>
  </r>
  <r>
    <n v="161"/>
    <s v="39121402"/>
    <s v="Punto de toma de tierra para rack para p"/>
    <s v="1101807400"/>
    <s v="1"/>
    <d v="2024-11-20T00:00:00"/>
    <s v=""/>
    <s v="4800002736"/>
    <s v="700"/>
    <d v="2024-11-19T00:00:00"/>
    <s v=""/>
    <s v=""/>
    <d v="2024-11-21T00:00:00"/>
    <n v="0"/>
    <n v="0"/>
    <s v=""/>
    <n v="2"/>
    <n v="2"/>
    <n v="2"/>
    <n v="0"/>
    <n v="0"/>
    <n v="0"/>
    <s v="X"/>
    <s v="0.00"/>
    <s v=""/>
    <x v="0"/>
    <s v=""/>
    <s v="0392141"/>
    <s v=""/>
    <n v="0"/>
    <n v="0"/>
    <m/>
    <s v="7218|JA2585_1001"/>
    <n v="2"/>
    <x v="0"/>
    <m/>
    <s v="YES"/>
    <n v="2"/>
    <s v=""/>
    <s v=""/>
    <n v="0"/>
    <s v="X"/>
    <n v="1"/>
    <s v=""/>
    <s v=""/>
    <s v=""/>
    <s v=""/>
    <n v="11"/>
    <n v="0"/>
    <m/>
    <n v="-435"/>
    <n v="0"/>
    <s v=""/>
    <s v=""/>
  </r>
  <r>
    <n v="162"/>
    <s v="39121708"/>
    <s v="Carril DIN Perforado de Acero Phoenix Co"/>
    <s v="1101807400"/>
    <s v="2"/>
    <d v="2024-11-20T00:00:00"/>
    <s v=""/>
    <s v="4800002736"/>
    <s v="710"/>
    <d v="2024-11-19T00:00:00"/>
    <s v=""/>
    <s v=""/>
    <d v="2024-11-21T00:00:00"/>
    <n v="0"/>
    <n v="0"/>
    <s v=""/>
    <n v="1"/>
    <n v="1"/>
    <n v="1"/>
    <n v="0"/>
    <n v="0"/>
    <n v="0"/>
    <s v="X"/>
    <s v="0.00"/>
    <s v=""/>
    <x v="0"/>
    <s v=""/>
    <s v="6485738"/>
    <s v=""/>
    <n v="0"/>
    <n v="0"/>
    <m/>
    <s v="7218|JA2585_1001"/>
    <n v="2"/>
    <x v="0"/>
    <m/>
    <s v="YES"/>
    <n v="1"/>
    <s v=""/>
    <s v=""/>
    <n v="0"/>
    <s v="X"/>
    <n v="1"/>
    <s v=""/>
    <s v=""/>
    <s v=""/>
    <s v=""/>
    <n v="11"/>
    <n v="0"/>
    <m/>
    <n v="-435"/>
    <n v="0"/>
    <s v=""/>
    <s v=""/>
  </r>
  <r>
    <n v="163"/>
    <s v="32000000"/>
    <s v="Placa de Cierre APC, 483 x 45 x 28mm"/>
    <s v="1101807410"/>
    <s v="1"/>
    <d v="2024-11-20T00:00:00"/>
    <s v=""/>
    <s v="4800002736"/>
    <s v="720"/>
    <d v="2024-11-19T00:00:00"/>
    <s v=""/>
    <s v=""/>
    <d v="2024-11-21T00:00:00"/>
    <n v="0"/>
    <n v="0"/>
    <s v=""/>
    <n v="4"/>
    <n v="4"/>
    <n v="4"/>
    <n v="0"/>
    <n v="0"/>
    <n v="0"/>
    <s v="X"/>
    <s v="0.00"/>
    <s v=""/>
    <x v="0"/>
    <s v=""/>
    <s v="7794070"/>
    <s v=""/>
    <n v="0"/>
    <n v="0"/>
    <m/>
    <s v="7218|JA2585_1001"/>
    <n v="2"/>
    <x v="0"/>
    <m/>
    <s v="YES"/>
    <n v="4"/>
    <s v=""/>
    <s v=""/>
    <n v="0"/>
    <s v="X"/>
    <n v="1"/>
    <s v=""/>
    <s v=""/>
    <s v=""/>
    <s v=""/>
    <n v="11"/>
    <n v="0"/>
    <m/>
    <n v="-435"/>
    <n v="0"/>
    <s v=""/>
    <s v=""/>
  </r>
  <r>
    <n v="164"/>
    <s v="39121415"/>
    <s v="Conector D-sub FCT from Molex, Serie FL,"/>
    <s v="1101807607"/>
    <s v="1"/>
    <d v="2024-11-21T00:00:00"/>
    <s v=""/>
    <s v="4800002739"/>
    <s v="130"/>
    <d v="2024-11-20T00:00:00"/>
    <s v=""/>
    <s v=""/>
    <d v="2024-11-22T00:00:00"/>
    <n v="0"/>
    <n v="0"/>
    <s v=""/>
    <n v="2"/>
    <n v="2"/>
    <n v="2"/>
    <n v="0"/>
    <n v="0"/>
    <n v="0"/>
    <s v="X"/>
    <s v="0.00"/>
    <s v=""/>
    <x v="0"/>
    <s v=""/>
    <s v="8126368"/>
    <s v=""/>
    <n v="0"/>
    <n v="0"/>
    <m/>
    <s v="7218|JA2585_1001"/>
    <n v="2"/>
    <x v="0"/>
    <m/>
    <s v="YES"/>
    <n v="2"/>
    <s v=""/>
    <s v=""/>
    <n v="0"/>
    <s v="X"/>
    <n v="1"/>
    <s v=""/>
    <s v=""/>
    <s v=""/>
    <s v=""/>
    <n v="11"/>
    <n v="0"/>
    <m/>
    <n v="-434"/>
    <n v="0"/>
    <s v=""/>
    <s v=""/>
  </r>
  <r>
    <n v="165"/>
    <s v="39121402"/>
    <s v="Toma Kopp de 2P de color Negro, para Eur"/>
    <s v="1101807607"/>
    <s v="2"/>
    <d v="2024-11-21T00:00:00"/>
    <s v=""/>
    <s v="4800002739"/>
    <s v="140"/>
    <d v="2024-11-20T00:00:00"/>
    <s v=""/>
    <s v=""/>
    <d v="2024-11-22T00:00:00"/>
    <n v="0"/>
    <n v="0"/>
    <s v=""/>
    <n v="13"/>
    <n v="13"/>
    <n v="13"/>
    <n v="0"/>
    <n v="0"/>
    <n v="0"/>
    <s v="X"/>
    <s v="0.00"/>
    <s v=""/>
    <x v="0"/>
    <s v=""/>
    <s v="2425811"/>
    <s v=""/>
    <n v="0"/>
    <n v="0"/>
    <m/>
    <s v="7218|JA2585_1001"/>
    <n v="2"/>
    <x v="0"/>
    <m/>
    <s v="YES"/>
    <n v="13"/>
    <s v=""/>
    <s v=""/>
    <n v="0"/>
    <s v="X"/>
    <n v="1"/>
    <s v=""/>
    <s v=""/>
    <s v=""/>
    <s v=""/>
    <n v="11"/>
    <n v="0"/>
    <m/>
    <n v="-434"/>
    <n v="0"/>
    <s v=""/>
    <s v=""/>
  </r>
  <r>
    <n v="166"/>
    <s v="32000000"/>
    <s v="Placa de Cierre APC, 483 x 45 x 28mm"/>
    <s v="1101807610"/>
    <s v="1"/>
    <d v="2024-11-21T00:00:00"/>
    <s v=""/>
    <s v="4800002739"/>
    <s v="160"/>
    <d v="2024-11-20T00:00:00"/>
    <s v=""/>
    <s v=""/>
    <d v="2024-11-22T00:00:00"/>
    <n v="0"/>
    <n v="0"/>
    <s v=""/>
    <n v="4"/>
    <n v="4"/>
    <n v="4"/>
    <n v="0"/>
    <n v="0"/>
    <n v="0"/>
    <s v="X"/>
    <s v="0.00"/>
    <s v=""/>
    <x v="0"/>
    <s v=""/>
    <s v="7794070"/>
    <s v=""/>
    <n v="0"/>
    <n v="0"/>
    <m/>
    <s v="7218|JA2585_1001"/>
    <n v="2"/>
    <x v="0"/>
    <m/>
    <s v="YES"/>
    <n v="4"/>
    <s v=""/>
    <s v=""/>
    <n v="0"/>
    <s v="X"/>
    <n v="1"/>
    <s v=""/>
    <s v=""/>
    <s v=""/>
    <s v=""/>
    <n v="11"/>
    <n v="0"/>
    <m/>
    <n v="-434"/>
    <n v="0"/>
    <s v=""/>
    <s v=""/>
  </r>
  <r>
    <n v="167"/>
    <s v=""/>
    <s v="MONTAJE SIMULADOR A320"/>
    <s v="1101807791"/>
    <s v="1"/>
    <d v="2024-11-21T00:00:00"/>
    <s v=""/>
    <s v="4300335965"/>
    <s v="10"/>
    <d v="2024-11-25T00:00:00"/>
    <d v="2024-11-27T00:00:00"/>
    <s v=""/>
    <d v="2024-12-14T00:00:00"/>
    <n v="0"/>
    <n v="0"/>
    <s v="Liberado"/>
    <n v="1"/>
    <n v="1"/>
    <n v="0"/>
    <n v="0"/>
    <n v="0"/>
    <n v="0"/>
    <s v="X"/>
    <s v="0.00"/>
    <s v=""/>
    <x v="3"/>
    <s v=""/>
    <s v=""/>
    <s v=""/>
    <n v="0"/>
    <n v="0"/>
    <m/>
    <s v="7218|JA2593_1001"/>
    <n v="19"/>
    <x v="0"/>
    <m/>
    <s v="YES"/>
    <n v="0"/>
    <s v=""/>
    <s v=""/>
    <n v="0"/>
    <s v="X"/>
    <n v="1"/>
    <s v=""/>
    <s v=""/>
    <s v=""/>
    <s v=""/>
    <n v="11"/>
    <n v="0"/>
    <m/>
    <n v="-412"/>
    <n v="0"/>
    <s v=""/>
    <s v=""/>
  </r>
  <r>
    <n v="168"/>
    <s v="39121723"/>
    <s v="Tubo termorretr&amp;#225;ctil HellermannTyto"/>
    <s v="1101807940"/>
    <s v="1"/>
    <d v="2024-11-21T00:00:00"/>
    <s v=""/>
    <s v="4800002739"/>
    <s v="490"/>
    <d v="2024-11-20T00:00:00"/>
    <s v=""/>
    <s v=""/>
    <d v="2024-11-22T00:00:00"/>
    <n v="0"/>
    <n v="0"/>
    <s v=""/>
    <n v="1"/>
    <n v="1"/>
    <n v="1"/>
    <n v="0"/>
    <n v="0"/>
    <n v="0"/>
    <s v="X"/>
    <s v="0.00"/>
    <s v=""/>
    <x v="0"/>
    <s v=""/>
    <s v="1331782"/>
    <s v=""/>
    <n v="0"/>
    <n v="0"/>
    <m/>
    <s v="7218|JA2585_1001"/>
    <n v="2"/>
    <x v="0"/>
    <m/>
    <s v="YES"/>
    <n v="1"/>
    <s v=""/>
    <s v=""/>
    <n v="0"/>
    <s v="X"/>
    <n v="1"/>
    <s v=""/>
    <s v=""/>
    <s v=""/>
    <s v=""/>
    <n v="11"/>
    <n v="0"/>
    <m/>
    <n v="-434"/>
    <n v="0"/>
    <s v=""/>
    <s v=""/>
  </r>
  <r>
    <n v="169"/>
    <s v="39121723"/>
    <s v="Tubo termorretr&amp;#225;ctil HellermannTyto"/>
    <s v="1101807940"/>
    <s v="2"/>
    <d v="2024-11-21T00:00:00"/>
    <s v=""/>
    <s v="4800002739"/>
    <s v="500"/>
    <d v="2024-11-20T00:00:00"/>
    <s v=""/>
    <s v=""/>
    <d v="2024-11-22T00:00:00"/>
    <n v="0"/>
    <n v="0"/>
    <s v=""/>
    <n v="1"/>
    <n v="1"/>
    <n v="1"/>
    <n v="0"/>
    <n v="0"/>
    <n v="0"/>
    <s v="X"/>
    <s v="0.00"/>
    <s v=""/>
    <x v="0"/>
    <s v=""/>
    <s v="1331780"/>
    <s v=""/>
    <n v="0"/>
    <n v="0"/>
    <m/>
    <s v="7218|JA2585_1001"/>
    <n v="2"/>
    <x v="0"/>
    <m/>
    <s v="YES"/>
    <n v="1"/>
    <s v=""/>
    <s v=""/>
    <n v="0"/>
    <s v="X"/>
    <n v="1"/>
    <s v=""/>
    <s v=""/>
    <s v=""/>
    <s v=""/>
    <n v="11"/>
    <n v="0"/>
    <m/>
    <n v="-434"/>
    <n v="0"/>
    <s v=""/>
    <s v=""/>
  </r>
  <r>
    <n v="170"/>
    <s v="39121321"/>
    <s v="Juego de tornillos Rittal serie EL, para"/>
    <s v="1101808178"/>
    <s v="1"/>
    <d v="2024-11-22T00:00:00"/>
    <s v=""/>
    <s v="4800002739"/>
    <s v="820"/>
    <d v="2024-11-20T00:00:00"/>
    <s v=""/>
    <s v=""/>
    <d v="2024-11-23T00:00:00"/>
    <n v="0"/>
    <n v="0"/>
    <s v=""/>
    <n v="50"/>
    <n v="50"/>
    <n v="50"/>
    <n v="0"/>
    <n v="0"/>
    <n v="0"/>
    <s v="X"/>
    <s v="0.00"/>
    <s v=""/>
    <x v="0"/>
    <s v=""/>
    <s v="8262903"/>
    <s v=""/>
    <n v="0"/>
    <n v="0"/>
    <m/>
    <s v="7218|JA2585_1001"/>
    <n v="3"/>
    <x v="0"/>
    <m/>
    <s v="YES"/>
    <n v="50"/>
    <s v=""/>
    <s v=""/>
    <n v="0"/>
    <s v="X"/>
    <n v="1"/>
    <s v=""/>
    <s v=""/>
    <s v=""/>
    <s v=""/>
    <n v="11"/>
    <n v="0"/>
    <m/>
    <n v="-433"/>
    <n v="0"/>
    <s v=""/>
    <s v=""/>
  </r>
  <r>
    <n v="171"/>
    <s v="32000000"/>
    <s v="Tuerca en jaula nVent SCHROFF 21100-003"/>
    <s v="1101808178"/>
    <s v="2"/>
    <d v="2024-11-22T00:00:00"/>
    <s v=""/>
    <s v="4800002739"/>
    <s v="830"/>
    <d v="2024-11-20T00:00:00"/>
    <s v=""/>
    <s v=""/>
    <d v="2024-11-23T00:00:00"/>
    <n v="0"/>
    <n v="0"/>
    <s v=""/>
    <n v="200"/>
    <n v="200"/>
    <n v="200"/>
    <n v="0"/>
    <n v="0"/>
    <n v="0"/>
    <s v="X"/>
    <s v="0.00"/>
    <s v=""/>
    <x v="0"/>
    <s v=""/>
    <s v="2457843"/>
    <s v=""/>
    <n v="0"/>
    <n v="0"/>
    <m/>
    <s v="7218|JA2585_1001"/>
    <n v="3"/>
    <x v="0"/>
    <m/>
    <s v="YES"/>
    <n v="200"/>
    <s v=""/>
    <s v=""/>
    <n v="0"/>
    <s v="X"/>
    <n v="1"/>
    <s v=""/>
    <s v=""/>
    <s v=""/>
    <s v=""/>
    <n v="11"/>
    <n v="0"/>
    <m/>
    <n v="-433"/>
    <n v="0"/>
    <s v=""/>
    <s v=""/>
  </r>
  <r>
    <n v="172"/>
    <s v="39121321"/>
    <s v="Earth Bar Rittal 7113000"/>
    <s v="1101808178"/>
    <s v="3"/>
    <d v="2024-11-22T00:00:00"/>
    <s v=""/>
    <s v="4800002739"/>
    <s v="840"/>
    <d v="2024-11-20T00:00:00"/>
    <s v=""/>
    <s v=""/>
    <d v="2024-11-23T00:00:00"/>
    <n v="0"/>
    <n v="0"/>
    <s v=""/>
    <n v="8"/>
    <n v="8"/>
    <n v="8"/>
    <n v="0"/>
    <n v="0"/>
    <n v="0"/>
    <s v="X"/>
    <s v="0.00"/>
    <s v=""/>
    <x v="0"/>
    <s v=""/>
    <s v="8262868"/>
    <s v=""/>
    <n v="0"/>
    <n v="0"/>
    <m/>
    <s v="7218|JA2585_1001"/>
    <n v="3"/>
    <x v="0"/>
    <m/>
    <s v="YES"/>
    <n v="8"/>
    <s v=""/>
    <s v=""/>
    <n v="0"/>
    <s v="X"/>
    <n v="1"/>
    <s v=""/>
    <s v=""/>
    <s v=""/>
    <s v=""/>
    <n v="11"/>
    <n v="0"/>
    <m/>
    <n v="-433"/>
    <n v="0"/>
    <s v=""/>
    <s v=""/>
  </r>
  <r>
    <n v="173"/>
    <s v="39121413"/>
    <s v="Protecci&amp;#243;n contra tirones Plateado"/>
    <s v="1101808334"/>
    <s v="1"/>
    <d v="2024-11-22T00:00:00"/>
    <s v=""/>
    <s v="4800002740"/>
    <s v="350"/>
    <d v="2024-11-22T00:00:00"/>
    <s v=""/>
    <s v=""/>
    <d v="2024-11-23T00:00:00"/>
    <n v="0"/>
    <n v="0"/>
    <s v=""/>
    <n v="1"/>
    <n v="1"/>
    <n v="1"/>
    <n v="0"/>
    <n v="0"/>
    <n v="0"/>
    <s v="X"/>
    <s v="0.00"/>
    <s v=""/>
    <x v="0"/>
    <s v=""/>
    <s v="2614993"/>
    <s v=""/>
    <n v="0"/>
    <n v="0"/>
    <m/>
    <s v="7218|JA2586_1001"/>
    <n v="1"/>
    <x v="0"/>
    <m/>
    <s v="YES"/>
    <n v="1"/>
    <s v=""/>
    <s v=""/>
    <n v="0"/>
    <s v="X"/>
    <n v="1"/>
    <s v=""/>
    <s v=""/>
    <s v=""/>
    <s v=""/>
    <n v="11"/>
    <n v="0"/>
    <m/>
    <n v="-433"/>
    <n v="0"/>
    <s v=""/>
    <s v=""/>
  </r>
  <r>
    <n v="174"/>
    <s v="39121413"/>
    <s v="Conector circular Amphenol Limited Conec"/>
    <s v="1101808337"/>
    <s v="1"/>
    <d v="2024-11-22T00:00:00"/>
    <s v=""/>
    <s v="4800002740"/>
    <s v="360"/>
    <d v="2024-11-22T00:00:00"/>
    <s v=""/>
    <s v=""/>
    <d v="2024-11-23T00:00:00"/>
    <n v="0"/>
    <n v="0"/>
    <s v=""/>
    <n v="2"/>
    <n v="2"/>
    <n v="2"/>
    <n v="0"/>
    <n v="0"/>
    <n v="0"/>
    <s v="X"/>
    <s v="0.00"/>
    <s v=""/>
    <x v="0"/>
    <s v=""/>
    <s v="2368153"/>
    <s v=""/>
    <n v="0"/>
    <n v="0"/>
    <m/>
    <s v="7218|JA2582_1001"/>
    <n v="1"/>
    <x v="0"/>
    <m/>
    <s v="YES"/>
    <n v="2"/>
    <s v=""/>
    <s v=""/>
    <n v="0"/>
    <s v="X"/>
    <n v="1"/>
    <s v=""/>
    <s v=""/>
    <s v=""/>
    <s v=""/>
    <n v="11"/>
    <n v="0"/>
    <m/>
    <n v="-433"/>
    <n v="0"/>
    <s v=""/>
    <s v=""/>
  </r>
  <r>
    <n v="175"/>
    <s v="39121413"/>
    <s v="Protecci&amp;#243;n contra tirones Plateado"/>
    <s v="1101808337"/>
    <s v="2"/>
    <d v="2024-11-22T00:00:00"/>
    <s v=""/>
    <s v="4800002740"/>
    <s v="370"/>
    <d v="2024-11-22T00:00:00"/>
    <s v=""/>
    <s v=""/>
    <d v="2024-11-23T00:00:00"/>
    <n v="0"/>
    <n v="0"/>
    <s v=""/>
    <n v="2"/>
    <n v="2"/>
    <n v="2"/>
    <n v="0"/>
    <n v="0"/>
    <n v="0"/>
    <s v="X"/>
    <s v="0.00"/>
    <s v=""/>
    <x v="0"/>
    <s v=""/>
    <s v="2614964"/>
    <s v=""/>
    <n v="0"/>
    <n v="0"/>
    <m/>
    <s v="7218|JA2582_1001"/>
    <n v="1"/>
    <x v="0"/>
    <m/>
    <s v="YES"/>
    <n v="2"/>
    <s v=""/>
    <s v=""/>
    <n v="0"/>
    <s v="X"/>
    <n v="1"/>
    <s v=""/>
    <s v=""/>
    <s v=""/>
    <s v=""/>
    <n v="11"/>
    <n v="0"/>
    <m/>
    <n v="-433"/>
    <n v="0"/>
    <s v=""/>
    <s v=""/>
  </r>
  <r>
    <n v="176"/>
    <s v=""/>
    <s v="ADAPTACIÓN DEL BASEFRAME"/>
    <s v="1101809006"/>
    <s v="1"/>
    <d v="2024-11-25T00:00:00"/>
    <s v=""/>
    <s v="4300336226"/>
    <s v="10"/>
    <d v="2024-11-28T00:00:00"/>
    <d v="2024-11-29T00:00:00"/>
    <s v=""/>
    <d v="2024-12-24T00:00:00"/>
    <n v="0"/>
    <n v="0"/>
    <s v="Liberado"/>
    <n v="1"/>
    <n v="1"/>
    <n v="0"/>
    <n v="0"/>
    <n v="0"/>
    <n v="0"/>
    <s v="X"/>
    <s v="0.00"/>
    <s v=""/>
    <x v="10"/>
    <s v=""/>
    <s v=""/>
    <s v=""/>
    <n v="0"/>
    <n v="0"/>
    <m/>
    <s v="7218|JA2580_1001"/>
    <n v="26"/>
    <x v="0"/>
    <m/>
    <s v="YES"/>
    <n v="0"/>
    <s v=""/>
    <s v=""/>
    <n v="0"/>
    <s v="X"/>
    <n v="1"/>
    <s v=""/>
    <s v=""/>
    <s v=""/>
    <s v=""/>
    <n v="11"/>
    <n v="0"/>
    <m/>
    <n v="-402"/>
    <n v="0"/>
    <s v=""/>
    <s v=""/>
  </r>
  <r>
    <n v="177"/>
    <s v=""/>
    <s v="PUESTA A PUNTO/EN SERVICIO SIMULACION"/>
    <s v="1101810000"/>
    <s v="1"/>
    <d v="2024-11-27T00:00:00"/>
    <s v=""/>
    <s v="4300336149"/>
    <s v="10"/>
    <d v="2024-11-27T00:00:00"/>
    <d v="2025-02-14T00:00:00"/>
    <s v=""/>
    <d v="2024-12-30T00:00:00"/>
    <n v="0"/>
    <n v="0"/>
    <s v="Liberado"/>
    <n v="1"/>
    <n v="1"/>
    <n v="0"/>
    <n v="0"/>
    <n v="0"/>
    <n v="0"/>
    <s v="X"/>
    <s v="0.00"/>
    <s v=""/>
    <x v="11"/>
    <s v=""/>
    <s v=""/>
    <s v=""/>
    <n v="0"/>
    <n v="0"/>
    <m/>
    <s v="7218|JA2582_1001"/>
    <n v="33"/>
    <x v="0"/>
    <m/>
    <s v="YES"/>
    <n v="0"/>
    <s v=""/>
    <s v=""/>
    <n v="0"/>
    <s v="X"/>
    <n v="1"/>
    <s v=""/>
    <s v=""/>
    <s v=""/>
    <s v=""/>
    <n v="11"/>
    <n v="0"/>
    <m/>
    <n v="-396"/>
    <n v="0"/>
    <s v=""/>
    <s v=""/>
  </r>
  <r>
    <n v="178"/>
    <s v="39121412"/>
    <s v="Carcasa de conector circular Amphenol Li"/>
    <s v="1101810008"/>
    <s v="1"/>
    <d v="2024-11-27T00:00:00"/>
    <s v=""/>
    <s v="4800002747"/>
    <s v="450"/>
    <d v="2024-11-26T00:00:00"/>
    <s v=""/>
    <s v=""/>
    <d v="2024-11-28T00:00:00"/>
    <n v="0"/>
    <n v="0"/>
    <s v=""/>
    <n v="2"/>
    <n v="2"/>
    <n v="2"/>
    <n v="0"/>
    <n v="0"/>
    <n v="0"/>
    <s v="X"/>
    <s v="0.00"/>
    <s v=""/>
    <x v="0"/>
    <s v=""/>
    <s v="2067562"/>
    <s v=""/>
    <n v="0"/>
    <n v="0"/>
    <m/>
    <s v="7218|JA2582_1001"/>
    <n v="2"/>
    <x v="0"/>
    <m/>
    <s v="YES"/>
    <n v="2"/>
    <s v=""/>
    <s v=""/>
    <n v="0"/>
    <s v="X"/>
    <n v="1"/>
    <s v=""/>
    <s v=""/>
    <s v=""/>
    <s v=""/>
    <n v="11"/>
    <n v="0"/>
    <m/>
    <n v="-428"/>
    <n v="0"/>
    <s v=""/>
    <s v=""/>
  </r>
  <r>
    <n v="179"/>
    <s v="39121412"/>
    <s v="Carcasa de conector circular Amphenol M8"/>
    <s v="1101810012"/>
    <s v="1"/>
    <d v="2024-11-27T00:00:00"/>
    <s v=""/>
    <s v="4800002747"/>
    <s v="460"/>
    <d v="2024-11-26T00:00:00"/>
    <s v=""/>
    <s v=""/>
    <d v="2024-11-28T00:00:00"/>
    <n v="0"/>
    <n v="0"/>
    <s v=""/>
    <n v="2"/>
    <n v="2"/>
    <n v="2"/>
    <n v="0"/>
    <n v="0"/>
    <n v="0"/>
    <s v="X"/>
    <s v="0.00"/>
    <s v=""/>
    <x v="0"/>
    <s v=""/>
    <s v="2067519"/>
    <s v=""/>
    <n v="0"/>
    <n v="0"/>
    <m/>
    <s v="7218|JA2593_1001"/>
    <n v="2"/>
    <x v="0"/>
    <m/>
    <s v="YES"/>
    <n v="2"/>
    <s v=""/>
    <s v=""/>
    <n v="0"/>
    <s v="X"/>
    <n v="1"/>
    <s v=""/>
    <s v=""/>
    <s v=""/>
    <s v=""/>
    <n v="11"/>
    <n v="0"/>
    <m/>
    <n v="-428"/>
    <n v="0"/>
    <s v=""/>
    <s v=""/>
  </r>
  <r>
    <n v="180"/>
    <s v="39121402"/>
    <s v="Toma Kopp de 2P de color Negro, para Eur"/>
    <s v="1101810025"/>
    <s v="1"/>
    <d v="2024-11-27T00:00:00"/>
    <s v=""/>
    <s v="4800002747"/>
    <s v="470"/>
    <d v="2024-11-26T00:00:00"/>
    <s v=""/>
    <s v=""/>
    <d v="2024-11-28T00:00:00"/>
    <n v="0"/>
    <n v="0"/>
    <s v=""/>
    <n v="1"/>
    <n v="1"/>
    <n v="1"/>
    <n v="0"/>
    <n v="0"/>
    <n v="0"/>
    <s v="X"/>
    <s v="0.00"/>
    <s v=""/>
    <x v="0"/>
    <s v=""/>
    <s v="2425811"/>
    <s v=""/>
    <n v="0"/>
    <n v="0"/>
    <m/>
    <s v="7218|JA2593_1001"/>
    <n v="2"/>
    <x v="0"/>
    <m/>
    <s v="YES"/>
    <n v="1"/>
    <s v=""/>
    <s v=""/>
    <n v="0"/>
    <s v="X"/>
    <n v="1"/>
    <s v=""/>
    <s v=""/>
    <s v=""/>
    <s v=""/>
    <n v="11"/>
    <n v="0"/>
    <m/>
    <n v="-428"/>
    <n v="0"/>
    <s v=""/>
    <s v=""/>
  </r>
  <r>
    <n v="181"/>
    <s v="39121402"/>
    <s v="Toma Kopp de 2P de color Negro, para Eur"/>
    <s v="1101810025"/>
    <s v="2"/>
    <d v="2024-11-27T00:00:00"/>
    <s v=""/>
    <s v="4800002747"/>
    <s v="480"/>
    <d v="2024-11-26T00:00:00"/>
    <s v=""/>
    <s v=""/>
    <d v="2024-11-28T00:00:00"/>
    <n v="0"/>
    <n v="0"/>
    <s v=""/>
    <n v="1"/>
    <n v="1"/>
    <n v="1"/>
    <n v="0"/>
    <n v="0"/>
    <n v="0"/>
    <s v="X"/>
    <s v="0.00"/>
    <s v=""/>
    <x v="0"/>
    <s v=""/>
    <s v="2425811"/>
    <s v=""/>
    <n v="0"/>
    <n v="0"/>
    <m/>
    <s v="7218|JA2593_1001"/>
    <n v="2"/>
    <x v="0"/>
    <m/>
    <s v="YES"/>
    <n v="1"/>
    <s v=""/>
    <s v=""/>
    <n v="0"/>
    <s v="X"/>
    <n v="1"/>
    <s v=""/>
    <s v=""/>
    <s v=""/>
    <s v=""/>
    <n v="11"/>
    <n v="0"/>
    <m/>
    <n v="-428"/>
    <n v="0"/>
    <s v=""/>
    <s v=""/>
  </r>
  <r>
    <n v="182"/>
    <s v="39121413"/>
    <s v="Protecci&amp;#243;n contra tirones Plateado"/>
    <s v="1101810045"/>
    <s v="1"/>
    <d v="2024-11-27T00:00:00"/>
    <s v=""/>
    <s v="4800002747"/>
    <s v="530"/>
    <d v="2024-11-26T00:00:00"/>
    <s v=""/>
    <s v=""/>
    <d v="2024-11-28T00:00:00"/>
    <n v="0"/>
    <n v="0"/>
    <s v=""/>
    <n v="2"/>
    <n v="2"/>
    <n v="2"/>
    <n v="0"/>
    <n v="0"/>
    <n v="0"/>
    <s v="X"/>
    <s v="0.00"/>
    <s v=""/>
    <x v="0"/>
    <s v=""/>
    <s v="2614993"/>
    <s v=""/>
    <n v="0"/>
    <n v="0"/>
    <m/>
    <s v="7218|JA2593_1001"/>
    <n v="2"/>
    <x v="0"/>
    <m/>
    <s v="YES"/>
    <n v="2"/>
    <s v=""/>
    <s v=""/>
    <n v="0"/>
    <s v="X"/>
    <n v="1"/>
    <s v=""/>
    <s v=""/>
    <s v=""/>
    <s v=""/>
    <n v="11"/>
    <n v="0"/>
    <m/>
    <n v="-428"/>
    <n v="0"/>
    <s v=""/>
    <s v=""/>
  </r>
  <r>
    <n v="183"/>
    <s v="39121413"/>
    <s v="Protecci&amp;#243;n contra tirones Plateado"/>
    <s v="1101810070"/>
    <s v="1"/>
    <d v="2024-11-27T00:00:00"/>
    <s v=""/>
    <s v="4800002747"/>
    <s v="590"/>
    <d v="2024-11-26T00:00:00"/>
    <s v=""/>
    <s v=""/>
    <d v="2024-11-28T00:00:00"/>
    <n v="0"/>
    <n v="0"/>
    <s v=""/>
    <n v="2"/>
    <n v="2"/>
    <n v="2"/>
    <n v="0"/>
    <n v="0"/>
    <n v="0"/>
    <s v="X"/>
    <s v="0.00"/>
    <s v=""/>
    <x v="0"/>
    <s v=""/>
    <s v="2614993"/>
    <s v=""/>
    <n v="0"/>
    <n v="0"/>
    <m/>
    <s v="7218|JA2586_1001"/>
    <n v="2"/>
    <x v="0"/>
    <m/>
    <s v="YES"/>
    <n v="2"/>
    <s v=""/>
    <s v=""/>
    <n v="0"/>
    <s v="X"/>
    <n v="1"/>
    <s v=""/>
    <s v=""/>
    <s v=""/>
    <s v=""/>
    <n v="11"/>
    <n v="0"/>
    <m/>
    <n v="-428"/>
    <n v="0"/>
    <s v=""/>
    <s v=""/>
  </r>
  <r>
    <n v="184"/>
    <s v="32000000"/>
    <s v="Conector circular MIL-C-38999 serie III"/>
    <s v="1101810502"/>
    <s v="1"/>
    <d v="2024-11-28T00:00:00"/>
    <s v=""/>
    <s v="4800002749"/>
    <s v="190"/>
    <d v="2024-11-27T00:00:00"/>
    <s v=""/>
    <s v=""/>
    <d v="2024-11-29T00:00:00"/>
    <n v="0"/>
    <n v="0"/>
    <s v=""/>
    <n v="1"/>
    <n v="1"/>
    <n v="1"/>
    <n v="0"/>
    <n v="0"/>
    <n v="0"/>
    <s v="X"/>
    <s v="0.00"/>
    <s v=""/>
    <x v="0"/>
    <s v=""/>
    <s v="2804851"/>
    <s v=""/>
    <n v="0"/>
    <n v="0"/>
    <m/>
    <s v="7218|JA2585_1001"/>
    <n v="2"/>
    <x v="0"/>
    <m/>
    <s v="YES"/>
    <n v="1"/>
    <s v=""/>
    <s v=""/>
    <n v="0"/>
    <s v="X"/>
    <n v="1"/>
    <s v=""/>
    <s v=""/>
    <s v=""/>
    <s v=""/>
    <n v="11"/>
    <n v="0"/>
    <m/>
    <n v="-427"/>
    <n v="0"/>
    <s v=""/>
    <s v=""/>
  </r>
  <r>
    <n v="185"/>
    <s v="32000000"/>
    <s v="Conector circular MIL-C-38999 serie III"/>
    <s v="1101810502"/>
    <s v="2"/>
    <d v="2024-11-28T00:00:00"/>
    <s v=""/>
    <s v="4800002749"/>
    <s v="200"/>
    <d v="2024-11-27T00:00:00"/>
    <s v=""/>
    <s v=""/>
    <d v="2024-11-29T00:00:00"/>
    <n v="0"/>
    <n v="0"/>
    <s v=""/>
    <n v="1"/>
    <n v="1"/>
    <n v="1"/>
    <n v="0"/>
    <n v="0"/>
    <n v="0"/>
    <s v="X"/>
    <s v="0.00"/>
    <s v=""/>
    <x v="0"/>
    <s v=""/>
    <s v="2804922"/>
    <s v=""/>
    <n v="0"/>
    <n v="0"/>
    <m/>
    <s v="7218|JA2585_1001"/>
    <n v="2"/>
    <x v="0"/>
    <m/>
    <s v="YES"/>
    <n v="1"/>
    <s v=""/>
    <s v=""/>
    <n v="0"/>
    <s v="X"/>
    <n v="1"/>
    <s v=""/>
    <s v=""/>
    <s v=""/>
    <s v=""/>
    <n v="11"/>
    <n v="0"/>
    <m/>
    <n v="-427"/>
    <n v="0"/>
    <s v=""/>
    <s v=""/>
  </r>
  <r>
    <n v="186"/>
    <s v="26121629"/>
    <s v="Cable de alimentaci&amp;#243;n RS PRO Negro"/>
    <s v="1101810502"/>
    <s v="3"/>
    <d v="2024-11-28T00:00:00"/>
    <s v=""/>
    <s v="4800002749"/>
    <s v="210"/>
    <d v="2024-11-27T00:00:00"/>
    <s v=""/>
    <s v=""/>
    <d v="2024-11-29T00:00:00"/>
    <n v="0"/>
    <n v="0"/>
    <s v=""/>
    <n v="5"/>
    <n v="5"/>
    <n v="5"/>
    <n v="0"/>
    <n v="0"/>
    <n v="0"/>
    <s v="X"/>
    <s v="0.00"/>
    <s v=""/>
    <x v="0"/>
    <s v=""/>
    <s v="0487277"/>
    <s v=""/>
    <n v="0"/>
    <n v="0"/>
    <m/>
    <s v="7218|JA2585_1001"/>
    <n v="2"/>
    <x v="0"/>
    <m/>
    <s v="YES"/>
    <n v="5"/>
    <s v=""/>
    <s v=""/>
    <n v="0"/>
    <s v="X"/>
    <n v="1"/>
    <s v=""/>
    <s v=""/>
    <s v=""/>
    <s v=""/>
    <n v="11"/>
    <n v="0"/>
    <m/>
    <n v="-427"/>
    <n v="0"/>
    <s v=""/>
    <s v=""/>
  </r>
  <r>
    <n v="187"/>
    <s v="39121415"/>
    <s v="Conector macho para PCB Molex serie SL d"/>
    <s v="1101810566"/>
    <s v="1"/>
    <d v="2024-11-28T00:00:00"/>
    <s v=""/>
    <s v="4800002749"/>
    <s v="240"/>
    <d v="2024-11-27T00:00:00"/>
    <s v=""/>
    <s v=""/>
    <d v="2024-11-29T00:00:00"/>
    <n v="0"/>
    <n v="0"/>
    <s v=""/>
    <n v="15"/>
    <n v="15"/>
    <n v="15"/>
    <n v="0"/>
    <n v="0"/>
    <n v="0"/>
    <s v="X"/>
    <s v="0.00"/>
    <s v=""/>
    <x v="0"/>
    <s v=""/>
    <s v="6700835"/>
    <s v=""/>
    <n v="0"/>
    <n v="0"/>
    <m/>
    <s v="7218|JA2583_1001"/>
    <n v="2"/>
    <x v="0"/>
    <m/>
    <s v="YES"/>
    <n v="15"/>
    <s v=""/>
    <s v=""/>
    <n v="0"/>
    <s v="X"/>
    <n v="1"/>
    <s v=""/>
    <s v=""/>
    <s v=""/>
    <s v=""/>
    <n v="11"/>
    <n v="0"/>
    <m/>
    <n v="-427"/>
    <n v="0"/>
    <s v=""/>
    <s v=""/>
  </r>
  <r>
    <n v="188"/>
    <s v="39121415"/>
    <s v="Conector macho para PCB Molex serie SL d"/>
    <s v="1101810566"/>
    <s v="2"/>
    <d v="2024-11-28T00:00:00"/>
    <s v=""/>
    <s v="4800002749"/>
    <s v="250"/>
    <d v="2024-11-27T00:00:00"/>
    <s v=""/>
    <s v=""/>
    <d v="2024-11-29T00:00:00"/>
    <n v="0"/>
    <n v="0"/>
    <s v=""/>
    <n v="10"/>
    <n v="10"/>
    <n v="10"/>
    <n v="0"/>
    <n v="0"/>
    <n v="0"/>
    <s v="X"/>
    <s v="0.00"/>
    <s v=""/>
    <x v="0"/>
    <s v=""/>
    <s v="6792499"/>
    <s v=""/>
    <n v="0"/>
    <n v="0"/>
    <m/>
    <s v="7218|JA2583_1001"/>
    <n v="2"/>
    <x v="0"/>
    <m/>
    <s v="YES"/>
    <n v="10"/>
    <s v=""/>
    <s v=""/>
    <n v="0"/>
    <s v="X"/>
    <n v="1"/>
    <s v=""/>
    <s v=""/>
    <s v=""/>
    <s v=""/>
    <n v="11"/>
    <n v="0"/>
    <m/>
    <n v="-427"/>
    <n v="0"/>
    <s v=""/>
    <s v=""/>
  </r>
  <r>
    <n v="189"/>
    <s v="39121415"/>
    <s v="Conector macho para PCB Molex serie SL d"/>
    <s v="1101810754"/>
    <s v="1"/>
    <d v="2024-11-28T00:00:00"/>
    <s v=""/>
    <s v="4800002750"/>
    <s v="390"/>
    <d v="2024-11-28T00:00:00"/>
    <s v=""/>
    <s v=""/>
    <d v="2024-11-29T00:00:00"/>
    <n v="0"/>
    <n v="0"/>
    <s v=""/>
    <n v="25"/>
    <n v="25"/>
    <n v="25"/>
    <n v="0"/>
    <n v="0"/>
    <n v="0"/>
    <s v="X"/>
    <s v="0.00"/>
    <s v=""/>
    <x v="0"/>
    <s v=""/>
    <s v="6700835"/>
    <s v=""/>
    <n v="0"/>
    <n v="0"/>
    <m/>
    <s v="7218|JA2593_1001"/>
    <n v="1"/>
    <x v="0"/>
    <m/>
    <s v="YES"/>
    <n v="25"/>
    <s v=""/>
    <s v=""/>
    <n v="0"/>
    <s v="X"/>
    <n v="1"/>
    <s v=""/>
    <s v=""/>
    <s v=""/>
    <s v=""/>
    <n v="11"/>
    <n v="0"/>
    <m/>
    <n v="-427"/>
    <n v="0"/>
    <s v=""/>
    <s v=""/>
  </r>
  <r>
    <n v="190"/>
    <s v="39121415"/>
    <s v="Conector macho para PCB Molex serie SL d"/>
    <s v="1101810754"/>
    <s v="2"/>
    <d v="2024-11-28T00:00:00"/>
    <s v=""/>
    <s v="4800002750"/>
    <s v="400"/>
    <d v="2024-11-28T00:00:00"/>
    <s v=""/>
    <s v=""/>
    <d v="2024-11-29T00:00:00"/>
    <n v="0"/>
    <n v="0"/>
    <s v=""/>
    <n v="30"/>
    <n v="30"/>
    <n v="30"/>
    <n v="0"/>
    <n v="0"/>
    <n v="0"/>
    <s v="X"/>
    <s v="0.00"/>
    <s v=""/>
    <x v="0"/>
    <s v=""/>
    <s v="6792499"/>
    <s v=""/>
    <n v="0"/>
    <n v="0"/>
    <m/>
    <s v="7218|JA2593_1001"/>
    <n v="1"/>
    <x v="0"/>
    <m/>
    <s v="YES"/>
    <n v="30"/>
    <s v=""/>
    <s v=""/>
    <n v="0"/>
    <s v="X"/>
    <n v="1"/>
    <s v=""/>
    <s v=""/>
    <s v=""/>
    <s v=""/>
    <n v="11"/>
    <n v="0"/>
    <m/>
    <n v="-427"/>
    <n v="0"/>
    <s v=""/>
    <s v=""/>
  </r>
  <r>
    <n v="191"/>
    <s v="39121412"/>
    <s v="Carcasa de conector circular Amphenol M8"/>
    <s v="1101810754"/>
    <s v="3"/>
    <d v="2024-11-28T00:00:00"/>
    <s v=""/>
    <s v="4800002750"/>
    <s v="410"/>
    <d v="2024-11-28T00:00:00"/>
    <s v=""/>
    <s v=""/>
    <d v="2024-11-29T00:00:00"/>
    <n v="0"/>
    <n v="0"/>
    <s v=""/>
    <n v="4"/>
    <n v="4"/>
    <n v="4"/>
    <n v="0"/>
    <n v="0"/>
    <n v="0"/>
    <s v="X"/>
    <s v="0.00"/>
    <s v=""/>
    <x v="0"/>
    <s v=""/>
    <s v="2067519"/>
    <s v=""/>
    <n v="0"/>
    <n v="0"/>
    <m/>
    <s v="7218|JA2593_1001"/>
    <n v="1"/>
    <x v="0"/>
    <m/>
    <s v="YES"/>
    <n v="4"/>
    <s v=""/>
    <s v=""/>
    <n v="0"/>
    <s v="X"/>
    <n v="1"/>
    <s v=""/>
    <s v=""/>
    <s v=""/>
    <s v=""/>
    <n v="11"/>
    <n v="0"/>
    <m/>
    <n v="-427"/>
    <n v="0"/>
    <s v=""/>
    <s v=""/>
  </r>
  <r>
    <n v="192"/>
    <s v="1359900000500"/>
    <s v="COMPRA DIRECTA ELECTRICOS/ELECTRONICOS"/>
    <s v="1101812059"/>
    <s v="1"/>
    <d v="2024-12-03T00:00:00"/>
    <s v=""/>
    <s v="4200589052"/>
    <s v="60"/>
    <d v="2024-12-09T00:00:00"/>
    <d v="2024-12-10T00:00:00"/>
    <s v=""/>
    <d v="2024-12-27T00:00:00"/>
    <n v="30"/>
    <n v="8"/>
    <s v="Liberado"/>
    <n v="1"/>
    <n v="1"/>
    <n v="1"/>
    <n v="0"/>
    <n v="0"/>
    <n v="0"/>
    <s v="X"/>
    <s v="0.00"/>
    <s v=""/>
    <x v="6"/>
    <s v="OTROS FABRICANTES"/>
    <s v="1359900000500"/>
    <s v=""/>
    <n v="0"/>
    <n v="0"/>
    <m/>
    <s v="7218|JA2593_1001"/>
    <n v="18"/>
    <x v="0"/>
    <m/>
    <s v="YES"/>
    <n v="1"/>
    <s v=""/>
    <s v=""/>
    <n v="0"/>
    <s v="X"/>
    <n v="1"/>
    <s v=""/>
    <s v=""/>
    <s v=""/>
    <s v=""/>
    <n v="12"/>
    <n v="0"/>
    <m/>
    <n v="-399"/>
    <n v="0"/>
    <s v=""/>
    <s v=""/>
  </r>
  <r>
    <n v="193"/>
    <s v="39121432"/>
    <s v="Terminal de leng&amp;#252;eta hembra TE Conn"/>
    <s v="1101812703"/>
    <s v="1"/>
    <d v="2024-12-04T00:00:00"/>
    <s v=""/>
    <s v="4800002762"/>
    <s v="1060"/>
    <d v="2024-12-03T00:00:00"/>
    <s v=""/>
    <s v=""/>
    <d v="2024-12-05T00:00:00"/>
    <n v="0"/>
    <n v="0"/>
    <s v=""/>
    <n v="100"/>
    <n v="100"/>
    <n v="100"/>
    <n v="0"/>
    <n v="0"/>
    <n v="0"/>
    <s v="X"/>
    <s v="0.00"/>
    <s v=""/>
    <x v="0"/>
    <s v=""/>
    <s v="7197145"/>
    <s v=""/>
    <n v="0"/>
    <n v="0"/>
    <m/>
    <s v="7218|JA2593_1001"/>
    <n v="2"/>
    <x v="0"/>
    <m/>
    <s v="YES"/>
    <n v="100"/>
    <s v=""/>
    <s v=""/>
    <n v="0"/>
    <s v="X"/>
    <n v="1"/>
    <s v=""/>
    <s v=""/>
    <s v=""/>
    <s v=""/>
    <n v="12"/>
    <n v="0"/>
    <m/>
    <n v="-421"/>
    <n v="0"/>
    <s v=""/>
    <s v=""/>
  </r>
  <r>
    <n v="194"/>
    <s v="39121432"/>
    <s v="Terminal de leng&amp;#252;eta hembra TE Conn"/>
    <s v="1101812709"/>
    <s v="1"/>
    <d v="2024-12-04T00:00:00"/>
    <s v=""/>
    <s v="4800002762"/>
    <s v="1080"/>
    <d v="2024-12-03T00:00:00"/>
    <s v=""/>
    <s v=""/>
    <d v="2024-12-05T00:00:00"/>
    <n v="0"/>
    <n v="0"/>
    <s v=""/>
    <n v="100"/>
    <n v="100"/>
    <n v="100"/>
    <n v="0"/>
    <n v="0"/>
    <n v="0"/>
    <s v="X"/>
    <s v="0.00"/>
    <s v=""/>
    <x v="0"/>
    <s v=""/>
    <s v="7197145"/>
    <s v=""/>
    <n v="0"/>
    <n v="0"/>
    <m/>
    <s v="7218|JA2593_1001"/>
    <n v="2"/>
    <x v="0"/>
    <m/>
    <s v="YES"/>
    <n v="100"/>
    <s v=""/>
    <s v=""/>
    <n v="0"/>
    <s v="X"/>
    <n v="1"/>
    <s v=""/>
    <s v=""/>
    <s v=""/>
    <s v=""/>
    <n v="12"/>
    <n v="0"/>
    <m/>
    <n v="-421"/>
    <n v="0"/>
    <s v=""/>
    <s v=""/>
  </r>
  <r>
    <n v="195"/>
    <s v="39121413"/>
    <s v="Protecci&amp;#243;n contra tirones Plateado"/>
    <s v="1101812778"/>
    <s v="1"/>
    <d v="2024-12-04T00:00:00"/>
    <s v=""/>
    <s v="4800002769"/>
    <s v="10"/>
    <d v="2024-12-04T00:00:00"/>
    <s v=""/>
    <s v=""/>
    <d v="2024-12-05T00:00:00"/>
    <n v="0"/>
    <n v="0"/>
    <s v=""/>
    <n v="9"/>
    <n v="9"/>
    <n v="9"/>
    <n v="0"/>
    <n v="0"/>
    <n v="0"/>
    <s v="X"/>
    <s v="0.00"/>
    <s v=""/>
    <x v="0"/>
    <s v=""/>
    <s v="2614993"/>
    <s v=""/>
    <n v="0"/>
    <n v="0"/>
    <m/>
    <s v="7218|JA2593_1001"/>
    <n v="1"/>
    <x v="0"/>
    <m/>
    <s v="YES"/>
    <n v="9"/>
    <s v=""/>
    <s v=""/>
    <n v="0"/>
    <s v="X"/>
    <n v="1"/>
    <s v=""/>
    <s v=""/>
    <s v=""/>
    <s v=""/>
    <n v="12"/>
    <n v="0"/>
    <m/>
    <n v="-421"/>
    <n v="0"/>
    <s v=""/>
    <s v=""/>
  </r>
  <r>
    <n v="196"/>
    <s v="1359900000500"/>
    <s v="COMPRA DIRECTA ELECTRICOS/ELECTRONICOS"/>
    <s v="1101812930"/>
    <s v="1"/>
    <d v="2024-12-04T00:00:00"/>
    <s v=""/>
    <s v="4200589452"/>
    <s v="20"/>
    <d v="2024-12-10T00:00:00"/>
    <d v="2024-12-11T00:00:00"/>
    <s v=""/>
    <d v="2024-12-23T00:00:00"/>
    <n v="30"/>
    <n v="8"/>
    <s v="Liberado"/>
    <n v="1"/>
    <n v="1"/>
    <n v="1"/>
    <n v="0"/>
    <n v="0"/>
    <n v="0"/>
    <s v="X"/>
    <s v="0.00"/>
    <s v=""/>
    <x v="6"/>
    <s v="OTROS FABRICANTES"/>
    <s v="1359900000500"/>
    <s v=""/>
    <n v="0"/>
    <n v="0"/>
    <m/>
    <s v="7218|JA2593_1001"/>
    <n v="13"/>
    <x v="0"/>
    <m/>
    <s v="YES"/>
    <n v="1"/>
    <s v=""/>
    <s v=""/>
    <n v="0"/>
    <s v="X"/>
    <n v="1"/>
    <s v=""/>
    <s v=""/>
    <s v=""/>
    <s v=""/>
    <n v="12"/>
    <n v="0"/>
    <m/>
    <n v="-403"/>
    <n v="0"/>
    <s v=""/>
    <s v=""/>
  </r>
  <r>
    <n v="197"/>
    <s v="1359900000500"/>
    <s v="COMPRA DIRECTA ELECTRICOS/ELECTRONICOS"/>
    <s v="1101813294"/>
    <s v="1"/>
    <d v="2024-12-05T00:00:00"/>
    <s v=""/>
    <s v="4200589622"/>
    <s v="10"/>
    <d v="2024-12-11T00:00:00"/>
    <d v="2024-12-12T00:00:00"/>
    <s v=""/>
    <d v="2024-12-27T00:00:00"/>
    <n v="30"/>
    <n v="8"/>
    <s v="Liberado"/>
    <n v="1"/>
    <n v="1"/>
    <n v="1"/>
    <n v="0"/>
    <n v="0"/>
    <n v="0"/>
    <s v="X"/>
    <s v="0.00"/>
    <s v=""/>
    <x v="6"/>
    <s v="OTROS FABRICANTES"/>
    <s v="1359900000500"/>
    <s v=""/>
    <n v="0"/>
    <n v="0"/>
    <m/>
    <s v="7218|JA2593_1001"/>
    <n v="16"/>
    <x v="0"/>
    <m/>
    <s v="YES"/>
    <n v="1"/>
    <s v=""/>
    <s v=""/>
    <n v="0"/>
    <s v="X"/>
    <n v="1"/>
    <s v=""/>
    <s v=""/>
    <s v=""/>
    <s v=""/>
    <n v="12"/>
    <n v="0"/>
    <m/>
    <n v="-399"/>
    <n v="0"/>
    <s v=""/>
    <s v=""/>
  </r>
  <r>
    <n v="198"/>
    <s v="1359900000500"/>
    <s v="COMPRA DIRECTA ELECTRICOS/ELECTRONICOS"/>
    <s v="1101813297"/>
    <s v="1"/>
    <d v="2024-12-05T00:00:00"/>
    <s v=""/>
    <s v="4200589622"/>
    <s v="20"/>
    <d v="2024-12-11T00:00:00"/>
    <d v="2024-12-12T00:00:00"/>
    <s v=""/>
    <d v="2024-12-27T00:00:00"/>
    <n v="30"/>
    <n v="8"/>
    <s v="Liberado"/>
    <n v="1"/>
    <n v="1"/>
    <n v="1"/>
    <n v="0"/>
    <n v="0"/>
    <n v="0"/>
    <s v="X"/>
    <s v="0.00"/>
    <s v=""/>
    <x v="6"/>
    <s v="OTROS FABRICANTES"/>
    <s v="1359900000500"/>
    <s v=""/>
    <n v="0"/>
    <n v="0"/>
    <m/>
    <s v="7218|JA2593_1001"/>
    <n v="16"/>
    <x v="0"/>
    <m/>
    <s v="YES"/>
    <n v="1"/>
    <s v=""/>
    <s v=""/>
    <n v="0"/>
    <s v="X"/>
    <n v="1"/>
    <s v=""/>
    <s v=""/>
    <s v=""/>
    <s v=""/>
    <n v="12"/>
    <n v="0"/>
    <m/>
    <n v="-399"/>
    <n v="0"/>
    <s v=""/>
    <s v=""/>
  </r>
  <r>
    <n v="199"/>
    <s v="1359900000500"/>
    <s v="COMPRA DIRECTA ELECTRICOS/ELECTRONICOS"/>
    <s v="1101813301"/>
    <s v="1"/>
    <d v="2024-12-05T00:00:00"/>
    <s v=""/>
    <s v="4200589622"/>
    <s v="30"/>
    <d v="2024-12-11T00:00:00"/>
    <d v="2024-12-12T00:00:00"/>
    <s v=""/>
    <d v="2024-12-27T00:00:00"/>
    <n v="30"/>
    <n v="8"/>
    <s v="Liberado"/>
    <n v="1"/>
    <n v="1"/>
    <n v="1"/>
    <n v="0"/>
    <n v="0"/>
    <n v="0"/>
    <s v="X"/>
    <s v="0.00"/>
    <s v=""/>
    <x v="6"/>
    <s v="OTROS FABRICANTES"/>
    <s v="1359900000500"/>
    <s v=""/>
    <n v="0"/>
    <n v="0"/>
    <m/>
    <s v="7218|JA2593_1001"/>
    <n v="16"/>
    <x v="0"/>
    <m/>
    <s v="YES"/>
    <n v="1"/>
    <s v=""/>
    <s v=""/>
    <n v="0"/>
    <s v="X"/>
    <n v="1"/>
    <s v=""/>
    <s v=""/>
    <s v=""/>
    <s v=""/>
    <n v="12"/>
    <n v="0"/>
    <m/>
    <n v="-399"/>
    <n v="0"/>
    <s v=""/>
    <s v=""/>
  </r>
  <r>
    <n v="200"/>
    <s v="55121612"/>
    <s v="PK20 ETQ POLIEST 210X297 BCO APLI 1228"/>
    <s v="1101813317"/>
    <s v="1"/>
    <d v="2024-12-05T00:00:00"/>
    <s v=""/>
    <s v="4800002758"/>
    <s v="490"/>
    <d v="2024-12-02T00:00:00"/>
    <s v=""/>
    <s v=""/>
    <d v="2024-12-06T00:00:00"/>
    <n v="0"/>
    <n v="0"/>
    <s v=""/>
    <n v="4"/>
    <n v="4"/>
    <n v="4"/>
    <n v="0"/>
    <n v="0"/>
    <n v="0"/>
    <s v="X"/>
    <s v="0.00"/>
    <s v=""/>
    <x v="5"/>
    <s v=""/>
    <s v="993226"/>
    <s v=""/>
    <n v="0"/>
    <n v="0"/>
    <m/>
    <s v="7218|S24B05_S1076"/>
    <n v="4"/>
    <x v="0"/>
    <m/>
    <s v="YES"/>
    <n v="4"/>
    <s v=""/>
    <s v=""/>
    <n v="0"/>
    <s v="X"/>
    <n v="1"/>
    <s v=""/>
    <s v=""/>
    <s v=""/>
    <s v=""/>
    <n v="12"/>
    <n v="0"/>
    <m/>
    <n v="-420"/>
    <n v="0"/>
    <s v=""/>
    <s v=""/>
  </r>
  <r>
    <n v="201"/>
    <s v="39121404"/>
    <s v="Manguitos de soldadura, TE Connectivity,"/>
    <s v="1101813568"/>
    <s v="1"/>
    <d v="2024-12-05T00:00:00"/>
    <s v=""/>
    <s v="4800002774"/>
    <s v="90"/>
    <d v="2024-12-05T00:00:00"/>
    <s v=""/>
    <s v=""/>
    <d v="2024-12-06T00:00:00"/>
    <n v="0"/>
    <n v="0"/>
    <s v=""/>
    <n v="2"/>
    <n v="2"/>
    <n v="2"/>
    <n v="0"/>
    <n v="0"/>
    <n v="0"/>
    <s v="X"/>
    <s v="0.00"/>
    <s v=""/>
    <x v="0"/>
    <s v=""/>
    <s v="2652726"/>
    <s v=""/>
    <n v="0"/>
    <n v="0"/>
    <m/>
    <s v="7218|JA2585_1001"/>
    <n v="1"/>
    <x v="0"/>
    <m/>
    <s v="YES"/>
    <n v="2"/>
    <s v=""/>
    <s v=""/>
    <n v="0"/>
    <s v="X"/>
    <n v="1"/>
    <s v=""/>
    <s v=""/>
    <s v=""/>
    <s v=""/>
    <n v="12"/>
    <n v="0"/>
    <m/>
    <n v="-420"/>
    <n v="0"/>
    <s v=""/>
    <s v=""/>
  </r>
  <r>
    <n v="202"/>
    <s v="1251000380100"/>
    <s v="MICROFONO PRESION 1/2” 3.5HZ-20KHZ CCP"/>
    <s v="1101813963"/>
    <s v="1"/>
    <d v="2024-12-09T00:00:00"/>
    <s v=""/>
    <s v="4200590224"/>
    <s v="20"/>
    <d v="2024-12-16T00:00:00"/>
    <d v="2024-12-17T00:00:00"/>
    <s v=""/>
    <d v="2025-01-07T00:00:00"/>
    <n v="55"/>
    <n v="8"/>
    <s v="Liberado"/>
    <n v="1"/>
    <n v="1"/>
    <n v="1"/>
    <n v="0"/>
    <n v="1"/>
    <n v="0"/>
    <s v="X"/>
    <s v="0.00"/>
    <s v=""/>
    <x v="12"/>
    <s v="GRAS SOUND &amp; VIBRATI"/>
    <s v="46AO"/>
    <s v=""/>
    <n v="1"/>
    <n v="1"/>
    <m/>
    <s v="7218|S24B05_S1077"/>
    <n v="22"/>
    <x v="0"/>
    <m/>
    <s v="YES"/>
    <n v="1"/>
    <s v=""/>
    <s v=""/>
    <n v="0"/>
    <s v="X"/>
    <n v="1"/>
    <s v=""/>
    <s v=""/>
    <s v=""/>
    <s v=""/>
    <n v="12"/>
    <n v="0"/>
    <m/>
    <n v="-388"/>
    <n v="0"/>
    <s v=""/>
    <s v=""/>
  </r>
  <r>
    <n v="203"/>
    <s v="1263011992600"/>
    <s v="F.A. CCP 2XAA/3-6VDC 28V 4MA BNC"/>
    <s v="1101813963"/>
    <s v="2"/>
    <d v="2024-12-09T00:00:00"/>
    <s v=""/>
    <s v="4200590458"/>
    <s v="10"/>
    <d v="2024-12-17T00:00:00"/>
    <d v="2024-12-17T00:00:00"/>
    <s v=""/>
    <d v="2025-01-31T00:00:00"/>
    <n v="55"/>
    <n v="8"/>
    <s v="Liberado"/>
    <n v="1"/>
    <n v="1"/>
    <n v="1"/>
    <n v="0"/>
    <n v="1"/>
    <n v="0"/>
    <s v="X"/>
    <s v="0.00"/>
    <s v=""/>
    <x v="13"/>
    <s v="GRAS SOUND &amp; VIBRATI"/>
    <s v="12AL"/>
    <s v=""/>
    <n v="1"/>
    <n v="0"/>
    <m/>
    <s v="7218|S24B05_S1077"/>
    <n v="45"/>
    <x v="0"/>
    <m/>
    <s v="YES"/>
    <n v="1"/>
    <s v=""/>
    <s v=""/>
    <n v="0"/>
    <s v="X"/>
    <n v="1"/>
    <s v=""/>
    <s v=""/>
    <s v=""/>
    <s v=""/>
    <n v="12"/>
    <n v="0"/>
    <m/>
    <n v="-364"/>
    <n v="0"/>
    <s v=""/>
    <s v=""/>
  </r>
  <r>
    <n v="204"/>
    <s v="1229502470000"/>
    <s v="CBL EQ EXTENSION CCP BNC-BNC 50R L=3M"/>
    <s v="1101813963"/>
    <s v="3"/>
    <d v="2024-12-09T00:00:00"/>
    <s v=""/>
    <s v="4200590682"/>
    <s v="30"/>
    <d v="2024-12-18T00:00:00"/>
    <d v="2025-01-20T00:00:00"/>
    <s v=""/>
    <d v="2025-01-20T00:00:00"/>
    <n v="70"/>
    <n v="8"/>
    <s v="Liberado"/>
    <n v="2"/>
    <n v="2"/>
    <n v="2"/>
    <n v="0"/>
    <n v="2"/>
    <n v="0"/>
    <s v="X"/>
    <s v="0.00"/>
    <s v=""/>
    <x v="14"/>
    <s v="GRAS SOUND &amp; VIBRATI"/>
    <s v="AA0035"/>
    <s v=""/>
    <n v="0"/>
    <n v="0"/>
    <m/>
    <s v="7218|S24B05_S1077"/>
    <n v="33"/>
    <x v="0"/>
    <m/>
    <s v="YES"/>
    <n v="2"/>
    <s v=""/>
    <s v=""/>
    <n v="0"/>
    <s v="X"/>
    <n v="1"/>
    <s v=""/>
    <s v=""/>
    <s v=""/>
    <s v=""/>
    <n v="12"/>
    <n v="0"/>
    <m/>
    <n v="-375"/>
    <n v="0"/>
    <s v=""/>
    <s v=""/>
  </r>
  <r>
    <n v="205"/>
    <s v="7279902131200"/>
    <s v="CALIBRADOR ACUSTICO 94-114DB 1KHZ"/>
    <s v="1101813963"/>
    <s v="4"/>
    <d v="2024-12-09T00:00:00"/>
    <s v=""/>
    <s v="4200589922"/>
    <s v="10"/>
    <d v="2024-12-12T00:00:00"/>
    <d v="2024-12-12T00:00:00"/>
    <s v=""/>
    <d v="2025-01-15T00:00:00"/>
    <n v="55"/>
    <n v="8"/>
    <s v="Liberado"/>
    <n v="1"/>
    <n v="1"/>
    <n v="1"/>
    <n v="0"/>
    <n v="1"/>
    <n v="0"/>
    <s v="X"/>
    <s v="0.00"/>
    <s v=""/>
    <x v="13"/>
    <s v="GRAS SOUND &amp; VIBRATI"/>
    <s v="42AG"/>
    <s v=""/>
    <n v="0"/>
    <n v="0"/>
    <m/>
    <s v="7218|S24B05_S1077"/>
    <n v="34"/>
    <x v="0"/>
    <m/>
    <s v="YES"/>
    <n v="1"/>
    <s v=""/>
    <s v=""/>
    <n v="0"/>
    <s v="X"/>
    <n v="1"/>
    <s v=""/>
    <s v=""/>
    <s v=""/>
    <s v=""/>
    <n v="12"/>
    <n v="0"/>
    <m/>
    <n v="-380"/>
    <n v="0"/>
    <s v=""/>
    <s v=""/>
  </r>
  <r>
    <n v="206"/>
    <s v="7279902131290"/>
    <s v="ACC ADAPT CALIBRADOR/PREAMPLIFICADOR XLR"/>
    <s v="1101813963"/>
    <s v="5"/>
    <d v="2024-12-09T00:00:00"/>
    <s v=""/>
    <s v="4200589922"/>
    <s v="20"/>
    <d v="2024-12-12T00:00:00"/>
    <d v="2024-12-12T00:00:00"/>
    <s v=""/>
    <d v="2025-01-15T00:00:00"/>
    <n v="55"/>
    <n v="8"/>
    <s v="Liberado"/>
    <n v="1"/>
    <n v="1"/>
    <n v="1"/>
    <n v="0"/>
    <n v="1"/>
    <n v="0"/>
    <s v="X"/>
    <s v="0.00"/>
    <s v=""/>
    <x v="13"/>
    <s v="GRAS SOUND &amp; VIBRATI"/>
    <s v="AG0003"/>
    <s v=""/>
    <n v="0"/>
    <n v="0"/>
    <m/>
    <s v="7218|S24B05_S1077"/>
    <n v="34"/>
    <x v="0"/>
    <m/>
    <s v="YES"/>
    <n v="1"/>
    <s v=""/>
    <s v=""/>
    <n v="0"/>
    <s v="X"/>
    <n v="1"/>
    <s v=""/>
    <s v=""/>
    <s v=""/>
    <s v=""/>
    <n v="12"/>
    <n v="0"/>
    <m/>
    <n v="-380"/>
    <n v="0"/>
    <s v=""/>
    <s v=""/>
  </r>
  <r>
    <n v="207"/>
    <s v="1589903549000"/>
    <s v="ADAPT P/MICRO 1/2-1/4 CAB GIR P/TRIP 1/4"/>
    <s v="1101813963"/>
    <s v="6"/>
    <d v="2024-12-09T00:00:00"/>
    <s v=""/>
    <s v="4200590228"/>
    <s v="20"/>
    <d v="2024-12-16T00:00:00"/>
    <d v="2024-12-17T00:00:00"/>
    <s v=""/>
    <d v="2024-12-27T00:00:00"/>
    <n v="55"/>
    <n v="8"/>
    <s v="Liberado"/>
    <n v="1"/>
    <n v="1"/>
    <n v="1"/>
    <n v="0"/>
    <n v="1"/>
    <n v="0"/>
    <s v="X"/>
    <s v="0.00"/>
    <s v=""/>
    <x v="15"/>
    <s v="GRAS SOUND &amp; VIBRATI"/>
    <s v="AL0003"/>
    <s v=""/>
    <n v="0"/>
    <n v="0"/>
    <m/>
    <s v="7218|S24B05_S1077"/>
    <n v="11"/>
    <x v="0"/>
    <m/>
    <s v="YES"/>
    <n v="1"/>
    <s v=""/>
    <s v=""/>
    <n v="0"/>
    <s v="X"/>
    <n v="1"/>
    <s v=""/>
    <s v=""/>
    <s v=""/>
    <s v=""/>
    <n v="12"/>
    <n v="0"/>
    <m/>
    <n v="-399"/>
    <n v="0"/>
    <s v=""/>
    <s v=""/>
  </r>
  <r>
    <n v="208"/>
    <s v="1589991012301"/>
    <s v="ANCLAJE 16MM HEX M5 1/4&quot; P/13-55MM NE"/>
    <s v="1101813963"/>
    <s v="7"/>
    <d v="2024-12-09T00:00:00"/>
    <s v=""/>
    <s v="4200590231"/>
    <s v="20"/>
    <d v="2024-12-16T00:00:00"/>
    <d v="2024-12-17T00:00:00"/>
    <s v=""/>
    <d v="2024-12-23T00:00:00"/>
    <n v="30"/>
    <n v="8"/>
    <s v="Liberado"/>
    <n v="1"/>
    <n v="1"/>
    <n v="1"/>
    <n v="0"/>
    <n v="1"/>
    <n v="0"/>
    <s v="X"/>
    <s v="0.00"/>
    <s v=""/>
    <x v="13"/>
    <s v="MANFROTTO"/>
    <s v="MAN035"/>
    <s v=""/>
    <n v="0"/>
    <n v="0"/>
    <m/>
    <s v="7218|S24B05_S1077"/>
    <n v="7"/>
    <x v="0"/>
    <m/>
    <s v="YES"/>
    <n v="1"/>
    <s v=""/>
    <s v=""/>
    <n v="0"/>
    <s v="X"/>
    <n v="1"/>
    <s v=""/>
    <s v=""/>
    <s v=""/>
    <s v=""/>
    <n v="12"/>
    <n v="0"/>
    <m/>
    <n v="-403"/>
    <n v="0"/>
    <s v=""/>
    <s v=""/>
  </r>
  <r>
    <n v="209"/>
    <s v="1589991012400"/>
    <s v="PASADOR CORTO REV M/M 3/8&quot;-1/4&quot; BRONCE"/>
    <s v="1101813963"/>
    <s v="8"/>
    <d v="2024-12-09T00:00:00"/>
    <s v=""/>
    <s v="4200590231"/>
    <s v="40"/>
    <d v="2024-12-16T00:00:00"/>
    <d v="2024-12-17T00:00:00"/>
    <s v=""/>
    <d v="2024-12-23T00:00:00"/>
    <n v="30"/>
    <n v="8"/>
    <s v="Liberado"/>
    <n v="1"/>
    <n v="1"/>
    <n v="1"/>
    <n v="0"/>
    <n v="1"/>
    <n v="0"/>
    <s v="X"/>
    <s v="0.00"/>
    <s v=""/>
    <x v="13"/>
    <s v="MANFROTTO"/>
    <s v="MAN037"/>
    <s v=""/>
    <n v="0"/>
    <n v="0"/>
    <m/>
    <s v="7218|S24B05_S1077"/>
    <n v="7"/>
    <x v="0"/>
    <m/>
    <s v="YES"/>
    <n v="1"/>
    <s v=""/>
    <s v=""/>
    <n v="0"/>
    <s v="X"/>
    <n v="1"/>
    <s v=""/>
    <s v=""/>
    <s v=""/>
    <s v=""/>
    <n v="12"/>
    <n v="0"/>
    <m/>
    <n v="-403"/>
    <n v="0"/>
    <s v=""/>
    <s v=""/>
  </r>
  <r>
    <n v="210"/>
    <s v="39121410"/>
    <s v="Borne de conexi&amp;#243;n HellermannTyton d"/>
    <s v="1101814995"/>
    <s v="1"/>
    <d v="2024-12-11T00:00:00"/>
    <s v=""/>
    <s v="4800002778"/>
    <s v="490"/>
    <d v="2024-12-10T00:00:00"/>
    <s v=""/>
    <s v=""/>
    <d v="2024-12-12T00:00:00"/>
    <n v="0"/>
    <n v="0"/>
    <s v=""/>
    <n v="20"/>
    <n v="20"/>
    <n v="20"/>
    <n v="0"/>
    <n v="0"/>
    <n v="0"/>
    <s v="X"/>
    <s v="0.00"/>
    <s v=""/>
    <x v="0"/>
    <s v=""/>
    <s v="2517660"/>
    <s v=""/>
    <n v="0"/>
    <n v="0"/>
    <m/>
    <s v="7218|JA2582_1001"/>
    <n v="2"/>
    <x v="0"/>
    <m/>
    <s v="YES"/>
    <n v="20"/>
    <s v=""/>
    <s v=""/>
    <n v="0"/>
    <s v="X"/>
    <n v="1"/>
    <s v=""/>
    <s v=""/>
    <s v=""/>
    <s v=""/>
    <n v="12"/>
    <n v="0"/>
    <m/>
    <n v="-414"/>
    <n v="0"/>
    <s v=""/>
    <s v=""/>
  </r>
  <r>
    <n v="211"/>
    <s v="39121400"/>
    <s v="Conector XLR Macho de 3 pines Neutrik, c"/>
    <s v="1101814997"/>
    <s v="1"/>
    <d v="2024-12-11T00:00:00"/>
    <s v=""/>
    <s v="4800002778"/>
    <s v="500"/>
    <d v="2024-12-10T00:00:00"/>
    <s v=""/>
    <s v=""/>
    <d v="2024-12-12T00:00:00"/>
    <n v="0"/>
    <n v="0"/>
    <s v=""/>
    <n v="2"/>
    <n v="2"/>
    <n v="2"/>
    <n v="0"/>
    <n v="0"/>
    <n v="0"/>
    <s v="X"/>
    <s v="0.00"/>
    <s v=""/>
    <x v="0"/>
    <s v=""/>
    <s v="0405607"/>
    <s v=""/>
    <n v="0"/>
    <n v="0"/>
    <m/>
    <s v="7218|JA2584_1001"/>
    <n v="2"/>
    <x v="0"/>
    <m/>
    <s v="YES"/>
    <n v="2"/>
    <s v=""/>
    <s v=""/>
    <n v="0"/>
    <s v="X"/>
    <n v="1"/>
    <s v=""/>
    <s v=""/>
    <s v=""/>
    <s v=""/>
    <n v="12"/>
    <n v="0"/>
    <m/>
    <n v="-414"/>
    <n v="0"/>
    <s v=""/>
    <s v=""/>
  </r>
  <r>
    <n v="212"/>
    <s v="39121410"/>
    <s v="Soporte final RS PRO, para usar con CDK,"/>
    <s v="1101814998"/>
    <s v="1"/>
    <d v="2024-12-11T00:00:00"/>
    <s v=""/>
    <s v="4800002778"/>
    <s v="510"/>
    <d v="2024-12-10T00:00:00"/>
    <s v=""/>
    <s v=""/>
    <d v="2024-12-12T00:00:00"/>
    <n v="0"/>
    <n v="0"/>
    <s v=""/>
    <n v="30"/>
    <n v="30"/>
    <n v="30"/>
    <n v="0"/>
    <n v="0"/>
    <n v="0"/>
    <s v="X"/>
    <s v="0.00"/>
    <s v=""/>
    <x v="0"/>
    <s v=""/>
    <s v="8787556"/>
    <s v=""/>
    <n v="0"/>
    <n v="0"/>
    <m/>
    <s v="7218|JA2588_1001"/>
    <n v="2"/>
    <x v="0"/>
    <m/>
    <s v="YES"/>
    <n v="30"/>
    <s v=""/>
    <s v=""/>
    <n v="0"/>
    <s v="X"/>
    <n v="1"/>
    <s v=""/>
    <s v=""/>
    <s v=""/>
    <s v=""/>
    <n v="12"/>
    <n v="0"/>
    <m/>
    <n v="-414"/>
    <n v="0"/>
    <s v=""/>
    <s v=""/>
  </r>
  <r>
    <n v="213"/>
    <s v="1359900000500"/>
    <s v="COMPRA DIRECTA ELECTRICOS/ELECTRONICOS"/>
    <s v="1101815034"/>
    <s v="1"/>
    <d v="2024-12-11T00:00:00"/>
    <s v=""/>
    <s v="4200590773"/>
    <s v="20"/>
    <d v="2024-12-18T00:00:00"/>
    <d v="2024-12-19T00:00:00"/>
    <s v=""/>
    <d v="2024-12-31T00:00:00"/>
    <n v="30"/>
    <n v="8"/>
    <s v="Liberado"/>
    <n v="1"/>
    <n v="1"/>
    <n v="1"/>
    <n v="0"/>
    <n v="0"/>
    <n v="0"/>
    <s v="X"/>
    <s v="0.00"/>
    <s v=""/>
    <x v="6"/>
    <s v="OTROS FABRICANTES"/>
    <s v="1359900000500"/>
    <s v=""/>
    <n v="0"/>
    <n v="0"/>
    <m/>
    <s v="7218|JA2593_1001"/>
    <n v="13"/>
    <x v="0"/>
    <m/>
    <s v="YES"/>
    <n v="1"/>
    <s v=""/>
    <s v=""/>
    <n v="0"/>
    <s v="X"/>
    <n v="1"/>
    <s v=""/>
    <s v=""/>
    <s v=""/>
    <s v=""/>
    <n v="12"/>
    <n v="0"/>
    <m/>
    <n v="-395"/>
    <n v="0"/>
    <s v=""/>
    <s v=""/>
  </r>
  <r>
    <n v="214"/>
    <s v="39121412"/>
    <s v="Carcasa de conector circular Amphenol Li"/>
    <s v="1101815999"/>
    <s v="1"/>
    <d v="2024-12-12T00:00:00"/>
    <s v=""/>
    <s v="4800002780"/>
    <s v="210"/>
    <d v="2024-12-11T00:00:00"/>
    <s v=""/>
    <s v=""/>
    <d v="2024-12-13T00:00:00"/>
    <n v="0"/>
    <n v="0"/>
    <s v=""/>
    <n v="2"/>
    <n v="2"/>
    <n v="2"/>
    <n v="0"/>
    <n v="0"/>
    <n v="0"/>
    <s v="X"/>
    <s v="0.00"/>
    <s v=""/>
    <x v="0"/>
    <s v=""/>
    <s v="2259365"/>
    <s v=""/>
    <n v="0"/>
    <n v="0"/>
    <m/>
    <s v="7218|JA2582_1001"/>
    <n v="2"/>
    <x v="0"/>
    <m/>
    <s v="YES"/>
    <n v="2"/>
    <s v=""/>
    <s v=""/>
    <n v="0"/>
    <s v="X"/>
    <n v="1"/>
    <s v=""/>
    <s v=""/>
    <s v=""/>
    <s v=""/>
    <n v="12"/>
    <n v="0"/>
    <m/>
    <n v="-413"/>
    <n v="0"/>
    <s v=""/>
    <s v=""/>
  </r>
  <r>
    <n v="215"/>
    <s v="39121412"/>
    <s v="Carcasa de conector circular Amphenol Li"/>
    <s v="1101815999"/>
    <s v="2"/>
    <d v="2024-12-12T00:00:00"/>
    <s v=""/>
    <s v="4800002780"/>
    <s v="220"/>
    <d v="2024-12-11T00:00:00"/>
    <s v=""/>
    <s v=""/>
    <d v="2024-12-13T00:00:00"/>
    <n v="0"/>
    <n v="0"/>
    <s v=""/>
    <n v="1"/>
    <n v="1"/>
    <n v="1"/>
    <n v="0"/>
    <n v="0"/>
    <n v="0"/>
    <s v="X"/>
    <s v="0.00"/>
    <s v=""/>
    <x v="0"/>
    <s v=""/>
    <s v="2067529"/>
    <s v=""/>
    <n v="0"/>
    <n v="0"/>
    <m/>
    <s v="7218|JA2582_1001"/>
    <n v="2"/>
    <x v="0"/>
    <m/>
    <s v="YES"/>
    <n v="1"/>
    <s v=""/>
    <s v=""/>
    <n v="0"/>
    <s v="X"/>
    <n v="1"/>
    <s v=""/>
    <s v=""/>
    <s v=""/>
    <s v=""/>
    <n v="12"/>
    <n v="0"/>
    <m/>
    <n v="-413"/>
    <n v="0"/>
    <s v=""/>
    <s v=""/>
  </r>
  <r>
    <n v="216"/>
    <s v="39121413"/>
    <s v="Conector circular Amphenol Limited Conec"/>
    <s v="1101815999"/>
    <s v="3"/>
    <d v="2024-12-12T00:00:00"/>
    <s v=""/>
    <s v="4800002780"/>
    <s v="230"/>
    <d v="2024-12-11T00:00:00"/>
    <s v=""/>
    <s v=""/>
    <d v="2024-12-13T00:00:00"/>
    <n v="0"/>
    <n v="0"/>
    <s v=""/>
    <n v="1"/>
    <n v="1"/>
    <n v="1"/>
    <n v="0"/>
    <n v="0"/>
    <n v="0"/>
    <s v="X"/>
    <s v="0.00"/>
    <s v=""/>
    <x v="0"/>
    <s v=""/>
    <s v="2368090"/>
    <s v=""/>
    <n v="0"/>
    <n v="0"/>
    <m/>
    <s v="7218|JA2582_1001"/>
    <n v="2"/>
    <x v="0"/>
    <m/>
    <s v="YES"/>
    <n v="1"/>
    <s v=""/>
    <s v=""/>
    <n v="0"/>
    <s v="X"/>
    <n v="1"/>
    <s v=""/>
    <s v=""/>
    <s v=""/>
    <s v=""/>
    <n v="12"/>
    <n v="0"/>
    <m/>
    <n v="-413"/>
    <n v="0"/>
    <s v=""/>
    <s v=""/>
  </r>
  <r>
    <n v="217"/>
    <s v="39121017"/>
    <s v="Unidad de distribuci&amp;#243;n de potencia"/>
    <s v="1101816002"/>
    <s v="1"/>
    <d v="2024-12-12T00:00:00"/>
    <s v=""/>
    <s v="4800002780"/>
    <s v="240"/>
    <d v="2024-12-11T00:00:00"/>
    <s v=""/>
    <s v=""/>
    <d v="2024-12-13T00:00:00"/>
    <n v="0"/>
    <n v="0"/>
    <s v=""/>
    <n v="2"/>
    <n v="2"/>
    <n v="2"/>
    <n v="0"/>
    <n v="0"/>
    <n v="0"/>
    <s v="X"/>
    <s v="0.00"/>
    <s v=""/>
    <x v="0"/>
    <s v=""/>
    <s v="1237430"/>
    <s v=""/>
    <n v="0"/>
    <n v="0"/>
    <m/>
    <s v="7218|JA2580_1001"/>
    <n v="2"/>
    <x v="0"/>
    <m/>
    <s v="YES"/>
    <n v="2"/>
    <s v=""/>
    <s v=""/>
    <n v="0"/>
    <s v="X"/>
    <n v="1"/>
    <s v=""/>
    <s v=""/>
    <s v=""/>
    <s v=""/>
    <n v="12"/>
    <n v="0"/>
    <m/>
    <n v="-413"/>
    <n v="0"/>
    <s v=""/>
    <s v=""/>
  </r>
  <r>
    <n v="218"/>
    <s v="31161816"/>
    <s v="Separador roscado hexagonal Macho/Hembra"/>
    <s v="1101816005"/>
    <s v="1"/>
    <d v="2024-12-12T00:00:00"/>
    <s v=""/>
    <s v="4800002780"/>
    <s v="260"/>
    <d v="2024-12-11T00:00:00"/>
    <s v=""/>
    <s v=""/>
    <d v="2024-12-13T00:00:00"/>
    <n v="0"/>
    <n v="0"/>
    <s v=""/>
    <n v="400"/>
    <n v="400"/>
    <n v="400"/>
    <n v="0"/>
    <n v="0"/>
    <n v="0"/>
    <s v="X"/>
    <s v="0.00"/>
    <s v=""/>
    <x v="0"/>
    <s v=""/>
    <s v="2808985"/>
    <s v=""/>
    <n v="0"/>
    <n v="0"/>
    <m/>
    <s v="7218|JA2583_1001"/>
    <n v="2"/>
    <x v="0"/>
    <m/>
    <s v="YES"/>
    <n v="400"/>
    <s v=""/>
    <s v=""/>
    <n v="0"/>
    <s v="X"/>
    <n v="1"/>
    <s v=""/>
    <s v=""/>
    <s v=""/>
    <s v=""/>
    <n v="12"/>
    <n v="0"/>
    <m/>
    <n v="-413"/>
    <n v="0"/>
    <s v=""/>
    <s v=""/>
  </r>
  <r>
    <n v="219"/>
    <s v="39121321"/>
    <s v="Tuerca en jaula Rittal 2094200 Acero M6"/>
    <s v="1101816005"/>
    <s v="2"/>
    <d v="2024-12-12T00:00:00"/>
    <s v=""/>
    <s v="4800002780"/>
    <s v="270"/>
    <d v="2024-12-11T00:00:00"/>
    <s v=""/>
    <s v=""/>
    <d v="2024-12-13T00:00:00"/>
    <n v="0"/>
    <n v="0"/>
    <s v=""/>
    <n v="150"/>
    <n v="150"/>
    <n v="150"/>
    <n v="0"/>
    <n v="0"/>
    <n v="0"/>
    <s v="X"/>
    <s v="0.00"/>
    <s v=""/>
    <x v="0"/>
    <s v=""/>
    <s v="8262906"/>
    <s v=""/>
    <n v="0"/>
    <n v="0"/>
    <m/>
    <s v="7218|JA2583_1001"/>
    <n v="2"/>
    <x v="0"/>
    <m/>
    <s v="YES"/>
    <n v="150"/>
    <s v=""/>
    <s v=""/>
    <n v="0"/>
    <s v="X"/>
    <n v="1"/>
    <s v=""/>
    <s v=""/>
    <s v=""/>
    <s v=""/>
    <n v="12"/>
    <n v="0"/>
    <m/>
    <n v="-413"/>
    <n v="0"/>
    <s v=""/>
    <s v=""/>
  </r>
  <r>
    <n v="220"/>
    <s v="39121412"/>
    <s v="Carcasa de conector circular Amphenol Li"/>
    <s v="1101816014"/>
    <s v="1"/>
    <d v="2024-12-12T00:00:00"/>
    <s v=""/>
    <s v="4800002780"/>
    <s v="330"/>
    <d v="2024-12-11T00:00:00"/>
    <s v=""/>
    <s v=""/>
    <d v="2024-12-13T00:00:00"/>
    <n v="0"/>
    <n v="0"/>
    <s v=""/>
    <n v="3"/>
    <n v="3"/>
    <n v="3"/>
    <n v="0"/>
    <n v="0"/>
    <n v="0"/>
    <s v="X"/>
    <s v="0.00"/>
    <s v=""/>
    <x v="0"/>
    <s v=""/>
    <s v="2259358"/>
    <s v=""/>
    <n v="0"/>
    <n v="0"/>
    <m/>
    <s v="7218|JA2585_1001"/>
    <n v="2"/>
    <x v="0"/>
    <m/>
    <s v="YES"/>
    <n v="3"/>
    <s v=""/>
    <s v=""/>
    <n v="0"/>
    <s v="X"/>
    <n v="1"/>
    <s v=""/>
    <s v=""/>
    <s v=""/>
    <s v=""/>
    <n v="12"/>
    <n v="0"/>
    <m/>
    <n v="-413"/>
    <n v="0"/>
    <s v=""/>
    <s v=""/>
  </r>
  <r>
    <n v="221"/>
    <s v="1359900000500"/>
    <s v="COMPRA DIRECTA ELECTRICOS/ELECTRONICOS"/>
    <s v="1101816196"/>
    <s v="1"/>
    <d v="2024-12-12T00:00:00"/>
    <s v=""/>
    <s v="4200591157"/>
    <s v="40"/>
    <d v="2024-12-19T00:00:00"/>
    <d v="2024-12-19T00:00:00"/>
    <s v=""/>
    <d v="2025-01-15T00:00:00"/>
    <n v="30"/>
    <n v="8"/>
    <s v="Liberado"/>
    <n v="1"/>
    <n v="1"/>
    <n v="1"/>
    <n v="0"/>
    <n v="0"/>
    <n v="0"/>
    <s v="X"/>
    <s v="0.00"/>
    <s v=""/>
    <x v="6"/>
    <s v="OTROS FABRICANTES"/>
    <s v="1359900000500"/>
    <s v=""/>
    <n v="0"/>
    <n v="0"/>
    <m/>
    <s v="7218|JA2593_1001"/>
    <n v="27"/>
    <x v="0"/>
    <m/>
    <s v="YES"/>
    <n v="1"/>
    <s v=""/>
    <s v=""/>
    <n v="0"/>
    <s v="X"/>
    <n v="1"/>
    <s v=""/>
    <s v=""/>
    <s v=""/>
    <s v=""/>
    <n v="12"/>
    <n v="0"/>
    <m/>
    <n v="-380"/>
    <n v="0"/>
    <s v=""/>
    <s v=""/>
  </r>
  <r>
    <n v="222"/>
    <s v="26121636"/>
    <s v="Cable de alimentaci&amp;#243;n RS PRO Negro"/>
    <s v="1101816380"/>
    <s v="1"/>
    <d v="2024-12-12T00:00:00"/>
    <s v=""/>
    <s v="4800002782"/>
    <s v="220"/>
    <d v="2024-12-12T00:00:00"/>
    <s v=""/>
    <s v=""/>
    <d v="2024-12-13T00:00:00"/>
    <n v="0"/>
    <n v="0"/>
    <s v=""/>
    <n v="15"/>
    <n v="15"/>
    <n v="15"/>
    <n v="0"/>
    <n v="0"/>
    <n v="0"/>
    <s v="X"/>
    <s v="0.00"/>
    <s v=""/>
    <x v="0"/>
    <s v=""/>
    <s v="1789806"/>
    <s v=""/>
    <n v="0"/>
    <n v="0"/>
    <m/>
    <s v="7218|JA2585_1001"/>
    <n v="1"/>
    <x v="0"/>
    <m/>
    <s v="YES"/>
    <n v="15"/>
    <s v=""/>
    <s v=""/>
    <n v="0"/>
    <s v="X"/>
    <n v="1"/>
    <s v=""/>
    <s v=""/>
    <s v=""/>
    <s v=""/>
    <n v="12"/>
    <n v="0"/>
    <m/>
    <n v="-413"/>
    <n v="0"/>
    <s v=""/>
    <s v=""/>
  </r>
  <r>
    <n v="223"/>
    <s v="39121412"/>
    <s v="Carcasa de conector circular Amphenol Li"/>
    <s v="1101816438"/>
    <s v="1"/>
    <d v="2024-12-12T00:00:00"/>
    <s v=""/>
    <s v="4800002783"/>
    <s v="180"/>
    <d v="2024-12-12T00:00:00"/>
    <s v=""/>
    <s v=""/>
    <d v="2024-12-13T00:00:00"/>
    <n v="0"/>
    <n v="0"/>
    <s v=""/>
    <n v="1"/>
    <n v="1"/>
    <n v="1"/>
    <n v="0"/>
    <n v="0"/>
    <n v="0"/>
    <s v="X"/>
    <s v="0.00"/>
    <s v=""/>
    <x v="0"/>
    <s v=""/>
    <s v="2067523"/>
    <s v=""/>
    <n v="0"/>
    <n v="0"/>
    <m/>
    <s v="7218|JA2593_1001"/>
    <n v="1"/>
    <x v="0"/>
    <m/>
    <s v="YES"/>
    <n v="1"/>
    <s v=""/>
    <s v=""/>
    <n v="0"/>
    <s v="X"/>
    <n v="1"/>
    <s v=""/>
    <s v=""/>
    <s v=""/>
    <s v=""/>
    <n v="12"/>
    <n v="0"/>
    <m/>
    <n v="-413"/>
    <n v="0"/>
    <s v=""/>
    <s v=""/>
  </r>
  <r>
    <n v="224"/>
    <s v="39121402"/>
    <s v="Toma Kopp de 2P de color Negro, para Eur"/>
    <s v="1101816438"/>
    <s v="2"/>
    <d v="2024-12-12T00:00:00"/>
    <s v=""/>
    <s v="4800002783"/>
    <s v="190"/>
    <d v="2024-12-12T00:00:00"/>
    <s v=""/>
    <s v=""/>
    <d v="2024-12-13T00:00:00"/>
    <n v="0"/>
    <n v="0"/>
    <s v=""/>
    <n v="3"/>
    <n v="3"/>
    <n v="3"/>
    <n v="0"/>
    <n v="0"/>
    <n v="0"/>
    <s v="X"/>
    <s v="0.00"/>
    <s v=""/>
    <x v="0"/>
    <s v=""/>
    <s v="2425811"/>
    <s v=""/>
    <n v="0"/>
    <n v="0"/>
    <m/>
    <s v="7218|JA2593_1001"/>
    <n v="1"/>
    <x v="0"/>
    <m/>
    <s v="YES"/>
    <n v="3"/>
    <s v=""/>
    <s v=""/>
    <n v="0"/>
    <s v="X"/>
    <n v="1"/>
    <s v=""/>
    <s v=""/>
    <s v=""/>
    <s v=""/>
    <n v="12"/>
    <n v="0"/>
    <m/>
    <n v="-413"/>
    <n v="0"/>
    <s v=""/>
    <s v=""/>
  </r>
  <r>
    <n v="225"/>
    <s v="39121432"/>
    <s v="Contacto del conector circular Amphenol"/>
    <s v="1101816438"/>
    <s v="3"/>
    <d v="2024-12-12T00:00:00"/>
    <s v=""/>
    <s v="4800002783"/>
    <s v="200"/>
    <d v="2024-12-12T00:00:00"/>
    <s v=""/>
    <s v=""/>
    <d v="2024-12-13T00:00:00"/>
    <n v="0"/>
    <n v="0"/>
    <s v=""/>
    <n v="400"/>
    <n v="400"/>
    <n v="400"/>
    <n v="0"/>
    <n v="0"/>
    <n v="0"/>
    <s v="X"/>
    <s v="0.00"/>
    <s v=""/>
    <x v="0"/>
    <s v=""/>
    <s v="6918897"/>
    <s v=""/>
    <n v="0"/>
    <n v="0"/>
    <m/>
    <s v="7218|JA2593_1001"/>
    <n v="1"/>
    <x v="0"/>
    <m/>
    <s v="YES"/>
    <n v="400"/>
    <s v=""/>
    <s v=""/>
    <n v="0"/>
    <s v="X"/>
    <n v="1"/>
    <s v=""/>
    <s v=""/>
    <s v=""/>
    <s v=""/>
    <n v="12"/>
    <n v="0"/>
    <m/>
    <n v="-413"/>
    <n v="0"/>
    <s v=""/>
    <s v=""/>
  </r>
  <r>
    <n v="226"/>
    <s v="39121432"/>
    <s v="Terminal de leng&amp;#252;eta hembra TE Conn"/>
    <s v="1101816438"/>
    <s v="4"/>
    <d v="2024-12-12T00:00:00"/>
    <s v=""/>
    <s v="4800002783"/>
    <s v="210"/>
    <d v="2024-12-12T00:00:00"/>
    <s v=""/>
    <s v=""/>
    <d v="2024-12-13T00:00:00"/>
    <n v="0"/>
    <n v="0"/>
    <s v=""/>
    <n v="200"/>
    <n v="200"/>
    <n v="200"/>
    <n v="0"/>
    <n v="0"/>
    <n v="0"/>
    <s v="X"/>
    <s v="0.00"/>
    <s v=""/>
    <x v="0"/>
    <s v=""/>
    <s v="7197145"/>
    <s v=""/>
    <n v="0"/>
    <n v="0"/>
    <m/>
    <s v="7218|JA2593_1001"/>
    <n v="1"/>
    <x v="0"/>
    <m/>
    <s v="YES"/>
    <n v="200"/>
    <s v=""/>
    <s v=""/>
    <n v="0"/>
    <s v="X"/>
    <n v="1"/>
    <s v=""/>
    <s v=""/>
    <s v=""/>
    <s v=""/>
    <n v="12"/>
    <n v="0"/>
    <m/>
    <n v="-413"/>
    <n v="0"/>
    <s v=""/>
    <s v=""/>
  </r>
  <r>
    <n v="227"/>
    <s v="39121413"/>
    <s v="Conector circular Amphenol Limited Conec"/>
    <s v="1101816944"/>
    <s v="1"/>
    <d v="2024-12-13T00:00:00"/>
    <s v=""/>
    <s v="4800002784"/>
    <s v="450"/>
    <d v="2024-12-12T00:00:00"/>
    <s v=""/>
    <s v=""/>
    <d v="2024-12-14T00:00:00"/>
    <n v="0"/>
    <n v="0"/>
    <s v=""/>
    <n v="1"/>
    <n v="1"/>
    <n v="1"/>
    <n v="0"/>
    <n v="0"/>
    <n v="0"/>
    <s v="X"/>
    <s v="0.00"/>
    <s v=""/>
    <x v="0"/>
    <s v=""/>
    <s v="2368158"/>
    <s v=""/>
    <n v="0"/>
    <n v="0"/>
    <m/>
    <s v="7218|JA2593_1001"/>
    <n v="2"/>
    <x v="0"/>
    <m/>
    <s v="YES"/>
    <n v="1"/>
    <s v=""/>
    <s v=""/>
    <n v="0"/>
    <s v="X"/>
    <n v="1"/>
    <s v=""/>
    <s v=""/>
    <s v=""/>
    <s v=""/>
    <n v="12"/>
    <n v="0"/>
    <m/>
    <n v="-412"/>
    <n v="0"/>
    <s v=""/>
    <s v=""/>
  </r>
  <r>
    <n v="228"/>
    <s v="1709800000500"/>
    <s v="COMPRA DIRECTA FERRETERIA Y HERRAMIENTAS"/>
    <s v="1101817454"/>
    <s v="1"/>
    <d v="2024-12-16T00:00:00"/>
    <s v=""/>
    <s v="4200591887"/>
    <s v="20"/>
    <d v="2025-01-02T00:00:00"/>
    <d v="2025-01-08T00:00:00"/>
    <s v=""/>
    <d v="2025-01-17T00:00:00"/>
    <n v="30"/>
    <n v="8"/>
    <s v="Liberado"/>
    <n v="1"/>
    <n v="1"/>
    <n v="1"/>
    <n v="0"/>
    <n v="0"/>
    <n v="0"/>
    <s v="X"/>
    <s v="0.00"/>
    <s v=""/>
    <x v="16"/>
    <s v="OTROS FABRICANTES"/>
    <s v="1709800000500"/>
    <s v=""/>
    <n v="0"/>
    <n v="0"/>
    <m/>
    <s v="7218|JA2593_1001"/>
    <n v="15"/>
    <x v="0"/>
    <m/>
    <s v="YES"/>
    <n v="1"/>
    <s v=""/>
    <s v=""/>
    <n v="0"/>
    <s v="X"/>
    <n v="1"/>
    <s v=""/>
    <s v=""/>
    <s v=""/>
    <s v=""/>
    <n v="12"/>
    <n v="0"/>
    <m/>
    <n v="-378"/>
    <n v="0"/>
    <s v=""/>
    <s v=""/>
  </r>
  <r>
    <n v="229"/>
    <s v="43211609"/>
    <s v="USB C to DisplayPort Adapter - 8K/5K/4K"/>
    <s v="1101817910"/>
    <s v="1"/>
    <d v="2024-12-17T00:00:00"/>
    <s v=""/>
    <s v="4800002788"/>
    <s v="40"/>
    <d v="2024-12-17T00:00:00"/>
    <s v=""/>
    <s v=""/>
    <d v="2024-12-18T00:00:00"/>
    <n v="0"/>
    <n v="0"/>
    <s v=""/>
    <n v="4"/>
    <n v="4"/>
    <n v="4"/>
    <n v="0"/>
    <n v="0"/>
    <n v="0"/>
    <s v="X"/>
    <s v="0.00"/>
    <s v=""/>
    <x v="0"/>
    <s v=""/>
    <s v="2133167"/>
    <s v=""/>
    <n v="0"/>
    <n v="0"/>
    <m/>
    <s v="7218|JA2585_1001"/>
    <n v="1"/>
    <x v="0"/>
    <m/>
    <s v="YES"/>
    <n v="4"/>
    <s v=""/>
    <s v=""/>
    <n v="0"/>
    <s v="X"/>
    <n v="1"/>
    <s v=""/>
    <s v=""/>
    <s v=""/>
    <s v=""/>
    <n v="12"/>
    <n v="0"/>
    <m/>
    <n v="-408"/>
    <n v="0"/>
    <s v=""/>
    <s v=""/>
  </r>
  <r>
    <n v="230"/>
    <s v="26121522"/>
    <s v="Cable para Entornos Hostiles TE Connecti"/>
    <s v="1101817997"/>
    <s v="1"/>
    <d v="2024-12-17T00:00:00"/>
    <s v=""/>
    <s v="4800002788"/>
    <s v="200"/>
    <d v="2024-12-17T00:00:00"/>
    <s v=""/>
    <s v=""/>
    <d v="2024-12-18T00:00:00"/>
    <n v="0"/>
    <n v="0"/>
    <s v=""/>
    <n v="3"/>
    <n v="3"/>
    <n v="3"/>
    <n v="0"/>
    <n v="0"/>
    <n v="0"/>
    <s v="X"/>
    <s v="0.00"/>
    <s v=""/>
    <x v="0"/>
    <s v=""/>
    <s v="2291422"/>
    <s v=""/>
    <n v="0"/>
    <n v="0"/>
    <m/>
    <s v="7218|JA2593_1001"/>
    <n v="1"/>
    <x v="0"/>
    <m/>
    <s v="YES"/>
    <n v="3"/>
    <s v=""/>
    <s v=""/>
    <n v="0"/>
    <s v="X"/>
    <n v="1"/>
    <s v=""/>
    <s v=""/>
    <s v=""/>
    <s v=""/>
    <n v="12"/>
    <n v="0"/>
    <m/>
    <n v="-408"/>
    <n v="0"/>
    <s v=""/>
    <s v=""/>
  </r>
  <r>
    <n v="231"/>
    <s v="1359900000500"/>
    <s v="COMPRA DIRECTA ELECTRICOS/ELECTRONICOS"/>
    <s v="1101818117"/>
    <s v="1"/>
    <d v="2024-12-17T00:00:00"/>
    <s v=""/>
    <s v="4200591966"/>
    <s v="10"/>
    <d v="2025-01-03T00:00:00"/>
    <d v="2025-01-10T00:00:00"/>
    <s v=""/>
    <d v="2025-01-17T00:00:00"/>
    <n v="30"/>
    <n v="8"/>
    <s v="Liberado"/>
    <n v="1"/>
    <n v="1"/>
    <n v="1"/>
    <n v="0"/>
    <n v="0"/>
    <n v="0"/>
    <s v="X"/>
    <s v="0.00"/>
    <s v=""/>
    <x v="4"/>
    <s v="OTROS FABRICANTES"/>
    <s v="1359900000500"/>
    <s v=""/>
    <n v="0"/>
    <n v="0"/>
    <m/>
    <s v="7218|JA2593_1001"/>
    <n v="14"/>
    <x v="0"/>
    <m/>
    <s v="YES"/>
    <n v="1"/>
    <s v=""/>
    <s v=""/>
    <n v="0"/>
    <s v="X"/>
    <n v="1"/>
    <s v=""/>
    <s v=""/>
    <s v=""/>
    <s v=""/>
    <n v="12"/>
    <n v="0"/>
    <m/>
    <n v="-378"/>
    <n v="0"/>
    <s v=""/>
    <s v=""/>
  </r>
  <r>
    <n v="232"/>
    <s v="1359900000500"/>
    <s v="COMPRA DIRECTA ELECTRICOS/ELECTRONICOS"/>
    <s v="1101818117"/>
    <s v="2"/>
    <d v="2024-12-17T00:00:00"/>
    <s v=""/>
    <s v="4200591966"/>
    <s v="20"/>
    <d v="2025-01-03T00:00:00"/>
    <d v="2025-01-10T00:00:00"/>
    <s v=""/>
    <d v="2025-01-17T00:00:00"/>
    <n v="30"/>
    <n v="8"/>
    <s v="Liberado"/>
    <n v="1"/>
    <n v="1"/>
    <n v="1"/>
    <n v="0"/>
    <n v="0"/>
    <n v="0"/>
    <s v="X"/>
    <s v="0.00"/>
    <s v=""/>
    <x v="4"/>
    <s v="OTROS FABRICANTES"/>
    <s v="1359900000500"/>
    <s v=""/>
    <n v="0"/>
    <n v="0"/>
    <m/>
    <s v="7218|JA2593_1001"/>
    <n v="14"/>
    <x v="0"/>
    <m/>
    <s v="YES"/>
    <n v="1"/>
    <s v=""/>
    <s v=""/>
    <n v="0"/>
    <s v="X"/>
    <n v="1"/>
    <s v=""/>
    <s v=""/>
    <s v=""/>
    <s v=""/>
    <n v="12"/>
    <n v="0"/>
    <m/>
    <n v="-378"/>
    <n v="0"/>
    <s v=""/>
    <s v=""/>
  </r>
  <r>
    <n v="233"/>
    <s v="1359900000500"/>
    <s v="COMPRA DIRECTA ELECTRICOS/ELECTRONICOS"/>
    <s v="1101818117"/>
    <s v="3"/>
    <d v="2024-12-17T00:00:00"/>
    <s v=""/>
    <s v="4200591966"/>
    <s v="30"/>
    <d v="2025-01-03T00:00:00"/>
    <d v="2025-01-10T00:00:00"/>
    <s v=""/>
    <d v="2025-01-17T00:00:00"/>
    <n v="30"/>
    <n v="8"/>
    <s v="Liberado"/>
    <n v="1"/>
    <n v="1"/>
    <n v="1"/>
    <n v="0"/>
    <n v="0"/>
    <n v="0"/>
    <s v="X"/>
    <s v="0.00"/>
    <s v=""/>
    <x v="4"/>
    <s v="OTROS FABRICANTES"/>
    <s v="1359900000500"/>
    <s v=""/>
    <n v="0"/>
    <n v="0"/>
    <m/>
    <s v="7218|JA2593_1001"/>
    <n v="14"/>
    <x v="0"/>
    <m/>
    <s v="YES"/>
    <n v="1"/>
    <s v=""/>
    <s v=""/>
    <n v="0"/>
    <s v="X"/>
    <n v="1"/>
    <s v=""/>
    <s v=""/>
    <s v=""/>
    <s v=""/>
    <n v="12"/>
    <n v="0"/>
    <m/>
    <n v="-378"/>
    <n v="0"/>
    <s v=""/>
    <s v=""/>
  </r>
  <r>
    <n v="234"/>
    <s v="39121431"/>
    <s v="Tap&amp;#243;n ciego para prensaestopas RS P"/>
    <s v="1101818562"/>
    <s v="1"/>
    <d v="2024-12-18T00:00:00"/>
    <s v=""/>
    <s v="4800002788"/>
    <s v="770"/>
    <d v="2024-12-17T00:00:00"/>
    <s v=""/>
    <s v=""/>
    <d v="2024-12-19T00:00:00"/>
    <n v="0"/>
    <n v="0"/>
    <s v=""/>
    <n v="4"/>
    <n v="4"/>
    <n v="4"/>
    <n v="0"/>
    <n v="0"/>
    <n v="0"/>
    <s v="X"/>
    <s v="0.00"/>
    <s v=""/>
    <x v="0"/>
    <s v=""/>
    <s v="8178855"/>
    <s v=""/>
    <n v="0"/>
    <n v="0"/>
    <m/>
    <s v="7218|JA2582_1001"/>
    <n v="2"/>
    <x v="0"/>
    <m/>
    <s v="YES"/>
    <n v="4"/>
    <s v=""/>
    <s v=""/>
    <n v="0"/>
    <s v="X"/>
    <n v="1"/>
    <s v=""/>
    <s v=""/>
    <s v=""/>
    <s v=""/>
    <n v="12"/>
    <n v="0"/>
    <m/>
    <n v="-407"/>
    <n v="0"/>
    <s v=""/>
    <s v=""/>
  </r>
  <r>
    <n v="235"/>
    <s v="39121029"/>
    <s v="Transformador de montaje en chasis RS PR"/>
    <s v="1101818562"/>
    <s v="2"/>
    <d v="2024-12-18T00:00:00"/>
    <s v=""/>
    <s v="4800002788"/>
    <s v="780"/>
    <d v="2024-12-17T00:00:00"/>
    <s v=""/>
    <s v=""/>
    <d v="2024-12-19T00:00:00"/>
    <n v="0"/>
    <n v="0"/>
    <s v=""/>
    <n v="1"/>
    <n v="1"/>
    <n v="1"/>
    <n v="0"/>
    <n v="0"/>
    <n v="0"/>
    <s v="X"/>
    <s v="0.00"/>
    <s v=""/>
    <x v="0"/>
    <s v=""/>
    <s v="0504313"/>
    <s v=""/>
    <n v="0"/>
    <n v="0"/>
    <m/>
    <s v="7218|JA2582_1001"/>
    <n v="2"/>
    <x v="0"/>
    <m/>
    <s v="YES"/>
    <n v="1"/>
    <s v=""/>
    <s v=""/>
    <n v="0"/>
    <s v="X"/>
    <n v="1"/>
    <s v=""/>
    <s v=""/>
    <s v=""/>
    <s v=""/>
    <n v="12"/>
    <n v="0"/>
    <m/>
    <n v="-407"/>
    <n v="0"/>
    <s v=""/>
    <s v=""/>
  </r>
  <r>
    <n v="236"/>
    <s v="26121636"/>
    <s v="Cable de alimentaci&amp;#243;n RS PRO Negro"/>
    <s v="1101818684"/>
    <s v="1"/>
    <d v="2024-12-18T00:00:00"/>
    <s v=""/>
    <s v="4800002790"/>
    <s v="10"/>
    <d v="2024-12-18T00:00:00"/>
    <s v=""/>
    <s v=""/>
    <d v="2024-12-19T00:00:00"/>
    <n v="0"/>
    <n v="0"/>
    <s v=""/>
    <n v="15"/>
    <n v="15"/>
    <n v="15"/>
    <n v="0"/>
    <n v="0"/>
    <n v="0"/>
    <s v="X"/>
    <s v="0.00"/>
    <s v=""/>
    <x v="0"/>
    <s v=""/>
    <s v="1789806"/>
    <s v=""/>
    <n v="0"/>
    <n v="0"/>
    <m/>
    <s v="7218|JA2585_1001"/>
    <n v="1"/>
    <x v="0"/>
    <m/>
    <s v="YES"/>
    <n v="15"/>
    <s v=""/>
    <s v=""/>
    <n v="0"/>
    <s v="X"/>
    <n v="1"/>
    <s v=""/>
    <s v=""/>
    <s v=""/>
    <s v=""/>
    <n v="12"/>
    <n v="0"/>
    <m/>
    <n v="-407"/>
    <n v="0"/>
    <s v=""/>
    <s v=""/>
  </r>
  <r>
    <n v="237"/>
    <s v="27113204"/>
    <s v="Herramienta de extracci&amp;#243;n Molex 11-"/>
    <s v="1101818694"/>
    <s v="1"/>
    <d v="2024-12-18T00:00:00"/>
    <s v=""/>
    <s v="4800002790"/>
    <s v="20"/>
    <d v="2024-12-18T00:00:00"/>
    <s v=""/>
    <s v=""/>
    <d v="2024-12-19T00:00:00"/>
    <n v="0"/>
    <n v="0"/>
    <s v=""/>
    <n v="2"/>
    <n v="2"/>
    <n v="2"/>
    <n v="0"/>
    <n v="0"/>
    <n v="0"/>
    <s v="X"/>
    <s v="0.00"/>
    <s v=""/>
    <x v="0"/>
    <s v=""/>
    <s v="2155900"/>
    <s v=""/>
    <n v="0"/>
    <n v="0"/>
    <m/>
    <s v="7218|JA2592_1001"/>
    <n v="1"/>
    <x v="0"/>
    <m/>
    <s v="YES"/>
    <n v="2"/>
    <s v=""/>
    <s v=""/>
    <n v="0"/>
    <s v="X"/>
    <n v="1"/>
    <s v=""/>
    <s v=""/>
    <s v=""/>
    <s v=""/>
    <n v="12"/>
    <n v="0"/>
    <m/>
    <n v="-407"/>
    <n v="0"/>
    <s v=""/>
    <s v=""/>
  </r>
  <r>
    <n v="238"/>
    <s v="39121413"/>
    <s v="Conector circular Amphenol Limited Conec"/>
    <s v="1101818821"/>
    <s v="1"/>
    <d v="2024-12-18T00:00:00"/>
    <s v=""/>
    <s v="4800002790"/>
    <s v="150"/>
    <d v="2024-12-18T00:00:00"/>
    <s v=""/>
    <s v=""/>
    <d v="2024-12-19T00:00:00"/>
    <n v="0"/>
    <n v="0"/>
    <s v=""/>
    <n v="1"/>
    <n v="1"/>
    <n v="1"/>
    <n v="0"/>
    <n v="0"/>
    <n v="0"/>
    <s v="X"/>
    <s v="0.00"/>
    <s v=""/>
    <x v="0"/>
    <s v=""/>
    <s v="2368090"/>
    <s v=""/>
    <n v="0"/>
    <n v="0"/>
    <m/>
    <s v="7218|JA2593_1001"/>
    <n v="1"/>
    <x v="0"/>
    <m/>
    <s v="YES"/>
    <n v="1"/>
    <s v=""/>
    <s v=""/>
    <n v="0"/>
    <s v="X"/>
    <n v="1"/>
    <s v=""/>
    <s v=""/>
    <s v=""/>
    <s v=""/>
    <n v="12"/>
    <n v="0"/>
    <m/>
    <n v="-407"/>
    <n v="0"/>
    <s v=""/>
    <s v=""/>
  </r>
  <r>
    <n v="239"/>
    <s v="31161816"/>
    <s v="Separador roscado hexagonal Macho/Hembra"/>
    <s v="1101818821"/>
    <s v="2"/>
    <d v="2024-12-18T00:00:00"/>
    <s v=""/>
    <s v="4800002790"/>
    <s v="160"/>
    <d v="2024-12-18T00:00:00"/>
    <s v=""/>
    <s v=""/>
    <d v="2024-12-19T00:00:00"/>
    <n v="0"/>
    <n v="0"/>
    <s v=""/>
    <n v="100"/>
    <n v="100"/>
    <n v="100"/>
    <n v="0"/>
    <n v="0"/>
    <n v="0"/>
    <s v="X"/>
    <s v="0.00"/>
    <s v=""/>
    <x v="0"/>
    <s v=""/>
    <s v="2808985"/>
    <s v=""/>
    <n v="0"/>
    <n v="0"/>
    <m/>
    <s v="7218|JA2593_1001"/>
    <n v="1"/>
    <x v="0"/>
    <m/>
    <s v="YES"/>
    <n v="100"/>
    <s v=""/>
    <s v=""/>
    <n v="0"/>
    <s v="X"/>
    <n v="1"/>
    <s v=""/>
    <s v=""/>
    <s v=""/>
    <s v=""/>
    <n v="12"/>
    <n v="0"/>
    <m/>
    <n v="-407"/>
    <n v="0"/>
    <s v=""/>
    <s v=""/>
  </r>
  <r>
    <n v="240"/>
    <s v="39121412"/>
    <s v="Carcasa de conector circular Amphenol Li"/>
    <s v="1101818821"/>
    <s v="3"/>
    <d v="2024-12-18T00:00:00"/>
    <s v=""/>
    <s v="4800002790"/>
    <s v="170"/>
    <d v="2024-12-18T00:00:00"/>
    <s v=""/>
    <s v=""/>
    <d v="2024-12-19T00:00:00"/>
    <n v="0"/>
    <n v="0"/>
    <s v=""/>
    <n v="1"/>
    <n v="1"/>
    <n v="1"/>
    <n v="0"/>
    <n v="0"/>
    <n v="0"/>
    <s v="X"/>
    <s v="0.00"/>
    <s v=""/>
    <x v="0"/>
    <s v=""/>
    <s v="2067529"/>
    <s v=""/>
    <n v="0"/>
    <n v="0"/>
    <m/>
    <s v="7218|JA2593_1001"/>
    <n v="1"/>
    <x v="0"/>
    <m/>
    <s v="YES"/>
    <n v="1"/>
    <s v=""/>
    <s v=""/>
    <n v="0"/>
    <s v="X"/>
    <n v="1"/>
    <s v=""/>
    <s v=""/>
    <s v=""/>
    <s v=""/>
    <n v="12"/>
    <n v="0"/>
    <m/>
    <n v="-407"/>
    <n v="0"/>
    <s v=""/>
    <s v=""/>
  </r>
  <r>
    <n v="241"/>
    <s v="39121708"/>
    <s v="Carril DIN Sin perforar de Acero Phoenix"/>
    <s v="1101819705"/>
    <s v="1"/>
    <d v="2024-12-20T00:00:00"/>
    <s v=""/>
    <s v="4800002796"/>
    <s v="70"/>
    <d v="2024-12-19T00:00:00"/>
    <s v=""/>
    <s v=""/>
    <d v="2024-12-21T00:00:00"/>
    <n v="0"/>
    <n v="0"/>
    <s v=""/>
    <n v="1"/>
    <n v="1"/>
    <n v="1"/>
    <n v="0"/>
    <n v="0"/>
    <n v="0"/>
    <s v="X"/>
    <s v="0.00"/>
    <s v=""/>
    <x v="0"/>
    <s v=""/>
    <s v="8039609"/>
    <s v=""/>
    <n v="0"/>
    <n v="0"/>
    <m/>
    <s v="7218|JA2582_1001"/>
    <n v="2"/>
    <x v="0"/>
    <m/>
    <s v="YES"/>
    <n v="1"/>
    <s v=""/>
    <s v=""/>
    <n v="0"/>
    <s v="X"/>
    <n v="1"/>
    <s v=""/>
    <s v=""/>
    <s v=""/>
    <s v=""/>
    <n v="12"/>
    <n v="0"/>
    <m/>
    <n v="-405"/>
    <n v="0"/>
    <s v=""/>
    <s v=""/>
  </r>
  <r>
    <n v="242"/>
    <s v="1359900000500"/>
    <s v="COMPRA DIRECTA ELECTRICOS/ELECTRONICOS"/>
    <s v="1101819790"/>
    <s v="1"/>
    <d v="2024-12-20T00:00:00"/>
    <s v=""/>
    <s v="4200592399"/>
    <s v="10"/>
    <d v="2025-01-09T00:00:00"/>
    <d v="2025-01-10T00:00:00"/>
    <s v=""/>
    <d v="2025-01-24T00:00:00"/>
    <n v="30"/>
    <n v="8"/>
    <s v="Liberado"/>
    <n v="1"/>
    <n v="1"/>
    <n v="1"/>
    <n v="0"/>
    <n v="0"/>
    <n v="0"/>
    <s v="X"/>
    <s v="0.00"/>
    <s v=""/>
    <x v="4"/>
    <s v="OTROS FABRICANTES"/>
    <s v="1359900000500"/>
    <s v=""/>
    <n v="0"/>
    <n v="0"/>
    <m/>
    <s v="7218|JA2593_1001"/>
    <n v="15"/>
    <x v="0"/>
    <m/>
    <s v="YES"/>
    <n v="1"/>
    <s v=""/>
    <s v=""/>
    <n v="0"/>
    <s v="X"/>
    <n v="1"/>
    <s v=""/>
    <s v=""/>
    <s v=""/>
    <s v=""/>
    <n v="12"/>
    <n v="0"/>
    <m/>
    <n v="-371"/>
    <n v="0"/>
    <s v=""/>
    <s v=""/>
  </r>
  <r>
    <n v="243"/>
    <s v=""/>
    <s v="AMPLIACIÓN DDP_03-DISEÑO Y SIM.MECÁNICA"/>
    <s v="1101821545"/>
    <s v="1"/>
    <d v="2025-01-07T00:00:00"/>
    <s v=""/>
    <s v="4300338740"/>
    <s v="10"/>
    <d v="2025-01-16T00:00:00"/>
    <d v="2025-03-28T00:00:00"/>
    <s v=""/>
    <d v="2025-08-30T00:00:00"/>
    <n v="0"/>
    <n v="0"/>
    <s v="Liberado"/>
    <n v="1"/>
    <n v="1"/>
    <n v="0"/>
    <n v="0"/>
    <n v="0"/>
    <n v="0"/>
    <s v="X"/>
    <s v="3566.08"/>
    <s v=""/>
    <x v="17"/>
    <s v=""/>
    <s v=""/>
    <s v=""/>
    <n v="1"/>
    <n v="1"/>
    <m/>
    <s v="7218|S24B05_P10261"/>
    <n v="226"/>
    <x v="0"/>
    <m/>
    <s v="YES"/>
    <n v="0"/>
    <s v=""/>
    <s v=""/>
    <n v="0"/>
    <s v="X"/>
    <n v="1"/>
    <s v=""/>
    <s v=""/>
    <s v=""/>
    <s v=""/>
    <n v="1"/>
    <n v="0"/>
    <m/>
    <n v="-153"/>
    <n v="0"/>
    <s v=""/>
    <s v=""/>
  </r>
  <r>
    <n v="244"/>
    <s v=""/>
    <s v="MONTAJE SIMULADOR A320"/>
    <s v="1101821694"/>
    <s v="1"/>
    <d v="2025-01-07T00:00:00"/>
    <s v=""/>
    <s v="4300338521"/>
    <s v="20"/>
    <d v="2025-01-13T00:00:00"/>
    <d v="2025-01-16T00:00:00"/>
    <s v=""/>
    <d v="2025-01-30T00:00:00"/>
    <n v="0"/>
    <n v="0"/>
    <s v="Liberado"/>
    <n v="1"/>
    <n v="1"/>
    <n v="0"/>
    <n v="0"/>
    <n v="0"/>
    <n v="0"/>
    <s v="X"/>
    <s v="0.00"/>
    <s v=""/>
    <x v="3"/>
    <s v=""/>
    <s v=""/>
    <s v=""/>
    <n v="0"/>
    <n v="0"/>
    <m/>
    <s v="7218|JA2593_1001"/>
    <n v="17"/>
    <x v="0"/>
    <m/>
    <s v="YES"/>
    <n v="0"/>
    <s v=""/>
    <s v=""/>
    <n v="0"/>
    <s v="X"/>
    <n v="1"/>
    <s v=""/>
    <s v=""/>
    <s v=""/>
    <s v=""/>
    <n v="1"/>
    <n v="0"/>
    <m/>
    <n v="-365"/>
    <n v="0"/>
    <s v=""/>
    <s v=""/>
  </r>
  <r>
    <n v="245"/>
    <s v=""/>
    <s v="MONTAJE SIMULADOR A320"/>
    <s v="1101821698"/>
    <s v="1"/>
    <d v="2025-01-07T00:00:00"/>
    <s v=""/>
    <s v="4300338521"/>
    <s v="30"/>
    <d v="2025-01-13T00:00:00"/>
    <d v="2025-01-16T00:00:00"/>
    <s v=""/>
    <d v="2025-01-30T00:00:00"/>
    <n v="0"/>
    <n v="0"/>
    <s v="Liberado"/>
    <n v="1"/>
    <n v="1"/>
    <n v="0"/>
    <n v="0"/>
    <n v="0"/>
    <n v="0"/>
    <s v="X"/>
    <s v="0.00"/>
    <s v=""/>
    <x v="3"/>
    <s v=""/>
    <s v=""/>
    <s v=""/>
    <n v="0"/>
    <n v="0"/>
    <m/>
    <s v="7218|JA2593_1001"/>
    <n v="17"/>
    <x v="0"/>
    <m/>
    <s v="YES"/>
    <n v="0"/>
    <s v=""/>
    <s v=""/>
    <n v="0"/>
    <s v="X"/>
    <n v="1"/>
    <s v=""/>
    <s v=""/>
    <s v=""/>
    <s v=""/>
    <n v="1"/>
    <n v="0"/>
    <m/>
    <n v="-365"/>
    <n v="0"/>
    <s v=""/>
    <s v=""/>
  </r>
  <r>
    <n v="246"/>
    <s v=""/>
    <s v="COSLADA MONTAJE SIMULADOR A320"/>
    <s v="1101821730"/>
    <s v="1"/>
    <d v="2025-01-07T00:00:00"/>
    <s v=""/>
    <s v="4300338537"/>
    <s v="20"/>
    <d v="2025-01-13T00:00:00"/>
    <d v="2025-01-20T00:00:00"/>
    <s v=""/>
    <d v="2025-01-30T00:00:00"/>
    <n v="0"/>
    <n v="0"/>
    <s v="Liberado"/>
    <n v="1"/>
    <n v="1"/>
    <n v="0"/>
    <n v="0"/>
    <n v="0"/>
    <n v="0"/>
    <s v="X"/>
    <s v="0.00"/>
    <s v=""/>
    <x v="18"/>
    <s v=""/>
    <s v=""/>
    <s v=""/>
    <n v="0"/>
    <n v="0"/>
    <m/>
    <s v="7218|JA2593_1001"/>
    <n v="17"/>
    <x v="0"/>
    <m/>
    <s v="YES"/>
    <n v="0"/>
    <s v=""/>
    <s v=""/>
    <n v="0"/>
    <s v="X"/>
    <n v="1"/>
    <s v=""/>
    <s v=""/>
    <s v=""/>
    <s v=""/>
    <n v="1"/>
    <n v="0"/>
    <m/>
    <n v="-365"/>
    <n v="0"/>
    <s v=""/>
    <s v=""/>
  </r>
  <r>
    <n v="247"/>
    <s v=""/>
    <s v="MONTAJE SIMULADOR A320"/>
    <s v="1101821760"/>
    <s v="1"/>
    <d v="2025-01-07T00:00:00"/>
    <s v=""/>
    <s v="4300338520"/>
    <s v="30"/>
    <d v="2025-01-13T00:00:00"/>
    <d v="2025-01-13T00:00:00"/>
    <s v=""/>
    <d v="2025-01-30T00:00:00"/>
    <n v="0"/>
    <n v="0"/>
    <s v="Liberado"/>
    <n v="1"/>
    <n v="1"/>
    <n v="0"/>
    <n v="0"/>
    <n v="0"/>
    <n v="0"/>
    <s v="X"/>
    <s v="0.00"/>
    <s v=""/>
    <x v="19"/>
    <s v=""/>
    <s v=""/>
    <s v=""/>
    <n v="0"/>
    <n v="0"/>
    <m/>
    <s v="7218|JA2594_1001"/>
    <n v="17"/>
    <x v="0"/>
    <m/>
    <s v="YES"/>
    <n v="0"/>
    <s v=""/>
    <s v=""/>
    <n v="0"/>
    <s v="X"/>
    <n v="1"/>
    <s v=""/>
    <s v=""/>
    <s v=""/>
    <s v=""/>
    <n v="1"/>
    <n v="0"/>
    <m/>
    <n v="-365"/>
    <n v="0"/>
    <s v=""/>
    <s v=""/>
  </r>
  <r>
    <n v="248"/>
    <s v="39121708"/>
    <s v="Carril DIN Perforado RS PRO, dim. 2m x 3"/>
    <s v="1101822039"/>
    <s v="1"/>
    <d v="2025-01-08T00:00:00"/>
    <s v=""/>
    <s v="4800002802"/>
    <s v="380"/>
    <d v="2025-01-07T00:00:00"/>
    <s v=""/>
    <s v=""/>
    <d v="2025-01-09T00:00:00"/>
    <n v="0"/>
    <n v="0"/>
    <s v=""/>
    <n v="1"/>
    <n v="1"/>
    <n v="1"/>
    <n v="0"/>
    <n v="0"/>
    <n v="0"/>
    <s v="X"/>
    <s v="0.00"/>
    <s v=""/>
    <x v="0"/>
    <s v=""/>
    <s v="2258315"/>
    <s v=""/>
    <n v="0"/>
    <n v="0"/>
    <m/>
    <s v="7218|JA2593_1001"/>
    <n v="2"/>
    <x v="0"/>
    <m/>
    <s v="YES"/>
    <n v="1"/>
    <s v=""/>
    <s v=""/>
    <n v="0"/>
    <s v="X"/>
    <n v="1"/>
    <s v=""/>
    <s v=""/>
    <s v=""/>
    <s v=""/>
    <n v="1"/>
    <n v="0"/>
    <m/>
    <n v="-386"/>
    <n v="0"/>
    <s v=""/>
    <s v=""/>
  </r>
  <r>
    <n v="249"/>
    <s v="39121708"/>
    <s v="Tapa Phoenix Contact serie D-ST, para us"/>
    <s v="1101823384"/>
    <s v="1"/>
    <d v="2025-01-13T00:00:00"/>
    <s v=""/>
    <s v="4800002813"/>
    <s v="60"/>
    <d v="2025-01-11T00:00:00"/>
    <s v=""/>
    <s v=""/>
    <d v="2025-01-14T00:00:00"/>
    <n v="0"/>
    <n v="0"/>
    <s v=""/>
    <n v="5"/>
    <n v="5"/>
    <n v="5"/>
    <n v="0"/>
    <n v="0"/>
    <n v="0"/>
    <s v="X"/>
    <s v="0.00"/>
    <s v=""/>
    <x v="0"/>
    <s v=""/>
    <s v="3884637"/>
    <s v=""/>
    <n v="0"/>
    <n v="0"/>
    <m/>
    <s v="7218|JA2582_1001"/>
    <n v="3"/>
    <x v="0"/>
    <m/>
    <s v="YES"/>
    <n v="5"/>
    <s v=""/>
    <s v=""/>
    <n v="0"/>
    <s v="X"/>
    <n v="1"/>
    <s v=""/>
    <s v=""/>
    <s v=""/>
    <s v=""/>
    <n v="1"/>
    <n v="0"/>
    <m/>
    <n v="-381"/>
    <n v="0"/>
    <s v=""/>
    <s v=""/>
  </r>
  <r>
    <n v="250"/>
    <s v="26121616"/>
    <s v="Cable telef&amp;#243;nico Decelect, 2 pares,"/>
    <s v="1101823384"/>
    <s v="2"/>
    <d v="2025-01-13T00:00:00"/>
    <s v=""/>
    <s v="4800002813"/>
    <s v="70"/>
    <d v="2025-01-11T00:00:00"/>
    <s v=""/>
    <s v=""/>
    <d v="2025-01-14T00:00:00"/>
    <n v="0"/>
    <n v="0"/>
    <s v=""/>
    <n v="1"/>
    <n v="1"/>
    <n v="1"/>
    <n v="0"/>
    <n v="0"/>
    <n v="0"/>
    <s v="X"/>
    <s v="0.00"/>
    <s v=""/>
    <x v="0"/>
    <s v=""/>
    <s v="5185667"/>
    <s v=""/>
    <n v="0"/>
    <n v="0"/>
    <m/>
    <s v="7218|JA2582_1001"/>
    <n v="3"/>
    <x v="0"/>
    <m/>
    <s v="YES"/>
    <n v="1"/>
    <s v=""/>
    <s v=""/>
    <n v="0"/>
    <s v="X"/>
    <n v="1"/>
    <s v=""/>
    <s v=""/>
    <s v=""/>
    <s v=""/>
    <n v="1"/>
    <n v="0"/>
    <m/>
    <n v="-381"/>
    <n v="0"/>
    <s v=""/>
    <s v=""/>
  </r>
  <r>
    <n v="251"/>
    <s v="39121432"/>
    <s v="Terminal redondo aislado de Cobre TE Con"/>
    <s v="1101823384"/>
    <s v="3"/>
    <d v="2025-01-13T00:00:00"/>
    <s v=""/>
    <s v="4800002813"/>
    <s v="80"/>
    <d v="2025-01-11T00:00:00"/>
    <s v=""/>
    <s v=""/>
    <d v="2025-01-14T00:00:00"/>
    <n v="0"/>
    <n v="0"/>
    <s v=""/>
    <n v="100"/>
    <n v="100"/>
    <n v="100"/>
    <n v="0"/>
    <n v="0"/>
    <n v="0"/>
    <s v="X"/>
    <s v="0.00"/>
    <s v=""/>
    <x v="0"/>
    <s v=""/>
    <s v="4574000"/>
    <s v=""/>
    <n v="0"/>
    <n v="0"/>
    <m/>
    <s v="7218|JA2582_1001"/>
    <n v="3"/>
    <x v="0"/>
    <m/>
    <s v="YES"/>
    <n v="100"/>
    <s v=""/>
    <s v=""/>
    <n v="0"/>
    <s v="X"/>
    <n v="1"/>
    <s v=""/>
    <s v=""/>
    <s v=""/>
    <s v=""/>
    <n v="1"/>
    <n v="0"/>
    <m/>
    <n v="-381"/>
    <n v="0"/>
    <s v=""/>
    <s v=""/>
  </r>
  <r>
    <n v="252"/>
    <s v="39121432"/>
    <s v="Terminal redondo aislado de Cobre RS PRO"/>
    <s v="1101823384"/>
    <s v="4"/>
    <d v="2025-01-13T00:00:00"/>
    <s v=""/>
    <s v="4800002813"/>
    <s v="90"/>
    <d v="2025-01-11T00:00:00"/>
    <s v=""/>
    <s v=""/>
    <d v="2025-01-14T00:00:00"/>
    <n v="0"/>
    <n v="0"/>
    <s v=""/>
    <n v="100"/>
    <n v="100"/>
    <n v="100"/>
    <n v="0"/>
    <n v="0"/>
    <n v="0"/>
    <s v="X"/>
    <s v="0.00"/>
    <s v=""/>
    <x v="0"/>
    <s v=""/>
    <s v="2673739"/>
    <s v=""/>
    <n v="0"/>
    <n v="0"/>
    <m/>
    <s v="7218|JA2582_1001"/>
    <n v="3"/>
    <x v="0"/>
    <m/>
    <s v="YES"/>
    <n v="100"/>
    <s v=""/>
    <s v=""/>
    <n v="0"/>
    <s v="X"/>
    <n v="1"/>
    <s v=""/>
    <s v=""/>
    <s v=""/>
    <s v=""/>
    <n v="1"/>
    <n v="0"/>
    <m/>
    <n v="-381"/>
    <n v="0"/>
    <s v=""/>
    <s v=""/>
  </r>
  <r>
    <n v="253"/>
    <s v="39121405"/>
    <s v="Terminal redondo tubular no aislado de C"/>
    <s v="1101823384"/>
    <s v="5"/>
    <d v="2025-01-13T00:00:00"/>
    <s v=""/>
    <s v="4800002813"/>
    <s v="100"/>
    <d v="2025-01-11T00:00:00"/>
    <s v=""/>
    <s v=""/>
    <d v="2025-01-14T00:00:00"/>
    <n v="0"/>
    <n v="0"/>
    <s v=""/>
    <n v="50"/>
    <n v="50"/>
    <n v="50"/>
    <n v="0"/>
    <n v="0"/>
    <n v="0"/>
    <s v="X"/>
    <s v="0.00"/>
    <s v=""/>
    <x v="0"/>
    <s v=""/>
    <s v="0531071"/>
    <s v=""/>
    <n v="0"/>
    <n v="0"/>
    <m/>
    <s v="7218|JA2582_1001"/>
    <n v="3"/>
    <x v="0"/>
    <m/>
    <s v="YES"/>
    <n v="50"/>
    <s v=""/>
    <s v=""/>
    <n v="0"/>
    <s v="X"/>
    <n v="1"/>
    <s v=""/>
    <s v=""/>
    <s v=""/>
    <s v=""/>
    <n v="1"/>
    <n v="0"/>
    <m/>
    <n v="-381"/>
    <n v="0"/>
    <s v=""/>
    <s v=""/>
  </r>
  <r>
    <n v="254"/>
    <s v="39121412"/>
    <s v="Carcasa de conector circular Amphenol Li"/>
    <s v="1101823384"/>
    <s v="6"/>
    <d v="2025-01-13T00:00:00"/>
    <s v=""/>
    <s v="4800002813"/>
    <s v="110"/>
    <d v="2025-01-11T00:00:00"/>
    <s v=""/>
    <s v=""/>
    <d v="2025-01-14T00:00:00"/>
    <n v="0"/>
    <n v="0"/>
    <s v=""/>
    <n v="2"/>
    <n v="2"/>
    <n v="2"/>
    <n v="0"/>
    <n v="0"/>
    <n v="0"/>
    <s v="X"/>
    <s v="0.00"/>
    <s v=""/>
    <x v="0"/>
    <s v=""/>
    <s v="2067532"/>
    <s v=""/>
    <n v="0"/>
    <n v="0"/>
    <m/>
    <s v="7218|JA2582_1001"/>
    <n v="3"/>
    <x v="0"/>
    <m/>
    <s v="YES"/>
    <n v="2"/>
    <s v=""/>
    <s v=""/>
    <n v="0"/>
    <s v="X"/>
    <n v="1"/>
    <s v=""/>
    <s v=""/>
    <s v=""/>
    <s v=""/>
    <n v="1"/>
    <n v="0"/>
    <m/>
    <n v="-381"/>
    <n v="0"/>
    <s v=""/>
    <s v=""/>
  </r>
  <r>
    <n v="255"/>
    <s v="39121412"/>
    <s v="Carcasa de conector circular Amphenol Li"/>
    <s v="1101823384"/>
    <s v="7"/>
    <d v="2025-01-13T00:00:00"/>
    <s v=""/>
    <s v="4800002813"/>
    <s v="120"/>
    <d v="2025-01-11T00:00:00"/>
    <s v=""/>
    <s v=""/>
    <d v="2025-01-14T00:00:00"/>
    <n v="0"/>
    <n v="0"/>
    <s v=""/>
    <n v="2"/>
    <n v="2"/>
    <n v="2"/>
    <n v="0"/>
    <n v="0"/>
    <n v="0"/>
    <s v="X"/>
    <s v="0.00"/>
    <s v=""/>
    <x v="0"/>
    <s v=""/>
    <s v="2067529"/>
    <s v=""/>
    <n v="0"/>
    <n v="0"/>
    <m/>
    <s v="7218|JA2582_1001"/>
    <n v="3"/>
    <x v="0"/>
    <m/>
    <s v="YES"/>
    <n v="2"/>
    <s v=""/>
    <s v=""/>
    <n v="0"/>
    <s v="X"/>
    <n v="1"/>
    <s v=""/>
    <s v=""/>
    <s v=""/>
    <s v=""/>
    <n v="1"/>
    <n v="0"/>
    <m/>
    <n v="-381"/>
    <n v="0"/>
    <s v=""/>
    <s v=""/>
  </r>
  <r>
    <n v="256"/>
    <s v="39121412"/>
    <s v="Carcasa de conector circular Amphenol Li"/>
    <s v="1101823384"/>
    <s v="8"/>
    <d v="2025-01-13T00:00:00"/>
    <s v=""/>
    <s v="4800002813"/>
    <s v="130"/>
    <d v="2025-01-11T00:00:00"/>
    <s v=""/>
    <s v=""/>
    <d v="2025-01-14T00:00:00"/>
    <n v="0"/>
    <n v="0"/>
    <s v=""/>
    <n v="2"/>
    <n v="2"/>
    <n v="2"/>
    <n v="0"/>
    <n v="0"/>
    <n v="0"/>
    <s v="X"/>
    <s v="0.00"/>
    <s v=""/>
    <x v="0"/>
    <s v=""/>
    <s v="2067523"/>
    <s v=""/>
    <n v="0"/>
    <n v="0"/>
    <m/>
    <s v="7218|JA2582_1001"/>
    <n v="3"/>
    <x v="0"/>
    <m/>
    <s v="YES"/>
    <n v="2"/>
    <s v=""/>
    <s v=""/>
    <n v="0"/>
    <s v="X"/>
    <n v="1"/>
    <s v=""/>
    <s v=""/>
    <s v=""/>
    <s v=""/>
    <n v="1"/>
    <n v="0"/>
    <m/>
    <n v="-381"/>
    <n v="0"/>
    <s v=""/>
    <s v=""/>
  </r>
  <r>
    <n v="257"/>
    <s v="39121432"/>
    <s v="Contacto del conector circular Amphenol"/>
    <s v="1101823384"/>
    <s v="9"/>
    <d v="2025-01-13T00:00:00"/>
    <s v=""/>
    <s v="4800002813"/>
    <s v="140"/>
    <d v="2025-01-11T00:00:00"/>
    <s v=""/>
    <s v=""/>
    <d v="2025-01-14T00:00:00"/>
    <n v="0"/>
    <n v="0"/>
    <s v=""/>
    <n v="100"/>
    <n v="100"/>
    <n v="100"/>
    <n v="0"/>
    <n v="0"/>
    <n v="0"/>
    <s v="X"/>
    <s v="0.00"/>
    <s v=""/>
    <x v="0"/>
    <s v=""/>
    <s v="6918897"/>
    <s v=""/>
    <n v="0"/>
    <n v="0"/>
    <m/>
    <s v="7218|JA2582_1001"/>
    <n v="3"/>
    <x v="0"/>
    <m/>
    <s v="YES"/>
    <n v="100"/>
    <s v=""/>
    <s v=""/>
    <n v="0"/>
    <s v="X"/>
    <n v="1"/>
    <s v=""/>
    <s v=""/>
    <s v=""/>
    <s v=""/>
    <n v="1"/>
    <n v="0"/>
    <m/>
    <n v="-381"/>
    <n v="0"/>
    <s v=""/>
    <s v=""/>
  </r>
  <r>
    <n v="258"/>
    <s v="39121324"/>
    <s v="Caja de pared ABB SR2 Monobloc de Acero"/>
    <s v="1101823384"/>
    <s v="10"/>
    <d v="2025-01-13T00:00:00"/>
    <s v=""/>
    <s v="4800002813"/>
    <s v="150"/>
    <d v="2025-01-11T00:00:00"/>
    <s v=""/>
    <s v=""/>
    <d v="2025-01-14T00:00:00"/>
    <n v="0"/>
    <n v="0"/>
    <s v=""/>
    <n v="1"/>
    <n v="1"/>
    <n v="1"/>
    <n v="0"/>
    <n v="0"/>
    <n v="0"/>
    <s v="X"/>
    <s v="0.00"/>
    <s v=""/>
    <x v="0"/>
    <s v=""/>
    <s v="7685686"/>
    <s v=""/>
    <n v="0"/>
    <n v="0"/>
    <m/>
    <s v="7218|JA2582_1001"/>
    <n v="3"/>
    <x v="0"/>
    <m/>
    <s v="YES"/>
    <n v="1"/>
    <s v=""/>
    <s v=""/>
    <n v="0"/>
    <s v="X"/>
    <n v="1"/>
    <s v=""/>
    <s v=""/>
    <s v=""/>
    <s v=""/>
    <n v="1"/>
    <n v="0"/>
    <m/>
    <n v="-381"/>
    <n v="0"/>
    <s v=""/>
    <s v=""/>
  </r>
  <r>
    <n v="259"/>
    <s v="32000000"/>
    <s v="Conector circular MIL-C-38999 serie III"/>
    <s v="1101823392"/>
    <s v="1"/>
    <d v="2025-01-13T00:00:00"/>
    <s v=""/>
    <s v="4800002813"/>
    <s v="160"/>
    <d v="2025-01-11T00:00:00"/>
    <s v=""/>
    <s v=""/>
    <d v="2025-01-14T00:00:00"/>
    <n v="0"/>
    <n v="0"/>
    <s v=""/>
    <n v="4"/>
    <n v="4"/>
    <n v="4"/>
    <n v="0"/>
    <n v="0"/>
    <n v="0"/>
    <s v="X"/>
    <s v="0.00"/>
    <s v=""/>
    <x v="0"/>
    <s v=""/>
    <s v="2804849"/>
    <s v=""/>
    <n v="0"/>
    <n v="0"/>
    <m/>
    <s v="7218|JA2583_1001"/>
    <n v="3"/>
    <x v="0"/>
    <m/>
    <s v="YES"/>
    <n v="4"/>
    <s v=""/>
    <s v=""/>
    <n v="0"/>
    <s v="X"/>
    <n v="1"/>
    <s v=""/>
    <s v=""/>
    <s v=""/>
    <s v=""/>
    <n v="1"/>
    <n v="0"/>
    <m/>
    <n v="-381"/>
    <n v="0"/>
    <s v=""/>
    <s v=""/>
  </r>
  <r>
    <n v="260"/>
    <s v="39121415"/>
    <s v="Conector D-sub FCT from Molex, Serie FL,"/>
    <s v="1101823431"/>
    <s v="1"/>
    <d v="2025-01-13T00:00:00"/>
    <s v=""/>
    <s v="4800002813"/>
    <s v="180"/>
    <d v="2025-01-11T00:00:00"/>
    <s v=""/>
    <s v=""/>
    <d v="2025-01-14T00:00:00"/>
    <n v="0"/>
    <n v="0"/>
    <s v=""/>
    <n v="2"/>
    <n v="2"/>
    <n v="2"/>
    <n v="0"/>
    <n v="0"/>
    <n v="0"/>
    <s v="X"/>
    <s v="0.00"/>
    <s v=""/>
    <x v="0"/>
    <s v=""/>
    <s v="8126368"/>
    <s v=""/>
    <n v="0"/>
    <n v="0"/>
    <m/>
    <s v="7218|JA2585_1001"/>
    <n v="3"/>
    <x v="0"/>
    <m/>
    <s v="YES"/>
    <n v="2"/>
    <s v=""/>
    <s v=""/>
    <n v="0"/>
    <s v="X"/>
    <n v="1"/>
    <s v=""/>
    <s v=""/>
    <s v=""/>
    <s v=""/>
    <n v="1"/>
    <n v="0"/>
    <m/>
    <n v="-381"/>
    <n v="0"/>
    <s v=""/>
    <s v=""/>
  </r>
  <r>
    <n v="261"/>
    <s v="39121529"/>
    <s v="Contactor Schneider Electric TeSys D LC1"/>
    <s v="1101823431"/>
    <s v="2"/>
    <d v="2025-01-13T00:00:00"/>
    <s v=""/>
    <s v="4800002813"/>
    <s v="190"/>
    <d v="2025-01-11T00:00:00"/>
    <s v=""/>
    <s v=""/>
    <d v="2025-01-14T00:00:00"/>
    <n v="0"/>
    <n v="0"/>
    <s v=""/>
    <n v="1"/>
    <n v="1"/>
    <n v="1"/>
    <n v="0"/>
    <n v="0"/>
    <n v="0"/>
    <s v="X"/>
    <s v="0.00"/>
    <s v=""/>
    <x v="0"/>
    <s v=""/>
    <s v="7447535"/>
    <s v=""/>
    <n v="0"/>
    <n v="0"/>
    <m/>
    <s v="7218|JA2585_1001"/>
    <n v="3"/>
    <x v="0"/>
    <m/>
    <s v="YES"/>
    <n v="1"/>
    <s v=""/>
    <s v=""/>
    <n v="0"/>
    <s v="X"/>
    <n v="1"/>
    <s v=""/>
    <s v=""/>
    <s v=""/>
    <s v=""/>
    <n v="1"/>
    <n v="0"/>
    <m/>
    <n v="-381"/>
    <n v="0"/>
    <s v=""/>
    <s v=""/>
  </r>
  <r>
    <n v="262"/>
    <s v="39121603"/>
    <s v="Interruptor autom&amp;#225;tico 2P, 16A, Cur"/>
    <s v="1101823431"/>
    <s v="3"/>
    <d v="2025-01-13T00:00:00"/>
    <s v=""/>
    <s v="4800002813"/>
    <s v="200"/>
    <d v="2025-01-11T00:00:00"/>
    <s v=""/>
    <s v=""/>
    <d v="2025-01-14T00:00:00"/>
    <n v="0"/>
    <n v="0"/>
    <s v=""/>
    <n v="1"/>
    <n v="1"/>
    <n v="1"/>
    <n v="0"/>
    <n v="0"/>
    <n v="0"/>
    <s v="X"/>
    <s v="0.00"/>
    <s v=""/>
    <x v="0"/>
    <s v=""/>
    <s v="7349664"/>
    <s v=""/>
    <n v="0"/>
    <n v="0"/>
    <m/>
    <s v="7218|JA2585_1001"/>
    <n v="3"/>
    <x v="0"/>
    <m/>
    <s v="YES"/>
    <n v="1"/>
    <s v=""/>
    <s v=""/>
    <n v="0"/>
    <s v="X"/>
    <n v="1"/>
    <s v=""/>
    <s v=""/>
    <s v=""/>
    <s v=""/>
    <n v="1"/>
    <n v="0"/>
    <m/>
    <n v="-381"/>
    <n v="0"/>
    <s v=""/>
    <s v=""/>
  </r>
  <r>
    <n v="263"/>
    <s v="39121402"/>
    <s v="Toma Kopp de 2P de color Negro, para Eur"/>
    <s v="1101823436"/>
    <s v="1"/>
    <d v="2025-01-13T00:00:00"/>
    <s v=""/>
    <s v="4800002813"/>
    <s v="210"/>
    <d v="2025-01-11T00:00:00"/>
    <s v=""/>
    <s v=""/>
    <d v="2025-01-14T00:00:00"/>
    <n v="0"/>
    <n v="0"/>
    <s v=""/>
    <n v="1"/>
    <n v="1"/>
    <n v="1"/>
    <n v="0"/>
    <n v="0"/>
    <n v="0"/>
    <s v="X"/>
    <s v="0.00"/>
    <s v=""/>
    <x v="0"/>
    <s v=""/>
    <s v="2425811"/>
    <s v=""/>
    <n v="0"/>
    <n v="0"/>
    <m/>
    <s v="7218|JA2593_1001"/>
    <n v="3"/>
    <x v="0"/>
    <m/>
    <s v="YES"/>
    <n v="1"/>
    <s v=""/>
    <s v=""/>
    <n v="0"/>
    <s v="X"/>
    <n v="1"/>
    <s v=""/>
    <s v=""/>
    <s v=""/>
    <s v=""/>
    <n v="1"/>
    <n v="0"/>
    <m/>
    <n v="-381"/>
    <n v="0"/>
    <s v=""/>
    <s v=""/>
  </r>
  <r>
    <n v="264"/>
    <s v="1359900000500"/>
    <s v="COMPRA DIRECTA ELECTRICOS/ELECTRONICOS"/>
    <s v="1101823928"/>
    <s v="1"/>
    <d v="2025-01-14T00:00:00"/>
    <s v=""/>
    <s v="4200593528"/>
    <s v="40"/>
    <d v="2025-01-17T00:00:00"/>
    <d v="2025-01-17T00:00:00"/>
    <s v=""/>
    <d v="2025-01-31T00:00:00"/>
    <n v="30"/>
    <n v="8"/>
    <s v="Liberado"/>
    <n v="1"/>
    <n v="1"/>
    <n v="1"/>
    <n v="0"/>
    <n v="0"/>
    <n v="0"/>
    <s v="X"/>
    <s v="0.00"/>
    <s v=""/>
    <x v="6"/>
    <s v="OTROS FABRICANTES"/>
    <s v="1359900000500"/>
    <s v=""/>
    <n v="0"/>
    <n v="0"/>
    <m/>
    <s v="7218|JA2594_1001"/>
    <n v="14"/>
    <x v="0"/>
    <m/>
    <s v="YES"/>
    <n v="1"/>
    <s v=""/>
    <s v=""/>
    <n v="0"/>
    <s v="X"/>
    <n v="1"/>
    <s v=""/>
    <s v=""/>
    <s v=""/>
    <s v=""/>
    <n v="1"/>
    <n v="0"/>
    <m/>
    <n v="-364"/>
    <n v="0"/>
    <s v=""/>
    <s v=""/>
  </r>
  <r>
    <n v="265"/>
    <s v=""/>
    <s v="TRABAJOS SIMULADOR A320"/>
    <s v="1101824014"/>
    <s v="1"/>
    <d v="2025-01-14T00:00:00"/>
    <s v=""/>
    <s v="4300338932"/>
    <s v="10"/>
    <d v="2025-01-20T00:00:00"/>
    <d v="2025-01-21T00:00:00"/>
    <s v=""/>
    <d v="2025-02-06T00:00:00"/>
    <n v="0"/>
    <n v="0"/>
    <s v="Liberado"/>
    <n v="1"/>
    <n v="1"/>
    <n v="0"/>
    <n v="0"/>
    <n v="0"/>
    <n v="0"/>
    <s v="X"/>
    <s v="0.00"/>
    <s v=""/>
    <x v="20"/>
    <s v=""/>
    <s v=""/>
    <s v=""/>
    <n v="0"/>
    <n v="0"/>
    <m/>
    <s v="7218|JA2594_1001"/>
    <n v="17"/>
    <x v="0"/>
    <m/>
    <s v="YES"/>
    <n v="0"/>
    <s v=""/>
    <s v=""/>
    <n v="0"/>
    <s v="X"/>
    <n v="1"/>
    <s v=""/>
    <s v=""/>
    <s v=""/>
    <s v=""/>
    <n v="1"/>
    <n v="0"/>
    <m/>
    <n v="-358"/>
    <n v="0"/>
    <s v=""/>
    <s v=""/>
  </r>
  <r>
    <n v="266"/>
    <s v="43211503"/>
    <s v="WD Elements Desktop WDBWLG0160HBK - Disc"/>
    <s v="1101824064"/>
    <s v="1"/>
    <d v="2025-01-14T00:00:00"/>
    <s v=""/>
    <s v="4800002811"/>
    <s v="300"/>
    <d v="2025-01-10T00:00:00"/>
    <s v=""/>
    <s v=""/>
    <d v="2025-01-15T00:00:00"/>
    <n v="0"/>
    <n v="0"/>
    <s v=""/>
    <n v="1"/>
    <n v="1"/>
    <n v="1"/>
    <n v="0"/>
    <n v="0"/>
    <n v="0"/>
    <s v="X"/>
    <s v="0.00"/>
    <s v=""/>
    <x v="21"/>
    <s v=""/>
    <s v="6205759"/>
    <s v=""/>
    <n v="0"/>
    <n v="0"/>
    <m/>
    <s v="7218|JA2594_1001"/>
    <n v="5"/>
    <x v="0"/>
    <m/>
    <s v="YES"/>
    <n v="1"/>
    <s v=""/>
    <s v=""/>
    <n v="0"/>
    <s v="X"/>
    <n v="1"/>
    <s v=""/>
    <s v=""/>
    <s v=""/>
    <s v=""/>
    <n v="1"/>
    <n v="0"/>
    <m/>
    <n v="-380"/>
    <n v="0"/>
    <s v=""/>
    <s v=""/>
  </r>
  <r>
    <n v="267"/>
    <s v="9999000981111"/>
    <s v="N.R.TRANSFORMADOS DE CHAPA ESTÁNDAR"/>
    <s v="1101824091"/>
    <s v="1"/>
    <d v="2025-01-14T00:00:00"/>
    <s v=""/>
    <s v="4200593300"/>
    <s v="10"/>
    <d v="2025-01-16T00:00:00"/>
    <d v="2025-01-21T00:00:00"/>
    <s v=""/>
    <d v="2025-02-14T00:00:00"/>
    <n v="120"/>
    <n v="8"/>
    <s v="Liberado"/>
    <n v="1"/>
    <n v="1"/>
    <n v="1"/>
    <n v="0"/>
    <n v="0"/>
    <n v="0"/>
    <s v="X"/>
    <s v="0.00"/>
    <s v=""/>
    <x v="22"/>
    <s v=""/>
    <s v=""/>
    <s v=""/>
    <n v="0"/>
    <n v="0"/>
    <m/>
    <s v="7218|JA2589_1001"/>
    <n v="29"/>
    <x v="0"/>
    <m/>
    <s v="YES"/>
    <n v="1"/>
    <s v=""/>
    <s v=""/>
    <n v="0"/>
    <s v="X"/>
    <n v="1"/>
    <s v=""/>
    <s v=""/>
    <s v=""/>
    <s v=""/>
    <n v="1"/>
    <n v="0"/>
    <m/>
    <n v="-350"/>
    <n v="0"/>
    <s v=""/>
    <s v=""/>
  </r>
  <r>
    <n v="268"/>
    <s v="39121412"/>
    <s v="Carcasa de conector circular Amphenol Li"/>
    <s v="1101824124"/>
    <s v="1"/>
    <d v="2025-01-14T00:00:00"/>
    <s v=""/>
    <s v="4800002822"/>
    <s v="120"/>
    <d v="2025-01-14T00:00:00"/>
    <s v=""/>
    <s v=""/>
    <d v="2025-01-15T00:00:00"/>
    <n v="0"/>
    <n v="0"/>
    <s v=""/>
    <n v="1"/>
    <n v="1"/>
    <n v="1"/>
    <n v="0"/>
    <n v="0"/>
    <n v="0"/>
    <s v="X"/>
    <s v="0.00"/>
    <s v=""/>
    <x v="0"/>
    <s v=""/>
    <s v="2259368"/>
    <s v=""/>
    <n v="0"/>
    <n v="0"/>
    <m/>
    <s v="7218|JA2582_1001"/>
    <n v="1"/>
    <x v="0"/>
    <m/>
    <s v="YES"/>
    <n v="1"/>
    <s v=""/>
    <s v=""/>
    <n v="0"/>
    <s v="X"/>
    <n v="1"/>
    <s v=""/>
    <s v=""/>
    <s v=""/>
    <s v=""/>
    <n v="1"/>
    <n v="0"/>
    <m/>
    <n v="-380"/>
    <n v="0"/>
    <s v=""/>
    <s v=""/>
  </r>
  <r>
    <n v="269"/>
    <s v="26121609"/>
    <s v="Cable Ethernet Cat6 U/UTP StarTech.com d"/>
    <s v="1101824151"/>
    <s v="1"/>
    <d v="2025-01-14T00:00:00"/>
    <s v=""/>
    <s v="4800002822"/>
    <s v="160"/>
    <d v="2025-01-14T00:00:00"/>
    <s v=""/>
    <s v=""/>
    <d v="2025-01-15T00:00:00"/>
    <n v="0"/>
    <n v="0"/>
    <s v=""/>
    <n v="2"/>
    <n v="2"/>
    <n v="2"/>
    <n v="0"/>
    <n v="0"/>
    <n v="0"/>
    <s v="X"/>
    <s v="0.00"/>
    <s v=""/>
    <x v="0"/>
    <s v=""/>
    <s v="1861994"/>
    <s v=""/>
    <n v="0"/>
    <n v="0"/>
    <m/>
    <s v="7218|JA2585_1001"/>
    <n v="1"/>
    <x v="0"/>
    <m/>
    <s v="YES"/>
    <n v="2"/>
    <s v=""/>
    <s v=""/>
    <n v="0"/>
    <s v="X"/>
    <n v="1"/>
    <s v=""/>
    <s v=""/>
    <s v=""/>
    <s v=""/>
    <n v="1"/>
    <n v="0"/>
    <m/>
    <n v="-380"/>
    <n v="0"/>
    <s v=""/>
    <s v=""/>
  </r>
  <r>
    <n v="270"/>
    <s v="31201523"/>
    <s v="Cinta americana, Pel&amp;#237;cula de PE con"/>
    <s v="1101824256"/>
    <s v="1"/>
    <d v="2025-01-14T00:00:00"/>
    <s v=""/>
    <s v="4800002822"/>
    <s v="210"/>
    <d v="2025-01-14T00:00:00"/>
    <s v=""/>
    <s v=""/>
    <d v="2025-01-15T00:00:00"/>
    <n v="0"/>
    <n v="0"/>
    <s v=""/>
    <n v="3"/>
    <n v="3"/>
    <n v="3"/>
    <n v="0"/>
    <n v="0"/>
    <n v="0"/>
    <s v="X"/>
    <s v="0.00"/>
    <s v=""/>
    <x v="0"/>
    <s v=""/>
    <s v="3731577"/>
    <s v=""/>
    <n v="0"/>
    <n v="0"/>
    <m/>
    <s v="7218|S24B05_P10253"/>
    <n v="1"/>
    <x v="0"/>
    <m/>
    <s v="YES"/>
    <n v="3"/>
    <s v=""/>
    <s v=""/>
    <n v="0"/>
    <s v="X"/>
    <n v="1"/>
    <s v=""/>
    <s v=""/>
    <s v=""/>
    <s v=""/>
    <n v="1"/>
    <n v="0"/>
    <m/>
    <n v="-380"/>
    <n v="0"/>
    <s v=""/>
    <s v=""/>
  </r>
  <r>
    <n v="271"/>
    <s v="1709800000500"/>
    <s v="COMPRA DIRECTA FERRETERIA Y HERRAMIENTAS"/>
    <s v="1101825214"/>
    <s v="1"/>
    <d v="2025-01-16T00:00:00"/>
    <s v=""/>
    <s v="4200594187"/>
    <s v="10"/>
    <d v="2025-01-22T00:00:00"/>
    <d v="2025-01-23T00:00:00"/>
    <s v=""/>
    <d v="2025-01-31T00:00:00"/>
    <n v="30"/>
    <n v="8"/>
    <s v="Liberado"/>
    <n v="1"/>
    <n v="1"/>
    <n v="1"/>
    <n v="0"/>
    <n v="0"/>
    <n v="0"/>
    <s v="X"/>
    <s v="0.00"/>
    <s v=""/>
    <x v="23"/>
    <s v="OTROS FABRICANTES"/>
    <s v="1709800000500"/>
    <s v=""/>
    <n v="0"/>
    <n v="0"/>
    <m/>
    <s v="7218|JA2585_1001"/>
    <n v="9"/>
    <x v="0"/>
    <m/>
    <s v="YES"/>
    <n v="1"/>
    <s v=""/>
    <s v=""/>
    <n v="0"/>
    <s v="X"/>
    <n v="1"/>
    <s v=""/>
    <s v=""/>
    <s v=""/>
    <s v=""/>
    <n v="1"/>
    <n v="0"/>
    <m/>
    <n v="-364"/>
    <n v="0"/>
    <s v=""/>
    <s v=""/>
  </r>
  <r>
    <n v="272"/>
    <s v="1709800000500"/>
    <s v="COMPRA DIRECTA FERRETERIA Y HERRAMIENTAS"/>
    <s v="1101825214"/>
    <s v="2"/>
    <d v="2025-01-16T00:00:00"/>
    <s v=""/>
    <s v="4200594187"/>
    <s v="20"/>
    <d v="2025-01-22T00:00:00"/>
    <d v="2025-01-23T00:00:00"/>
    <s v=""/>
    <d v="2025-01-31T00:00:00"/>
    <n v="30"/>
    <n v="8"/>
    <s v="Liberado"/>
    <n v="1"/>
    <n v="1"/>
    <n v="1"/>
    <n v="0"/>
    <n v="0"/>
    <n v="0"/>
    <s v="X"/>
    <s v="0.00"/>
    <s v=""/>
    <x v="23"/>
    <s v="OTROS FABRICANTES"/>
    <s v="1709800000500"/>
    <s v=""/>
    <n v="0"/>
    <n v="0"/>
    <m/>
    <s v="7218|JA2585_1001"/>
    <n v="9"/>
    <x v="0"/>
    <m/>
    <s v="YES"/>
    <n v="1"/>
    <s v=""/>
    <s v=""/>
    <n v="0"/>
    <s v="X"/>
    <n v="1"/>
    <s v=""/>
    <s v=""/>
    <s v=""/>
    <s v=""/>
    <n v="1"/>
    <n v="0"/>
    <m/>
    <n v="-364"/>
    <n v="0"/>
    <s v=""/>
    <s v=""/>
  </r>
  <r>
    <n v="273"/>
    <s v="1709800000500"/>
    <s v="COMPRA DIRECTA FERRETERIA Y HERRAMIENTAS"/>
    <s v="1101825214"/>
    <s v="3"/>
    <d v="2025-01-16T00:00:00"/>
    <s v=""/>
    <s v="4200594187"/>
    <s v="30"/>
    <d v="2025-01-22T00:00:00"/>
    <d v="2025-01-23T00:00:00"/>
    <s v=""/>
    <d v="2025-01-31T00:00:00"/>
    <n v="30"/>
    <n v="8"/>
    <s v="Liberado"/>
    <n v="1"/>
    <n v="1"/>
    <n v="1"/>
    <n v="0"/>
    <n v="0"/>
    <n v="0"/>
    <s v="X"/>
    <s v="0.00"/>
    <s v=""/>
    <x v="23"/>
    <s v="OTROS FABRICANTES"/>
    <s v="1709800000500"/>
    <s v=""/>
    <n v="0"/>
    <n v="0"/>
    <m/>
    <s v="7218|JA2585_1001"/>
    <n v="9"/>
    <x v="0"/>
    <m/>
    <s v="YES"/>
    <n v="1"/>
    <s v=""/>
    <s v=""/>
    <n v="0"/>
    <s v="X"/>
    <n v="1"/>
    <s v=""/>
    <s v=""/>
    <s v=""/>
    <s v=""/>
    <n v="1"/>
    <n v="0"/>
    <m/>
    <n v="-364"/>
    <n v="0"/>
    <s v=""/>
    <s v=""/>
  </r>
  <r>
    <n v="274"/>
    <s v="1709800000500"/>
    <s v="COMPRA DIRECTA FERRETERIA Y HERRAMIENTAS"/>
    <s v="1101825214"/>
    <s v="4"/>
    <d v="2025-01-16T00:00:00"/>
    <s v=""/>
    <s v="4200594187"/>
    <s v="40"/>
    <d v="2025-01-22T00:00:00"/>
    <d v="2025-01-23T00:00:00"/>
    <s v=""/>
    <d v="2025-01-31T00:00:00"/>
    <n v="30"/>
    <n v="8"/>
    <s v="Liberado"/>
    <n v="1"/>
    <n v="1"/>
    <n v="1"/>
    <n v="0"/>
    <n v="0"/>
    <n v="0"/>
    <s v="X"/>
    <s v="0.00"/>
    <s v=""/>
    <x v="23"/>
    <s v="OTROS FABRICANTES"/>
    <s v="1709800000500"/>
    <s v=""/>
    <n v="0"/>
    <n v="0"/>
    <m/>
    <s v="7218|JA2585_1001"/>
    <n v="9"/>
    <x v="0"/>
    <m/>
    <s v="YES"/>
    <n v="1"/>
    <s v=""/>
    <s v=""/>
    <n v="0"/>
    <s v="X"/>
    <n v="1"/>
    <s v=""/>
    <s v=""/>
    <s v=""/>
    <s v=""/>
    <n v="1"/>
    <n v="0"/>
    <m/>
    <n v="-364"/>
    <n v="0"/>
    <s v=""/>
    <s v=""/>
  </r>
  <r>
    <n v="275"/>
    <s v="1709800000500"/>
    <s v="COMPRA DIRECTA FERRETERIA Y HERRAMIENTAS"/>
    <s v="1101825218"/>
    <s v="1"/>
    <d v="2025-01-16T00:00:00"/>
    <s v=""/>
    <s v="4200594187"/>
    <s v="50"/>
    <d v="2025-01-22T00:00:00"/>
    <d v="2025-01-23T00:00:00"/>
    <s v=""/>
    <d v="2025-01-31T00:00:00"/>
    <n v="30"/>
    <n v="8"/>
    <s v="Liberado"/>
    <n v="1"/>
    <n v="1"/>
    <n v="1"/>
    <n v="0"/>
    <n v="0"/>
    <n v="0"/>
    <s v="X"/>
    <s v="0.00"/>
    <s v=""/>
    <x v="23"/>
    <s v="OTROS FABRICANTES"/>
    <s v="1709800000500"/>
    <s v=""/>
    <n v="0"/>
    <n v="0"/>
    <m/>
    <s v="7218|JA2585_1001"/>
    <n v="9"/>
    <x v="0"/>
    <m/>
    <s v="YES"/>
    <n v="1"/>
    <s v=""/>
    <s v=""/>
    <n v="0"/>
    <s v="X"/>
    <n v="1"/>
    <s v=""/>
    <s v=""/>
    <s v=""/>
    <s v=""/>
    <n v="1"/>
    <n v="0"/>
    <m/>
    <n v="-364"/>
    <n v="0"/>
    <s v=""/>
    <s v=""/>
  </r>
  <r>
    <n v="276"/>
    <s v="1709800000500"/>
    <s v="COMPRA DIRECTA FERRETERIA Y HERRAMIENTAS"/>
    <s v="1101825218"/>
    <s v="2"/>
    <d v="2025-01-16T00:00:00"/>
    <s v=""/>
    <s v="4200594187"/>
    <s v="60"/>
    <d v="2025-01-22T00:00:00"/>
    <d v="2025-01-23T00:00:00"/>
    <s v=""/>
    <d v="2025-01-31T00:00:00"/>
    <n v="30"/>
    <n v="8"/>
    <s v="Liberado"/>
    <n v="1"/>
    <n v="1"/>
    <n v="1"/>
    <n v="0"/>
    <n v="0"/>
    <n v="0"/>
    <s v="X"/>
    <s v="0.00"/>
    <s v=""/>
    <x v="23"/>
    <s v="OTROS FABRICANTES"/>
    <s v="1709800000500"/>
    <s v=""/>
    <n v="0"/>
    <n v="0"/>
    <m/>
    <s v="7218|JA2585_1001"/>
    <n v="9"/>
    <x v="0"/>
    <m/>
    <s v="YES"/>
    <n v="1"/>
    <s v=""/>
    <s v=""/>
    <n v="0"/>
    <s v="X"/>
    <n v="1"/>
    <s v=""/>
    <s v=""/>
    <s v=""/>
    <s v=""/>
    <n v="1"/>
    <n v="0"/>
    <m/>
    <n v="-364"/>
    <n v="0"/>
    <s v=""/>
    <s v=""/>
  </r>
  <r>
    <n v="277"/>
    <s v="44122025"/>
    <s v="PK100 FUNDA MULTIT LYRECO A4 80 M TRS RG"/>
    <s v="1101825252"/>
    <s v="1"/>
    <d v="2025-01-16T00:00:00"/>
    <s v=""/>
    <s v="4800002798"/>
    <s v="1250"/>
    <d v="2025-01-02T00:00:00"/>
    <s v=""/>
    <s v=""/>
    <d v="2025-01-17T00:00:00"/>
    <n v="0"/>
    <n v="0"/>
    <s v=""/>
    <n v="2"/>
    <n v="2"/>
    <n v="2"/>
    <n v="0"/>
    <n v="0"/>
    <n v="0"/>
    <s v="X"/>
    <s v="0.00"/>
    <s v=""/>
    <x v="5"/>
    <s v=""/>
    <s v="317868"/>
    <s v=""/>
    <n v="0"/>
    <n v="0"/>
    <m/>
    <s v="7218|JA2593_1001"/>
    <n v="15"/>
    <x v="0"/>
    <m/>
    <s v="YES"/>
    <n v="2"/>
    <s v=""/>
    <s v=""/>
    <n v="0"/>
    <s v="X"/>
    <n v="1"/>
    <s v=""/>
    <s v=""/>
    <s v=""/>
    <s v=""/>
    <n v="1"/>
    <n v="0"/>
    <m/>
    <n v="-378"/>
    <n v="0"/>
    <s v=""/>
    <s v=""/>
  </r>
  <r>
    <n v="278"/>
    <s v="44121703"/>
    <s v="PLUMA DESECHABLE PILOT V-PEN AZL SPW4M-L"/>
    <s v="1101825252"/>
    <s v="2"/>
    <d v="2025-01-16T00:00:00"/>
    <s v=""/>
    <s v="4800002798"/>
    <s v="1260"/>
    <d v="2025-01-02T00:00:00"/>
    <s v=""/>
    <s v=""/>
    <d v="2025-01-17T00:00:00"/>
    <n v="0"/>
    <n v="0"/>
    <s v=""/>
    <n v="1"/>
    <n v="1"/>
    <n v="1"/>
    <n v="0"/>
    <n v="0"/>
    <n v="0"/>
    <s v="X"/>
    <s v="0.00"/>
    <s v=""/>
    <x v="5"/>
    <s v=""/>
    <s v="2521151"/>
    <s v=""/>
    <n v="0"/>
    <n v="0"/>
    <m/>
    <s v="7218|JA2593_1001"/>
    <n v="15"/>
    <x v="0"/>
    <m/>
    <s v="YES"/>
    <n v="1"/>
    <s v=""/>
    <s v=""/>
    <n v="0"/>
    <s v="X"/>
    <n v="1"/>
    <s v=""/>
    <s v=""/>
    <s v=""/>
    <s v=""/>
    <n v="1"/>
    <n v="0"/>
    <m/>
    <n v="-378"/>
    <n v="0"/>
    <s v=""/>
    <s v=""/>
  </r>
  <r>
    <n v="279"/>
    <s v="44121708"/>
    <s v="ROTUL PERM STAEDTLER LUMOCOL 0,4MM ROJO"/>
    <s v="1101825252"/>
    <s v="3"/>
    <d v="2025-01-16T00:00:00"/>
    <s v=""/>
    <s v="4800002798"/>
    <s v="1270"/>
    <d v="2025-01-02T00:00:00"/>
    <s v=""/>
    <s v=""/>
    <d v="2025-01-17T00:00:00"/>
    <n v="0"/>
    <n v="0"/>
    <s v=""/>
    <n v="10"/>
    <n v="10"/>
    <n v="10"/>
    <n v="0"/>
    <n v="0"/>
    <n v="0"/>
    <s v="X"/>
    <s v="0.00"/>
    <s v=""/>
    <x v="5"/>
    <s v=""/>
    <s v="183103"/>
    <s v=""/>
    <n v="0"/>
    <n v="0"/>
    <m/>
    <s v="7218|JA2593_1001"/>
    <n v="15"/>
    <x v="0"/>
    <m/>
    <s v="YES"/>
    <n v="10"/>
    <s v=""/>
    <s v=""/>
    <n v="0"/>
    <s v="X"/>
    <n v="1"/>
    <s v=""/>
    <s v=""/>
    <s v=""/>
    <s v=""/>
    <n v="1"/>
    <n v="0"/>
    <m/>
    <n v="-378"/>
    <n v="0"/>
    <s v=""/>
    <s v=""/>
  </r>
  <r>
    <n v="280"/>
    <s v="44121708"/>
    <s v="ROTUL PERM STAEDTLER LUMOCOL 0,4MM AZUL"/>
    <s v="1101825252"/>
    <s v="4"/>
    <d v="2025-01-16T00:00:00"/>
    <s v=""/>
    <s v="4800002798"/>
    <s v="1280"/>
    <d v="2025-01-02T00:00:00"/>
    <s v=""/>
    <s v=""/>
    <d v="2025-01-17T00:00:00"/>
    <n v="0"/>
    <n v="0"/>
    <s v=""/>
    <n v="10"/>
    <n v="10"/>
    <n v="10"/>
    <n v="0"/>
    <n v="0"/>
    <n v="0"/>
    <s v="X"/>
    <s v="0.00"/>
    <s v=""/>
    <x v="5"/>
    <s v=""/>
    <s v="183091"/>
    <s v=""/>
    <n v="0"/>
    <n v="0"/>
    <m/>
    <s v="7218|JA2593_1001"/>
    <n v="15"/>
    <x v="0"/>
    <m/>
    <s v="YES"/>
    <n v="10"/>
    <s v=""/>
    <s v=""/>
    <n v="0"/>
    <s v="X"/>
    <n v="1"/>
    <s v=""/>
    <s v=""/>
    <s v=""/>
    <s v=""/>
    <n v="1"/>
    <n v="0"/>
    <m/>
    <n v="-378"/>
    <n v="0"/>
    <s v=""/>
    <s v=""/>
  </r>
  <r>
    <n v="281"/>
    <s v="14111530"/>
    <s v="PK6 NOTAS LYRECO 76X76 COL SURTIDOS BRIL"/>
    <s v="1101825252"/>
    <s v="5"/>
    <d v="2025-01-16T00:00:00"/>
    <s v=""/>
    <s v="4800002798"/>
    <s v="1290"/>
    <d v="2025-01-02T00:00:00"/>
    <s v=""/>
    <s v=""/>
    <d v="2025-01-17T00:00:00"/>
    <n v="0"/>
    <n v="0"/>
    <s v=""/>
    <n v="1"/>
    <n v="1"/>
    <n v="1"/>
    <n v="0"/>
    <n v="0"/>
    <n v="0"/>
    <s v="X"/>
    <s v="0.00"/>
    <s v=""/>
    <x v="5"/>
    <s v=""/>
    <s v="2515489"/>
    <s v=""/>
    <n v="0"/>
    <n v="0"/>
    <m/>
    <s v="7218|JA2593_1001"/>
    <n v="15"/>
    <x v="0"/>
    <m/>
    <s v="YES"/>
    <n v="1"/>
    <s v=""/>
    <s v=""/>
    <n v="0"/>
    <s v="X"/>
    <n v="1"/>
    <s v=""/>
    <s v=""/>
    <s v=""/>
    <s v=""/>
    <n v="1"/>
    <n v="0"/>
    <m/>
    <n v="-378"/>
    <n v="0"/>
    <s v=""/>
    <s v=""/>
  </r>
  <r>
    <n v="282"/>
    <s v="44122107"/>
    <s v="CJ1000 GRAPAS LYRECO 24/6 GALVANIZADAS"/>
    <s v="1101825252"/>
    <s v="6"/>
    <d v="2025-01-16T00:00:00"/>
    <s v=""/>
    <s v="4800002798"/>
    <s v="1300"/>
    <d v="2025-01-02T00:00:00"/>
    <s v=""/>
    <s v=""/>
    <d v="2025-01-17T00:00:00"/>
    <n v="0"/>
    <n v="0"/>
    <s v=""/>
    <n v="4"/>
    <n v="4"/>
    <n v="4"/>
    <n v="0"/>
    <n v="0"/>
    <n v="0"/>
    <s v="X"/>
    <s v="0.00"/>
    <s v=""/>
    <x v="5"/>
    <s v=""/>
    <s v="5002534"/>
    <s v=""/>
    <n v="0"/>
    <n v="0"/>
    <m/>
    <s v="7218|JA2593_1001"/>
    <n v="15"/>
    <x v="0"/>
    <m/>
    <s v="YES"/>
    <n v="4"/>
    <s v=""/>
    <s v=""/>
    <n v="0"/>
    <s v="X"/>
    <n v="1"/>
    <s v=""/>
    <s v=""/>
    <s v=""/>
    <s v=""/>
    <n v="1"/>
    <n v="0"/>
    <m/>
    <n v="-378"/>
    <n v="0"/>
    <s v=""/>
    <s v=""/>
  </r>
  <r>
    <n v="283"/>
    <s v="44122002"/>
    <s v="S&amp;#237; Funda disipativa de est&amp;#225;tic"/>
    <s v="1101825319"/>
    <s v="1"/>
    <d v="2025-01-16T00:00:00"/>
    <s v=""/>
    <s v="4800002825"/>
    <s v="410"/>
    <d v="2025-01-15T00:00:00"/>
    <s v=""/>
    <s v=""/>
    <d v="2025-01-17T00:00:00"/>
    <n v="0"/>
    <n v="0"/>
    <s v=""/>
    <n v="4"/>
    <n v="4"/>
    <n v="4"/>
    <n v="0"/>
    <n v="0"/>
    <n v="0"/>
    <s v="X"/>
    <s v="0.00"/>
    <s v=""/>
    <x v="0"/>
    <s v=""/>
    <s v="0733952"/>
    <s v=""/>
    <n v="0"/>
    <n v="0"/>
    <m/>
    <s v="7218|JA2593_1001"/>
    <n v="2"/>
    <x v="0"/>
    <m/>
    <s v="YES"/>
    <n v="4"/>
    <s v=""/>
    <s v=""/>
    <n v="0"/>
    <s v="X"/>
    <n v="1"/>
    <s v=""/>
    <s v=""/>
    <s v=""/>
    <s v=""/>
    <n v="1"/>
    <n v="0"/>
    <m/>
    <n v="-378"/>
    <n v="0"/>
    <s v=""/>
    <s v=""/>
  </r>
  <r>
    <n v="284"/>
    <s v="44122025"/>
    <s v="PK100 FUNDA MULTIT LYRECO A4 80 M TRS RG"/>
    <s v="1101825324"/>
    <s v="1"/>
    <d v="2025-01-16T00:00:00"/>
    <s v=""/>
    <s v="4800002798"/>
    <s v="1350"/>
    <d v="2025-01-02T00:00:00"/>
    <s v=""/>
    <s v=""/>
    <d v="2025-01-17T00:00:00"/>
    <n v="0"/>
    <n v="0"/>
    <s v=""/>
    <n v="2"/>
    <n v="2"/>
    <n v="2"/>
    <n v="0"/>
    <n v="0"/>
    <n v="0"/>
    <s v="X"/>
    <s v="0.00"/>
    <s v=""/>
    <x v="5"/>
    <s v=""/>
    <s v="317868"/>
    <s v=""/>
    <n v="0"/>
    <n v="0"/>
    <m/>
    <s v="7218|JA2593_1001"/>
    <n v="15"/>
    <x v="0"/>
    <m/>
    <s v="YES"/>
    <n v="2"/>
    <s v=""/>
    <s v=""/>
    <n v="0"/>
    <s v="X"/>
    <n v="1"/>
    <s v=""/>
    <s v=""/>
    <s v=""/>
    <s v=""/>
    <n v="1"/>
    <n v="0"/>
    <m/>
    <n v="-378"/>
    <n v="0"/>
    <s v=""/>
    <s v=""/>
  </r>
  <r>
    <n v="285"/>
    <s v="39121402"/>
    <s v="Toma Kopp de 2P de color Negro, para Eur"/>
    <s v="1101825332"/>
    <s v="1"/>
    <d v="2025-01-16T00:00:00"/>
    <s v=""/>
    <s v="4800002825"/>
    <s v="450"/>
    <d v="2025-01-15T00:00:00"/>
    <s v=""/>
    <s v=""/>
    <d v="2025-01-17T00:00:00"/>
    <n v="0"/>
    <n v="0"/>
    <s v=""/>
    <n v="2"/>
    <n v="2"/>
    <n v="2"/>
    <n v="0"/>
    <n v="0"/>
    <n v="0"/>
    <s v="X"/>
    <s v="0.00"/>
    <s v=""/>
    <x v="0"/>
    <s v=""/>
    <s v="2425811"/>
    <s v=""/>
    <n v="0"/>
    <n v="0"/>
    <m/>
    <s v="7218|JA2582_1001"/>
    <n v="2"/>
    <x v="0"/>
    <m/>
    <s v="YES"/>
    <n v="2"/>
    <s v=""/>
    <s v=""/>
    <n v="0"/>
    <s v="X"/>
    <n v="1"/>
    <s v=""/>
    <s v=""/>
    <s v=""/>
    <s v=""/>
    <n v="1"/>
    <n v="0"/>
    <m/>
    <n v="-378"/>
    <n v="0"/>
    <s v=""/>
    <s v=""/>
  </r>
  <r>
    <n v="286"/>
    <s v="39121603"/>
    <s v="Interruptor autom&amp;#225;tico 2P, 16A, Cur"/>
    <s v="1101825338"/>
    <s v="1"/>
    <d v="2025-01-16T00:00:00"/>
    <s v=""/>
    <s v="4800002825"/>
    <s v="470"/>
    <d v="2025-01-15T00:00:00"/>
    <s v=""/>
    <s v=""/>
    <d v="2025-01-17T00:00:00"/>
    <n v="0"/>
    <n v="0"/>
    <s v=""/>
    <n v="1"/>
    <n v="1"/>
    <n v="1"/>
    <n v="0"/>
    <n v="0"/>
    <n v="0"/>
    <s v="X"/>
    <s v="0.00"/>
    <s v=""/>
    <x v="0"/>
    <s v=""/>
    <s v="7349664"/>
    <s v=""/>
    <n v="0"/>
    <n v="0"/>
    <m/>
    <s v="7218|JA2585_1001"/>
    <n v="2"/>
    <x v="0"/>
    <m/>
    <s v="YES"/>
    <n v="1"/>
    <s v=""/>
    <s v=""/>
    <n v="0"/>
    <s v="X"/>
    <n v="1"/>
    <s v=""/>
    <s v=""/>
    <s v=""/>
    <s v=""/>
    <n v="1"/>
    <n v="0"/>
    <m/>
    <n v="-378"/>
    <n v="0"/>
    <s v=""/>
    <s v=""/>
  </r>
  <r>
    <n v="287"/>
    <s v="11162114"/>
    <s v="Cinta de gancho y bucle 3M SJ356D de col"/>
    <s v="1101825338"/>
    <s v="2"/>
    <d v="2025-01-16T00:00:00"/>
    <s v=""/>
    <s v="4800002825"/>
    <s v="480"/>
    <d v="2025-01-15T00:00:00"/>
    <s v=""/>
    <s v=""/>
    <d v="2025-01-17T00:00:00"/>
    <n v="0"/>
    <n v="0"/>
    <s v=""/>
    <n v="3"/>
    <n v="3"/>
    <n v="3"/>
    <n v="0"/>
    <n v="0"/>
    <n v="0"/>
    <s v="X"/>
    <s v="0.00"/>
    <s v=""/>
    <x v="0"/>
    <s v=""/>
    <s v="4587337"/>
    <s v=""/>
    <n v="0"/>
    <n v="0"/>
    <m/>
    <s v="7218|JA2585_1001"/>
    <n v="2"/>
    <x v="0"/>
    <m/>
    <s v="YES"/>
    <n v="3"/>
    <s v=""/>
    <s v=""/>
    <n v="0"/>
    <s v="X"/>
    <n v="1"/>
    <s v=""/>
    <s v=""/>
    <s v=""/>
    <s v=""/>
    <n v="1"/>
    <n v="0"/>
    <m/>
    <n v="-378"/>
    <n v="0"/>
    <s v=""/>
    <s v=""/>
  </r>
  <r>
    <n v="288"/>
    <s v="31161735"/>
    <s v="Tuerca en jaula RS PRO Hierro M6"/>
    <s v="1101825396"/>
    <s v="1"/>
    <d v="2025-01-16T00:00:00"/>
    <s v=""/>
    <s v="4800002825"/>
    <s v="600"/>
    <d v="2025-01-15T00:00:00"/>
    <s v=""/>
    <s v=""/>
    <d v="2025-01-17T00:00:00"/>
    <n v="0"/>
    <n v="0"/>
    <s v=""/>
    <n v="250"/>
    <n v="250"/>
    <n v="250"/>
    <n v="0"/>
    <n v="0"/>
    <n v="0"/>
    <s v="X"/>
    <s v="0.00"/>
    <s v=""/>
    <x v="0"/>
    <s v=""/>
    <s v="2662268"/>
    <s v=""/>
    <n v="0"/>
    <n v="0"/>
    <m/>
    <s v="7218|JA2585_1001"/>
    <n v="2"/>
    <x v="0"/>
    <m/>
    <s v="YES"/>
    <n v="250"/>
    <s v=""/>
    <s v=""/>
    <n v="0"/>
    <s v="X"/>
    <n v="1"/>
    <s v=""/>
    <s v=""/>
    <s v=""/>
    <s v=""/>
    <n v="1"/>
    <n v="0"/>
    <m/>
    <n v="-378"/>
    <n v="0"/>
    <s v=""/>
    <s v=""/>
  </r>
  <r>
    <n v="289"/>
    <s v="39121321"/>
    <s v="Juego de tornillos Rittal serie EL, para"/>
    <s v="1101825869"/>
    <s v="1"/>
    <d v="2025-01-17T00:00:00"/>
    <s v=""/>
    <s v="4800002831"/>
    <s v="250"/>
    <d v="2025-01-17T00:00:00"/>
    <s v=""/>
    <s v=""/>
    <d v="2025-01-18T00:00:00"/>
    <n v="0"/>
    <n v="0"/>
    <s v=""/>
    <n v="150"/>
    <n v="150"/>
    <n v="150"/>
    <n v="0"/>
    <n v="0"/>
    <n v="0"/>
    <s v="X"/>
    <s v="0.00"/>
    <s v=""/>
    <x v="0"/>
    <s v=""/>
    <s v="8262903"/>
    <s v=""/>
    <n v="0"/>
    <n v="0"/>
    <m/>
    <s v="7218|JA2585_1001"/>
    <n v="1"/>
    <x v="0"/>
    <m/>
    <s v="YES"/>
    <n v="150"/>
    <s v=""/>
    <s v=""/>
    <n v="0"/>
    <s v="X"/>
    <n v="1"/>
    <s v=""/>
    <s v=""/>
    <s v=""/>
    <s v=""/>
    <n v="1"/>
    <n v="0"/>
    <m/>
    <n v="-377"/>
    <n v="0"/>
    <s v=""/>
    <s v=""/>
  </r>
  <r>
    <n v="290"/>
    <s v="39121432"/>
    <s v="Terminal redondo aislado de Cobre RS PRO"/>
    <s v="1101825869"/>
    <s v="2"/>
    <d v="2025-01-17T00:00:00"/>
    <s v=""/>
    <s v="4800002831"/>
    <s v="260"/>
    <d v="2025-01-17T00:00:00"/>
    <s v=""/>
    <s v=""/>
    <d v="2025-01-18T00:00:00"/>
    <n v="0"/>
    <n v="0"/>
    <s v=""/>
    <n v="100"/>
    <n v="100"/>
    <n v="100"/>
    <n v="0"/>
    <n v="0"/>
    <n v="0"/>
    <s v="X"/>
    <s v="0.00"/>
    <s v=""/>
    <x v="0"/>
    <s v=""/>
    <s v="2673880"/>
    <s v=""/>
    <n v="0"/>
    <n v="0"/>
    <m/>
    <s v="7218|JA2585_1001"/>
    <n v="1"/>
    <x v="0"/>
    <m/>
    <s v="YES"/>
    <n v="100"/>
    <s v=""/>
    <s v=""/>
    <n v="0"/>
    <s v="X"/>
    <n v="1"/>
    <s v=""/>
    <s v=""/>
    <s v=""/>
    <s v=""/>
    <n v="1"/>
    <n v="0"/>
    <m/>
    <n v="-377"/>
    <n v="0"/>
    <s v=""/>
    <s v=""/>
  </r>
  <r>
    <n v="291"/>
    <s v="26121630"/>
    <s v="Capuch&amp;#243;n termoretr&amp;#225;ctil TE Con"/>
    <s v="1101825869"/>
    <s v="3"/>
    <d v="2025-01-17T00:00:00"/>
    <s v=""/>
    <s v="4800002831"/>
    <s v="270"/>
    <d v="2025-01-17T00:00:00"/>
    <s v=""/>
    <s v=""/>
    <d v="2025-01-18T00:00:00"/>
    <n v="0"/>
    <n v="0"/>
    <s v=""/>
    <n v="200"/>
    <n v="200"/>
    <n v="200"/>
    <n v="0"/>
    <n v="0"/>
    <n v="0"/>
    <s v="X"/>
    <s v="0.00"/>
    <s v=""/>
    <x v="0"/>
    <s v=""/>
    <s v="8741500"/>
    <s v=""/>
    <n v="0"/>
    <n v="0"/>
    <m/>
    <s v="7218|JA2585_1001"/>
    <n v="1"/>
    <x v="0"/>
    <m/>
    <s v="YES"/>
    <n v="200"/>
    <s v=""/>
    <s v=""/>
    <n v="0"/>
    <s v="X"/>
    <n v="1"/>
    <s v=""/>
    <s v=""/>
    <s v=""/>
    <s v=""/>
    <n v="1"/>
    <n v="0"/>
    <m/>
    <n v="-377"/>
    <n v="0"/>
    <s v=""/>
    <s v=""/>
  </r>
  <r>
    <n v="292"/>
    <s v="26121522"/>
    <s v="Cable para Entornos Hostiles TE Connecti"/>
    <s v="1101825905"/>
    <s v="1"/>
    <d v="2025-01-17T00:00:00"/>
    <s v=""/>
    <s v="4800002831"/>
    <s v="290"/>
    <d v="2025-01-17T00:00:00"/>
    <s v=""/>
    <s v=""/>
    <d v="2025-01-18T00:00:00"/>
    <n v="0"/>
    <n v="0"/>
    <s v=""/>
    <n v="2"/>
    <n v="2"/>
    <n v="2"/>
    <n v="0"/>
    <n v="0"/>
    <n v="0"/>
    <s v="X"/>
    <s v="0.00"/>
    <s v=""/>
    <x v="0"/>
    <s v=""/>
    <s v="2291416"/>
    <s v=""/>
    <n v="0"/>
    <n v="0"/>
    <m/>
    <s v="7218|JA2594_1001"/>
    <n v="1"/>
    <x v="0"/>
    <m/>
    <s v="YES"/>
    <n v="2"/>
    <s v=""/>
    <s v=""/>
    <n v="0"/>
    <s v="X"/>
    <n v="1"/>
    <s v=""/>
    <s v=""/>
    <s v=""/>
    <s v=""/>
    <n v="1"/>
    <n v="0"/>
    <m/>
    <n v="-377"/>
    <n v="0"/>
    <s v=""/>
    <s v=""/>
  </r>
  <r>
    <n v="293"/>
    <s v="1709800000500"/>
    <s v="COMPRA DIRECTA FERRETERIA Y HERRAMIENTAS"/>
    <s v="1101826509"/>
    <s v="1"/>
    <d v="2025-01-20T00:00:00"/>
    <s v=""/>
    <s v="4200594781"/>
    <s v="10"/>
    <d v="2025-01-27T00:00:00"/>
    <d v="2025-01-27T00:00:00"/>
    <s v=""/>
    <d v="2025-02-10T00:00:00"/>
    <n v="30"/>
    <n v="8"/>
    <s v="Liberado"/>
    <n v="1"/>
    <n v="1"/>
    <n v="1"/>
    <n v="0"/>
    <n v="0"/>
    <n v="0"/>
    <s v="X"/>
    <s v="0.00"/>
    <s v=""/>
    <x v="16"/>
    <s v="OTROS FABRICANTES"/>
    <s v="1709800000500"/>
    <s v=""/>
    <n v="0"/>
    <n v="0"/>
    <m/>
    <s v="7218|JA2593_1001"/>
    <n v="14"/>
    <x v="0"/>
    <m/>
    <s v="YES"/>
    <n v="1"/>
    <s v=""/>
    <s v=""/>
    <n v="0"/>
    <s v="X"/>
    <n v="1"/>
    <s v=""/>
    <s v=""/>
    <s v=""/>
    <s v=""/>
    <n v="1"/>
    <n v="0"/>
    <m/>
    <n v="-354"/>
    <n v="0"/>
    <s v=""/>
    <s v=""/>
  </r>
  <r>
    <n v="294"/>
    <s v="1709800000500"/>
    <s v="COMPRA DIRECTA FERRETERIA Y HERRAMIENTAS"/>
    <s v="1101826509"/>
    <s v="2"/>
    <d v="2025-01-20T00:00:00"/>
    <s v=""/>
    <s v="4200594781"/>
    <s v="20"/>
    <d v="2025-01-27T00:00:00"/>
    <d v="2025-01-27T00:00:00"/>
    <s v=""/>
    <d v="2025-02-10T00:00:00"/>
    <n v="30"/>
    <n v="8"/>
    <s v="Liberado"/>
    <n v="1"/>
    <n v="1"/>
    <n v="1"/>
    <n v="0"/>
    <n v="0"/>
    <n v="0"/>
    <s v="X"/>
    <s v="0.00"/>
    <s v=""/>
    <x v="16"/>
    <s v="OTROS FABRICANTES"/>
    <s v="1709800000500"/>
    <s v=""/>
    <n v="0"/>
    <n v="0"/>
    <m/>
    <s v="7218|JA2593_1001"/>
    <n v="14"/>
    <x v="0"/>
    <m/>
    <s v="YES"/>
    <n v="1"/>
    <s v=""/>
    <s v=""/>
    <n v="0"/>
    <s v="X"/>
    <n v="1"/>
    <s v=""/>
    <s v=""/>
    <s v=""/>
    <s v=""/>
    <n v="1"/>
    <n v="0"/>
    <m/>
    <n v="-354"/>
    <n v="0"/>
    <s v=""/>
    <s v=""/>
  </r>
  <r>
    <n v="295"/>
    <s v="1709800000500"/>
    <s v="COMPRA DIRECTA FERRETERIA Y HERRAMIENTAS"/>
    <s v="1101826509"/>
    <s v="3"/>
    <d v="2025-01-20T00:00:00"/>
    <s v=""/>
    <s v="4200594781"/>
    <s v="30"/>
    <d v="2025-01-27T00:00:00"/>
    <d v="2025-01-27T00:00:00"/>
    <s v=""/>
    <d v="2025-02-10T00:00:00"/>
    <n v="30"/>
    <n v="8"/>
    <s v="Liberado"/>
    <n v="1"/>
    <n v="1"/>
    <n v="1"/>
    <n v="0"/>
    <n v="0"/>
    <n v="0"/>
    <s v="X"/>
    <s v="0.00"/>
    <s v=""/>
    <x v="16"/>
    <s v="OTROS FABRICANTES"/>
    <s v="1709800000500"/>
    <s v=""/>
    <n v="0"/>
    <n v="0"/>
    <m/>
    <s v="7218|JA2593_1001"/>
    <n v="14"/>
    <x v="0"/>
    <m/>
    <s v="YES"/>
    <n v="1"/>
    <s v=""/>
    <s v=""/>
    <n v="0"/>
    <s v="X"/>
    <n v="1"/>
    <s v=""/>
    <s v=""/>
    <s v=""/>
    <s v=""/>
    <n v="1"/>
    <n v="0"/>
    <m/>
    <n v="-354"/>
    <n v="0"/>
    <s v=""/>
    <s v=""/>
  </r>
  <r>
    <n v="296"/>
    <s v="39121321"/>
    <s v="Carpeta de documentos Schneider Electric"/>
    <s v="1101826924"/>
    <s v="1"/>
    <d v="2025-01-21T00:00:00"/>
    <s v=""/>
    <s v="4800002836"/>
    <s v="360"/>
    <d v="2025-01-20T00:00:00"/>
    <s v=""/>
    <s v=""/>
    <d v="2025-01-22T00:00:00"/>
    <n v="0"/>
    <n v="0"/>
    <s v=""/>
    <n v="18"/>
    <n v="18"/>
    <n v="18"/>
    <n v="0"/>
    <n v="0"/>
    <n v="0"/>
    <s v="X"/>
    <s v="0.00"/>
    <s v=""/>
    <x v="0"/>
    <s v=""/>
    <s v="6899780"/>
    <s v=""/>
    <n v="0"/>
    <n v="0"/>
    <m/>
    <s v="7218|S24B05_P10322"/>
    <n v="2"/>
    <x v="0"/>
    <m/>
    <s v="YES"/>
    <n v="18"/>
    <s v=""/>
    <s v=""/>
    <n v="0"/>
    <s v="X"/>
    <n v="1"/>
    <s v=""/>
    <s v=""/>
    <s v=""/>
    <s v=""/>
    <n v="1"/>
    <n v="0"/>
    <m/>
    <n v="-373"/>
    <n v="0"/>
    <s v=""/>
    <s v=""/>
  </r>
  <r>
    <n v="297"/>
    <s v=""/>
    <s v="MONTAJE SIMULADOR A320"/>
    <s v="1101826992"/>
    <s v="1"/>
    <d v="2025-01-21T00:00:00"/>
    <s v=""/>
    <s v="4400085683"/>
    <s v="10"/>
    <d v="2025-01-21T00:00:00"/>
    <d v="2025-01-21T00:00:00"/>
    <s v=""/>
    <d v="2025-02-14T00:00:00"/>
    <n v="0"/>
    <n v="0"/>
    <s v="Liberado"/>
    <n v="1"/>
    <n v="1"/>
    <n v="0"/>
    <n v="0"/>
    <n v="0"/>
    <n v="0"/>
    <s v="X"/>
    <s v="0.00"/>
    <s v=""/>
    <x v="24"/>
    <s v=""/>
    <s v=""/>
    <s v=""/>
    <n v="0"/>
    <n v="0"/>
    <m/>
    <s v="7218|JA2593_1001"/>
    <n v="24"/>
    <x v="0"/>
    <m/>
    <s v="YES"/>
    <n v="0"/>
    <s v=""/>
    <s v=""/>
    <n v="0"/>
    <s v="X"/>
    <n v="1"/>
    <s v=""/>
    <s v=""/>
    <s v=""/>
    <s v=""/>
    <n v="1"/>
    <n v="0"/>
    <m/>
    <n v="-350"/>
    <n v="0"/>
    <s v=""/>
    <s v=""/>
  </r>
  <r>
    <n v="298"/>
    <s v=""/>
    <s v="TRABAJOS SIMULADOR A320"/>
    <s v="1101827012"/>
    <s v="1"/>
    <d v="2025-01-21T00:00:00"/>
    <s v=""/>
    <s v="4300339244"/>
    <s v="10"/>
    <d v="2025-01-23T00:00:00"/>
    <d v="2025-01-29T00:00:00"/>
    <s v=""/>
    <d v="2025-02-14T00:00:00"/>
    <n v="0"/>
    <n v="0"/>
    <s v="Liberado"/>
    <n v="1"/>
    <n v="1"/>
    <n v="0"/>
    <n v="0"/>
    <n v="0"/>
    <n v="0"/>
    <s v="X"/>
    <s v="0.00"/>
    <s v=""/>
    <x v="19"/>
    <s v=""/>
    <s v=""/>
    <s v=""/>
    <n v="0"/>
    <n v="0"/>
    <m/>
    <s v="7218|JA2594_1001"/>
    <n v="22"/>
    <x v="0"/>
    <m/>
    <s v="YES"/>
    <n v="0"/>
    <s v=""/>
    <s v=""/>
    <n v="0"/>
    <s v="X"/>
    <n v="1"/>
    <s v=""/>
    <s v=""/>
    <s v=""/>
    <s v=""/>
    <n v="1"/>
    <n v="0"/>
    <m/>
    <n v="-350"/>
    <n v="0"/>
    <s v=""/>
    <s v=""/>
  </r>
  <r>
    <n v="299"/>
    <s v="24112003"/>
    <s v="Gaveta RS PRO, Rojo de Cart&amp;#243;n, 100m"/>
    <s v="1101827598"/>
    <s v="1"/>
    <d v="2025-01-22T00:00:00"/>
    <s v=""/>
    <s v="4800002838"/>
    <s v="260"/>
    <d v="2025-01-21T00:00:00"/>
    <s v=""/>
    <s v=""/>
    <d v="2025-01-23T00:00:00"/>
    <n v="0"/>
    <n v="0"/>
    <s v=""/>
    <n v="1"/>
    <n v="1"/>
    <n v="1"/>
    <n v="0"/>
    <n v="0"/>
    <n v="0"/>
    <s v="X"/>
    <s v="0.00"/>
    <s v=""/>
    <x v="0"/>
    <s v=""/>
    <s v="2281065"/>
    <s v=""/>
    <n v="0"/>
    <n v="0"/>
    <m/>
    <s v="7218|S24B05_P10322"/>
    <n v="2"/>
    <x v="0"/>
    <m/>
    <s v="YES"/>
    <n v="1"/>
    <s v=""/>
    <s v=""/>
    <n v="0"/>
    <s v="X"/>
    <n v="1"/>
    <s v=""/>
    <s v=""/>
    <s v=""/>
    <s v=""/>
    <n v="1"/>
    <n v="0"/>
    <m/>
    <n v="-372"/>
    <n v="0"/>
    <s v=""/>
    <s v=""/>
  </r>
  <r>
    <n v="300"/>
    <s v="1709800000500"/>
    <s v="COMPRA DIRECTA FERRETERIA Y HERRAMIENTAS"/>
    <s v="1101828001"/>
    <s v="1"/>
    <d v="2025-01-22T00:00:00"/>
    <s v=""/>
    <s v="4200595284"/>
    <s v="100"/>
    <d v="2025-01-29T00:00:00"/>
    <d v="2025-01-30T00:00:00"/>
    <s v=""/>
    <d v="2025-02-10T00:00:00"/>
    <n v="30"/>
    <n v="8"/>
    <s v="Liberado"/>
    <n v="1"/>
    <n v="1"/>
    <n v="1"/>
    <n v="0"/>
    <n v="0"/>
    <n v="0"/>
    <s v="X"/>
    <s v="0.00"/>
    <s v=""/>
    <x v="16"/>
    <s v="OTROS FABRICANTES"/>
    <s v="1709800000500"/>
    <s v=""/>
    <n v="0"/>
    <n v="0"/>
    <m/>
    <s v="7218|JA2593_1001"/>
    <n v="12"/>
    <x v="0"/>
    <m/>
    <s v="YES"/>
    <n v="1"/>
    <s v=""/>
    <s v=""/>
    <n v="0"/>
    <s v="X"/>
    <n v="1"/>
    <s v=""/>
    <s v=""/>
    <s v=""/>
    <s v=""/>
    <n v="1"/>
    <n v="0"/>
    <m/>
    <n v="-354"/>
    <n v="0"/>
    <s v=""/>
    <s v=""/>
  </r>
  <r>
    <n v="301"/>
    <s v="1709800000500"/>
    <s v="COMPRA DIRECTA FERRETERIA Y HERRAMIENTAS"/>
    <s v="1101828001"/>
    <s v="2"/>
    <d v="2025-01-22T00:00:00"/>
    <s v=""/>
    <s v="4200595284"/>
    <s v="110"/>
    <d v="2025-01-29T00:00:00"/>
    <d v="2025-01-30T00:00:00"/>
    <s v=""/>
    <d v="2025-02-10T00:00:00"/>
    <n v="30"/>
    <n v="8"/>
    <s v="Liberado"/>
    <n v="1"/>
    <n v="1"/>
    <n v="1"/>
    <n v="0"/>
    <n v="0"/>
    <n v="0"/>
    <s v="X"/>
    <s v="0.00"/>
    <s v=""/>
    <x v="16"/>
    <s v="OTROS FABRICANTES"/>
    <s v="1709800000500"/>
    <s v=""/>
    <n v="0"/>
    <n v="0"/>
    <m/>
    <s v="7218|JA2593_1001"/>
    <n v="12"/>
    <x v="0"/>
    <m/>
    <s v="YES"/>
    <n v="1"/>
    <s v=""/>
    <s v=""/>
    <n v="0"/>
    <s v="X"/>
    <n v="1"/>
    <s v=""/>
    <s v=""/>
    <s v=""/>
    <s v=""/>
    <n v="1"/>
    <n v="0"/>
    <m/>
    <n v="-354"/>
    <n v="0"/>
    <s v=""/>
    <s v=""/>
  </r>
  <r>
    <n v="302"/>
    <s v="1709800000500"/>
    <s v="COMPRA DIRECTA FERRETERIA Y HERRAMIENTAS"/>
    <s v="1101828001"/>
    <s v="3"/>
    <d v="2025-01-22T00:00:00"/>
    <s v=""/>
    <s v="4200595284"/>
    <s v="120"/>
    <d v="2025-01-29T00:00:00"/>
    <d v="2025-01-30T00:00:00"/>
    <s v=""/>
    <d v="2025-02-10T00:00:00"/>
    <n v="30"/>
    <n v="8"/>
    <s v="Liberado"/>
    <n v="1"/>
    <n v="1"/>
    <n v="1"/>
    <n v="0"/>
    <n v="0"/>
    <n v="0"/>
    <s v="X"/>
    <s v="0.00"/>
    <s v=""/>
    <x v="16"/>
    <s v="OTROS FABRICANTES"/>
    <s v="1709800000500"/>
    <s v=""/>
    <n v="0"/>
    <n v="0"/>
    <m/>
    <s v="7218|JA2593_1001"/>
    <n v="12"/>
    <x v="0"/>
    <m/>
    <s v="YES"/>
    <n v="1"/>
    <s v=""/>
    <s v=""/>
    <n v="0"/>
    <s v="X"/>
    <n v="1"/>
    <s v=""/>
    <s v=""/>
    <s v=""/>
    <s v=""/>
    <n v="1"/>
    <n v="0"/>
    <m/>
    <n v="-354"/>
    <n v="0"/>
    <s v=""/>
    <s v=""/>
  </r>
  <r>
    <n v="303"/>
    <s v="1709800000500"/>
    <s v="COMPRA DIRECTA FERRETERIA Y HERRAMIENTAS"/>
    <s v="1101828001"/>
    <s v="4"/>
    <d v="2025-01-22T00:00:00"/>
    <s v=""/>
    <s v="4200595284"/>
    <s v="130"/>
    <d v="2025-01-29T00:00:00"/>
    <d v="2025-01-30T00:00:00"/>
    <s v=""/>
    <d v="2025-02-10T00:00:00"/>
    <n v="30"/>
    <n v="8"/>
    <s v="Liberado"/>
    <n v="1"/>
    <n v="1"/>
    <n v="1"/>
    <n v="0"/>
    <n v="0"/>
    <n v="0"/>
    <s v="X"/>
    <s v="0.00"/>
    <s v=""/>
    <x v="16"/>
    <s v="OTROS FABRICANTES"/>
    <s v="1709800000500"/>
    <s v=""/>
    <n v="0"/>
    <n v="0"/>
    <m/>
    <s v="7218|JA2593_1001"/>
    <n v="12"/>
    <x v="0"/>
    <m/>
    <s v="YES"/>
    <n v="1"/>
    <s v=""/>
    <s v=""/>
    <n v="0"/>
    <s v="X"/>
    <n v="1"/>
    <s v=""/>
    <s v=""/>
    <s v=""/>
    <s v=""/>
    <n v="1"/>
    <n v="0"/>
    <m/>
    <n v="-354"/>
    <n v="0"/>
    <s v=""/>
    <s v=""/>
  </r>
  <r>
    <n v="304"/>
    <s v="32111502"/>
    <s v="Vishay 1.7 (Dia.) x 3.9mm Simple BZX55C6"/>
    <s v="1101828411"/>
    <s v="1"/>
    <d v="2025-01-23T00:00:00"/>
    <s v=""/>
    <s v="4800002840"/>
    <s v="580"/>
    <d v="2025-01-22T00:00:00"/>
    <s v=""/>
    <s v=""/>
    <d v="2025-01-24T00:00:00"/>
    <n v="0"/>
    <n v="0"/>
    <s v=""/>
    <n v="250"/>
    <n v="250"/>
    <n v="250"/>
    <n v="0"/>
    <n v="0"/>
    <n v="0"/>
    <s v="X"/>
    <s v="0.00"/>
    <s v=""/>
    <x v="0"/>
    <s v=""/>
    <s v="6997806"/>
    <s v=""/>
    <n v="0"/>
    <n v="0"/>
    <m/>
    <s v="7218|JA2585_1001"/>
    <n v="2"/>
    <x v="0"/>
    <m/>
    <s v="YES"/>
    <n v="250"/>
    <s v=""/>
    <s v=""/>
    <n v="0"/>
    <s v="X"/>
    <n v="1"/>
    <s v=""/>
    <s v=""/>
    <s v=""/>
    <s v=""/>
    <n v="1"/>
    <n v="0"/>
    <m/>
    <n v="-371"/>
    <n v="0"/>
    <s v=""/>
    <s v=""/>
  </r>
  <r>
    <n v="305"/>
    <s v="31201623"/>
    <s v="Adhesivo de contacto Teroson Terokal 244"/>
    <s v="1101828417"/>
    <s v="1"/>
    <d v="2025-01-23T00:00:00"/>
    <s v=""/>
    <s v="4800002840"/>
    <s v="600"/>
    <d v="2025-01-22T00:00:00"/>
    <s v=""/>
    <s v=""/>
    <d v="2025-01-24T00:00:00"/>
    <n v="0"/>
    <n v="0"/>
    <s v=""/>
    <n v="2"/>
    <n v="2"/>
    <n v="2"/>
    <n v="0"/>
    <n v="0"/>
    <n v="0"/>
    <s v="X"/>
    <s v="0.00"/>
    <s v=""/>
    <x v="0"/>
    <s v=""/>
    <s v="5246059"/>
    <s v=""/>
    <n v="0"/>
    <n v="0"/>
    <m/>
    <s v="7218|S24B05_P10253"/>
    <n v="2"/>
    <x v="0"/>
    <m/>
    <s v="YES"/>
    <n v="2"/>
    <s v=""/>
    <s v=""/>
    <n v="0"/>
    <s v="X"/>
    <n v="1"/>
    <s v=""/>
    <s v=""/>
    <s v=""/>
    <s v=""/>
    <n v="1"/>
    <n v="0"/>
    <m/>
    <n v="-371"/>
    <n v="0"/>
    <s v=""/>
    <s v=""/>
  </r>
  <r>
    <n v="306"/>
    <s v="32121506"/>
    <s v="Condensador cer&amp;#225;mico multicapa MLCC"/>
    <s v="1101828476"/>
    <s v="1"/>
    <d v="2025-01-23T00:00:00"/>
    <s v=""/>
    <s v="4800002841"/>
    <s v="30"/>
    <d v="2025-01-23T00:00:00"/>
    <s v=""/>
    <s v=""/>
    <d v="2025-01-24T00:00:00"/>
    <n v="0"/>
    <n v="0"/>
    <s v=""/>
    <n v="10"/>
    <n v="10"/>
    <n v="10"/>
    <n v="0"/>
    <n v="0"/>
    <n v="0"/>
    <s v="X"/>
    <s v="0.00"/>
    <s v=""/>
    <x v="0"/>
    <s v=""/>
    <s v="6994920"/>
    <s v=""/>
    <n v="0"/>
    <n v="0"/>
    <m/>
    <s v="7218|JA2594_1001"/>
    <n v="1"/>
    <x v="0"/>
    <m/>
    <s v="YES"/>
    <n v="10"/>
    <s v=""/>
    <s v=""/>
    <n v="0"/>
    <s v="X"/>
    <n v="1"/>
    <s v=""/>
    <s v=""/>
    <s v=""/>
    <s v=""/>
    <n v="1"/>
    <n v="0"/>
    <m/>
    <n v="-371"/>
    <n v="0"/>
    <s v=""/>
    <s v=""/>
  </r>
  <r>
    <n v="307"/>
    <s v="39121004"/>
    <s v="Fuente de alimentaci&amp;#243;n conmutada Ex"/>
    <s v="1101828497"/>
    <s v="1"/>
    <d v="2025-01-23T00:00:00"/>
    <s v=""/>
    <s v="4800002841"/>
    <s v="40"/>
    <d v="2025-01-23T00:00:00"/>
    <s v=""/>
    <s v=""/>
    <d v="2025-01-24T00:00:00"/>
    <n v="0"/>
    <n v="0"/>
    <s v=""/>
    <n v="1"/>
    <n v="1"/>
    <n v="1"/>
    <n v="0"/>
    <n v="0"/>
    <n v="0"/>
    <s v="X"/>
    <s v="0.00"/>
    <s v=""/>
    <x v="0"/>
    <s v=""/>
    <s v="6273787"/>
    <s v=""/>
    <n v="0"/>
    <n v="0"/>
    <m/>
    <s v="7218|JA2585_1001"/>
    <n v="1"/>
    <x v="0"/>
    <m/>
    <s v="YES"/>
    <n v="1"/>
    <s v=""/>
    <s v=""/>
    <n v="0"/>
    <s v="X"/>
    <n v="1"/>
    <s v=""/>
    <s v=""/>
    <s v=""/>
    <s v=""/>
    <n v="1"/>
    <n v="0"/>
    <m/>
    <n v="-371"/>
    <n v="0"/>
    <s v=""/>
    <s v=""/>
  </r>
  <r>
    <n v="308"/>
    <s v="39121402"/>
    <s v="Clavija Legrand de 2P+E de color Negro,"/>
    <s v="1101828497"/>
    <s v="2"/>
    <d v="2025-01-23T00:00:00"/>
    <s v=""/>
    <s v="4800002841"/>
    <s v="50"/>
    <d v="2025-01-23T00:00:00"/>
    <s v=""/>
    <s v=""/>
    <d v="2025-01-24T00:00:00"/>
    <n v="0"/>
    <n v="0"/>
    <s v=""/>
    <n v="1"/>
    <n v="1"/>
    <n v="1"/>
    <n v="0"/>
    <n v="0"/>
    <n v="0"/>
    <s v="X"/>
    <s v="0.00"/>
    <s v=""/>
    <x v="0"/>
    <s v=""/>
    <s v="2008444"/>
    <s v=""/>
    <n v="0"/>
    <n v="0"/>
    <m/>
    <s v="7218|JA2585_1001"/>
    <n v="1"/>
    <x v="0"/>
    <m/>
    <s v="YES"/>
    <n v="1"/>
    <s v=""/>
    <s v=""/>
    <n v="0"/>
    <s v="X"/>
    <n v="1"/>
    <s v=""/>
    <s v=""/>
    <s v=""/>
    <s v=""/>
    <n v="1"/>
    <n v="0"/>
    <m/>
    <n v="-371"/>
    <n v="0"/>
    <s v=""/>
    <s v=""/>
  </r>
  <r>
    <n v="309"/>
    <s v="39121402"/>
    <s v="Clavija Legrand de 2P+E de color Negro,"/>
    <s v="1101828497"/>
    <s v="3"/>
    <d v="2025-01-23T00:00:00"/>
    <s v=""/>
    <s v="4800002841"/>
    <s v="60"/>
    <d v="2025-01-23T00:00:00"/>
    <s v=""/>
    <s v=""/>
    <d v="2025-01-24T00:00:00"/>
    <n v="0"/>
    <n v="0"/>
    <s v=""/>
    <n v="20"/>
    <n v="20"/>
    <n v="20"/>
    <n v="0"/>
    <n v="0"/>
    <n v="0"/>
    <s v="X"/>
    <s v="0.00"/>
    <s v=""/>
    <x v="0"/>
    <s v=""/>
    <s v="7050872"/>
    <s v=""/>
    <n v="0"/>
    <n v="0"/>
    <m/>
    <s v="7218|JA2585_1001"/>
    <n v="1"/>
    <x v="0"/>
    <m/>
    <s v="YES"/>
    <n v="20"/>
    <s v=""/>
    <s v=""/>
    <n v="0"/>
    <s v="X"/>
    <n v="1"/>
    <s v=""/>
    <s v=""/>
    <s v=""/>
    <s v=""/>
    <n v="1"/>
    <n v="0"/>
    <m/>
    <n v="-371"/>
    <n v="0"/>
    <s v=""/>
    <s v=""/>
  </r>
  <r>
    <n v="310"/>
    <s v="27111714"/>
    <s v="Llave en cruz para armario de control RS"/>
    <s v="1101828497"/>
    <s v="4"/>
    <d v="2025-01-23T00:00:00"/>
    <s v=""/>
    <s v="4800002841"/>
    <s v="70"/>
    <d v="2025-01-23T00:00:00"/>
    <s v=""/>
    <s v=""/>
    <d v="2025-01-24T00:00:00"/>
    <n v="0"/>
    <n v="0"/>
    <s v=""/>
    <n v="1"/>
    <n v="1"/>
    <n v="1"/>
    <n v="0"/>
    <n v="0"/>
    <n v="0"/>
    <s v="X"/>
    <s v="0.00"/>
    <s v=""/>
    <x v="0"/>
    <s v=""/>
    <s v="8417005"/>
    <s v=""/>
    <n v="0"/>
    <n v="0"/>
    <m/>
    <s v="7218|JA2585_1001"/>
    <n v="1"/>
    <x v="0"/>
    <m/>
    <s v="YES"/>
    <n v="1"/>
    <s v=""/>
    <s v=""/>
    <n v="0"/>
    <s v="X"/>
    <n v="1"/>
    <s v=""/>
    <s v=""/>
    <s v=""/>
    <s v=""/>
    <n v="1"/>
    <n v="0"/>
    <m/>
    <n v="-371"/>
    <n v="0"/>
    <s v=""/>
    <s v=""/>
  </r>
  <r>
    <n v="311"/>
    <s v="26121636"/>
    <s v="Cable de alimentaci&amp;#243;n RS PRO Negro"/>
    <s v="1101828497"/>
    <s v="5"/>
    <d v="2025-01-23T00:00:00"/>
    <s v=""/>
    <s v="4800002841"/>
    <s v="80"/>
    <d v="2025-01-23T00:00:00"/>
    <s v=""/>
    <s v=""/>
    <d v="2025-01-24T00:00:00"/>
    <n v="0"/>
    <n v="0"/>
    <s v=""/>
    <n v="1"/>
    <n v="1"/>
    <n v="1"/>
    <n v="0"/>
    <n v="0"/>
    <n v="0"/>
    <s v="X"/>
    <s v="0.00"/>
    <s v=""/>
    <x v="0"/>
    <s v=""/>
    <s v="1230958"/>
    <s v=""/>
    <n v="0"/>
    <n v="0"/>
    <m/>
    <s v="7218|JA2585_1001"/>
    <n v="1"/>
    <x v="0"/>
    <m/>
    <s v="YES"/>
    <n v="1"/>
    <s v=""/>
    <s v=""/>
    <n v="0"/>
    <s v="X"/>
    <n v="1"/>
    <s v=""/>
    <s v=""/>
    <s v=""/>
    <s v=""/>
    <n v="1"/>
    <n v="0"/>
    <m/>
    <n v="-371"/>
    <n v="0"/>
    <s v=""/>
    <s v=""/>
  </r>
  <r>
    <n v="312"/>
    <s v="1261190420000"/>
    <s v="BATERIA RECARG P/IMPRESOR RHINO4200/5200"/>
    <s v="1101829056"/>
    <s v="1"/>
    <d v="2025-01-24T00:00:00"/>
    <s v=""/>
    <s v="4200595281"/>
    <s v="10"/>
    <d v="2025-01-29T00:00:00"/>
    <d v="2025-01-29T00:00:00"/>
    <s v=""/>
    <d v="2025-02-12T00:00:00"/>
    <n v="40"/>
    <n v="8"/>
    <s v="Liberado"/>
    <n v="1"/>
    <n v="1"/>
    <n v="1"/>
    <n v="0"/>
    <n v="1"/>
    <n v="0"/>
    <s v="X"/>
    <s v="0.00"/>
    <s v=""/>
    <x v="25"/>
    <s v="DYMO"/>
    <s v="1759398"/>
    <s v=""/>
    <n v="0"/>
    <n v="0"/>
    <m/>
    <s v="7218|S24B05_P10322"/>
    <n v="14"/>
    <x v="0"/>
    <m/>
    <s v="YES"/>
    <n v="1"/>
    <s v=""/>
    <s v=""/>
    <n v="0"/>
    <s v="X"/>
    <n v="1"/>
    <s v=""/>
    <s v=""/>
    <s v=""/>
    <s v=""/>
    <n v="1"/>
    <n v="0"/>
    <m/>
    <n v="-352"/>
    <n v="0"/>
    <s v=""/>
    <s v=""/>
  </r>
  <r>
    <n v="313"/>
    <s v=""/>
    <s v="REFORMA ESCALERA BAHIA 3"/>
    <s v="1101829104"/>
    <s v="1"/>
    <d v="2025-01-24T00:00:00"/>
    <s v=""/>
    <s v="4300339373"/>
    <s v="10"/>
    <d v="2025-01-27T00:00:00"/>
    <d v="2025-01-28T00:00:00"/>
    <s v=""/>
    <d v="2025-03-17T00:00:00"/>
    <n v="0"/>
    <n v="0"/>
    <s v="Liberado"/>
    <n v="1"/>
    <n v="1"/>
    <n v="0"/>
    <n v="0"/>
    <n v="0"/>
    <n v="0"/>
    <s v="X"/>
    <s v="0.00"/>
    <s v=""/>
    <x v="26"/>
    <s v=""/>
    <s v=""/>
    <s v=""/>
    <n v="0"/>
    <n v="0"/>
    <m/>
    <s v="7218|S24B05_S1075"/>
    <n v="49"/>
    <x v="0"/>
    <m/>
    <s v="YES"/>
    <n v="0"/>
    <s v=""/>
    <s v=""/>
    <n v="0"/>
    <s v="X"/>
    <n v="1"/>
    <s v=""/>
    <s v=""/>
    <s v=""/>
    <s v=""/>
    <n v="1"/>
    <n v="0"/>
    <m/>
    <n v="-319"/>
    <n v="0"/>
    <s v=""/>
    <s v=""/>
  </r>
  <r>
    <n v="314"/>
    <s v="1359900000500"/>
    <s v="COMPRA DIRECTA ELECTRICOS/ELECTRONICOS"/>
    <s v="1101829654"/>
    <s v="1"/>
    <d v="2025-01-27T00:00:00"/>
    <s v=""/>
    <s v="4200595602"/>
    <s v="80"/>
    <d v="2025-01-30T00:00:00"/>
    <d v="2025-01-30T00:00:00"/>
    <s v=""/>
    <d v="2025-02-14T00:00:00"/>
    <n v="30"/>
    <n v="8"/>
    <s v="Liberado"/>
    <n v="1"/>
    <n v="1"/>
    <n v="1"/>
    <n v="0"/>
    <n v="0"/>
    <n v="0"/>
    <s v="X"/>
    <s v="0.00"/>
    <s v=""/>
    <x v="6"/>
    <s v="OTROS FABRICANTES"/>
    <s v="1359900000500"/>
    <s v=""/>
    <n v="0"/>
    <n v="0"/>
    <m/>
    <s v="7218|JA2593_1001"/>
    <n v="15"/>
    <x v="0"/>
    <m/>
    <s v="YES"/>
    <n v="1"/>
    <s v=""/>
    <s v=""/>
    <n v="0"/>
    <s v="X"/>
    <n v="1"/>
    <s v=""/>
    <s v=""/>
    <s v=""/>
    <s v=""/>
    <n v="1"/>
    <n v="0"/>
    <m/>
    <n v="-350"/>
    <n v="0"/>
    <s v=""/>
    <s v=""/>
  </r>
  <r>
    <n v="315"/>
    <s v="1359900000500"/>
    <s v="COMPRA DIRECTA ELECTRICOS/ELECTRONICOS"/>
    <s v="1101829654"/>
    <s v="2"/>
    <d v="2025-01-27T00:00:00"/>
    <s v=""/>
    <s v="4200595602"/>
    <s v="90"/>
    <d v="2025-01-30T00:00:00"/>
    <d v="2025-01-30T00:00:00"/>
    <s v=""/>
    <d v="2025-02-14T00:00:00"/>
    <n v="30"/>
    <n v="8"/>
    <s v="Liberado"/>
    <n v="1"/>
    <n v="1"/>
    <n v="1"/>
    <n v="0"/>
    <n v="0"/>
    <n v="0"/>
    <s v="X"/>
    <s v="0.00"/>
    <s v=""/>
    <x v="6"/>
    <s v="OTROS FABRICANTES"/>
    <s v="1359900000500"/>
    <s v=""/>
    <n v="0"/>
    <n v="0"/>
    <m/>
    <s v="7218|JA2593_1001"/>
    <n v="15"/>
    <x v="0"/>
    <m/>
    <s v="YES"/>
    <n v="1"/>
    <s v=""/>
    <s v=""/>
    <n v="0"/>
    <s v="X"/>
    <n v="1"/>
    <s v=""/>
    <s v=""/>
    <s v=""/>
    <s v=""/>
    <n v="1"/>
    <n v="0"/>
    <m/>
    <n v="-350"/>
    <n v="0"/>
    <s v=""/>
    <s v=""/>
  </r>
  <r>
    <n v="316"/>
    <s v="39121404"/>
    <s v="Puntera hueca de crimpado TE Connectivit"/>
    <s v="1101829712"/>
    <s v="1"/>
    <d v="2025-01-27T00:00:00"/>
    <s v=""/>
    <s v="4800002844"/>
    <s v="300"/>
    <d v="2025-01-27T00:00:00"/>
    <s v=""/>
    <s v=""/>
    <d v="2025-01-28T00:00:00"/>
    <n v="0"/>
    <n v="0"/>
    <s v=""/>
    <n v="50"/>
    <n v="50"/>
    <n v="50"/>
    <n v="0"/>
    <n v="0"/>
    <n v="0"/>
    <s v="X"/>
    <s v="0.00"/>
    <s v=""/>
    <x v="0"/>
    <s v=""/>
    <s v="7187359"/>
    <s v=""/>
    <n v="0"/>
    <n v="0"/>
    <m/>
    <s v="7218|JA2585_1001"/>
    <n v="1"/>
    <x v="0"/>
    <m/>
    <s v="YES"/>
    <n v="50"/>
    <s v=""/>
    <s v=""/>
    <n v="0"/>
    <s v="X"/>
    <n v="1"/>
    <s v=""/>
    <s v=""/>
    <s v=""/>
    <s v=""/>
    <n v="1"/>
    <n v="0"/>
    <m/>
    <n v="-367"/>
    <n v="0"/>
    <s v=""/>
    <s v=""/>
  </r>
  <r>
    <n v="317"/>
    <s v="39121432"/>
    <s v="Terminal redondo no aislado de N&amp;#237;qu"/>
    <s v="1101829712"/>
    <s v="2"/>
    <d v="2025-01-27T00:00:00"/>
    <s v=""/>
    <s v="4800002844"/>
    <s v="310"/>
    <d v="2025-01-27T00:00:00"/>
    <s v=""/>
    <s v=""/>
    <d v="2025-01-28T00:00:00"/>
    <n v="0"/>
    <n v="0"/>
    <s v=""/>
    <n v="20"/>
    <n v="20"/>
    <n v="20"/>
    <n v="0"/>
    <n v="0"/>
    <n v="0"/>
    <s v="X"/>
    <s v="0.00"/>
    <s v=""/>
    <x v="0"/>
    <s v=""/>
    <s v="1611285"/>
    <s v=""/>
    <n v="0"/>
    <n v="0"/>
    <m/>
    <s v="7218|JA2585_1001"/>
    <n v="1"/>
    <x v="0"/>
    <m/>
    <s v="YES"/>
    <n v="20"/>
    <s v=""/>
    <s v=""/>
    <n v="0"/>
    <s v="X"/>
    <n v="1"/>
    <s v=""/>
    <s v=""/>
    <s v=""/>
    <s v=""/>
    <n v="1"/>
    <n v="0"/>
    <m/>
    <n v="-367"/>
    <n v="0"/>
    <s v=""/>
    <s v=""/>
  </r>
  <r>
    <n v="318"/>
    <s v="32000000"/>
    <s v="Conector circular MIL-C-38999 serie III"/>
    <s v="1101829869"/>
    <s v="1"/>
    <d v="2025-01-27T00:00:00"/>
    <s v=""/>
    <s v="4800002845"/>
    <s v="400"/>
    <d v="2025-01-27T00:00:00"/>
    <s v=""/>
    <s v=""/>
    <d v="2025-01-28T00:00:00"/>
    <n v="0"/>
    <n v="0"/>
    <s v=""/>
    <n v="1"/>
    <n v="1"/>
    <n v="1"/>
    <n v="0"/>
    <n v="0"/>
    <n v="0"/>
    <s v="X"/>
    <s v="0.00"/>
    <s v=""/>
    <x v="0"/>
    <s v=""/>
    <s v="2804851"/>
    <s v=""/>
    <n v="0"/>
    <n v="0"/>
    <m/>
    <s v="7218|JA2585_1001"/>
    <n v="1"/>
    <x v="0"/>
    <m/>
    <s v="YES"/>
    <n v="1"/>
    <s v=""/>
    <s v=""/>
    <n v="0"/>
    <s v="X"/>
    <n v="1"/>
    <s v=""/>
    <s v=""/>
    <s v=""/>
    <s v=""/>
    <n v="1"/>
    <n v="0"/>
    <m/>
    <n v="-367"/>
    <n v="0"/>
    <s v=""/>
    <s v=""/>
  </r>
  <r>
    <n v="319"/>
    <s v="1709800000500"/>
    <s v="COMPRA DIRECTA FERRETERIA Y HERRAMIENTAS"/>
    <s v="1101829887"/>
    <s v="1"/>
    <d v="2025-01-27T00:00:00"/>
    <s v=""/>
    <s v="4200596100"/>
    <s v="10"/>
    <d v="2025-02-03T00:00:00"/>
    <d v="2025-02-03T00:00:00"/>
    <s v=""/>
    <d v="2025-02-17T00:00:00"/>
    <n v="30"/>
    <n v="8"/>
    <s v="Liberado"/>
    <n v="1"/>
    <n v="1"/>
    <n v="1"/>
    <n v="0"/>
    <n v="0"/>
    <n v="0"/>
    <s v="X"/>
    <s v="0.00"/>
    <s v=""/>
    <x v="4"/>
    <s v="OTROS FABRICANTES"/>
    <s v="1709800000500"/>
    <s v=""/>
    <n v="0"/>
    <n v="0"/>
    <m/>
    <s v="7218|JA2593_1001"/>
    <n v="14"/>
    <x v="0"/>
    <m/>
    <s v="YES"/>
    <n v="1"/>
    <s v=""/>
    <s v=""/>
    <n v="0"/>
    <s v="X"/>
    <n v="1"/>
    <s v=""/>
    <s v=""/>
    <s v=""/>
    <s v=""/>
    <n v="1"/>
    <n v="0"/>
    <m/>
    <n v="-347"/>
    <n v="0"/>
    <s v=""/>
    <s v=""/>
  </r>
  <r>
    <n v="320"/>
    <s v="1359900000500"/>
    <s v="COMPRA DIRECTA ELECTRICOS/ELECTRONICOS"/>
    <s v="1101829888"/>
    <s v="1"/>
    <d v="2025-01-27T00:00:00"/>
    <s v=""/>
    <s v="4200596100"/>
    <s v="20"/>
    <d v="2025-02-03T00:00:00"/>
    <d v="2025-02-03T00:00:00"/>
    <s v=""/>
    <d v="2025-02-17T00:00:00"/>
    <n v="30"/>
    <n v="8"/>
    <s v="Liberado"/>
    <n v="1"/>
    <n v="1"/>
    <n v="1"/>
    <n v="0"/>
    <n v="0"/>
    <n v="0"/>
    <s v="X"/>
    <s v="0.00"/>
    <s v=""/>
    <x v="4"/>
    <s v="OTROS FABRICANTES"/>
    <s v="1359900000500"/>
    <s v=""/>
    <n v="0"/>
    <n v="0"/>
    <m/>
    <s v="7218|JA2593_1001"/>
    <n v="14"/>
    <x v="0"/>
    <m/>
    <s v="YES"/>
    <n v="1"/>
    <s v=""/>
    <s v=""/>
    <n v="0"/>
    <s v="X"/>
    <n v="1"/>
    <s v=""/>
    <s v=""/>
    <s v=""/>
    <s v=""/>
    <n v="1"/>
    <n v="0"/>
    <m/>
    <n v="-347"/>
    <n v="0"/>
    <s v=""/>
    <s v=""/>
  </r>
  <r>
    <n v="321"/>
    <s v="1359900000500"/>
    <s v="COMPRA DIRECTA ELECTRICOS/ELECTRONICOS"/>
    <s v="1101829913"/>
    <s v="1"/>
    <d v="2025-01-27T00:00:00"/>
    <s v=""/>
    <s v="4200596107"/>
    <s v="80"/>
    <d v="2025-02-03T00:00:00"/>
    <d v="2025-02-03T00:00:00"/>
    <s v=""/>
    <d v="2025-02-17T00:00:00"/>
    <n v="30"/>
    <n v="8"/>
    <s v="Liberado"/>
    <n v="1"/>
    <n v="1"/>
    <n v="1"/>
    <n v="0"/>
    <n v="0"/>
    <n v="0"/>
    <s v="X"/>
    <s v="0.00"/>
    <s v=""/>
    <x v="4"/>
    <s v="OTROS FABRICANTES"/>
    <s v="1359900000500"/>
    <s v=""/>
    <n v="0"/>
    <n v="0"/>
    <m/>
    <s v="7218|JA2593_1001"/>
    <n v="14"/>
    <x v="0"/>
    <m/>
    <s v="YES"/>
    <n v="1"/>
    <s v=""/>
    <s v=""/>
    <n v="0"/>
    <s v="X"/>
    <n v="1"/>
    <s v=""/>
    <s v=""/>
    <s v=""/>
    <s v=""/>
    <n v="1"/>
    <n v="0"/>
    <m/>
    <n v="-347"/>
    <n v="0"/>
    <s v=""/>
    <s v=""/>
  </r>
  <r>
    <n v="322"/>
    <s v="1709800000500"/>
    <s v="COMPRA DIRECTA FERRETERIA Y HERRAMIENTAS"/>
    <s v="1101829941"/>
    <s v="1"/>
    <d v="2025-01-27T00:00:00"/>
    <s v=""/>
    <s v="4200596234"/>
    <s v="60"/>
    <d v="2025-02-04T00:00:00"/>
    <d v="2025-02-04T00:00:00"/>
    <s v=""/>
    <d v="2025-02-17T00:00:00"/>
    <n v="30"/>
    <n v="8"/>
    <s v="Liberado"/>
    <n v="1"/>
    <n v="1"/>
    <n v="1"/>
    <n v="0"/>
    <n v="0"/>
    <n v="0"/>
    <s v="X"/>
    <s v="0.00"/>
    <s v=""/>
    <x v="23"/>
    <s v="OTROS FABRICANTES"/>
    <s v="1709800000500"/>
    <s v=""/>
    <n v="0"/>
    <n v="0"/>
    <m/>
    <s v="7218|S24B05_S1075"/>
    <n v="13"/>
    <x v="0"/>
    <m/>
    <s v="YES"/>
    <n v="1"/>
    <s v=""/>
    <s v=""/>
    <n v="0"/>
    <s v="X"/>
    <n v="1"/>
    <s v=""/>
    <s v=""/>
    <s v=""/>
    <s v=""/>
    <n v="1"/>
    <n v="0"/>
    <m/>
    <n v="-347"/>
    <n v="0"/>
    <s v=""/>
    <s v=""/>
  </r>
  <r>
    <n v="323"/>
    <s v="7889090900000"/>
    <s v="ROPA LABORAL CATALOGO INDRA"/>
    <s v="1101830334"/>
    <s v="1"/>
    <d v="2025-01-28T00:00:00"/>
    <s v=""/>
    <s v="4900010251"/>
    <s v="10"/>
    <d v="2025-01-28T00:00:00"/>
    <s v=""/>
    <s v=""/>
    <d v="2025-03-31T00:00:00"/>
    <n v="40"/>
    <n v="8"/>
    <s v=""/>
    <n v="1"/>
    <n v="1"/>
    <n v="1"/>
    <n v="0"/>
    <n v="0"/>
    <n v="0"/>
    <s v="X"/>
    <s v="0.00"/>
    <s v=""/>
    <x v="27"/>
    <s v="INDRA SISTEMAS S.A."/>
    <s v="7889090900000"/>
    <s v=""/>
    <n v="0"/>
    <n v="0"/>
    <m/>
    <s v="7218|JA2594_1001"/>
    <n v="62"/>
    <x v="0"/>
    <m/>
    <s v="YES"/>
    <n v="1"/>
    <s v=""/>
    <s v=""/>
    <n v="0"/>
    <s v="X"/>
    <n v="1"/>
    <s v=""/>
    <s v=""/>
    <s v=""/>
    <s v=""/>
    <n v="1"/>
    <n v="0"/>
    <m/>
    <n v="-305"/>
    <n v="0"/>
    <s v=""/>
    <s v=""/>
  </r>
  <r>
    <n v="324"/>
    <s v="39121402"/>
    <s v="Punto de toma de tierra para rack para p"/>
    <s v="1101831419"/>
    <s v="1"/>
    <d v="2025-01-30T00:00:00"/>
    <s v=""/>
    <s v="4800002850"/>
    <s v="280"/>
    <d v="2025-01-29T00:00:00"/>
    <s v=""/>
    <s v=""/>
    <d v="2025-01-31T00:00:00"/>
    <n v="0"/>
    <n v="0"/>
    <s v=""/>
    <n v="4"/>
    <n v="4"/>
    <n v="4"/>
    <n v="0"/>
    <n v="0"/>
    <n v="0"/>
    <s v="X"/>
    <s v="0.00"/>
    <s v=""/>
    <x v="0"/>
    <s v=""/>
    <s v="0392141"/>
    <s v=""/>
    <n v="0"/>
    <n v="0"/>
    <m/>
    <s v="7218|JA2585_1001"/>
    <n v="2"/>
    <x v="0"/>
    <m/>
    <s v="YES"/>
    <n v="4"/>
    <s v=""/>
    <s v=""/>
    <n v="0"/>
    <s v="X"/>
    <n v="1"/>
    <s v=""/>
    <s v=""/>
    <s v=""/>
    <s v=""/>
    <n v="1"/>
    <n v="0"/>
    <m/>
    <n v="-364"/>
    <n v="0"/>
    <s v=""/>
    <s v=""/>
  </r>
  <r>
    <n v="325"/>
    <s v="39121404"/>
    <s v="Puntera hueca de crimpado TE Connectivit"/>
    <s v="1101831419"/>
    <s v="2"/>
    <d v="2025-01-30T00:00:00"/>
    <s v=""/>
    <s v="4800002850"/>
    <s v="290"/>
    <d v="2025-01-29T00:00:00"/>
    <s v=""/>
    <s v=""/>
    <d v="2025-01-31T00:00:00"/>
    <n v="0"/>
    <n v="0"/>
    <s v=""/>
    <n v="50"/>
    <n v="50"/>
    <n v="50"/>
    <n v="0"/>
    <n v="0"/>
    <n v="0"/>
    <s v="X"/>
    <s v="0.00"/>
    <s v=""/>
    <x v="0"/>
    <s v=""/>
    <s v="7187359"/>
    <s v=""/>
    <n v="0"/>
    <n v="0"/>
    <m/>
    <s v="7218|JA2585_1001"/>
    <n v="2"/>
    <x v="0"/>
    <m/>
    <s v="YES"/>
    <n v="50"/>
    <s v=""/>
    <s v=""/>
    <n v="0"/>
    <s v="X"/>
    <n v="1"/>
    <s v=""/>
    <s v=""/>
    <s v=""/>
    <s v=""/>
    <n v="1"/>
    <n v="0"/>
    <m/>
    <n v="-364"/>
    <n v="0"/>
    <s v=""/>
    <s v=""/>
  </r>
  <r>
    <n v="326"/>
    <s v="1359900000500"/>
    <s v="COMPRA DIRECTA ELECTRICOS/ELECTRONICOS"/>
    <s v="1101831641"/>
    <s v="1"/>
    <d v="2025-01-30T00:00:00"/>
    <s v=""/>
    <s v="4200596485"/>
    <s v="20"/>
    <d v="2025-02-05T00:00:00"/>
    <d v="2025-02-06T00:00:00"/>
    <s v=""/>
    <d v="2025-02-19T00:00:00"/>
    <n v="30"/>
    <n v="8"/>
    <s v="Liberado"/>
    <n v="1"/>
    <n v="1"/>
    <n v="1"/>
    <n v="0"/>
    <n v="0"/>
    <n v="0"/>
    <s v="X"/>
    <s v="0.00"/>
    <s v=""/>
    <x v="4"/>
    <s v="OTROS FABRICANTES"/>
    <s v="1359900000500"/>
    <s v=""/>
    <n v="0"/>
    <n v="0"/>
    <m/>
    <s v="7218|JA2594_1001"/>
    <n v="14"/>
    <x v="0"/>
    <m/>
    <s v="YES"/>
    <n v="1"/>
    <s v=""/>
    <s v=""/>
    <n v="0"/>
    <s v="X"/>
    <n v="1"/>
    <s v=""/>
    <s v=""/>
    <s v=""/>
    <s v=""/>
    <n v="1"/>
    <n v="0"/>
    <m/>
    <n v="-345"/>
    <n v="0"/>
    <s v=""/>
    <s v=""/>
  </r>
  <r>
    <n v="327"/>
    <s v="1359900000500"/>
    <s v="COMPRA DIRECTA ELECTRICOS/ELECTRONICOS"/>
    <s v="1101831641"/>
    <s v="2"/>
    <d v="2025-01-30T00:00:00"/>
    <s v=""/>
    <s v="4200596485"/>
    <s v="30"/>
    <d v="2025-02-05T00:00:00"/>
    <d v="2025-02-06T00:00:00"/>
    <s v=""/>
    <d v="2025-02-19T00:00:00"/>
    <n v="30"/>
    <n v="8"/>
    <s v="Liberado"/>
    <n v="1"/>
    <n v="1"/>
    <n v="1"/>
    <n v="0"/>
    <n v="0"/>
    <n v="0"/>
    <s v="X"/>
    <s v="0.00"/>
    <s v=""/>
    <x v="4"/>
    <s v="OTROS FABRICANTES"/>
    <s v="1359900000500"/>
    <s v=""/>
    <n v="0"/>
    <n v="0"/>
    <m/>
    <s v="7218|JA2594_1001"/>
    <n v="14"/>
    <x v="0"/>
    <m/>
    <s v="YES"/>
    <n v="1"/>
    <s v=""/>
    <s v=""/>
    <n v="0"/>
    <s v="X"/>
    <n v="1"/>
    <s v=""/>
    <s v=""/>
    <s v=""/>
    <s v=""/>
    <n v="1"/>
    <n v="0"/>
    <m/>
    <n v="-345"/>
    <n v="0"/>
    <s v=""/>
    <s v=""/>
  </r>
  <r>
    <n v="328"/>
    <s v="1359900000500"/>
    <s v="COMPRA DIRECTA ELECTRICOS/ELECTRONICOS"/>
    <s v="1101831671"/>
    <s v="1"/>
    <d v="2025-01-30T00:00:00"/>
    <s v=""/>
    <s v="4200596485"/>
    <s v="40"/>
    <d v="2025-02-05T00:00:00"/>
    <d v="2025-02-06T00:00:00"/>
    <s v=""/>
    <d v="2025-02-19T00:00:00"/>
    <n v="30"/>
    <n v="8"/>
    <s v="Liberado"/>
    <n v="1"/>
    <n v="1"/>
    <n v="1"/>
    <n v="0"/>
    <n v="0"/>
    <n v="0"/>
    <s v="X"/>
    <s v="0.00"/>
    <s v=""/>
    <x v="4"/>
    <s v="OTROS FABRICANTES"/>
    <s v="1359900000500"/>
    <s v=""/>
    <n v="0"/>
    <n v="0"/>
    <m/>
    <s v="7218|JA2594_1001"/>
    <n v="14"/>
    <x v="0"/>
    <m/>
    <s v="YES"/>
    <n v="1"/>
    <s v=""/>
    <s v=""/>
    <n v="0"/>
    <s v="X"/>
    <n v="1"/>
    <s v=""/>
    <s v=""/>
    <s v=""/>
    <s v=""/>
    <n v="1"/>
    <n v="0"/>
    <m/>
    <n v="-345"/>
    <n v="0"/>
    <s v=""/>
    <s v=""/>
  </r>
  <r>
    <n v="329"/>
    <s v="1359900000500"/>
    <s v="COMPRA DIRECTA ELECTRICOS/ELECTRONICOS"/>
    <s v="1101831749"/>
    <s v="1"/>
    <d v="2025-01-30T00:00:00"/>
    <s v=""/>
    <s v="4200596508"/>
    <s v="30"/>
    <d v="2025-02-05T00:00:00"/>
    <d v="2025-02-06T00:00:00"/>
    <s v=""/>
    <d v="2025-02-19T00:00:00"/>
    <n v="30"/>
    <n v="8"/>
    <s v="Liberado"/>
    <n v="1"/>
    <n v="1"/>
    <n v="1"/>
    <n v="0"/>
    <n v="0"/>
    <n v="0"/>
    <s v="X"/>
    <s v="0.00"/>
    <s v=""/>
    <x v="4"/>
    <s v="OTROS FABRICANTES"/>
    <s v="1359900000500"/>
    <s v=""/>
    <n v="0"/>
    <n v="0"/>
    <m/>
    <s v="7218|JA2582_1001"/>
    <n v="14"/>
    <x v="0"/>
    <m/>
    <s v="YES"/>
    <n v="1"/>
    <s v=""/>
    <s v=""/>
    <n v="0"/>
    <s v="X"/>
    <n v="1"/>
    <s v=""/>
    <s v=""/>
    <s v=""/>
    <s v=""/>
    <n v="1"/>
    <n v="0"/>
    <m/>
    <n v="-345"/>
    <n v="0"/>
    <s v=""/>
    <s v=""/>
  </r>
  <r>
    <n v="330"/>
    <s v="1359900000500"/>
    <s v="COMPRA DIRECTA ELECTRICOS/ELECTRONICOS"/>
    <s v="1101831775"/>
    <s v="1"/>
    <d v="2025-01-30T00:00:00"/>
    <s v=""/>
    <s v="4200596514"/>
    <s v="10"/>
    <d v="2025-02-05T00:00:00"/>
    <d v="2025-02-06T00:00:00"/>
    <s v=""/>
    <d v="2025-02-19T00:00:00"/>
    <n v="30"/>
    <n v="8"/>
    <s v="Liberado"/>
    <n v="1"/>
    <n v="1"/>
    <n v="1"/>
    <n v="0"/>
    <n v="0"/>
    <n v="0"/>
    <s v="X"/>
    <s v="0.00"/>
    <s v=""/>
    <x v="6"/>
    <s v="OTROS FABRICANTES"/>
    <s v="1359900000500"/>
    <s v=""/>
    <n v="0"/>
    <n v="0"/>
    <m/>
    <s v="7218|JA2593_1001"/>
    <n v="14"/>
    <x v="0"/>
    <m/>
    <s v="YES"/>
    <n v="1"/>
    <s v=""/>
    <s v=""/>
    <n v="0"/>
    <s v="X"/>
    <n v="1"/>
    <s v=""/>
    <s v=""/>
    <s v=""/>
    <s v=""/>
    <n v="1"/>
    <n v="0"/>
    <m/>
    <n v="-345"/>
    <n v="0"/>
    <s v=""/>
    <s v=""/>
  </r>
  <r>
    <n v="331"/>
    <s v="1359900000500"/>
    <s v="COMPRA DIRECTA ELECTRICOS/ELECTRONICOS"/>
    <s v="1101831775"/>
    <s v="2"/>
    <d v="2025-01-30T00:00:00"/>
    <s v=""/>
    <s v="4200596514"/>
    <s v="20"/>
    <d v="2025-02-05T00:00:00"/>
    <d v="2025-02-06T00:00:00"/>
    <s v=""/>
    <d v="2025-02-19T00:00:00"/>
    <n v="30"/>
    <n v="8"/>
    <s v="Liberado"/>
    <n v="1"/>
    <n v="1"/>
    <n v="1"/>
    <n v="0"/>
    <n v="0"/>
    <n v="0"/>
    <s v="X"/>
    <s v="0.00"/>
    <s v=""/>
    <x v="6"/>
    <s v="OTROS FABRICANTES"/>
    <s v="1359900000500"/>
    <s v=""/>
    <n v="0"/>
    <n v="0"/>
    <m/>
    <s v="7218|JA2593_1001"/>
    <n v="14"/>
    <x v="0"/>
    <m/>
    <s v="YES"/>
    <n v="1"/>
    <s v=""/>
    <s v=""/>
    <n v="0"/>
    <s v="X"/>
    <n v="1"/>
    <s v=""/>
    <s v=""/>
    <s v=""/>
    <s v=""/>
    <n v="1"/>
    <n v="0"/>
    <m/>
    <n v="-345"/>
    <n v="0"/>
    <s v=""/>
    <s v=""/>
  </r>
  <r>
    <n v="332"/>
    <s v="1359900000500"/>
    <s v="COMPRA DIRECTA ELECTRICOS/ELECTRONICOS"/>
    <s v="1101831775"/>
    <s v="3"/>
    <d v="2025-01-30T00:00:00"/>
    <s v=""/>
    <s v="4200596514"/>
    <s v="30"/>
    <d v="2025-02-05T00:00:00"/>
    <d v="2025-02-06T00:00:00"/>
    <s v=""/>
    <d v="2025-02-19T00:00:00"/>
    <n v="30"/>
    <n v="8"/>
    <s v="Liberado"/>
    <n v="1"/>
    <n v="1"/>
    <n v="1"/>
    <n v="0"/>
    <n v="0"/>
    <n v="0"/>
    <s v="X"/>
    <s v="0.00"/>
    <s v=""/>
    <x v="6"/>
    <s v="OTROS FABRICANTES"/>
    <s v="1359900000500"/>
    <s v=""/>
    <n v="0"/>
    <n v="0"/>
    <m/>
    <s v="7218|JA2593_1001"/>
    <n v="14"/>
    <x v="0"/>
    <m/>
    <s v="YES"/>
    <n v="1"/>
    <s v=""/>
    <s v=""/>
    <n v="0"/>
    <s v="X"/>
    <n v="1"/>
    <s v=""/>
    <s v=""/>
    <s v=""/>
    <s v=""/>
    <n v="1"/>
    <n v="0"/>
    <m/>
    <n v="-345"/>
    <n v="0"/>
    <s v=""/>
    <s v=""/>
  </r>
  <r>
    <n v="333"/>
    <s v="1359900000500"/>
    <s v="COMPRA DIRECTA ELECTRICOS/ELECTRONICOS"/>
    <s v="1101831788"/>
    <s v="1"/>
    <d v="2025-01-30T00:00:00"/>
    <s v=""/>
    <s v="4200596803"/>
    <s v="10"/>
    <d v="2025-02-07T00:00:00"/>
    <d v="2025-02-07T00:00:00"/>
    <s v=""/>
    <d v="2025-02-21T00:00:00"/>
    <n v="30"/>
    <n v="8"/>
    <s v="Liberado"/>
    <n v="1"/>
    <n v="1"/>
    <n v="1"/>
    <n v="0"/>
    <n v="0"/>
    <n v="0"/>
    <s v="X"/>
    <s v="0.00"/>
    <s v=""/>
    <x v="6"/>
    <s v="OTROS FABRICANTES"/>
    <s v="1359900000500"/>
    <s v=""/>
    <n v="0"/>
    <n v="0"/>
    <m/>
    <s v="7218|JA2593_1001"/>
    <n v="14"/>
    <x v="0"/>
    <m/>
    <s v="YES"/>
    <n v="1"/>
    <s v=""/>
    <s v=""/>
    <n v="0"/>
    <s v="X"/>
    <n v="1"/>
    <s v=""/>
    <s v=""/>
    <s v=""/>
    <s v=""/>
    <n v="1"/>
    <n v="0"/>
    <m/>
    <n v="-343"/>
    <n v="0"/>
    <s v=""/>
    <s v=""/>
  </r>
  <r>
    <n v="334"/>
    <s v="1359900000500"/>
    <s v="COMPRA DIRECTA ELECTRICOS/ELECTRONICOS"/>
    <s v="1101831788"/>
    <s v="2"/>
    <d v="2025-01-30T00:00:00"/>
    <s v=""/>
    <s v="4200596803"/>
    <s v="20"/>
    <d v="2025-02-07T00:00:00"/>
    <d v="2025-02-07T00:00:00"/>
    <s v=""/>
    <d v="2025-02-21T00:00:00"/>
    <n v="30"/>
    <n v="8"/>
    <s v="Liberado"/>
    <n v="1"/>
    <n v="1"/>
    <n v="1"/>
    <n v="0"/>
    <n v="0"/>
    <n v="0"/>
    <s v="X"/>
    <s v="0.00"/>
    <s v=""/>
    <x v="6"/>
    <s v="OTROS FABRICANTES"/>
    <s v="1359900000500"/>
    <s v=""/>
    <n v="0"/>
    <n v="0"/>
    <m/>
    <s v="7218|JA2593_1001"/>
    <n v="14"/>
    <x v="0"/>
    <m/>
    <s v="YES"/>
    <n v="1"/>
    <s v=""/>
    <s v=""/>
    <n v="0"/>
    <s v="X"/>
    <n v="1"/>
    <s v=""/>
    <s v=""/>
    <s v=""/>
    <s v=""/>
    <n v="1"/>
    <n v="0"/>
    <m/>
    <n v="-343"/>
    <n v="0"/>
    <s v=""/>
    <s v=""/>
  </r>
  <r>
    <n v="335"/>
    <s v="39121412"/>
    <s v="Carcasa de conector circular Amphenol Li"/>
    <s v="1101832041"/>
    <s v="1"/>
    <d v="2025-01-31T00:00:00"/>
    <s v=""/>
    <s v="4800002853"/>
    <s v="400"/>
    <d v="2025-01-30T00:00:00"/>
    <s v=""/>
    <s v=""/>
    <d v="2025-02-01T00:00:00"/>
    <n v="0"/>
    <n v="0"/>
    <s v=""/>
    <n v="1"/>
    <n v="1"/>
    <n v="1"/>
    <n v="0"/>
    <n v="0"/>
    <n v="0"/>
    <s v="X"/>
    <s v="0.00"/>
    <s v=""/>
    <x v="0"/>
    <s v=""/>
    <s v="2259368"/>
    <s v=""/>
    <n v="0"/>
    <n v="0"/>
    <m/>
    <s v="7218|JA2585_1001"/>
    <n v="2"/>
    <x v="0"/>
    <m/>
    <s v="YES"/>
    <n v="1"/>
    <s v=""/>
    <s v=""/>
    <n v="0"/>
    <s v="X"/>
    <n v="1"/>
    <s v=""/>
    <s v=""/>
    <s v=""/>
    <s v=""/>
    <n v="1"/>
    <n v="0"/>
    <m/>
    <n v="-363"/>
    <n v="0"/>
    <s v=""/>
    <s v=""/>
  </r>
  <r>
    <n v="336"/>
    <s v="55121612"/>
    <s v="TMS-SCE-3/16-2.0-9"/>
    <s v="1101832041"/>
    <s v="2"/>
    <d v="2025-01-31T00:00:00"/>
    <s v=""/>
    <s v="4800002853"/>
    <s v="410"/>
    <d v="2025-01-30T00:00:00"/>
    <s v=""/>
    <s v=""/>
    <d v="2025-02-01T00:00:00"/>
    <n v="0"/>
    <n v="0"/>
    <s v=""/>
    <n v="1000"/>
    <n v="1000"/>
    <n v="1000"/>
    <n v="0"/>
    <n v="0"/>
    <n v="0"/>
    <s v="X"/>
    <s v="0.00"/>
    <s v=""/>
    <x v="0"/>
    <s v=""/>
    <s v="2657051"/>
    <s v=""/>
    <n v="0"/>
    <n v="0"/>
    <m/>
    <s v="7218|JA2585_1001"/>
    <n v="2"/>
    <x v="0"/>
    <m/>
    <s v="YES"/>
    <n v="1000"/>
    <s v=""/>
    <s v=""/>
    <n v="0"/>
    <s v="X"/>
    <n v="1"/>
    <s v=""/>
    <s v=""/>
    <s v=""/>
    <s v=""/>
    <n v="1"/>
    <n v="0"/>
    <m/>
    <n v="-363"/>
    <n v="0"/>
    <s v=""/>
    <s v=""/>
  </r>
  <r>
    <n v="337"/>
    <s v="55121611"/>
    <s v="Etiquetas termorretr&amp;#225;ctiles TE Conn"/>
    <s v="1101832041"/>
    <s v="3"/>
    <d v="2025-01-31T00:00:00"/>
    <s v=""/>
    <s v="4800002853"/>
    <s v="420"/>
    <d v="2025-01-30T00:00:00"/>
    <s v=""/>
    <s v=""/>
    <d v="2025-02-01T00:00:00"/>
    <n v="0"/>
    <n v="0"/>
    <s v=""/>
    <n v="10"/>
    <n v="10"/>
    <n v="10"/>
    <n v="0"/>
    <n v="0"/>
    <n v="0"/>
    <s v="X"/>
    <s v="0.00"/>
    <s v=""/>
    <x v="0"/>
    <s v=""/>
    <s v="2672556"/>
    <s v=""/>
    <n v="0"/>
    <n v="0"/>
    <m/>
    <s v="7218|JA2585_1001"/>
    <n v="2"/>
    <x v="0"/>
    <m/>
    <s v="YES"/>
    <n v="10"/>
    <s v=""/>
    <s v=""/>
    <n v="0"/>
    <s v="X"/>
    <n v="1"/>
    <s v=""/>
    <s v=""/>
    <s v=""/>
    <s v=""/>
    <n v="1"/>
    <n v="0"/>
    <m/>
    <n v="-363"/>
    <n v="0"/>
    <s v=""/>
    <s v=""/>
  </r>
  <r>
    <n v="338"/>
    <s v="32000000"/>
    <s v="Conector circular MIL-C-38999 serie III"/>
    <s v="1101832041"/>
    <s v="4"/>
    <d v="2025-01-31T00:00:00"/>
    <s v=""/>
    <s v="4800002853"/>
    <s v="430"/>
    <d v="2025-01-30T00:00:00"/>
    <s v=""/>
    <s v=""/>
    <d v="2025-02-01T00:00:00"/>
    <n v="0"/>
    <n v="0"/>
    <s v=""/>
    <n v="2"/>
    <n v="2"/>
    <n v="2"/>
    <n v="0"/>
    <n v="0"/>
    <n v="0"/>
    <s v="X"/>
    <s v="0.00"/>
    <s v=""/>
    <x v="0"/>
    <s v=""/>
    <s v="2804922"/>
    <s v=""/>
    <n v="0"/>
    <n v="0"/>
    <m/>
    <s v="7218|JA2585_1001"/>
    <n v="2"/>
    <x v="0"/>
    <m/>
    <s v="YES"/>
    <n v="2"/>
    <s v=""/>
    <s v=""/>
    <n v="0"/>
    <s v="X"/>
    <n v="1"/>
    <s v=""/>
    <s v=""/>
    <s v=""/>
    <s v=""/>
    <n v="1"/>
    <n v="0"/>
    <m/>
    <n v="-363"/>
    <n v="0"/>
    <s v=""/>
    <s v=""/>
  </r>
  <r>
    <n v="339"/>
    <s v="1359900000500"/>
    <s v="COMPRA DIRECTA ELECTRICOS/ELECTRONICOS"/>
    <s v="1101832157"/>
    <s v="1"/>
    <d v="2025-01-31T00:00:00"/>
    <s v=""/>
    <s v="4200596840"/>
    <s v="30"/>
    <d v="2025-02-07T00:00:00"/>
    <d v="2025-02-07T00:00:00"/>
    <s v=""/>
    <d v="2025-02-21T00:00:00"/>
    <n v="30"/>
    <n v="8"/>
    <s v="Liberado"/>
    <n v="1"/>
    <n v="1"/>
    <n v="1"/>
    <n v="0"/>
    <n v="0"/>
    <n v="0"/>
    <s v="X"/>
    <s v="0.00"/>
    <s v=""/>
    <x v="4"/>
    <s v="OTROS FABRICANTES"/>
    <s v="1359900000500"/>
    <s v=""/>
    <n v="0"/>
    <n v="0"/>
    <m/>
    <s v="7218|JA2594_1001"/>
    <n v="14"/>
    <x v="0"/>
    <m/>
    <s v="YES"/>
    <n v="1"/>
    <s v=""/>
    <s v=""/>
    <n v="0"/>
    <s v="X"/>
    <n v="1"/>
    <s v=""/>
    <s v=""/>
    <s v=""/>
    <s v=""/>
    <n v="1"/>
    <n v="0"/>
    <m/>
    <n v="-343"/>
    <n v="0"/>
    <s v=""/>
    <s v=""/>
  </r>
  <r>
    <n v="340"/>
    <s v="1359900000500"/>
    <s v="COMPRA DIRECTA ELECTRICOS/ELECTRONICOS"/>
    <s v="1101832157"/>
    <s v="2"/>
    <d v="2025-01-31T00:00:00"/>
    <s v=""/>
    <s v="4200596840"/>
    <s v="40"/>
    <d v="2025-02-07T00:00:00"/>
    <d v="2025-02-07T00:00:00"/>
    <s v=""/>
    <d v="2025-02-21T00:00:00"/>
    <n v="30"/>
    <n v="8"/>
    <s v="Liberado"/>
    <n v="1"/>
    <n v="1"/>
    <n v="1"/>
    <n v="0"/>
    <n v="0"/>
    <n v="0"/>
    <s v="X"/>
    <s v="0.00"/>
    <s v=""/>
    <x v="4"/>
    <s v="OTROS FABRICANTES"/>
    <s v="1359900000500"/>
    <s v=""/>
    <n v="0"/>
    <n v="0"/>
    <m/>
    <s v="7218|JA2594_1001"/>
    <n v="14"/>
    <x v="0"/>
    <m/>
    <s v="YES"/>
    <n v="1"/>
    <s v=""/>
    <s v=""/>
    <n v="0"/>
    <s v="X"/>
    <n v="1"/>
    <s v=""/>
    <s v=""/>
    <s v=""/>
    <s v=""/>
    <n v="1"/>
    <n v="0"/>
    <m/>
    <n v="-343"/>
    <n v="0"/>
    <s v=""/>
    <s v=""/>
  </r>
  <r>
    <n v="341"/>
    <s v="32000000"/>
    <s v="Conector circular MIL-C-38999 serie III"/>
    <s v="1101832199"/>
    <s v="1"/>
    <d v="2025-01-31T00:00:00"/>
    <s v=""/>
    <s v="4800002855"/>
    <s v="110"/>
    <d v="2025-01-31T00:00:00"/>
    <s v=""/>
    <s v=""/>
    <d v="2025-02-01T00:00:00"/>
    <n v="0"/>
    <n v="0"/>
    <s v=""/>
    <n v="1"/>
    <n v="1"/>
    <n v="1"/>
    <n v="0"/>
    <n v="0"/>
    <n v="0"/>
    <s v="X"/>
    <s v="0.00"/>
    <s v=""/>
    <x v="0"/>
    <s v=""/>
    <s v="2804851"/>
    <s v=""/>
    <n v="0"/>
    <n v="0"/>
    <m/>
    <s v="7218|JA2585_1001"/>
    <n v="1"/>
    <x v="0"/>
    <m/>
    <s v="YES"/>
    <n v="1"/>
    <s v=""/>
    <s v=""/>
    <n v="0"/>
    <s v="X"/>
    <n v="1"/>
    <s v=""/>
    <s v=""/>
    <s v=""/>
    <s v=""/>
    <n v="1"/>
    <n v="0"/>
    <m/>
    <n v="-363"/>
    <n v="0"/>
    <s v=""/>
    <s v=""/>
  </r>
  <r>
    <n v="342"/>
    <s v="39121432"/>
    <s v="Terminal de leng&amp;#252;eta hembra aislado"/>
    <s v="1101832711"/>
    <s v="1"/>
    <d v="2025-02-03T00:00:00"/>
    <s v=""/>
    <s v="4800002856"/>
    <s v="210"/>
    <d v="2025-02-03T00:00:00"/>
    <s v=""/>
    <s v=""/>
    <d v="2025-02-04T00:00:00"/>
    <n v="0"/>
    <n v="0"/>
    <s v=""/>
    <n v="200"/>
    <n v="200"/>
    <n v="200"/>
    <n v="0"/>
    <n v="0"/>
    <n v="0"/>
    <s v="X"/>
    <s v="0.00"/>
    <s v=""/>
    <x v="0"/>
    <s v=""/>
    <s v="2455446"/>
    <s v=""/>
    <n v="0"/>
    <n v="0"/>
    <m/>
    <s v="7218|JA2585_1001"/>
    <n v="1"/>
    <x v="0"/>
    <m/>
    <s v="YES"/>
    <n v="200"/>
    <s v=""/>
    <s v=""/>
    <n v="0"/>
    <s v="X"/>
    <n v="1"/>
    <s v=""/>
    <s v=""/>
    <s v=""/>
    <s v=""/>
    <n v="2"/>
    <n v="0"/>
    <m/>
    <n v="-360"/>
    <n v="0"/>
    <s v=""/>
    <s v=""/>
  </r>
  <r>
    <n v="343"/>
    <s v="46171509"/>
    <s v="Armario para llaves con 20 ganchos Secur"/>
    <s v="1101832948"/>
    <s v="1"/>
    <d v="2025-02-04T00:00:00"/>
    <s v=""/>
    <s v="4800002856"/>
    <s v="590"/>
    <d v="2025-02-03T00:00:00"/>
    <s v=""/>
    <s v=""/>
    <d v="2025-02-05T00:00:00"/>
    <n v="0"/>
    <n v="0"/>
    <s v=""/>
    <n v="1"/>
    <n v="1"/>
    <n v="1"/>
    <n v="0"/>
    <n v="0"/>
    <n v="0"/>
    <s v="X"/>
    <s v="0.00"/>
    <s v=""/>
    <x v="0"/>
    <s v=""/>
    <s v="0219734"/>
    <s v=""/>
    <n v="0"/>
    <n v="0"/>
    <m/>
    <s v="7218|JA2593_1001"/>
    <n v="2"/>
    <x v="0"/>
    <m/>
    <s v="YES"/>
    <n v="1"/>
    <s v=""/>
    <s v=""/>
    <n v="0"/>
    <s v="X"/>
    <n v="1"/>
    <s v=""/>
    <s v=""/>
    <s v=""/>
    <s v=""/>
    <n v="2"/>
    <n v="0"/>
    <m/>
    <n v="-359"/>
    <n v="0"/>
    <s v=""/>
    <s v=""/>
  </r>
  <r>
    <n v="344"/>
    <s v="1359900000500"/>
    <s v="COMPRA DIRECTA ELECTRICOS/ELECTRONICOS"/>
    <s v="1101833067"/>
    <s v="1"/>
    <d v="2025-02-04T00:00:00"/>
    <s v=""/>
    <s v="4200597455"/>
    <s v="10"/>
    <d v="2025-02-12T00:00:00"/>
    <d v="2025-02-13T00:00:00"/>
    <s v=""/>
    <d v="2025-02-26T00:00:00"/>
    <n v="30"/>
    <n v="8"/>
    <s v="Liberado"/>
    <n v="1"/>
    <n v="1"/>
    <n v="1"/>
    <n v="0"/>
    <n v="0"/>
    <n v="0"/>
    <s v="X"/>
    <s v="0.00"/>
    <s v=""/>
    <x v="4"/>
    <s v="OTROS FABRICANTES"/>
    <s v="1359900000500"/>
    <s v=""/>
    <n v="0"/>
    <n v="0"/>
    <m/>
    <s v="7218|JA2594_1001"/>
    <n v="14"/>
    <x v="0"/>
    <m/>
    <s v="YES"/>
    <n v="1"/>
    <s v=""/>
    <s v=""/>
    <n v="0"/>
    <s v="X"/>
    <n v="1"/>
    <s v=""/>
    <s v=""/>
    <s v=""/>
    <s v=""/>
    <n v="2"/>
    <n v="0"/>
    <m/>
    <n v="-338"/>
    <n v="0"/>
    <s v=""/>
    <s v=""/>
  </r>
  <r>
    <n v="345"/>
    <s v="1359900000500"/>
    <s v="COMPRA DIRECTA ELECTRICOS/ELECTRONICOS"/>
    <s v="1101833096"/>
    <s v="1"/>
    <d v="2025-02-04T00:00:00"/>
    <s v=""/>
    <s v="4200597455"/>
    <s v="20"/>
    <d v="2025-02-12T00:00:00"/>
    <d v="2025-02-13T00:00:00"/>
    <s v=""/>
    <d v="2025-02-26T00:00:00"/>
    <n v="30"/>
    <n v="8"/>
    <s v="Liberado"/>
    <n v="1"/>
    <n v="1"/>
    <n v="1"/>
    <n v="0"/>
    <n v="0"/>
    <n v="0"/>
    <s v="X"/>
    <s v="0.00"/>
    <s v=""/>
    <x v="4"/>
    <s v="OTROS FABRICANTES"/>
    <s v="1359900000500"/>
    <s v=""/>
    <n v="0"/>
    <n v="0"/>
    <m/>
    <s v="7218|JA2594_1001"/>
    <n v="14"/>
    <x v="0"/>
    <m/>
    <s v="YES"/>
    <n v="1"/>
    <s v=""/>
    <s v=""/>
    <n v="0"/>
    <s v="X"/>
    <n v="1"/>
    <s v=""/>
    <s v=""/>
    <s v=""/>
    <s v=""/>
    <n v="2"/>
    <n v="0"/>
    <m/>
    <n v="-338"/>
    <n v="0"/>
    <s v=""/>
    <s v=""/>
  </r>
  <r>
    <n v="346"/>
    <s v="1359900000500"/>
    <s v="COMPRA DIRECTA ELECTRICOS/ELECTRONICOS"/>
    <s v="1101833136"/>
    <s v="1"/>
    <d v="2025-02-04T00:00:00"/>
    <s v=""/>
    <s v="4200597461"/>
    <s v="30"/>
    <d v="2025-02-12T00:00:00"/>
    <d v="2025-02-13T00:00:00"/>
    <s v=""/>
    <d v="2025-02-26T00:00:00"/>
    <n v="30"/>
    <n v="8"/>
    <s v="Liberado"/>
    <n v="1"/>
    <n v="1"/>
    <n v="1"/>
    <n v="0"/>
    <n v="0"/>
    <n v="0"/>
    <s v="X"/>
    <s v="0.00"/>
    <s v=""/>
    <x v="4"/>
    <s v="OTROS FABRICANTES"/>
    <s v="1359900000500"/>
    <s v=""/>
    <n v="0"/>
    <n v="0"/>
    <m/>
    <s v="7218|JA2585_1001"/>
    <n v="14"/>
    <x v="0"/>
    <m/>
    <s v="YES"/>
    <n v="1"/>
    <s v=""/>
    <s v=""/>
    <n v="0"/>
    <s v="X"/>
    <n v="1"/>
    <s v=""/>
    <s v=""/>
    <s v=""/>
    <s v=""/>
    <n v="2"/>
    <n v="0"/>
    <m/>
    <n v="-338"/>
    <n v="0"/>
    <s v=""/>
    <s v=""/>
  </r>
  <r>
    <n v="347"/>
    <s v="1589903560200"/>
    <s v="BASE REGULAR 0.6M"/>
    <s v="1101833790"/>
    <s v="1"/>
    <d v="2025-02-05T00:00:00"/>
    <s v=""/>
    <s v="4200597875"/>
    <s v="10"/>
    <d v="2025-02-14T00:00:00"/>
    <d v="2025-02-19T00:00:00"/>
    <s v=""/>
    <d v="2025-02-28T00:00:00"/>
    <n v="40"/>
    <n v="8"/>
    <s v="Liberado"/>
    <n v="4"/>
    <n v="4"/>
    <n v="4"/>
    <n v="0"/>
    <n v="4"/>
    <n v="0"/>
    <s v="X"/>
    <s v="0.00"/>
    <s v=""/>
    <x v="28"/>
    <s v="LAYHER"/>
    <s v="4001.060"/>
    <s v=""/>
    <n v="0"/>
    <n v="0"/>
    <m/>
    <s v="7218|S24B05_S1075"/>
    <n v="14"/>
    <x v="0"/>
    <m/>
    <s v="YES"/>
    <n v="4"/>
    <s v=""/>
    <s v=""/>
    <n v="0"/>
    <s v="X"/>
    <n v="1"/>
    <s v=""/>
    <s v=""/>
    <s v=""/>
    <s v=""/>
    <n v="2"/>
    <n v="0"/>
    <m/>
    <n v="-336"/>
    <n v="0"/>
    <s v=""/>
    <s v=""/>
  </r>
  <r>
    <n v="348"/>
    <s v="1589903560300"/>
    <s v="EXTENSION HORIZONT 1,09X1,57M"/>
    <s v="1101833790"/>
    <s v="2"/>
    <d v="2025-02-05T00:00:00"/>
    <s v=""/>
    <s v="4200597875"/>
    <s v="20"/>
    <d v="2025-02-14T00:00:00"/>
    <d v="2025-02-19T00:00:00"/>
    <s v=""/>
    <d v="2025-02-28T00:00:00"/>
    <n v="40"/>
    <n v="8"/>
    <s v="Liberado"/>
    <n v="8"/>
    <n v="8"/>
    <n v="8"/>
    <n v="0"/>
    <n v="8"/>
    <n v="0"/>
    <s v="X"/>
    <s v="0.00"/>
    <s v=""/>
    <x v="28"/>
    <s v="LAYHER"/>
    <s v="2606.001"/>
    <s v=""/>
    <n v="0"/>
    <n v="0"/>
    <m/>
    <s v="7218|S24B05_S1075"/>
    <n v="14"/>
    <x v="0"/>
    <m/>
    <s v="YES"/>
    <n v="8"/>
    <s v=""/>
    <s v=""/>
    <n v="0"/>
    <s v="X"/>
    <n v="1"/>
    <s v=""/>
    <s v=""/>
    <s v=""/>
    <s v=""/>
    <n v="2"/>
    <n v="0"/>
    <m/>
    <n v="-336"/>
    <n v="0"/>
    <s v=""/>
    <s v=""/>
  </r>
  <r>
    <n v="349"/>
    <s v="1589903560400"/>
    <s v="EXTENSION HORIZONTAL 1,57X2,57M"/>
    <s v="1101833790"/>
    <s v="3"/>
    <d v="2025-02-05T00:00:00"/>
    <s v=""/>
    <s v="4200597875"/>
    <s v="30"/>
    <d v="2025-02-14T00:00:00"/>
    <d v="2025-02-19T00:00:00"/>
    <s v=""/>
    <d v="2025-02-28T00:00:00"/>
    <n v="40"/>
    <n v="8"/>
    <s v="Liberado"/>
    <n v="4"/>
    <n v="4"/>
    <n v="4"/>
    <n v="0"/>
    <n v="4"/>
    <n v="0"/>
    <s v="X"/>
    <s v="0.00"/>
    <s v=""/>
    <x v="28"/>
    <s v="LAYHER"/>
    <s v="2606.000"/>
    <s v=""/>
    <n v="0"/>
    <n v="0"/>
    <m/>
    <s v="7218|S24B05_S1075"/>
    <n v="14"/>
    <x v="0"/>
    <m/>
    <s v="YES"/>
    <n v="4"/>
    <s v=""/>
    <s v=""/>
    <n v="0"/>
    <s v="X"/>
    <n v="1"/>
    <s v=""/>
    <s v=""/>
    <s v=""/>
    <s v=""/>
    <n v="2"/>
    <n v="0"/>
    <m/>
    <n v="-336"/>
    <n v="0"/>
    <s v=""/>
    <s v=""/>
  </r>
  <r>
    <n v="350"/>
    <s v="1589903560500"/>
    <s v="PUERTA ACC C/RODAPIE P/TORRE DE 073 T20"/>
    <s v="1101833790"/>
    <s v="4"/>
    <d v="2025-02-05T00:00:00"/>
    <s v=""/>
    <s v="4200597875"/>
    <s v="40"/>
    <d v="2025-02-14T00:00:00"/>
    <d v="2025-02-19T00:00:00"/>
    <s v=""/>
    <d v="2025-02-28T00:00:00"/>
    <n v="40"/>
    <n v="8"/>
    <s v="Liberado"/>
    <n v="1"/>
    <n v="1"/>
    <n v="1"/>
    <n v="0"/>
    <n v="1"/>
    <n v="0"/>
    <s v="X"/>
    <s v="0.00"/>
    <s v=""/>
    <x v="28"/>
    <s v="LAYHER"/>
    <s v="2627073"/>
    <s v=""/>
    <n v="0"/>
    <n v="0"/>
    <m/>
    <s v="7218|S24B05_S1075"/>
    <n v="14"/>
    <x v="0"/>
    <m/>
    <s v="YES"/>
    <n v="1"/>
    <s v=""/>
    <s v=""/>
    <n v="0"/>
    <s v="X"/>
    <n v="1"/>
    <s v=""/>
    <s v=""/>
    <s v=""/>
    <s v=""/>
    <n v="2"/>
    <n v="0"/>
    <m/>
    <n v="-336"/>
    <n v="0"/>
    <s v=""/>
    <s v=""/>
  </r>
  <r>
    <n v="351"/>
    <s v="39122325"/>
    <s v="Rel&amp;#233; modular Finder 58 Series, 4PDT"/>
    <s v="1101834193"/>
    <s v="1"/>
    <d v="2025-02-06T00:00:00"/>
    <s v=""/>
    <s v="4800002865"/>
    <s v="460"/>
    <d v="2025-02-05T00:00:00"/>
    <s v=""/>
    <s v=""/>
    <d v="2025-02-07T00:00:00"/>
    <n v="0"/>
    <n v="0"/>
    <s v=""/>
    <n v="2"/>
    <n v="2"/>
    <n v="2"/>
    <n v="0"/>
    <n v="0"/>
    <n v="0"/>
    <s v="X"/>
    <s v="0.00"/>
    <s v=""/>
    <x v="0"/>
    <s v=""/>
    <s v="6237292"/>
    <s v=""/>
    <n v="0"/>
    <n v="0"/>
    <m/>
    <s v="7218|JA2593_1001"/>
    <n v="2"/>
    <x v="0"/>
    <m/>
    <s v="YES"/>
    <n v="2"/>
    <s v=""/>
    <s v=""/>
    <n v="0"/>
    <s v="X"/>
    <n v="1"/>
    <s v=""/>
    <s v=""/>
    <s v=""/>
    <s v=""/>
    <n v="2"/>
    <n v="0"/>
    <m/>
    <n v="-357"/>
    <n v="0"/>
    <s v=""/>
    <s v=""/>
  </r>
  <r>
    <n v="352"/>
    <s v="39121432"/>
    <s v="Terminal redondo no aislado de N&amp;#237;qu"/>
    <s v="1101834195"/>
    <s v="1"/>
    <d v="2025-02-06T00:00:00"/>
    <s v=""/>
    <s v="4800002865"/>
    <s v="470"/>
    <d v="2025-02-05T00:00:00"/>
    <s v=""/>
    <s v=""/>
    <d v="2025-02-07T00:00:00"/>
    <n v="0"/>
    <n v="0"/>
    <s v=""/>
    <n v="20"/>
    <n v="20"/>
    <n v="20"/>
    <n v="0"/>
    <n v="0"/>
    <n v="0"/>
    <s v="X"/>
    <s v="0.00"/>
    <s v=""/>
    <x v="0"/>
    <s v=""/>
    <s v="1611285"/>
    <s v=""/>
    <n v="0"/>
    <n v="0"/>
    <m/>
    <s v="7218|JA2578_1001"/>
    <n v="2"/>
    <x v="0"/>
    <m/>
    <s v="YES"/>
    <n v="20"/>
    <s v=""/>
    <s v=""/>
    <n v="0"/>
    <s v="X"/>
    <n v="1"/>
    <s v=""/>
    <s v=""/>
    <s v=""/>
    <s v=""/>
    <n v="2"/>
    <n v="0"/>
    <m/>
    <n v="-357"/>
    <n v="0"/>
    <s v=""/>
    <s v=""/>
  </r>
  <r>
    <n v="353"/>
    <s v="39121404"/>
    <s v="Puntera hueca de crimpado TE Connectivit"/>
    <s v="1101834195"/>
    <s v="2"/>
    <d v="2025-02-06T00:00:00"/>
    <s v=""/>
    <s v="4800002865"/>
    <s v="480"/>
    <d v="2025-02-05T00:00:00"/>
    <s v=""/>
    <s v=""/>
    <d v="2025-02-07T00:00:00"/>
    <n v="0"/>
    <n v="0"/>
    <s v=""/>
    <n v="50"/>
    <n v="50"/>
    <n v="50"/>
    <n v="0"/>
    <n v="0"/>
    <n v="0"/>
    <s v="X"/>
    <s v="0.00"/>
    <s v=""/>
    <x v="0"/>
    <s v=""/>
    <s v="7187359"/>
    <s v=""/>
    <n v="0"/>
    <n v="0"/>
    <m/>
    <s v="7218|JA2578_1001"/>
    <n v="2"/>
    <x v="0"/>
    <m/>
    <s v="YES"/>
    <n v="50"/>
    <s v=""/>
    <s v=""/>
    <n v="0"/>
    <s v="X"/>
    <n v="1"/>
    <s v=""/>
    <s v=""/>
    <s v=""/>
    <s v=""/>
    <n v="2"/>
    <n v="0"/>
    <m/>
    <n v="-357"/>
    <n v="0"/>
    <s v=""/>
    <s v=""/>
  </r>
  <r>
    <n v="354"/>
    <s v="39121444"/>
    <s v="Conector RJ45 Macho Bel-Stewart serie 94"/>
    <s v="1101834195"/>
    <s v="3"/>
    <d v="2025-02-06T00:00:00"/>
    <s v=""/>
    <s v="4800002865"/>
    <s v="490"/>
    <d v="2025-02-05T00:00:00"/>
    <s v=""/>
    <s v=""/>
    <d v="2025-02-07T00:00:00"/>
    <n v="0"/>
    <n v="0"/>
    <s v=""/>
    <n v="60"/>
    <n v="60"/>
    <n v="60"/>
    <n v="0"/>
    <n v="0"/>
    <n v="0"/>
    <s v="X"/>
    <s v="0.00"/>
    <s v=""/>
    <x v="0"/>
    <s v=""/>
    <s v="0477321"/>
    <s v=""/>
    <n v="0"/>
    <n v="0"/>
    <m/>
    <s v="7218|JA2578_1001"/>
    <n v="2"/>
    <x v="0"/>
    <m/>
    <s v="YES"/>
    <n v="60"/>
    <s v=""/>
    <s v=""/>
    <n v="0"/>
    <s v="X"/>
    <n v="1"/>
    <s v=""/>
    <s v=""/>
    <s v=""/>
    <s v=""/>
    <n v="2"/>
    <n v="0"/>
    <m/>
    <n v="-357"/>
    <n v="0"/>
    <s v=""/>
    <s v=""/>
  </r>
  <r>
    <n v="355"/>
    <s v="39121444"/>
    <s v="Funda RS PRO RJ45 para uso con Conectore"/>
    <s v="1101834195"/>
    <s v="4"/>
    <d v="2025-02-06T00:00:00"/>
    <s v=""/>
    <s v="4800002865"/>
    <s v="500"/>
    <d v="2025-02-05T00:00:00"/>
    <s v=""/>
    <s v=""/>
    <d v="2025-02-07T00:00:00"/>
    <n v="0"/>
    <n v="0"/>
    <s v=""/>
    <n v="30"/>
    <n v="30"/>
    <n v="30"/>
    <n v="0"/>
    <n v="0"/>
    <n v="0"/>
    <s v="X"/>
    <s v="0.00"/>
    <s v=""/>
    <x v="0"/>
    <s v=""/>
    <s v="2022608"/>
    <s v=""/>
    <n v="0"/>
    <n v="0"/>
    <m/>
    <s v="7218|JA2578_1001"/>
    <n v="2"/>
    <x v="0"/>
    <m/>
    <s v="YES"/>
    <n v="30"/>
    <s v=""/>
    <s v=""/>
    <n v="0"/>
    <s v="X"/>
    <n v="1"/>
    <s v=""/>
    <s v=""/>
    <s v=""/>
    <s v=""/>
    <n v="2"/>
    <n v="0"/>
    <m/>
    <n v="-357"/>
    <n v="0"/>
    <s v=""/>
    <s v=""/>
  </r>
  <r>
    <n v="356"/>
    <s v="32000000"/>
    <s v="Conector circular MIL-C-38999 serie III"/>
    <s v="1101834197"/>
    <s v="1"/>
    <d v="2025-02-06T00:00:00"/>
    <s v=""/>
    <s v="4800002865"/>
    <s v="510"/>
    <d v="2025-02-05T00:00:00"/>
    <s v=""/>
    <s v=""/>
    <d v="2025-02-07T00:00:00"/>
    <n v="0"/>
    <n v="0"/>
    <s v=""/>
    <n v="1"/>
    <n v="1"/>
    <n v="1"/>
    <n v="0"/>
    <n v="0"/>
    <n v="0"/>
    <s v="X"/>
    <s v="0.00"/>
    <s v=""/>
    <x v="0"/>
    <s v=""/>
    <s v="2804851"/>
    <s v=""/>
    <n v="0"/>
    <n v="0"/>
    <m/>
    <s v="7218|JA2582_1001"/>
    <n v="2"/>
    <x v="0"/>
    <m/>
    <s v="YES"/>
    <n v="1"/>
    <s v=""/>
    <s v=""/>
    <n v="0"/>
    <s v="X"/>
    <n v="1"/>
    <s v=""/>
    <s v=""/>
    <s v=""/>
    <s v=""/>
    <n v="2"/>
    <n v="0"/>
    <m/>
    <n v="-357"/>
    <n v="0"/>
    <s v=""/>
    <s v=""/>
  </r>
  <r>
    <n v="357"/>
    <s v="32000000"/>
    <s v="Conector circular MIL-C-38999 serie III"/>
    <s v="1101834197"/>
    <s v="2"/>
    <d v="2025-02-06T00:00:00"/>
    <s v=""/>
    <s v="4800002865"/>
    <s v="520"/>
    <d v="2025-02-05T00:00:00"/>
    <s v=""/>
    <s v=""/>
    <d v="2025-02-07T00:00:00"/>
    <n v="0"/>
    <n v="0"/>
    <s v=""/>
    <n v="1"/>
    <n v="1"/>
    <n v="1"/>
    <n v="0"/>
    <n v="0"/>
    <n v="0"/>
    <s v="X"/>
    <s v="0.00"/>
    <s v=""/>
    <x v="0"/>
    <s v=""/>
    <s v="2804922"/>
    <s v=""/>
    <n v="0"/>
    <n v="0"/>
    <m/>
    <s v="7218|JA2582_1001"/>
    <n v="2"/>
    <x v="0"/>
    <m/>
    <s v="YES"/>
    <n v="1"/>
    <s v=""/>
    <s v=""/>
    <n v="0"/>
    <s v="X"/>
    <n v="1"/>
    <s v=""/>
    <s v=""/>
    <s v=""/>
    <s v=""/>
    <n v="2"/>
    <n v="0"/>
    <m/>
    <n v="-357"/>
    <n v="0"/>
    <s v=""/>
    <s v=""/>
  </r>
  <r>
    <n v="358"/>
    <s v="39121302"/>
    <s v="Abrazadera de Pared Schneider Electric d"/>
    <s v="1101834197"/>
    <s v="3"/>
    <d v="2025-02-06T00:00:00"/>
    <s v=""/>
    <s v="4800002865"/>
    <s v="530"/>
    <d v="2025-02-05T00:00:00"/>
    <s v=""/>
    <s v=""/>
    <d v="2025-02-07T00:00:00"/>
    <n v="0"/>
    <n v="0"/>
    <s v=""/>
    <n v="8"/>
    <n v="8"/>
    <n v="8"/>
    <n v="0"/>
    <n v="0"/>
    <n v="0"/>
    <s v="X"/>
    <s v="0.00"/>
    <s v=""/>
    <x v="0"/>
    <s v=""/>
    <s v="6174450"/>
    <s v=""/>
    <n v="0"/>
    <n v="0"/>
    <m/>
    <s v="7218|JA2582_1001"/>
    <n v="2"/>
    <x v="0"/>
    <m/>
    <s v="YES"/>
    <n v="8"/>
    <s v=""/>
    <s v=""/>
    <n v="0"/>
    <s v="X"/>
    <n v="1"/>
    <s v=""/>
    <s v=""/>
    <s v=""/>
    <s v=""/>
    <n v="2"/>
    <n v="0"/>
    <m/>
    <n v="-357"/>
    <n v="0"/>
    <s v=""/>
    <s v=""/>
  </r>
  <r>
    <n v="359"/>
    <s v="39121412"/>
    <s v="Carcasa de conector circular Amphenol Li"/>
    <s v="1101834197"/>
    <s v="4"/>
    <d v="2025-02-06T00:00:00"/>
    <s v=""/>
    <s v="4800002865"/>
    <s v="540"/>
    <d v="2025-02-05T00:00:00"/>
    <s v=""/>
    <s v=""/>
    <d v="2025-02-07T00:00:00"/>
    <n v="0"/>
    <n v="0"/>
    <s v=""/>
    <n v="1"/>
    <n v="1"/>
    <n v="1"/>
    <n v="0"/>
    <n v="0"/>
    <n v="0"/>
    <s v="X"/>
    <s v="0.00"/>
    <s v=""/>
    <x v="0"/>
    <s v=""/>
    <s v="2259368"/>
    <s v=""/>
    <n v="0"/>
    <n v="0"/>
    <m/>
    <s v="7218|JA2582_1001"/>
    <n v="2"/>
    <x v="0"/>
    <m/>
    <s v="YES"/>
    <n v="1"/>
    <s v=""/>
    <s v=""/>
    <n v="0"/>
    <s v="X"/>
    <n v="1"/>
    <s v=""/>
    <s v=""/>
    <s v=""/>
    <s v=""/>
    <n v="2"/>
    <n v="0"/>
    <m/>
    <n v="-357"/>
    <n v="0"/>
    <s v=""/>
    <s v=""/>
  </r>
  <r>
    <n v="360"/>
    <s v="26121609"/>
    <s v="Cable Ethernet Cat6 U/UTP StarTech.com d"/>
    <s v="1101834228"/>
    <s v="1"/>
    <d v="2025-02-06T00:00:00"/>
    <s v=""/>
    <s v="4800002865"/>
    <s v="620"/>
    <d v="2025-02-05T00:00:00"/>
    <s v=""/>
    <s v=""/>
    <d v="2025-02-07T00:00:00"/>
    <n v="0"/>
    <n v="0"/>
    <s v=""/>
    <n v="7"/>
    <n v="7"/>
    <n v="7"/>
    <n v="0"/>
    <n v="0"/>
    <n v="0"/>
    <s v="X"/>
    <s v="0.00"/>
    <s v=""/>
    <x v="0"/>
    <s v=""/>
    <s v="1929573"/>
    <s v=""/>
    <n v="0"/>
    <n v="0"/>
    <m/>
    <s v="7218|JA2585_1001"/>
    <n v="2"/>
    <x v="0"/>
    <m/>
    <s v="YES"/>
    <n v="7"/>
    <s v=""/>
    <s v=""/>
    <n v="0"/>
    <s v="X"/>
    <n v="1"/>
    <s v=""/>
    <s v=""/>
    <s v=""/>
    <s v=""/>
    <n v="2"/>
    <n v="0"/>
    <m/>
    <n v="-357"/>
    <n v="0"/>
    <s v=""/>
    <s v=""/>
  </r>
  <r>
    <n v="361"/>
    <s v="39121404"/>
    <s v="Manguitos de soldadura, TE Connectivity,"/>
    <s v="1101835057"/>
    <s v="1"/>
    <d v="2025-02-07T00:00:00"/>
    <s v=""/>
    <s v="4800002869"/>
    <s v="1020"/>
    <d v="2025-02-06T00:00:00"/>
    <s v=""/>
    <s v=""/>
    <d v="2025-02-08T00:00:00"/>
    <n v="0"/>
    <n v="0"/>
    <s v=""/>
    <n v="5"/>
    <n v="5"/>
    <n v="5"/>
    <n v="0"/>
    <n v="0"/>
    <n v="0"/>
    <s v="X"/>
    <s v="0.00"/>
    <s v=""/>
    <x v="0"/>
    <s v=""/>
    <s v="2652726"/>
    <s v=""/>
    <n v="0"/>
    <n v="0"/>
    <m/>
    <s v="7218|JA2594_1001"/>
    <n v="2"/>
    <x v="0"/>
    <m/>
    <s v="YES"/>
    <n v="5"/>
    <s v=""/>
    <s v=""/>
    <n v="0"/>
    <s v="X"/>
    <n v="1"/>
    <s v=""/>
    <s v=""/>
    <s v=""/>
    <s v=""/>
    <n v="2"/>
    <n v="0"/>
    <m/>
    <n v="-356"/>
    <n v="0"/>
    <s v=""/>
    <s v=""/>
  </r>
  <r>
    <n v="362"/>
    <s v="31163102"/>
    <s v="Puntera hueca de crimpado RS PRO, Aislad"/>
    <s v="1101835057"/>
    <s v="2"/>
    <d v="2025-02-07T00:00:00"/>
    <s v=""/>
    <s v="4800002869"/>
    <s v="1030"/>
    <d v="2025-02-06T00:00:00"/>
    <s v=""/>
    <s v=""/>
    <d v="2025-02-08T00:00:00"/>
    <n v="0"/>
    <n v="0"/>
    <s v=""/>
    <n v="1"/>
    <n v="1"/>
    <n v="1"/>
    <n v="0"/>
    <n v="0"/>
    <n v="0"/>
    <s v="X"/>
    <s v="0.00"/>
    <s v=""/>
    <x v="0"/>
    <s v=""/>
    <s v="458689A"/>
    <s v=""/>
    <n v="0"/>
    <n v="0"/>
    <m/>
    <s v="7218|JA2594_1001"/>
    <n v="2"/>
    <x v="0"/>
    <m/>
    <s v="YES"/>
    <n v="1"/>
    <s v=""/>
    <s v=""/>
    <n v="0"/>
    <s v="X"/>
    <n v="1"/>
    <s v=""/>
    <s v=""/>
    <s v=""/>
    <s v=""/>
    <n v="2"/>
    <n v="0"/>
    <m/>
    <n v="-356"/>
    <n v="0"/>
    <s v=""/>
    <s v=""/>
  </r>
  <r>
    <n v="363"/>
    <s v="39121603"/>
    <s v="Interruptor autom&amp;#225;tico 2P, 32A, Cur"/>
    <s v="1101835341"/>
    <s v="1"/>
    <d v="2025-02-10T00:00:00"/>
    <s v=""/>
    <s v="4800002871"/>
    <s v="230"/>
    <d v="2025-02-08T00:00:00"/>
    <s v=""/>
    <s v=""/>
    <d v="2025-02-11T00:00:00"/>
    <n v="0"/>
    <n v="0"/>
    <s v=""/>
    <n v="1"/>
    <n v="1"/>
    <n v="1"/>
    <n v="0"/>
    <n v="0"/>
    <n v="0"/>
    <s v="X"/>
    <s v="0.00"/>
    <s v=""/>
    <x v="0"/>
    <s v=""/>
    <s v="7349670"/>
    <s v=""/>
    <n v="0"/>
    <n v="0"/>
    <m/>
    <s v="7218|JA2594_1001"/>
    <n v="3"/>
    <x v="0"/>
    <m/>
    <s v="YES"/>
    <n v="1"/>
    <s v=""/>
    <s v=""/>
    <n v="0"/>
    <s v="X"/>
    <n v="1"/>
    <s v=""/>
    <s v=""/>
    <s v=""/>
    <s v=""/>
    <n v="2"/>
    <n v="0"/>
    <m/>
    <n v="-353"/>
    <n v="0"/>
    <s v=""/>
    <s v=""/>
  </r>
  <r>
    <n v="364"/>
    <s v="1359900000500"/>
    <s v="COMPRA DIRECTA ELECTRICOS/ELECTRONICOS"/>
    <s v="1101835527"/>
    <s v="1"/>
    <d v="2025-02-10T00:00:00"/>
    <s v=""/>
    <s v="4200597749"/>
    <s v="20"/>
    <d v="2025-02-13T00:00:00"/>
    <d v="2025-02-13T00:00:00"/>
    <s v=""/>
    <d v="2025-02-27T00:00:00"/>
    <n v="30"/>
    <n v="8"/>
    <s v="Liberado"/>
    <n v="1"/>
    <n v="1"/>
    <n v="1"/>
    <n v="0"/>
    <n v="0"/>
    <n v="0"/>
    <s v="X"/>
    <s v="0.00"/>
    <s v=""/>
    <x v="4"/>
    <s v="OTROS FABRICANTES"/>
    <s v="1359900000500"/>
    <s v=""/>
    <n v="0"/>
    <n v="0"/>
    <m/>
    <s v="7218|JA2593_1001"/>
    <n v="14"/>
    <x v="0"/>
    <m/>
    <s v="YES"/>
    <n v="1"/>
    <s v=""/>
    <s v=""/>
    <n v="0"/>
    <s v="X"/>
    <n v="1"/>
    <s v=""/>
    <s v=""/>
    <s v=""/>
    <s v=""/>
    <n v="2"/>
    <n v="0"/>
    <m/>
    <n v="-337"/>
    <n v="0"/>
    <s v=""/>
    <s v=""/>
  </r>
  <r>
    <n v="365"/>
    <s v="1359900000500"/>
    <s v="COMPRA DIRECTA ELECTRICOS/ELECTRONICOS"/>
    <s v="1101835527"/>
    <s v="2"/>
    <d v="2025-02-10T00:00:00"/>
    <s v=""/>
    <s v="4200597749"/>
    <s v="30"/>
    <d v="2025-02-13T00:00:00"/>
    <d v="2025-02-13T00:00:00"/>
    <s v=""/>
    <d v="2025-02-27T00:00:00"/>
    <n v="30"/>
    <n v="8"/>
    <s v="Liberado"/>
    <n v="1"/>
    <n v="1"/>
    <n v="1"/>
    <n v="0"/>
    <n v="0"/>
    <n v="0"/>
    <s v="X"/>
    <s v="0.00"/>
    <s v=""/>
    <x v="4"/>
    <s v="OTROS FABRICANTES"/>
    <s v="1359900000500"/>
    <s v=""/>
    <n v="0"/>
    <n v="0"/>
    <m/>
    <s v="7218|JA2593_1001"/>
    <n v="14"/>
    <x v="0"/>
    <m/>
    <s v="YES"/>
    <n v="1"/>
    <s v=""/>
    <s v=""/>
    <n v="0"/>
    <s v="X"/>
    <n v="1"/>
    <s v=""/>
    <s v=""/>
    <s v=""/>
    <s v=""/>
    <n v="2"/>
    <n v="0"/>
    <m/>
    <n v="-337"/>
    <n v="0"/>
    <s v=""/>
    <s v=""/>
  </r>
  <r>
    <n v="366"/>
    <s v="1359900000500"/>
    <s v="COMPRA DIRECTA ELECTRICOS/ELECTRONICOS"/>
    <s v="1101835529"/>
    <s v="1"/>
    <d v="2025-02-10T00:00:00"/>
    <s v=""/>
    <s v="4200597749"/>
    <s v="40"/>
    <d v="2025-02-13T00:00:00"/>
    <d v="2025-02-13T00:00:00"/>
    <s v=""/>
    <d v="2025-02-27T00:00:00"/>
    <n v="30"/>
    <n v="8"/>
    <s v="Liberado"/>
    <n v="1"/>
    <n v="1"/>
    <n v="1"/>
    <n v="0"/>
    <n v="0"/>
    <n v="0"/>
    <s v="X"/>
    <s v="0.00"/>
    <s v=""/>
    <x v="4"/>
    <s v="OTROS FABRICANTES"/>
    <s v="1359900000500"/>
    <s v=""/>
    <n v="0"/>
    <n v="0"/>
    <m/>
    <s v="7218|JA2593_1001"/>
    <n v="14"/>
    <x v="0"/>
    <m/>
    <s v="YES"/>
    <n v="1"/>
    <s v=""/>
    <s v=""/>
    <n v="0"/>
    <s v="X"/>
    <n v="1"/>
    <s v=""/>
    <s v=""/>
    <s v=""/>
    <s v=""/>
    <n v="2"/>
    <n v="0"/>
    <m/>
    <n v="-337"/>
    <n v="0"/>
    <s v=""/>
    <s v=""/>
  </r>
  <r>
    <n v="367"/>
    <s v="1359900000500"/>
    <s v="COMPRA DIRECTA ELECTRICOS/ELECTRONICOS"/>
    <s v="1101835535"/>
    <s v="1"/>
    <d v="2025-02-10T00:00:00"/>
    <s v=""/>
    <s v="4200597749"/>
    <s v="50"/>
    <d v="2025-02-13T00:00:00"/>
    <d v="2025-02-13T00:00:00"/>
    <s v=""/>
    <d v="2025-02-27T00:00:00"/>
    <n v="30"/>
    <n v="8"/>
    <s v="Liberado"/>
    <n v="1"/>
    <n v="1"/>
    <n v="1"/>
    <n v="0"/>
    <n v="0"/>
    <n v="0"/>
    <s v="X"/>
    <s v="0.00"/>
    <s v=""/>
    <x v="4"/>
    <s v="OTROS FABRICANTES"/>
    <s v="1359900000500"/>
    <s v=""/>
    <n v="0"/>
    <n v="0"/>
    <m/>
    <s v="7218|JA2593_1001"/>
    <n v="14"/>
    <x v="0"/>
    <m/>
    <s v="YES"/>
    <n v="1"/>
    <s v=""/>
    <s v=""/>
    <n v="0"/>
    <s v="X"/>
    <n v="1"/>
    <s v=""/>
    <s v=""/>
    <s v=""/>
    <s v=""/>
    <n v="2"/>
    <n v="0"/>
    <m/>
    <n v="-337"/>
    <n v="0"/>
    <s v=""/>
    <s v=""/>
  </r>
  <r>
    <n v="368"/>
    <s v="1359900000500"/>
    <s v="COMPRA DIRECTA ELECTRICOS/ELECTRONICOS"/>
    <s v="1101835562"/>
    <s v="1"/>
    <d v="2025-02-10T00:00:00"/>
    <s v=""/>
    <s v="4200597766"/>
    <s v="30"/>
    <d v="2025-02-13T00:00:00"/>
    <d v="2025-02-13T00:00:00"/>
    <s v=""/>
    <d v="2025-02-27T00:00:00"/>
    <n v="30"/>
    <n v="8"/>
    <s v="Liberado"/>
    <n v="1"/>
    <n v="1"/>
    <n v="1"/>
    <n v="0"/>
    <n v="0"/>
    <n v="0"/>
    <s v="X"/>
    <s v="0.00"/>
    <s v=""/>
    <x v="6"/>
    <s v="OTROS FABRICANTES"/>
    <s v="1359900000500"/>
    <s v=""/>
    <n v="0"/>
    <n v="0"/>
    <m/>
    <s v="7218|JA2594_1001"/>
    <n v="14"/>
    <x v="0"/>
    <m/>
    <s v="YES"/>
    <n v="1"/>
    <s v=""/>
    <s v=""/>
    <n v="0"/>
    <s v="X"/>
    <n v="1"/>
    <s v=""/>
    <s v=""/>
    <s v=""/>
    <s v=""/>
    <n v="2"/>
    <n v="0"/>
    <m/>
    <n v="-337"/>
    <n v="0"/>
    <s v=""/>
    <s v=""/>
  </r>
  <r>
    <n v="369"/>
    <s v="1709800000500"/>
    <s v="COMPRA DIRECTA FERRETERIA Y HERRAMIENTAS"/>
    <s v="1101836333"/>
    <s v="1"/>
    <d v="2025-02-11T00:00:00"/>
    <s v=""/>
    <s v="4200597997"/>
    <s v="10"/>
    <d v="2025-02-14T00:00:00"/>
    <d v="2025-02-18T00:00:00"/>
    <s v=""/>
    <d v="2025-02-28T00:00:00"/>
    <n v="30"/>
    <n v="8"/>
    <s v="Liberado"/>
    <n v="1"/>
    <n v="1"/>
    <n v="1"/>
    <n v="0"/>
    <n v="0"/>
    <n v="0"/>
    <s v="X"/>
    <s v="0.00"/>
    <s v=""/>
    <x v="23"/>
    <s v="OTROS FABRICANTES"/>
    <s v="1709800000500"/>
    <s v=""/>
    <n v="0"/>
    <n v="0"/>
    <m/>
    <s v="7218|S24B05_S1075"/>
    <n v="14"/>
    <x v="0"/>
    <m/>
    <s v="YES"/>
    <n v="1"/>
    <s v=""/>
    <s v=""/>
    <n v="0"/>
    <s v="X"/>
    <n v="1"/>
    <s v=""/>
    <s v=""/>
    <s v=""/>
    <s v=""/>
    <n v="2"/>
    <n v="0"/>
    <m/>
    <n v="-336"/>
    <n v="0"/>
    <s v=""/>
    <s v=""/>
  </r>
  <r>
    <n v="370"/>
    <s v="1359900000500"/>
    <s v="COMPRA DIRECTA ELECTRICOS/ELECTRONICOS"/>
    <s v="1101836579"/>
    <s v="1"/>
    <d v="2025-02-12T00:00:00"/>
    <s v=""/>
    <s v="4200598014"/>
    <s v="10"/>
    <d v="2025-02-14T00:00:00"/>
    <d v="2025-02-18T00:00:00"/>
    <s v=""/>
    <d v="2025-02-28T00:00:00"/>
    <n v="30"/>
    <n v="8"/>
    <s v="Liberado"/>
    <n v="1"/>
    <n v="1"/>
    <n v="1"/>
    <n v="0"/>
    <n v="0"/>
    <n v="0"/>
    <s v="X"/>
    <s v="0.00"/>
    <s v=""/>
    <x v="4"/>
    <s v="OTROS FABRICANTES"/>
    <s v="1359900000500"/>
    <s v=""/>
    <n v="0"/>
    <n v="0"/>
    <m/>
    <s v="7218|JA2593_1001"/>
    <n v="14"/>
    <x v="0"/>
    <m/>
    <s v="YES"/>
    <n v="1"/>
    <s v=""/>
    <s v=""/>
    <n v="0"/>
    <s v="X"/>
    <n v="1"/>
    <s v=""/>
    <s v=""/>
    <s v=""/>
    <s v=""/>
    <n v="2"/>
    <n v="0"/>
    <m/>
    <n v="-336"/>
    <n v="0"/>
    <s v=""/>
    <s v=""/>
  </r>
  <r>
    <n v="371"/>
    <s v="1359900000500"/>
    <s v="COMPRA DIRECTA ELECTRICOS/ELECTRONICOS"/>
    <s v="1101836579"/>
    <s v="2"/>
    <d v="2025-02-12T00:00:00"/>
    <s v=""/>
    <s v="4200598014"/>
    <s v="20"/>
    <d v="2025-02-14T00:00:00"/>
    <d v="2025-02-18T00:00:00"/>
    <s v=""/>
    <d v="2025-02-28T00:00:00"/>
    <n v="30"/>
    <n v="8"/>
    <s v="Liberado"/>
    <n v="1"/>
    <n v="1"/>
    <n v="1"/>
    <n v="0"/>
    <n v="0"/>
    <n v="0"/>
    <s v="X"/>
    <s v="0.00"/>
    <s v=""/>
    <x v="4"/>
    <s v="OTROS FABRICANTES"/>
    <s v="1359900000500"/>
    <s v=""/>
    <n v="0"/>
    <n v="0"/>
    <m/>
    <s v="7218|JA2593_1001"/>
    <n v="14"/>
    <x v="0"/>
    <m/>
    <s v="YES"/>
    <n v="1"/>
    <s v=""/>
    <s v=""/>
    <n v="0"/>
    <s v="X"/>
    <n v="1"/>
    <s v=""/>
    <s v=""/>
    <s v=""/>
    <s v=""/>
    <n v="2"/>
    <n v="0"/>
    <m/>
    <n v="-336"/>
    <n v="0"/>
    <s v=""/>
    <s v=""/>
  </r>
  <r>
    <n v="372"/>
    <s v="1359900000500"/>
    <s v="COMPRA DIRECTA ELECTRICOS/ELECTRONICOS"/>
    <s v="1101836584"/>
    <s v="1"/>
    <d v="2025-02-12T00:00:00"/>
    <s v=""/>
    <s v="4200598014"/>
    <s v="30"/>
    <d v="2025-02-14T00:00:00"/>
    <d v="2025-02-18T00:00:00"/>
    <s v=""/>
    <d v="2025-02-28T00:00:00"/>
    <n v="30"/>
    <n v="8"/>
    <s v="Liberado"/>
    <n v="1"/>
    <n v="1"/>
    <n v="1"/>
    <n v="0"/>
    <n v="0"/>
    <n v="0"/>
    <s v="X"/>
    <s v="0.00"/>
    <s v=""/>
    <x v="4"/>
    <s v="OTROS FABRICANTES"/>
    <s v="1359900000500"/>
    <s v=""/>
    <n v="0"/>
    <n v="0"/>
    <m/>
    <s v="7218|JA2594_1001"/>
    <n v="14"/>
    <x v="0"/>
    <m/>
    <s v="YES"/>
    <n v="1"/>
    <s v=""/>
    <s v=""/>
    <n v="0"/>
    <s v="X"/>
    <n v="1"/>
    <s v=""/>
    <s v=""/>
    <s v=""/>
    <s v=""/>
    <n v="2"/>
    <n v="0"/>
    <m/>
    <n v="-336"/>
    <n v="0"/>
    <s v=""/>
    <s v=""/>
  </r>
  <r>
    <n v="373"/>
    <s v="1359900000500"/>
    <s v="COMPRA DIRECTA ELECTRICOS/ELECTRONICOS"/>
    <s v="1101836584"/>
    <s v="2"/>
    <d v="2025-02-12T00:00:00"/>
    <s v=""/>
    <s v="4200598014"/>
    <s v="40"/>
    <d v="2025-02-14T00:00:00"/>
    <d v="2025-02-18T00:00:00"/>
    <s v=""/>
    <d v="2025-02-28T00:00:00"/>
    <n v="30"/>
    <n v="8"/>
    <s v="Liberado"/>
    <n v="1"/>
    <n v="1"/>
    <n v="1"/>
    <n v="0"/>
    <n v="0"/>
    <n v="0"/>
    <s v="X"/>
    <s v="0.00"/>
    <s v=""/>
    <x v="4"/>
    <s v="OTROS FABRICANTES"/>
    <s v="1359900000500"/>
    <s v=""/>
    <n v="0"/>
    <n v="0"/>
    <m/>
    <s v="7218|JA2594_1001"/>
    <n v="14"/>
    <x v="0"/>
    <m/>
    <s v="YES"/>
    <n v="1"/>
    <s v=""/>
    <s v=""/>
    <n v="0"/>
    <s v="X"/>
    <n v="1"/>
    <s v=""/>
    <s v=""/>
    <s v=""/>
    <s v=""/>
    <n v="2"/>
    <n v="0"/>
    <m/>
    <n v="-336"/>
    <n v="0"/>
    <s v=""/>
    <s v=""/>
  </r>
  <r>
    <n v="374"/>
    <s v="1359900000500"/>
    <s v="COMPRA DIRECTA ELECTRICOS/ELECTRONICOS"/>
    <s v="1101836593"/>
    <s v="1"/>
    <d v="2025-02-12T00:00:00"/>
    <s v=""/>
    <s v="4200598014"/>
    <s v="50"/>
    <d v="2025-02-14T00:00:00"/>
    <d v="2025-02-18T00:00:00"/>
    <s v=""/>
    <d v="2025-02-28T00:00:00"/>
    <n v="30"/>
    <n v="8"/>
    <s v="Liberado"/>
    <n v="1"/>
    <n v="1"/>
    <n v="1"/>
    <n v="0"/>
    <n v="0"/>
    <n v="0"/>
    <s v="X"/>
    <s v="0.00"/>
    <s v=""/>
    <x v="4"/>
    <s v="OTROS FABRICANTES"/>
    <s v="1359900000500"/>
    <s v=""/>
    <n v="0"/>
    <n v="0"/>
    <m/>
    <s v="7218|JA2593_1001"/>
    <n v="14"/>
    <x v="0"/>
    <m/>
    <s v="YES"/>
    <n v="1"/>
    <s v=""/>
    <s v=""/>
    <n v="0"/>
    <s v="X"/>
    <n v="1"/>
    <s v=""/>
    <s v=""/>
    <s v=""/>
    <s v=""/>
    <n v="2"/>
    <n v="0"/>
    <m/>
    <n v="-336"/>
    <n v="0"/>
    <s v=""/>
    <s v=""/>
  </r>
  <r>
    <n v="375"/>
    <s v="39121708"/>
    <s v="Tira de jumpers Entrelec serie JB5, para"/>
    <s v="1101837083"/>
    <s v="1"/>
    <d v="2025-02-13T00:00:00"/>
    <s v=""/>
    <s v="4800002882"/>
    <s v="300"/>
    <d v="2025-02-12T00:00:00"/>
    <s v=""/>
    <s v=""/>
    <d v="2025-02-14T00:00:00"/>
    <n v="0"/>
    <n v="0"/>
    <s v=""/>
    <n v="5"/>
    <n v="5"/>
    <n v="5"/>
    <n v="0"/>
    <n v="0"/>
    <n v="0"/>
    <s v="X"/>
    <s v="0.00"/>
    <s v=""/>
    <x v="0"/>
    <s v=""/>
    <s v="6663468"/>
    <s v=""/>
    <n v="0"/>
    <n v="0"/>
    <m/>
    <s v="7218|JA2585_1001"/>
    <n v="2"/>
    <x v="0"/>
    <m/>
    <s v="YES"/>
    <n v="5"/>
    <s v=""/>
    <s v=""/>
    <n v="0"/>
    <s v="X"/>
    <n v="1"/>
    <s v=""/>
    <s v=""/>
    <s v=""/>
    <s v=""/>
    <n v="2"/>
    <n v="0"/>
    <m/>
    <n v="-350"/>
    <n v="0"/>
    <s v=""/>
    <s v=""/>
  </r>
  <r>
    <n v="376"/>
    <s v="39121004"/>
    <s v="Fuente de alimentaci&amp;#243;n conmutada TD"/>
    <s v="1101837083"/>
    <s v="2"/>
    <d v="2025-02-13T00:00:00"/>
    <s v=""/>
    <s v="4800002882"/>
    <s v="310"/>
    <d v="2025-02-12T00:00:00"/>
    <s v=""/>
    <s v=""/>
    <d v="2025-02-14T00:00:00"/>
    <n v="0"/>
    <n v="0"/>
    <s v=""/>
    <n v="1"/>
    <n v="1"/>
    <n v="1"/>
    <n v="0"/>
    <n v="0"/>
    <n v="0"/>
    <s v="X"/>
    <s v="0.00"/>
    <s v=""/>
    <x v="0"/>
    <s v=""/>
    <s v="6352177"/>
    <s v=""/>
    <n v="0"/>
    <n v="0"/>
    <m/>
    <s v="7218|JA2585_1001"/>
    <n v="2"/>
    <x v="0"/>
    <m/>
    <s v="YES"/>
    <n v="1"/>
    <s v=""/>
    <s v=""/>
    <n v="0"/>
    <s v="X"/>
    <n v="1"/>
    <s v=""/>
    <s v=""/>
    <s v=""/>
    <s v=""/>
    <n v="2"/>
    <n v="0"/>
    <m/>
    <n v="-350"/>
    <n v="0"/>
    <s v=""/>
    <s v=""/>
  </r>
  <r>
    <n v="377"/>
    <s v="31161816"/>
    <s v="Separador roscado hexagonal Macho/Hembra"/>
    <s v="1101837083"/>
    <s v="3"/>
    <d v="2025-02-13T00:00:00"/>
    <s v=""/>
    <s v="4800002882"/>
    <s v="320"/>
    <d v="2025-02-12T00:00:00"/>
    <s v=""/>
    <s v=""/>
    <d v="2025-02-14T00:00:00"/>
    <n v="0"/>
    <n v="0"/>
    <s v=""/>
    <n v="50"/>
    <n v="50"/>
    <n v="50"/>
    <n v="0"/>
    <n v="0"/>
    <n v="0"/>
    <s v="X"/>
    <s v="0.00"/>
    <s v=""/>
    <x v="0"/>
    <s v=""/>
    <s v="0606686"/>
    <s v=""/>
    <n v="0"/>
    <n v="0"/>
    <m/>
    <s v="7218|JA2585_1001"/>
    <n v="2"/>
    <x v="0"/>
    <m/>
    <s v="YES"/>
    <n v="50"/>
    <s v=""/>
    <s v=""/>
    <n v="0"/>
    <s v="X"/>
    <n v="1"/>
    <s v=""/>
    <s v=""/>
    <s v=""/>
    <s v=""/>
    <n v="2"/>
    <n v="0"/>
    <m/>
    <n v="-350"/>
    <n v="0"/>
    <s v=""/>
    <s v=""/>
  </r>
  <r>
    <n v="378"/>
    <s v="24102007"/>
    <s v="Estante voladizo 2U RS PRO, ventilado de"/>
    <s v="1101837083"/>
    <s v="4"/>
    <d v="2025-02-13T00:00:00"/>
    <s v=""/>
    <s v="4800002882"/>
    <s v="330"/>
    <d v="2025-02-12T00:00:00"/>
    <s v=""/>
    <s v=""/>
    <d v="2025-02-14T00:00:00"/>
    <n v="0"/>
    <n v="0"/>
    <s v=""/>
    <n v="2"/>
    <n v="2"/>
    <n v="2"/>
    <n v="0"/>
    <n v="0"/>
    <n v="0"/>
    <s v="X"/>
    <s v="0.00"/>
    <s v=""/>
    <x v="0"/>
    <s v=""/>
    <s v="8020282"/>
    <s v=""/>
    <n v="0"/>
    <n v="0"/>
    <m/>
    <s v="7218|JA2585_1001"/>
    <n v="2"/>
    <x v="0"/>
    <m/>
    <s v="YES"/>
    <n v="2"/>
    <s v=""/>
    <s v=""/>
    <n v="0"/>
    <s v="X"/>
    <n v="1"/>
    <s v=""/>
    <s v=""/>
    <s v=""/>
    <s v=""/>
    <n v="2"/>
    <n v="0"/>
    <m/>
    <n v="-350"/>
    <n v="0"/>
    <s v=""/>
    <s v=""/>
  </r>
  <r>
    <n v="379"/>
    <s v="46151501"/>
    <s v="Barrera Retr&amp;#225;ctil Tensator, Negro,"/>
    <s v="1101837105"/>
    <s v="1"/>
    <d v="2025-02-13T00:00:00"/>
    <s v=""/>
    <s v="4800002882"/>
    <s v="470"/>
    <d v="2025-02-12T00:00:00"/>
    <s v=""/>
    <s v=""/>
    <d v="2025-02-14T00:00:00"/>
    <n v="0"/>
    <n v="0"/>
    <s v=""/>
    <n v="5"/>
    <n v="5"/>
    <n v="5"/>
    <n v="0"/>
    <n v="0"/>
    <n v="0"/>
    <s v="X"/>
    <s v="0.00"/>
    <s v=""/>
    <x v="0"/>
    <s v=""/>
    <s v="7682624"/>
    <s v=""/>
    <n v="0"/>
    <n v="0"/>
    <m/>
    <s v="7218|S24B05_S1075"/>
    <n v="2"/>
    <x v="0"/>
    <m/>
    <s v="YES"/>
    <n v="5"/>
    <s v=""/>
    <s v=""/>
    <n v="0"/>
    <s v="X"/>
    <n v="1"/>
    <s v=""/>
    <s v=""/>
    <s v=""/>
    <s v=""/>
    <n v="2"/>
    <n v="0"/>
    <m/>
    <n v="-350"/>
    <n v="0"/>
    <s v=""/>
    <s v=""/>
  </r>
  <r>
    <n v="380"/>
    <s v="39121432"/>
    <s v="Terminal de leng&amp;#252;eta hembra aislado"/>
    <s v="1101837370"/>
    <s v="1"/>
    <d v="2025-02-13T00:00:00"/>
    <s v=""/>
    <s v="4800002888"/>
    <s v="340"/>
    <d v="2025-02-13T00:00:00"/>
    <s v=""/>
    <s v=""/>
    <d v="2025-02-14T00:00:00"/>
    <n v="0"/>
    <n v="0"/>
    <s v=""/>
    <n v="400"/>
    <n v="400"/>
    <n v="400"/>
    <n v="0"/>
    <n v="0"/>
    <n v="0"/>
    <s v="X"/>
    <s v="0.00"/>
    <s v=""/>
    <x v="0"/>
    <s v=""/>
    <s v="2455446"/>
    <s v=""/>
    <n v="0"/>
    <n v="0"/>
    <m/>
    <s v="7218|JA2585_1001"/>
    <n v="1"/>
    <x v="0"/>
    <m/>
    <s v="YES"/>
    <n v="400"/>
    <s v=""/>
    <s v=""/>
    <n v="0"/>
    <s v="X"/>
    <n v="1"/>
    <s v=""/>
    <s v=""/>
    <s v=""/>
    <s v=""/>
    <n v="2"/>
    <n v="0"/>
    <m/>
    <n v="-350"/>
    <n v="0"/>
    <s v=""/>
    <s v=""/>
  </r>
  <r>
    <n v="381"/>
    <s v="39121432"/>
    <s v="Terminal de leng&amp;#252;eta hembra aislado"/>
    <s v="1101837764"/>
    <s v="1"/>
    <d v="2025-02-14T00:00:00"/>
    <s v=""/>
    <s v="4800002890"/>
    <s v="170"/>
    <d v="2025-02-14T00:00:00"/>
    <s v=""/>
    <s v=""/>
    <d v="2025-02-15T00:00:00"/>
    <n v="0"/>
    <n v="0"/>
    <s v=""/>
    <n v="500"/>
    <n v="500"/>
    <n v="500"/>
    <n v="0"/>
    <n v="0"/>
    <n v="0"/>
    <s v="X"/>
    <s v="0.00"/>
    <s v=""/>
    <x v="0"/>
    <s v=""/>
    <s v="2455446"/>
    <s v=""/>
    <n v="0"/>
    <n v="0"/>
    <m/>
    <s v="7218|JA2585_1001"/>
    <n v="1"/>
    <x v="0"/>
    <m/>
    <s v="YES"/>
    <n v="500"/>
    <s v=""/>
    <s v=""/>
    <n v="0"/>
    <s v="X"/>
    <n v="1"/>
    <s v=""/>
    <s v=""/>
    <s v=""/>
    <s v=""/>
    <n v="2"/>
    <n v="0"/>
    <m/>
    <n v="-349"/>
    <n v="0"/>
    <s v=""/>
    <s v=""/>
  </r>
  <r>
    <n v="382"/>
    <s v=""/>
    <s v="MONTAJE EQUIPO CABINA SIMULADOR A320"/>
    <s v="1101837770"/>
    <s v="1"/>
    <d v="2025-02-14T00:00:00"/>
    <s v=""/>
    <s v="4300340863"/>
    <s v="10"/>
    <d v="2025-02-17T00:00:00"/>
    <d v="2025-02-21T00:00:00"/>
    <s v=""/>
    <d v="2025-03-21T00:00:00"/>
    <n v="0"/>
    <n v="0"/>
    <s v="Liberado"/>
    <n v="1"/>
    <n v="1"/>
    <n v="0"/>
    <n v="0"/>
    <n v="0"/>
    <n v="0"/>
    <s v="X"/>
    <s v="0.00"/>
    <s v=""/>
    <x v="3"/>
    <s v=""/>
    <s v=""/>
    <s v=""/>
    <n v="0"/>
    <n v="0"/>
    <m/>
    <s v="7218|JA2593_1001"/>
    <n v="32"/>
    <x v="0"/>
    <m/>
    <s v="YES"/>
    <n v="0"/>
    <s v=""/>
    <s v=""/>
    <n v="0"/>
    <s v="X"/>
    <n v="1"/>
    <s v=""/>
    <s v=""/>
    <s v=""/>
    <s v=""/>
    <n v="2"/>
    <n v="0"/>
    <m/>
    <n v="-315"/>
    <n v="0"/>
    <s v=""/>
    <s v=""/>
  </r>
  <r>
    <n v="383"/>
    <s v="43211503"/>
    <s v="ASUS TUF Gaming P1 - Alfombrilla de rat�"/>
    <s v="1101837809"/>
    <s v="1"/>
    <d v="2025-02-14T00:00:00"/>
    <s v=""/>
    <s v="4800002872"/>
    <s v="600"/>
    <d v="2025-02-10T00:00:00"/>
    <s v=""/>
    <s v=""/>
    <d v="2025-02-17T00:00:00"/>
    <n v="0"/>
    <n v="0"/>
    <s v=""/>
    <n v="1"/>
    <n v="1"/>
    <n v="1"/>
    <n v="0"/>
    <n v="0"/>
    <n v="0"/>
    <s v="X"/>
    <s v="0.00"/>
    <s v=""/>
    <x v="21"/>
    <s v=""/>
    <s v="7202896"/>
    <s v=""/>
    <n v="0"/>
    <n v="0"/>
    <m/>
    <s v="7218|S24B05_S1075"/>
    <n v="7"/>
    <x v="0"/>
    <m/>
    <s v="YES"/>
    <n v="1"/>
    <s v=""/>
    <s v=""/>
    <n v="0"/>
    <s v="X"/>
    <n v="1"/>
    <s v=""/>
    <s v=""/>
    <s v=""/>
    <s v=""/>
    <n v="2"/>
    <n v="0"/>
    <m/>
    <n v="-347"/>
    <n v="0"/>
    <s v=""/>
    <s v=""/>
  </r>
  <r>
    <n v="384"/>
    <s v="43211708"/>
    <s v="CHERRY MW 3000 - Rat�n - diestro - infra"/>
    <s v="1101837809"/>
    <s v="2"/>
    <d v="2025-02-14T00:00:00"/>
    <s v=""/>
    <s v="4800002872"/>
    <s v="610"/>
    <d v="2025-02-10T00:00:00"/>
    <s v=""/>
    <s v=""/>
    <d v="2025-02-17T00:00:00"/>
    <n v="0"/>
    <n v="0"/>
    <s v=""/>
    <n v="1"/>
    <n v="1"/>
    <n v="1"/>
    <n v="0"/>
    <n v="0"/>
    <n v="0"/>
    <s v="X"/>
    <s v="0.00"/>
    <s v=""/>
    <x v="21"/>
    <s v=""/>
    <s v="2418108"/>
    <s v=""/>
    <n v="0"/>
    <n v="0"/>
    <m/>
    <s v="7218|S24B05_S1075"/>
    <n v="7"/>
    <x v="0"/>
    <m/>
    <s v="YES"/>
    <n v="1"/>
    <s v=""/>
    <s v=""/>
    <n v="0"/>
    <s v="X"/>
    <n v="1"/>
    <s v=""/>
    <s v=""/>
    <s v=""/>
    <s v=""/>
    <n v="2"/>
    <n v="0"/>
    <m/>
    <n v="-347"/>
    <n v="0"/>
    <s v=""/>
    <s v=""/>
  </r>
  <r>
    <n v="385"/>
    <s v="43211503"/>
    <s v="ASUS TUF Gaming P1 - Alfombrilla de rat�"/>
    <s v="1101837818"/>
    <s v="1"/>
    <d v="2025-02-14T00:00:00"/>
    <s v=""/>
    <s v="4800002872"/>
    <s v="620"/>
    <d v="2025-02-10T00:00:00"/>
    <s v=""/>
    <s v=""/>
    <d v="2025-02-17T00:00:00"/>
    <n v="0"/>
    <n v="0"/>
    <s v=""/>
    <n v="1"/>
    <n v="1"/>
    <n v="1"/>
    <n v="0"/>
    <n v="0"/>
    <n v="0"/>
    <s v="X"/>
    <s v="0.00"/>
    <s v=""/>
    <x v="21"/>
    <s v=""/>
    <s v="7202896"/>
    <s v=""/>
    <n v="0"/>
    <n v="0"/>
    <m/>
    <s v="7218|S24B05_S1075"/>
    <n v="7"/>
    <x v="0"/>
    <m/>
    <s v="YES"/>
    <n v="1"/>
    <s v=""/>
    <s v=""/>
    <n v="0"/>
    <s v="X"/>
    <n v="1"/>
    <s v=""/>
    <s v=""/>
    <s v=""/>
    <s v=""/>
    <n v="2"/>
    <n v="0"/>
    <m/>
    <n v="-347"/>
    <n v="0"/>
    <s v=""/>
    <s v=""/>
  </r>
  <r>
    <n v="386"/>
    <s v=""/>
    <s v="TRABAJOS SIMULADOR A320"/>
    <s v="1101838192"/>
    <s v="1"/>
    <d v="2025-02-17T00:00:00"/>
    <s v=""/>
    <s v="4300340871"/>
    <s v="10"/>
    <d v="2025-02-17T00:00:00"/>
    <d v="2025-02-19T00:00:00"/>
    <s v=""/>
    <d v="2025-03-12T00:00:00"/>
    <n v="0"/>
    <n v="0"/>
    <s v="Liberado"/>
    <n v="1"/>
    <n v="1"/>
    <n v="0"/>
    <n v="0"/>
    <n v="0"/>
    <n v="0"/>
    <s v="X"/>
    <s v="0.00"/>
    <s v=""/>
    <x v="20"/>
    <s v=""/>
    <s v=""/>
    <s v=""/>
    <n v="0"/>
    <n v="0"/>
    <m/>
    <s v="7218|JA2594_1001"/>
    <n v="23"/>
    <x v="0"/>
    <m/>
    <s v="YES"/>
    <n v="0"/>
    <s v=""/>
    <s v=""/>
    <n v="0"/>
    <s v="X"/>
    <n v="1"/>
    <s v=""/>
    <s v=""/>
    <s v=""/>
    <s v=""/>
    <n v="2"/>
    <n v="0"/>
    <m/>
    <n v="-324"/>
    <n v="0"/>
    <s v=""/>
    <s v=""/>
  </r>
  <r>
    <n v="387"/>
    <s v="1709800000500"/>
    <s v="COMPRA DIRECTA FERRETERIA Y HERRAMIENTAS"/>
    <s v="1101838768"/>
    <s v="1"/>
    <d v="2025-02-18T00:00:00"/>
    <s v=""/>
    <s v="4200599497"/>
    <s v="30"/>
    <d v="2025-02-25T00:00:00"/>
    <d v="2025-02-25T00:00:00"/>
    <s v=""/>
    <d v="2025-03-11T00:00:00"/>
    <n v="30"/>
    <n v="8"/>
    <s v="Liberado"/>
    <n v="1"/>
    <n v="1"/>
    <n v="1"/>
    <n v="0"/>
    <n v="0"/>
    <n v="0"/>
    <s v="X"/>
    <s v="0.00"/>
    <s v=""/>
    <x v="4"/>
    <s v="OTROS FABRICANTES"/>
    <s v="1709800000500"/>
    <s v=""/>
    <n v="0"/>
    <n v="0"/>
    <m/>
    <s v="7218|JA2594_1001"/>
    <n v="14"/>
    <x v="0"/>
    <m/>
    <s v="YES"/>
    <n v="1"/>
    <s v=""/>
    <s v=""/>
    <n v="0"/>
    <s v="X"/>
    <n v="1"/>
    <s v=""/>
    <s v=""/>
    <s v=""/>
    <s v=""/>
    <n v="2"/>
    <n v="0"/>
    <m/>
    <n v="-325"/>
    <n v="0"/>
    <s v=""/>
    <s v=""/>
  </r>
  <r>
    <n v="388"/>
    <s v="1709800000500"/>
    <s v="COMPRA DIRECTA FERRETERIA Y HERRAMIENTAS"/>
    <s v="1101839340"/>
    <s v="1"/>
    <d v="2025-02-19T00:00:00"/>
    <s v=""/>
    <s v="4200599594"/>
    <s v="10"/>
    <d v="2025-02-25T00:00:00"/>
    <d v="2025-02-25T00:00:00"/>
    <s v=""/>
    <d v="2025-03-11T00:00:00"/>
    <n v="30"/>
    <n v="8"/>
    <s v="Liberado"/>
    <n v="1"/>
    <n v="1"/>
    <n v="1"/>
    <n v="0"/>
    <n v="0"/>
    <n v="0"/>
    <s v="X"/>
    <s v="0.00"/>
    <s v=""/>
    <x v="16"/>
    <s v="OTROS FABRICANTES"/>
    <s v="1709800000500"/>
    <s v=""/>
    <n v="0"/>
    <n v="0"/>
    <m/>
    <s v="7218|JA2594_1001"/>
    <n v="14"/>
    <x v="0"/>
    <m/>
    <s v="YES"/>
    <n v="1"/>
    <s v=""/>
    <s v=""/>
    <n v="0"/>
    <s v="X"/>
    <n v="1"/>
    <s v=""/>
    <s v=""/>
    <s v=""/>
    <s v=""/>
    <n v="2"/>
    <n v="0"/>
    <m/>
    <n v="-325"/>
    <n v="0"/>
    <s v=""/>
    <s v=""/>
  </r>
  <r>
    <n v="389"/>
    <s v="7889090900000"/>
    <s v="ROPA LABORAL CATALOGO INDRA"/>
    <s v="1101839366"/>
    <s v="1"/>
    <d v="2025-02-19T00:00:00"/>
    <s v=""/>
    <s v="4900010383"/>
    <s v="10"/>
    <d v="2025-02-19T00:00:00"/>
    <s v=""/>
    <s v=""/>
    <d v="2025-02-19T00:00:00"/>
    <n v="40"/>
    <n v="8"/>
    <s v=""/>
    <n v="1"/>
    <n v="1"/>
    <n v="1"/>
    <n v="0"/>
    <n v="0"/>
    <n v="0"/>
    <s v="X"/>
    <s v="0.00"/>
    <s v=""/>
    <x v="27"/>
    <s v="INDRA SISTEMAS S.A."/>
    <s v="7889090900000"/>
    <s v=""/>
    <n v="0"/>
    <n v="0"/>
    <m/>
    <s v="7218|JA2594_1001"/>
    <n v="0"/>
    <x v="0"/>
    <m/>
    <s v="YES"/>
    <n v="1"/>
    <s v=""/>
    <s v=""/>
    <n v="0"/>
    <s v="X"/>
    <n v="1"/>
    <s v=""/>
    <s v=""/>
    <s v=""/>
    <s v=""/>
    <n v="2"/>
    <n v="0"/>
    <m/>
    <n v="-345"/>
    <n v="0"/>
    <s v=""/>
    <s v=""/>
  </r>
  <r>
    <n v="390"/>
    <s v="31201600"/>
    <s v="Adhesivo instant&amp;#225;neo Loctite 401 de"/>
    <s v="1101841110"/>
    <s v="1"/>
    <d v="2025-02-24T00:00:00"/>
    <s v=""/>
    <s v="4800002908"/>
    <s v="240"/>
    <d v="2025-02-24T00:00:00"/>
    <s v=""/>
    <s v=""/>
    <d v="2025-02-25T00:00:00"/>
    <n v="0"/>
    <n v="0"/>
    <s v=""/>
    <n v="1"/>
    <n v="1"/>
    <n v="1"/>
    <n v="0"/>
    <n v="0"/>
    <n v="0"/>
    <s v="X"/>
    <s v="0.00"/>
    <s v=""/>
    <x v="0"/>
    <s v=""/>
    <s v="0317715"/>
    <s v=""/>
    <n v="0"/>
    <n v="0"/>
    <m/>
    <s v="7218|JA2593_1001"/>
    <n v="1"/>
    <x v="0"/>
    <m/>
    <s v="YES"/>
    <n v="1"/>
    <s v=""/>
    <s v=""/>
    <n v="0"/>
    <s v="X"/>
    <n v="1"/>
    <s v=""/>
    <s v=""/>
    <s v=""/>
    <s v=""/>
    <n v="2"/>
    <n v="0"/>
    <m/>
    <n v="-339"/>
    <n v="0"/>
    <s v=""/>
    <s v=""/>
  </r>
  <r>
    <n v="391"/>
    <s v="1359900000500"/>
    <s v="COMPRA DIRECTA ELECTRICOS/ELECTRONICOS"/>
    <s v="1101841169"/>
    <s v="1"/>
    <d v="2025-02-24T00:00:00"/>
    <s v=""/>
    <s v="4200600359"/>
    <s v="30"/>
    <d v="2025-02-28T00:00:00"/>
    <d v="2025-03-03T00:00:00"/>
    <s v=""/>
    <d v="2025-03-14T00:00:00"/>
    <n v="30"/>
    <n v="8"/>
    <s v="Liberado"/>
    <n v="1"/>
    <n v="1"/>
    <n v="1"/>
    <n v="0"/>
    <n v="0"/>
    <n v="0"/>
    <s v="X"/>
    <s v="0.00"/>
    <s v=""/>
    <x v="6"/>
    <s v="OTROS FABRICANTES"/>
    <s v="1359900000500"/>
    <s v=""/>
    <n v="0"/>
    <n v="0"/>
    <m/>
    <s v="7218|JA2583_1001"/>
    <n v="14"/>
    <x v="0"/>
    <m/>
    <s v="YES"/>
    <n v="1"/>
    <s v=""/>
    <s v=""/>
    <n v="0"/>
    <s v="X"/>
    <n v="1"/>
    <s v=""/>
    <s v=""/>
    <s v=""/>
    <s v=""/>
    <n v="2"/>
    <n v="0"/>
    <m/>
    <n v="-322"/>
    <n v="0"/>
    <s v=""/>
    <s v=""/>
  </r>
  <r>
    <n v="392"/>
    <s v="1359900000500"/>
    <s v="COMPRA DIRECTA ELECTRICOS/ELECTRONICOS"/>
    <s v="1101841171"/>
    <s v="1"/>
    <d v="2025-02-24T00:00:00"/>
    <s v=""/>
    <s v="4200600366"/>
    <s v="10"/>
    <d v="2025-02-28T00:00:00"/>
    <d v="2025-03-03T00:00:00"/>
    <s v=""/>
    <d v="2025-03-14T00:00:00"/>
    <n v="30"/>
    <n v="8"/>
    <s v="Liberado"/>
    <n v="1"/>
    <n v="1"/>
    <n v="1"/>
    <n v="0"/>
    <n v="0"/>
    <n v="0"/>
    <s v="X"/>
    <s v="0.00"/>
    <s v=""/>
    <x v="6"/>
    <s v="OTROS FABRICANTES"/>
    <s v="1359900000500"/>
    <s v=""/>
    <n v="0"/>
    <n v="0"/>
    <m/>
    <s v="7218|JA2583_1001"/>
    <n v="14"/>
    <x v="0"/>
    <m/>
    <s v="YES"/>
    <n v="1"/>
    <s v=""/>
    <s v=""/>
    <n v="0"/>
    <s v="X"/>
    <n v="1"/>
    <s v=""/>
    <s v=""/>
    <s v=""/>
    <s v=""/>
    <n v="2"/>
    <n v="0"/>
    <m/>
    <n v="-322"/>
    <n v="0"/>
    <s v=""/>
    <s v=""/>
  </r>
  <r>
    <n v="393"/>
    <s v="1359900000500"/>
    <s v="COMPRA DIRECTA ELECTRICOS/ELECTRONICOS"/>
    <s v="1101841174"/>
    <s v="1"/>
    <d v="2025-02-24T00:00:00"/>
    <s v=""/>
    <s v="4200600371"/>
    <s v="10"/>
    <d v="2025-02-28T00:00:00"/>
    <d v="2025-03-03T00:00:00"/>
    <s v=""/>
    <d v="2025-03-14T00:00:00"/>
    <n v="30"/>
    <n v="8"/>
    <s v="Liberado"/>
    <n v="1"/>
    <n v="1"/>
    <n v="1"/>
    <n v="0"/>
    <n v="0"/>
    <n v="0"/>
    <s v="X"/>
    <s v="0.00"/>
    <s v=""/>
    <x v="6"/>
    <s v="OTROS FABRICANTES"/>
    <s v="1359900000500"/>
    <s v=""/>
    <n v="0"/>
    <n v="0"/>
    <m/>
    <s v="7218|JA2583_1001"/>
    <n v="14"/>
    <x v="0"/>
    <m/>
    <s v="YES"/>
    <n v="1"/>
    <s v=""/>
    <s v=""/>
    <n v="0"/>
    <s v="X"/>
    <n v="1"/>
    <s v=""/>
    <s v=""/>
    <s v=""/>
    <s v=""/>
    <n v="2"/>
    <n v="0"/>
    <m/>
    <n v="-322"/>
    <n v="0"/>
    <s v=""/>
    <s v=""/>
  </r>
  <r>
    <n v="394"/>
    <s v="39121412"/>
    <s v="Carcasa de conector circular Amphenol Li"/>
    <s v="1101841553"/>
    <s v="1"/>
    <d v="2025-02-25T00:00:00"/>
    <s v=""/>
    <s v="4800002909"/>
    <s v="70"/>
    <d v="2025-02-25T00:00:00"/>
    <s v=""/>
    <s v=""/>
    <d v="2025-02-26T00:00:00"/>
    <n v="0"/>
    <n v="0"/>
    <s v=""/>
    <n v="2"/>
    <n v="2"/>
    <n v="2"/>
    <n v="0"/>
    <n v="0"/>
    <n v="0"/>
    <s v="X"/>
    <s v="0.00"/>
    <s v=""/>
    <x v="0"/>
    <s v=""/>
    <s v="2067532"/>
    <s v=""/>
    <n v="0"/>
    <n v="0"/>
    <m/>
    <s v="7218|JA2593_1001"/>
    <n v="1"/>
    <x v="0"/>
    <m/>
    <s v="YES"/>
    <n v="2"/>
    <s v=""/>
    <s v=""/>
    <n v="0"/>
    <s v="X"/>
    <n v="1"/>
    <s v=""/>
    <s v=""/>
    <s v=""/>
    <s v=""/>
    <n v="2"/>
    <n v="0"/>
    <m/>
    <n v="-338"/>
    <n v="0"/>
    <s v=""/>
    <s v=""/>
  </r>
  <r>
    <n v="395"/>
    <s v="43201404"/>
    <s v="Adaptador de red USB 3.0 StarTech.com, c"/>
    <s v="1101841555"/>
    <s v="1"/>
    <d v="2025-02-25T00:00:00"/>
    <s v=""/>
    <s v="4800002909"/>
    <s v="110"/>
    <d v="2025-02-25T00:00:00"/>
    <s v=""/>
    <s v=""/>
    <d v="2025-02-26T00:00:00"/>
    <n v="0"/>
    <n v="0"/>
    <s v=""/>
    <n v="1"/>
    <n v="1"/>
    <n v="1"/>
    <n v="0"/>
    <n v="0"/>
    <n v="0"/>
    <s v="X"/>
    <s v="0.00"/>
    <s v=""/>
    <x v="0"/>
    <s v=""/>
    <s v="1862768"/>
    <s v=""/>
    <n v="0"/>
    <n v="0"/>
    <m/>
    <s v="7218|JA2585_1001"/>
    <n v="1"/>
    <x v="0"/>
    <m/>
    <s v="YES"/>
    <n v="1"/>
    <s v=""/>
    <s v=""/>
    <n v="0"/>
    <s v="X"/>
    <n v="1"/>
    <s v=""/>
    <s v=""/>
    <s v=""/>
    <s v=""/>
    <n v="2"/>
    <n v="0"/>
    <m/>
    <n v="-338"/>
    <n v="0"/>
    <s v=""/>
    <s v=""/>
  </r>
  <r>
    <n v="396"/>
    <s v=""/>
    <s v="TRABAJOS SIMULADOR A320"/>
    <s v="1101841755"/>
    <s v="1"/>
    <d v="2025-02-25T00:00:00"/>
    <s v=""/>
    <s v="4300341780"/>
    <s v="20"/>
    <d v="2025-03-03T00:00:00"/>
    <d v="2025-03-04T00:00:00"/>
    <s v=""/>
    <d v="2025-02-25T00:00:00"/>
    <n v="0"/>
    <n v="0"/>
    <s v="Liberado"/>
    <n v="1"/>
    <n v="1"/>
    <n v="0"/>
    <n v="0"/>
    <n v="0"/>
    <n v="0"/>
    <s v="X"/>
    <s v="0.00"/>
    <s v=""/>
    <x v="19"/>
    <s v=""/>
    <s v=""/>
    <s v=""/>
    <n v="0"/>
    <n v="0"/>
    <m/>
    <s v="7218|JA2593_1001"/>
    <n v="-6"/>
    <x v="0"/>
    <m/>
    <s v="YES"/>
    <n v="0"/>
    <s v=""/>
    <s v=""/>
    <n v="0"/>
    <s v="X"/>
    <n v="1"/>
    <s v=""/>
    <s v=""/>
    <s v=""/>
    <s v=""/>
    <n v="2"/>
    <n v="0"/>
    <m/>
    <n v="-339"/>
    <n v="0"/>
    <s v=""/>
    <s v=""/>
  </r>
  <r>
    <n v="397"/>
    <s v=""/>
    <s v="MODIFICACION SIMULADOR A320"/>
    <s v="1101842371"/>
    <s v="1"/>
    <d v="2025-02-26T00:00:00"/>
    <s v=""/>
    <s v="4300341835"/>
    <s v="10"/>
    <d v="2025-03-04T00:00:00"/>
    <d v="2025-03-06T00:00:00"/>
    <s v=""/>
    <d v="2025-03-14T00:00:00"/>
    <n v="0"/>
    <n v="0"/>
    <s v="Liberado"/>
    <n v="1"/>
    <n v="1"/>
    <n v="0"/>
    <n v="0"/>
    <n v="0"/>
    <n v="0"/>
    <s v="X"/>
    <s v="0.00"/>
    <s v=""/>
    <x v="3"/>
    <s v=""/>
    <s v=""/>
    <s v=""/>
    <n v="0"/>
    <n v="0"/>
    <m/>
    <s v="7218|JA2593_1001"/>
    <n v="10"/>
    <x v="0"/>
    <m/>
    <s v="YES"/>
    <n v="0"/>
    <s v=""/>
    <s v=""/>
    <n v="0"/>
    <s v="X"/>
    <n v="1"/>
    <s v=""/>
    <s v=""/>
    <s v=""/>
    <s v=""/>
    <n v="2"/>
    <n v="0"/>
    <m/>
    <n v="-322"/>
    <n v="0"/>
    <s v=""/>
    <s v=""/>
  </r>
  <r>
    <n v="398"/>
    <s v="39122221"/>
    <s v="Bloque de contactos Schneider Electric Z"/>
    <s v="1101843367"/>
    <s v="1"/>
    <d v="2025-02-28T00:00:00"/>
    <s v=""/>
    <s v="4800002913"/>
    <s v="630"/>
    <d v="2025-02-27T00:00:00"/>
    <s v=""/>
    <s v=""/>
    <d v="2025-03-01T00:00:00"/>
    <n v="0"/>
    <n v="0"/>
    <s v=""/>
    <n v="4"/>
    <n v="4"/>
    <n v="4"/>
    <n v="0"/>
    <n v="0"/>
    <n v="0"/>
    <s v="X"/>
    <s v="0.00"/>
    <s v=""/>
    <x v="0"/>
    <s v=""/>
    <s v="3310489"/>
    <s v=""/>
    <n v="0"/>
    <n v="0"/>
    <m/>
    <s v="7218|JA2582_1001"/>
    <n v="2"/>
    <x v="0"/>
    <m/>
    <s v="YES"/>
    <n v="4"/>
    <s v=""/>
    <s v=""/>
    <n v="0"/>
    <s v="X"/>
    <n v="1"/>
    <s v=""/>
    <s v=""/>
    <s v=""/>
    <s v=""/>
    <n v="2"/>
    <n v="0"/>
    <m/>
    <n v="-335"/>
    <n v="0"/>
    <s v=""/>
    <s v=""/>
  </r>
  <r>
    <n v="399"/>
    <s v=""/>
    <s v="ANALISIS DE LOS MEDIOS EXISTENTES"/>
    <s v="1101843533"/>
    <s v="1"/>
    <d v="2025-03-03T00:00:00"/>
    <s v=""/>
    <s v="4300341826"/>
    <s v="10"/>
    <d v="2025-03-04T00:00:00"/>
    <d v="2025-03-10T00:00:00"/>
    <s v=""/>
    <d v="2025-05-31T00:00:00"/>
    <n v="0"/>
    <n v="0"/>
    <s v="Liberado"/>
    <n v="1"/>
    <n v="1"/>
    <n v="0"/>
    <n v="0"/>
    <n v="0"/>
    <n v="0"/>
    <s v="X"/>
    <s v="0.00"/>
    <s v=""/>
    <x v="1"/>
    <s v=""/>
    <s v=""/>
    <s v=""/>
    <n v="1"/>
    <n v="1"/>
    <m/>
    <s v="7218|JA2594_1001"/>
    <n v="88"/>
    <x v="0"/>
    <m/>
    <s v="YES"/>
    <n v="0"/>
    <s v=""/>
    <s v=""/>
    <n v="0"/>
    <s v="X"/>
    <n v="1"/>
    <s v=""/>
    <s v=""/>
    <s v=""/>
    <s v=""/>
    <n v="3"/>
    <n v="0"/>
    <m/>
    <n v="-244"/>
    <n v="0"/>
    <s v=""/>
    <s v=""/>
  </r>
  <r>
    <n v="400"/>
    <s v=""/>
    <s v="TRABAJOS SIMULADOR A320"/>
    <s v="1101843560"/>
    <s v="1"/>
    <d v="2025-03-03T00:00:00"/>
    <s v=""/>
    <s v="4300341853"/>
    <s v="10"/>
    <d v="2025-03-04T00:00:00"/>
    <d v="2025-03-06T00:00:00"/>
    <s v=""/>
    <d v="2025-03-26T00:00:00"/>
    <n v="0"/>
    <n v="0"/>
    <s v="Liberado"/>
    <n v="1"/>
    <n v="1"/>
    <n v="0"/>
    <n v="0"/>
    <n v="0"/>
    <n v="0"/>
    <s v="X"/>
    <s v="0.00"/>
    <s v=""/>
    <x v="20"/>
    <s v=""/>
    <s v=""/>
    <s v=""/>
    <n v="0"/>
    <n v="0"/>
    <m/>
    <s v="7218|JA2594_1001"/>
    <n v="22"/>
    <x v="0"/>
    <m/>
    <s v="YES"/>
    <n v="0"/>
    <s v=""/>
    <s v=""/>
    <n v="0"/>
    <s v="X"/>
    <n v="1"/>
    <s v=""/>
    <s v=""/>
    <s v=""/>
    <s v=""/>
    <n v="3"/>
    <n v="0"/>
    <m/>
    <n v="-310"/>
    <n v="0"/>
    <s v=""/>
    <s v=""/>
  </r>
  <r>
    <n v="401"/>
    <s v="55121611"/>
    <s v="Etiquetas termorretr&amp;#225;ctiles TE Conn"/>
    <s v="1101844258"/>
    <s v="1"/>
    <d v="2025-03-04T00:00:00"/>
    <s v=""/>
    <s v="4800002920"/>
    <s v="220"/>
    <d v="2025-03-04T00:00:00"/>
    <s v=""/>
    <s v=""/>
    <d v="2025-03-05T00:00:00"/>
    <n v="0"/>
    <n v="0"/>
    <s v=""/>
    <n v="1"/>
    <n v="1"/>
    <n v="1"/>
    <n v="0"/>
    <n v="0"/>
    <n v="0"/>
    <s v="X"/>
    <s v="0.00"/>
    <s v=""/>
    <x v="0"/>
    <s v=""/>
    <s v="2672433"/>
    <s v=""/>
    <n v="0"/>
    <n v="0"/>
    <m/>
    <s v="7218|JA2593_1001"/>
    <n v="1"/>
    <x v="0"/>
    <m/>
    <s v="YES"/>
    <n v="1"/>
    <s v=""/>
    <s v=""/>
    <n v="0"/>
    <s v="X"/>
    <n v="1"/>
    <s v=""/>
    <s v=""/>
    <s v=""/>
    <s v=""/>
    <n v="3"/>
    <n v="0"/>
    <m/>
    <n v="-331"/>
    <n v="0"/>
    <s v=""/>
    <s v=""/>
  </r>
  <r>
    <n v="402"/>
    <s v="32000000"/>
    <s v="Carcasa de conector Molex 03-06-2042, Se"/>
    <s v="1101844596"/>
    <s v="1"/>
    <d v="2025-03-05T00:00:00"/>
    <s v=""/>
    <s v="4800002920"/>
    <s v="570"/>
    <d v="2025-03-04T00:00:00"/>
    <s v=""/>
    <s v=""/>
    <d v="2025-03-06T00:00:00"/>
    <n v="0"/>
    <n v="0"/>
    <s v=""/>
    <n v="200"/>
    <n v="200"/>
    <n v="200"/>
    <n v="0"/>
    <n v="0"/>
    <n v="0"/>
    <s v="X"/>
    <s v="0.00"/>
    <s v=""/>
    <x v="0"/>
    <s v=""/>
    <s v="6794855P"/>
    <s v=""/>
    <n v="0"/>
    <n v="0"/>
    <m/>
    <s v="7218|JA2593_1001"/>
    <n v="2"/>
    <x v="0"/>
    <m/>
    <s v="YES"/>
    <n v="200"/>
    <s v=""/>
    <s v=""/>
    <n v="0"/>
    <s v="X"/>
    <n v="1"/>
    <s v=""/>
    <s v=""/>
    <s v=""/>
    <s v=""/>
    <n v="3"/>
    <n v="0"/>
    <m/>
    <n v="-330"/>
    <n v="0"/>
    <s v=""/>
    <s v=""/>
  </r>
  <r>
    <n v="403"/>
    <s v="39121432"/>
    <s v="Contacto de crimpado macho Molex serie S"/>
    <s v="1101844596"/>
    <s v="2"/>
    <d v="2025-03-05T00:00:00"/>
    <s v=""/>
    <s v="4800002920"/>
    <s v="580"/>
    <d v="2025-03-04T00:00:00"/>
    <s v=""/>
    <s v=""/>
    <d v="2025-03-06T00:00:00"/>
    <n v="0"/>
    <n v="0"/>
    <s v=""/>
    <n v="100"/>
    <n v="100"/>
    <n v="100"/>
    <n v="0"/>
    <n v="0"/>
    <n v="0"/>
    <s v="X"/>
    <s v="0.00"/>
    <s v=""/>
    <x v="0"/>
    <s v=""/>
    <s v="1786907"/>
    <s v=""/>
    <n v="0"/>
    <n v="0"/>
    <m/>
    <s v="7218|JA2593_1001"/>
    <n v="2"/>
    <x v="0"/>
    <m/>
    <s v="YES"/>
    <n v="100"/>
    <s v=""/>
    <s v=""/>
    <n v="0"/>
    <s v="X"/>
    <n v="1"/>
    <s v=""/>
    <s v=""/>
    <s v=""/>
    <s v=""/>
    <n v="3"/>
    <n v="0"/>
    <m/>
    <n v="-330"/>
    <n v="0"/>
    <s v=""/>
    <s v=""/>
  </r>
  <r>
    <n v="404"/>
    <s v="32000000"/>
    <s v="Carcasa de conector Molex 03-06-2092, Se"/>
    <s v="1101844596"/>
    <s v="3"/>
    <d v="2025-03-05T00:00:00"/>
    <s v=""/>
    <s v="4800002920"/>
    <s v="590"/>
    <d v="2025-03-04T00:00:00"/>
    <s v=""/>
    <s v=""/>
    <d v="2025-03-06T00:00:00"/>
    <n v="0"/>
    <n v="0"/>
    <s v=""/>
    <n v="200"/>
    <n v="200"/>
    <n v="200"/>
    <n v="0"/>
    <n v="0"/>
    <n v="0"/>
    <s v="X"/>
    <s v="0.00"/>
    <s v=""/>
    <x v="0"/>
    <s v=""/>
    <s v="6794865P"/>
    <s v=""/>
    <n v="0"/>
    <n v="0"/>
    <m/>
    <s v="7218|JA2593_1001"/>
    <n v="2"/>
    <x v="0"/>
    <m/>
    <s v="YES"/>
    <n v="200"/>
    <s v=""/>
    <s v=""/>
    <n v="0"/>
    <s v="X"/>
    <n v="1"/>
    <s v=""/>
    <s v=""/>
    <s v=""/>
    <s v=""/>
    <n v="3"/>
    <n v="0"/>
    <m/>
    <n v="-330"/>
    <n v="0"/>
    <s v=""/>
    <s v=""/>
  </r>
  <r>
    <n v="405"/>
    <s v=""/>
    <s v="MONTAJE SIMULADOR A320"/>
    <s v="1101844652"/>
    <s v="1"/>
    <d v="2025-03-05T00:00:00"/>
    <s v=""/>
    <s v="4400087082"/>
    <s v="10"/>
    <d v="2025-03-05T00:00:00"/>
    <d v="2025-03-05T00:00:00"/>
    <s v=""/>
    <d v="2025-04-24T00:00:00"/>
    <n v="0"/>
    <n v="0"/>
    <s v="Liberado"/>
    <n v="1"/>
    <n v="1"/>
    <n v="0"/>
    <n v="0"/>
    <n v="0"/>
    <n v="0"/>
    <s v="X"/>
    <s v="0.00"/>
    <s v=""/>
    <x v="24"/>
    <s v=""/>
    <s v=""/>
    <s v=""/>
    <n v="0"/>
    <n v="0"/>
    <m/>
    <s v="7218|JA2593_1001"/>
    <n v="50"/>
    <x v="0"/>
    <m/>
    <s v="YES"/>
    <n v="0"/>
    <s v=""/>
    <s v=""/>
    <n v="0"/>
    <s v="X"/>
    <n v="1"/>
    <s v=""/>
    <s v=""/>
    <s v=""/>
    <s v=""/>
    <n v="3"/>
    <n v="0"/>
    <m/>
    <n v="-281"/>
    <n v="0"/>
    <s v=""/>
    <s v=""/>
  </r>
  <r>
    <n v="406"/>
    <s v="39121404"/>
    <s v="Manguitos de soldadura, TE Connectivity,"/>
    <s v="1101844710"/>
    <s v="1"/>
    <d v="2025-03-05T00:00:00"/>
    <s v=""/>
    <s v="4800002920"/>
    <s v="720"/>
    <d v="2025-03-04T00:00:00"/>
    <s v=""/>
    <s v=""/>
    <d v="2025-03-06T00:00:00"/>
    <n v="0"/>
    <n v="0"/>
    <s v=""/>
    <n v="9"/>
    <n v="9"/>
    <n v="9"/>
    <n v="0"/>
    <n v="0"/>
    <n v="0"/>
    <s v="X"/>
    <s v="0.00"/>
    <s v=""/>
    <x v="0"/>
    <s v=""/>
    <s v="2652726"/>
    <s v=""/>
    <n v="0"/>
    <n v="0"/>
    <m/>
    <s v="7218|JA2593_1001"/>
    <n v="2"/>
    <x v="0"/>
    <m/>
    <s v="YES"/>
    <n v="9"/>
    <s v=""/>
    <s v=""/>
    <n v="0"/>
    <s v="X"/>
    <n v="1"/>
    <s v=""/>
    <s v=""/>
    <s v=""/>
    <s v=""/>
    <n v="3"/>
    <n v="0"/>
    <m/>
    <n v="-330"/>
    <n v="0"/>
    <s v=""/>
    <s v=""/>
  </r>
  <r>
    <n v="407"/>
    <s v="24102004"/>
    <s v="Estanter&amp;#237;a para Componente 1U APC N"/>
    <s v="1101845229"/>
    <s v="1"/>
    <d v="2025-03-06T00:00:00"/>
    <s v=""/>
    <s v="4800002923"/>
    <s v="240"/>
    <d v="2025-03-05T00:00:00"/>
    <s v=""/>
    <s v=""/>
    <d v="2025-03-07T00:00:00"/>
    <n v="0"/>
    <n v="0"/>
    <s v=""/>
    <n v="1"/>
    <n v="1"/>
    <n v="1"/>
    <n v="0"/>
    <n v="0"/>
    <n v="0"/>
    <s v="X"/>
    <s v="0.00"/>
    <s v=""/>
    <x v="0"/>
    <s v=""/>
    <s v="2387216"/>
    <s v=""/>
    <n v="0"/>
    <n v="0"/>
    <m/>
    <s v="7218|JA2593_1001"/>
    <n v="2"/>
    <x v="0"/>
    <m/>
    <s v="YES"/>
    <n v="1"/>
    <s v=""/>
    <s v=""/>
    <n v="0"/>
    <s v="X"/>
    <n v="1"/>
    <s v=""/>
    <s v=""/>
    <s v=""/>
    <s v=""/>
    <n v="3"/>
    <n v="0"/>
    <m/>
    <n v="-329"/>
    <n v="0"/>
    <s v=""/>
    <s v=""/>
  </r>
  <r>
    <n v="408"/>
    <s v="1359900000500"/>
    <s v="COMPRA DIRECTA ELECTRICOS/ELECTRONICOS"/>
    <s v="1101845357"/>
    <s v="1"/>
    <d v="2025-03-06T00:00:00"/>
    <s v=""/>
    <s v="4200601519"/>
    <s v="10"/>
    <d v="2025-03-07T00:00:00"/>
    <d v="2025-03-07T00:00:00"/>
    <s v=""/>
    <d v="2025-03-21T00:00:00"/>
    <n v="30"/>
    <n v="8"/>
    <s v="Liberado"/>
    <n v="1"/>
    <n v="1"/>
    <n v="1"/>
    <n v="0"/>
    <n v="0"/>
    <n v="0"/>
    <s v="X"/>
    <s v="0.00"/>
    <s v=""/>
    <x v="4"/>
    <s v="OTROS FABRICANTES"/>
    <s v="1359900000500"/>
    <s v=""/>
    <n v="0"/>
    <n v="0"/>
    <m/>
    <s v="7218|JA2594_1001"/>
    <n v="14"/>
    <x v="0"/>
    <m/>
    <s v="YES"/>
    <n v="1"/>
    <s v=""/>
    <s v=""/>
    <n v="0"/>
    <s v="X"/>
    <n v="1"/>
    <s v=""/>
    <s v=""/>
    <s v=""/>
    <s v=""/>
    <n v="3"/>
    <n v="0"/>
    <m/>
    <n v="-315"/>
    <n v="0"/>
    <s v=""/>
    <s v=""/>
  </r>
  <r>
    <n v="409"/>
    <s v="1359900000500"/>
    <s v="COMPRA DIRECTA ELECTRICOS/ELECTRONICOS"/>
    <s v="1101845357"/>
    <s v="2"/>
    <d v="2025-03-06T00:00:00"/>
    <s v=""/>
    <s v="4200601519"/>
    <s v="20"/>
    <d v="2025-03-07T00:00:00"/>
    <d v="2025-03-07T00:00:00"/>
    <s v=""/>
    <d v="2025-03-21T00:00:00"/>
    <n v="30"/>
    <n v="8"/>
    <s v="Liberado"/>
    <n v="1"/>
    <n v="1"/>
    <n v="1"/>
    <n v="0"/>
    <n v="0"/>
    <n v="0"/>
    <s v="X"/>
    <s v="0.00"/>
    <s v=""/>
    <x v="4"/>
    <s v="OTROS FABRICANTES"/>
    <s v="1359900000500"/>
    <s v=""/>
    <n v="0"/>
    <n v="0"/>
    <m/>
    <s v="7218|JA2594_1001"/>
    <n v="14"/>
    <x v="0"/>
    <m/>
    <s v="YES"/>
    <n v="1"/>
    <s v=""/>
    <s v=""/>
    <n v="0"/>
    <s v="X"/>
    <n v="1"/>
    <s v=""/>
    <s v=""/>
    <s v=""/>
    <s v=""/>
    <n v="3"/>
    <n v="0"/>
    <m/>
    <n v="-315"/>
    <n v="0"/>
    <s v=""/>
    <s v=""/>
  </r>
  <r>
    <n v="410"/>
    <s v="1359900000500"/>
    <s v="COMPRA DIRECTA ELECTRICOS/ELECTRONICOS"/>
    <s v="1101845357"/>
    <s v="3"/>
    <d v="2025-03-06T00:00:00"/>
    <s v=""/>
    <s v="4200601519"/>
    <s v="30"/>
    <d v="2025-03-07T00:00:00"/>
    <d v="2025-03-07T00:00:00"/>
    <s v=""/>
    <d v="2025-03-21T00:00:00"/>
    <n v="30"/>
    <n v="8"/>
    <s v="Liberado"/>
    <n v="1"/>
    <n v="1"/>
    <n v="1"/>
    <n v="0"/>
    <n v="0"/>
    <n v="0"/>
    <s v="X"/>
    <s v="0.00"/>
    <s v=""/>
    <x v="4"/>
    <s v="OTROS FABRICANTES"/>
    <s v="1359900000500"/>
    <s v=""/>
    <n v="0"/>
    <n v="0"/>
    <m/>
    <s v="7218|JA2594_1001"/>
    <n v="14"/>
    <x v="0"/>
    <m/>
    <s v="YES"/>
    <n v="1"/>
    <s v=""/>
    <s v=""/>
    <n v="0"/>
    <s v="X"/>
    <n v="1"/>
    <s v=""/>
    <s v=""/>
    <s v=""/>
    <s v=""/>
    <n v="3"/>
    <n v="0"/>
    <m/>
    <n v="-315"/>
    <n v="0"/>
    <s v=""/>
    <s v=""/>
  </r>
  <r>
    <n v="411"/>
    <s v="1359900000500"/>
    <s v="COMPRA DIRECTA ELECTRICOS/ELECTRONICOS"/>
    <s v="1101845357"/>
    <s v="4"/>
    <d v="2025-03-06T00:00:00"/>
    <s v=""/>
    <s v="4200601519"/>
    <s v="40"/>
    <d v="2025-03-07T00:00:00"/>
    <d v="2025-03-07T00:00:00"/>
    <s v=""/>
    <d v="2025-03-21T00:00:00"/>
    <n v="30"/>
    <n v="8"/>
    <s v="Liberado"/>
    <n v="1"/>
    <n v="1"/>
    <n v="1"/>
    <n v="0"/>
    <n v="0"/>
    <n v="0"/>
    <s v="X"/>
    <s v="0.00"/>
    <s v=""/>
    <x v="4"/>
    <s v="OTROS FABRICANTES"/>
    <s v="1359900000500"/>
    <s v=""/>
    <n v="0"/>
    <n v="0"/>
    <m/>
    <s v="7218|JA2594_1001"/>
    <n v="14"/>
    <x v="0"/>
    <m/>
    <s v="YES"/>
    <n v="1"/>
    <s v=""/>
    <s v=""/>
    <n v="0"/>
    <s v="X"/>
    <n v="1"/>
    <s v=""/>
    <s v=""/>
    <s v=""/>
    <s v=""/>
    <n v="3"/>
    <n v="0"/>
    <m/>
    <n v="-315"/>
    <n v="0"/>
    <s v=""/>
    <s v=""/>
  </r>
  <r>
    <n v="412"/>
    <s v="1359900000500"/>
    <s v="COMPRA DIRECTA ELECTRICOS/ELECTRONICOS"/>
    <s v="1101845371"/>
    <s v="1"/>
    <d v="2025-03-06T00:00:00"/>
    <s v=""/>
    <s v="4200601594"/>
    <s v="10"/>
    <d v="2025-03-10T00:00:00"/>
    <d v="2025-03-10T00:00:00"/>
    <s v=""/>
    <d v="2025-03-24T00:00:00"/>
    <n v="30"/>
    <n v="8"/>
    <s v="Liberado"/>
    <n v="1"/>
    <n v="1"/>
    <n v="1"/>
    <n v="0"/>
    <n v="0"/>
    <n v="0"/>
    <s v="X"/>
    <s v="0.00"/>
    <s v=""/>
    <x v="4"/>
    <s v="OTROS FABRICANTES"/>
    <s v="1359900000500"/>
    <s v=""/>
    <n v="0"/>
    <n v="0"/>
    <m/>
    <s v="7218|JA2594_1001"/>
    <n v="14"/>
    <x v="0"/>
    <m/>
    <s v="YES"/>
    <n v="1"/>
    <s v=""/>
    <s v=""/>
    <n v="0"/>
    <s v="X"/>
    <n v="1"/>
    <s v=""/>
    <s v=""/>
    <s v=""/>
    <s v=""/>
    <n v="3"/>
    <n v="0"/>
    <m/>
    <n v="-312"/>
    <n v="0"/>
    <s v=""/>
    <s v=""/>
  </r>
  <r>
    <n v="413"/>
    <s v="1359900000500"/>
    <s v="COMPRA DIRECTA ELECTRICOS/ELECTRONICOS"/>
    <s v="1101845657"/>
    <s v="1"/>
    <d v="2025-03-06T00:00:00"/>
    <s v=""/>
    <s v="4200602096"/>
    <s v="10"/>
    <d v="2025-03-12T00:00:00"/>
    <d v="2025-03-12T00:00:00"/>
    <s v=""/>
    <d v="2025-03-26T00:00:00"/>
    <n v="30"/>
    <n v="8"/>
    <s v="Liberado"/>
    <n v="1"/>
    <n v="1"/>
    <n v="1"/>
    <n v="0"/>
    <n v="0"/>
    <n v="0"/>
    <s v="X"/>
    <s v="0.00"/>
    <s v=""/>
    <x v="4"/>
    <s v="OTROS FABRICANTES"/>
    <s v="1359900000500"/>
    <s v=""/>
    <n v="0"/>
    <n v="0"/>
    <m/>
    <s v="7218|JA2593_1001"/>
    <n v="14"/>
    <x v="0"/>
    <m/>
    <s v="YES"/>
    <n v="1"/>
    <s v=""/>
    <s v=""/>
    <n v="0"/>
    <s v="X"/>
    <n v="1"/>
    <s v=""/>
    <s v=""/>
    <s v=""/>
    <s v=""/>
    <n v="3"/>
    <n v="0"/>
    <m/>
    <n v="-310"/>
    <n v="0"/>
    <s v=""/>
    <s v=""/>
  </r>
  <r>
    <n v="414"/>
    <s v="1359900000500"/>
    <s v="COMPRA DIRECTA ELECTRICOS/ELECTRONICOS"/>
    <s v="1101845701"/>
    <s v="1"/>
    <d v="2025-03-06T00:00:00"/>
    <s v=""/>
    <s v="4200601859"/>
    <s v="50"/>
    <d v="2025-03-11T00:00:00"/>
    <d v="2025-03-11T00:00:00"/>
    <s v=""/>
    <d v="2025-03-25T00:00:00"/>
    <n v="30"/>
    <n v="8"/>
    <s v="Liberado"/>
    <n v="1"/>
    <n v="1"/>
    <n v="1"/>
    <n v="0"/>
    <n v="0"/>
    <n v="0"/>
    <s v="X"/>
    <s v="0.00"/>
    <s v=""/>
    <x v="4"/>
    <s v="OTROS FABRICANTES"/>
    <s v="1359900000500"/>
    <s v=""/>
    <n v="0"/>
    <n v="0"/>
    <m/>
    <s v="7218|JA2593_1001"/>
    <n v="14"/>
    <x v="0"/>
    <m/>
    <s v="YES"/>
    <n v="1"/>
    <s v=""/>
    <s v=""/>
    <n v="0"/>
    <s v="X"/>
    <n v="1"/>
    <s v=""/>
    <s v=""/>
    <s v=""/>
    <s v=""/>
    <n v="3"/>
    <n v="0"/>
    <m/>
    <n v="-311"/>
    <n v="0"/>
    <s v=""/>
    <s v=""/>
  </r>
  <r>
    <n v="415"/>
    <s v="1359900000500"/>
    <s v="COMPRA DIRECTA ELECTRICOS/ELECTRONICOS"/>
    <s v="1101845711"/>
    <s v="1"/>
    <d v="2025-03-06T00:00:00"/>
    <s v=""/>
    <s v="4200601867"/>
    <s v="10"/>
    <d v="2025-03-11T00:00:00"/>
    <d v="2025-03-11T00:00:00"/>
    <s v=""/>
    <d v="2025-03-25T00:00:00"/>
    <n v="30"/>
    <n v="8"/>
    <s v="Liberado"/>
    <n v="1"/>
    <n v="1"/>
    <n v="1"/>
    <n v="0"/>
    <n v="0"/>
    <n v="0"/>
    <s v="X"/>
    <s v="0.00"/>
    <s v=""/>
    <x v="4"/>
    <s v="OTROS FABRICANTES"/>
    <s v="1359900000500"/>
    <s v=""/>
    <n v="0"/>
    <n v="0"/>
    <m/>
    <s v="7218|JA2593_1001"/>
    <n v="14"/>
    <x v="0"/>
    <m/>
    <s v="YES"/>
    <n v="1"/>
    <s v=""/>
    <s v=""/>
    <n v="0"/>
    <s v="X"/>
    <n v="1"/>
    <s v=""/>
    <s v=""/>
    <s v=""/>
    <s v=""/>
    <n v="3"/>
    <n v="0"/>
    <m/>
    <n v="-311"/>
    <n v="0"/>
    <s v=""/>
    <s v=""/>
  </r>
  <r>
    <n v="416"/>
    <s v="1359900000500"/>
    <s v="COMPRA DIRECTA ELECTRICOS/ELECTRONICOS"/>
    <s v="1101845711"/>
    <s v="2"/>
    <d v="2025-03-06T00:00:00"/>
    <s v=""/>
    <s v="4200601867"/>
    <s v="20"/>
    <d v="2025-03-11T00:00:00"/>
    <d v="2025-03-11T00:00:00"/>
    <s v=""/>
    <d v="2025-03-25T00:00:00"/>
    <n v="30"/>
    <n v="8"/>
    <s v="Liberado"/>
    <n v="1"/>
    <n v="1"/>
    <n v="1"/>
    <n v="0"/>
    <n v="0"/>
    <n v="0"/>
    <s v="X"/>
    <s v="0.00"/>
    <s v=""/>
    <x v="4"/>
    <s v="OTROS FABRICANTES"/>
    <s v="1359900000500"/>
    <s v=""/>
    <n v="0"/>
    <n v="0"/>
    <m/>
    <s v="7218|JA2593_1001"/>
    <n v="14"/>
    <x v="0"/>
    <m/>
    <s v="YES"/>
    <n v="1"/>
    <s v=""/>
    <s v=""/>
    <n v="0"/>
    <s v="X"/>
    <n v="1"/>
    <s v=""/>
    <s v=""/>
    <s v=""/>
    <s v=""/>
    <n v="3"/>
    <n v="0"/>
    <m/>
    <n v="-311"/>
    <n v="0"/>
    <s v=""/>
    <s v=""/>
  </r>
  <r>
    <n v="417"/>
    <s v="1359900000500"/>
    <s v="COMPRA DIRECTA ELECTRICOS/ELECTRONICOS"/>
    <s v="1101845711"/>
    <s v="3"/>
    <d v="2025-03-06T00:00:00"/>
    <s v=""/>
    <s v="4200601867"/>
    <s v="30"/>
    <d v="2025-03-11T00:00:00"/>
    <d v="2025-03-11T00:00:00"/>
    <s v=""/>
    <d v="2025-03-25T00:00:00"/>
    <n v="30"/>
    <n v="8"/>
    <s v="Liberado"/>
    <n v="1"/>
    <n v="1"/>
    <n v="1"/>
    <n v="0"/>
    <n v="0"/>
    <n v="0"/>
    <s v="X"/>
    <s v="0.00"/>
    <s v=""/>
    <x v="4"/>
    <s v="OTROS FABRICANTES"/>
    <s v="1359900000500"/>
    <s v=""/>
    <n v="0"/>
    <n v="0"/>
    <m/>
    <s v="7218|JA2593_1001"/>
    <n v="14"/>
    <x v="0"/>
    <m/>
    <s v="YES"/>
    <n v="1"/>
    <s v=""/>
    <s v=""/>
    <n v="0"/>
    <s v="X"/>
    <n v="1"/>
    <s v=""/>
    <s v=""/>
    <s v=""/>
    <s v=""/>
    <n v="3"/>
    <n v="0"/>
    <m/>
    <n v="-311"/>
    <n v="0"/>
    <s v=""/>
    <s v=""/>
  </r>
  <r>
    <n v="418"/>
    <s v="1359900000500"/>
    <s v="COMPRA DIRECTA ELECTRICOS/ELECTRONICOS"/>
    <s v="1101845711"/>
    <s v="4"/>
    <d v="2025-03-06T00:00:00"/>
    <s v=""/>
    <s v="4200601867"/>
    <s v="40"/>
    <d v="2025-03-11T00:00:00"/>
    <d v="2025-03-11T00:00:00"/>
    <s v=""/>
    <d v="2025-03-25T00:00:00"/>
    <n v="30"/>
    <n v="8"/>
    <s v="Liberado"/>
    <n v="1"/>
    <n v="1"/>
    <n v="1"/>
    <n v="0"/>
    <n v="0"/>
    <n v="0"/>
    <s v="X"/>
    <s v="0.00"/>
    <s v=""/>
    <x v="4"/>
    <s v="OTROS FABRICANTES"/>
    <s v="1359900000500"/>
    <s v=""/>
    <n v="0"/>
    <n v="0"/>
    <m/>
    <s v="7218|JA2593_1001"/>
    <n v="14"/>
    <x v="0"/>
    <m/>
    <s v="YES"/>
    <n v="1"/>
    <s v=""/>
    <s v=""/>
    <n v="0"/>
    <s v="X"/>
    <n v="1"/>
    <s v=""/>
    <s v=""/>
    <s v=""/>
    <s v=""/>
    <n v="3"/>
    <n v="0"/>
    <m/>
    <n v="-311"/>
    <n v="0"/>
    <s v=""/>
    <s v=""/>
  </r>
  <r>
    <n v="419"/>
    <s v="1359900000500"/>
    <s v="COMPRA DIRECTA ELECTRICOS/ELECTRONICOS"/>
    <s v="1101845711"/>
    <s v="5"/>
    <d v="2025-03-06T00:00:00"/>
    <s v=""/>
    <s v="4200601867"/>
    <s v="50"/>
    <d v="2025-03-11T00:00:00"/>
    <d v="2025-03-11T00:00:00"/>
    <s v=""/>
    <d v="2025-03-25T00:00:00"/>
    <n v="30"/>
    <n v="8"/>
    <s v="Liberado"/>
    <n v="1"/>
    <n v="1"/>
    <n v="1"/>
    <n v="0"/>
    <n v="0"/>
    <n v="0"/>
    <s v="X"/>
    <s v="0.00"/>
    <s v=""/>
    <x v="4"/>
    <s v="OTROS FABRICANTES"/>
    <s v="1359900000500"/>
    <s v=""/>
    <n v="0"/>
    <n v="0"/>
    <m/>
    <s v="7218|JA2593_1001"/>
    <n v="14"/>
    <x v="0"/>
    <m/>
    <s v="YES"/>
    <n v="1"/>
    <s v=""/>
    <s v=""/>
    <n v="0"/>
    <s v="X"/>
    <n v="1"/>
    <s v=""/>
    <s v=""/>
    <s v=""/>
    <s v=""/>
    <n v="3"/>
    <n v="0"/>
    <m/>
    <n v="-311"/>
    <n v="0"/>
    <s v=""/>
    <s v=""/>
  </r>
  <r>
    <n v="420"/>
    <s v="1359900000500"/>
    <s v="COMPRA DIRECTA ELECTRICOS/ELECTRONICOS"/>
    <s v="1101845711"/>
    <s v="6"/>
    <d v="2025-03-06T00:00:00"/>
    <s v=""/>
    <s v="4200601867"/>
    <s v="60"/>
    <d v="2025-03-11T00:00:00"/>
    <d v="2025-03-11T00:00:00"/>
    <s v=""/>
    <d v="2025-03-25T00:00:00"/>
    <n v="30"/>
    <n v="8"/>
    <s v="Liberado"/>
    <n v="1"/>
    <n v="1"/>
    <n v="1"/>
    <n v="0"/>
    <n v="0"/>
    <n v="0"/>
    <s v="X"/>
    <s v="0.00"/>
    <s v=""/>
    <x v="4"/>
    <s v="OTROS FABRICANTES"/>
    <s v="1359900000500"/>
    <s v=""/>
    <n v="0"/>
    <n v="0"/>
    <m/>
    <s v="7218|JA2593_1001"/>
    <n v="14"/>
    <x v="0"/>
    <m/>
    <s v="YES"/>
    <n v="1"/>
    <s v=""/>
    <s v=""/>
    <n v="0"/>
    <s v="X"/>
    <n v="1"/>
    <s v=""/>
    <s v=""/>
    <s v=""/>
    <s v=""/>
    <n v="3"/>
    <n v="0"/>
    <m/>
    <n v="-311"/>
    <n v="0"/>
    <s v=""/>
    <s v=""/>
  </r>
  <r>
    <n v="421"/>
    <s v=""/>
    <s v="TAPADO DE CARTELAS"/>
    <s v="1101845816"/>
    <s v="1"/>
    <d v="2025-03-07T00:00:00"/>
    <s v=""/>
    <s v="4300342309"/>
    <s v="10"/>
    <d v="2025-03-11T00:00:00"/>
    <d v="2025-03-13T00:00:00"/>
    <s v=""/>
    <d v="2025-04-14T00:00:00"/>
    <n v="0"/>
    <n v="0"/>
    <s v="Liberado"/>
    <n v="1"/>
    <n v="1"/>
    <n v="0"/>
    <n v="0"/>
    <n v="0"/>
    <n v="0"/>
    <s v="X"/>
    <s v="0.00"/>
    <s v=""/>
    <x v="11"/>
    <s v=""/>
    <s v=""/>
    <s v=""/>
    <n v="0"/>
    <n v="0"/>
    <m/>
    <s v="7218|JA2582_1001"/>
    <n v="34"/>
    <x v="0"/>
    <m/>
    <s v="YES"/>
    <n v="0"/>
    <s v=""/>
    <s v=""/>
    <n v="0"/>
    <s v="X"/>
    <n v="1"/>
    <s v=""/>
    <s v=""/>
    <s v=""/>
    <s v=""/>
    <n v="3"/>
    <n v="0"/>
    <m/>
    <n v="-291"/>
    <n v="0"/>
    <s v=""/>
    <s v=""/>
  </r>
  <r>
    <n v="422"/>
    <s v="1359900000500"/>
    <s v="COMPRA DIRECTA ELECTRICOS/ELECTRONICOS"/>
    <s v="1101845909"/>
    <s v="1"/>
    <d v="2025-03-07T00:00:00"/>
    <s v=""/>
    <s v="4200601902"/>
    <s v="10"/>
    <d v="2025-03-11T00:00:00"/>
    <d v="2025-03-11T00:00:00"/>
    <s v=""/>
    <d v="2025-03-25T00:00:00"/>
    <n v="30"/>
    <n v="8"/>
    <s v="Liberado"/>
    <n v="1"/>
    <n v="1"/>
    <n v="1"/>
    <n v="0"/>
    <n v="0"/>
    <n v="0"/>
    <s v="X"/>
    <s v="0.00"/>
    <s v=""/>
    <x v="4"/>
    <s v="OTROS FABRICANTES"/>
    <s v="1359900000500"/>
    <s v=""/>
    <n v="0"/>
    <n v="0"/>
    <m/>
    <s v="7218|JA2594_1001"/>
    <n v="14"/>
    <x v="0"/>
    <m/>
    <s v="YES"/>
    <n v="1"/>
    <s v=""/>
    <s v=""/>
    <n v="0"/>
    <s v="X"/>
    <n v="1"/>
    <s v=""/>
    <s v=""/>
    <s v=""/>
    <s v=""/>
    <n v="3"/>
    <n v="0"/>
    <m/>
    <n v="-311"/>
    <n v="0"/>
    <s v=""/>
    <s v=""/>
  </r>
  <r>
    <n v="423"/>
    <s v="1359900000500"/>
    <s v="COMPRA DIRECTA ELECTRICOS/ELECTRONICOS"/>
    <s v="1101845909"/>
    <s v="2"/>
    <d v="2025-03-07T00:00:00"/>
    <s v=""/>
    <s v="4200601902"/>
    <s v="20"/>
    <d v="2025-03-11T00:00:00"/>
    <d v="2025-03-11T00:00:00"/>
    <s v=""/>
    <d v="2025-03-25T00:00:00"/>
    <n v="30"/>
    <n v="8"/>
    <s v="Liberado"/>
    <n v="1"/>
    <n v="1"/>
    <n v="1"/>
    <n v="0"/>
    <n v="0"/>
    <n v="0"/>
    <s v="X"/>
    <s v="0.00"/>
    <s v=""/>
    <x v="4"/>
    <s v="OTROS FABRICANTES"/>
    <s v="1359900000500"/>
    <s v=""/>
    <n v="0"/>
    <n v="0"/>
    <m/>
    <s v="7218|JA2594_1001"/>
    <n v="14"/>
    <x v="0"/>
    <m/>
    <s v="YES"/>
    <n v="1"/>
    <s v=""/>
    <s v=""/>
    <n v="0"/>
    <s v="X"/>
    <n v="1"/>
    <s v=""/>
    <s v=""/>
    <s v=""/>
    <s v=""/>
    <n v="3"/>
    <n v="0"/>
    <m/>
    <n v="-311"/>
    <n v="0"/>
    <s v=""/>
    <s v=""/>
  </r>
  <r>
    <n v="424"/>
    <s v="1805710000000"/>
    <s v="IMPRIMACION 94 AMBAR APROX 6% SOLIDOS"/>
    <s v="1101847347"/>
    <s v="1"/>
    <d v="2025-03-11T00:00:00"/>
    <s v=""/>
    <s v="4200604894"/>
    <s v="10"/>
    <d v="2025-03-31T00:00:00"/>
    <d v="2025-04-01T00:00:00"/>
    <s v=""/>
    <d v="2025-04-30T00:00:00"/>
    <n v="61"/>
    <n v="8"/>
    <s v="Liberado"/>
    <n v="6"/>
    <n v="6"/>
    <n v="6"/>
    <n v="0"/>
    <n v="6"/>
    <n v="0"/>
    <s v="X"/>
    <s v="0.00"/>
    <s v=""/>
    <x v="7"/>
    <s v="3M"/>
    <s v="70-0160-5477-0"/>
    <s v=""/>
    <n v="0"/>
    <n v="0"/>
    <m/>
    <s v="7218|S24B05_P10253"/>
    <n v="30"/>
    <x v="0"/>
    <m/>
    <s v="YES"/>
    <n v="6"/>
    <s v=""/>
    <s v=""/>
    <n v="0"/>
    <s v="X"/>
    <n v="1"/>
    <s v=""/>
    <s v=""/>
    <s v=""/>
    <s v=""/>
    <n v="3"/>
    <n v="0"/>
    <m/>
    <n v="-275"/>
    <n v="0"/>
    <s v=""/>
    <s v=""/>
  </r>
  <r>
    <n v="425"/>
    <s v="39121432"/>
    <s v="Terminal de leng&amp;#252;eta macho aislado"/>
    <s v="1101848094"/>
    <s v="1"/>
    <d v="2025-03-13T00:00:00"/>
    <s v=""/>
    <s v="4800002944"/>
    <s v="440"/>
    <d v="2025-03-12T00:00:00"/>
    <s v=""/>
    <s v=""/>
    <d v="2025-03-14T00:00:00"/>
    <n v="0"/>
    <n v="0"/>
    <s v=""/>
    <n v="100"/>
    <n v="100"/>
    <n v="100"/>
    <n v="0"/>
    <n v="0"/>
    <n v="0"/>
    <s v="X"/>
    <s v="0.00"/>
    <s v=""/>
    <x v="0"/>
    <s v=""/>
    <s v="2455244"/>
    <s v=""/>
    <n v="0"/>
    <n v="0"/>
    <m/>
    <s v="7218|JA2593_1001"/>
    <n v="2"/>
    <x v="0"/>
    <m/>
    <s v="YES"/>
    <n v="100"/>
    <s v=""/>
    <s v=""/>
    <n v="0"/>
    <s v="X"/>
    <n v="1"/>
    <s v=""/>
    <s v=""/>
    <s v=""/>
    <s v=""/>
    <n v="3"/>
    <n v="0"/>
    <m/>
    <n v="-322"/>
    <n v="0"/>
    <s v=""/>
    <s v=""/>
  </r>
  <r>
    <n v="426"/>
    <s v="39121413"/>
    <s v="Conector circular Amphenol Limited Conec"/>
    <s v="1101848095"/>
    <s v="1"/>
    <d v="2025-03-13T00:00:00"/>
    <s v=""/>
    <s v="4800002944"/>
    <s v="450"/>
    <d v="2025-03-12T00:00:00"/>
    <s v=""/>
    <s v=""/>
    <d v="2025-03-14T00:00:00"/>
    <n v="0"/>
    <n v="0"/>
    <s v=""/>
    <n v="2"/>
    <n v="2"/>
    <n v="2"/>
    <n v="0"/>
    <n v="0"/>
    <n v="0"/>
    <s v="X"/>
    <s v="0.00"/>
    <s v=""/>
    <x v="0"/>
    <s v=""/>
    <s v="2368151"/>
    <s v=""/>
    <n v="0"/>
    <n v="0"/>
    <m/>
    <s v="7218|JA2593_1001"/>
    <n v="2"/>
    <x v="0"/>
    <m/>
    <s v="YES"/>
    <n v="2"/>
    <s v=""/>
    <s v=""/>
    <n v="0"/>
    <s v="X"/>
    <n v="1"/>
    <s v=""/>
    <s v=""/>
    <s v=""/>
    <s v=""/>
    <n v="3"/>
    <n v="0"/>
    <m/>
    <n v="-322"/>
    <n v="0"/>
    <s v=""/>
    <s v=""/>
  </r>
  <r>
    <n v="427"/>
    <s v="1359900000500"/>
    <s v="COMPRA DIRECTA ELECTRICOS/ELECTRONICOS"/>
    <s v="1101848675"/>
    <s v="1"/>
    <d v="2025-03-14T00:00:00"/>
    <s v=""/>
    <s v="4200602773"/>
    <s v="40"/>
    <d v="2025-03-17T00:00:00"/>
    <d v="2025-03-17T00:00:00"/>
    <s v=""/>
    <d v="2025-03-31T00:00:00"/>
    <n v="30"/>
    <n v="8"/>
    <s v="Liberado"/>
    <n v="1"/>
    <n v="1"/>
    <n v="1"/>
    <n v="0"/>
    <n v="0"/>
    <n v="0"/>
    <s v="X"/>
    <s v="0.00"/>
    <s v=""/>
    <x v="6"/>
    <s v="OTROS FABRICANTES"/>
    <s v="1359900000500"/>
    <s v=""/>
    <n v="0"/>
    <n v="0"/>
    <m/>
    <s v="7218|JA2593_1001"/>
    <n v="14"/>
    <x v="0"/>
    <m/>
    <s v="YES"/>
    <n v="1"/>
    <s v=""/>
    <s v=""/>
    <n v="0"/>
    <s v="X"/>
    <n v="1"/>
    <s v=""/>
    <s v=""/>
    <s v=""/>
    <s v=""/>
    <n v="3"/>
    <n v="0"/>
    <m/>
    <n v="-305"/>
    <n v="0"/>
    <s v=""/>
    <s v=""/>
  </r>
  <r>
    <n v="428"/>
    <s v="1359900000500"/>
    <s v="COMPRA DIRECTA ELECTRICOS/ELECTRONICOS"/>
    <s v="1101848678"/>
    <s v="1"/>
    <d v="2025-03-14T00:00:00"/>
    <s v=""/>
    <s v="4200602877"/>
    <s v="10"/>
    <d v="2025-03-18T00:00:00"/>
    <d v="2025-03-19T00:00:00"/>
    <s v=""/>
    <d v="2025-04-01T00:00:00"/>
    <n v="30"/>
    <n v="8"/>
    <s v="Liberado"/>
    <n v="1"/>
    <n v="1"/>
    <n v="1"/>
    <n v="0"/>
    <n v="0"/>
    <n v="0"/>
    <s v="X"/>
    <s v="0.00"/>
    <s v=""/>
    <x v="6"/>
    <s v="OTROS FABRICANTES"/>
    <s v="1359900000500"/>
    <s v=""/>
    <n v="0"/>
    <n v="0"/>
    <m/>
    <s v="7218|JA2593_1001"/>
    <n v="14"/>
    <x v="0"/>
    <m/>
    <s v="YES"/>
    <n v="1"/>
    <s v=""/>
    <s v=""/>
    <n v="0"/>
    <s v="X"/>
    <n v="1"/>
    <s v=""/>
    <s v=""/>
    <s v=""/>
    <s v=""/>
    <n v="3"/>
    <n v="0"/>
    <m/>
    <n v="-304"/>
    <n v="0"/>
    <s v=""/>
    <s v=""/>
  </r>
  <r>
    <n v="429"/>
    <s v="27112009"/>
    <s v="Rasqueta de acero RS PRO, 100 piezas"/>
    <s v="1101848721"/>
    <s v="1"/>
    <d v="2025-03-14T00:00:00"/>
    <s v=""/>
    <s v="4800002947"/>
    <s v="360"/>
    <d v="2025-03-13T00:00:00"/>
    <s v=""/>
    <s v=""/>
    <d v="2025-03-15T00:00:00"/>
    <n v="0"/>
    <n v="0"/>
    <s v=""/>
    <n v="2"/>
    <n v="2"/>
    <n v="2"/>
    <n v="0"/>
    <n v="0"/>
    <n v="0"/>
    <s v="X"/>
    <s v="0.00"/>
    <s v=""/>
    <x v="0"/>
    <s v=""/>
    <s v="4846181"/>
    <s v=""/>
    <n v="0"/>
    <n v="0"/>
    <m/>
    <s v="7218|S24B05_P10253"/>
    <n v="2"/>
    <x v="0"/>
    <m/>
    <s v="YES"/>
    <n v="2"/>
    <s v=""/>
    <s v=""/>
    <n v="0"/>
    <s v="X"/>
    <n v="1"/>
    <s v=""/>
    <s v=""/>
    <s v=""/>
    <s v=""/>
    <n v="3"/>
    <n v="0"/>
    <m/>
    <n v="-321"/>
    <n v="0"/>
    <s v=""/>
    <s v=""/>
  </r>
  <r>
    <n v="430"/>
    <s v="31161618"/>
    <s v="Varillas Roscada, RS PRO, Plano, Acero I"/>
    <s v="1101848721"/>
    <s v="2"/>
    <d v="2025-03-14T00:00:00"/>
    <s v=""/>
    <s v="4800002947"/>
    <s v="370"/>
    <d v="2025-03-13T00:00:00"/>
    <s v=""/>
    <s v=""/>
    <d v="2025-03-15T00:00:00"/>
    <n v="0"/>
    <n v="0"/>
    <s v=""/>
    <n v="5"/>
    <n v="5"/>
    <n v="5"/>
    <n v="0"/>
    <n v="0"/>
    <n v="0"/>
    <s v="X"/>
    <s v="0.00"/>
    <s v=""/>
    <x v="0"/>
    <s v=""/>
    <s v="0280420"/>
    <s v=""/>
    <n v="0"/>
    <n v="0"/>
    <m/>
    <s v="7218|S24B05_P10253"/>
    <n v="2"/>
    <x v="0"/>
    <m/>
    <s v="YES"/>
    <n v="5"/>
    <s v=""/>
    <s v=""/>
    <n v="0"/>
    <s v="X"/>
    <n v="1"/>
    <s v=""/>
    <s v=""/>
    <s v=""/>
    <s v=""/>
    <n v="3"/>
    <n v="0"/>
    <m/>
    <n v="-321"/>
    <n v="0"/>
    <s v=""/>
    <s v=""/>
  </r>
  <r>
    <n v="431"/>
    <s v="1359900000500"/>
    <s v="COMPRA DIRECTA ELECTRICOS/ELECTRONICOS"/>
    <s v="1101849461"/>
    <s v="1"/>
    <d v="2025-03-17T00:00:00"/>
    <s v=""/>
    <s v="4200604390"/>
    <s v="10"/>
    <d v="2025-03-26T00:00:00"/>
    <d v="2025-03-27T00:00:00"/>
    <s v=""/>
    <d v="2025-04-09T00:00:00"/>
    <n v="30"/>
    <n v="8"/>
    <s v="Liberado"/>
    <n v="1"/>
    <n v="1"/>
    <n v="1"/>
    <n v="0"/>
    <n v="0"/>
    <n v="0"/>
    <s v="X"/>
    <s v="0.00"/>
    <s v=""/>
    <x v="6"/>
    <s v="OTROS FABRICANTES"/>
    <s v="1359900000500"/>
    <s v=""/>
    <n v="0"/>
    <n v="0"/>
    <m/>
    <s v="7218|JA2594_1001"/>
    <n v="14"/>
    <x v="0"/>
    <m/>
    <s v="YES"/>
    <n v="1"/>
    <s v=""/>
    <s v=""/>
    <n v="0"/>
    <s v="X"/>
    <n v="1"/>
    <s v=""/>
    <s v=""/>
    <s v=""/>
    <s v=""/>
    <n v="3"/>
    <n v="0"/>
    <m/>
    <n v="-296"/>
    <n v="0"/>
    <s v=""/>
    <s v=""/>
  </r>
  <r>
    <n v="432"/>
    <s v="39122241"/>
    <s v="Interruptor de seguridad Telemecanique S"/>
    <s v="1101851726"/>
    <s v="1"/>
    <d v="2025-03-24T00:00:00"/>
    <s v=""/>
    <s v="4800002961"/>
    <s v="300"/>
    <d v="2025-03-21T00:00:00"/>
    <s v=""/>
    <s v=""/>
    <d v="2025-03-25T00:00:00"/>
    <n v="0"/>
    <n v="0"/>
    <s v=""/>
    <n v="4"/>
    <n v="4"/>
    <n v="4"/>
    <n v="0"/>
    <n v="0"/>
    <n v="0"/>
    <s v="X"/>
    <s v="0.00"/>
    <s v=""/>
    <x v="0"/>
    <s v=""/>
    <s v="2201359"/>
    <s v=""/>
    <n v="0"/>
    <n v="0"/>
    <m/>
    <s v="7218|JA2585_1001"/>
    <n v="4"/>
    <x v="0"/>
    <m/>
    <s v="YES"/>
    <n v="4"/>
    <s v=""/>
    <s v=""/>
    <n v="0"/>
    <s v="X"/>
    <n v="1"/>
    <s v=""/>
    <s v=""/>
    <s v=""/>
    <s v=""/>
    <n v="3"/>
    <n v="0"/>
    <m/>
    <n v="-311"/>
    <n v="0"/>
    <s v=""/>
    <s v=""/>
  </r>
  <r>
    <n v="433"/>
    <s v="31163100"/>
    <s v="Conector IEC C14 macho Bulgin, Recto, Mo"/>
    <s v="1101851726"/>
    <s v="2"/>
    <d v="2025-03-24T00:00:00"/>
    <s v=""/>
    <s v="4800002961"/>
    <s v="310"/>
    <d v="2025-03-21T00:00:00"/>
    <s v=""/>
    <s v=""/>
    <d v="2025-03-25T00:00:00"/>
    <n v="0"/>
    <n v="0"/>
    <s v=""/>
    <n v="2"/>
    <n v="2"/>
    <n v="2"/>
    <n v="0"/>
    <n v="0"/>
    <n v="0"/>
    <s v="X"/>
    <s v="0.00"/>
    <s v=""/>
    <x v="0"/>
    <s v=""/>
    <s v="0449922"/>
    <s v=""/>
    <n v="0"/>
    <n v="0"/>
    <m/>
    <s v="7218|JA2585_1001"/>
    <n v="4"/>
    <x v="0"/>
    <m/>
    <s v="YES"/>
    <n v="2"/>
    <s v=""/>
    <s v=""/>
    <n v="0"/>
    <s v="X"/>
    <n v="1"/>
    <s v=""/>
    <s v=""/>
    <s v=""/>
    <s v=""/>
    <n v="3"/>
    <n v="0"/>
    <m/>
    <n v="-311"/>
    <n v="0"/>
    <s v=""/>
    <s v=""/>
  </r>
  <r>
    <n v="434"/>
    <s v="43211730"/>
    <s v="Inyector de PoE 2 puertos, entrada 100 -"/>
    <s v="1101851726"/>
    <s v="3"/>
    <d v="2025-03-24T00:00:00"/>
    <s v=""/>
    <s v="4800002961"/>
    <s v="320"/>
    <d v="2025-03-21T00:00:00"/>
    <s v=""/>
    <s v=""/>
    <d v="2025-03-25T00:00:00"/>
    <n v="0"/>
    <n v="0"/>
    <s v=""/>
    <n v="1"/>
    <n v="1"/>
    <n v="1"/>
    <n v="0"/>
    <n v="0"/>
    <n v="0"/>
    <s v="X"/>
    <s v="0.00"/>
    <s v=""/>
    <x v="0"/>
    <s v=""/>
    <s v="2753549"/>
    <s v=""/>
    <n v="0"/>
    <n v="0"/>
    <m/>
    <s v="7218|JA2585_1001"/>
    <n v="4"/>
    <x v="0"/>
    <m/>
    <s v="YES"/>
    <n v="1"/>
    <s v=""/>
    <s v=""/>
    <n v="0"/>
    <s v="X"/>
    <n v="1"/>
    <s v=""/>
    <s v=""/>
    <s v=""/>
    <s v=""/>
    <n v="3"/>
    <n v="0"/>
    <m/>
    <n v="-311"/>
    <n v="0"/>
    <s v=""/>
    <s v=""/>
  </r>
  <r>
    <n v="435"/>
    <s v="26121629"/>
    <s v="Cable de alimentaci&amp;#243;n StarTech.com"/>
    <s v="1101851726"/>
    <s v="4"/>
    <d v="2025-03-24T00:00:00"/>
    <s v=""/>
    <s v="4800002961"/>
    <s v="330"/>
    <d v="2025-03-21T00:00:00"/>
    <s v=""/>
    <s v=""/>
    <d v="2025-03-25T00:00:00"/>
    <n v="0"/>
    <n v="0"/>
    <s v=""/>
    <n v="1"/>
    <n v="1"/>
    <n v="1"/>
    <n v="0"/>
    <n v="0"/>
    <n v="0"/>
    <s v="X"/>
    <s v="0.00"/>
    <s v=""/>
    <x v="0"/>
    <s v=""/>
    <s v="2677825"/>
    <s v=""/>
    <n v="0"/>
    <n v="0"/>
    <m/>
    <s v="7218|JA2585_1001"/>
    <n v="4"/>
    <x v="0"/>
    <m/>
    <s v="YES"/>
    <n v="1"/>
    <s v=""/>
    <s v=""/>
    <n v="0"/>
    <s v="X"/>
    <n v="1"/>
    <s v=""/>
    <s v=""/>
    <s v=""/>
    <s v=""/>
    <n v="3"/>
    <n v="0"/>
    <m/>
    <n v="-311"/>
    <n v="0"/>
    <s v=""/>
    <s v=""/>
  </r>
  <r>
    <n v="436"/>
    <s v="45111823"/>
    <s v="HDMI to VGA Adapter - With Audio - 1080p"/>
    <s v="1101851726"/>
    <s v="5"/>
    <d v="2025-03-24T00:00:00"/>
    <s v=""/>
    <s v="4800002961"/>
    <s v="340"/>
    <d v="2025-03-21T00:00:00"/>
    <s v=""/>
    <s v=""/>
    <d v="2025-03-25T00:00:00"/>
    <n v="0"/>
    <n v="0"/>
    <s v=""/>
    <n v="1"/>
    <n v="1"/>
    <n v="1"/>
    <n v="0"/>
    <n v="0"/>
    <n v="0"/>
    <s v="X"/>
    <s v="0.00"/>
    <s v=""/>
    <x v="0"/>
    <s v=""/>
    <s v="1778828"/>
    <s v=""/>
    <n v="0"/>
    <n v="0"/>
    <m/>
    <s v="7218|JA2585_1001"/>
    <n v="4"/>
    <x v="0"/>
    <m/>
    <s v="YES"/>
    <n v="1"/>
    <s v=""/>
    <s v=""/>
    <n v="0"/>
    <s v="X"/>
    <n v="1"/>
    <s v=""/>
    <s v=""/>
    <s v=""/>
    <s v=""/>
    <n v="3"/>
    <n v="0"/>
    <m/>
    <n v="-311"/>
    <n v="0"/>
    <s v=""/>
    <s v=""/>
  </r>
  <r>
    <n v="437"/>
    <s v="1359900000500"/>
    <s v="COMPRA DIRECTA ELECTRICOS/ELECTRONICOS"/>
    <s v="1101852067"/>
    <s v="1"/>
    <d v="2025-03-24T00:00:00"/>
    <s v=""/>
    <s v="4200604081"/>
    <s v="10"/>
    <d v="2025-03-25T00:00:00"/>
    <d v="2025-03-26T00:00:00"/>
    <s v=""/>
    <d v="2025-04-08T00:00:00"/>
    <n v="30"/>
    <n v="8"/>
    <s v="Liberado"/>
    <n v="1"/>
    <n v="1"/>
    <n v="1"/>
    <n v="0"/>
    <n v="0"/>
    <n v="0"/>
    <s v="X"/>
    <s v="0.00"/>
    <s v=""/>
    <x v="9"/>
    <s v="OTROS FABRICANTES"/>
    <s v="1359900000500"/>
    <s v=""/>
    <n v="0"/>
    <n v="0"/>
    <m/>
    <s v="7218|JA2593_1001"/>
    <n v="14"/>
    <x v="0"/>
    <m/>
    <s v="YES"/>
    <n v="1"/>
    <s v=""/>
    <s v=""/>
    <n v="0"/>
    <s v="X"/>
    <n v="1"/>
    <s v=""/>
    <s v=""/>
    <s v=""/>
    <s v=""/>
    <n v="3"/>
    <n v="0"/>
    <m/>
    <n v="-297"/>
    <n v="0"/>
    <s v=""/>
    <s v=""/>
  </r>
  <r>
    <n v="438"/>
    <s v="43202222"/>
    <s v="Cable DisplayPort blanco Roline, con. A:"/>
    <s v="1101852578"/>
    <s v="1"/>
    <d v="2025-03-25T00:00:00"/>
    <s v=""/>
    <s v="4800002964"/>
    <s v="590"/>
    <d v="2025-03-25T00:00:00"/>
    <s v=""/>
    <s v=""/>
    <d v="2025-03-26T00:00:00"/>
    <n v="0"/>
    <n v="0"/>
    <s v=""/>
    <n v="4"/>
    <n v="4"/>
    <n v="4"/>
    <n v="0"/>
    <n v="0"/>
    <n v="0"/>
    <s v="X"/>
    <s v="0.00"/>
    <s v=""/>
    <x v="0"/>
    <s v=""/>
    <s v="7903937"/>
    <s v=""/>
    <n v="0"/>
    <n v="0"/>
    <m/>
    <s v="7218|JA2585_1001"/>
    <n v="1"/>
    <x v="0"/>
    <m/>
    <s v="YES"/>
    <n v="4"/>
    <s v=""/>
    <s v=""/>
    <n v="0"/>
    <s v="X"/>
    <n v="1"/>
    <s v=""/>
    <s v=""/>
    <s v=""/>
    <s v=""/>
    <n v="3"/>
    <n v="0"/>
    <m/>
    <n v="-310"/>
    <n v="0"/>
    <s v=""/>
    <s v=""/>
  </r>
  <r>
    <n v="439"/>
    <s v=""/>
    <s v="DISEÑO MECÁNICO GTA SMOKE BOX"/>
    <s v="1101853398"/>
    <s v="1"/>
    <d v="2025-03-26T00:00:00"/>
    <s v=""/>
    <s v="4300343504"/>
    <s v="10"/>
    <d v="2025-03-31T00:00:00"/>
    <d v="2025-04-01T00:00:00"/>
    <s v=""/>
    <d v="2025-05-12T00:00:00"/>
    <n v="0"/>
    <n v="0"/>
    <s v="Liberado"/>
    <n v="1"/>
    <n v="1"/>
    <n v="0"/>
    <n v="0"/>
    <n v="0"/>
    <n v="0"/>
    <s v="X"/>
    <s v="0.00"/>
    <s v=""/>
    <x v="29"/>
    <s v=""/>
    <s v=""/>
    <s v=""/>
    <n v="1"/>
    <n v="1"/>
    <m/>
    <s v="7218|JA2583_1001"/>
    <n v="42"/>
    <x v="0"/>
    <m/>
    <s v="YES"/>
    <n v="0"/>
    <s v=""/>
    <s v=""/>
    <n v="0"/>
    <s v="X"/>
    <n v="1"/>
    <s v=""/>
    <s v=""/>
    <s v=""/>
    <s v=""/>
    <n v="3"/>
    <n v="0"/>
    <m/>
    <n v="-263"/>
    <n v="0"/>
    <s v=""/>
    <s v=""/>
  </r>
  <r>
    <n v="440"/>
    <s v="39121432"/>
    <s v="Terminales eléctricos"/>
    <s v="1101853401"/>
    <s v="1"/>
    <d v="2025-03-26T00:00:00"/>
    <s v=""/>
    <s v="4800002967"/>
    <s v="380"/>
    <d v="2025-03-26T00:00:00"/>
    <s v=""/>
    <s v=""/>
    <d v="2025-03-31T00:00:00"/>
    <n v="0"/>
    <n v="0"/>
    <s v=""/>
    <n v="1"/>
    <n v="1"/>
    <n v="1"/>
    <n v="0"/>
    <n v="0"/>
    <n v="0"/>
    <s v="X"/>
    <s v="0.00"/>
    <s v=""/>
    <x v="0"/>
    <s v=""/>
    <s v="1648670"/>
    <s v=""/>
    <n v="0"/>
    <n v="0"/>
    <m/>
    <s v="7218|JA2585_1001"/>
    <n v="5"/>
    <x v="0"/>
    <m/>
    <s v="YES"/>
    <n v="1"/>
    <s v=""/>
    <s v=""/>
    <n v="0"/>
    <s v="X"/>
    <n v="1"/>
    <s v=""/>
    <s v=""/>
    <s v=""/>
    <s v=""/>
    <n v="3"/>
    <n v="0"/>
    <m/>
    <n v="-305"/>
    <n v="0"/>
    <s v=""/>
    <s v=""/>
  </r>
  <r>
    <n v="441"/>
    <s v="39121413"/>
    <s v="Conector circular Amphenol Limited Conec"/>
    <s v="1101853598"/>
    <s v="1"/>
    <d v="2025-03-27T00:00:00"/>
    <s v=""/>
    <s v="4800002968"/>
    <s v="150"/>
    <d v="2025-03-27T00:00:00"/>
    <s v=""/>
    <s v=""/>
    <d v="2025-03-28T00:00:00"/>
    <n v="0"/>
    <n v="0"/>
    <s v=""/>
    <n v="1"/>
    <n v="1"/>
    <n v="1"/>
    <n v="0"/>
    <n v="0"/>
    <n v="0"/>
    <s v="X"/>
    <s v="0.00"/>
    <s v=""/>
    <x v="0"/>
    <s v=""/>
    <s v="2368155"/>
    <s v=""/>
    <n v="0"/>
    <n v="0"/>
    <m/>
    <s v="7218|JA2593_1001"/>
    <n v="1"/>
    <x v="0"/>
    <m/>
    <s v="YES"/>
    <n v="1"/>
    <s v=""/>
    <s v=""/>
    <n v="0"/>
    <s v="X"/>
    <n v="1"/>
    <s v=""/>
    <s v=""/>
    <s v=""/>
    <s v=""/>
    <n v="3"/>
    <n v="0"/>
    <m/>
    <n v="-308"/>
    <n v="0"/>
    <s v=""/>
    <s v=""/>
  </r>
  <r>
    <n v="442"/>
    <s v="39121410"/>
    <s v="Borne terminal pasante, Gris, Terminaci&amp;"/>
    <s v="1101853930"/>
    <s v="1"/>
    <d v="2025-03-27T00:00:00"/>
    <s v=""/>
    <s v="4800002970"/>
    <s v="30"/>
    <d v="2025-03-27T00:00:00"/>
    <s v=""/>
    <s v=""/>
    <d v="2025-03-28T00:00:00"/>
    <n v="0"/>
    <n v="0"/>
    <s v=""/>
    <n v="20"/>
    <n v="20"/>
    <n v="20"/>
    <n v="0"/>
    <n v="0"/>
    <n v="0"/>
    <s v="X"/>
    <s v="0.00"/>
    <s v=""/>
    <x v="0"/>
    <s v=""/>
    <s v="6879436"/>
    <s v=""/>
    <n v="0"/>
    <n v="0"/>
    <m/>
    <s v="7218|JA2585_1001"/>
    <n v="1"/>
    <x v="0"/>
    <m/>
    <s v="YES"/>
    <n v="20"/>
    <s v=""/>
    <s v=""/>
    <n v="0"/>
    <s v="X"/>
    <n v="1"/>
    <s v=""/>
    <s v=""/>
    <s v=""/>
    <s v=""/>
    <n v="3"/>
    <n v="0"/>
    <m/>
    <n v="-308"/>
    <n v="0"/>
    <s v=""/>
    <s v=""/>
  </r>
  <r>
    <n v="443"/>
    <s v="32121615"/>
    <s v="Resistencia RS PRO, de 220? &amp;#177;5%, 0."/>
    <s v="1101854632"/>
    <s v="1"/>
    <d v="2025-03-31T00:00:00"/>
    <s v=""/>
    <s v="4800002972"/>
    <s v="130"/>
    <d v="2025-03-28T00:00:00"/>
    <s v=""/>
    <s v=""/>
    <d v="2025-04-01T00:00:00"/>
    <n v="0"/>
    <n v="0"/>
    <s v=""/>
    <n v="10"/>
    <n v="10"/>
    <n v="10"/>
    <n v="0"/>
    <n v="0"/>
    <n v="0"/>
    <s v="X"/>
    <s v="0.00"/>
    <s v=""/>
    <x v="0"/>
    <s v=""/>
    <s v="7078176"/>
    <s v=""/>
    <n v="0"/>
    <n v="0"/>
    <m/>
    <s v="7218|JA2585_1001"/>
    <n v="4"/>
    <x v="0"/>
    <m/>
    <s v="YES"/>
    <n v="10"/>
    <s v=""/>
    <s v=""/>
    <n v="0"/>
    <s v="X"/>
    <n v="1"/>
    <s v=""/>
    <s v=""/>
    <s v=""/>
    <s v=""/>
    <n v="3"/>
    <n v="0"/>
    <m/>
    <n v="-304"/>
    <n v="0"/>
    <s v=""/>
    <s v=""/>
  </r>
  <r>
    <n v="444"/>
    <s v=""/>
    <s v="MONTAJE SIMULADOR A320"/>
    <s v="1101855158"/>
    <s v="1"/>
    <d v="2025-04-01T00:00:00"/>
    <s v=""/>
    <s v="4300343596"/>
    <s v="20"/>
    <d v="2025-04-01T00:00:00"/>
    <d v="2025-04-02T00:00:00"/>
    <s v=""/>
    <d v="2025-04-24T00:00:00"/>
    <n v="0"/>
    <n v="0"/>
    <s v="Liberado"/>
    <n v="1"/>
    <n v="1"/>
    <n v="0"/>
    <n v="0"/>
    <n v="0"/>
    <n v="0"/>
    <s v="X"/>
    <s v="0.00"/>
    <s v=""/>
    <x v="20"/>
    <s v=""/>
    <s v=""/>
    <s v=""/>
    <n v="0"/>
    <n v="0"/>
    <m/>
    <s v="7218|JA2593_1001"/>
    <n v="23"/>
    <x v="0"/>
    <m/>
    <s v="YES"/>
    <n v="0"/>
    <s v=""/>
    <s v=""/>
    <n v="0"/>
    <s v="X"/>
    <n v="1"/>
    <s v=""/>
    <s v=""/>
    <s v=""/>
    <s v=""/>
    <n v="4"/>
    <n v="0"/>
    <m/>
    <n v="-281"/>
    <n v="0"/>
    <s v=""/>
    <s v=""/>
  </r>
  <r>
    <n v="445"/>
    <s v=""/>
    <s v="MONTAJE SIMULADOR A320"/>
    <s v="1101855424"/>
    <s v="1"/>
    <d v="2025-04-01T00:00:00"/>
    <s v=""/>
    <s v="4300343641"/>
    <s v="10"/>
    <d v="2025-04-02T00:00:00"/>
    <d v="2025-04-02T00:00:00"/>
    <s v=""/>
    <d v="2025-04-24T00:00:00"/>
    <n v="0"/>
    <n v="0"/>
    <s v="Liberado"/>
    <n v="1"/>
    <n v="1"/>
    <n v="0"/>
    <n v="0"/>
    <n v="0"/>
    <n v="0"/>
    <s v="X"/>
    <s v="0.00"/>
    <s v=""/>
    <x v="3"/>
    <s v=""/>
    <s v=""/>
    <s v=""/>
    <n v="0"/>
    <n v="0"/>
    <m/>
    <s v="7218|JA2593_1001"/>
    <n v="22"/>
    <x v="0"/>
    <m/>
    <s v="YES"/>
    <n v="0"/>
    <s v=""/>
    <s v=""/>
    <n v="0"/>
    <s v="X"/>
    <n v="1"/>
    <s v=""/>
    <s v=""/>
    <s v=""/>
    <s v=""/>
    <n v="4"/>
    <n v="0"/>
    <m/>
    <n v="-281"/>
    <n v="0"/>
    <s v=""/>
    <s v=""/>
  </r>
  <r>
    <n v="446"/>
    <s v="41113633"/>
    <s v="Potenci&amp;#243;metro de 4.7k?, &amp;#177;20%,"/>
    <s v="1101855938"/>
    <s v="1"/>
    <d v="2025-04-02T00:00:00"/>
    <s v=""/>
    <s v="4800002981"/>
    <s v="60"/>
    <d v="2025-04-02T00:00:00"/>
    <s v=""/>
    <s v=""/>
    <d v="2025-04-03T00:00:00"/>
    <n v="0"/>
    <n v="0"/>
    <s v=""/>
    <n v="1"/>
    <n v="1"/>
    <n v="1"/>
    <n v="0"/>
    <n v="0"/>
    <n v="0"/>
    <s v="X"/>
    <s v="0.00"/>
    <s v=""/>
    <x v="0"/>
    <s v=""/>
    <s v="7904435"/>
    <s v=""/>
    <n v="0"/>
    <n v="0"/>
    <m/>
    <s v="7218|JA2585_1001"/>
    <n v="1"/>
    <x v="0"/>
    <m/>
    <s v="YES"/>
    <n v="1"/>
    <s v=""/>
    <s v=""/>
    <n v="0"/>
    <s v="X"/>
    <n v="1"/>
    <s v=""/>
    <s v=""/>
    <s v=""/>
    <s v=""/>
    <n v="4"/>
    <n v="0"/>
    <m/>
    <n v="-302"/>
    <n v="0"/>
    <s v=""/>
    <s v=""/>
  </r>
  <r>
    <n v="447"/>
    <s v="39121534"/>
    <s v="Luz piloto, Universal LED, di&amp;#225;metro"/>
    <s v="1101856109"/>
    <s v="1"/>
    <d v="2025-04-02T00:00:00"/>
    <s v=""/>
    <s v="4800002981"/>
    <s v="420"/>
    <d v="2025-04-02T00:00:00"/>
    <s v=""/>
    <s v=""/>
    <d v="2025-04-03T00:00:00"/>
    <n v="0"/>
    <n v="0"/>
    <s v=""/>
    <n v="1"/>
    <n v="1"/>
    <n v="1"/>
    <n v="0"/>
    <n v="0"/>
    <n v="0"/>
    <s v="X"/>
    <s v="0.00"/>
    <s v=""/>
    <x v="0"/>
    <s v=""/>
    <s v="6095701"/>
    <s v=""/>
    <n v="0"/>
    <n v="0"/>
    <m/>
    <s v="7218|JA2593_1001"/>
    <n v="1"/>
    <x v="0"/>
    <m/>
    <s v="YES"/>
    <n v="1"/>
    <s v=""/>
    <s v=""/>
    <n v="0"/>
    <s v="X"/>
    <n v="1"/>
    <s v=""/>
    <s v=""/>
    <s v=""/>
    <s v=""/>
    <n v="4"/>
    <n v="0"/>
    <m/>
    <n v="-302"/>
    <n v="0"/>
    <s v=""/>
    <s v=""/>
  </r>
  <r>
    <n v="448"/>
    <s v="39121402"/>
    <s v="Punto de toma de tierra para rack para p"/>
    <s v="1101856114"/>
    <s v="1"/>
    <d v="2025-04-02T00:00:00"/>
    <s v=""/>
    <s v="4800002981"/>
    <s v="430"/>
    <d v="2025-04-02T00:00:00"/>
    <s v=""/>
    <s v=""/>
    <d v="2025-04-03T00:00:00"/>
    <n v="0"/>
    <n v="0"/>
    <s v=""/>
    <n v="2"/>
    <n v="2"/>
    <n v="2"/>
    <n v="0"/>
    <n v="0"/>
    <n v="0"/>
    <s v="X"/>
    <s v="0.00"/>
    <s v=""/>
    <x v="0"/>
    <s v=""/>
    <s v="0392141"/>
    <s v=""/>
    <n v="0"/>
    <n v="0"/>
    <m/>
    <s v="7218|JA2593_1001"/>
    <n v="1"/>
    <x v="0"/>
    <m/>
    <s v="YES"/>
    <n v="2"/>
    <s v=""/>
    <s v=""/>
    <n v="0"/>
    <s v="X"/>
    <n v="1"/>
    <s v=""/>
    <s v=""/>
    <s v=""/>
    <s v=""/>
    <n v="4"/>
    <n v="0"/>
    <m/>
    <n v="-302"/>
    <n v="0"/>
    <s v=""/>
    <s v=""/>
  </r>
  <r>
    <n v="449"/>
    <s v="32000000"/>
    <s v="Mu&amp;#241;equera antiest&amp;#225;tica Encaje"/>
    <s v="1101856114"/>
    <s v="2"/>
    <d v="2025-04-02T00:00:00"/>
    <s v=""/>
    <s v="4800002981"/>
    <s v="440"/>
    <d v="2025-04-02T00:00:00"/>
    <s v=""/>
    <s v=""/>
    <d v="2025-04-03T00:00:00"/>
    <n v="0"/>
    <n v="0"/>
    <s v=""/>
    <n v="2"/>
    <n v="2"/>
    <n v="2"/>
    <n v="0"/>
    <n v="0"/>
    <n v="0"/>
    <s v="X"/>
    <s v="0.00"/>
    <s v=""/>
    <x v="0"/>
    <s v=""/>
    <s v="2517691"/>
    <s v=""/>
    <n v="0"/>
    <n v="0"/>
    <m/>
    <s v="7218|JA2593_1001"/>
    <n v="1"/>
    <x v="0"/>
    <m/>
    <s v="YES"/>
    <n v="2"/>
    <s v=""/>
    <s v=""/>
    <n v="0"/>
    <s v="X"/>
    <n v="1"/>
    <s v=""/>
    <s v=""/>
    <s v=""/>
    <s v=""/>
    <n v="4"/>
    <n v="0"/>
    <m/>
    <n v="-302"/>
    <n v="0"/>
    <s v=""/>
    <s v=""/>
  </r>
  <r>
    <n v="450"/>
    <s v="9999000322010"/>
    <s v="N.R. PANELES SIMULADORES"/>
    <s v="1101856565"/>
    <s v="1"/>
    <d v="2025-04-03T00:00:00"/>
    <s v=""/>
    <s v="4200605815"/>
    <s v="20"/>
    <d v="2025-04-04T00:00:00"/>
    <d v="2025-04-09T00:00:00"/>
    <s v=""/>
    <d v="2025-05-19T00:00:00"/>
    <n v="175"/>
    <n v="8"/>
    <s v="Liberado"/>
    <n v="1"/>
    <n v="1"/>
    <n v="1"/>
    <n v="0"/>
    <n v="0"/>
    <n v="0"/>
    <s v="X"/>
    <s v="0.00"/>
    <s v=""/>
    <x v="2"/>
    <s v=""/>
    <s v=""/>
    <s v=""/>
    <n v="0"/>
    <n v="0"/>
    <m/>
    <s v="7218|JA2583_1001"/>
    <n v="45"/>
    <x v="0"/>
    <m/>
    <s v="YES"/>
    <n v="1"/>
    <s v=""/>
    <s v=""/>
    <n v="0"/>
    <s v="X"/>
    <n v="1"/>
    <s v=""/>
    <s v=""/>
    <s v=""/>
    <s v=""/>
    <n v="4"/>
    <n v="0"/>
    <m/>
    <n v="-256"/>
    <n v="0"/>
    <s v=""/>
    <s v=""/>
  </r>
  <r>
    <n v="451"/>
    <s v="43202222"/>
    <s v="Cable DisplayPort negro StarTech.com, co"/>
    <s v="1101857469"/>
    <s v="1"/>
    <d v="2025-04-07T00:00:00"/>
    <s v=""/>
    <s v="4800002987"/>
    <s v="540"/>
    <d v="2025-04-04T00:00:00"/>
    <s v=""/>
    <s v=""/>
    <d v="2025-04-08T00:00:00"/>
    <n v="0"/>
    <n v="0"/>
    <s v=""/>
    <n v="1"/>
    <n v="1"/>
    <n v="1"/>
    <n v="0"/>
    <n v="0"/>
    <n v="0"/>
    <s v="X"/>
    <s v="0.00"/>
    <s v=""/>
    <x v="0"/>
    <s v=""/>
    <s v="2677818"/>
    <s v=""/>
    <n v="0"/>
    <n v="0"/>
    <m/>
    <s v="7218|JA2582_1001"/>
    <n v="4"/>
    <x v="0"/>
    <m/>
    <s v="YES"/>
    <n v="1"/>
    <s v=""/>
    <s v=""/>
    <n v="0"/>
    <s v="X"/>
    <n v="1"/>
    <s v=""/>
    <s v=""/>
    <s v=""/>
    <s v=""/>
    <n v="4"/>
    <n v="0"/>
    <m/>
    <n v="-297"/>
    <n v="0"/>
    <s v=""/>
    <s v=""/>
  </r>
  <r>
    <n v="452"/>
    <s v="43202222"/>
    <s v="Cable DisplayPort negro StarTech.com, co"/>
    <s v="1101858156"/>
    <s v="1"/>
    <d v="2025-04-08T00:00:00"/>
    <s v=""/>
    <s v="4800002989"/>
    <s v="270"/>
    <d v="2025-04-07T00:00:00"/>
    <s v=""/>
    <s v=""/>
    <d v="2025-04-09T00:00:00"/>
    <n v="0"/>
    <n v="0"/>
    <s v=""/>
    <n v="1"/>
    <n v="1"/>
    <n v="1"/>
    <n v="0"/>
    <n v="0"/>
    <n v="0"/>
    <s v="X"/>
    <s v="0.00"/>
    <s v=""/>
    <x v="0"/>
    <s v=""/>
    <s v="2677818"/>
    <s v=""/>
    <n v="0"/>
    <n v="0"/>
    <m/>
    <s v="7218|JA2593_1001"/>
    <n v="2"/>
    <x v="0"/>
    <m/>
    <s v="YES"/>
    <n v="1"/>
    <s v=""/>
    <s v=""/>
    <n v="0"/>
    <s v="X"/>
    <n v="1"/>
    <s v=""/>
    <s v=""/>
    <s v=""/>
    <s v=""/>
    <n v="4"/>
    <n v="0"/>
    <m/>
    <n v="-296"/>
    <n v="0"/>
    <s v=""/>
    <s v=""/>
  </r>
  <r>
    <n v="453"/>
    <s v="1359900000500"/>
    <s v="COMPRA DIRECTA ELECTRICOS/ELECTRONICOS"/>
    <s v="1101858741"/>
    <s v="1"/>
    <d v="2025-04-09T00:00:00"/>
    <s v=""/>
    <s v="4200607085"/>
    <s v="10"/>
    <d v="2025-04-11T00:00:00"/>
    <d v="2025-04-21T00:00:00"/>
    <s v=""/>
    <d v="2025-04-25T00:00:00"/>
    <n v="30"/>
    <n v="8"/>
    <s v="Liberado"/>
    <n v="1"/>
    <n v="10"/>
    <n v="10"/>
    <n v="0"/>
    <n v="0"/>
    <n v="0"/>
    <s v="X"/>
    <s v="0.00"/>
    <s v=""/>
    <x v="4"/>
    <s v="OTROS FABRICANTES"/>
    <s v="1359900000500"/>
    <s v=""/>
    <n v="0"/>
    <n v="0"/>
    <m/>
    <s v="7218|JA2593_1001"/>
    <n v="14"/>
    <x v="0"/>
    <m/>
    <s v="YES"/>
    <n v="10"/>
    <s v=""/>
    <s v=""/>
    <n v="0"/>
    <s v="X"/>
    <n v="1"/>
    <s v=""/>
    <s v=""/>
    <s v=""/>
    <s v=""/>
    <n v="4"/>
    <n v="0"/>
    <m/>
    <n v="-280"/>
    <n v="0"/>
    <s v=""/>
    <s v=""/>
  </r>
  <r>
    <n v="454"/>
    <s v="39121332"/>
    <s v="Caja de conexiones Legrand 0 920 12, 7,"/>
    <s v="1101861627"/>
    <s v="1"/>
    <d v="2025-04-22T00:00:00"/>
    <s v=""/>
    <s v="4800003010"/>
    <s v="460"/>
    <d v="2025-04-22T00:00:00"/>
    <s v=""/>
    <s v=""/>
    <d v="2025-04-23T00:00:00"/>
    <n v="0"/>
    <n v="0"/>
    <s v=""/>
    <n v="1"/>
    <n v="1"/>
    <n v="1"/>
    <n v="0"/>
    <n v="0"/>
    <n v="0"/>
    <s v="X"/>
    <s v="0.00"/>
    <s v=""/>
    <x v="0"/>
    <s v=""/>
    <s v="3982488"/>
    <s v=""/>
    <n v="0"/>
    <n v="0"/>
    <m/>
    <s v="7218|JA2582_1001"/>
    <n v="1"/>
    <x v="0"/>
    <m/>
    <s v="YES"/>
    <n v="1"/>
    <s v=""/>
    <s v=""/>
    <n v="0"/>
    <s v="X"/>
    <n v="1"/>
    <s v=""/>
    <s v=""/>
    <s v=""/>
    <s v=""/>
    <n v="4"/>
    <n v="0"/>
    <m/>
    <n v="-282"/>
    <n v="0"/>
    <s v=""/>
    <s v=""/>
  </r>
  <r>
    <n v="455"/>
    <s v="31161518"/>
    <s v="Tornillo Allen de cabeza cil&amp;#237;ndrica"/>
    <s v="1101861969"/>
    <s v="1"/>
    <d v="2025-04-23T00:00:00"/>
    <s v=""/>
    <s v="4800003013"/>
    <s v="620"/>
    <d v="2025-04-22T00:00:00"/>
    <s v=""/>
    <s v=""/>
    <d v="2025-04-24T00:00:00"/>
    <n v="0"/>
    <n v="0"/>
    <s v=""/>
    <n v="1"/>
    <n v="1"/>
    <n v="1"/>
    <n v="0"/>
    <n v="0"/>
    <n v="0"/>
    <s v="X"/>
    <s v="0.00"/>
    <s v=""/>
    <x v="0"/>
    <s v=""/>
    <s v="1247350"/>
    <s v=""/>
    <n v="0"/>
    <n v="0"/>
    <m/>
    <s v="7218|S24B05_S1071"/>
    <n v="2"/>
    <x v="0"/>
    <m/>
    <s v="YES"/>
    <n v="1"/>
    <s v=""/>
    <s v=""/>
    <n v="0"/>
    <s v="X"/>
    <n v="1"/>
    <s v=""/>
    <s v=""/>
    <s v=""/>
    <s v=""/>
    <n v="4"/>
    <n v="0"/>
    <m/>
    <n v="-281"/>
    <n v="0"/>
    <s v=""/>
    <s v=""/>
  </r>
  <r>
    <n v="456"/>
    <s v="31161618"/>
    <s v="Varillas Roscada, RS PRO, Galvanizado, A"/>
    <s v="1101861969"/>
    <s v="2"/>
    <d v="2025-04-23T00:00:00"/>
    <s v=""/>
    <s v="4800003013"/>
    <s v="630"/>
    <d v="2025-04-22T00:00:00"/>
    <s v=""/>
    <s v=""/>
    <d v="2025-04-24T00:00:00"/>
    <n v="0"/>
    <n v="0"/>
    <s v=""/>
    <n v="1"/>
    <n v="1"/>
    <n v="1"/>
    <n v="0"/>
    <n v="0"/>
    <n v="0"/>
    <s v="X"/>
    <s v="0.00"/>
    <s v=""/>
    <x v="0"/>
    <s v=""/>
    <s v="1757007"/>
    <s v=""/>
    <n v="0"/>
    <n v="0"/>
    <m/>
    <s v="7218|S24B05_S1071"/>
    <n v="2"/>
    <x v="0"/>
    <m/>
    <s v="YES"/>
    <n v="1"/>
    <s v=""/>
    <s v=""/>
    <n v="0"/>
    <s v="X"/>
    <n v="1"/>
    <s v=""/>
    <s v=""/>
    <s v=""/>
    <s v=""/>
    <n v="4"/>
    <n v="0"/>
    <m/>
    <n v="-281"/>
    <n v="0"/>
    <s v=""/>
    <s v=""/>
  </r>
  <r>
    <n v="457"/>
    <s v="32000000"/>
    <s v="Conector circular MIL-C-38999 serie III"/>
    <s v="1101862318"/>
    <s v="1"/>
    <d v="2025-04-23T00:00:00"/>
    <s v=""/>
    <s v="4800003017"/>
    <s v="60"/>
    <d v="2025-04-23T00:00:00"/>
    <s v=""/>
    <s v=""/>
    <d v="2025-04-24T00:00:00"/>
    <n v="0"/>
    <n v="0"/>
    <s v=""/>
    <n v="5"/>
    <n v="5"/>
    <n v="5"/>
    <n v="0"/>
    <n v="0"/>
    <n v="0"/>
    <s v="X"/>
    <s v="0.00"/>
    <s v=""/>
    <x v="0"/>
    <s v=""/>
    <s v="2804849"/>
    <s v=""/>
    <n v="0"/>
    <n v="0"/>
    <m/>
    <s v="7218|JA2582_1001"/>
    <n v="1"/>
    <x v="0"/>
    <m/>
    <s v="YES"/>
    <n v="5"/>
    <s v=""/>
    <s v=""/>
    <n v="0"/>
    <s v="X"/>
    <n v="1"/>
    <s v=""/>
    <s v=""/>
    <s v=""/>
    <s v=""/>
    <n v="4"/>
    <n v="0"/>
    <m/>
    <n v="-281"/>
    <n v="0"/>
    <s v=""/>
    <s v=""/>
  </r>
  <r>
    <n v="458"/>
    <s v="32000000"/>
    <s v="Mu&amp;#241;equera antiest&amp;#225;tica Encaje"/>
    <s v="1101862318"/>
    <s v="2"/>
    <d v="2025-04-23T00:00:00"/>
    <s v=""/>
    <s v="4800003017"/>
    <s v="70"/>
    <d v="2025-04-23T00:00:00"/>
    <s v=""/>
    <s v=""/>
    <d v="2025-04-24T00:00:00"/>
    <n v="0"/>
    <n v="0"/>
    <s v=""/>
    <n v="4"/>
    <n v="4"/>
    <n v="4"/>
    <n v="0"/>
    <n v="0"/>
    <n v="0"/>
    <s v="X"/>
    <s v="0.00"/>
    <s v=""/>
    <x v="0"/>
    <s v=""/>
    <s v="2517691"/>
    <s v=""/>
    <n v="0"/>
    <n v="0"/>
    <m/>
    <s v="7218|JA2582_1001"/>
    <n v="1"/>
    <x v="0"/>
    <m/>
    <s v="YES"/>
    <n v="4"/>
    <s v=""/>
    <s v=""/>
    <n v="0"/>
    <s v="X"/>
    <n v="1"/>
    <s v=""/>
    <s v=""/>
    <s v=""/>
    <s v=""/>
    <n v="4"/>
    <n v="0"/>
    <m/>
    <n v="-281"/>
    <n v="0"/>
    <s v=""/>
    <s v=""/>
  </r>
  <r>
    <n v="459"/>
    <s v="32121618"/>
    <s v="Resistencia TE Connectivity, de 250? &amp;#1"/>
    <s v="1101862318"/>
    <s v="3"/>
    <d v="2025-04-23T00:00:00"/>
    <s v=""/>
    <s v="4800003017"/>
    <s v="80"/>
    <d v="2025-04-23T00:00:00"/>
    <s v=""/>
    <s v=""/>
    <d v="2025-04-24T00:00:00"/>
    <n v="0"/>
    <n v="0"/>
    <s v=""/>
    <n v="100"/>
    <n v="100"/>
    <n v="100"/>
    <n v="0"/>
    <n v="0"/>
    <n v="0"/>
    <s v="X"/>
    <s v="0.00"/>
    <s v=""/>
    <x v="0"/>
    <s v=""/>
    <s v="1355198"/>
    <s v=""/>
    <n v="0"/>
    <n v="0"/>
    <m/>
    <s v="7218|JA2582_1001"/>
    <n v="1"/>
    <x v="0"/>
    <m/>
    <s v="YES"/>
    <n v="100"/>
    <s v=""/>
    <s v=""/>
    <n v="0"/>
    <s v="X"/>
    <n v="1"/>
    <s v=""/>
    <s v=""/>
    <s v=""/>
    <s v=""/>
    <n v="4"/>
    <n v="0"/>
    <m/>
    <n v="-281"/>
    <n v="0"/>
    <s v=""/>
    <s v=""/>
  </r>
  <r>
    <n v="460"/>
    <s v="26121522"/>
    <s v="Cable para Entornos Hostiles TE Connecti"/>
    <s v="1101862318"/>
    <s v="4"/>
    <d v="2025-04-23T00:00:00"/>
    <s v=""/>
    <s v="4800003017"/>
    <s v="90"/>
    <d v="2025-04-23T00:00:00"/>
    <s v=""/>
    <s v=""/>
    <d v="2025-04-24T00:00:00"/>
    <n v="0"/>
    <n v="0"/>
    <s v=""/>
    <n v="1"/>
    <n v="1"/>
    <n v="1"/>
    <n v="0"/>
    <n v="0"/>
    <n v="0"/>
    <s v="X"/>
    <s v="0.00"/>
    <s v=""/>
    <x v="0"/>
    <s v=""/>
    <s v="3299483"/>
    <s v=""/>
    <n v="0"/>
    <n v="0"/>
    <m/>
    <s v="7218|JA2582_1001"/>
    <n v="1"/>
    <x v="0"/>
    <m/>
    <s v="YES"/>
    <n v="1"/>
    <s v=""/>
    <s v=""/>
    <n v="0"/>
    <s v="X"/>
    <n v="1"/>
    <s v=""/>
    <s v=""/>
    <s v=""/>
    <s v=""/>
    <n v="4"/>
    <n v="0"/>
    <m/>
    <n v="-281"/>
    <n v="0"/>
    <s v=""/>
    <s v=""/>
  </r>
  <r>
    <n v="461"/>
    <s v="26121522"/>
    <s v="Cable de conexi&amp;#243;n TE Connectivity M"/>
    <s v="1101862318"/>
    <s v="5"/>
    <d v="2025-04-23T00:00:00"/>
    <s v=""/>
    <s v="4800003017"/>
    <s v="100"/>
    <d v="2025-04-23T00:00:00"/>
    <s v=""/>
    <s v=""/>
    <d v="2025-04-24T00:00:00"/>
    <n v="0"/>
    <n v="0"/>
    <s v=""/>
    <n v="1"/>
    <n v="1"/>
    <n v="1"/>
    <n v="0"/>
    <n v="0"/>
    <n v="0"/>
    <s v="X"/>
    <s v="0.00"/>
    <s v=""/>
    <x v="0"/>
    <s v=""/>
    <s v="1135826"/>
    <s v=""/>
    <n v="0"/>
    <n v="0"/>
    <m/>
    <s v="7218|JA2582_1001"/>
    <n v="1"/>
    <x v="0"/>
    <m/>
    <s v="YES"/>
    <n v="1"/>
    <s v=""/>
    <s v=""/>
    <n v="0"/>
    <s v="X"/>
    <n v="1"/>
    <s v=""/>
    <s v=""/>
    <s v=""/>
    <s v=""/>
    <n v="4"/>
    <n v="0"/>
    <m/>
    <n v="-281"/>
    <n v="0"/>
    <s v=""/>
    <s v=""/>
  </r>
  <r>
    <n v="462"/>
    <s v=""/>
    <s v="TRABAJOS MONTAJE SIM H175"/>
    <s v="1101862638"/>
    <s v="1"/>
    <d v="2025-04-24T00:00:00"/>
    <s v=""/>
    <s v="4300344953"/>
    <s v="10"/>
    <d v="2025-04-24T00:00:00"/>
    <d v="2025-04-25T00:00:00"/>
    <s v=""/>
    <d v="2025-05-24T00:00:00"/>
    <n v="0"/>
    <n v="0"/>
    <s v="Liberado"/>
    <n v="1"/>
    <n v="1"/>
    <n v="0"/>
    <n v="0"/>
    <n v="0"/>
    <n v="0"/>
    <s v="X"/>
    <s v="0.00"/>
    <s v=""/>
    <x v="3"/>
    <s v=""/>
    <s v=""/>
    <s v=""/>
    <n v="0"/>
    <n v="0"/>
    <m/>
    <s v="7218|JA2593_1001"/>
    <n v="30"/>
    <x v="0"/>
    <m/>
    <s v="YES"/>
    <n v="0"/>
    <s v=""/>
    <s v=""/>
    <n v="0"/>
    <s v="X"/>
    <n v="1"/>
    <s v=""/>
    <s v=""/>
    <s v=""/>
    <s v=""/>
    <n v="4"/>
    <n v="0"/>
    <m/>
    <n v="-251"/>
    <n v="0"/>
    <s v=""/>
    <s v=""/>
  </r>
  <r>
    <n v="463"/>
    <s v="1359900000500"/>
    <s v="COMPRA DIRECTA ELECTRICOS/ELECTRONICOS"/>
    <s v="1101864124"/>
    <s v="1"/>
    <d v="2025-04-29T00:00:00"/>
    <s v=""/>
    <s v="4200608928"/>
    <s v="10"/>
    <d v="2025-04-30T00:00:00"/>
    <d v="2025-05-05T00:00:00"/>
    <s v=""/>
    <d v="2025-05-14T00:00:00"/>
    <n v="30"/>
    <n v="8"/>
    <s v="Liberado"/>
    <n v="1"/>
    <n v="1"/>
    <n v="1"/>
    <n v="0"/>
    <n v="0"/>
    <n v="0"/>
    <s v="X"/>
    <s v="0.00"/>
    <s v=""/>
    <x v="6"/>
    <s v="OTROS FABRICANTES"/>
    <s v="1359900000500"/>
    <s v=""/>
    <n v="0"/>
    <n v="0"/>
    <m/>
    <s v="7218|JA2582_1001"/>
    <n v="14"/>
    <x v="0"/>
    <m/>
    <s v="YES"/>
    <n v="1"/>
    <s v=""/>
    <s v=""/>
    <n v="0"/>
    <s v="X"/>
    <n v="1"/>
    <s v=""/>
    <s v=""/>
    <s v=""/>
    <s v=""/>
    <n v="4"/>
    <n v="0"/>
    <m/>
    <n v="-261"/>
    <n v="0"/>
    <s v=""/>
    <s v=""/>
  </r>
  <r>
    <n v="464"/>
    <s v="1359900000500"/>
    <s v="COMPRA DIRECTA ELECTRICOS/ELECTRONICOS"/>
    <s v="1101864402"/>
    <s v="1"/>
    <d v="2025-04-30T00:00:00"/>
    <s v=""/>
    <s v="4200609201"/>
    <s v="10"/>
    <d v="2025-05-05T00:00:00"/>
    <d v="2025-05-05T00:00:00"/>
    <s v=""/>
    <d v="2025-05-19T00:00:00"/>
    <n v="30"/>
    <n v="8"/>
    <s v="Liberado"/>
    <n v="1"/>
    <n v="20"/>
    <n v="20"/>
    <n v="0"/>
    <n v="0"/>
    <n v="0"/>
    <s v="X"/>
    <s v="0.00"/>
    <s v=""/>
    <x v="6"/>
    <s v="OTROS FABRICANTES"/>
    <s v="1359900000500"/>
    <s v=""/>
    <n v="0"/>
    <n v="0"/>
    <m/>
    <s v="7218|JA2582_1001"/>
    <n v="14"/>
    <x v="0"/>
    <m/>
    <s v="YES"/>
    <n v="20"/>
    <s v=""/>
    <s v=""/>
    <n v="0"/>
    <s v="X"/>
    <n v="1"/>
    <s v=""/>
    <s v=""/>
    <s v=""/>
    <s v=""/>
    <n v="4"/>
    <n v="0"/>
    <m/>
    <n v="-256"/>
    <n v="0"/>
    <s v=""/>
    <s v=""/>
  </r>
  <r>
    <n v="465"/>
    <s v="1359900000500"/>
    <s v="COMPRA DIRECTA ELECTRICOS/ELECTRONICOS"/>
    <s v="1101864402"/>
    <s v="2"/>
    <d v="2025-04-30T00:00:00"/>
    <s v=""/>
    <s v="4200609201"/>
    <s v="20"/>
    <d v="2025-05-05T00:00:00"/>
    <d v="2025-05-05T00:00:00"/>
    <s v=""/>
    <d v="2025-05-19T00:00:00"/>
    <n v="30"/>
    <n v="8"/>
    <s v="Liberado"/>
    <n v="1"/>
    <n v="2"/>
    <n v="2"/>
    <n v="0"/>
    <n v="0"/>
    <n v="0"/>
    <s v="X"/>
    <s v="0.00"/>
    <s v=""/>
    <x v="6"/>
    <s v="OTROS FABRICANTES"/>
    <s v="1359900000500"/>
    <s v=""/>
    <n v="0"/>
    <n v="0"/>
    <m/>
    <s v="7218|JA2582_1001"/>
    <n v="14"/>
    <x v="0"/>
    <m/>
    <s v="YES"/>
    <n v="2"/>
    <s v=""/>
    <s v=""/>
    <n v="0"/>
    <s v="X"/>
    <n v="1"/>
    <s v=""/>
    <s v=""/>
    <s v=""/>
    <s v=""/>
    <n v="4"/>
    <n v="0"/>
    <m/>
    <n v="-256"/>
    <n v="0"/>
    <s v=""/>
    <s v=""/>
  </r>
  <r>
    <n v="466"/>
    <s v=""/>
    <s v="TRABAJOS INFRASESTRUCTURA COSLADA NH90"/>
    <s v="1101865310"/>
    <s v="1"/>
    <d v="2025-05-05T00:00:00"/>
    <s v=""/>
    <s v="4300345640"/>
    <s v="10"/>
    <d v="2025-05-08T00:00:00"/>
    <d v="2025-05-09T00:00:00"/>
    <s v=""/>
    <d v="2025-05-28T00:00:00"/>
    <n v="0"/>
    <n v="0"/>
    <s v="Liberado"/>
    <n v="1"/>
    <n v="1"/>
    <n v="0"/>
    <n v="0"/>
    <n v="0"/>
    <n v="0"/>
    <s v="X"/>
    <s v="0.00"/>
    <s v=""/>
    <x v="20"/>
    <s v=""/>
    <s v=""/>
    <s v=""/>
    <n v="0"/>
    <n v="0"/>
    <m/>
    <s v="7218|JA2594_1001"/>
    <n v="20"/>
    <x v="0"/>
    <m/>
    <s v="YES"/>
    <n v="0"/>
    <s v=""/>
    <s v=""/>
    <n v="0"/>
    <s v="X"/>
    <n v="1"/>
    <s v=""/>
    <s v=""/>
    <s v=""/>
    <s v=""/>
    <n v="5"/>
    <n v="0"/>
    <m/>
    <n v="-247"/>
    <n v="0"/>
    <s v=""/>
    <s v=""/>
  </r>
  <r>
    <n v="467"/>
    <s v="39121708"/>
    <s v="Jumper Bar Phoenix Contact serie FBS 2-5"/>
    <s v="1101867478"/>
    <s v="1"/>
    <d v="2025-05-09T00:00:00"/>
    <s v=""/>
    <s v="4800003052"/>
    <s v="520"/>
    <d v="2025-05-09T00:00:00"/>
    <s v=""/>
    <s v=""/>
    <d v="2025-05-10T00:00:00"/>
    <n v="0"/>
    <n v="0"/>
    <s v=""/>
    <n v="10"/>
    <n v="10"/>
    <n v="10"/>
    <n v="0"/>
    <n v="0"/>
    <n v="0"/>
    <s v="X"/>
    <s v="0.00"/>
    <s v=""/>
    <x v="0"/>
    <s v=""/>
    <s v="6879792"/>
    <s v=""/>
    <n v="0"/>
    <n v="0"/>
    <m/>
    <s v="7218|JA2582_1001"/>
    <n v="1"/>
    <x v="0"/>
    <m/>
    <s v="YES"/>
    <n v="10"/>
    <s v=""/>
    <s v=""/>
    <n v="0"/>
    <s v="X"/>
    <n v="1"/>
    <s v=""/>
    <s v=""/>
    <s v=""/>
    <s v=""/>
    <n v="5"/>
    <n v="0"/>
    <m/>
    <n v="-265"/>
    <n v="0"/>
    <s v=""/>
    <s v=""/>
  </r>
  <r>
    <n v="468"/>
    <s v=""/>
    <s v="JOSÉ MARÍA CHAVERO"/>
    <s v="1101869421"/>
    <s v="1"/>
    <d v="2025-05-15T00:00:00"/>
    <s v=""/>
    <s v="4300346317"/>
    <s v="10"/>
    <d v="2025-05-20T00:00:00"/>
    <d v="2025-05-21T00:00:00"/>
    <s v=""/>
    <d v="2025-07-31T00:00:00"/>
    <n v="0"/>
    <n v="0"/>
    <s v="Liberado"/>
    <n v="1"/>
    <n v="1"/>
    <n v="0"/>
    <n v="0"/>
    <n v="0"/>
    <n v="0"/>
    <s v=""/>
    <s v="0.00"/>
    <s v=""/>
    <x v="30"/>
    <s v=""/>
    <s v=""/>
    <s v=""/>
    <n v="0"/>
    <n v="0"/>
    <m/>
    <s v="7218|JA2594_1001"/>
    <n v="72"/>
    <x v="0"/>
    <m/>
    <s v=""/>
    <s v=""/>
    <s v=""/>
    <s v=""/>
    <n v="1"/>
    <s v=""/>
    <n v="0"/>
    <s v=""/>
    <s v=""/>
    <s v=""/>
    <s v=""/>
    <n v="5"/>
    <n v="1"/>
    <m/>
    <n v="-183"/>
    <n v="0"/>
    <s v=""/>
    <s v=""/>
  </r>
  <r>
    <n v="469"/>
    <s v="1359900000500"/>
    <s v="COMPRA DIRECTA ELECTRICOS/ELECTRONICOS"/>
    <s v="1101869602"/>
    <s v="1"/>
    <d v="2025-05-15T00:00:00"/>
    <s v=""/>
    <s v="4200611095"/>
    <s v="30"/>
    <d v="2025-05-16T00:00:00"/>
    <d v="2025-05-16T00:00:00"/>
    <s v=""/>
    <d v="2025-05-30T00:00:00"/>
    <n v="30"/>
    <n v="8"/>
    <s v="Liberado"/>
    <n v="1"/>
    <n v="1"/>
    <n v="1"/>
    <n v="0"/>
    <n v="0"/>
    <n v="0"/>
    <s v="X"/>
    <s v="0.00"/>
    <s v=""/>
    <x v="6"/>
    <s v="OTROS FABRICANTES"/>
    <s v="1359900000500"/>
    <s v=""/>
    <n v="0"/>
    <n v="0"/>
    <m/>
    <s v="7218|JA2582_1001"/>
    <n v="14"/>
    <x v="0"/>
    <m/>
    <s v="YES"/>
    <n v="1"/>
    <s v=""/>
    <s v=""/>
    <n v="0"/>
    <s v="X"/>
    <n v="1"/>
    <s v=""/>
    <s v=""/>
    <s v=""/>
    <s v=""/>
    <n v="5"/>
    <n v="0"/>
    <m/>
    <n v="-245"/>
    <n v="0"/>
    <s v=""/>
    <s v=""/>
  </r>
  <r>
    <n v="470"/>
    <s v="1709800000500"/>
    <s v="COMPRA DIRECTA FERRETERIA Y HERRAMIENTAS"/>
    <s v="1101870648"/>
    <s v="1"/>
    <d v="2025-05-19T00:00:00"/>
    <s v=""/>
    <s v="4200612503"/>
    <s v="10"/>
    <d v="2025-05-26T00:00:00"/>
    <d v="2025-05-26T00:00:00"/>
    <s v=""/>
    <d v="2025-06-09T00:00:00"/>
    <n v="30"/>
    <n v="8"/>
    <s v="Liberado"/>
    <n v="1"/>
    <n v="13"/>
    <n v="13"/>
    <n v="0"/>
    <n v="0"/>
    <n v="0"/>
    <s v="X"/>
    <s v="0.00"/>
    <s v=""/>
    <x v="23"/>
    <s v="OTROS FABRICANTES"/>
    <s v="1709800000500"/>
    <s v=""/>
    <n v="0"/>
    <n v="0"/>
    <m/>
    <s v="7218|JA2594_1001"/>
    <n v="14"/>
    <x v="0"/>
    <m/>
    <s v="YES"/>
    <n v="13"/>
    <s v=""/>
    <s v=""/>
    <n v="0"/>
    <s v="X"/>
    <n v="1"/>
    <s v=""/>
    <s v=""/>
    <s v=""/>
    <s v=""/>
    <n v="5"/>
    <n v="0"/>
    <m/>
    <n v="-235"/>
    <n v="0"/>
    <s v=""/>
    <s v=""/>
  </r>
  <r>
    <n v="471"/>
    <s v="1709800000500"/>
    <s v="COMPRA DIRECTA FERRETERIA Y HERRAMIENTAS"/>
    <s v="1101870648"/>
    <s v="2"/>
    <d v="2025-05-19T00:00:00"/>
    <s v=""/>
    <s v="4200612503"/>
    <s v="20"/>
    <d v="2025-05-26T00:00:00"/>
    <d v="2025-05-26T00:00:00"/>
    <s v=""/>
    <d v="2025-06-09T00:00:00"/>
    <n v="30"/>
    <n v="8"/>
    <s v="Liberado"/>
    <n v="1"/>
    <n v="20"/>
    <n v="20"/>
    <n v="0"/>
    <n v="0"/>
    <n v="0"/>
    <s v="X"/>
    <s v="0.00"/>
    <s v=""/>
    <x v="23"/>
    <s v="OTROS FABRICANTES"/>
    <s v="1709800000500"/>
    <s v=""/>
    <n v="0"/>
    <n v="0"/>
    <m/>
    <s v="7218|JA2594_1001"/>
    <n v="14"/>
    <x v="0"/>
    <m/>
    <s v="YES"/>
    <n v="20"/>
    <s v=""/>
    <s v=""/>
    <n v="0"/>
    <s v="X"/>
    <n v="1"/>
    <s v=""/>
    <s v=""/>
    <s v=""/>
    <s v=""/>
    <n v="5"/>
    <n v="0"/>
    <m/>
    <n v="-235"/>
    <n v="0"/>
    <s v=""/>
    <s v=""/>
  </r>
  <r>
    <n v="472"/>
    <s v="1709800000500"/>
    <s v="COMPRA DIRECTA FERRETERIA Y HERRAMIENTAS"/>
    <s v="1101870648"/>
    <s v="3"/>
    <d v="2025-05-19T00:00:00"/>
    <s v=""/>
    <s v="4200612503"/>
    <s v="30"/>
    <d v="2025-05-26T00:00:00"/>
    <d v="2025-05-26T00:00:00"/>
    <s v=""/>
    <d v="2025-06-09T00:00:00"/>
    <n v="30"/>
    <n v="8"/>
    <s v="Liberado"/>
    <n v="1"/>
    <n v="6"/>
    <n v="6"/>
    <n v="0"/>
    <n v="0"/>
    <n v="0"/>
    <s v="X"/>
    <s v="0.00"/>
    <s v=""/>
    <x v="23"/>
    <s v="OTROS FABRICANTES"/>
    <s v="1709800000500"/>
    <s v=""/>
    <n v="0"/>
    <n v="0"/>
    <m/>
    <s v="7218|JA2594_1001"/>
    <n v="14"/>
    <x v="0"/>
    <m/>
    <s v="YES"/>
    <n v="6"/>
    <s v=""/>
    <s v=""/>
    <n v="0"/>
    <s v="X"/>
    <n v="1"/>
    <s v=""/>
    <s v=""/>
    <s v=""/>
    <s v=""/>
    <n v="5"/>
    <n v="0"/>
    <m/>
    <n v="-235"/>
    <n v="0"/>
    <s v=""/>
    <s v=""/>
  </r>
  <r>
    <n v="473"/>
    <s v="1709800000500"/>
    <s v="COMPRA DIRECTA FERRETERIA Y HERRAMIENTAS"/>
    <s v="1101870648"/>
    <s v="4"/>
    <d v="2025-05-19T00:00:00"/>
    <s v=""/>
    <s v="4200612503"/>
    <s v="40"/>
    <d v="2025-05-26T00:00:00"/>
    <d v="2025-05-26T00:00:00"/>
    <s v=""/>
    <d v="2025-06-09T00:00:00"/>
    <n v="30"/>
    <n v="8"/>
    <s v="Liberado"/>
    <n v="1"/>
    <n v="6"/>
    <n v="6"/>
    <n v="0"/>
    <n v="0"/>
    <n v="0"/>
    <s v="X"/>
    <s v="0.00"/>
    <s v=""/>
    <x v="23"/>
    <s v="OTROS FABRICANTES"/>
    <s v="1709800000500"/>
    <s v=""/>
    <n v="0"/>
    <n v="0"/>
    <m/>
    <s v="7218|JA2594_1001"/>
    <n v="14"/>
    <x v="0"/>
    <m/>
    <s v="YES"/>
    <n v="6"/>
    <s v=""/>
    <s v=""/>
    <n v="0"/>
    <s v="X"/>
    <n v="1"/>
    <s v=""/>
    <s v=""/>
    <s v=""/>
    <s v=""/>
    <n v="5"/>
    <n v="0"/>
    <m/>
    <n v="-235"/>
    <n v="0"/>
    <s v=""/>
    <s v=""/>
  </r>
  <r>
    <n v="474"/>
    <s v="43211503"/>
    <s v="Kingston ValueRAM - DDR4 - m�dulo - 16 G"/>
    <s v="1101870650"/>
    <s v="1"/>
    <d v="2025-05-19T00:00:00"/>
    <s v=""/>
    <s v="4800003053"/>
    <s v="690"/>
    <d v="2025-05-10T00:00:00"/>
    <s v=""/>
    <s v=""/>
    <d v="2025-05-20T00:00:00"/>
    <n v="0"/>
    <n v="0"/>
    <s v=""/>
    <n v="1"/>
    <n v="1"/>
    <n v="1"/>
    <n v="0"/>
    <n v="0"/>
    <n v="0"/>
    <s v="X"/>
    <s v="0.00"/>
    <s v=""/>
    <x v="21"/>
    <s v=""/>
    <s v="5490987"/>
    <s v=""/>
    <n v="0"/>
    <n v="0"/>
    <m/>
    <s v="7218|JA2594_1001"/>
    <n v="10"/>
    <x v="0"/>
    <m/>
    <s v="YES"/>
    <n v="1"/>
    <s v=""/>
    <s v=""/>
    <n v="0"/>
    <s v="X"/>
    <n v="1"/>
    <s v=""/>
    <s v=""/>
    <s v=""/>
    <s v=""/>
    <n v="5"/>
    <n v="0"/>
    <m/>
    <n v="-255"/>
    <n v="0"/>
    <s v=""/>
    <s v=""/>
  </r>
  <r>
    <n v="475"/>
    <s v="31211904"/>
    <s v="Brocha para pintura Loctite  con punta p"/>
    <s v="1101871032"/>
    <s v="1"/>
    <d v="2025-05-20T00:00:00"/>
    <s v=""/>
    <s v="4800003072"/>
    <s v="650"/>
    <d v="2025-05-20T00:00:00"/>
    <s v=""/>
    <s v=""/>
    <d v="2025-05-21T00:00:00"/>
    <n v="0"/>
    <n v="0"/>
    <s v=""/>
    <n v="3"/>
    <n v="3"/>
    <n v="3"/>
    <n v="0"/>
    <n v="0"/>
    <n v="0"/>
    <s v="X"/>
    <s v="0.00"/>
    <s v=""/>
    <x v="0"/>
    <s v=""/>
    <s v="2907745"/>
    <s v=""/>
    <n v="0"/>
    <n v="0"/>
    <m/>
    <s v="7218|S24B05_S1071"/>
    <n v="1"/>
    <x v="0"/>
    <m/>
    <s v="YES"/>
    <n v="3"/>
    <s v=""/>
    <s v=""/>
    <n v="0"/>
    <s v="X"/>
    <n v="1"/>
    <s v=""/>
    <s v=""/>
    <s v=""/>
    <s v=""/>
    <n v="5"/>
    <n v="0"/>
    <m/>
    <n v="-254"/>
    <n v="0"/>
    <s v=""/>
    <s v=""/>
  </r>
  <r>
    <n v="476"/>
    <s v="46182002"/>
    <s v="Mascarillas desechables FFP1 9312+, seri"/>
    <s v="1101871032"/>
    <s v="2"/>
    <d v="2025-05-20T00:00:00"/>
    <s v=""/>
    <s v="4800003072"/>
    <s v="660"/>
    <d v="2025-05-20T00:00:00"/>
    <s v=""/>
    <s v=""/>
    <d v="2025-05-21T00:00:00"/>
    <n v="0"/>
    <n v="0"/>
    <s v=""/>
    <n v="1"/>
    <n v="1"/>
    <n v="1"/>
    <n v="0"/>
    <n v="0"/>
    <n v="0"/>
    <s v="X"/>
    <s v="0.00"/>
    <s v=""/>
    <x v="0"/>
    <s v=""/>
    <s v="7660378"/>
    <s v=""/>
    <n v="0"/>
    <n v="0"/>
    <m/>
    <s v="7218|S24B05_S1071"/>
    <n v="1"/>
    <x v="0"/>
    <m/>
    <s v="YES"/>
    <n v="1"/>
    <s v=""/>
    <s v=""/>
    <n v="0"/>
    <s v="X"/>
    <n v="1"/>
    <s v=""/>
    <s v=""/>
    <s v=""/>
    <s v=""/>
    <n v="5"/>
    <n v="0"/>
    <m/>
    <n v="-254"/>
    <n v="0"/>
    <s v=""/>
    <s v=""/>
  </r>
  <r>
    <n v="477"/>
    <s v="31161518"/>
    <s v="Tornillo Allen de cabeza cil&amp;#237;ndrica"/>
    <s v="1101871205"/>
    <s v="1"/>
    <d v="2025-05-20T00:00:00"/>
    <s v=""/>
    <s v="4800003073"/>
    <s v="30"/>
    <d v="2025-05-20T00:00:00"/>
    <s v=""/>
    <s v=""/>
    <d v="2025-05-21T00:00:00"/>
    <n v="0"/>
    <n v="0"/>
    <s v=""/>
    <n v="1"/>
    <n v="1"/>
    <n v="1"/>
    <n v="0"/>
    <n v="0"/>
    <n v="0"/>
    <s v="X"/>
    <s v="0.00"/>
    <s v=""/>
    <x v="0"/>
    <s v=""/>
    <s v="0293325"/>
    <s v=""/>
    <n v="0"/>
    <n v="0"/>
    <m/>
    <s v="7218|S24B05_S1071"/>
    <n v="1"/>
    <x v="0"/>
    <m/>
    <s v="YES"/>
    <n v="1"/>
    <s v=""/>
    <s v=""/>
    <n v="0"/>
    <s v="X"/>
    <n v="1"/>
    <s v=""/>
    <s v=""/>
    <s v=""/>
    <s v=""/>
    <n v="5"/>
    <n v="0"/>
    <m/>
    <n v="-254"/>
    <n v="0"/>
    <s v=""/>
    <s v=""/>
  </r>
  <r>
    <n v="478"/>
    <s v="1709800000500"/>
    <s v="COMPRA DIRECTA FERRETERIA Y HERRAMIENTAS"/>
    <s v="1101871581"/>
    <s v="1"/>
    <d v="2025-05-21T00:00:00"/>
    <s v=""/>
    <s v="4200612677"/>
    <s v="10"/>
    <d v="2025-05-27T00:00:00"/>
    <d v="2025-05-27T00:00:00"/>
    <s v=""/>
    <d v="2025-06-10T00:00:00"/>
    <n v="30"/>
    <n v="8"/>
    <s v="Liberado"/>
    <n v="1"/>
    <n v="1"/>
    <n v="1"/>
    <n v="0"/>
    <n v="0"/>
    <n v="0"/>
    <s v="X"/>
    <s v="0.00"/>
    <s v=""/>
    <x v="23"/>
    <s v="OTROS FABRICANTES"/>
    <s v="1709800000500"/>
    <s v=""/>
    <n v="0"/>
    <n v="0"/>
    <m/>
    <s v="7218|JA2594_1001"/>
    <n v="14"/>
    <x v="0"/>
    <m/>
    <s v="YES"/>
    <n v="1"/>
    <s v=""/>
    <s v=""/>
    <n v="0"/>
    <s v="X"/>
    <n v="1"/>
    <s v=""/>
    <s v=""/>
    <s v=""/>
    <s v=""/>
    <n v="5"/>
    <n v="0"/>
    <m/>
    <n v="-234"/>
    <n v="0"/>
    <s v=""/>
    <s v=""/>
  </r>
  <r>
    <n v="479"/>
    <s v=""/>
    <s v="TRABAJOS MONTAJE SIM H175"/>
    <s v="1101872115"/>
    <s v="1"/>
    <d v="2025-05-22T00:00:00"/>
    <s v=""/>
    <s v="4300346671"/>
    <s v="10"/>
    <d v="2025-05-26T00:00:00"/>
    <d v="2025-05-26T00:00:00"/>
    <s v=""/>
    <d v="2025-06-14T00:00:00"/>
    <n v="0"/>
    <n v="0"/>
    <s v="Liberado"/>
    <n v="1"/>
    <n v="1"/>
    <n v="0"/>
    <n v="0"/>
    <n v="0"/>
    <n v="0"/>
    <s v="X"/>
    <s v="0.00"/>
    <s v=""/>
    <x v="3"/>
    <s v=""/>
    <s v=""/>
    <s v=""/>
    <n v="0"/>
    <n v="0"/>
    <m/>
    <s v="7218|JA2593_1001"/>
    <n v="19"/>
    <x v="0"/>
    <m/>
    <s v="YES"/>
    <n v="0"/>
    <s v=""/>
    <s v=""/>
    <n v="0"/>
    <s v="X"/>
    <n v="1"/>
    <s v=""/>
    <s v=""/>
    <s v=""/>
    <s v=""/>
    <n v="5"/>
    <n v="0"/>
    <m/>
    <n v="-230"/>
    <n v="0"/>
    <s v=""/>
    <s v=""/>
  </r>
  <r>
    <n v="480"/>
    <s v="26121609"/>
    <s v="Cable telef&amp;#243;nico Decelect, 2 pares,"/>
    <s v="1101872649"/>
    <s v="1"/>
    <d v="2025-05-23T00:00:00"/>
    <s v=""/>
    <s v="4800003080"/>
    <s v="80"/>
    <d v="2025-05-23T00:00:00"/>
    <s v=""/>
    <s v=""/>
    <d v="2025-05-24T00:00:00"/>
    <n v="0"/>
    <n v="0"/>
    <s v=""/>
    <n v="1"/>
    <n v="1"/>
    <n v="1"/>
    <n v="0"/>
    <n v="0"/>
    <n v="0"/>
    <s v="X"/>
    <s v="0.00"/>
    <s v=""/>
    <x v="0"/>
    <s v=""/>
    <s v="5185667"/>
    <s v=""/>
    <n v="0"/>
    <n v="0"/>
    <m/>
    <s v="7218|JA2582_1001"/>
    <n v="1"/>
    <x v="0"/>
    <m/>
    <s v="YES"/>
    <n v="1"/>
    <s v=""/>
    <s v=""/>
    <n v="0"/>
    <s v="X"/>
    <n v="1"/>
    <s v=""/>
    <s v=""/>
    <s v=""/>
    <s v=""/>
    <n v="5"/>
    <n v="0"/>
    <m/>
    <n v="-251"/>
    <n v="0"/>
    <s v=""/>
    <s v=""/>
  </r>
  <r>
    <n v="481"/>
    <s v="31162906"/>
    <s v="Abrazadera HI-TORQUE de Acero inoxidable"/>
    <s v="1101873624"/>
    <s v="1"/>
    <d v="2025-05-27T00:00:00"/>
    <s v=""/>
    <s v="4800003085"/>
    <s v="120"/>
    <d v="2025-05-27T00:00:00"/>
    <s v=""/>
    <s v=""/>
    <d v="2025-05-28T00:00:00"/>
    <n v="0"/>
    <n v="0"/>
    <s v=""/>
    <n v="10"/>
    <n v="10"/>
    <n v="10"/>
    <n v="0"/>
    <n v="0"/>
    <n v="0"/>
    <s v="X"/>
    <s v="0.00"/>
    <s v=""/>
    <x v="0"/>
    <s v=""/>
    <s v="2682684"/>
    <s v=""/>
    <n v="0"/>
    <n v="0"/>
    <m/>
    <s v="7218|S24B05_S1071"/>
    <n v="1"/>
    <x v="0"/>
    <m/>
    <s v="YES"/>
    <n v="10"/>
    <s v=""/>
    <s v=""/>
    <n v="0"/>
    <s v="X"/>
    <n v="1"/>
    <s v=""/>
    <s v=""/>
    <s v=""/>
    <s v=""/>
    <n v="5"/>
    <n v="0"/>
    <m/>
    <n v="-247"/>
    <n v="0"/>
    <s v=""/>
    <s v=""/>
  </r>
  <r>
    <n v="482"/>
    <s v="1709800000500"/>
    <s v="COMPRA DIRECTA FERRETERIA Y HERRAMIENTAS"/>
    <s v="1101874504"/>
    <s v="1"/>
    <d v="2025-05-28T00:00:00"/>
    <s v=""/>
    <s v="4200613724"/>
    <s v="10"/>
    <d v="2025-06-02T00:00:00"/>
    <d v="2025-06-02T00:00:00"/>
    <s v=""/>
    <d v="2025-06-16T00:00:00"/>
    <n v="30"/>
    <n v="8"/>
    <s v="Liberado"/>
    <n v="1"/>
    <n v="1"/>
    <n v="1"/>
    <n v="0"/>
    <n v="0"/>
    <n v="0"/>
    <s v="X"/>
    <s v="0.00"/>
    <s v=""/>
    <x v="23"/>
    <s v="OTROS FABRICANTES"/>
    <s v="1709800000500"/>
    <s v=""/>
    <n v="0"/>
    <n v="0"/>
    <m/>
    <s v="7218|JA2594_1001"/>
    <n v="14"/>
    <x v="0"/>
    <m/>
    <s v="YES"/>
    <n v="1"/>
    <s v=""/>
    <s v=""/>
    <n v="0"/>
    <s v="X"/>
    <n v="1"/>
    <s v=""/>
    <s v=""/>
    <s v=""/>
    <s v=""/>
    <n v="5"/>
    <n v="0"/>
    <m/>
    <n v="-228"/>
    <n v="0"/>
    <s v=""/>
    <s v=""/>
  </r>
  <r>
    <n v="483"/>
    <s v="1709800000500"/>
    <s v="COMPRA DIRECTA FERRETERIA Y HERRAMIENTAS"/>
    <s v="1101874516"/>
    <s v="1"/>
    <d v="2025-05-28T00:00:00"/>
    <s v=""/>
    <s v="4200613726"/>
    <s v="10"/>
    <d v="2025-06-02T00:00:00"/>
    <d v="2025-06-02T00:00:00"/>
    <s v=""/>
    <d v="2025-06-16T00:00:00"/>
    <n v="30"/>
    <n v="8"/>
    <s v="Liberado"/>
    <n v="1"/>
    <n v="100"/>
    <n v="100"/>
    <n v="0"/>
    <n v="0"/>
    <n v="0"/>
    <s v="X"/>
    <s v="0.00"/>
    <s v=""/>
    <x v="23"/>
    <s v="OTROS FABRICANTES"/>
    <s v="1709800000500"/>
    <s v=""/>
    <n v="0"/>
    <n v="0"/>
    <m/>
    <s v="7218|JA2594_1001"/>
    <n v="14"/>
    <x v="0"/>
    <m/>
    <s v="YES"/>
    <n v="100"/>
    <s v=""/>
    <s v=""/>
    <n v="0"/>
    <s v="X"/>
    <n v="1"/>
    <s v=""/>
    <s v=""/>
    <s v=""/>
    <s v=""/>
    <n v="5"/>
    <n v="0"/>
    <m/>
    <n v="-228"/>
    <n v="0"/>
    <s v=""/>
    <s v=""/>
  </r>
  <r>
    <n v="484"/>
    <s v="47131821"/>
    <s v="Desengrasante industrial 3M Industrial D"/>
    <s v="1101874630"/>
    <s v="1"/>
    <d v="2025-05-28T00:00:00"/>
    <s v=""/>
    <s v="4800003089"/>
    <s v="590"/>
    <d v="2025-05-28T00:00:00"/>
    <s v=""/>
    <s v=""/>
    <d v="2025-05-29T00:00:00"/>
    <n v="0"/>
    <n v="0"/>
    <s v=""/>
    <n v="2"/>
    <n v="2"/>
    <n v="2"/>
    <n v="0"/>
    <n v="0"/>
    <n v="0"/>
    <s v="X"/>
    <s v="0.00"/>
    <s v=""/>
    <x v="0"/>
    <s v=""/>
    <s v="1921475"/>
    <s v=""/>
    <n v="0"/>
    <n v="0"/>
    <m/>
    <s v="7218|S24B05_S1071"/>
    <n v="1"/>
    <x v="0"/>
    <m/>
    <s v="YES"/>
    <n v="2"/>
    <s v=""/>
    <s v=""/>
    <n v="0"/>
    <s v="X"/>
    <n v="1"/>
    <s v=""/>
    <s v=""/>
    <s v=""/>
    <s v=""/>
    <n v="5"/>
    <n v="0"/>
    <m/>
    <n v="-246"/>
    <n v="0"/>
    <s v=""/>
    <s v=""/>
  </r>
  <r>
    <n v="485"/>
    <s v="1359900000500"/>
    <s v="COMPRA DIRECTA ELECTRICOS/ELECTRONICOS"/>
    <s v="1101875026"/>
    <s v="1"/>
    <d v="2025-05-29T00:00:00"/>
    <s v=""/>
    <s v="4200613313"/>
    <s v="10"/>
    <d v="2025-05-29T00:00:00"/>
    <d v="2025-05-30T00:00:00"/>
    <s v=""/>
    <d v="2025-06-12T00:00:00"/>
    <n v="30"/>
    <n v="8"/>
    <s v="Liberado"/>
    <n v="1"/>
    <n v="1"/>
    <n v="1"/>
    <n v="0"/>
    <n v="0"/>
    <n v="0"/>
    <s v="X"/>
    <s v="0.00"/>
    <s v=""/>
    <x v="9"/>
    <s v="OTROS FABRICANTES"/>
    <s v="1359900000500"/>
    <s v=""/>
    <n v="0"/>
    <n v="0"/>
    <m/>
    <s v="7218|JA2594_1001"/>
    <n v="14"/>
    <x v="0"/>
    <m/>
    <s v="YES"/>
    <n v="1"/>
    <s v=""/>
    <s v=""/>
    <n v="0"/>
    <s v="X"/>
    <n v="1"/>
    <s v=""/>
    <s v=""/>
    <s v=""/>
    <s v=""/>
    <n v="5"/>
    <n v="0"/>
    <m/>
    <n v="-232"/>
    <n v="0"/>
    <s v=""/>
    <s v=""/>
  </r>
  <r>
    <n v="486"/>
    <s v="1359900000500"/>
    <s v="COMPRA DIRECTA ELECTRICOS/ELECTRONICOS"/>
    <s v="1101875026"/>
    <s v="2"/>
    <d v="2025-05-29T00:00:00"/>
    <s v=""/>
    <s v="4200613313"/>
    <s v="20"/>
    <d v="2025-05-29T00:00:00"/>
    <d v="2025-05-30T00:00:00"/>
    <s v=""/>
    <d v="2025-06-12T00:00:00"/>
    <n v="30"/>
    <n v="8"/>
    <s v="Liberado"/>
    <n v="1"/>
    <n v="1"/>
    <n v="1"/>
    <n v="0"/>
    <n v="0"/>
    <n v="0"/>
    <s v="X"/>
    <s v="0.00"/>
    <s v=""/>
    <x v="9"/>
    <s v="OTROS FABRICANTES"/>
    <s v="1359900000500"/>
    <s v=""/>
    <n v="0"/>
    <n v="0"/>
    <m/>
    <s v="7218|JA2594_1001"/>
    <n v="14"/>
    <x v="0"/>
    <m/>
    <s v="YES"/>
    <n v="1"/>
    <s v=""/>
    <s v=""/>
    <n v="0"/>
    <s v="X"/>
    <n v="1"/>
    <s v=""/>
    <s v=""/>
    <s v=""/>
    <s v=""/>
    <n v="5"/>
    <n v="0"/>
    <m/>
    <n v="-232"/>
    <n v="0"/>
    <s v=""/>
    <s v=""/>
  </r>
  <r>
    <n v="487"/>
    <s v="1359900000500"/>
    <s v="COMPRA DIRECTA ELECTRICOS/ELECTRONICOS"/>
    <s v="1101875035"/>
    <s v="1"/>
    <d v="2025-05-29T00:00:00"/>
    <s v=""/>
    <s v="4200613559"/>
    <s v="20"/>
    <d v="2025-06-02T00:00:00"/>
    <d v="2025-06-02T00:00:00"/>
    <s v=""/>
    <d v="2025-06-16T00:00:00"/>
    <n v="30"/>
    <n v="8"/>
    <s v="Liberado"/>
    <n v="1"/>
    <n v="1"/>
    <n v="1"/>
    <n v="0"/>
    <n v="0"/>
    <n v="0"/>
    <s v="X"/>
    <s v="0.00"/>
    <s v=""/>
    <x v="6"/>
    <s v="OTROS FABRICANTES"/>
    <s v="1359900000500"/>
    <s v=""/>
    <n v="0"/>
    <n v="0"/>
    <m/>
    <s v="7218|JA2594_1001"/>
    <n v="14"/>
    <x v="0"/>
    <m/>
    <s v="YES"/>
    <n v="1"/>
    <s v=""/>
    <s v=""/>
    <n v="0"/>
    <s v="X"/>
    <n v="1"/>
    <s v=""/>
    <s v=""/>
    <s v=""/>
    <s v=""/>
    <n v="5"/>
    <n v="0"/>
    <m/>
    <n v="-228"/>
    <n v="0"/>
    <s v=""/>
    <s v=""/>
  </r>
  <r>
    <n v="488"/>
    <s v=""/>
    <s v="TRABAJOS MONTAJE SIM H175"/>
    <s v="1101876071"/>
    <s v="1"/>
    <d v="2025-06-02T00:00:00"/>
    <s v=""/>
    <s v="4300347247"/>
    <s v="30"/>
    <d v="2025-06-03T00:00:00"/>
    <d v="2025-06-05T00:00:00"/>
    <s v=""/>
    <d v="2025-08-25T00:00:00"/>
    <n v="0"/>
    <n v="0"/>
    <s v="Liberado"/>
    <n v="1"/>
    <n v="1"/>
    <n v="0"/>
    <n v="0"/>
    <n v="0"/>
    <n v="0"/>
    <s v="X"/>
    <s v="0.00"/>
    <s v=""/>
    <x v="3"/>
    <s v=""/>
    <s v=""/>
    <s v=""/>
    <n v="1"/>
    <n v="1"/>
    <m/>
    <s v="7218|JA2593_1001"/>
    <n v="83"/>
    <x v="0"/>
    <m/>
    <s v="YES"/>
    <n v="0"/>
    <s v=""/>
    <s v=""/>
    <n v="0"/>
    <s v="X"/>
    <n v="1"/>
    <s v=""/>
    <s v=""/>
    <s v=""/>
    <s v=""/>
    <n v="6"/>
    <n v="0"/>
    <m/>
    <n v="-158"/>
    <n v="0"/>
    <s v=""/>
    <s v=""/>
  </r>
  <r>
    <n v="489"/>
    <s v="1709800000500"/>
    <s v="COMPRA DIRECTA FERRETERIA Y HERRAMIENTAS"/>
    <s v="1101876404"/>
    <s v="1"/>
    <d v="2025-06-03T00:00:00"/>
    <s v=""/>
    <s v="4200614302"/>
    <s v="10"/>
    <d v="2025-06-05T00:00:00"/>
    <d v="2025-06-05T00:00:00"/>
    <s v=""/>
    <d v="2025-06-19T00:00:00"/>
    <n v="30"/>
    <n v="8"/>
    <s v="Liberado"/>
    <n v="1"/>
    <n v="110"/>
    <n v="110"/>
    <n v="0"/>
    <n v="0"/>
    <n v="0"/>
    <s v="X"/>
    <s v="0.00"/>
    <s v=""/>
    <x v="23"/>
    <s v="OTROS FABRICANTES"/>
    <s v="1709800000500"/>
    <s v=""/>
    <n v="0"/>
    <n v="0"/>
    <m/>
    <s v="7218|JA2594_1001"/>
    <n v="14"/>
    <x v="0"/>
    <m/>
    <s v="YES"/>
    <n v="110"/>
    <s v=""/>
    <s v=""/>
    <n v="0"/>
    <s v="X"/>
    <n v="1"/>
    <s v=""/>
    <s v=""/>
    <s v=""/>
    <s v=""/>
    <n v="6"/>
    <n v="0"/>
    <m/>
    <n v="-225"/>
    <n v="0"/>
    <s v=""/>
    <s v=""/>
  </r>
  <r>
    <n v="490"/>
    <s v="1709800000500"/>
    <s v="COMPRA DIRECTA FERRETERIA Y HERRAMIENTAS"/>
    <s v="1101876404"/>
    <s v="2"/>
    <d v="2025-06-03T00:00:00"/>
    <s v=""/>
    <s v="4200614302"/>
    <s v="20"/>
    <d v="2025-06-05T00:00:00"/>
    <d v="2025-06-05T00:00:00"/>
    <s v=""/>
    <d v="2025-06-19T00:00:00"/>
    <n v="30"/>
    <n v="8"/>
    <s v="Liberado"/>
    <n v="1"/>
    <n v="50"/>
    <n v="50"/>
    <n v="0"/>
    <n v="0"/>
    <n v="0"/>
    <s v="X"/>
    <s v="0.00"/>
    <s v=""/>
    <x v="23"/>
    <s v="OTROS FABRICANTES"/>
    <s v="1709800000500"/>
    <s v=""/>
    <n v="0"/>
    <n v="0"/>
    <m/>
    <s v="7218|JA2594_1001"/>
    <n v="14"/>
    <x v="0"/>
    <m/>
    <s v="YES"/>
    <n v="50"/>
    <s v=""/>
    <s v=""/>
    <n v="0"/>
    <s v="X"/>
    <n v="1"/>
    <s v=""/>
    <s v=""/>
    <s v=""/>
    <s v=""/>
    <n v="6"/>
    <n v="0"/>
    <m/>
    <n v="-225"/>
    <n v="0"/>
    <s v=""/>
    <s v=""/>
  </r>
  <r>
    <n v="491"/>
    <s v="1709800000500"/>
    <s v="COMPRA DIRECTA FERRETERIA Y HERRAMIENTAS"/>
    <s v="1101876404"/>
    <s v="3"/>
    <d v="2025-06-03T00:00:00"/>
    <s v=""/>
    <s v="4200614302"/>
    <s v="30"/>
    <d v="2025-06-05T00:00:00"/>
    <d v="2025-06-05T00:00:00"/>
    <s v=""/>
    <d v="2025-06-19T00:00:00"/>
    <n v="30"/>
    <n v="8"/>
    <s v="Liberado"/>
    <n v="1"/>
    <n v="30"/>
    <n v="30"/>
    <n v="0"/>
    <n v="0"/>
    <n v="0"/>
    <s v="X"/>
    <s v="0.00"/>
    <s v=""/>
    <x v="23"/>
    <s v="OTROS FABRICANTES"/>
    <s v="1709800000500"/>
    <s v=""/>
    <n v="0"/>
    <n v="0"/>
    <m/>
    <s v="7218|JA2594_1001"/>
    <n v="14"/>
    <x v="0"/>
    <m/>
    <s v="YES"/>
    <n v="30"/>
    <s v=""/>
    <s v=""/>
    <n v="0"/>
    <s v="X"/>
    <n v="1"/>
    <s v=""/>
    <s v=""/>
    <s v=""/>
    <s v=""/>
    <n v="6"/>
    <n v="0"/>
    <m/>
    <n v="-225"/>
    <n v="0"/>
    <s v=""/>
    <s v=""/>
  </r>
  <r>
    <n v="492"/>
    <s v="1709800000500"/>
    <s v="COMPRA DIRECTA FERRETERIA Y HERRAMIENTAS"/>
    <s v="1101876404"/>
    <s v="4"/>
    <d v="2025-06-03T00:00:00"/>
    <s v=""/>
    <s v="4200614302"/>
    <s v="40"/>
    <d v="2025-06-05T00:00:00"/>
    <d v="2025-06-05T00:00:00"/>
    <s v=""/>
    <d v="2025-06-19T00:00:00"/>
    <n v="30"/>
    <n v="8"/>
    <s v="Liberado"/>
    <n v="1"/>
    <n v="10"/>
    <n v="10"/>
    <n v="0"/>
    <n v="0"/>
    <n v="0"/>
    <s v="X"/>
    <s v="0.00"/>
    <s v=""/>
    <x v="23"/>
    <s v="OTROS FABRICANTES"/>
    <s v="1709800000500"/>
    <s v=""/>
    <n v="0"/>
    <n v="0"/>
    <m/>
    <s v="7218|JA2594_1001"/>
    <n v="14"/>
    <x v="0"/>
    <m/>
    <s v="YES"/>
    <n v="10"/>
    <s v=""/>
    <s v=""/>
    <n v="0"/>
    <s v="X"/>
    <n v="1"/>
    <s v=""/>
    <s v=""/>
    <s v=""/>
    <s v=""/>
    <n v="6"/>
    <n v="0"/>
    <m/>
    <n v="-225"/>
    <n v="0"/>
    <s v=""/>
    <s v=""/>
  </r>
  <r>
    <n v="493"/>
    <s v="1709800000500"/>
    <s v="COMPRA DIRECTA FERRETERIA Y HERRAMIENTAS"/>
    <s v="1101876404"/>
    <s v="5"/>
    <d v="2025-06-03T00:00:00"/>
    <s v=""/>
    <s v="4200614302"/>
    <s v="50"/>
    <d v="2025-06-05T00:00:00"/>
    <d v="2025-06-05T00:00:00"/>
    <s v=""/>
    <d v="2025-06-19T00:00:00"/>
    <n v="30"/>
    <n v="8"/>
    <s v="Liberado"/>
    <n v="1"/>
    <n v="40"/>
    <n v="40"/>
    <n v="0"/>
    <n v="0"/>
    <n v="0"/>
    <s v="X"/>
    <s v="0.00"/>
    <s v=""/>
    <x v="23"/>
    <s v="OTROS FABRICANTES"/>
    <s v="1709800000500"/>
    <s v=""/>
    <n v="0"/>
    <n v="0"/>
    <m/>
    <s v="7218|JA2594_1001"/>
    <n v="14"/>
    <x v="0"/>
    <m/>
    <s v="YES"/>
    <n v="40"/>
    <s v=""/>
    <s v=""/>
    <n v="0"/>
    <s v="X"/>
    <n v="1"/>
    <s v=""/>
    <s v=""/>
    <s v=""/>
    <s v=""/>
    <n v="6"/>
    <n v="0"/>
    <m/>
    <n v="-225"/>
    <n v="0"/>
    <s v=""/>
    <s v=""/>
  </r>
  <r>
    <n v="494"/>
    <s v="1709800000500"/>
    <s v="COMPRA DIRECTA FERRETERIA Y HERRAMIENTAS"/>
    <s v="1101876404"/>
    <s v="6"/>
    <d v="2025-06-03T00:00:00"/>
    <s v=""/>
    <s v="4200614302"/>
    <s v="60"/>
    <d v="2025-06-05T00:00:00"/>
    <d v="2025-06-05T00:00:00"/>
    <s v=""/>
    <d v="2025-06-19T00:00:00"/>
    <n v="30"/>
    <n v="8"/>
    <s v="Liberado"/>
    <n v="1"/>
    <n v="30"/>
    <n v="30"/>
    <n v="0"/>
    <n v="0"/>
    <n v="0"/>
    <s v="X"/>
    <s v="0.00"/>
    <s v=""/>
    <x v="23"/>
    <s v="OTROS FABRICANTES"/>
    <s v="1709800000500"/>
    <s v=""/>
    <n v="0"/>
    <n v="0"/>
    <m/>
    <s v="7218|JA2594_1001"/>
    <n v="14"/>
    <x v="0"/>
    <m/>
    <s v="YES"/>
    <n v="30"/>
    <s v=""/>
    <s v=""/>
    <n v="0"/>
    <s v="X"/>
    <n v="1"/>
    <s v=""/>
    <s v=""/>
    <s v=""/>
    <s v=""/>
    <n v="6"/>
    <n v="0"/>
    <m/>
    <n v="-225"/>
    <n v="0"/>
    <s v=""/>
    <s v=""/>
  </r>
  <r>
    <n v="495"/>
    <s v="1709800000500"/>
    <s v="COMPRA DIRECTA FERRETERIA Y HERRAMIENTAS"/>
    <s v="1101876404"/>
    <s v="7"/>
    <d v="2025-06-03T00:00:00"/>
    <s v=""/>
    <s v="4200614302"/>
    <s v="70"/>
    <d v="2025-06-05T00:00:00"/>
    <d v="2025-06-05T00:00:00"/>
    <s v=""/>
    <d v="2025-06-19T00:00:00"/>
    <n v="30"/>
    <n v="8"/>
    <s v="Liberado"/>
    <n v="1"/>
    <n v="70"/>
    <n v="70"/>
    <n v="0"/>
    <n v="0"/>
    <n v="0"/>
    <s v="X"/>
    <s v="0.00"/>
    <s v=""/>
    <x v="23"/>
    <s v="OTROS FABRICANTES"/>
    <s v="1709800000500"/>
    <s v=""/>
    <n v="0"/>
    <n v="0"/>
    <m/>
    <s v="7218|JA2594_1001"/>
    <n v="14"/>
    <x v="0"/>
    <m/>
    <s v="YES"/>
    <n v="70"/>
    <s v=""/>
    <s v=""/>
    <n v="0"/>
    <s v="X"/>
    <n v="1"/>
    <s v=""/>
    <s v=""/>
    <s v=""/>
    <s v=""/>
    <n v="6"/>
    <n v="0"/>
    <m/>
    <n v="-225"/>
    <n v="0"/>
    <s v=""/>
    <s v=""/>
  </r>
  <r>
    <n v="496"/>
    <s v="1709800000500"/>
    <s v="COMPRA DIRECTA FERRETERIA Y HERRAMIENTAS"/>
    <s v="1101876404"/>
    <s v="8"/>
    <d v="2025-06-03T00:00:00"/>
    <s v=""/>
    <s v="4200614302"/>
    <s v="80"/>
    <d v="2025-06-05T00:00:00"/>
    <d v="2025-06-05T00:00:00"/>
    <s v=""/>
    <d v="2025-06-19T00:00:00"/>
    <n v="30"/>
    <n v="8"/>
    <s v="Liberado"/>
    <n v="1"/>
    <n v="30"/>
    <n v="30"/>
    <n v="0"/>
    <n v="0"/>
    <n v="0"/>
    <s v="X"/>
    <s v="0.00"/>
    <s v=""/>
    <x v="23"/>
    <s v="OTROS FABRICANTES"/>
    <s v="1709800000500"/>
    <s v=""/>
    <n v="0"/>
    <n v="0"/>
    <m/>
    <s v="7218|JA2594_1001"/>
    <n v="14"/>
    <x v="0"/>
    <m/>
    <s v="YES"/>
    <n v="30"/>
    <s v=""/>
    <s v=""/>
    <n v="0"/>
    <s v="X"/>
    <n v="1"/>
    <s v=""/>
    <s v=""/>
    <s v=""/>
    <s v=""/>
    <n v="6"/>
    <n v="0"/>
    <m/>
    <n v="-225"/>
    <n v="0"/>
    <s v=""/>
    <s v=""/>
  </r>
  <r>
    <n v="497"/>
    <s v="1709800000500"/>
    <s v="COMPRA DIRECTA FERRETERIA Y HERRAMIENTAS"/>
    <s v="1101876404"/>
    <s v="9"/>
    <d v="2025-06-03T00:00:00"/>
    <s v=""/>
    <s v="4200614302"/>
    <s v="90"/>
    <d v="2025-06-05T00:00:00"/>
    <d v="2025-06-05T00:00:00"/>
    <s v=""/>
    <d v="2025-06-19T00:00:00"/>
    <n v="30"/>
    <n v="8"/>
    <s v="Liberado"/>
    <n v="1"/>
    <n v="30"/>
    <n v="30"/>
    <n v="0"/>
    <n v="0"/>
    <n v="0"/>
    <s v="X"/>
    <s v="0.00"/>
    <s v=""/>
    <x v="23"/>
    <s v="OTROS FABRICANTES"/>
    <s v="1709800000500"/>
    <s v=""/>
    <n v="0"/>
    <n v="0"/>
    <m/>
    <s v="7218|JA2594_1001"/>
    <n v="14"/>
    <x v="0"/>
    <m/>
    <s v="YES"/>
    <n v="30"/>
    <s v=""/>
    <s v=""/>
    <n v="0"/>
    <s v="X"/>
    <n v="1"/>
    <s v=""/>
    <s v=""/>
    <s v=""/>
    <s v=""/>
    <n v="6"/>
    <n v="0"/>
    <m/>
    <n v="-225"/>
    <n v="0"/>
    <s v=""/>
    <s v=""/>
  </r>
  <r>
    <n v="498"/>
    <s v="39121421"/>
    <s v="Carcasa de conector Molex 39-01-4031, Se"/>
    <s v="1101876743"/>
    <s v="1"/>
    <d v="2025-06-04T00:00:00"/>
    <s v=""/>
    <s v="4800003109"/>
    <s v="110"/>
    <d v="2025-06-04T00:00:00"/>
    <s v=""/>
    <s v=""/>
    <d v="2025-06-05T00:00:00"/>
    <n v="0"/>
    <n v="0"/>
    <s v=""/>
    <n v="10"/>
    <n v="10"/>
    <n v="10"/>
    <n v="0"/>
    <n v="0"/>
    <n v="0"/>
    <s v="X"/>
    <s v="0.00"/>
    <s v=""/>
    <x v="0"/>
    <s v=""/>
    <s v="6795842"/>
    <s v=""/>
    <n v="0"/>
    <n v="0"/>
    <m/>
    <s v="7218|JA2582_1001"/>
    <n v="1"/>
    <x v="0"/>
    <m/>
    <s v="YES"/>
    <n v="10"/>
    <s v=""/>
    <s v=""/>
    <n v="0"/>
    <s v="X"/>
    <n v="1"/>
    <s v=""/>
    <s v=""/>
    <s v=""/>
    <s v=""/>
    <n v="6"/>
    <n v="0"/>
    <m/>
    <n v="-239"/>
    <n v="0"/>
    <s v=""/>
    <s v=""/>
  </r>
  <r>
    <n v="499"/>
    <s v=""/>
    <s v="ADEC. LUMINARIAS BANCO ST.01"/>
    <s v="1101876885"/>
    <s v="1"/>
    <d v="2025-06-04T00:00:00"/>
    <s v=""/>
    <s v="4300348534"/>
    <s v="10"/>
    <d v="2025-06-25T00:00:00"/>
    <d v="2025-06-26T00:00:00"/>
    <s v=""/>
    <d v="2025-10-31T00:00:00"/>
    <n v="0"/>
    <n v="0"/>
    <s v="Liberado"/>
    <n v="1"/>
    <n v="1"/>
    <n v="0"/>
    <n v="0"/>
    <n v="0"/>
    <n v="0"/>
    <s v=""/>
    <s v="0.00"/>
    <s v=""/>
    <x v="31"/>
    <s v=""/>
    <s v=""/>
    <s v=""/>
    <n v="0"/>
    <n v="0"/>
    <m/>
    <s v="7218|JA2594_1001"/>
    <n v="128"/>
    <x v="0"/>
    <m/>
    <s v=""/>
    <s v=""/>
    <s v=""/>
    <s v=""/>
    <n v="1"/>
    <s v=""/>
    <n v="0"/>
    <s v=""/>
    <s v=""/>
    <s v=""/>
    <s v=""/>
    <n v="6"/>
    <n v="1"/>
    <m/>
    <n v="-91"/>
    <n v="0"/>
    <s v=""/>
    <s v=""/>
  </r>
  <r>
    <n v="500"/>
    <s v="1359900000500"/>
    <s v="COMPRA DIRECTA ELECTRICOS/ELECTRONICOS"/>
    <s v="1101876990"/>
    <s v="1"/>
    <d v="2025-06-04T00:00:00"/>
    <s v=""/>
    <s v="4200616938"/>
    <s v="20"/>
    <d v="2025-06-24T00:00:00"/>
    <d v="2025-06-25T00:00:00"/>
    <s v=""/>
    <d v="2025-07-08T00:00:00"/>
    <n v="30"/>
    <n v="8"/>
    <s v="Liberado"/>
    <n v="2"/>
    <n v="2"/>
    <n v="2"/>
    <n v="0"/>
    <n v="0"/>
    <n v="0"/>
    <s v="X"/>
    <s v="0.00"/>
    <s v=""/>
    <x v="6"/>
    <s v="OTROS FABRICANTES"/>
    <s v="1359900000500"/>
    <s v=""/>
    <n v="0"/>
    <n v="0"/>
    <m/>
    <s v="7218|S24B05_S08"/>
    <n v="14"/>
    <x v="0"/>
    <m/>
    <s v="YES"/>
    <n v="2"/>
    <s v=""/>
    <s v=""/>
    <n v="0"/>
    <s v="X"/>
    <n v="1"/>
    <s v=""/>
    <s v=""/>
    <s v=""/>
    <s v=""/>
    <n v="6"/>
    <n v="0"/>
    <m/>
    <n v="-206"/>
    <n v="0"/>
    <s v=""/>
    <s v=""/>
  </r>
  <r>
    <n v="501"/>
    <s v="1709800000500"/>
    <s v="COMPRA DIRECTA FERRETERIA Y HERRAMIENTAS"/>
    <s v="1101877066"/>
    <s v="1"/>
    <d v="2025-06-04T00:00:00"/>
    <s v=""/>
    <s v="4200614720"/>
    <s v="10"/>
    <d v="2025-06-09T00:00:00"/>
    <d v="2025-06-09T00:00:00"/>
    <s v=""/>
    <d v="2025-06-23T00:00:00"/>
    <n v="30"/>
    <n v="8"/>
    <s v="Liberado"/>
    <n v="1"/>
    <n v="1"/>
    <n v="1"/>
    <n v="0"/>
    <n v="0"/>
    <n v="0"/>
    <s v="X"/>
    <s v="0.00"/>
    <s v=""/>
    <x v="23"/>
    <s v="OTROS FABRICANTES"/>
    <s v="1709800000500"/>
    <s v=""/>
    <n v="0"/>
    <n v="0"/>
    <m/>
    <s v="7218|JA2594_1001"/>
    <n v="14"/>
    <x v="0"/>
    <m/>
    <s v="YES"/>
    <n v="1"/>
    <s v=""/>
    <s v=""/>
    <n v="0"/>
    <s v="X"/>
    <n v="1"/>
    <s v=""/>
    <s v=""/>
    <s v=""/>
    <s v=""/>
    <n v="6"/>
    <n v="0"/>
    <m/>
    <n v="-221"/>
    <n v="0"/>
    <s v=""/>
    <s v=""/>
  </r>
  <r>
    <n v="502"/>
    <s v="1709800000500"/>
    <s v="COMPRA DIRECTA FERRETERIA Y HERRAMIENTAS"/>
    <s v="1101877066"/>
    <s v="2"/>
    <d v="2025-06-04T00:00:00"/>
    <s v=""/>
    <s v="4200614720"/>
    <s v="20"/>
    <d v="2025-06-09T00:00:00"/>
    <d v="2025-06-09T00:00:00"/>
    <s v=""/>
    <d v="2025-06-23T00:00:00"/>
    <n v="30"/>
    <n v="8"/>
    <s v="Liberado"/>
    <n v="1"/>
    <n v="2"/>
    <n v="2"/>
    <n v="0"/>
    <n v="0"/>
    <n v="0"/>
    <s v="X"/>
    <s v="0.00"/>
    <s v=""/>
    <x v="23"/>
    <s v="OTROS FABRICANTES"/>
    <s v="1709800000500"/>
    <s v=""/>
    <n v="0"/>
    <n v="0"/>
    <m/>
    <s v="7218|JA2594_1001"/>
    <n v="14"/>
    <x v="0"/>
    <m/>
    <s v="YES"/>
    <n v="2"/>
    <s v=""/>
    <s v=""/>
    <n v="0"/>
    <s v="X"/>
    <n v="1"/>
    <s v=""/>
    <s v=""/>
    <s v=""/>
    <s v=""/>
    <n v="6"/>
    <n v="0"/>
    <m/>
    <n v="-221"/>
    <n v="0"/>
    <s v=""/>
    <s v=""/>
  </r>
  <r>
    <n v="503"/>
    <s v="1709800000500"/>
    <s v="COMPRA DIRECTA FERRETERIA Y HERRAMIENTAS"/>
    <s v="1101877066"/>
    <s v="3"/>
    <d v="2025-06-04T00:00:00"/>
    <s v=""/>
    <s v="4200614720"/>
    <s v="30"/>
    <d v="2025-06-09T00:00:00"/>
    <d v="2025-06-09T00:00:00"/>
    <s v=""/>
    <d v="2025-06-23T00:00:00"/>
    <n v="30"/>
    <n v="8"/>
    <s v="Liberado"/>
    <n v="1"/>
    <n v="2"/>
    <n v="2"/>
    <n v="0"/>
    <n v="0"/>
    <n v="0"/>
    <s v="X"/>
    <s v="0.00"/>
    <s v=""/>
    <x v="23"/>
    <s v="OTROS FABRICANTES"/>
    <s v="1709800000500"/>
    <s v=""/>
    <n v="0"/>
    <n v="0"/>
    <m/>
    <s v="7218|JA2594_1001"/>
    <n v="14"/>
    <x v="0"/>
    <m/>
    <s v="YES"/>
    <n v="2"/>
    <s v=""/>
    <s v=""/>
    <n v="0"/>
    <s v="X"/>
    <n v="1"/>
    <s v=""/>
    <s v=""/>
    <s v=""/>
    <s v=""/>
    <n v="6"/>
    <n v="0"/>
    <m/>
    <n v="-221"/>
    <n v="0"/>
    <s v=""/>
    <s v=""/>
  </r>
  <r>
    <n v="504"/>
    <s v="1709800000500"/>
    <s v="COMPRA DIRECTA FERRETERIA Y HERRAMIENTAS"/>
    <s v="1101877066"/>
    <s v="4"/>
    <d v="2025-06-04T00:00:00"/>
    <s v=""/>
    <s v="4200614720"/>
    <s v="40"/>
    <d v="2025-06-09T00:00:00"/>
    <d v="2025-06-09T00:00:00"/>
    <s v=""/>
    <d v="2025-06-23T00:00:00"/>
    <n v="30"/>
    <n v="8"/>
    <s v="Liberado"/>
    <n v="1"/>
    <n v="2"/>
    <n v="2"/>
    <n v="0"/>
    <n v="0"/>
    <n v="0"/>
    <s v="X"/>
    <s v="0.00"/>
    <s v=""/>
    <x v="23"/>
    <s v="OTROS FABRICANTES"/>
    <s v="1709800000500"/>
    <s v=""/>
    <n v="0"/>
    <n v="0"/>
    <m/>
    <s v="7218|JA2594_1001"/>
    <n v="14"/>
    <x v="0"/>
    <m/>
    <s v="YES"/>
    <n v="2"/>
    <s v=""/>
    <s v=""/>
    <n v="0"/>
    <s v="X"/>
    <n v="1"/>
    <s v=""/>
    <s v=""/>
    <s v=""/>
    <s v=""/>
    <n v="6"/>
    <n v="0"/>
    <m/>
    <n v="-221"/>
    <n v="0"/>
    <s v=""/>
    <s v=""/>
  </r>
  <r>
    <n v="505"/>
    <s v="1709800000500"/>
    <s v="COMPRA DIRECTA FERRETERIA Y HERRAMIENTAS"/>
    <s v="1101877066"/>
    <s v="5"/>
    <d v="2025-06-04T00:00:00"/>
    <s v=""/>
    <s v="4200614720"/>
    <s v="50"/>
    <d v="2025-06-09T00:00:00"/>
    <d v="2025-06-09T00:00:00"/>
    <s v=""/>
    <d v="2025-06-23T00:00:00"/>
    <n v="30"/>
    <n v="8"/>
    <s v="Liberado"/>
    <n v="1"/>
    <n v="10"/>
    <n v="10"/>
    <n v="0"/>
    <n v="0"/>
    <n v="0"/>
    <s v="X"/>
    <s v="0.00"/>
    <s v=""/>
    <x v="23"/>
    <s v="OTROS FABRICANTES"/>
    <s v="1709800000500"/>
    <s v=""/>
    <n v="0"/>
    <n v="0"/>
    <m/>
    <s v="7218|JA2594_1001"/>
    <n v="14"/>
    <x v="0"/>
    <m/>
    <s v="YES"/>
    <n v="10"/>
    <s v=""/>
    <s v=""/>
    <n v="0"/>
    <s v="X"/>
    <n v="1"/>
    <s v=""/>
    <s v=""/>
    <s v=""/>
    <s v=""/>
    <n v="6"/>
    <n v="0"/>
    <m/>
    <n v="-221"/>
    <n v="0"/>
    <s v=""/>
    <s v=""/>
  </r>
  <r>
    <n v="506"/>
    <s v="1709800000500"/>
    <s v="COMPRA DIRECTA FERRETERIA Y HERRAMIENTAS"/>
    <s v="1101877066"/>
    <s v="6"/>
    <d v="2025-06-04T00:00:00"/>
    <s v=""/>
    <s v="4200614720"/>
    <s v="60"/>
    <d v="2025-06-09T00:00:00"/>
    <d v="2025-06-09T00:00:00"/>
    <s v=""/>
    <d v="2025-06-23T00:00:00"/>
    <n v="30"/>
    <n v="8"/>
    <s v="Liberado"/>
    <n v="1"/>
    <n v="2"/>
    <n v="2"/>
    <n v="0"/>
    <n v="0"/>
    <n v="0"/>
    <s v="X"/>
    <s v="0.00"/>
    <s v=""/>
    <x v="23"/>
    <s v="OTROS FABRICANTES"/>
    <s v="1709800000500"/>
    <s v=""/>
    <n v="0"/>
    <n v="0"/>
    <m/>
    <s v="7218|JA2594_1001"/>
    <n v="14"/>
    <x v="0"/>
    <m/>
    <s v="YES"/>
    <n v="2"/>
    <s v=""/>
    <s v=""/>
    <n v="0"/>
    <s v="X"/>
    <n v="1"/>
    <s v=""/>
    <s v=""/>
    <s v=""/>
    <s v=""/>
    <n v="6"/>
    <n v="0"/>
    <m/>
    <n v="-221"/>
    <n v="0"/>
    <s v=""/>
    <s v=""/>
  </r>
  <r>
    <n v="507"/>
    <s v="1709800000500"/>
    <s v="COMPRA DIRECTA FERRETERIA Y HERRAMIENTAS"/>
    <s v="1101877066"/>
    <s v="7"/>
    <d v="2025-06-04T00:00:00"/>
    <s v=""/>
    <s v="4200614720"/>
    <s v="70"/>
    <d v="2025-06-09T00:00:00"/>
    <d v="2025-06-09T00:00:00"/>
    <s v=""/>
    <d v="2025-06-23T00:00:00"/>
    <n v="30"/>
    <n v="8"/>
    <s v="Liberado"/>
    <n v="1"/>
    <n v="1"/>
    <n v="1"/>
    <n v="0"/>
    <n v="0"/>
    <n v="0"/>
    <s v="X"/>
    <s v="0.00"/>
    <s v=""/>
    <x v="23"/>
    <s v="OTROS FABRICANTES"/>
    <s v="1709800000500"/>
    <s v=""/>
    <n v="0"/>
    <n v="0"/>
    <m/>
    <s v="7218|JA2594_1001"/>
    <n v="14"/>
    <x v="0"/>
    <m/>
    <s v="YES"/>
    <n v="1"/>
    <s v=""/>
    <s v=""/>
    <n v="0"/>
    <s v="X"/>
    <n v="1"/>
    <s v=""/>
    <s v=""/>
    <s v=""/>
    <s v=""/>
    <n v="6"/>
    <n v="0"/>
    <m/>
    <n v="-221"/>
    <n v="0"/>
    <s v=""/>
    <s v=""/>
  </r>
  <r>
    <n v="508"/>
    <s v="1709800000500"/>
    <s v="COMPRA DIRECTA FERRETERIA Y HERRAMIENTAS"/>
    <s v="1101877066"/>
    <s v="8"/>
    <d v="2025-06-04T00:00:00"/>
    <s v=""/>
    <s v="4200614720"/>
    <s v="80"/>
    <d v="2025-06-09T00:00:00"/>
    <d v="2025-06-09T00:00:00"/>
    <s v=""/>
    <d v="2025-06-23T00:00:00"/>
    <n v="30"/>
    <n v="8"/>
    <s v="Liberado"/>
    <n v="1"/>
    <n v="2"/>
    <n v="2"/>
    <n v="0"/>
    <n v="0"/>
    <n v="0"/>
    <s v="X"/>
    <s v="0.00"/>
    <s v=""/>
    <x v="23"/>
    <s v="OTROS FABRICANTES"/>
    <s v="1709800000500"/>
    <s v=""/>
    <n v="0"/>
    <n v="0"/>
    <m/>
    <s v="7218|JA2594_1001"/>
    <n v="14"/>
    <x v="0"/>
    <m/>
    <s v="YES"/>
    <n v="2"/>
    <s v=""/>
    <s v=""/>
    <n v="0"/>
    <s v="X"/>
    <n v="1"/>
    <s v=""/>
    <s v=""/>
    <s v=""/>
    <s v=""/>
    <n v="6"/>
    <n v="0"/>
    <m/>
    <n v="-221"/>
    <n v="0"/>
    <s v=""/>
    <s v=""/>
  </r>
  <r>
    <n v="509"/>
    <s v="1709800000500"/>
    <s v="COMPRA DIRECTA FERRETERIA Y HERRAMIENTAS"/>
    <s v="1101877066"/>
    <s v="9"/>
    <d v="2025-06-04T00:00:00"/>
    <s v=""/>
    <s v="4200614720"/>
    <s v="90"/>
    <d v="2025-06-09T00:00:00"/>
    <d v="2025-06-09T00:00:00"/>
    <s v=""/>
    <d v="2025-06-23T00:00:00"/>
    <n v="30"/>
    <n v="8"/>
    <s v="Liberado"/>
    <n v="1"/>
    <n v="1"/>
    <n v="1"/>
    <n v="0"/>
    <n v="0"/>
    <n v="0"/>
    <s v="X"/>
    <s v="0.00"/>
    <s v=""/>
    <x v="23"/>
    <s v="OTROS FABRICANTES"/>
    <s v="1709800000500"/>
    <s v=""/>
    <n v="0"/>
    <n v="0"/>
    <m/>
    <s v="7218|JA2594_1001"/>
    <n v="14"/>
    <x v="0"/>
    <m/>
    <s v="YES"/>
    <n v="1"/>
    <s v=""/>
    <s v=""/>
    <n v="0"/>
    <s v="X"/>
    <n v="1"/>
    <s v=""/>
    <s v=""/>
    <s v=""/>
    <s v=""/>
    <n v="6"/>
    <n v="0"/>
    <m/>
    <n v="-221"/>
    <n v="0"/>
    <s v=""/>
    <s v=""/>
  </r>
  <r>
    <n v="510"/>
    <s v="43211609"/>
    <s v="Concentrador de bus serial universal o c"/>
    <s v="1101877309"/>
    <s v="1"/>
    <d v="2025-06-05T00:00:00"/>
    <s v=""/>
    <s v="4800003111"/>
    <s v="200"/>
    <d v="2025-06-05T00:00:00"/>
    <s v=""/>
    <s v=""/>
    <d v="2025-06-06T00:00:00"/>
    <n v="0"/>
    <n v="0"/>
    <s v=""/>
    <n v="1"/>
    <n v="1"/>
    <n v="1"/>
    <n v="0"/>
    <n v="0"/>
    <n v="0"/>
    <s v="X"/>
    <s v="0.00"/>
    <s v=""/>
    <x v="0"/>
    <s v=""/>
    <s v="2368995"/>
    <s v=""/>
    <n v="0"/>
    <n v="0"/>
    <m/>
    <s v="7218|S24B05_S1071"/>
    <n v="1"/>
    <x v="0"/>
    <m/>
    <s v="YES"/>
    <n v="1"/>
    <s v=""/>
    <s v=""/>
    <n v="0"/>
    <s v="X"/>
    <n v="1"/>
    <s v=""/>
    <s v=""/>
    <s v=""/>
    <s v=""/>
    <n v="6"/>
    <n v="0"/>
    <m/>
    <n v="-238"/>
    <n v="0"/>
    <s v=""/>
    <s v=""/>
  </r>
  <r>
    <n v="511"/>
    <s v="39122216"/>
    <s v="Seta de emergencia Schneider Electric se"/>
    <s v="1101877310"/>
    <s v="1"/>
    <d v="2025-06-05T00:00:00"/>
    <s v=""/>
    <s v="4800003111"/>
    <s v="210"/>
    <d v="2025-06-05T00:00:00"/>
    <s v=""/>
    <s v=""/>
    <d v="2025-06-06T00:00:00"/>
    <n v="0"/>
    <n v="0"/>
    <s v=""/>
    <n v="1"/>
    <n v="1"/>
    <n v="1"/>
    <n v="0"/>
    <n v="0"/>
    <n v="0"/>
    <s v="X"/>
    <s v="0.00"/>
    <s v=""/>
    <x v="0"/>
    <s v=""/>
    <s v="4262808"/>
    <s v=""/>
    <n v="0"/>
    <n v="0"/>
    <m/>
    <s v="7218|JA2582_1001"/>
    <n v="1"/>
    <x v="0"/>
    <m/>
    <s v="YES"/>
    <n v="1"/>
    <s v=""/>
    <s v=""/>
    <n v="0"/>
    <s v="X"/>
    <n v="1"/>
    <s v=""/>
    <s v=""/>
    <s v=""/>
    <s v=""/>
    <n v="6"/>
    <n v="0"/>
    <m/>
    <n v="-238"/>
    <n v="0"/>
    <s v=""/>
    <s v=""/>
  </r>
  <r>
    <n v="512"/>
    <s v="39121006"/>
    <s v="Adaptador AC/DC MEAN WELL 100V ac, 12V d"/>
    <s v="1101878578"/>
    <s v="1"/>
    <d v="2025-06-09T00:00:00"/>
    <s v=""/>
    <s v="4800003113"/>
    <s v="730"/>
    <d v="2025-06-06T00:00:00"/>
    <s v=""/>
    <s v=""/>
    <d v="2025-06-10T00:00:00"/>
    <n v="0"/>
    <n v="0"/>
    <s v=""/>
    <n v="1"/>
    <n v="1"/>
    <n v="1"/>
    <n v="0"/>
    <n v="0"/>
    <n v="0"/>
    <s v="X"/>
    <s v="0.00"/>
    <s v=""/>
    <x v="0"/>
    <s v=""/>
    <s v="1361342"/>
    <s v=""/>
    <n v="0"/>
    <n v="0"/>
    <m/>
    <s v="7218|S24B05_S1071"/>
    <n v="4"/>
    <x v="0"/>
    <m/>
    <s v="YES"/>
    <n v="1"/>
    <s v=""/>
    <s v=""/>
    <n v="0"/>
    <s v="X"/>
    <n v="1"/>
    <s v=""/>
    <s v=""/>
    <s v=""/>
    <s v=""/>
    <n v="6"/>
    <n v="0"/>
    <m/>
    <n v="-234"/>
    <n v="0"/>
    <s v=""/>
    <s v=""/>
  </r>
  <r>
    <n v="513"/>
    <s v="31162401"/>
    <s v="Pasamuro SES Sterling DK de PVC Negro, &amp;"/>
    <s v="1101878755"/>
    <s v="1"/>
    <d v="2025-06-09T00:00:00"/>
    <s v=""/>
    <s v="4800003116"/>
    <s v="70"/>
    <d v="2025-06-09T00:00:00"/>
    <s v=""/>
    <s v=""/>
    <d v="2025-06-10T00:00:00"/>
    <n v="0"/>
    <n v="0"/>
    <s v=""/>
    <n v="1"/>
    <n v="1"/>
    <n v="1"/>
    <n v="0"/>
    <n v="0"/>
    <n v="0"/>
    <s v="X"/>
    <s v="0.00"/>
    <s v=""/>
    <x v="0"/>
    <s v=""/>
    <s v="1366862"/>
    <s v=""/>
    <n v="0"/>
    <n v="0"/>
    <m/>
    <s v="7218|JA2582_1001"/>
    <n v="1"/>
    <x v="0"/>
    <m/>
    <s v="YES"/>
    <n v="1"/>
    <s v=""/>
    <s v=""/>
    <n v="0"/>
    <s v="X"/>
    <n v="1"/>
    <s v=""/>
    <s v=""/>
    <s v=""/>
    <s v=""/>
    <n v="6"/>
    <n v="0"/>
    <m/>
    <n v="-234"/>
    <n v="0"/>
    <s v=""/>
    <s v=""/>
  </r>
  <r>
    <n v="514"/>
    <s v="47121607"/>
    <s v="Accesorio para Aspiradora Sidamo 2049802"/>
    <s v="1101879032"/>
    <s v="1"/>
    <d v="2025-06-10T00:00:00"/>
    <s v=""/>
    <s v="4800003116"/>
    <s v="340"/>
    <d v="2025-06-09T00:00:00"/>
    <s v=""/>
    <s v=""/>
    <d v="2025-06-11T00:00:00"/>
    <n v="0"/>
    <n v="0"/>
    <s v=""/>
    <n v="1"/>
    <n v="1"/>
    <n v="1"/>
    <n v="0"/>
    <n v="0"/>
    <n v="0"/>
    <s v="X"/>
    <s v="0.00"/>
    <s v=""/>
    <x v="0"/>
    <s v=""/>
    <s v="8952094"/>
    <s v=""/>
    <n v="0"/>
    <n v="0"/>
    <m/>
    <s v="7218|S24B05_S1075"/>
    <n v="2"/>
    <x v="0"/>
    <m/>
    <s v="YES"/>
    <n v="1"/>
    <s v=""/>
    <s v=""/>
    <n v="0"/>
    <s v="X"/>
    <n v="1"/>
    <s v=""/>
    <s v=""/>
    <s v=""/>
    <s v=""/>
    <n v="6"/>
    <n v="0"/>
    <m/>
    <n v="-233"/>
    <n v="0"/>
    <s v=""/>
    <s v=""/>
  </r>
  <r>
    <n v="515"/>
    <s v="46000000"/>
    <s v="Cinta perimetral RS PRO de color Rojo/bl"/>
    <s v="1101879032"/>
    <s v="2"/>
    <d v="2025-06-10T00:00:00"/>
    <s v=""/>
    <s v="4800003116"/>
    <s v="350"/>
    <d v="2025-06-09T00:00:00"/>
    <s v=""/>
    <s v=""/>
    <d v="2025-06-11T00:00:00"/>
    <n v="0"/>
    <n v="0"/>
    <s v=""/>
    <n v="2"/>
    <n v="2"/>
    <n v="2"/>
    <n v="0"/>
    <n v="0"/>
    <n v="0"/>
    <s v="X"/>
    <s v="0.00"/>
    <s v=""/>
    <x v="0"/>
    <s v=""/>
    <s v="7632049"/>
    <s v=""/>
    <n v="0"/>
    <n v="0"/>
    <m/>
    <s v="7218|S24B05_S1075"/>
    <n v="2"/>
    <x v="0"/>
    <m/>
    <s v="YES"/>
    <n v="2"/>
    <s v=""/>
    <s v=""/>
    <n v="0"/>
    <s v="X"/>
    <n v="1"/>
    <s v=""/>
    <s v=""/>
    <s v=""/>
    <s v=""/>
    <n v="6"/>
    <n v="0"/>
    <m/>
    <n v="-233"/>
    <n v="0"/>
    <s v=""/>
    <s v=""/>
  </r>
  <r>
    <n v="516"/>
    <s v="1359900000500"/>
    <s v="COMPRA DIRECTA ELECTRICOS/ELECTRONICOS"/>
    <s v="1101879317"/>
    <s v="1"/>
    <d v="2025-06-10T00:00:00"/>
    <s v=""/>
    <s v="4200615774"/>
    <s v="10"/>
    <d v="2025-06-16T00:00:00"/>
    <d v="2025-06-17T00:00:00"/>
    <s v=""/>
    <d v="2025-06-30T00:00:00"/>
    <n v="30"/>
    <n v="8"/>
    <s v="Liberado"/>
    <n v="1"/>
    <n v="1"/>
    <n v="1"/>
    <n v="0"/>
    <n v="0"/>
    <n v="0"/>
    <s v="X"/>
    <s v="0.00"/>
    <s v=""/>
    <x v="4"/>
    <s v="OTROS FABRICANTES"/>
    <s v="1359900000500"/>
    <s v=""/>
    <n v="0"/>
    <n v="0"/>
    <m/>
    <s v="7218|JA2593_1001"/>
    <n v="14"/>
    <x v="0"/>
    <m/>
    <s v="YES"/>
    <n v="1"/>
    <s v=""/>
    <s v=""/>
    <n v="0"/>
    <s v="X"/>
    <n v="1"/>
    <s v=""/>
    <s v=""/>
    <s v=""/>
    <s v=""/>
    <n v="6"/>
    <n v="0"/>
    <m/>
    <n v="-214"/>
    <n v="0"/>
    <s v=""/>
    <s v=""/>
  </r>
  <r>
    <n v="517"/>
    <s v="1359900000500"/>
    <s v="COMPRA DIRECTA ELECTRICOS/ELECTRONICOS"/>
    <s v="1101879317"/>
    <s v="2"/>
    <d v="2025-06-10T00:00:00"/>
    <s v=""/>
    <s v="4200615774"/>
    <s v="20"/>
    <d v="2025-06-16T00:00:00"/>
    <d v="2025-06-17T00:00:00"/>
    <s v=""/>
    <d v="2025-06-30T00:00:00"/>
    <n v="30"/>
    <n v="8"/>
    <s v="Liberado"/>
    <n v="1"/>
    <n v="1"/>
    <n v="1"/>
    <n v="0"/>
    <n v="0"/>
    <n v="0"/>
    <s v="X"/>
    <s v="0.00"/>
    <s v=""/>
    <x v="4"/>
    <s v="OTROS FABRICANTES"/>
    <s v="1359900000500"/>
    <s v=""/>
    <n v="0"/>
    <n v="0"/>
    <m/>
    <s v="7218|JA2593_1001"/>
    <n v="14"/>
    <x v="0"/>
    <m/>
    <s v="YES"/>
    <n v="1"/>
    <s v=""/>
    <s v=""/>
    <n v="0"/>
    <s v="X"/>
    <n v="1"/>
    <s v=""/>
    <s v=""/>
    <s v=""/>
    <s v=""/>
    <n v="6"/>
    <n v="0"/>
    <m/>
    <n v="-214"/>
    <n v="0"/>
    <s v=""/>
    <s v=""/>
  </r>
  <r>
    <n v="518"/>
    <s v="1359900000500"/>
    <s v="COMPRA DIRECTA ELECTRICOS/ELECTRONICOS"/>
    <s v="1101879317"/>
    <s v="3"/>
    <d v="2025-06-10T00:00:00"/>
    <s v=""/>
    <s v="4200615774"/>
    <s v="30"/>
    <d v="2025-06-16T00:00:00"/>
    <d v="2025-06-17T00:00:00"/>
    <s v=""/>
    <d v="2025-06-30T00:00:00"/>
    <n v="30"/>
    <n v="8"/>
    <s v="Liberado"/>
    <n v="1"/>
    <n v="1"/>
    <n v="1"/>
    <n v="0"/>
    <n v="0"/>
    <n v="0"/>
    <s v="X"/>
    <s v="0.00"/>
    <s v=""/>
    <x v="4"/>
    <s v="OTROS FABRICANTES"/>
    <s v="1359900000500"/>
    <s v=""/>
    <n v="0"/>
    <n v="0"/>
    <m/>
    <s v="7218|JA2593_1001"/>
    <n v="14"/>
    <x v="0"/>
    <m/>
    <s v="YES"/>
    <n v="1"/>
    <s v=""/>
    <s v=""/>
    <n v="0"/>
    <s v="X"/>
    <n v="1"/>
    <s v=""/>
    <s v=""/>
    <s v=""/>
    <s v=""/>
    <n v="6"/>
    <n v="0"/>
    <m/>
    <n v="-214"/>
    <n v="0"/>
    <s v=""/>
    <s v=""/>
  </r>
  <r>
    <n v="519"/>
    <s v="1359900000500"/>
    <s v="COMPRA DIRECTA ELECTRICOS/ELECTRONICOS"/>
    <s v="1101879317"/>
    <s v="4"/>
    <d v="2025-06-10T00:00:00"/>
    <s v=""/>
    <s v="4200615774"/>
    <s v="40"/>
    <d v="2025-06-16T00:00:00"/>
    <d v="2025-06-17T00:00:00"/>
    <s v=""/>
    <d v="2025-06-30T00:00:00"/>
    <n v="30"/>
    <n v="8"/>
    <s v="Liberado"/>
    <n v="1"/>
    <n v="1"/>
    <n v="1"/>
    <n v="0"/>
    <n v="0"/>
    <n v="0"/>
    <s v="X"/>
    <s v="0.00"/>
    <s v=""/>
    <x v="4"/>
    <s v="OTROS FABRICANTES"/>
    <s v="1359900000500"/>
    <s v=""/>
    <n v="0"/>
    <n v="0"/>
    <m/>
    <s v="7218|JA2593_1001"/>
    <n v="14"/>
    <x v="0"/>
    <m/>
    <s v="YES"/>
    <n v="1"/>
    <s v=""/>
    <s v=""/>
    <n v="0"/>
    <s v="X"/>
    <n v="1"/>
    <s v=""/>
    <s v=""/>
    <s v=""/>
    <s v=""/>
    <n v="6"/>
    <n v="0"/>
    <m/>
    <n v="-214"/>
    <n v="0"/>
    <s v=""/>
    <s v=""/>
  </r>
  <r>
    <n v="520"/>
    <s v="39121324"/>
    <s v="Caja Spelsberg de Poliestireno Transpare"/>
    <s v="1101879439"/>
    <s v="1"/>
    <d v="2025-06-10T00:00:00"/>
    <s v=""/>
    <s v="4800003116"/>
    <s v="780"/>
    <d v="2025-06-09T00:00:00"/>
    <s v=""/>
    <s v=""/>
    <d v="2025-06-11T00:00:00"/>
    <n v="0"/>
    <n v="0"/>
    <s v=""/>
    <n v="1"/>
    <n v="1"/>
    <n v="1"/>
    <n v="0"/>
    <n v="0"/>
    <n v="0"/>
    <s v="X"/>
    <s v="0.00"/>
    <s v=""/>
    <x v="0"/>
    <s v=""/>
    <s v="5337284"/>
    <s v=""/>
    <n v="0"/>
    <n v="0"/>
    <m/>
    <s v="7218|JA2582_1001"/>
    <n v="2"/>
    <x v="0"/>
    <m/>
    <s v="YES"/>
    <n v="1"/>
    <s v=""/>
    <s v=""/>
    <n v="0"/>
    <s v="X"/>
    <n v="1"/>
    <s v=""/>
    <s v=""/>
    <s v=""/>
    <s v=""/>
    <n v="6"/>
    <n v="0"/>
    <m/>
    <n v="-233"/>
    <n v="0"/>
    <s v=""/>
    <s v=""/>
  </r>
  <r>
    <n v="521"/>
    <s v="1709800000500"/>
    <s v="COMPRA DIRECTA FERRETERIA Y HERRAMIENTAS"/>
    <s v="1101880388"/>
    <s v="1"/>
    <d v="2025-06-12T00:00:00"/>
    <s v=""/>
    <s v="4200616063"/>
    <s v="10"/>
    <d v="2025-06-17T00:00:00"/>
    <d v="2025-06-18T00:00:00"/>
    <s v=""/>
    <d v="2025-07-01T00:00:00"/>
    <n v="30"/>
    <n v="8"/>
    <s v="Liberado"/>
    <n v="50"/>
    <n v="50"/>
    <n v="50"/>
    <n v="0"/>
    <n v="0"/>
    <n v="0"/>
    <s v="X"/>
    <s v="0.00"/>
    <s v=""/>
    <x v="23"/>
    <s v="OTROS FABRICANTES"/>
    <s v="1709800000500"/>
    <s v=""/>
    <n v="0"/>
    <n v="0"/>
    <m/>
    <s v="7218|JA2594_1001"/>
    <n v="14"/>
    <x v="0"/>
    <m/>
    <s v="YES"/>
    <n v="50"/>
    <s v=""/>
    <s v=""/>
    <n v="0"/>
    <s v="X"/>
    <n v="1"/>
    <s v=""/>
    <s v=""/>
    <s v=""/>
    <s v=""/>
    <n v="6"/>
    <n v="0"/>
    <m/>
    <n v="-213"/>
    <n v="0"/>
    <s v=""/>
    <s v=""/>
  </r>
  <r>
    <n v="522"/>
    <s v="1709800000500"/>
    <s v="COMPRA DIRECTA FERRETERIA Y HERRAMIENTAS"/>
    <s v="1101880388"/>
    <s v="2"/>
    <d v="2025-06-12T00:00:00"/>
    <s v=""/>
    <s v="4200616063"/>
    <s v="20"/>
    <d v="2025-06-17T00:00:00"/>
    <d v="2025-06-18T00:00:00"/>
    <s v=""/>
    <d v="2025-07-01T00:00:00"/>
    <n v="30"/>
    <n v="8"/>
    <s v="Liberado"/>
    <n v="50"/>
    <n v="50"/>
    <n v="50"/>
    <n v="0"/>
    <n v="0"/>
    <n v="0"/>
    <s v="X"/>
    <s v="0.00"/>
    <s v=""/>
    <x v="23"/>
    <s v="OTROS FABRICANTES"/>
    <s v="1709800000500"/>
    <s v=""/>
    <n v="0"/>
    <n v="0"/>
    <m/>
    <s v="7218|JA2594_1001"/>
    <n v="14"/>
    <x v="0"/>
    <m/>
    <s v="YES"/>
    <n v="50"/>
    <s v=""/>
    <s v=""/>
    <n v="0"/>
    <s v="X"/>
    <n v="1"/>
    <s v=""/>
    <s v=""/>
    <s v=""/>
    <s v=""/>
    <n v="6"/>
    <n v="0"/>
    <m/>
    <n v="-213"/>
    <n v="0"/>
    <s v=""/>
    <s v=""/>
  </r>
  <r>
    <n v="523"/>
    <s v=""/>
    <s v="INSTALACION SIMULADOR A320"/>
    <s v="1101880855"/>
    <s v="1"/>
    <d v="2025-06-13T00:00:00"/>
    <s v=""/>
    <s v="4300347981"/>
    <s v="40"/>
    <d v="2025-06-16T00:00:00"/>
    <d v="2025-06-19T00:00:00"/>
    <s v=""/>
    <d v="2025-07-06T00:00:00"/>
    <n v="0"/>
    <n v="0"/>
    <s v="Liberado"/>
    <n v="1"/>
    <n v="1"/>
    <n v="0"/>
    <n v="0"/>
    <n v="0"/>
    <n v="0"/>
    <s v="X"/>
    <s v="0.00"/>
    <s v=""/>
    <x v="18"/>
    <s v=""/>
    <s v=""/>
    <s v=""/>
    <n v="0"/>
    <n v="0"/>
    <m/>
    <s v="7218|JA2594_1001"/>
    <n v="20"/>
    <x v="0"/>
    <m/>
    <s v="YES"/>
    <n v="0"/>
    <s v=""/>
    <s v=""/>
    <n v="0"/>
    <s v="X"/>
    <n v="1"/>
    <s v=""/>
    <s v=""/>
    <s v=""/>
    <s v=""/>
    <n v="6"/>
    <n v="0"/>
    <m/>
    <n v="-208"/>
    <n v="0"/>
    <s v=""/>
    <s v=""/>
  </r>
  <r>
    <n v="524"/>
    <s v="1359900000500"/>
    <s v="COMPRA DIRECTA ELECTRICOS/ELECTRONICOS"/>
    <s v="1101881047"/>
    <s v="1"/>
    <d v="2025-06-16T00:00:00"/>
    <s v=""/>
    <s v="4200616463"/>
    <s v="20"/>
    <d v="2025-06-19T00:00:00"/>
    <d v="2025-06-19T00:00:00"/>
    <s v=""/>
    <d v="2025-07-03T00:00:00"/>
    <n v="30"/>
    <n v="8"/>
    <s v="Liberado"/>
    <n v="10"/>
    <n v="10"/>
    <n v="10"/>
    <n v="0"/>
    <n v="0"/>
    <n v="0"/>
    <s v="X"/>
    <s v="0.00"/>
    <s v=""/>
    <x v="4"/>
    <s v="OTROS FABRICANTES"/>
    <s v="1359900000500"/>
    <s v=""/>
    <n v="0"/>
    <n v="0"/>
    <m/>
    <s v="7218|JA2593_1001"/>
    <n v="14"/>
    <x v="0"/>
    <m/>
    <s v="YES"/>
    <n v="10"/>
    <s v=""/>
    <s v=""/>
    <n v="0"/>
    <s v="X"/>
    <n v="1"/>
    <s v=""/>
    <s v=""/>
    <s v=""/>
    <s v=""/>
    <n v="6"/>
    <n v="0"/>
    <m/>
    <n v="-211"/>
    <n v="0"/>
    <s v=""/>
    <s v=""/>
  </r>
  <r>
    <n v="525"/>
    <s v="55121612"/>
    <s v="PK100 ETIQ APLI POLIEST A4 BCO 12121"/>
    <s v="1101881292"/>
    <s v="1"/>
    <d v="2025-06-16T00:00:00"/>
    <s v=""/>
    <s v="4800003098"/>
    <s v="2080"/>
    <d v="2025-06-02T00:00:00"/>
    <s v=""/>
    <s v=""/>
    <d v="2025-06-17T00:00:00"/>
    <n v="0"/>
    <n v="0"/>
    <s v=""/>
    <n v="1"/>
    <n v="1"/>
    <n v="1"/>
    <n v="0"/>
    <n v="0"/>
    <n v="0"/>
    <s v="X"/>
    <s v="0.00"/>
    <s v=""/>
    <x v="5"/>
    <s v=""/>
    <s v="10208643"/>
    <s v=""/>
    <n v="0"/>
    <n v="0"/>
    <m/>
    <s v="7218|S24B05_S1075"/>
    <n v="15"/>
    <x v="0"/>
    <m/>
    <s v="YES"/>
    <n v="1"/>
    <s v=""/>
    <s v=""/>
    <n v="0"/>
    <s v="X"/>
    <n v="1"/>
    <s v=""/>
    <s v=""/>
    <s v=""/>
    <s v=""/>
    <n v="6"/>
    <n v="0"/>
    <m/>
    <n v="-227"/>
    <n v="0"/>
    <s v=""/>
    <s v=""/>
  </r>
  <r>
    <n v="526"/>
    <s v=""/>
    <s v="INSTALACION SIMULADOR A320"/>
    <s v="1101881742"/>
    <s v="1"/>
    <d v="2025-06-17T00:00:00"/>
    <s v=""/>
    <s v="4300348535"/>
    <s v="30"/>
    <d v="2025-06-25T00:00:00"/>
    <d v="2025-07-01T00:00:00"/>
    <s v=""/>
    <d v="2025-07-31T00:00:00"/>
    <n v="0"/>
    <n v="0"/>
    <s v="Liberado"/>
    <n v="1"/>
    <n v="1"/>
    <n v="0"/>
    <n v="0"/>
    <n v="0"/>
    <n v="0"/>
    <s v=""/>
    <s v="0.00"/>
    <s v=""/>
    <x v="19"/>
    <s v=""/>
    <s v=""/>
    <s v=""/>
    <n v="1"/>
    <n v="1"/>
    <m/>
    <s v="7218|JA2594_1001"/>
    <n v="36"/>
    <x v="0"/>
    <m/>
    <s v=""/>
    <s v=""/>
    <s v=""/>
    <s v=""/>
    <n v="1"/>
    <s v=""/>
    <n v="0"/>
    <s v=""/>
    <s v=""/>
    <s v=""/>
    <s v=""/>
    <n v="6"/>
    <n v="1"/>
    <m/>
    <n v="-183"/>
    <n v="0"/>
    <s v=""/>
    <s v=""/>
  </r>
  <r>
    <n v="527"/>
    <s v="31163100"/>
    <s v="Conector IEC C14 macho Bulgin, Recto, Mo"/>
    <s v="1101881962"/>
    <s v="1"/>
    <d v="2025-06-17T00:00:00"/>
    <s v=""/>
    <s v="4800003131"/>
    <s v="60"/>
    <d v="2025-06-17T00:00:00"/>
    <s v=""/>
    <s v=""/>
    <d v="2025-06-18T00:00:00"/>
    <n v="0"/>
    <n v="0"/>
    <s v=""/>
    <n v="1"/>
    <n v="1"/>
    <n v="1"/>
    <n v="0"/>
    <n v="0"/>
    <n v="0"/>
    <s v="X"/>
    <s v="0.00"/>
    <s v=""/>
    <x v="0"/>
    <s v=""/>
    <s v="0195912"/>
    <s v=""/>
    <n v="0"/>
    <n v="0"/>
    <m/>
    <s v="7218|JA2582_1001"/>
    <n v="1"/>
    <x v="0"/>
    <m/>
    <s v="YES"/>
    <n v="1"/>
    <s v=""/>
    <s v=""/>
    <n v="0"/>
    <s v="X"/>
    <n v="1"/>
    <s v=""/>
    <s v=""/>
    <s v=""/>
    <s v=""/>
    <n v="6"/>
    <n v="0"/>
    <m/>
    <n v="-226"/>
    <n v="0"/>
    <s v=""/>
    <s v=""/>
  </r>
  <r>
    <n v="528"/>
    <s v="39121332"/>
    <s v="Caja de conexi&amp;#243;n HENSEL KF 0606 B,"/>
    <s v="1101881962"/>
    <s v="2"/>
    <d v="2025-06-17T00:00:00"/>
    <s v=""/>
    <s v="4800003131"/>
    <s v="70"/>
    <d v="2025-06-17T00:00:00"/>
    <s v=""/>
    <s v=""/>
    <d v="2025-06-18T00:00:00"/>
    <n v="0"/>
    <n v="0"/>
    <s v=""/>
    <n v="1"/>
    <n v="1"/>
    <n v="1"/>
    <n v="0"/>
    <n v="0"/>
    <n v="0"/>
    <s v="X"/>
    <s v="0.00"/>
    <s v=""/>
    <x v="0"/>
    <s v=""/>
    <s v="2765466"/>
    <s v=""/>
    <n v="0"/>
    <n v="0"/>
    <m/>
    <s v="7218|JA2582_1001"/>
    <n v="1"/>
    <x v="0"/>
    <m/>
    <s v="YES"/>
    <n v="1"/>
    <s v=""/>
    <s v=""/>
    <n v="0"/>
    <s v="X"/>
    <n v="1"/>
    <s v=""/>
    <s v=""/>
    <s v=""/>
    <s v=""/>
    <n v="6"/>
    <n v="0"/>
    <m/>
    <n v="-226"/>
    <n v="0"/>
    <s v=""/>
    <s v=""/>
  </r>
  <r>
    <n v="529"/>
    <s v="32000000"/>
    <s v="Prensaestopas HENSEL ASS de Poliamida Ne"/>
    <s v="1101881962"/>
    <s v="3"/>
    <d v="2025-06-17T00:00:00"/>
    <s v=""/>
    <s v="4800003131"/>
    <s v="80"/>
    <d v="2025-06-17T00:00:00"/>
    <s v=""/>
    <s v=""/>
    <d v="2025-06-18T00:00:00"/>
    <n v="0"/>
    <n v="0"/>
    <s v=""/>
    <n v="2"/>
    <n v="2"/>
    <n v="2"/>
    <n v="0"/>
    <n v="0"/>
    <n v="0"/>
    <s v="X"/>
    <s v="0.00"/>
    <s v=""/>
    <x v="0"/>
    <s v=""/>
    <s v="0117545"/>
    <s v=""/>
    <n v="0"/>
    <n v="0"/>
    <m/>
    <s v="7218|JA2582_1001"/>
    <n v="1"/>
    <x v="0"/>
    <m/>
    <s v="YES"/>
    <n v="2"/>
    <s v=""/>
    <s v=""/>
    <n v="0"/>
    <s v="X"/>
    <n v="1"/>
    <s v=""/>
    <s v=""/>
    <s v=""/>
    <s v=""/>
    <n v="6"/>
    <n v="0"/>
    <m/>
    <n v="-226"/>
    <n v="0"/>
    <s v=""/>
    <s v=""/>
  </r>
  <r>
    <n v="530"/>
    <s v="39131705"/>
    <s v="Canalizaci&amp;#243;n de cables miniatura Le"/>
    <s v="1101882393"/>
    <s v="1"/>
    <d v="2025-06-18T00:00:00"/>
    <s v=""/>
    <s v="4800003136"/>
    <s v="210"/>
    <d v="2025-06-18T00:00:00"/>
    <s v=""/>
    <s v=""/>
    <d v="2025-06-19T00:00:00"/>
    <n v="0"/>
    <n v="0"/>
    <s v=""/>
    <n v="5"/>
    <n v="5"/>
    <n v="5"/>
    <n v="0"/>
    <n v="0"/>
    <n v="0"/>
    <s v="X"/>
    <s v="0.00"/>
    <s v=""/>
    <x v="0"/>
    <s v=""/>
    <s v="1613039"/>
    <s v=""/>
    <n v="0"/>
    <n v="0"/>
    <m/>
    <s v="7218|JA2582_1001"/>
    <n v="1"/>
    <x v="0"/>
    <m/>
    <s v="YES"/>
    <n v="5"/>
    <s v=""/>
    <s v=""/>
    <n v="0"/>
    <s v="X"/>
    <n v="1"/>
    <s v=""/>
    <s v=""/>
    <s v=""/>
    <s v=""/>
    <n v="6"/>
    <n v="0"/>
    <m/>
    <n v="-225"/>
    <n v="0"/>
    <s v=""/>
    <s v=""/>
  </r>
  <r>
    <n v="531"/>
    <s v="1709800000500"/>
    <s v="COMPRA DIRECTA FERRETERIA Y HERRAMIENTAS"/>
    <s v="1101882729"/>
    <s v="1"/>
    <d v="2025-06-19T00:00:00"/>
    <s v=""/>
    <s v="4200617180"/>
    <s v="20"/>
    <d v="2025-06-25T00:00:00"/>
    <d v="2025-06-26T00:00:00"/>
    <s v=""/>
    <d v="2025-07-09T00:00:00"/>
    <n v="30"/>
    <n v="8"/>
    <s v="Liberado"/>
    <n v="2"/>
    <n v="2"/>
    <n v="2"/>
    <n v="0"/>
    <n v="0"/>
    <n v="0"/>
    <s v="X"/>
    <s v="0.00"/>
    <s v=""/>
    <x v="23"/>
    <s v="OTROS FABRICANTES"/>
    <s v="1709800000500"/>
    <s v=""/>
    <n v="0"/>
    <n v="0"/>
    <m/>
    <s v="7218|JA2594_1001"/>
    <n v="14"/>
    <x v="0"/>
    <m/>
    <s v="YES"/>
    <n v="2"/>
    <s v=""/>
    <s v=""/>
    <n v="0"/>
    <s v="X"/>
    <n v="1"/>
    <s v=""/>
    <s v=""/>
    <s v=""/>
    <s v=""/>
    <n v="6"/>
    <n v="0"/>
    <m/>
    <n v="-205"/>
    <n v="0"/>
    <s v=""/>
    <s v=""/>
  </r>
  <r>
    <n v="532"/>
    <s v="32000000"/>
    <s v="Kits de pasamuros NEMIQ de Caucho Negro,"/>
    <s v="1101883901"/>
    <s v="1"/>
    <d v="2025-06-23T00:00:00"/>
    <s v=""/>
    <s v="4800003138"/>
    <s v="810"/>
    <d v="2025-06-19T00:00:00"/>
    <s v=""/>
    <s v=""/>
    <d v="2025-06-24T00:00:00"/>
    <n v="0"/>
    <n v="0"/>
    <s v=""/>
    <n v="1"/>
    <n v="1"/>
    <n v="1"/>
    <n v="0"/>
    <n v="0"/>
    <n v="0"/>
    <s v="X"/>
    <s v="0.00"/>
    <s v=""/>
    <x v="0"/>
    <s v=""/>
    <s v="2884369"/>
    <s v=""/>
    <n v="0"/>
    <n v="0"/>
    <m/>
    <s v="7218|JA2582_1001"/>
    <n v="5"/>
    <x v="0"/>
    <m/>
    <s v="YES"/>
    <n v="1"/>
    <s v=""/>
    <s v=""/>
    <n v="0"/>
    <s v="X"/>
    <n v="1"/>
    <s v=""/>
    <s v=""/>
    <s v=""/>
    <s v=""/>
    <n v="6"/>
    <n v="0"/>
    <m/>
    <n v="-220"/>
    <n v="0"/>
    <s v=""/>
    <s v=""/>
  </r>
  <r>
    <n v="533"/>
    <s v="31162401"/>
    <s v="Pasamuro SES Sterling DH de Policloropre"/>
    <s v="1101883901"/>
    <s v="2"/>
    <d v="2025-06-23T00:00:00"/>
    <s v=""/>
    <s v="4800003138"/>
    <s v="820"/>
    <d v="2025-06-19T00:00:00"/>
    <s v=""/>
    <s v=""/>
    <d v="2025-06-24T00:00:00"/>
    <n v="0"/>
    <n v="0"/>
    <s v=""/>
    <n v="1"/>
    <n v="1"/>
    <n v="1"/>
    <n v="0"/>
    <n v="0"/>
    <n v="0"/>
    <s v="X"/>
    <s v="0.00"/>
    <s v=""/>
    <x v="0"/>
    <s v=""/>
    <s v="1366294"/>
    <s v=""/>
    <n v="0"/>
    <n v="0"/>
    <m/>
    <s v="7218|JA2582_1001"/>
    <n v="5"/>
    <x v="0"/>
    <m/>
    <s v="YES"/>
    <n v="1"/>
    <s v=""/>
    <s v=""/>
    <n v="0"/>
    <s v="X"/>
    <n v="1"/>
    <s v=""/>
    <s v=""/>
    <s v=""/>
    <s v=""/>
    <n v="6"/>
    <n v="0"/>
    <m/>
    <n v="-220"/>
    <n v="0"/>
    <s v=""/>
    <s v=""/>
  </r>
  <r>
    <n v="534"/>
    <s v="39122325"/>
    <s v="Rel&amp;#233; de potencia sin enclavamiento"/>
    <s v="1101884220"/>
    <s v="1"/>
    <d v="2025-06-24T00:00:00"/>
    <s v=""/>
    <s v="4800003141"/>
    <s v="320"/>
    <d v="2025-06-24T00:00:00"/>
    <s v=""/>
    <s v=""/>
    <d v="2025-06-25T00:00:00"/>
    <n v="0"/>
    <n v="0"/>
    <s v=""/>
    <n v="19"/>
    <n v="19"/>
    <n v="19"/>
    <n v="0"/>
    <n v="0"/>
    <n v="0"/>
    <s v="X"/>
    <s v="0.00"/>
    <s v=""/>
    <x v="0"/>
    <s v=""/>
    <s v="0154526"/>
    <s v=""/>
    <n v="0"/>
    <n v="0"/>
    <m/>
    <s v="7218|JA2582_1001"/>
    <n v="1"/>
    <x v="0"/>
    <m/>
    <s v="YES"/>
    <n v="19"/>
    <s v=""/>
    <s v=""/>
    <n v="0"/>
    <s v="X"/>
    <n v="1"/>
    <s v=""/>
    <s v=""/>
    <s v=""/>
    <s v=""/>
    <n v="6"/>
    <n v="0"/>
    <m/>
    <n v="-219"/>
    <n v="0"/>
    <s v=""/>
    <s v=""/>
  </r>
  <r>
    <n v="535"/>
    <s v="41111905"/>
    <s v="Juego de cables de prueba RS PRO, CAT II"/>
    <s v="1101884352"/>
    <s v="1"/>
    <d v="2025-06-25T00:00:00"/>
    <s v=""/>
    <s v="4800003141"/>
    <s v="390"/>
    <d v="2025-06-24T00:00:00"/>
    <s v=""/>
    <s v=""/>
    <d v="2025-06-26T00:00:00"/>
    <n v="0"/>
    <n v="0"/>
    <s v=""/>
    <n v="2"/>
    <n v="2"/>
    <n v="2"/>
    <n v="0"/>
    <n v="0"/>
    <n v="0"/>
    <s v="X"/>
    <s v="0.00"/>
    <s v=""/>
    <x v="0"/>
    <s v=""/>
    <s v="2432998"/>
    <s v=""/>
    <n v="0"/>
    <n v="0"/>
    <m/>
    <s v="7218|S24B05_S1074"/>
    <n v="2"/>
    <x v="0"/>
    <m/>
    <s v="YES"/>
    <n v="2"/>
    <s v=""/>
    <s v=""/>
    <n v="0"/>
    <s v="X"/>
    <n v="1"/>
    <s v=""/>
    <s v=""/>
    <s v=""/>
    <s v=""/>
    <n v="6"/>
    <n v="0"/>
    <m/>
    <n v="-218"/>
    <n v="0"/>
    <s v=""/>
    <s v=""/>
  </r>
  <r>
    <n v="536"/>
    <s v="39121413"/>
    <s v="Conector circular Amphenol Limited Conec"/>
    <s v="1101884977"/>
    <s v="1"/>
    <d v="2025-06-26T00:00:00"/>
    <s v=""/>
    <s v="4800003141"/>
    <s v="850"/>
    <d v="2025-06-24T00:00:00"/>
    <s v=""/>
    <s v=""/>
    <d v="2025-06-27T00:00:00"/>
    <n v="0"/>
    <n v="0"/>
    <s v=""/>
    <n v="1"/>
    <n v="1"/>
    <n v="1"/>
    <n v="0"/>
    <n v="0"/>
    <n v="0"/>
    <s v="X"/>
    <s v="0.00"/>
    <s v=""/>
    <x v="0"/>
    <s v=""/>
    <s v="2368155"/>
    <s v=""/>
    <n v="0"/>
    <n v="0"/>
    <m/>
    <s v="7218|S24B05_S1074"/>
    <n v="3"/>
    <x v="0"/>
    <m/>
    <s v="YES"/>
    <n v="1"/>
    <s v=""/>
    <s v=""/>
    <n v="0"/>
    <s v="X"/>
    <n v="1"/>
    <s v=""/>
    <s v=""/>
    <s v=""/>
    <s v=""/>
    <n v="6"/>
    <n v="0"/>
    <m/>
    <n v="-217"/>
    <n v="0"/>
    <s v=""/>
    <s v=""/>
  </r>
  <r>
    <n v="537"/>
    <s v=""/>
    <s v="INSTAL. CONDUCTOS PINGÜINO SF.03"/>
    <s v="1101885147"/>
    <s v="1"/>
    <d v="2025-06-26T00:00:00"/>
    <s v=""/>
    <s v="4300349565"/>
    <s v="10"/>
    <d v="2025-07-11T00:00:00"/>
    <d v="2025-07-14T00:00:00"/>
    <s v=""/>
    <d v="2025-10-31T00:00:00"/>
    <n v="0"/>
    <n v="0"/>
    <s v="Liberado"/>
    <n v="1"/>
    <n v="1"/>
    <n v="0"/>
    <n v="0"/>
    <n v="0"/>
    <n v="0"/>
    <s v=""/>
    <s v="0.00"/>
    <s v=""/>
    <x v="31"/>
    <s v=""/>
    <s v=""/>
    <s v=""/>
    <n v="0"/>
    <n v="0"/>
    <m/>
    <s v="7218|S24B05_S1075"/>
    <n v="112"/>
    <x v="0"/>
    <m/>
    <s v=""/>
    <s v=""/>
    <s v=""/>
    <s v=""/>
    <n v="1"/>
    <s v=""/>
    <n v="0"/>
    <s v=""/>
    <s v=""/>
    <s v=""/>
    <s v=""/>
    <n v="6"/>
    <n v="1"/>
    <m/>
    <n v="-91"/>
    <n v="0"/>
    <s v=""/>
    <s v=""/>
  </r>
  <r>
    <n v="538"/>
    <s v="3230100640000"/>
    <s v="SOFTWARE MICROSOFT"/>
    <s v="1101885873"/>
    <s v="1"/>
    <d v="2025-06-30T00:00:00"/>
    <s v=""/>
    <s v="4200618716"/>
    <s v="10"/>
    <d v="2025-07-08T00:00:00"/>
    <d v="2025-07-08T00:00:00"/>
    <s v=""/>
    <d v="2025-10-23T00:00:00"/>
    <n v="140"/>
    <n v="8"/>
    <s v="Liberado"/>
    <n v="1"/>
    <n v="1"/>
    <n v="1"/>
    <n v="0"/>
    <n v="0"/>
    <n v="0"/>
    <s v="X"/>
    <s v="0.00"/>
    <s v=""/>
    <x v="32"/>
    <s v="MICROSOFT"/>
    <s v="LICENCIA OEM"/>
    <s v=""/>
    <n v="1"/>
    <n v="1"/>
    <m/>
    <s v="7218|JA2583_1001"/>
    <n v="107"/>
    <x v="0"/>
    <m/>
    <s v="YES"/>
    <n v="1"/>
    <s v=""/>
    <s v=""/>
    <n v="0"/>
    <s v="X"/>
    <n v="1"/>
    <s v=""/>
    <s v=""/>
    <s v=""/>
    <s v=""/>
    <n v="6"/>
    <n v="0"/>
    <m/>
    <n v="-99"/>
    <n v="0"/>
    <s v=""/>
    <s v=""/>
  </r>
  <r>
    <n v="539"/>
    <s v="9999000981312"/>
    <s v="N.R.PLATAFORMAS (SIMULADORES)"/>
    <s v="1101886396"/>
    <s v="1"/>
    <d v="2025-07-01T00:00:00"/>
    <s v=""/>
    <s v="4200620010"/>
    <s v="10"/>
    <d v="2025-07-16T00:00:00"/>
    <d v="2025-07-23T00:00:00"/>
    <s v=""/>
    <d v="2025-09-01T00:00:00"/>
    <n v="180"/>
    <n v="8"/>
    <s v="Liberado"/>
    <n v="1"/>
    <n v="1"/>
    <n v="1"/>
    <n v="0"/>
    <n v="0"/>
    <n v="0"/>
    <s v="X"/>
    <s v="0.00"/>
    <s v=""/>
    <x v="10"/>
    <s v=""/>
    <s v=""/>
    <s v=""/>
    <n v="0"/>
    <n v="0"/>
    <m/>
    <s v="7218|JA2580_1001"/>
    <n v="47"/>
    <x v="0"/>
    <m/>
    <s v="YES"/>
    <n v="1"/>
    <s v=""/>
    <s v=""/>
    <n v="0"/>
    <s v="X"/>
    <n v="1"/>
    <s v=""/>
    <s v=""/>
    <s v=""/>
    <s v=""/>
    <n v="7"/>
    <n v="0"/>
    <m/>
    <n v="-151"/>
    <n v="0"/>
    <s v=""/>
    <s v=""/>
  </r>
  <r>
    <n v="540"/>
    <s v="1709800000500"/>
    <s v="COMPRA DIRECTA FERRETERIA Y HERRAMIENTAS"/>
    <s v="1101886453"/>
    <s v="1"/>
    <d v="2025-07-01T00:00:00"/>
    <s v=""/>
    <s v="4200619728"/>
    <s v="10"/>
    <d v="2025-07-15T00:00:00"/>
    <d v="2025-07-16T00:00:00"/>
    <s v=""/>
    <d v="2025-09-30T00:00:00"/>
    <n v="30"/>
    <n v="8"/>
    <s v="Liberado"/>
    <n v="5"/>
    <n v="5"/>
    <n v="5"/>
    <n v="0"/>
    <n v="0"/>
    <n v="0"/>
    <s v="X"/>
    <s v="0.00"/>
    <s v=""/>
    <x v="23"/>
    <s v="OTROS FABRICANTES"/>
    <s v="1709800000500"/>
    <s v=""/>
    <n v="0"/>
    <n v="0"/>
    <m/>
    <s v="7218|S24B05_S1075"/>
    <n v="77"/>
    <x v="0"/>
    <m/>
    <s v="YES"/>
    <n v="5"/>
    <s v=""/>
    <s v=""/>
    <n v="0"/>
    <s v="X"/>
    <n v="1"/>
    <s v=""/>
    <s v=""/>
    <s v=""/>
    <s v=""/>
    <n v="7"/>
    <n v="0"/>
    <m/>
    <n v="-122"/>
    <n v="0"/>
    <s v=""/>
    <s v=""/>
  </r>
  <r>
    <n v="541"/>
    <s v="1709800000500"/>
    <s v="COMPRA DIRECTA FERRETERIA Y HERRAMIENTAS"/>
    <s v="1101886462"/>
    <s v="1"/>
    <d v="2025-07-01T00:00:00"/>
    <s v=""/>
    <s v="4200619731"/>
    <s v="10"/>
    <d v="2025-07-15T00:00:00"/>
    <d v="2025-07-16T00:00:00"/>
    <s v=""/>
    <d v="2025-09-30T00:00:00"/>
    <n v="30"/>
    <n v="8"/>
    <s v="Liberado"/>
    <n v="100"/>
    <n v="100"/>
    <n v="100"/>
    <n v="0"/>
    <n v="0"/>
    <n v="0"/>
    <s v="X"/>
    <s v="0.00"/>
    <s v=""/>
    <x v="23"/>
    <s v="OTROS FABRICANTES"/>
    <s v="1709800000500"/>
    <s v=""/>
    <n v="0"/>
    <n v="0"/>
    <m/>
    <s v="7218|JA2594_1001"/>
    <n v="77"/>
    <x v="0"/>
    <m/>
    <s v="YES"/>
    <n v="100"/>
    <s v=""/>
    <s v=""/>
    <n v="0"/>
    <s v="X"/>
    <n v="1"/>
    <s v=""/>
    <s v=""/>
    <s v=""/>
    <s v=""/>
    <n v="7"/>
    <n v="0"/>
    <m/>
    <n v="-122"/>
    <n v="0"/>
    <s v=""/>
    <s v=""/>
  </r>
  <r>
    <n v="542"/>
    <s v="1709800000500"/>
    <s v="COMPRA DIRECTA FERRETERIA Y HERRAMIENTAS"/>
    <s v="1101886462"/>
    <s v="2"/>
    <d v="2025-07-01T00:00:00"/>
    <s v=""/>
    <s v="4200619731"/>
    <s v="20"/>
    <d v="2025-07-15T00:00:00"/>
    <d v="2025-07-16T00:00:00"/>
    <s v=""/>
    <d v="2025-09-30T00:00:00"/>
    <n v="30"/>
    <n v="8"/>
    <s v="Liberado"/>
    <n v="1"/>
    <n v="1"/>
    <n v="1"/>
    <n v="0"/>
    <n v="0"/>
    <n v="0"/>
    <s v="X"/>
    <s v="0.00"/>
    <s v=""/>
    <x v="23"/>
    <s v="OTROS FABRICANTES"/>
    <s v="1709800000500"/>
    <s v=""/>
    <n v="0"/>
    <n v="0"/>
    <m/>
    <s v="7218|JA2594_1001"/>
    <n v="77"/>
    <x v="0"/>
    <m/>
    <s v="YES"/>
    <n v="1"/>
    <s v=""/>
    <s v=""/>
    <n v="0"/>
    <s v="X"/>
    <n v="1"/>
    <s v=""/>
    <s v=""/>
    <s v=""/>
    <s v=""/>
    <n v="7"/>
    <n v="0"/>
    <m/>
    <n v="-122"/>
    <n v="0"/>
    <s v=""/>
    <s v=""/>
  </r>
  <r>
    <n v="543"/>
    <s v="1709800000500"/>
    <s v="COMPRA DIRECTA FERRETERIA Y HERRAMIENTAS"/>
    <s v="1101886462"/>
    <s v="3"/>
    <d v="2025-07-01T00:00:00"/>
    <s v=""/>
    <s v="4200619731"/>
    <s v="30"/>
    <d v="2025-07-15T00:00:00"/>
    <d v="2025-07-16T00:00:00"/>
    <s v=""/>
    <d v="2025-09-30T00:00:00"/>
    <n v="30"/>
    <n v="8"/>
    <s v="Liberado"/>
    <n v="100"/>
    <n v="100"/>
    <n v="100"/>
    <n v="0"/>
    <n v="0"/>
    <n v="0"/>
    <s v="X"/>
    <s v="0.00"/>
    <s v=""/>
    <x v="23"/>
    <s v="OTROS FABRICANTES"/>
    <s v="1709800000500"/>
    <s v=""/>
    <n v="0"/>
    <n v="0"/>
    <m/>
    <s v="7218|JA2594_1001"/>
    <n v="77"/>
    <x v="0"/>
    <m/>
    <s v="YES"/>
    <n v="100"/>
    <s v=""/>
    <s v=""/>
    <n v="0"/>
    <s v="X"/>
    <n v="1"/>
    <s v=""/>
    <s v=""/>
    <s v=""/>
    <s v=""/>
    <n v="7"/>
    <n v="0"/>
    <m/>
    <n v="-122"/>
    <n v="0"/>
    <s v=""/>
    <s v=""/>
  </r>
  <r>
    <n v="544"/>
    <s v="1709800000500"/>
    <s v="COMPRA DIRECTA FERRETERIA Y HERRAMIENTAS"/>
    <s v="1101886462"/>
    <s v="4"/>
    <d v="2025-07-01T00:00:00"/>
    <s v=""/>
    <s v="4200619731"/>
    <s v="40"/>
    <d v="2025-07-15T00:00:00"/>
    <d v="2025-07-16T00:00:00"/>
    <s v=""/>
    <d v="2025-09-30T00:00:00"/>
    <n v="30"/>
    <n v="8"/>
    <s v="Liberado"/>
    <n v="20"/>
    <n v="20"/>
    <n v="20"/>
    <n v="0"/>
    <n v="0"/>
    <n v="0"/>
    <s v="X"/>
    <s v="0.00"/>
    <s v=""/>
    <x v="23"/>
    <s v="OTROS FABRICANTES"/>
    <s v="1709800000500"/>
    <s v=""/>
    <n v="0"/>
    <n v="0"/>
    <m/>
    <s v="7218|JA2594_1001"/>
    <n v="77"/>
    <x v="0"/>
    <m/>
    <s v="YES"/>
    <n v="20"/>
    <s v=""/>
    <s v=""/>
    <n v="0"/>
    <s v="X"/>
    <n v="1"/>
    <s v=""/>
    <s v=""/>
    <s v=""/>
    <s v=""/>
    <n v="7"/>
    <n v="0"/>
    <m/>
    <n v="-122"/>
    <n v="0"/>
    <s v=""/>
    <s v=""/>
  </r>
  <r>
    <n v="545"/>
    <s v="45111823"/>
    <s v="HDMI to VGA Adapter - With Audio - 1080p"/>
    <s v="1101887079"/>
    <s v="1"/>
    <d v="2025-07-02T00:00:00"/>
    <s v=""/>
    <s v="4800003156"/>
    <s v="1140"/>
    <d v="2025-07-01T00:00:00"/>
    <s v=""/>
    <s v=""/>
    <d v="2025-07-03T00:00:00"/>
    <n v="0"/>
    <n v="0"/>
    <s v=""/>
    <n v="1"/>
    <n v="1"/>
    <n v="1"/>
    <n v="0"/>
    <n v="0"/>
    <n v="0"/>
    <s v="X"/>
    <s v="0.00"/>
    <s v=""/>
    <x v="0"/>
    <s v=""/>
    <s v="1778828"/>
    <s v=""/>
    <n v="0"/>
    <n v="0"/>
    <m/>
    <s v="7218|JA2594_1001"/>
    <n v="2"/>
    <x v="0"/>
    <m/>
    <s v="YES"/>
    <n v="1"/>
    <s v=""/>
    <s v=""/>
    <n v="0"/>
    <s v="X"/>
    <n v="1"/>
    <s v=""/>
    <s v=""/>
    <s v=""/>
    <s v=""/>
    <n v="7"/>
    <n v="0"/>
    <m/>
    <n v="-211"/>
    <n v="0"/>
    <s v=""/>
    <s v=""/>
  </r>
  <r>
    <n v="546"/>
    <s v="7889090900000"/>
    <s v="ROPA LABORAL CATALOGO INDRA"/>
    <s v="1101887437"/>
    <s v="1"/>
    <d v="2025-07-03T00:00:00"/>
    <s v=""/>
    <s v="4900011056"/>
    <s v="10"/>
    <d v="2025-07-03T00:00:00"/>
    <s v=""/>
    <s v=""/>
    <d v="2025-10-31T00:00:00"/>
    <n v="40"/>
    <n v="8"/>
    <s v=""/>
    <n v="1"/>
    <n v="1"/>
    <n v="1"/>
    <n v="0"/>
    <n v="0"/>
    <n v="0"/>
    <s v="X"/>
    <s v="0.00"/>
    <s v=""/>
    <x v="27"/>
    <s v="INDRA SISTEMAS S.A."/>
    <s v="7889090900000"/>
    <s v=""/>
    <n v="0"/>
    <n v="0"/>
    <m/>
    <s v="7218|JA2594_1001"/>
    <n v="120"/>
    <x v="0"/>
    <m/>
    <s v="YES"/>
    <n v="1"/>
    <s v=""/>
    <s v=""/>
    <n v="0"/>
    <s v="X"/>
    <n v="1"/>
    <s v=""/>
    <s v=""/>
    <s v=""/>
    <s v=""/>
    <n v="7"/>
    <n v="0"/>
    <m/>
    <n v="-91"/>
    <n v="0"/>
    <s v=""/>
    <s v=""/>
  </r>
  <r>
    <n v="547"/>
    <s v="7889090900000"/>
    <s v="ROPA LABORAL CATALOGO INDRA"/>
    <s v="1101887443"/>
    <s v="1"/>
    <d v="2025-07-03T00:00:00"/>
    <s v=""/>
    <s v="4900011059"/>
    <s v="10"/>
    <d v="2025-07-03T00:00:00"/>
    <s v=""/>
    <s v=""/>
    <d v="2025-09-30T00:00:00"/>
    <n v="40"/>
    <n v="8"/>
    <s v=""/>
    <n v="1"/>
    <n v="1"/>
    <n v="1"/>
    <n v="0"/>
    <n v="0"/>
    <n v="0"/>
    <s v="X"/>
    <s v="0.00"/>
    <s v=""/>
    <x v="27"/>
    <s v="INDRA SISTEMAS S.A."/>
    <s v="7889090900000"/>
    <s v=""/>
    <n v="0"/>
    <n v="0"/>
    <m/>
    <s v="7218|JA2594_1001"/>
    <n v="89"/>
    <x v="0"/>
    <m/>
    <s v="YES"/>
    <n v="1"/>
    <s v=""/>
    <s v=""/>
    <n v="0"/>
    <s v="X"/>
    <n v="1"/>
    <s v=""/>
    <s v=""/>
    <s v=""/>
    <s v=""/>
    <n v="7"/>
    <n v="0"/>
    <m/>
    <n v="-122"/>
    <n v="0"/>
    <s v=""/>
    <s v=""/>
  </r>
  <r>
    <n v="548"/>
    <s v="1359900000500"/>
    <s v="COMPRA DIRECTA ELECTRICOS/ELECTRONICOS"/>
    <s v="1101887662"/>
    <s v="1"/>
    <d v="2025-07-03T00:00:00"/>
    <s v=""/>
    <s v="4200620036"/>
    <s v="10"/>
    <d v="2025-07-16T00:00:00"/>
    <d v="2025-07-17T00:00:00"/>
    <s v=""/>
    <d v="2025-09-30T00:00:00"/>
    <n v="30"/>
    <n v="8"/>
    <s v="Liberado"/>
    <n v="2"/>
    <n v="2"/>
    <n v="2"/>
    <n v="0"/>
    <n v="0"/>
    <n v="0"/>
    <s v="X"/>
    <s v="0.00"/>
    <s v=""/>
    <x v="6"/>
    <s v="OTROS FABRICANTES"/>
    <s v="1359900000500"/>
    <s v=""/>
    <n v="0"/>
    <n v="0"/>
    <m/>
    <s v="7218|JA2594_1001"/>
    <n v="76"/>
    <x v="0"/>
    <m/>
    <s v="YES"/>
    <n v="2"/>
    <s v=""/>
    <s v=""/>
    <n v="0"/>
    <s v="X"/>
    <n v="1"/>
    <s v=""/>
    <s v=""/>
    <s v=""/>
    <s v=""/>
    <n v="7"/>
    <n v="0"/>
    <m/>
    <n v="-122"/>
    <n v="0"/>
    <s v=""/>
    <s v=""/>
  </r>
  <r>
    <n v="549"/>
    <s v="1359900000500"/>
    <s v="COMPRA DIRECTA ELECTRICOS/ELECTRONICOS"/>
    <s v="1101887664"/>
    <s v="1"/>
    <d v="2025-07-03T00:00:00"/>
    <s v=""/>
    <s v="4200620036"/>
    <s v="20"/>
    <d v="2025-07-16T00:00:00"/>
    <d v="2025-07-17T00:00:00"/>
    <s v=""/>
    <d v="2025-09-30T00:00:00"/>
    <n v="30"/>
    <n v="8"/>
    <s v="Liberado"/>
    <n v="1"/>
    <n v="1"/>
    <n v="1"/>
    <n v="0"/>
    <n v="0"/>
    <n v="0"/>
    <s v="X"/>
    <s v="0.00"/>
    <s v=""/>
    <x v="6"/>
    <s v="OTROS FABRICANTES"/>
    <s v="1359900000500"/>
    <s v=""/>
    <n v="0"/>
    <n v="0"/>
    <m/>
    <s v="7218|JA2594_1001"/>
    <n v="76"/>
    <x v="0"/>
    <m/>
    <s v="YES"/>
    <n v="1"/>
    <s v=""/>
    <s v=""/>
    <n v="0"/>
    <s v="X"/>
    <n v="1"/>
    <s v=""/>
    <s v=""/>
    <s v=""/>
    <s v=""/>
    <n v="7"/>
    <n v="0"/>
    <m/>
    <n v="-122"/>
    <n v="0"/>
    <s v=""/>
    <s v=""/>
  </r>
  <r>
    <n v="550"/>
    <s v="32000000"/>
    <s v="Panel del Rack 1U nVent SCHROFF de Alumi"/>
    <s v="1101888882"/>
    <s v="1"/>
    <d v="2025-07-08T00:00:00"/>
    <s v=""/>
    <s v="4800003167"/>
    <s v="270"/>
    <d v="2025-07-07T00:00:00"/>
    <s v=""/>
    <s v=""/>
    <d v="2025-07-09T00:00:00"/>
    <n v="0"/>
    <n v="0"/>
    <s v=""/>
    <n v="1"/>
    <n v="1"/>
    <n v="1"/>
    <n v="0"/>
    <n v="0"/>
    <n v="0"/>
    <s v="X"/>
    <s v="0.00"/>
    <s v=""/>
    <x v="0"/>
    <s v=""/>
    <s v="2839198"/>
    <s v=""/>
    <n v="0"/>
    <n v="0"/>
    <m/>
    <s v="7218|JA2594_1001"/>
    <n v="2"/>
    <x v="0"/>
    <m/>
    <s v="YES"/>
    <n v="1"/>
    <s v=""/>
    <s v=""/>
    <n v="0"/>
    <s v="X"/>
    <n v="1"/>
    <s v=""/>
    <s v=""/>
    <s v=""/>
    <s v=""/>
    <n v="7"/>
    <n v="0"/>
    <m/>
    <n v="-205"/>
    <n v="0"/>
    <s v=""/>
    <s v=""/>
  </r>
  <r>
    <n v="551"/>
    <s v="27111710"/>
    <s v="Juego de llaves hexagonales en L Facom d"/>
    <s v="1101889452"/>
    <s v="1"/>
    <d v="2025-07-09T00:00:00"/>
    <s v=""/>
    <s v="4800003170"/>
    <s v="170"/>
    <d v="2025-07-09T00:00:00"/>
    <s v=""/>
    <s v=""/>
    <d v="2025-07-10T00:00:00"/>
    <n v="0"/>
    <n v="0"/>
    <s v=""/>
    <n v="1"/>
    <n v="1"/>
    <n v="1"/>
    <n v="0"/>
    <n v="0"/>
    <n v="0"/>
    <s v="X"/>
    <s v="0.00"/>
    <s v=""/>
    <x v="0"/>
    <s v=""/>
    <s v="7554122"/>
    <s v=""/>
    <n v="0"/>
    <n v="0"/>
    <m/>
    <s v="7218|S24B05_S1071"/>
    <n v="1"/>
    <x v="0"/>
    <m/>
    <s v="YES"/>
    <n v="1"/>
    <s v=""/>
    <s v=""/>
    <n v="0"/>
    <s v="X"/>
    <n v="1"/>
    <s v=""/>
    <s v=""/>
    <s v=""/>
    <s v=""/>
    <n v="7"/>
    <n v="0"/>
    <m/>
    <n v="-204"/>
    <n v="0"/>
    <s v=""/>
    <s v=""/>
  </r>
  <r>
    <n v="552"/>
    <s v=""/>
    <s v="MOQUETA A320 FFS"/>
    <s v="1101890088"/>
    <s v="1"/>
    <d v="2025-07-10T00:00:00"/>
    <s v=""/>
    <s v="4300349810"/>
    <s v="10"/>
    <d v="2025-07-17T00:00:00"/>
    <d v="2025-07-18T00:00:00"/>
    <s v=""/>
    <d v="2025-11-30T00:00:00"/>
    <n v="0"/>
    <n v="0"/>
    <s v="Liberado"/>
    <n v="1"/>
    <n v="1"/>
    <n v="0"/>
    <n v="0"/>
    <n v="0"/>
    <n v="0"/>
    <s v=""/>
    <s v="0.00"/>
    <s v=""/>
    <x v="33"/>
    <s v=""/>
    <s v=""/>
    <s v=""/>
    <n v="0"/>
    <n v="0"/>
    <m/>
    <s v="7218|S24B05_S1076"/>
    <n v="136"/>
    <x v="0"/>
    <m/>
    <s v=""/>
    <s v=""/>
    <s v=""/>
    <s v=""/>
    <n v="1"/>
    <s v=""/>
    <n v="0"/>
    <s v=""/>
    <s v=""/>
    <s v=""/>
    <s v=""/>
    <n v="7"/>
    <n v="1"/>
    <m/>
    <n v="-61"/>
    <n v="0"/>
    <s v=""/>
    <s v=""/>
  </r>
  <r>
    <n v="553"/>
    <s v="1359900000500"/>
    <s v="COMPRA DIRECTA ELECTRICOS/ELECTRONICOS"/>
    <s v="1101890242"/>
    <s v="1"/>
    <d v="2025-07-10T00:00:00"/>
    <s v=""/>
    <s v="4200620293"/>
    <s v="50"/>
    <d v="2025-07-17T00:00:00"/>
    <d v="2025-07-21T00:00:00"/>
    <s v=""/>
    <d v="2025-09-30T00:00:00"/>
    <n v="30"/>
    <n v="8"/>
    <s v="Liberado"/>
    <n v="1"/>
    <n v="1"/>
    <n v="1"/>
    <n v="0"/>
    <n v="0"/>
    <n v="0"/>
    <s v="X"/>
    <s v="0.00"/>
    <s v=""/>
    <x v="6"/>
    <s v="OTROS FABRICANTES"/>
    <s v="1359900000500"/>
    <s v=""/>
    <n v="0"/>
    <n v="0"/>
    <m/>
    <s v="7218|JA2582_1001"/>
    <n v="75"/>
    <x v="0"/>
    <m/>
    <s v="YES"/>
    <n v="1"/>
    <s v=""/>
    <s v=""/>
    <n v="0"/>
    <s v="X"/>
    <n v="1"/>
    <s v=""/>
    <s v=""/>
    <s v=""/>
    <s v=""/>
    <n v="7"/>
    <n v="0"/>
    <m/>
    <n v="-122"/>
    <n v="0"/>
    <s v=""/>
    <s v=""/>
  </r>
  <r>
    <n v="554"/>
    <s v="55121620"/>
    <s v="Hoja de etiquetas Avery L7651-25, 25 Dir"/>
    <s v="1101890718"/>
    <s v="1"/>
    <d v="2025-07-11T00:00:00"/>
    <s v=""/>
    <s v="4800003179"/>
    <s v="410"/>
    <d v="2025-07-11T00:00:00"/>
    <s v=""/>
    <s v=""/>
    <d v="2025-07-12T00:00:00"/>
    <n v="0"/>
    <n v="0"/>
    <s v=""/>
    <n v="1"/>
    <n v="1"/>
    <n v="1"/>
    <n v="0"/>
    <n v="0"/>
    <n v="0"/>
    <s v="X"/>
    <s v="0.00"/>
    <s v=""/>
    <x v="0"/>
    <s v=""/>
    <s v="2893595"/>
    <s v=""/>
    <n v="0"/>
    <n v="0"/>
    <m/>
    <s v="7218|JA2582_1001"/>
    <n v="1"/>
    <x v="0"/>
    <m/>
    <s v="YES"/>
    <n v="1"/>
    <s v=""/>
    <s v=""/>
    <n v="0"/>
    <s v="X"/>
    <n v="1"/>
    <s v=""/>
    <s v=""/>
    <s v=""/>
    <s v=""/>
    <n v="7"/>
    <n v="0"/>
    <m/>
    <n v="-202"/>
    <n v="0"/>
    <s v=""/>
    <s v=""/>
  </r>
  <r>
    <n v="555"/>
    <s v="1709800000500"/>
    <s v="COMPRA DIRECTA FERRETERIA Y HERRAMIENTAS"/>
    <s v="1101890983"/>
    <s v="1"/>
    <d v="2025-07-14T00:00:00"/>
    <s v=""/>
    <s v="4200620401"/>
    <s v="10"/>
    <d v="2025-07-18T00:00:00"/>
    <d v="2025-07-21T00:00:00"/>
    <s v=""/>
    <d v="2025-09-30T00:00:00"/>
    <n v="30"/>
    <n v="8"/>
    <s v="Liberado"/>
    <n v="3"/>
    <n v="3"/>
    <n v="3"/>
    <n v="0"/>
    <n v="0"/>
    <n v="0"/>
    <s v="X"/>
    <s v="0.00"/>
    <s v=""/>
    <x v="23"/>
    <s v="OTROS FABRICANTES"/>
    <s v="1709800000500"/>
    <s v=""/>
    <n v="0"/>
    <n v="0"/>
    <m/>
    <s v="7218|S24B05_S1071"/>
    <n v="74"/>
    <x v="0"/>
    <m/>
    <s v="YES"/>
    <n v="3"/>
    <s v=""/>
    <s v=""/>
    <n v="0"/>
    <s v="X"/>
    <n v="1"/>
    <s v=""/>
    <s v=""/>
    <s v=""/>
    <s v=""/>
    <n v="7"/>
    <n v="0"/>
    <m/>
    <n v="-122"/>
    <n v="0"/>
    <s v=""/>
    <s v=""/>
  </r>
  <r>
    <n v="556"/>
    <s v="1709800000500"/>
    <s v="COMPRA DIRECTA FERRETERIA Y HERRAMIENTAS"/>
    <s v="1101891012"/>
    <s v="1"/>
    <d v="2025-07-14T00:00:00"/>
    <s v=""/>
    <s v="4200620441"/>
    <s v="10"/>
    <d v="2025-07-18T00:00:00"/>
    <d v="2025-07-21T00:00:00"/>
    <s v=""/>
    <d v="2025-09-30T00:00:00"/>
    <n v="30"/>
    <n v="8"/>
    <s v="Liberado"/>
    <n v="70"/>
    <n v="70"/>
    <n v="70"/>
    <n v="0"/>
    <n v="0"/>
    <n v="0"/>
    <s v="X"/>
    <s v="0.00"/>
    <s v=""/>
    <x v="23"/>
    <s v="OTROS FABRICANTES"/>
    <s v="1709800000500"/>
    <s v=""/>
    <n v="0"/>
    <n v="0"/>
    <m/>
    <s v="7218|JA2585_1001"/>
    <n v="74"/>
    <x v="0"/>
    <m/>
    <s v="YES"/>
    <n v="70"/>
    <s v=""/>
    <s v=""/>
    <n v="0"/>
    <s v="X"/>
    <n v="1"/>
    <s v=""/>
    <s v=""/>
    <s v=""/>
    <s v=""/>
    <n v="7"/>
    <n v="0"/>
    <m/>
    <n v="-122"/>
    <n v="0"/>
    <s v=""/>
    <s v=""/>
  </r>
  <r>
    <n v="557"/>
    <s v="1709800000500"/>
    <s v="COMPRA DIRECTA FERRETERIA Y HERRAMIENTAS"/>
    <s v="1101891012"/>
    <s v="2"/>
    <d v="2025-07-14T00:00:00"/>
    <s v=""/>
    <s v="4200620441"/>
    <s v="20"/>
    <d v="2025-07-18T00:00:00"/>
    <d v="2025-07-21T00:00:00"/>
    <s v=""/>
    <d v="2025-09-30T00:00:00"/>
    <n v="30"/>
    <n v="8"/>
    <s v="Liberado"/>
    <n v="70"/>
    <n v="70"/>
    <n v="70"/>
    <n v="0"/>
    <n v="0"/>
    <n v="0"/>
    <s v="X"/>
    <s v="0.00"/>
    <s v=""/>
    <x v="23"/>
    <s v="OTROS FABRICANTES"/>
    <s v="1709800000500"/>
    <s v=""/>
    <n v="0"/>
    <n v="0"/>
    <m/>
    <s v="7218|JA2585_1001"/>
    <n v="74"/>
    <x v="0"/>
    <m/>
    <s v="YES"/>
    <n v="70"/>
    <s v=""/>
    <s v=""/>
    <n v="0"/>
    <s v="X"/>
    <n v="1"/>
    <s v=""/>
    <s v=""/>
    <s v=""/>
    <s v=""/>
    <n v="7"/>
    <n v="0"/>
    <m/>
    <n v="-122"/>
    <n v="0"/>
    <s v=""/>
    <s v=""/>
  </r>
  <r>
    <n v="558"/>
    <s v="39122335"/>
    <s v="Z&amp;#243;calo de rel&amp;#233; Finder 96 para"/>
    <s v="1101892281"/>
    <s v="1"/>
    <d v="2025-07-16T00:00:00"/>
    <s v=""/>
    <s v="4800003183"/>
    <s v="450"/>
    <d v="2025-07-16T00:00:00"/>
    <s v=""/>
    <s v=""/>
    <d v="2025-07-17T00:00:00"/>
    <n v="0"/>
    <n v="0"/>
    <s v=""/>
    <n v="5"/>
    <n v="5"/>
    <n v="5"/>
    <n v="0"/>
    <n v="0"/>
    <n v="0"/>
    <s v="X"/>
    <s v="0.00"/>
    <s v=""/>
    <x v="0"/>
    <s v=""/>
    <s v="2455711"/>
    <s v=""/>
    <n v="0"/>
    <n v="0"/>
    <m/>
    <s v="7218|JA2585_1001"/>
    <n v="1"/>
    <x v="0"/>
    <m/>
    <s v="YES"/>
    <n v="5"/>
    <s v=""/>
    <s v=""/>
    <n v="0"/>
    <s v="X"/>
    <n v="1"/>
    <s v=""/>
    <s v=""/>
    <s v=""/>
    <s v=""/>
    <n v="7"/>
    <n v="0"/>
    <m/>
    <n v="-197"/>
    <n v="0"/>
    <s v=""/>
    <s v=""/>
  </r>
  <r>
    <n v="559"/>
    <s v="31161816"/>
    <s v="Separador roscado hexagonal Macho/Hembra"/>
    <s v="1101892362"/>
    <s v="1"/>
    <d v="2025-07-16T00:00:00"/>
    <s v=""/>
    <s v="4800003183"/>
    <s v="540"/>
    <d v="2025-07-16T00:00:00"/>
    <s v=""/>
    <s v=""/>
    <d v="2025-07-17T00:00:00"/>
    <n v="0"/>
    <n v="0"/>
    <s v=""/>
    <n v="50"/>
    <n v="50"/>
    <n v="50"/>
    <n v="0"/>
    <n v="0"/>
    <n v="0"/>
    <s v="X"/>
    <s v="0.00"/>
    <s v=""/>
    <x v="0"/>
    <s v=""/>
    <s v="0606686"/>
    <s v=""/>
    <n v="0"/>
    <n v="0"/>
    <m/>
    <s v="7218|JA2585_1001"/>
    <n v="1"/>
    <x v="0"/>
    <m/>
    <s v="YES"/>
    <n v="50"/>
    <s v=""/>
    <s v=""/>
    <n v="0"/>
    <s v="X"/>
    <n v="1"/>
    <s v=""/>
    <s v=""/>
    <s v=""/>
    <s v=""/>
    <n v="7"/>
    <n v="0"/>
    <m/>
    <n v="-197"/>
    <n v="0"/>
    <s v=""/>
    <s v=""/>
  </r>
  <r>
    <n v="560"/>
    <s v="43211503"/>
    <s v="Kensington CH1000 - Hub - 2 x USB 3.1 +"/>
    <s v="1101892552"/>
    <s v="1"/>
    <d v="2025-07-17T00:00:00"/>
    <s v=""/>
    <s v="4800003172"/>
    <s v="570"/>
    <d v="2025-07-10T00:00:00"/>
    <s v=""/>
    <s v=""/>
    <d v="2025-07-18T00:00:00"/>
    <n v="0"/>
    <n v="0"/>
    <s v=""/>
    <n v="5"/>
    <n v="5"/>
    <n v="5"/>
    <n v="0"/>
    <n v="0"/>
    <n v="0"/>
    <s v="X"/>
    <s v="0.00"/>
    <s v=""/>
    <x v="21"/>
    <s v=""/>
    <s v="4787170"/>
    <s v=""/>
    <n v="0"/>
    <n v="0"/>
    <m/>
    <s v="7218|JA2582_1001"/>
    <n v="8"/>
    <x v="0"/>
    <m/>
    <s v="YES"/>
    <n v="5"/>
    <s v=""/>
    <s v=""/>
    <n v="0"/>
    <s v="X"/>
    <n v="1"/>
    <s v=""/>
    <s v=""/>
    <s v=""/>
    <s v=""/>
    <n v="7"/>
    <n v="0"/>
    <m/>
    <n v="-196"/>
    <n v="0"/>
    <s v=""/>
    <s v=""/>
  </r>
  <r>
    <n v="561"/>
    <s v="39122213"/>
    <s v="Final de carrera con Palanca de rodillo"/>
    <s v="1101892592"/>
    <s v="1"/>
    <d v="2025-07-17T00:00:00"/>
    <s v=""/>
    <s v="4800003184"/>
    <s v="120"/>
    <d v="2025-07-17T00:00:00"/>
    <s v=""/>
    <s v=""/>
    <d v="2025-07-18T00:00:00"/>
    <n v="0"/>
    <n v="0"/>
    <s v=""/>
    <n v="5"/>
    <n v="5"/>
    <n v="5"/>
    <n v="0"/>
    <n v="0"/>
    <n v="0"/>
    <s v="X"/>
    <s v="0.00"/>
    <s v=""/>
    <x v="0"/>
    <s v=""/>
    <s v="3081664"/>
    <s v=""/>
    <n v="0"/>
    <n v="0"/>
    <m/>
    <s v="7218|JA2585_1001"/>
    <n v="1"/>
    <x v="0"/>
    <m/>
    <s v="YES"/>
    <n v="5"/>
    <s v=""/>
    <s v=""/>
    <n v="0"/>
    <s v="X"/>
    <n v="1"/>
    <s v=""/>
    <s v=""/>
    <s v=""/>
    <s v=""/>
    <n v="7"/>
    <n v="0"/>
    <m/>
    <n v="-196"/>
    <n v="0"/>
    <s v=""/>
    <s v=""/>
  </r>
  <r>
    <n v="562"/>
    <s v="43211503"/>
    <s v="C2G 4-Port USB-A Hub - Hub - 4 x USB 2.0"/>
    <s v="1101893679"/>
    <s v="1"/>
    <d v="2025-07-21T00:00:00"/>
    <s v=""/>
    <s v="4800003172"/>
    <s v="710"/>
    <d v="2025-07-10T00:00:00"/>
    <s v=""/>
    <s v=""/>
    <d v="2025-07-22T00:00:00"/>
    <n v="0"/>
    <n v="0"/>
    <s v=""/>
    <n v="2"/>
    <n v="2"/>
    <n v="2"/>
    <n v="0"/>
    <n v="0"/>
    <n v="0"/>
    <s v="X"/>
    <s v="0.00"/>
    <s v=""/>
    <x v="21"/>
    <s v=""/>
    <s v="6999238"/>
    <s v=""/>
    <n v="0"/>
    <n v="0"/>
    <m/>
    <s v="7218|JA2582_1001"/>
    <n v="12"/>
    <x v="0"/>
    <m/>
    <s v="YES"/>
    <n v="2"/>
    <s v=""/>
    <s v=""/>
    <n v="0"/>
    <s v="X"/>
    <n v="1"/>
    <s v=""/>
    <s v=""/>
    <s v=""/>
    <s v=""/>
    <n v="7"/>
    <n v="0"/>
    <m/>
    <n v="-192"/>
    <n v="0"/>
    <s v=""/>
    <s v=""/>
  </r>
  <r>
    <n v="563"/>
    <s v=""/>
    <s v="TRABAJOS DE CORTE DE MAYLAR - COSLADA"/>
    <s v="1101893680"/>
    <s v="1"/>
    <d v="2025-07-21T00:00:00"/>
    <s v=""/>
    <s v="4300350504"/>
    <s v="10"/>
    <d v="2025-07-30T00:00:00"/>
    <d v="2025-07-30T00:00:00"/>
    <s v=""/>
    <d v="2025-08-13T00:00:00"/>
    <n v="0"/>
    <n v="0"/>
    <s v="Liberado"/>
    <n v="1"/>
    <n v="1"/>
    <n v="0"/>
    <n v="0"/>
    <n v="0"/>
    <n v="0"/>
    <s v=""/>
    <s v="0.00"/>
    <s v=""/>
    <x v="18"/>
    <s v=""/>
    <s v=""/>
    <s v=""/>
    <n v="0"/>
    <n v="0"/>
    <m/>
    <s v="7218|S24B05_P10253"/>
    <n v="14"/>
    <x v="0"/>
    <m/>
    <s v=""/>
    <s v=""/>
    <s v=""/>
    <s v=""/>
    <n v="1"/>
    <s v=""/>
    <n v="0"/>
    <s v=""/>
    <s v=""/>
    <s v=""/>
    <s v=""/>
    <n v="7"/>
    <n v="1"/>
    <m/>
    <n v="-170"/>
    <n v="0"/>
    <s v=""/>
    <s v=""/>
  </r>
  <r>
    <n v="564"/>
    <s v="43211617"/>
    <s v="Cable USB 2.0 Hama, con A. USB A Macho,"/>
    <s v="1101893846"/>
    <s v="1"/>
    <d v="2025-07-22T00:00:00"/>
    <s v=""/>
    <s v="4800003188"/>
    <s v="500"/>
    <d v="2025-07-21T00:00:00"/>
    <s v=""/>
    <s v=""/>
    <d v="2025-07-23T00:00:00"/>
    <n v="0"/>
    <n v="0"/>
    <s v=""/>
    <n v="1"/>
    <n v="1"/>
    <n v="1"/>
    <n v="0"/>
    <n v="0"/>
    <n v="0"/>
    <s v="X"/>
    <s v="0.00"/>
    <s v=""/>
    <x v="0"/>
    <s v=""/>
    <s v="2386143"/>
    <s v=""/>
    <n v="0"/>
    <n v="0"/>
    <m/>
    <s v="7218|JA2585_1001"/>
    <n v="2"/>
    <x v="0"/>
    <m/>
    <s v="YES"/>
    <n v="1"/>
    <s v=""/>
    <s v=""/>
    <n v="0"/>
    <s v="X"/>
    <n v="1"/>
    <s v=""/>
    <s v=""/>
    <s v=""/>
    <s v=""/>
    <n v="7"/>
    <n v="0"/>
    <m/>
    <n v="-191"/>
    <n v="0"/>
    <s v=""/>
    <s v=""/>
  </r>
  <r>
    <n v="565"/>
    <s v=""/>
    <s v="FABRICACION PIEZAS"/>
    <s v="1101893987"/>
    <s v="1"/>
    <d v="2025-07-22T00:00:00"/>
    <s v=""/>
    <s v="4300350909"/>
    <s v="10"/>
    <d v="2025-08-07T00:00:00"/>
    <d v="2025-08-07T00:00:00"/>
    <s v=""/>
    <d v="2025-09-14T00:00:00"/>
    <n v="0"/>
    <n v="0"/>
    <s v="Liberado"/>
    <n v="1"/>
    <n v="1"/>
    <n v="0"/>
    <n v="0"/>
    <n v="0"/>
    <n v="0"/>
    <s v=""/>
    <s v="0.00"/>
    <s v=""/>
    <x v="26"/>
    <s v=""/>
    <s v=""/>
    <s v=""/>
    <n v="0"/>
    <n v="0"/>
    <m/>
    <s v="7218|JA2594_1001"/>
    <n v="38"/>
    <x v="0"/>
    <m/>
    <s v=""/>
    <s v=""/>
    <s v=""/>
    <s v=""/>
    <n v="1"/>
    <s v=""/>
    <n v="0"/>
    <s v=""/>
    <s v=""/>
    <s v=""/>
    <s v=""/>
    <n v="7"/>
    <n v="1"/>
    <m/>
    <n v="-138"/>
    <n v="0"/>
    <s v=""/>
    <s v=""/>
  </r>
  <r>
    <n v="566"/>
    <s v="43211617"/>
    <s v="Cable USB 2.0 Hama, con A. USB A Macho,"/>
    <s v="1101894884"/>
    <s v="1"/>
    <d v="2025-07-24T00:00:00"/>
    <s v=""/>
    <s v="4800003193"/>
    <s v="600"/>
    <d v="2025-07-23T00:00:00"/>
    <s v=""/>
    <s v=""/>
    <d v="2025-07-25T00:00:00"/>
    <n v="0"/>
    <n v="0"/>
    <s v=""/>
    <n v="2"/>
    <n v="2"/>
    <n v="2"/>
    <n v="0"/>
    <n v="0"/>
    <n v="0"/>
    <s v="X"/>
    <s v="0.00"/>
    <s v=""/>
    <x v="0"/>
    <s v=""/>
    <s v="2386143"/>
    <s v=""/>
    <n v="0"/>
    <n v="0"/>
    <m/>
    <s v="7218|JA2585_1001"/>
    <n v="2"/>
    <x v="0"/>
    <m/>
    <s v="YES"/>
    <n v="2"/>
    <s v=""/>
    <s v=""/>
    <n v="0"/>
    <s v="X"/>
    <n v="1"/>
    <s v=""/>
    <s v=""/>
    <s v=""/>
    <s v=""/>
    <n v="7"/>
    <n v="0"/>
    <m/>
    <n v="-189"/>
    <n v="0"/>
    <s v=""/>
    <s v=""/>
  </r>
  <r>
    <n v="567"/>
    <s v="1359900000500"/>
    <s v="COMPRA DIRECTA ELECTRICOS/ELECTRONICOS"/>
    <s v="1101896436"/>
    <s v="1"/>
    <d v="2025-07-30T00:00:00"/>
    <s v=""/>
    <s v="4200624192"/>
    <s v="10"/>
    <d v="2025-08-22T00:00:00"/>
    <d v="2025-08-25T00:00:00"/>
    <s v=""/>
    <d v="2025-10-21T00:00:00"/>
    <n v="30"/>
    <n v="8"/>
    <s v="Liberado"/>
    <n v="1"/>
    <n v="1"/>
    <n v="1"/>
    <n v="0"/>
    <n v="0"/>
    <n v="0"/>
    <s v="X"/>
    <s v="0.00"/>
    <s v=""/>
    <x v="6"/>
    <s v="OTROS FABRICANTES"/>
    <s v="1359900000500"/>
    <s v=""/>
    <n v="0"/>
    <n v="0"/>
    <m/>
    <s v="7218|JA2594_1001"/>
    <n v="60"/>
    <x v="0"/>
    <m/>
    <s v="YES"/>
    <n v="1"/>
    <s v=""/>
    <s v=""/>
    <n v="0"/>
    <s v="X"/>
    <n v="1"/>
    <s v=""/>
    <s v=""/>
    <s v=""/>
    <s v=""/>
    <n v="7"/>
    <n v="0"/>
    <m/>
    <n v="-101"/>
    <n v="0"/>
    <s v=""/>
    <s v=""/>
  </r>
  <r>
    <n v="568"/>
    <s v="39121723"/>
    <s v="Funda termorrectr&amp;#225;ctil recta TE Con"/>
    <s v="1101898212"/>
    <s v="1"/>
    <d v="2025-08-05T00:00:00"/>
    <s v=""/>
    <s v="4800003218"/>
    <s v="110"/>
    <d v="2025-08-05T00:00:00"/>
    <s v=""/>
    <s v=""/>
    <d v="2025-08-06T00:00:00"/>
    <n v="0"/>
    <n v="0"/>
    <s v=""/>
    <n v="1"/>
    <n v="1"/>
    <n v="1"/>
    <n v="0"/>
    <n v="0"/>
    <n v="0"/>
    <s v="X"/>
    <s v="0.00"/>
    <s v=""/>
    <x v="0"/>
    <s v=""/>
    <s v="7183092"/>
    <s v=""/>
    <n v="0"/>
    <n v="0"/>
    <m/>
    <s v="7218|JA2585_1001"/>
    <n v="1"/>
    <x v="0"/>
    <m/>
    <s v="YES"/>
    <n v="1"/>
    <s v=""/>
    <s v=""/>
    <n v="0"/>
    <s v="X"/>
    <n v="1"/>
    <s v=""/>
    <s v=""/>
    <s v=""/>
    <s v=""/>
    <n v="8"/>
    <n v="0"/>
    <m/>
    <n v="-177"/>
    <n v="0"/>
    <s v=""/>
    <s v=""/>
  </r>
  <r>
    <n v="569"/>
    <s v=""/>
    <s v="MONTAJE REJIBAND SF.03"/>
    <s v="1101898253"/>
    <s v="1"/>
    <d v="2025-08-05T00:00:00"/>
    <s v=""/>
    <s v="4300351264"/>
    <s v="10"/>
    <d v="2025-08-18T00:00:00"/>
    <d v="2025-08-19T00:00:00"/>
    <s v=""/>
    <d v="2025-12-31T00:00:00"/>
    <n v="0"/>
    <n v="0"/>
    <s v="Liberado"/>
    <n v="1"/>
    <n v="1"/>
    <n v="0"/>
    <n v="0"/>
    <n v="0"/>
    <n v="0"/>
    <s v=""/>
    <s v="0.00"/>
    <s v=""/>
    <x v="31"/>
    <s v=""/>
    <s v=""/>
    <s v=""/>
    <n v="0"/>
    <n v="0"/>
    <m/>
    <s v="7218|S24B05_GAR03"/>
    <n v="135"/>
    <x v="0"/>
    <m/>
    <s v=""/>
    <s v=""/>
    <s v=""/>
    <s v=""/>
    <n v="1"/>
    <s v=""/>
    <n v="0"/>
    <s v=""/>
    <s v=""/>
    <s v=""/>
    <s v=""/>
    <n v="8"/>
    <n v="1"/>
    <m/>
    <n v="-30"/>
    <n v="0"/>
    <s v=""/>
    <s v=""/>
  </r>
  <r>
    <n v="570"/>
    <s v="26121539"/>
    <s v="Cable de conexi&amp;#243;n Lapp 4160203, &amp;#2"/>
    <s v="1101898527"/>
    <s v="1"/>
    <d v="2025-08-06T00:00:00"/>
    <s v=""/>
    <s v="4800003218"/>
    <s v="550"/>
    <d v="2025-08-05T00:00:00"/>
    <s v=""/>
    <s v=""/>
    <d v="2025-08-07T00:00:00"/>
    <n v="0"/>
    <n v="0"/>
    <s v=""/>
    <n v="15"/>
    <n v="15"/>
    <n v="15"/>
    <n v="0"/>
    <n v="0"/>
    <n v="0"/>
    <s v="X"/>
    <s v="0.00"/>
    <s v=""/>
    <x v="0"/>
    <s v=""/>
    <s v="7244238"/>
    <s v=""/>
    <n v="0"/>
    <n v="0"/>
    <m/>
    <s v="7218|JA2593_1001"/>
    <n v="2"/>
    <x v="0"/>
    <m/>
    <s v="YES"/>
    <n v="15"/>
    <s v=""/>
    <s v=""/>
    <n v="0"/>
    <s v="X"/>
    <n v="1"/>
    <s v=""/>
    <s v=""/>
    <s v=""/>
    <s v=""/>
    <n v="8"/>
    <n v="0"/>
    <m/>
    <n v="-176"/>
    <n v="0"/>
    <s v=""/>
    <s v=""/>
  </r>
  <r>
    <n v="571"/>
    <s v="39121324"/>
    <s v="Caja Spelsberg de Poliestireno Gris, 254"/>
    <s v="1101898813"/>
    <s v="1"/>
    <d v="2025-08-07T00:00:00"/>
    <s v=""/>
    <s v="4800003218"/>
    <s v="880"/>
    <d v="2025-08-05T00:00:00"/>
    <s v=""/>
    <s v=""/>
    <d v="2025-08-08T00:00:00"/>
    <n v="0"/>
    <n v="0"/>
    <s v=""/>
    <n v="1"/>
    <n v="1"/>
    <n v="1"/>
    <n v="0"/>
    <n v="0"/>
    <n v="0"/>
    <s v="X"/>
    <s v="0.00"/>
    <s v=""/>
    <x v="0"/>
    <s v=""/>
    <s v="0832554"/>
    <s v=""/>
    <n v="0"/>
    <n v="0"/>
    <m/>
    <s v="7218|S24B05_S1074"/>
    <n v="3"/>
    <x v="0"/>
    <m/>
    <s v="YES"/>
    <n v="1"/>
    <s v=""/>
    <s v=""/>
    <n v="0"/>
    <s v="X"/>
    <n v="1"/>
    <s v=""/>
    <s v=""/>
    <s v=""/>
    <s v=""/>
    <n v="8"/>
    <n v="0"/>
    <m/>
    <n v="-175"/>
    <n v="0"/>
    <s v=""/>
    <s v=""/>
  </r>
  <r>
    <n v="572"/>
    <s v="1359900000500"/>
    <s v="COMPRA DIRECTA ELECTRICOS/ELECTRONICOS"/>
    <s v="1101898899"/>
    <s v="1"/>
    <d v="2025-08-07T00:00:00"/>
    <s v=""/>
    <s v="4200624413"/>
    <s v="10"/>
    <d v="2025-08-25T00:00:00"/>
    <d v="2025-08-26T00:00:00"/>
    <s v=""/>
    <d v="2025-10-31T00:00:00"/>
    <n v="30"/>
    <n v="8"/>
    <s v="Liberado"/>
    <n v="1"/>
    <n v="1"/>
    <n v="1"/>
    <n v="0"/>
    <n v="0"/>
    <n v="0"/>
    <s v="X"/>
    <s v="0.00"/>
    <s v=""/>
    <x v="6"/>
    <s v="OTROS FABRICANTES"/>
    <s v="1359900000500"/>
    <s v=""/>
    <n v="0"/>
    <n v="0"/>
    <m/>
    <s v="7218|JA2581_1001"/>
    <n v="67"/>
    <x v="0"/>
    <m/>
    <s v="YES"/>
    <n v="1"/>
    <s v=""/>
    <s v=""/>
    <n v="0"/>
    <s v="X"/>
    <n v="1"/>
    <s v=""/>
    <s v=""/>
    <s v=""/>
    <s v=""/>
    <n v="8"/>
    <n v="0"/>
    <m/>
    <n v="-91"/>
    <n v="0"/>
    <s v=""/>
    <s v=""/>
  </r>
  <r>
    <n v="573"/>
    <s v="55121612"/>
    <s v="PK100 ETIQ APLI POLIEST A4 BCO 12121"/>
    <s v="1101899457"/>
    <s v="1"/>
    <d v="2025-08-11T00:00:00"/>
    <s v=""/>
    <s v="4800003205"/>
    <s v="510"/>
    <d v="2025-08-01T00:00:00"/>
    <s v=""/>
    <s v=""/>
    <d v="2025-08-12T00:00:00"/>
    <n v="0"/>
    <n v="0"/>
    <s v=""/>
    <n v="1"/>
    <n v="1"/>
    <n v="1"/>
    <n v="0"/>
    <n v="0"/>
    <n v="0"/>
    <s v="X"/>
    <s v="0.00"/>
    <s v=""/>
    <x v="5"/>
    <s v=""/>
    <s v="10208643"/>
    <s v=""/>
    <n v="0"/>
    <n v="0"/>
    <m/>
    <s v="7218|S24B05_S1074"/>
    <n v="11"/>
    <x v="0"/>
    <m/>
    <s v="YES"/>
    <n v="1"/>
    <s v=""/>
    <s v=""/>
    <n v="0"/>
    <s v="X"/>
    <n v="1"/>
    <s v=""/>
    <s v=""/>
    <s v=""/>
    <s v=""/>
    <n v="8"/>
    <n v="0"/>
    <m/>
    <n v="-171"/>
    <n v="0"/>
    <s v=""/>
    <s v=""/>
  </r>
  <r>
    <n v="574"/>
    <s v="1709800000500"/>
    <s v="COMPRA DIRECTA FERRETERIA Y HERRAMIENTAS"/>
    <s v="1101899460"/>
    <s v="1"/>
    <d v="2025-08-11T00:00:00"/>
    <s v=""/>
    <s v="4200624525"/>
    <s v="10"/>
    <d v="2025-08-26T00:00:00"/>
    <d v="2025-08-27T00:00:00"/>
    <s v=""/>
    <d v="2025-10-31T00:00:00"/>
    <n v="30"/>
    <n v="8"/>
    <s v="Liberado"/>
    <n v="1"/>
    <n v="1"/>
    <n v="1"/>
    <n v="0"/>
    <n v="0"/>
    <n v="0"/>
    <s v="X"/>
    <s v="0.00"/>
    <s v=""/>
    <x v="23"/>
    <s v="OTROS FABRICANTES"/>
    <s v="1709800000500"/>
    <s v=""/>
    <n v="0"/>
    <n v="0"/>
    <m/>
    <s v="7218|JA2593_1001"/>
    <n v="66"/>
    <x v="0"/>
    <m/>
    <s v="YES"/>
    <n v="1"/>
    <s v=""/>
    <s v=""/>
    <n v="0"/>
    <s v="X"/>
    <n v="1"/>
    <s v=""/>
    <s v=""/>
    <s v=""/>
    <s v=""/>
    <n v="8"/>
    <n v="0"/>
    <m/>
    <n v="-91"/>
    <n v="0"/>
    <s v=""/>
    <s v=""/>
  </r>
  <r>
    <n v="575"/>
    <s v="1709800000500"/>
    <s v="COMPRA DIRECTA FERRETERIA Y HERRAMIENTAS"/>
    <s v="1101899460"/>
    <s v="2"/>
    <d v="2025-08-11T00:00:00"/>
    <s v=""/>
    <s v="4200624525"/>
    <s v="20"/>
    <d v="2025-08-26T00:00:00"/>
    <d v="2025-08-27T00:00:00"/>
    <s v=""/>
    <d v="2025-10-31T00:00:00"/>
    <n v="30"/>
    <n v="8"/>
    <s v="Liberado"/>
    <n v="1"/>
    <n v="1"/>
    <n v="1"/>
    <n v="0"/>
    <n v="0"/>
    <n v="0"/>
    <s v="X"/>
    <s v="0.00"/>
    <s v=""/>
    <x v="23"/>
    <s v="OTROS FABRICANTES"/>
    <s v="1709800000500"/>
    <s v=""/>
    <n v="0"/>
    <n v="0"/>
    <m/>
    <s v="7218|JA2593_1001"/>
    <n v="66"/>
    <x v="0"/>
    <m/>
    <s v="YES"/>
    <n v="1"/>
    <s v=""/>
    <s v=""/>
    <n v="0"/>
    <s v="X"/>
    <n v="1"/>
    <s v=""/>
    <s v=""/>
    <s v=""/>
    <s v=""/>
    <n v="8"/>
    <n v="0"/>
    <m/>
    <n v="-91"/>
    <n v="0"/>
    <s v=""/>
    <s v=""/>
  </r>
  <r>
    <n v="576"/>
    <s v="1709800000500"/>
    <s v="COMPRA DIRECTA FERRETERIA Y HERRAMIENTAS"/>
    <s v="1101899460"/>
    <s v="3"/>
    <d v="2025-08-11T00:00:00"/>
    <s v=""/>
    <s v="4200624525"/>
    <s v="30"/>
    <d v="2025-08-26T00:00:00"/>
    <d v="2025-08-27T00:00:00"/>
    <s v=""/>
    <d v="2025-10-31T00:00:00"/>
    <n v="30"/>
    <n v="8"/>
    <s v="Liberado"/>
    <n v="1"/>
    <n v="1"/>
    <n v="1"/>
    <n v="0"/>
    <n v="0"/>
    <n v="0"/>
    <s v="X"/>
    <s v="0.00"/>
    <s v=""/>
    <x v="23"/>
    <s v="OTROS FABRICANTES"/>
    <s v="1709800000500"/>
    <s v=""/>
    <n v="0"/>
    <n v="0"/>
    <m/>
    <s v="7218|JA2593_1001"/>
    <n v="66"/>
    <x v="0"/>
    <m/>
    <s v="YES"/>
    <n v="1"/>
    <s v=""/>
    <s v=""/>
    <n v="0"/>
    <s v="X"/>
    <n v="1"/>
    <s v=""/>
    <s v=""/>
    <s v=""/>
    <s v=""/>
    <n v="8"/>
    <n v="0"/>
    <m/>
    <n v="-91"/>
    <n v="0"/>
    <s v=""/>
    <s v=""/>
  </r>
  <r>
    <n v="577"/>
    <s v="1709800000500"/>
    <s v="COMPRA DIRECTA FERRETERIA Y HERRAMIENTAS"/>
    <s v="1101899460"/>
    <s v="4"/>
    <d v="2025-08-11T00:00:00"/>
    <s v=""/>
    <s v="4200624525"/>
    <s v="40"/>
    <d v="2025-08-26T00:00:00"/>
    <d v="2025-08-27T00:00:00"/>
    <s v=""/>
    <d v="2025-10-31T00:00:00"/>
    <n v="30"/>
    <n v="8"/>
    <s v="Liberado"/>
    <n v="1"/>
    <n v="1"/>
    <n v="1"/>
    <n v="0"/>
    <n v="0"/>
    <n v="0"/>
    <s v="X"/>
    <s v="0.00"/>
    <s v=""/>
    <x v="23"/>
    <s v="OTROS FABRICANTES"/>
    <s v="1709800000500"/>
    <s v=""/>
    <n v="0"/>
    <n v="0"/>
    <m/>
    <s v="7218|JA2593_1001"/>
    <n v="66"/>
    <x v="0"/>
    <m/>
    <s v="YES"/>
    <n v="1"/>
    <s v=""/>
    <s v=""/>
    <n v="0"/>
    <s v="X"/>
    <n v="1"/>
    <s v=""/>
    <s v=""/>
    <s v=""/>
    <s v=""/>
    <n v="8"/>
    <n v="0"/>
    <m/>
    <n v="-91"/>
    <n v="0"/>
    <s v=""/>
    <s v=""/>
  </r>
  <r>
    <n v="578"/>
    <s v="39121606"/>
    <s v="Fusible de cartucho cer&amp;#225;mico Mersen"/>
    <s v="1101899657"/>
    <s v="1"/>
    <d v="2025-08-12T00:00:00"/>
    <s v=""/>
    <s v="4800003223"/>
    <s v="600"/>
    <d v="2025-08-08T00:00:00"/>
    <s v=""/>
    <s v=""/>
    <d v="2025-08-13T00:00:00"/>
    <n v="0"/>
    <n v="0"/>
    <s v=""/>
    <n v="10"/>
    <n v="10"/>
    <n v="10"/>
    <n v="0"/>
    <n v="0"/>
    <n v="0"/>
    <s v="X"/>
    <s v="0.00"/>
    <s v=""/>
    <x v="0"/>
    <s v=""/>
    <s v="1886962"/>
    <s v=""/>
    <n v="0"/>
    <n v="0"/>
    <m/>
    <s v="7218|S24B05_S1074"/>
    <n v="5"/>
    <x v="0"/>
    <m/>
    <s v="YES"/>
    <n v="10"/>
    <s v=""/>
    <s v=""/>
    <n v="0"/>
    <s v="X"/>
    <n v="1"/>
    <s v=""/>
    <s v=""/>
    <s v=""/>
    <s v=""/>
    <n v="8"/>
    <n v="0"/>
    <m/>
    <n v="-170"/>
    <n v="0"/>
    <s v=""/>
    <s v=""/>
  </r>
  <r>
    <n v="579"/>
    <s v="1709800000500"/>
    <s v="COMPRA DIRECTA FERRETERIA Y HERRAMIENTAS"/>
    <s v="1101900103"/>
    <s v="1"/>
    <d v="2025-08-13T00:00:00"/>
    <s v=""/>
    <s v="4200624659"/>
    <s v="10"/>
    <d v="2025-08-27T00:00:00"/>
    <d v="2025-08-28T00:00:00"/>
    <s v=""/>
    <d v="2025-10-31T00:00:00"/>
    <n v="30"/>
    <n v="8"/>
    <s v="Liberado"/>
    <n v="20"/>
    <n v="20"/>
    <n v="20"/>
    <n v="0"/>
    <n v="0"/>
    <n v="0"/>
    <s v="X"/>
    <s v="0.00"/>
    <s v=""/>
    <x v="23"/>
    <s v="OTROS FABRICANTES"/>
    <s v="1709800000500"/>
    <s v=""/>
    <n v="0"/>
    <n v="0"/>
    <m/>
    <s v="7218|JA2594_1001"/>
    <n v="65"/>
    <x v="0"/>
    <m/>
    <s v="YES"/>
    <n v="20"/>
    <s v=""/>
    <s v=""/>
    <n v="0"/>
    <s v="X"/>
    <n v="1"/>
    <s v=""/>
    <s v=""/>
    <s v=""/>
    <s v=""/>
    <n v="8"/>
    <n v="0"/>
    <m/>
    <n v="-91"/>
    <n v="0"/>
    <s v=""/>
    <s v=""/>
  </r>
  <r>
    <n v="580"/>
    <s v="1709800000500"/>
    <s v="COMPRA DIRECTA FERRETERIA Y HERRAMIENTAS"/>
    <s v="1101900103"/>
    <s v="2"/>
    <d v="2025-08-13T00:00:00"/>
    <s v=""/>
    <s v="4200624659"/>
    <s v="20"/>
    <d v="2025-08-27T00:00:00"/>
    <d v="2025-08-28T00:00:00"/>
    <s v=""/>
    <d v="2025-10-31T00:00:00"/>
    <n v="30"/>
    <n v="8"/>
    <s v="Liberado"/>
    <n v="20"/>
    <n v="20"/>
    <n v="20"/>
    <n v="0"/>
    <n v="0"/>
    <n v="0"/>
    <s v="X"/>
    <s v="0.00"/>
    <s v=""/>
    <x v="23"/>
    <s v="OTROS FABRICANTES"/>
    <s v="1709800000500"/>
    <s v=""/>
    <n v="0"/>
    <n v="0"/>
    <m/>
    <s v="7218|JA2594_1001"/>
    <n v="65"/>
    <x v="0"/>
    <m/>
    <s v="YES"/>
    <n v="20"/>
    <s v=""/>
    <s v=""/>
    <n v="0"/>
    <s v="X"/>
    <n v="1"/>
    <s v=""/>
    <s v=""/>
    <s v=""/>
    <s v=""/>
    <n v="8"/>
    <n v="0"/>
    <m/>
    <n v="-91"/>
    <n v="0"/>
    <s v=""/>
    <s v=""/>
  </r>
  <r>
    <n v="581"/>
    <s v="1709800000500"/>
    <s v="COMPRA DIRECTA FERRETERIA Y HERRAMIENTAS"/>
    <s v="1101900103"/>
    <s v="3"/>
    <d v="2025-08-13T00:00:00"/>
    <s v=""/>
    <s v="4200624659"/>
    <s v="30"/>
    <d v="2025-08-27T00:00:00"/>
    <d v="2025-08-28T00:00:00"/>
    <s v=""/>
    <d v="2025-10-31T00:00:00"/>
    <n v="30"/>
    <n v="8"/>
    <s v="Liberado"/>
    <n v="20"/>
    <n v="20"/>
    <n v="20"/>
    <n v="0"/>
    <n v="0"/>
    <n v="0"/>
    <s v="X"/>
    <s v="0.00"/>
    <s v=""/>
    <x v="23"/>
    <s v="OTROS FABRICANTES"/>
    <s v="1709800000500"/>
    <s v=""/>
    <n v="0"/>
    <n v="0"/>
    <m/>
    <s v="7218|JA2594_1001"/>
    <n v="65"/>
    <x v="0"/>
    <m/>
    <s v="YES"/>
    <n v="20"/>
    <s v=""/>
    <s v=""/>
    <n v="0"/>
    <s v="X"/>
    <n v="1"/>
    <s v=""/>
    <s v=""/>
    <s v=""/>
    <s v=""/>
    <n v="8"/>
    <n v="0"/>
    <m/>
    <n v="-91"/>
    <n v="0"/>
    <s v=""/>
    <s v=""/>
  </r>
  <r>
    <n v="582"/>
    <s v="1357007369100"/>
    <s v="MARCADOR ADH P/SERIE H 3000X"/>
    <s v="1101900185"/>
    <s v="1"/>
    <d v="2025-08-13T00:00:00"/>
    <s v=""/>
    <s v="4200624090"/>
    <s v="10"/>
    <d v="2025-08-21T00:00:00"/>
    <d v="2025-08-21T00:00:00"/>
    <s v=""/>
    <d v="2025-08-28T00:00:00"/>
    <n v="40"/>
    <n v="8"/>
    <s v="Liberado"/>
    <n v="1"/>
    <n v="1"/>
    <n v="1"/>
    <n v="0"/>
    <n v="1"/>
    <n v="0"/>
    <s v="X"/>
    <s v="0.00"/>
    <s v=""/>
    <x v="34"/>
    <s v="SHINING 3D"/>
    <s v="P00012182"/>
    <s v=""/>
    <n v="0"/>
    <n v="0"/>
    <m/>
    <s v="7218|S24B05_S1071"/>
    <n v="7"/>
    <x v="0"/>
    <m/>
    <s v="YES"/>
    <n v="1"/>
    <s v=""/>
    <s v=""/>
    <n v="0"/>
    <s v="X"/>
    <n v="1"/>
    <s v=""/>
    <s v=""/>
    <s v=""/>
    <s v=""/>
    <n v="8"/>
    <n v="0"/>
    <m/>
    <n v="-155"/>
    <n v="0"/>
    <s v=""/>
    <s v=""/>
  </r>
  <r>
    <n v="583"/>
    <s v="1709800000500"/>
    <s v="COMPRA DIRECTA FERRETERIA Y HERRAMIENTAS"/>
    <s v="1101900360"/>
    <s v="1"/>
    <d v="2025-08-14T00:00:00"/>
    <s v=""/>
    <s v="4200624673"/>
    <s v="10"/>
    <d v="2025-08-27T00:00:00"/>
    <d v="2025-08-28T00:00:00"/>
    <s v=""/>
    <d v="2025-10-31T00:00:00"/>
    <n v="30"/>
    <n v="8"/>
    <s v="Liberado"/>
    <n v="2"/>
    <n v="2"/>
    <n v="2"/>
    <n v="0"/>
    <n v="0"/>
    <n v="0"/>
    <s v="X"/>
    <s v="0.00"/>
    <s v=""/>
    <x v="23"/>
    <s v="OTROS FABRICANTES"/>
    <s v="1709800000500"/>
    <s v=""/>
    <n v="0"/>
    <n v="0"/>
    <m/>
    <s v="7218|JA2594_1001"/>
    <n v="65"/>
    <x v="0"/>
    <m/>
    <s v="YES"/>
    <n v="2"/>
    <s v=""/>
    <s v=""/>
    <n v="0"/>
    <s v="X"/>
    <n v="1"/>
    <s v=""/>
    <s v=""/>
    <s v=""/>
    <s v=""/>
    <n v="8"/>
    <n v="0"/>
    <m/>
    <n v="-91"/>
    <n v="0"/>
    <s v=""/>
    <s v=""/>
  </r>
  <r>
    <n v="584"/>
    <s v="1709800000500"/>
    <s v="COMPRA DIRECTA FERRETERIA Y HERRAMIENTAS"/>
    <s v="1101900360"/>
    <s v="2"/>
    <d v="2025-08-14T00:00:00"/>
    <s v=""/>
    <s v="4200624673"/>
    <s v="20"/>
    <d v="2025-08-27T00:00:00"/>
    <d v="2025-08-28T00:00:00"/>
    <s v=""/>
    <d v="2025-10-31T00:00:00"/>
    <n v="30"/>
    <n v="8"/>
    <s v="Liberado"/>
    <n v="2"/>
    <n v="2"/>
    <n v="2"/>
    <n v="0"/>
    <n v="0"/>
    <n v="0"/>
    <s v="X"/>
    <s v="0.00"/>
    <s v=""/>
    <x v="23"/>
    <s v="OTROS FABRICANTES"/>
    <s v="1709800000500"/>
    <s v=""/>
    <n v="0"/>
    <n v="0"/>
    <m/>
    <s v="7218|JA2594_1001"/>
    <n v="65"/>
    <x v="0"/>
    <m/>
    <s v="YES"/>
    <n v="2"/>
    <s v=""/>
    <s v=""/>
    <n v="0"/>
    <s v="X"/>
    <n v="1"/>
    <s v=""/>
    <s v=""/>
    <s v=""/>
    <s v=""/>
    <n v="8"/>
    <n v="0"/>
    <m/>
    <n v="-91"/>
    <n v="0"/>
    <s v=""/>
    <s v=""/>
  </r>
  <r>
    <n v="585"/>
    <s v="1359900000500"/>
    <s v="COMPRA DIRECTA ELECTRICOS/ELECTRONICOS"/>
    <s v="1101901582"/>
    <s v="1"/>
    <d v="2025-08-21T00:00:00"/>
    <s v=""/>
    <s v="4200625226"/>
    <s v="10"/>
    <d v="2025-09-02T00:00:00"/>
    <d v="2025-09-05T00:00:00"/>
    <s v=""/>
    <d v="2025-10-13T00:00:00"/>
    <n v="30"/>
    <n v="8"/>
    <s v="Liberado"/>
    <n v="6"/>
    <n v="6"/>
    <n v="6"/>
    <n v="0"/>
    <n v="0"/>
    <n v="0"/>
    <s v="X"/>
    <s v="0.00"/>
    <s v=""/>
    <x v="9"/>
    <s v="OTROS FABRICANTES"/>
    <s v="1359900000500"/>
    <s v=""/>
    <n v="0"/>
    <n v="0"/>
    <m/>
    <s v="7218|JA2581_1001"/>
    <n v="41"/>
    <x v="0"/>
    <m/>
    <s v="YES"/>
    <n v="6"/>
    <s v=""/>
    <s v=""/>
    <n v="0"/>
    <s v="X"/>
    <n v="1"/>
    <s v=""/>
    <s v=""/>
    <s v=""/>
    <s v=""/>
    <n v="8"/>
    <n v="0"/>
    <m/>
    <n v="-109"/>
    <n v="0"/>
    <s v=""/>
    <s v=""/>
  </r>
  <r>
    <n v="586"/>
    <s v="1359900000500"/>
    <s v="COMPRA DIRECTA ELECTRICOS/ELECTRONICOS"/>
    <s v="1101902110"/>
    <s v="1"/>
    <d v="2025-08-25T00:00:00"/>
    <s v=""/>
    <s v="4200625298"/>
    <s v="10"/>
    <d v="2025-09-02T00:00:00"/>
    <d v="2025-09-05T00:00:00"/>
    <s v=""/>
    <d v="2025-10-31T00:00:00"/>
    <n v="30"/>
    <n v="8"/>
    <s v="Liberado"/>
    <n v="1"/>
    <n v="1"/>
    <n v="1"/>
    <n v="0"/>
    <n v="0"/>
    <n v="0"/>
    <s v="X"/>
    <s v="0.00"/>
    <s v=""/>
    <x v="9"/>
    <s v="OTROS FABRICANTES"/>
    <s v="1359900000500"/>
    <s v=""/>
    <n v="0"/>
    <n v="0"/>
    <m/>
    <s v="7218|S24B05_S1076"/>
    <n v="59"/>
    <x v="0"/>
    <m/>
    <s v="YES"/>
    <n v="1"/>
    <s v=""/>
    <s v=""/>
    <n v="0"/>
    <s v="X"/>
    <n v="1"/>
    <s v=""/>
    <s v=""/>
    <s v=""/>
    <s v=""/>
    <n v="8"/>
    <n v="0"/>
    <m/>
    <n v="-91"/>
    <n v="0"/>
    <s v=""/>
    <s v=""/>
  </r>
  <r>
    <n v="587"/>
    <s v="32151703"/>
    <s v="Memoria Phoenix Contact SD FLASH 512MB"/>
    <s v="1101903948"/>
    <s v="1"/>
    <d v="2025-09-02T00:00:00"/>
    <s v=""/>
    <s v="4800003245"/>
    <s v="130"/>
    <d v="2025-09-02T00:00:00"/>
    <s v=""/>
    <s v=""/>
    <d v="2025-09-03T00:00:00"/>
    <n v="0"/>
    <n v="0"/>
    <s v=""/>
    <n v="1"/>
    <n v="1"/>
    <n v="1"/>
    <n v="0"/>
    <n v="0"/>
    <n v="0"/>
    <s v="X"/>
    <s v="0.00"/>
    <s v=""/>
    <x v="0"/>
    <s v=""/>
    <s v="2416141"/>
    <s v=""/>
    <n v="0"/>
    <n v="0"/>
    <m/>
    <s v="7218|JA2581_1001"/>
    <n v="1"/>
    <x v="0"/>
    <m/>
    <s v="YES"/>
    <n v="1"/>
    <s v=""/>
    <s v=""/>
    <n v="0"/>
    <s v="X"/>
    <n v="1"/>
    <s v=""/>
    <s v=""/>
    <s v=""/>
    <s v=""/>
    <n v="9"/>
    <n v="0"/>
    <m/>
    <n v="-149"/>
    <n v="0"/>
    <s v=""/>
    <s v=""/>
  </r>
  <r>
    <n v="588"/>
    <s v="1359900000500"/>
    <s v="COMPRA DIRECTA ELECTRICOS/ELECTRONICOS"/>
    <s v="1101904260"/>
    <s v="1"/>
    <d v="2025-09-03T00:00:00"/>
    <s v=""/>
    <s v="4200626753"/>
    <s v="10"/>
    <d v="2025-09-12T00:00:00"/>
    <d v="2025-09-17T00:00:00"/>
    <s v=""/>
    <d v="2025-11-28T00:00:00"/>
    <n v="30"/>
    <n v="8"/>
    <s v="Liberado"/>
    <n v="1"/>
    <n v="1"/>
    <n v="1"/>
    <n v="0"/>
    <n v="0"/>
    <n v="0"/>
    <s v="X"/>
    <s v="0.00"/>
    <s v=""/>
    <x v="6"/>
    <s v="OTROS FABRICANTES"/>
    <s v="1359900000500"/>
    <s v=""/>
    <n v="0"/>
    <n v="0"/>
    <m/>
    <s v="7218|S24B05_S1076"/>
    <n v="77"/>
    <x v="0"/>
    <m/>
    <s v="YES"/>
    <n v="1"/>
    <s v=""/>
    <s v=""/>
    <n v="0"/>
    <s v="X"/>
    <n v="1"/>
    <s v=""/>
    <s v=""/>
    <s v=""/>
    <s v=""/>
    <n v="9"/>
    <n v="0"/>
    <m/>
    <n v="-63"/>
    <n v="0"/>
    <s v=""/>
    <s v=""/>
  </r>
  <r>
    <n v="589"/>
    <s v="1359900000500"/>
    <s v="COMPRA DIRECTA ELECTRICOS/ELECTRONICOS"/>
    <s v="1101904270"/>
    <s v="1"/>
    <d v="2025-09-03T00:00:00"/>
    <s v=""/>
    <s v="4200626754"/>
    <s v="10"/>
    <d v="2025-09-12T00:00:00"/>
    <d v="2025-09-17T00:00:00"/>
    <s v=""/>
    <d v="2026-01-02T00:00:00"/>
    <n v="30"/>
    <n v="8"/>
    <s v="Liberado"/>
    <n v="1"/>
    <n v="1"/>
    <n v="1"/>
    <n v="0"/>
    <n v="0"/>
    <n v="0"/>
    <s v="X"/>
    <s v="0.00"/>
    <s v=""/>
    <x v="6"/>
    <s v="OTROS FABRICANTES"/>
    <s v="1359900000500"/>
    <s v=""/>
    <n v="0"/>
    <n v="0"/>
    <m/>
    <s v="7218|S24B05_S1076"/>
    <n v="112"/>
    <x v="0"/>
    <m/>
    <s v="YES"/>
    <n v="1"/>
    <s v=""/>
    <s v=""/>
    <n v="0"/>
    <s v="X"/>
    <n v="1"/>
    <s v=""/>
    <s v=""/>
    <s v=""/>
    <s v=""/>
    <n v="9"/>
    <n v="0"/>
    <m/>
    <n v="-28"/>
    <n v="0"/>
    <s v=""/>
    <s v=""/>
  </r>
  <r>
    <n v="590"/>
    <s v="26111722"/>
    <s v="Adaptador AC/DC RS PRO 100 ? 240V ac, 15"/>
    <s v="1101904399"/>
    <s v="1"/>
    <d v="2025-09-03T00:00:00"/>
    <s v=""/>
    <s v="4800003245"/>
    <s v="700"/>
    <d v="2025-09-02T00:00:00"/>
    <s v=""/>
    <s v=""/>
    <d v="2025-09-04T00:00:00"/>
    <n v="0"/>
    <n v="0"/>
    <s v=""/>
    <n v="2"/>
    <n v="2"/>
    <n v="2"/>
    <n v="0"/>
    <n v="0"/>
    <n v="0"/>
    <s v="X"/>
    <s v="0.00"/>
    <s v=""/>
    <x v="0"/>
    <s v=""/>
    <s v="2008924"/>
    <s v=""/>
    <n v="0"/>
    <n v="0"/>
    <m/>
    <s v="7218|S24B05_S1077"/>
    <n v="2"/>
    <x v="0"/>
    <m/>
    <s v="YES"/>
    <n v="2"/>
    <s v=""/>
    <s v=""/>
    <n v="0"/>
    <s v="X"/>
    <n v="1"/>
    <s v=""/>
    <s v=""/>
    <s v=""/>
    <s v=""/>
    <n v="9"/>
    <n v="0"/>
    <m/>
    <n v="-148"/>
    <n v="0"/>
    <s v=""/>
    <s v=""/>
  </r>
  <r>
    <n v="591"/>
    <s v="39121004"/>
    <s v="Adaptador AC/DC Ansmann 135 ? 370 V dc,"/>
    <s v="1101904399"/>
    <s v="2"/>
    <d v="2025-09-03T00:00:00"/>
    <s v=""/>
    <s v="4800003245"/>
    <s v="710"/>
    <d v="2025-09-02T00:00:00"/>
    <s v=""/>
    <s v=""/>
    <d v="2025-09-04T00:00:00"/>
    <n v="0"/>
    <n v="0"/>
    <s v=""/>
    <n v="2"/>
    <n v="2"/>
    <n v="2"/>
    <n v="0"/>
    <n v="0"/>
    <n v="0"/>
    <s v="X"/>
    <s v="0.00"/>
    <s v=""/>
    <x v="0"/>
    <s v=""/>
    <s v="7023261"/>
    <s v=""/>
    <n v="0"/>
    <n v="0"/>
    <m/>
    <s v="7218|S24B05_S1077"/>
    <n v="2"/>
    <x v="0"/>
    <m/>
    <s v="YES"/>
    <n v="2"/>
    <s v=""/>
    <s v=""/>
    <n v="0"/>
    <s v="X"/>
    <n v="1"/>
    <s v=""/>
    <s v=""/>
    <s v=""/>
    <s v=""/>
    <n v="9"/>
    <n v="0"/>
    <m/>
    <n v="-148"/>
    <n v="0"/>
    <s v=""/>
    <s v=""/>
  </r>
  <r>
    <n v="592"/>
    <s v=""/>
    <s v="INSTALACION SIMULADOR H175"/>
    <s v="1101904455"/>
    <s v="1"/>
    <d v="2025-09-03T00:00:00"/>
    <s v=""/>
    <s v="4300352010"/>
    <s v="20"/>
    <d v="2025-09-05T00:00:00"/>
    <d v="2025-09-17T00:00:00"/>
    <s v=""/>
    <d v="2025-10-15T00:00:00"/>
    <n v="0"/>
    <n v="0"/>
    <s v="Liberado"/>
    <n v="1"/>
    <n v="1"/>
    <n v="0"/>
    <n v="0"/>
    <n v="0"/>
    <n v="0"/>
    <s v=""/>
    <s v="0.00"/>
    <s v=""/>
    <x v="18"/>
    <s v=""/>
    <s v=""/>
    <s v=""/>
    <n v="1"/>
    <n v="1"/>
    <m/>
    <s v="7218|JA2593_1001"/>
    <n v="40"/>
    <x v="0"/>
    <m/>
    <s v=""/>
    <s v=""/>
    <s v=""/>
    <s v=""/>
    <n v="1"/>
    <s v=""/>
    <n v="0"/>
    <s v=""/>
    <s v=""/>
    <s v=""/>
    <s v=""/>
    <n v="9"/>
    <n v="1"/>
    <m/>
    <n v="-107"/>
    <n v="0"/>
    <s v=""/>
    <s v=""/>
  </r>
  <r>
    <n v="593"/>
    <s v="1359900000500"/>
    <s v="COMPRA DIRECTA ELECTRICOS/ELECTRONICOS"/>
    <s v="1101907155"/>
    <s v="1"/>
    <d v="2025-09-11T00:00:00"/>
    <s v=""/>
    <s v="4200627807"/>
    <s v="10"/>
    <d v="2025-09-19T00:00:00"/>
    <d v="2025-09-23T00:00:00"/>
    <s v=""/>
    <d v="2025-11-29T00:00:00"/>
    <n v="30"/>
    <n v="8"/>
    <s v="Liberado"/>
    <n v="3"/>
    <n v="3"/>
    <n v="3"/>
    <n v="0"/>
    <n v="0"/>
    <n v="0"/>
    <s v="X"/>
    <s v="0.00"/>
    <s v=""/>
    <x v="6"/>
    <s v="OTROS FABRICANTES"/>
    <s v="1359900000500"/>
    <s v=""/>
    <n v="0"/>
    <n v="0"/>
    <m/>
    <s v="7218|S24B05_S1074"/>
    <n v="71"/>
    <x v="0"/>
    <m/>
    <s v="YES"/>
    <n v="3"/>
    <s v=""/>
    <s v=""/>
    <n v="0"/>
    <s v="X"/>
    <n v="1"/>
    <s v=""/>
    <s v=""/>
    <s v=""/>
    <s v=""/>
    <n v="9"/>
    <n v="0"/>
    <m/>
    <n v="-62"/>
    <n v="0"/>
    <s v=""/>
    <s v=""/>
  </r>
  <r>
    <n v="594"/>
    <s v="55121704"/>
    <s v="Se&amp;#241;al de salida de emergencia S21 S"/>
    <s v="1101907243"/>
    <s v="1"/>
    <d v="2025-09-11T00:00:00"/>
    <s v=""/>
    <s v="4800003266"/>
    <s v="790"/>
    <d v="2025-09-10T00:00:00"/>
    <s v=""/>
    <s v=""/>
    <d v="2025-09-12T00:00:00"/>
    <n v="0"/>
    <n v="0"/>
    <s v=""/>
    <n v="1"/>
    <n v="1"/>
    <n v="1"/>
    <n v="0"/>
    <n v="0"/>
    <n v="0"/>
    <s v="X"/>
    <s v="0.00"/>
    <s v=""/>
    <x v="0"/>
    <s v=""/>
    <s v="2209907"/>
    <s v=""/>
    <n v="0"/>
    <n v="0"/>
    <m/>
    <s v="7218|JA2582_1001"/>
    <n v="2"/>
    <x v="0"/>
    <m/>
    <s v="YES"/>
    <n v="1"/>
    <s v=""/>
    <s v=""/>
    <n v="0"/>
    <s v="X"/>
    <n v="1"/>
    <s v=""/>
    <s v=""/>
    <s v=""/>
    <s v=""/>
    <n v="9"/>
    <n v="0"/>
    <m/>
    <n v="-140"/>
    <n v="0"/>
    <s v=""/>
    <s v=""/>
  </r>
  <r>
    <n v="595"/>
    <s v="55121704"/>
    <s v="Se&amp;#241;al de salida de emergencia con f"/>
    <s v="1101907243"/>
    <s v="2"/>
    <d v="2025-09-11T00:00:00"/>
    <s v=""/>
    <s v="4800003266"/>
    <s v="800"/>
    <d v="2025-09-10T00:00:00"/>
    <s v=""/>
    <s v=""/>
    <d v="2025-09-12T00:00:00"/>
    <n v="0"/>
    <n v="0"/>
    <s v=""/>
    <n v="1"/>
    <n v="1"/>
    <n v="1"/>
    <n v="0"/>
    <n v="0"/>
    <n v="0"/>
    <s v="X"/>
    <s v="0.00"/>
    <s v=""/>
    <x v="0"/>
    <s v=""/>
    <s v="2209885"/>
    <s v=""/>
    <n v="0"/>
    <n v="0"/>
    <m/>
    <s v="7218|JA2582_1001"/>
    <n v="2"/>
    <x v="0"/>
    <m/>
    <s v="YES"/>
    <n v="1"/>
    <s v=""/>
    <s v=""/>
    <n v="0"/>
    <s v="X"/>
    <n v="1"/>
    <s v=""/>
    <s v=""/>
    <s v=""/>
    <s v=""/>
    <n v="9"/>
    <n v="0"/>
    <m/>
    <n v="-140"/>
    <n v="0"/>
    <s v=""/>
    <s v=""/>
  </r>
  <r>
    <n v="596"/>
    <s v="55121704"/>
    <s v="Se&amp;#241;al de protecci&amp;#243;n contra inc"/>
    <s v="1101907243"/>
    <s v="3"/>
    <d v="2025-09-11T00:00:00"/>
    <s v=""/>
    <s v="4800003266"/>
    <s v="810"/>
    <d v="2025-09-10T00:00:00"/>
    <s v=""/>
    <s v=""/>
    <d v="2025-09-12T00:00:00"/>
    <n v="0"/>
    <n v="0"/>
    <s v=""/>
    <n v="1"/>
    <n v="1"/>
    <n v="1"/>
    <n v="0"/>
    <n v="0"/>
    <n v="0"/>
    <s v="X"/>
    <s v="0.00"/>
    <s v=""/>
    <x v="0"/>
    <s v=""/>
    <s v="2209929"/>
    <s v=""/>
    <n v="0"/>
    <n v="0"/>
    <m/>
    <s v="7218|JA2582_1001"/>
    <n v="2"/>
    <x v="0"/>
    <m/>
    <s v="YES"/>
    <n v="1"/>
    <s v=""/>
    <s v=""/>
    <n v="0"/>
    <s v="X"/>
    <n v="1"/>
    <s v=""/>
    <s v=""/>
    <s v=""/>
    <s v=""/>
    <n v="9"/>
    <n v="0"/>
    <m/>
    <n v="-140"/>
    <n v="0"/>
    <s v=""/>
    <s v=""/>
  </r>
  <r>
    <n v="597"/>
    <s v="55121704"/>
    <s v="Se&amp;#241;al de protecci&amp;#243;n contra inc"/>
    <s v="1101907243"/>
    <s v="4"/>
    <d v="2025-09-11T00:00:00"/>
    <s v=""/>
    <s v="4800003266"/>
    <s v="820"/>
    <d v="2025-09-10T00:00:00"/>
    <s v=""/>
    <s v=""/>
    <d v="2025-09-12T00:00:00"/>
    <n v="0"/>
    <n v="0"/>
    <s v=""/>
    <n v="1"/>
    <n v="1"/>
    <n v="1"/>
    <n v="0"/>
    <n v="0"/>
    <n v="0"/>
    <s v="X"/>
    <s v="0.00"/>
    <s v=""/>
    <x v="0"/>
    <s v=""/>
    <s v="2209930"/>
    <s v=""/>
    <n v="0"/>
    <n v="0"/>
    <m/>
    <s v="7218|JA2582_1001"/>
    <n v="2"/>
    <x v="0"/>
    <m/>
    <s v="YES"/>
    <n v="1"/>
    <s v=""/>
    <s v=""/>
    <n v="0"/>
    <s v="X"/>
    <n v="1"/>
    <s v=""/>
    <s v=""/>
    <s v=""/>
    <s v=""/>
    <n v="9"/>
    <n v="0"/>
    <m/>
    <n v="-140"/>
    <n v="0"/>
    <s v=""/>
    <s v=""/>
  </r>
  <r>
    <n v="598"/>
    <s v="44121615"/>
    <s v="GRAPADORA PETRUS 210 25H NGO"/>
    <s v="1101907259"/>
    <s v="1"/>
    <d v="2025-09-11T00:00:00"/>
    <s v=""/>
    <s v="4800003240"/>
    <s v="2540"/>
    <d v="2025-09-01T00:00:00"/>
    <s v=""/>
    <s v=""/>
    <d v="2025-09-12T00:00:00"/>
    <n v="0"/>
    <n v="0"/>
    <s v=""/>
    <n v="5"/>
    <n v="5"/>
    <n v="5"/>
    <n v="0"/>
    <n v="0"/>
    <n v="0"/>
    <s v="X"/>
    <s v="0.00"/>
    <s v=""/>
    <x v="5"/>
    <s v=""/>
    <s v="6018307"/>
    <s v=""/>
    <n v="0"/>
    <n v="0"/>
    <m/>
    <s v="7218|JA2594_1001"/>
    <n v="11"/>
    <x v="0"/>
    <m/>
    <s v="YES"/>
    <n v="5"/>
    <s v=""/>
    <s v=""/>
    <n v="0"/>
    <s v="X"/>
    <n v="1"/>
    <s v=""/>
    <s v=""/>
    <s v=""/>
    <s v=""/>
    <n v="9"/>
    <n v="0"/>
    <m/>
    <n v="-140"/>
    <n v="0"/>
    <s v=""/>
    <s v=""/>
  </r>
  <r>
    <n v="599"/>
    <s v="31161518"/>
    <s v="Tornillo Allen de cabeza cil&amp;#237;ndrica"/>
    <s v="1101908872"/>
    <s v="1"/>
    <d v="2025-09-16T00:00:00"/>
    <s v=""/>
    <s v="4800003275"/>
    <s v="560"/>
    <d v="2025-09-15T00:00:00"/>
    <s v=""/>
    <s v=""/>
    <d v="2025-09-17T00:00:00"/>
    <n v="0"/>
    <n v="0"/>
    <s v=""/>
    <n v="1"/>
    <n v="1"/>
    <n v="1"/>
    <n v="0"/>
    <n v="0"/>
    <n v="0"/>
    <s v="X"/>
    <s v="0.00"/>
    <s v=""/>
    <x v="0"/>
    <s v=""/>
    <s v="1247350"/>
    <s v=""/>
    <n v="0"/>
    <n v="0"/>
    <m/>
    <s v="7218|S24B05_S1071"/>
    <n v="2"/>
    <x v="0"/>
    <m/>
    <s v="YES"/>
    <n v="1"/>
    <s v=""/>
    <s v=""/>
    <n v="0"/>
    <s v="X"/>
    <n v="1"/>
    <s v=""/>
    <s v=""/>
    <s v=""/>
    <s v=""/>
    <n v="9"/>
    <n v="0"/>
    <m/>
    <n v="-135"/>
    <n v="0"/>
    <s v=""/>
    <s v=""/>
  </r>
  <r>
    <n v="600"/>
    <s v="39121415"/>
    <s v="Conector macho para PCB Molex serie SL d"/>
    <s v="1101909391"/>
    <s v="1"/>
    <d v="2025-09-17T00:00:00"/>
    <s v=""/>
    <s v="4800003278"/>
    <s v="360"/>
    <d v="2025-09-17T00:00:00"/>
    <s v=""/>
    <s v=""/>
    <d v="2025-09-18T00:00:00"/>
    <n v="0"/>
    <n v="0"/>
    <s v=""/>
    <n v="5"/>
    <n v="5"/>
    <n v="5"/>
    <n v="0"/>
    <n v="0"/>
    <n v="0"/>
    <s v="X"/>
    <s v="0.00"/>
    <s v=""/>
    <x v="0"/>
    <s v=""/>
    <s v="6700835"/>
    <s v=""/>
    <n v="0"/>
    <n v="0"/>
    <m/>
    <s v="7218|JA2581_1001"/>
    <n v="1"/>
    <x v="0"/>
    <m/>
    <s v="YES"/>
    <n v="5"/>
    <s v=""/>
    <s v=""/>
    <n v="0"/>
    <s v="X"/>
    <n v="1"/>
    <s v=""/>
    <s v=""/>
    <s v=""/>
    <s v=""/>
    <n v="9"/>
    <n v="0"/>
    <m/>
    <n v="-134"/>
    <n v="0"/>
    <s v=""/>
    <s v=""/>
  </r>
  <r>
    <n v="601"/>
    <s v="32121612"/>
    <s v="Resistencia Vishay, de 3.9k? &amp;#177;1%, 0"/>
    <s v="1101909391"/>
    <s v="2"/>
    <d v="2025-09-17T00:00:00"/>
    <s v=""/>
    <s v="4800003278"/>
    <s v="370"/>
    <d v="2025-09-17T00:00:00"/>
    <s v=""/>
    <s v=""/>
    <d v="2025-09-18T00:00:00"/>
    <n v="0"/>
    <n v="0"/>
    <s v=""/>
    <n v="25"/>
    <n v="25"/>
    <n v="25"/>
    <n v="0"/>
    <n v="0"/>
    <n v="0"/>
    <s v="X"/>
    <s v="0.00"/>
    <s v=""/>
    <x v="0"/>
    <s v=""/>
    <s v="6833641"/>
    <s v=""/>
    <n v="0"/>
    <n v="0"/>
    <m/>
    <s v="7218|JA2581_1001"/>
    <n v="1"/>
    <x v="0"/>
    <m/>
    <s v="YES"/>
    <n v="25"/>
    <s v=""/>
    <s v=""/>
    <n v="0"/>
    <s v="X"/>
    <n v="1"/>
    <s v=""/>
    <s v=""/>
    <s v=""/>
    <s v=""/>
    <n v="9"/>
    <n v="0"/>
    <m/>
    <n v="-134"/>
    <n v="0"/>
    <s v=""/>
    <s v=""/>
  </r>
  <r>
    <n v="602"/>
    <s v="44122109"/>
    <s v="Cinta de gancho y bucle RS PRO de color"/>
    <s v="1101910399"/>
    <s v="1"/>
    <d v="2025-09-19T00:00:00"/>
    <s v=""/>
    <s v="4800003284"/>
    <s v="100"/>
    <d v="2025-09-19T00:00:00"/>
    <s v=""/>
    <s v=""/>
    <d v="2025-09-20T00:00:00"/>
    <n v="0"/>
    <n v="0"/>
    <s v=""/>
    <n v="1"/>
    <n v="1"/>
    <n v="1"/>
    <n v="0"/>
    <n v="0"/>
    <n v="0"/>
    <s v="X"/>
    <s v="0.00"/>
    <s v=""/>
    <x v="0"/>
    <s v=""/>
    <s v="8904149"/>
    <s v=""/>
    <n v="0"/>
    <n v="0"/>
    <m/>
    <s v="7218|JA2581_1001"/>
    <n v="1"/>
    <x v="0"/>
    <m/>
    <s v="YES"/>
    <n v="1"/>
    <s v=""/>
    <s v=""/>
    <n v="0"/>
    <s v="X"/>
    <n v="1"/>
    <s v=""/>
    <s v=""/>
    <s v=""/>
    <s v=""/>
    <n v="9"/>
    <n v="0"/>
    <m/>
    <n v="-132"/>
    <n v="0"/>
    <s v=""/>
    <s v=""/>
  </r>
  <r>
    <n v="603"/>
    <s v="7889090900000"/>
    <s v="ROPA LABORAL CATALOGO INDRA"/>
    <s v="1101910728"/>
    <s v="1"/>
    <d v="2025-09-22T00:00:00"/>
    <s v=""/>
    <s v="4900011337"/>
    <s v="10"/>
    <d v="2025-09-23T00:00:00"/>
    <s v=""/>
    <s v=""/>
    <d v="2025-12-31T00:00:00"/>
    <n v="40"/>
    <n v="8"/>
    <s v=""/>
    <n v="1"/>
    <n v="1"/>
    <n v="1"/>
    <n v="0"/>
    <n v="0"/>
    <n v="0"/>
    <s v="X"/>
    <s v="0.00"/>
    <s v=""/>
    <x v="27"/>
    <s v="INDRA SISTEMAS S.A."/>
    <s v="7889090900000"/>
    <s v=""/>
    <n v="0"/>
    <n v="0"/>
    <m/>
    <s v="7218|2GP240_1020"/>
    <n v="99"/>
    <x v="0"/>
    <m/>
    <s v="YES"/>
    <n v="1"/>
    <s v=""/>
    <s v=""/>
    <n v="0"/>
    <s v="X"/>
    <n v="1"/>
    <s v=""/>
    <s v=""/>
    <s v=""/>
    <s v=""/>
    <n v="9"/>
    <n v="0"/>
    <m/>
    <n v="-30"/>
    <n v="0"/>
    <s v=""/>
    <s v=""/>
  </r>
  <r>
    <n v="604"/>
    <s v="1709800000500"/>
    <s v="COMPRA DIRECTA FERRETERIA Y HERRAMIENTAS"/>
    <s v="1101910881"/>
    <s v="1"/>
    <d v="2025-09-22T00:00:00"/>
    <s v=""/>
    <s v="4200628789"/>
    <s v="10"/>
    <d v="2025-09-26T00:00:00"/>
    <d v="2025-09-29T00:00:00"/>
    <s v=""/>
    <d v="2025-11-14T00:00:00"/>
    <n v="30"/>
    <n v="8"/>
    <s v="Liberado"/>
    <n v="1"/>
    <n v="1"/>
    <n v="1"/>
    <n v="0"/>
    <n v="0"/>
    <n v="0"/>
    <s v="X"/>
    <s v="0.00"/>
    <s v=""/>
    <x v="23"/>
    <s v="OTROS FABRICANTES"/>
    <s v="1709800000500"/>
    <s v=""/>
    <n v="0"/>
    <n v="0"/>
    <m/>
    <s v="7218|S24B05_S1076"/>
    <n v="49"/>
    <x v="0"/>
    <m/>
    <s v="YES"/>
    <n v="1"/>
    <s v=""/>
    <s v=""/>
    <n v="0"/>
    <s v="X"/>
    <n v="1"/>
    <s v=""/>
    <s v=""/>
    <s v=""/>
    <s v=""/>
    <n v="9"/>
    <n v="0"/>
    <m/>
    <n v="-77"/>
    <n v="0"/>
    <s v=""/>
    <s v=""/>
  </r>
  <r>
    <n v="605"/>
    <s v="7889090900000"/>
    <s v="ROPA LABORAL CATALOGO INDRA"/>
    <s v="1101911213"/>
    <s v="1"/>
    <d v="2025-09-23T00:00:00"/>
    <s v=""/>
    <s v="4900011345"/>
    <s v="10"/>
    <d v="2025-09-23T00:00:00"/>
    <s v=""/>
    <s v=""/>
    <d v="2025-11-30T00:00:00"/>
    <n v="40"/>
    <n v="8"/>
    <s v=""/>
    <n v="1"/>
    <n v="1"/>
    <n v="1"/>
    <n v="0"/>
    <n v="0"/>
    <n v="0"/>
    <s v="X"/>
    <s v="0.00"/>
    <s v=""/>
    <x v="27"/>
    <s v="INDRA SISTEMAS S.A."/>
    <s v="7889090900000"/>
    <s v=""/>
    <n v="0"/>
    <n v="0"/>
    <m/>
    <s v="7218|JA2594_1001"/>
    <n v="68"/>
    <x v="0"/>
    <m/>
    <s v="YES"/>
    <n v="1"/>
    <s v=""/>
    <s v=""/>
    <n v="0"/>
    <s v="X"/>
    <n v="1"/>
    <s v=""/>
    <s v=""/>
    <s v=""/>
    <s v=""/>
    <n v="9"/>
    <n v="0"/>
    <m/>
    <n v="-61"/>
    <n v="0"/>
    <s v=""/>
    <s v=""/>
  </r>
  <r>
    <n v="606"/>
    <s v="55121612"/>
    <s v="PK20 ETQ LSR 210X297 VDE FLUO APLI 2881"/>
    <s v="1101911902"/>
    <s v="1"/>
    <d v="2025-09-24T00:00:00"/>
    <s v=""/>
    <s v="4800003240"/>
    <s v="4640"/>
    <d v="2025-09-01T00:00:00"/>
    <s v=""/>
    <s v=""/>
    <d v="2025-09-25T00:00:00"/>
    <n v="0"/>
    <n v="0"/>
    <s v=""/>
    <n v="2"/>
    <n v="2"/>
    <n v="2"/>
    <n v="0"/>
    <n v="0"/>
    <n v="0"/>
    <s v="X"/>
    <s v="0.00"/>
    <s v=""/>
    <x v="5"/>
    <s v=""/>
    <s v="993168"/>
    <s v=""/>
    <n v="0"/>
    <n v="0"/>
    <m/>
    <s v="7218|JA2594_1001"/>
    <n v="24"/>
    <x v="0"/>
    <m/>
    <s v="YES"/>
    <n v="2"/>
    <s v=""/>
    <s v=""/>
    <n v="0"/>
    <s v="X"/>
    <n v="1"/>
    <s v=""/>
    <s v=""/>
    <s v=""/>
    <s v=""/>
    <n v="9"/>
    <n v="0"/>
    <m/>
    <n v="-127"/>
    <n v="0"/>
    <s v=""/>
    <s v=""/>
  </r>
  <r>
    <n v="607"/>
    <s v="1709800000500"/>
    <s v="COMPRA DIRECTA FERRETERIA Y HERRAMIENTAS"/>
    <s v="1101911917"/>
    <s v="1"/>
    <d v="2025-09-24T00:00:00"/>
    <s v=""/>
    <s v="4200628787"/>
    <s v="10"/>
    <d v="2025-09-26T00:00:00"/>
    <d v="2025-09-29T00:00:00"/>
    <s v=""/>
    <d v="2025-11-16T00:00:00"/>
    <n v="30"/>
    <n v="8"/>
    <s v="Liberado"/>
    <n v="1"/>
    <n v="1"/>
    <n v="1"/>
    <n v="0"/>
    <n v="0"/>
    <n v="0"/>
    <s v="X"/>
    <s v="0.00"/>
    <s v=""/>
    <x v="23"/>
    <s v="OTROS FABRICANTES"/>
    <s v="1709800000500"/>
    <s v=""/>
    <n v="0"/>
    <n v="0"/>
    <m/>
    <s v="7218|S24B05_S107G"/>
    <n v="51"/>
    <x v="0"/>
    <m/>
    <s v="YES"/>
    <n v="1"/>
    <s v=""/>
    <s v=""/>
    <n v="0"/>
    <s v="X"/>
    <n v="1"/>
    <s v=""/>
    <s v=""/>
    <s v=""/>
    <s v=""/>
    <n v="9"/>
    <n v="0"/>
    <m/>
    <n v="-75"/>
    <n v="0"/>
    <s v=""/>
    <s v=""/>
  </r>
  <r>
    <n v="608"/>
    <s v="32111601"/>
    <s v="Fototransistor NPN Vishay sensible a IR,"/>
    <s v="1101912966"/>
    <s v="1"/>
    <d v="2025-09-26T00:00:00"/>
    <s v=""/>
    <s v="4800003291"/>
    <s v="530"/>
    <d v="2025-09-25T00:00:00"/>
    <s v=""/>
    <s v=""/>
    <d v="2025-09-27T00:00:00"/>
    <n v="0"/>
    <n v="0"/>
    <s v=""/>
    <n v="10"/>
    <n v="10"/>
    <n v="10"/>
    <n v="0"/>
    <n v="0"/>
    <n v="0"/>
    <s v="X"/>
    <s v="0.00"/>
    <s v=""/>
    <x v="0"/>
    <s v=""/>
    <s v="7082822"/>
    <s v=""/>
    <n v="0"/>
    <n v="0"/>
    <m/>
    <s v="7218|S24B05_S1076"/>
    <n v="2"/>
    <x v="0"/>
    <m/>
    <s v="YES"/>
    <n v="10"/>
    <s v=""/>
    <s v=""/>
    <n v="0"/>
    <s v="X"/>
    <n v="1"/>
    <s v=""/>
    <s v=""/>
    <s v=""/>
    <s v=""/>
    <n v="9"/>
    <n v="0"/>
    <m/>
    <n v="-125"/>
    <n v="0"/>
    <s v=""/>
    <s v=""/>
  </r>
  <r>
    <n v="609"/>
    <s v="1359900000500"/>
    <s v="COMPRA DIRECTA ELECTRICOS/ELECTRONICOS"/>
    <s v="1101912981"/>
    <s v="1"/>
    <d v="2025-09-26T00:00:00"/>
    <s v=""/>
    <s v="4200630006"/>
    <s v="10"/>
    <d v="2025-10-06T00:00:00"/>
    <d v="2025-10-07T00:00:00"/>
    <s v=""/>
    <d v="2025-11-29T00:00:00"/>
    <n v="30"/>
    <n v="8"/>
    <s v="Liberado"/>
    <n v="1"/>
    <n v="1"/>
    <n v="1"/>
    <n v="0"/>
    <n v="0"/>
    <n v="0"/>
    <s v="X"/>
    <s v="0.00"/>
    <s v=""/>
    <x v="6"/>
    <s v="OTROS FABRICANTES"/>
    <s v="1359900000500"/>
    <s v=""/>
    <n v="0"/>
    <n v="0"/>
    <m/>
    <s v="7218|S24B05_S1076"/>
    <n v="54"/>
    <x v="0"/>
    <m/>
    <s v="YES"/>
    <n v="1"/>
    <s v=""/>
    <s v=""/>
    <n v="0"/>
    <s v="X"/>
    <n v="1"/>
    <s v=""/>
    <s v=""/>
    <s v=""/>
    <s v=""/>
    <n v="9"/>
    <n v="0"/>
    <m/>
    <n v="-62"/>
    <n v="0"/>
    <s v=""/>
    <s v=""/>
  </r>
  <r>
    <n v="610"/>
    <s v="1359900000500"/>
    <s v="COMPRA DIRECTA ELECTRICOS/ELECTRONICOS"/>
    <s v="1101913015"/>
    <s v="1"/>
    <d v="2025-09-26T00:00:00"/>
    <s v=""/>
    <s v="4200630007"/>
    <s v="10"/>
    <d v="2025-10-06T00:00:00"/>
    <d v="2025-10-07T00:00:00"/>
    <s v=""/>
    <d v="2025-11-27T00:00:00"/>
    <n v="30"/>
    <n v="8"/>
    <s v="Liberado"/>
    <n v="2"/>
    <n v="2"/>
    <n v="2"/>
    <n v="0"/>
    <n v="0"/>
    <n v="0"/>
    <s v="X"/>
    <s v="0.00"/>
    <s v=""/>
    <x v="35"/>
    <s v="OTROS FABRICANTES"/>
    <s v="1359900000500"/>
    <s v=""/>
    <n v="0"/>
    <n v="0"/>
    <m/>
    <s v="7218|S24B05_S1074"/>
    <n v="52"/>
    <x v="0"/>
    <m/>
    <s v="YES"/>
    <n v="2"/>
    <s v=""/>
    <s v=""/>
    <n v="0"/>
    <s v="X"/>
    <n v="1"/>
    <s v=""/>
    <s v=""/>
    <s v=""/>
    <s v=""/>
    <n v="9"/>
    <n v="0"/>
    <m/>
    <n v="-64"/>
    <n v="0"/>
    <s v=""/>
    <s v=""/>
  </r>
  <r>
    <n v="611"/>
    <s v="32000000"/>
    <s v="Funda termorrectr&amp;#225;ctil TE Connectiv"/>
    <s v="1101913156"/>
    <s v="1"/>
    <d v="2025-09-26T00:00:00"/>
    <s v=""/>
    <s v="4800003291"/>
    <s v="590"/>
    <d v="2025-09-25T00:00:00"/>
    <s v=""/>
    <s v=""/>
    <d v="2025-09-27T00:00:00"/>
    <n v="40"/>
    <n v="8"/>
    <s v=""/>
    <n v="2"/>
    <n v="2"/>
    <n v="2"/>
    <n v="0"/>
    <n v="0"/>
    <n v="0"/>
    <s v="X"/>
    <s v="0.00"/>
    <s v=""/>
    <x v="0"/>
    <s v=""/>
    <s v="7183317P"/>
    <s v=""/>
    <n v="0"/>
    <n v="0"/>
    <m/>
    <s v="7218|S24B05_S08"/>
    <n v="2"/>
    <x v="0"/>
    <m/>
    <s v="YES"/>
    <n v="2"/>
    <s v=""/>
    <s v=""/>
    <n v="0"/>
    <s v="X"/>
    <n v="1"/>
    <s v=""/>
    <s v=""/>
    <s v=""/>
    <s v=""/>
    <n v="9"/>
    <n v="0"/>
    <m/>
    <n v="-125"/>
    <n v="0"/>
    <s v=""/>
    <s v=""/>
  </r>
  <r>
    <n v="612"/>
    <s v=""/>
    <s v="CONEXIÓN CENTRALITAS INCENDIOS"/>
    <s v="1101915959"/>
    <s v="1"/>
    <d v="2025-10-03T00:00:00"/>
    <s v=""/>
    <s v="4300353869"/>
    <s v="10"/>
    <d v="2025-10-07T00:00:00"/>
    <d v="2025-10-07T00:00:00"/>
    <s v=""/>
    <d v="2026-01-31T00:00:00"/>
    <n v="0"/>
    <n v="0"/>
    <s v="Liberado"/>
    <n v="1"/>
    <n v="1"/>
    <n v="0"/>
    <n v="0"/>
    <n v="0"/>
    <n v="0"/>
    <s v=""/>
    <s v="0.00"/>
    <s v=""/>
    <x v="31"/>
    <s v=""/>
    <s v=""/>
    <s v=""/>
    <n v="0"/>
    <n v="0"/>
    <m/>
    <s v="7218|S24B05_S1076"/>
    <n v="116"/>
    <x v="0"/>
    <m/>
    <s v=""/>
    <s v=""/>
    <s v=""/>
    <s v=""/>
    <n v="0"/>
    <s v=""/>
    <n v="0"/>
    <s v=""/>
    <s v=""/>
    <s v=""/>
    <s v=""/>
    <n v="10"/>
    <n v="1"/>
    <m/>
    <n v="1"/>
    <n v="1"/>
    <n v="0"/>
    <s v=""/>
  </r>
  <r>
    <n v="613"/>
    <s v="39121004"/>
    <s v="Fuente de alimentaci&amp;#243;n conmutada Ex"/>
    <s v="1101915964"/>
    <s v="1"/>
    <d v="2025-10-03T00:00:00"/>
    <s v=""/>
    <s v="4800003318"/>
    <s v="80"/>
    <d v="2025-10-03T00:00:00"/>
    <s v=""/>
    <s v=""/>
    <d v="2025-10-04T00:00:00"/>
    <n v="0"/>
    <n v="0"/>
    <s v=""/>
    <n v="2"/>
    <n v="2"/>
    <n v="2"/>
    <n v="0"/>
    <n v="0"/>
    <n v="0"/>
    <s v="X"/>
    <s v="0.00"/>
    <s v=""/>
    <x v="0"/>
    <s v=""/>
    <s v="6273787"/>
    <s v=""/>
    <n v="0"/>
    <n v="0"/>
    <m/>
    <s v="7218|S24B05_S1074"/>
    <n v="1"/>
    <x v="0"/>
    <m/>
    <s v="YES"/>
    <n v="2"/>
    <s v=""/>
    <s v=""/>
    <n v="0"/>
    <s v="X"/>
    <n v="1"/>
    <s v=""/>
    <s v=""/>
    <s v=""/>
    <s v=""/>
    <n v="10"/>
    <n v="0"/>
    <m/>
    <n v="-118"/>
    <n v="0"/>
    <s v=""/>
    <s v=""/>
  </r>
  <r>
    <n v="614"/>
    <s v="1359900000500"/>
    <s v="COMPRA DIRECTA ELECTRICOS/ELECTRONICOS"/>
    <s v="1101916037"/>
    <s v="1"/>
    <d v="2025-10-03T00:00:00"/>
    <s v=""/>
    <s v="4200630828"/>
    <s v="10"/>
    <d v="2025-10-10T00:00:00"/>
    <d v="2025-10-14T00:00:00"/>
    <s v=""/>
    <d v="2025-12-31T00:00:00"/>
    <n v="30"/>
    <n v="8"/>
    <s v="Liberado"/>
    <n v="5"/>
    <n v="5"/>
    <n v="5"/>
    <n v="0"/>
    <n v="0"/>
    <n v="0"/>
    <s v="X"/>
    <s v="0.00"/>
    <s v=""/>
    <x v="6"/>
    <s v="OTROS FABRICANTES"/>
    <s v="1359900000500"/>
    <s v=""/>
    <n v="0"/>
    <n v="0"/>
    <m/>
    <s v="7218|JA2578_1001"/>
    <n v="82"/>
    <x v="0"/>
    <m/>
    <s v="YES"/>
    <n v="5"/>
    <s v=""/>
    <s v=""/>
    <n v="0"/>
    <s v="X"/>
    <n v="1"/>
    <s v=""/>
    <s v=""/>
    <s v=""/>
    <s v=""/>
    <n v="10"/>
    <n v="0"/>
    <m/>
    <n v="-30"/>
    <n v="0"/>
    <s v=""/>
    <s v=""/>
  </r>
  <r>
    <n v="615"/>
    <s v="1359900000500"/>
    <s v="COMPRA DIRECTA ELECTRICOS/ELECTRONICOS"/>
    <s v="1101916037"/>
    <s v="2"/>
    <d v="2025-10-03T00:00:00"/>
    <s v=""/>
    <s v="4200630828"/>
    <s v="20"/>
    <d v="2025-10-10T00:00:00"/>
    <d v="2025-10-14T00:00:00"/>
    <s v=""/>
    <d v="2025-12-31T00:00:00"/>
    <n v="30"/>
    <n v="8"/>
    <s v="Liberado"/>
    <n v="1"/>
    <n v="1"/>
    <n v="1"/>
    <n v="0"/>
    <n v="0"/>
    <n v="0"/>
    <s v="X"/>
    <s v="0.00"/>
    <s v=""/>
    <x v="6"/>
    <s v="OTROS FABRICANTES"/>
    <s v="1359900000500"/>
    <s v=""/>
    <n v="0"/>
    <n v="0"/>
    <m/>
    <s v="7218|JA2578_1001"/>
    <n v="82"/>
    <x v="0"/>
    <m/>
    <s v="YES"/>
    <n v="1"/>
    <s v=""/>
    <s v=""/>
    <n v="0"/>
    <s v="X"/>
    <n v="1"/>
    <s v=""/>
    <s v=""/>
    <s v=""/>
    <s v=""/>
    <n v="10"/>
    <n v="0"/>
    <m/>
    <n v="-30"/>
    <n v="0"/>
    <s v=""/>
    <s v=""/>
  </r>
  <r>
    <n v="616"/>
    <s v="1359900000500"/>
    <s v="COMPRA DIRECTA ELECTRICOS/ELECTRONICOS"/>
    <s v="1101916037"/>
    <s v="3"/>
    <d v="2025-10-03T00:00:00"/>
    <s v=""/>
    <s v="4200630828"/>
    <s v="30"/>
    <d v="2025-10-10T00:00:00"/>
    <d v="2025-10-14T00:00:00"/>
    <s v=""/>
    <d v="2025-12-31T00:00:00"/>
    <n v="30"/>
    <n v="8"/>
    <s v="Liberado"/>
    <n v="1"/>
    <n v="1"/>
    <n v="1"/>
    <n v="0"/>
    <n v="0"/>
    <n v="0"/>
    <s v="X"/>
    <s v="0.00"/>
    <s v=""/>
    <x v="6"/>
    <s v="OTROS FABRICANTES"/>
    <s v="1359900000500"/>
    <s v=""/>
    <n v="0"/>
    <n v="0"/>
    <m/>
    <s v="7218|JA2578_1001"/>
    <n v="82"/>
    <x v="0"/>
    <m/>
    <s v="YES"/>
    <n v="1"/>
    <s v=""/>
    <s v=""/>
    <n v="0"/>
    <s v="X"/>
    <n v="1"/>
    <s v=""/>
    <s v=""/>
    <s v=""/>
    <s v=""/>
    <n v="10"/>
    <n v="0"/>
    <m/>
    <n v="-30"/>
    <n v="0"/>
    <s v=""/>
    <s v=""/>
  </r>
  <r>
    <n v="617"/>
    <s v="39121421"/>
    <s v="Conector de potencia industrial Macho, F"/>
    <s v="1101916440"/>
    <s v="1"/>
    <d v="2025-10-06T00:00:00"/>
    <s v=""/>
    <s v="4800003320"/>
    <s v="280"/>
    <d v="2025-10-06T00:00:00"/>
    <s v=""/>
    <s v=""/>
    <d v="2025-10-07T00:00:00"/>
    <n v="0"/>
    <n v="0"/>
    <s v=""/>
    <n v="1"/>
    <n v="1"/>
    <n v="1"/>
    <n v="0"/>
    <n v="0"/>
    <n v="0"/>
    <s v="X"/>
    <s v="0.00"/>
    <s v=""/>
    <x v="0"/>
    <s v=""/>
    <s v="5306101"/>
    <s v=""/>
    <n v="0"/>
    <n v="0"/>
    <m/>
    <s v="7218|JA2581_1001"/>
    <n v="1"/>
    <x v="0"/>
    <m/>
    <s v="YES"/>
    <n v="1"/>
    <s v=""/>
    <s v=""/>
    <n v="0"/>
    <s v="X"/>
    <n v="1"/>
    <s v=""/>
    <s v=""/>
    <s v=""/>
    <s v=""/>
    <n v="10"/>
    <n v="0"/>
    <m/>
    <n v="-115"/>
    <n v="0"/>
    <s v=""/>
    <s v=""/>
  </r>
  <r>
    <n v="618"/>
    <s v="55121704"/>
    <s v="Se&amp;#241;al de protecci&amp;#243;n contra inc"/>
    <s v="1101917916"/>
    <s v="1"/>
    <d v="2025-10-09T00:00:00"/>
    <s v=""/>
    <s v="4800003327"/>
    <s v="50"/>
    <d v="2025-10-08T00:00:00"/>
    <s v=""/>
    <s v=""/>
    <d v="2025-10-10T00:00:00"/>
    <n v="0"/>
    <n v="0"/>
    <s v=""/>
    <n v="1"/>
    <n v="1"/>
    <n v="1"/>
    <n v="0"/>
    <n v="0"/>
    <n v="0"/>
    <s v="X"/>
    <s v="0.00"/>
    <s v=""/>
    <x v="0"/>
    <s v=""/>
    <s v="2209872"/>
    <s v=""/>
    <n v="0"/>
    <n v="0"/>
    <m/>
    <s v="7218|JA2582_1001"/>
    <n v="2"/>
    <x v="0"/>
    <m/>
    <s v="YES"/>
    <n v="1"/>
    <s v=""/>
    <s v=""/>
    <n v="0"/>
    <s v="X"/>
    <n v="1"/>
    <s v=""/>
    <s v=""/>
    <s v=""/>
    <s v=""/>
    <n v="10"/>
    <n v="0"/>
    <m/>
    <n v="-112"/>
    <n v="0"/>
    <s v=""/>
    <s v=""/>
  </r>
  <r>
    <n v="619"/>
    <s v="1359900000500"/>
    <s v="COMPRA DIRECTA ELECTRICOS/ELECTRONICOS"/>
    <s v="1101918375"/>
    <s v="1"/>
    <d v="2025-10-09T00:00:00"/>
    <s v=""/>
    <s v="4200631682"/>
    <s v="10"/>
    <d v="2025-10-16T00:00:00"/>
    <d v="2025-10-21T00:00:00"/>
    <s v=""/>
    <d v="2025-12-31T00:00:00"/>
    <n v="30"/>
    <n v="8"/>
    <s v="Liberado"/>
    <n v="1"/>
    <n v="1"/>
    <n v="1"/>
    <n v="0"/>
    <n v="0"/>
    <n v="0"/>
    <s v="X"/>
    <s v="0.00"/>
    <s v=""/>
    <x v="6"/>
    <s v="OTROS FABRICANTES"/>
    <s v="1359900000500"/>
    <s v=""/>
    <n v="0"/>
    <n v="0"/>
    <m/>
    <s v="7218|JA2578_1001"/>
    <n v="76"/>
    <x v="0"/>
    <m/>
    <s v="YES"/>
    <n v="1"/>
    <s v=""/>
    <s v=""/>
    <n v="0"/>
    <s v="X"/>
    <n v="1"/>
    <s v=""/>
    <s v=""/>
    <s v=""/>
    <s v=""/>
    <n v="10"/>
    <n v="0"/>
    <m/>
    <n v="-30"/>
    <n v="0"/>
    <s v=""/>
    <s v=""/>
  </r>
  <r>
    <n v="620"/>
    <s v="39121529"/>
    <s v="Contactor ABB ESB25-40N-01 ESB de 4 polo"/>
    <s v="1101918581"/>
    <s v="1"/>
    <d v="2025-10-10T00:00:00"/>
    <s v=""/>
    <s v="4800003329"/>
    <s v="630"/>
    <d v="2025-10-09T00:00:00"/>
    <s v=""/>
    <s v=""/>
    <d v="2025-10-11T00:00:00"/>
    <n v="0"/>
    <n v="0"/>
    <s v=""/>
    <n v="1"/>
    <n v="1"/>
    <n v="1"/>
    <n v="0"/>
    <n v="0"/>
    <n v="0"/>
    <s v="X"/>
    <s v="0.00"/>
    <s v=""/>
    <x v="0"/>
    <s v=""/>
    <s v="2111460"/>
    <s v=""/>
    <n v="0"/>
    <n v="0"/>
    <m/>
    <s v="7218|S24B05_S1074"/>
    <n v="2"/>
    <x v="0"/>
    <m/>
    <s v="YES"/>
    <n v="1"/>
    <s v=""/>
    <s v=""/>
    <n v="0"/>
    <s v="X"/>
    <n v="1"/>
    <s v=""/>
    <s v=""/>
    <s v=""/>
    <s v=""/>
    <n v="10"/>
    <n v="0"/>
    <m/>
    <n v="-111"/>
    <n v="0"/>
    <s v=""/>
    <s v=""/>
  </r>
  <r>
    <n v="621"/>
    <s v=""/>
    <s v="PROGRAMACIÓN CENTRALITA DE INCENDIOS"/>
    <s v="1101920430"/>
    <s v="1"/>
    <d v="2025-10-15T00:00:00"/>
    <s v=""/>
    <s v="4300354754"/>
    <s v="10"/>
    <d v="2025-10-23T00:00:00"/>
    <d v="2025-11-18T00:00:00"/>
    <s v=""/>
    <d v="2025-11-30T00:00:00"/>
    <n v="0"/>
    <n v="0"/>
    <s v="Liberado"/>
    <n v="1"/>
    <n v="1"/>
    <n v="0"/>
    <n v="0"/>
    <n v="0"/>
    <n v="0"/>
    <s v=""/>
    <s v="0.00"/>
    <s v=""/>
    <x v="36"/>
    <s v=""/>
    <s v=""/>
    <s v=""/>
    <n v="2"/>
    <n v="2"/>
    <m/>
    <s v="7218|S24B05_S1076"/>
    <n v="38"/>
    <x v="0"/>
    <m/>
    <s v=""/>
    <s v=""/>
    <s v=""/>
    <s v=""/>
    <n v="1"/>
    <s v=""/>
    <n v="0"/>
    <s v=""/>
    <s v=""/>
    <s v=""/>
    <s v=""/>
    <n v="10"/>
    <n v="1"/>
    <m/>
    <n v="-61"/>
    <n v="0"/>
    <s v=""/>
    <s v=""/>
  </r>
  <r>
    <n v="622"/>
    <s v="1709800000500"/>
    <s v="COMPRA DIRECTA FERRETERIA Y HERRAMIENTAS"/>
    <s v="1101920785"/>
    <s v="1"/>
    <d v="2025-10-16T00:00:00"/>
    <s v=""/>
    <s v="4200633117"/>
    <s v="10"/>
    <d v="2025-10-28T00:00:00"/>
    <d v="2025-10-30T00:00:00"/>
    <s v=""/>
    <d v="2025-12-08T00:00:00"/>
    <n v="30"/>
    <n v="8"/>
    <s v="Liberado"/>
    <n v="5"/>
    <n v="5"/>
    <n v="5"/>
    <n v="0"/>
    <n v="0"/>
    <n v="0"/>
    <s v="X"/>
    <s v="0.00"/>
    <s v=""/>
    <x v="16"/>
    <s v="OTROS FABRICANTES"/>
    <s v="1709800000500"/>
    <s v=""/>
    <n v="0"/>
    <n v="0"/>
    <m/>
    <s v="7218|JA2593_1001"/>
    <n v="41"/>
    <x v="0"/>
    <m/>
    <s v="YES"/>
    <n v="5"/>
    <s v=""/>
    <s v=""/>
    <n v="0"/>
    <s v="X"/>
    <n v="1"/>
    <s v=""/>
    <s v=""/>
    <s v=""/>
    <s v=""/>
    <n v="10"/>
    <n v="0"/>
    <m/>
    <n v="-53"/>
    <n v="0"/>
    <s v=""/>
    <s v=""/>
  </r>
  <r>
    <n v="623"/>
    <s v="7889090900000"/>
    <s v="ROPA LABORAL CATALOGO INDRA"/>
    <s v="1101921504"/>
    <s v="1"/>
    <d v="2025-10-20T00:00:00"/>
    <s v=""/>
    <s v="4900011607"/>
    <s v="10"/>
    <d v="2025-10-20T00:00:00"/>
    <s v=""/>
    <s v=""/>
    <d v="2025-12-31T00:00:00"/>
    <n v="0"/>
    <n v="8"/>
    <s v=""/>
    <n v="1"/>
    <n v="1"/>
    <n v="1"/>
    <n v="0"/>
    <n v="0"/>
    <n v="0"/>
    <s v="X"/>
    <s v="0.00"/>
    <s v=""/>
    <x v="27"/>
    <s v="INDRA SISTEMAS S.A."/>
    <s v="7889090900000"/>
    <s v=""/>
    <n v="0"/>
    <n v="0"/>
    <m/>
    <s v="7218|JA2594_1001"/>
    <n v="72"/>
    <x v="0"/>
    <m/>
    <s v="YES"/>
    <n v="1"/>
    <s v=""/>
    <s v=""/>
    <n v="0"/>
    <s v="X"/>
    <n v="1"/>
    <s v=""/>
    <s v=""/>
    <s v=""/>
    <s v=""/>
    <n v="10"/>
    <n v="0"/>
    <m/>
    <n v="-30"/>
    <n v="0"/>
    <s v=""/>
    <s v=""/>
  </r>
  <r>
    <n v="624"/>
    <s v="1359900000500"/>
    <s v="COMPRA DIRECTA ELECTRICOS/ELECTRONICOS"/>
    <s v="1101921894"/>
    <s v="1"/>
    <d v="2025-10-20T00:00:00"/>
    <s v=""/>
    <s v="4200634297"/>
    <s v="10"/>
    <d v="2025-11-04T00:00:00"/>
    <d v="2025-11-05T00:00:00"/>
    <s v=""/>
    <d v="2025-12-31T00:00:00"/>
    <n v="30"/>
    <n v="8"/>
    <s v="Liberado"/>
    <n v="7"/>
    <n v="7"/>
    <n v="7"/>
    <n v="0"/>
    <n v="0"/>
    <n v="0"/>
    <s v="X"/>
    <s v="0.00"/>
    <s v=""/>
    <x v="6"/>
    <s v="OTROS FABRICANTES"/>
    <s v="1359900000500"/>
    <s v=""/>
    <n v="0"/>
    <n v="0"/>
    <m/>
    <s v="7218|S24B05_S1074"/>
    <n v="57"/>
    <x v="0"/>
    <m/>
    <s v="YES"/>
    <n v="7"/>
    <s v=""/>
    <s v=""/>
    <n v="0"/>
    <s v="X"/>
    <n v="1"/>
    <s v=""/>
    <s v=""/>
    <s v=""/>
    <s v=""/>
    <n v="10"/>
    <n v="0"/>
    <m/>
    <n v="-30"/>
    <n v="0"/>
    <s v=""/>
    <s v=""/>
  </r>
  <r>
    <n v="625"/>
    <s v="31201503"/>
    <s v="Cinta de enmascarar de Papel 3M SCOTCH 1"/>
    <s v="1101923738"/>
    <s v="1"/>
    <d v="2025-10-23T00:00:00"/>
    <s v=""/>
    <s v="4800003359"/>
    <s v="170"/>
    <d v="2025-10-23T00:00:00"/>
    <s v=""/>
    <s v=""/>
    <d v="2025-10-24T00:00:00"/>
    <n v="0"/>
    <n v="0"/>
    <s v=""/>
    <n v="5"/>
    <n v="5"/>
    <n v="5"/>
    <n v="0"/>
    <n v="0"/>
    <n v="0"/>
    <s v="X"/>
    <s v="0.00"/>
    <s v=""/>
    <x v="0"/>
    <s v=""/>
    <s v="1240913"/>
    <s v=""/>
    <n v="0"/>
    <n v="0"/>
    <m/>
    <s v="7218|S24B05_S1071"/>
    <n v="1"/>
    <x v="0"/>
    <m/>
    <s v="YES"/>
    <n v="5"/>
    <s v=""/>
    <s v=""/>
    <n v="0"/>
    <s v="X"/>
    <n v="1"/>
    <s v=""/>
    <s v=""/>
    <s v=""/>
    <s v=""/>
    <n v="10"/>
    <n v="0"/>
    <m/>
    <n v="-98"/>
    <n v="0"/>
    <s v=""/>
    <s v=""/>
  </r>
  <r>
    <n v="626"/>
    <s v="39121402"/>
    <s v="Clavija Kopp de 2P de color Negro, para"/>
    <s v="1101923956"/>
    <s v="1"/>
    <d v="2025-10-23T00:00:00"/>
    <s v=""/>
    <s v="4800003359"/>
    <s v="620"/>
    <d v="2025-10-23T00:00:00"/>
    <s v=""/>
    <s v=""/>
    <d v="2025-10-24T00:00:00"/>
    <n v="0"/>
    <n v="0"/>
    <s v=""/>
    <n v="2"/>
    <n v="2"/>
    <n v="2"/>
    <n v="0"/>
    <n v="0"/>
    <n v="0"/>
    <s v="X"/>
    <s v="0.00"/>
    <s v=""/>
    <x v="0"/>
    <s v=""/>
    <s v="2425782"/>
    <s v=""/>
    <n v="0"/>
    <n v="0"/>
    <m/>
    <s v="7218|JA2581_1001"/>
    <n v="1"/>
    <x v="0"/>
    <m/>
    <s v="YES"/>
    <n v="2"/>
    <s v=""/>
    <s v=""/>
    <n v="0"/>
    <s v="X"/>
    <n v="1"/>
    <s v=""/>
    <s v=""/>
    <s v=""/>
    <s v=""/>
    <n v="10"/>
    <n v="0"/>
    <m/>
    <n v="-98"/>
    <n v="0"/>
    <s v=""/>
    <s v=""/>
  </r>
  <r>
    <n v="627"/>
    <s v="3220190900000"/>
    <s v="ACCESORIOS PARA MONITORES / TELEVISIONES"/>
    <s v="1101926538"/>
    <s v="1"/>
    <d v="2025-10-29T00:00:00"/>
    <s v=""/>
    <s v="4200634682"/>
    <s v="10"/>
    <d v="2025-11-06T00:00:00"/>
    <d v="2025-11-06T00:00:00"/>
    <s v=""/>
    <d v="2025-11-11T00:00:00"/>
    <n v="60"/>
    <n v="8"/>
    <s v="Liberado"/>
    <n v="1"/>
    <n v="1"/>
    <n v="1"/>
    <n v="0"/>
    <n v="0"/>
    <n v="0"/>
    <s v="X"/>
    <s v="0.00"/>
    <s v=""/>
    <x v="37"/>
    <s v="OTROS FABRICANTES"/>
    <s v="3220190900000"/>
    <s v=""/>
    <n v="0"/>
    <n v="0"/>
    <m/>
    <s v="7218|S24B05_P10261"/>
    <n v="5"/>
    <x v="0"/>
    <m/>
    <s v="YES"/>
    <n v="1"/>
    <s v=""/>
    <s v=""/>
    <n v="0"/>
    <s v="X"/>
    <n v="1"/>
    <s v=""/>
    <s v=""/>
    <s v=""/>
    <s v=""/>
    <n v="10"/>
    <n v="0"/>
    <m/>
    <n v="-80"/>
    <n v="0"/>
    <s v=""/>
    <s v=""/>
  </r>
  <r>
    <n v="628"/>
    <s v="31161716"/>
    <s v="Tuerca autoblocante 1/4-28 (NE)plg RS PR"/>
    <s v="1101927261"/>
    <s v="1"/>
    <d v="2025-10-30T00:00:00"/>
    <s v=""/>
    <s v="4800003376"/>
    <s v="140"/>
    <d v="2025-10-30T00:00:00"/>
    <s v=""/>
    <s v=""/>
    <d v="2025-10-31T00:00:00"/>
    <n v="0"/>
    <n v="0"/>
    <s v=""/>
    <n v="100"/>
    <n v="100"/>
    <n v="100"/>
    <n v="0"/>
    <n v="0"/>
    <n v="0"/>
    <s v="X"/>
    <s v="0.00"/>
    <s v=""/>
    <x v="0"/>
    <s v=""/>
    <s v="2451276"/>
    <s v=""/>
    <n v="0"/>
    <n v="0"/>
    <m/>
    <s v="7218|JA2583_1001"/>
    <n v="1"/>
    <x v="0"/>
    <m/>
    <s v="YES"/>
    <n v="100"/>
    <s v=""/>
    <s v=""/>
    <n v="0"/>
    <s v="X"/>
    <n v="1"/>
    <s v=""/>
    <s v=""/>
    <s v=""/>
    <s v=""/>
    <n v="10"/>
    <n v="0"/>
    <m/>
    <n v="-91"/>
    <n v="0"/>
    <s v=""/>
    <s v=""/>
  </r>
  <r>
    <n v="629"/>
    <s v="1359900000500"/>
    <s v="COMPRA DIRECTA ELECTRICOS/ELECTRONICOS"/>
    <s v="1101930054"/>
    <s v="1"/>
    <d v="2025-11-06T00:00:00"/>
    <s v=""/>
    <s v="4200636221"/>
    <s v="10"/>
    <d v="2025-11-14T00:00:00"/>
    <d v="2025-11-17T00:00:00"/>
    <s v=""/>
    <d v="2026-01-31T00:00:00"/>
    <n v="30"/>
    <n v="8"/>
    <s v="Liberado"/>
    <n v="1"/>
    <n v="1"/>
    <n v="1"/>
    <n v="0"/>
    <n v="0"/>
    <n v="0"/>
    <s v="X"/>
    <s v="0.00"/>
    <s v=""/>
    <x v="6"/>
    <s v="OTROS FABRICANTES"/>
    <s v="1359900000500"/>
    <s v=""/>
    <n v="0"/>
    <n v="0"/>
    <m/>
    <s v="7218|S24B05_S1076"/>
    <n v="78"/>
    <x v="0"/>
    <m/>
    <s v=""/>
    <s v=""/>
    <s v="YES"/>
    <n v="1"/>
    <n v="0"/>
    <s v=""/>
    <n v="0"/>
    <s v=""/>
    <s v=""/>
    <s v=""/>
    <s v=""/>
    <n v="11"/>
    <n v="1"/>
    <m/>
    <n v="1"/>
    <n v="0"/>
    <s v=""/>
    <s v=""/>
  </r>
  <r>
    <n v="630"/>
    <s v="26121629"/>
    <s v="Cable de conexi&amp;#243;n RS PRO, &amp;#225;rea"/>
    <s v="1101935942"/>
    <s v="1"/>
    <d v="2025-11-20T00:00:00"/>
    <s v=""/>
    <s v="4800003427"/>
    <s v="420"/>
    <d v="2025-11-19T00:00:00"/>
    <s v=""/>
    <s v=""/>
    <d v="2025-11-21T00:00:00"/>
    <n v="0"/>
    <n v="0"/>
    <s v=""/>
    <n v="1"/>
    <n v="1"/>
    <n v="1"/>
    <n v="0"/>
    <n v="0"/>
    <n v="0"/>
    <s v="X"/>
    <s v="0.00"/>
    <s v=""/>
    <x v="0"/>
    <s v=""/>
    <s v="8114431"/>
    <s v=""/>
    <n v="0"/>
    <n v="0"/>
    <m/>
    <s v="7218|JA2581_1001"/>
    <n v="2"/>
    <x v="0"/>
    <m/>
    <s v="YES"/>
    <n v="1"/>
    <s v=""/>
    <s v=""/>
    <n v="0"/>
    <s v="X"/>
    <n v="1"/>
    <s v=""/>
    <s v=""/>
    <s v=""/>
    <s v=""/>
    <n v="11"/>
    <n v="0"/>
    <m/>
    <n v="-70"/>
    <n v="0"/>
    <s v=""/>
    <s v=""/>
  </r>
  <r>
    <n v="631"/>
    <s v="32111503"/>
    <s v="Bombilla LED, 4,2 W, casquillo GU10, Bla"/>
    <s v="1101939635"/>
    <s v="1"/>
    <d v="2025-11-28T00:00:00"/>
    <s v=""/>
    <s v="4800003446"/>
    <s v="170"/>
    <d v="2025-11-27T00:00:00"/>
    <s v=""/>
    <s v=""/>
    <d v="2025-11-29T00:00:00"/>
    <n v="0"/>
    <n v="0"/>
    <s v=""/>
    <n v="10"/>
    <n v="10"/>
    <n v="10"/>
    <n v="0"/>
    <n v="0"/>
    <n v="0"/>
    <s v="X"/>
    <s v="0.00"/>
    <s v=""/>
    <x v="0"/>
    <s v=""/>
    <s v="2889633"/>
    <s v=""/>
    <n v="0"/>
    <n v="0"/>
    <m/>
    <s v="7218|JA2581_1001"/>
    <n v="2"/>
    <x v="0"/>
    <m/>
    <s v="YES"/>
    <n v="10"/>
    <s v=""/>
    <s v=""/>
    <n v="0"/>
    <s v="X"/>
    <n v="1"/>
    <s v=""/>
    <s v=""/>
    <s v=""/>
    <s v=""/>
    <n v="11"/>
    <n v="0"/>
    <m/>
    <n v="-62"/>
    <n v="0"/>
    <s v=""/>
    <s v=""/>
  </r>
  <r>
    <n v="632"/>
    <s v="1359900000500"/>
    <s v="COMPRA DIRECTA ELECTRICOS/ELECTRONICOS"/>
    <s v="1101942089"/>
    <s v="1"/>
    <d v="2025-12-03T00:00:00"/>
    <s v=""/>
    <s v="4200644071"/>
    <s v="50"/>
    <d v="2026-01-07T00:00:00"/>
    <d v="2026-01-08T00:00:00"/>
    <s v=""/>
    <d v="2026-01-21T00:00:00"/>
    <n v="30"/>
    <n v="8"/>
    <s v="Liberado"/>
    <n v="5"/>
    <n v="5"/>
    <n v="5"/>
    <n v="0"/>
    <n v="0"/>
    <n v="0"/>
    <s v="X"/>
    <s v="0.00"/>
    <s v=""/>
    <x v="35"/>
    <s v="OTROS FABRICANTES"/>
    <s v="1359900000500"/>
    <s v=""/>
    <n v="0"/>
    <n v="0"/>
    <m/>
    <s v="7218|JA2593_1001"/>
    <n v="14"/>
    <x v="0"/>
    <m/>
    <s v="YES"/>
    <n v="5"/>
    <s v=""/>
    <s v=""/>
    <n v="0"/>
    <s v="X"/>
    <n v="1"/>
    <s v=""/>
    <s v=""/>
    <s v=""/>
    <s v=""/>
    <n v="12"/>
    <n v="0"/>
    <m/>
    <n v="-9"/>
    <n v="0"/>
    <s v=""/>
    <s v=""/>
  </r>
  <r>
    <n v="633"/>
    <s v="1359900000500"/>
    <s v="COMPRA DIRECTA ELECTRICOS/ELECTRONICOS"/>
    <s v="1101942113"/>
    <s v="1"/>
    <d v="2025-12-03T00:00:00"/>
    <s v=""/>
    <s v="4200644074"/>
    <s v="20"/>
    <d v="2026-01-07T00:00:00"/>
    <d v="2026-01-08T00:00:00"/>
    <s v=""/>
    <d v="2026-01-21T00:00:00"/>
    <n v="30"/>
    <n v="8"/>
    <s v="Liberado"/>
    <n v="5"/>
    <n v="5"/>
    <n v="5"/>
    <n v="0"/>
    <n v="0"/>
    <n v="0"/>
    <s v="X"/>
    <s v="0.00"/>
    <s v=""/>
    <x v="35"/>
    <s v="OTROS FABRICANTES"/>
    <s v="1359900000500"/>
    <s v=""/>
    <n v="0"/>
    <n v="0"/>
    <m/>
    <s v="7218|JA2593_1001"/>
    <n v="14"/>
    <x v="0"/>
    <m/>
    <s v="YES"/>
    <n v="5"/>
    <s v=""/>
    <s v=""/>
    <n v="0"/>
    <s v="X"/>
    <n v="1"/>
    <s v=""/>
    <s v=""/>
    <s v=""/>
    <s v=""/>
    <n v="12"/>
    <n v="0"/>
    <m/>
    <n v="-9"/>
    <n v="0"/>
    <s v=""/>
    <s v=""/>
  </r>
  <r>
    <n v="634"/>
    <s v="32000000"/>
    <s v="Prensaestopas HENSEL ASS de Poliamida Ne"/>
    <s v="1101942236"/>
    <s v="1"/>
    <d v="2025-12-04T00:00:00"/>
    <s v=""/>
    <s v="4800003490"/>
    <s v="60"/>
    <d v="2025-12-11T00:00:00"/>
    <s v=""/>
    <s v=""/>
    <d v="2025-12-05T00:00:00"/>
    <n v="0"/>
    <n v="0"/>
    <s v=""/>
    <n v="10"/>
    <n v="10"/>
    <n v="10"/>
    <n v="0"/>
    <n v="0"/>
    <n v="0"/>
    <s v="X"/>
    <s v="0.00"/>
    <s v=""/>
    <x v="0"/>
    <s v=""/>
    <s v="0117664"/>
    <s v=""/>
    <n v="0"/>
    <n v="0"/>
    <m/>
    <s v="7218|JA2582_1001"/>
    <n v="-6"/>
    <x v="0"/>
    <m/>
    <s v="YES"/>
    <n v="10"/>
    <s v=""/>
    <s v=""/>
    <n v="0"/>
    <s v="X"/>
    <n v="1"/>
    <s v=""/>
    <s v=""/>
    <s v=""/>
    <s v=""/>
    <n v="12"/>
    <n v="0"/>
    <m/>
    <n v="-56"/>
    <n v="0"/>
    <s v=""/>
    <s v=""/>
  </r>
  <r>
    <n v="635"/>
    <s v=""/>
    <s v="PROCESSORS RACK (ENSAYOS MARKING CE)"/>
    <s v="1101944187"/>
    <s v="1"/>
    <d v="2025-12-10T00:00:00"/>
    <s v=""/>
    <s v="4300358085"/>
    <s v="10"/>
    <d v="2025-12-15T00:00:00"/>
    <d v="2026-01-19T00:00:00"/>
    <s v=""/>
    <d v="2026-02-10T00:00:00"/>
    <n v="0"/>
    <n v="0"/>
    <s v="Liberado"/>
    <n v="1"/>
    <n v="1"/>
    <n v="0"/>
    <n v="0"/>
    <n v="0"/>
    <n v="0"/>
    <s v=""/>
    <s v="15033.70"/>
    <s v=""/>
    <x v="38"/>
    <s v=""/>
    <s v=""/>
    <s v=""/>
    <n v="0"/>
    <n v="0"/>
    <m/>
    <s v="7218|S24B05_S05"/>
    <n v="57"/>
    <x v="0"/>
    <m/>
    <s v=""/>
    <s v=""/>
    <s v=""/>
    <s v=""/>
    <n v="0"/>
    <s v=""/>
    <n v="0"/>
    <s v=""/>
    <s v=""/>
    <s v=""/>
    <s v=""/>
    <n v="12"/>
    <n v="1"/>
    <m/>
    <n v="11"/>
    <n v="1"/>
    <n v="0"/>
    <s v=""/>
  </r>
  <r>
    <n v="636"/>
    <s v="1709800000500"/>
    <s v="COMPRA DIRECTA FERRETERIA Y HERRAMIENTAS"/>
    <s v="1101948479"/>
    <s v="1"/>
    <d v="2025-12-17T00:00:00"/>
    <s v=""/>
    <s v="4200645743"/>
    <s v="10"/>
    <d v="2026-01-20T00:00:00"/>
    <d v="2026-01-21T00:00:00"/>
    <s v=""/>
    <d v="2026-02-03T00:00:00"/>
    <n v="40"/>
    <n v="8"/>
    <s v="Liberado"/>
    <n v="6"/>
    <n v="6"/>
    <n v="6"/>
    <n v="0"/>
    <n v="0"/>
    <n v="0"/>
    <s v="X"/>
    <s v="0.00"/>
    <s v=""/>
    <x v="23"/>
    <s v="OTROS FABRICANTES"/>
    <s v="1709800000500"/>
    <s v=""/>
    <n v="0"/>
    <n v="0"/>
    <m/>
    <s v="7218|JA2582_1001"/>
    <n v="14"/>
    <x v="0"/>
    <m/>
    <s v=""/>
    <s v=""/>
    <s v="YES"/>
    <n v="6"/>
    <n v="0"/>
    <s v=""/>
    <n v="0"/>
    <s v=""/>
    <s v=""/>
    <s v=""/>
    <s v=""/>
    <n v="12"/>
    <n v="1"/>
    <m/>
    <n v="4"/>
    <n v="0"/>
    <s v=""/>
    <s v=""/>
  </r>
  <r>
    <n v="637"/>
    <s v="1359900000500"/>
    <s v="COMPRA DIRECTA ELECTRICOS/ELECTRONICOS"/>
    <s v="1101948508"/>
    <s v="1"/>
    <d v="2025-12-17T00:00:00"/>
    <s v=""/>
    <s v="4200645756"/>
    <s v="10"/>
    <d v="2026-01-20T00:00:00"/>
    <d v="2026-01-21T00:00:00"/>
    <s v=""/>
    <d v="2026-02-03T00:00:00"/>
    <n v="40"/>
    <n v="8"/>
    <s v="Liberado"/>
    <n v="20"/>
    <n v="20"/>
    <n v="20"/>
    <n v="0"/>
    <n v="0"/>
    <n v="0"/>
    <s v="X"/>
    <s v="0.00"/>
    <s v=""/>
    <x v="35"/>
    <s v="OTROS FABRICANTES"/>
    <s v="1359900000500"/>
    <s v=""/>
    <n v="0"/>
    <n v="0"/>
    <m/>
    <s v="7218|JA2594_1001"/>
    <n v="14"/>
    <x v="0"/>
    <m/>
    <s v=""/>
    <s v=""/>
    <s v="YES"/>
    <n v="20"/>
    <n v="0"/>
    <s v=""/>
    <n v="0"/>
    <s v=""/>
    <s v=""/>
    <s v=""/>
    <s v=""/>
    <n v="12"/>
    <n v="1"/>
    <m/>
    <n v="4"/>
    <n v="0"/>
    <s v=""/>
    <s v=""/>
  </r>
  <r>
    <n v="638"/>
    <s v="43211730"/>
    <s v="Inyector de PoE 2 puertos, entrada 100 -"/>
    <s v="1101949201"/>
    <s v="1"/>
    <d v="2025-12-18T00:00:00"/>
    <s v=""/>
    <s v="4800003514"/>
    <s v="460"/>
    <d v="2025-12-18T00:00:00"/>
    <s v=""/>
    <s v=""/>
    <d v="2025-12-19T00:00:00"/>
    <n v="0"/>
    <n v="0"/>
    <s v=""/>
    <n v="2"/>
    <n v="2"/>
    <n v="2"/>
    <n v="0"/>
    <n v="0"/>
    <n v="0"/>
    <s v="X"/>
    <s v="0.00"/>
    <s v=""/>
    <x v="0"/>
    <s v=""/>
    <s v="2753549"/>
    <s v=""/>
    <n v="0"/>
    <n v="0"/>
    <m/>
    <s v="7218|JA2581_1001"/>
    <n v="1"/>
    <x v="0"/>
    <m/>
    <s v="YES"/>
    <n v="2"/>
    <s v=""/>
    <s v=""/>
    <n v="0"/>
    <s v="X"/>
    <n v="1"/>
    <s v=""/>
    <s v=""/>
    <s v=""/>
    <s v=""/>
    <n v="12"/>
    <n v="0"/>
    <m/>
    <n v="-42"/>
    <n v="0"/>
    <s v=""/>
    <s v=""/>
  </r>
  <r>
    <n v="639"/>
    <s v="26121629"/>
    <s v="Cable de alimentaci&amp;#243;n StarTech.com"/>
    <s v="1101949201"/>
    <s v="2"/>
    <d v="2025-12-18T00:00:00"/>
    <s v=""/>
    <s v="4800003514"/>
    <s v="470"/>
    <d v="2025-12-18T00:00:00"/>
    <s v=""/>
    <s v=""/>
    <d v="2025-12-19T00:00:00"/>
    <n v="0"/>
    <n v="0"/>
    <s v=""/>
    <n v="2"/>
    <n v="2"/>
    <n v="2"/>
    <n v="0"/>
    <n v="0"/>
    <n v="0"/>
    <s v="X"/>
    <s v="0.00"/>
    <s v=""/>
    <x v="0"/>
    <s v=""/>
    <s v="2677825"/>
    <s v=""/>
    <n v="0"/>
    <n v="0"/>
    <m/>
    <s v="7218|JA2581_1001"/>
    <n v="1"/>
    <x v="0"/>
    <m/>
    <s v="YES"/>
    <n v="2"/>
    <s v=""/>
    <s v=""/>
    <n v="0"/>
    <s v="X"/>
    <n v="1"/>
    <s v=""/>
    <s v=""/>
    <s v=""/>
    <s v=""/>
    <n v="12"/>
    <n v="0"/>
    <m/>
    <n v="-42"/>
    <n v="0"/>
    <s v=""/>
    <s v=""/>
  </r>
  <r>
    <n v="640"/>
    <s v="1390706600000"/>
    <s v="DEPURADOR HUMO 2250M3/HR 30CM PRE/HEPA"/>
    <s v="1101955015"/>
    <s v="1"/>
    <d v="2026-01-14T00:00:00"/>
    <s v=""/>
    <s v="4200645767"/>
    <s v="10"/>
    <d v="2026-01-20T00:00:00"/>
    <d v="2026-01-23T00:00:00"/>
    <s v=""/>
    <d v="2026-02-15T00:00:00"/>
    <n v="40"/>
    <n v="8"/>
    <s v="Liberado"/>
    <n v="1"/>
    <n v="1"/>
    <n v="0"/>
    <n v="1"/>
    <n v="0"/>
    <n v="0"/>
    <s v=""/>
    <s v="3610.77"/>
    <s v=""/>
    <x v="39"/>
    <s v="CONCEPT SMOKE"/>
    <s v="CEL SS-2000"/>
    <s v=""/>
    <n v="1"/>
    <n v="0"/>
    <m/>
    <s v="7218|S24B05_P10261"/>
    <n v="26"/>
    <x v="0"/>
    <m/>
    <s v=""/>
    <s v=""/>
    <s v=""/>
    <s v=""/>
    <n v="0"/>
    <s v=""/>
    <n v="0"/>
    <s v="4200645767"/>
    <s v=""/>
    <s v=""/>
    <s v=""/>
    <n v="1"/>
    <n v="1"/>
    <m/>
    <n v="16"/>
    <n v="0"/>
    <s v=""/>
    <s v=""/>
  </r>
  <r>
    <n v="641"/>
    <s v="1709800000500"/>
    <s v="COMPRA DIRECTA FERRETERIA Y HERRAMIENTAS"/>
    <s v="1101958852"/>
    <s v="1"/>
    <d v="2026-01-21T00:00:00"/>
    <s v=""/>
    <s v=""/>
    <s v="0"/>
    <s v=""/>
    <s v=""/>
    <s v=""/>
    <s v=""/>
    <n v="40"/>
    <n v="8"/>
    <s v=""/>
    <n v="3"/>
    <n v="0"/>
    <n v="0"/>
    <n v="0"/>
    <n v="0"/>
    <n v="0"/>
    <s v=""/>
    <s v="0.00"/>
    <s v=""/>
    <x v="40"/>
    <s v=""/>
    <s v=""/>
    <s v=""/>
    <n v="0"/>
    <n v="0"/>
    <m/>
    <s v="7218|S24B05_P10261"/>
    <e v="#VALUE!"/>
    <x v="0"/>
    <m/>
    <s v=""/>
    <s v=""/>
    <s v=""/>
    <s v=""/>
    <n v="0"/>
    <s v=""/>
    <n v="0"/>
    <s v=""/>
    <s v=""/>
    <s v=""/>
    <s v=""/>
    <n v="1"/>
    <n v="1"/>
    <m/>
    <e v="#VALUE!"/>
    <e v="#VALUE!"/>
    <e v="#VALUE!"/>
    <s v="X"/>
  </r>
  <r>
    <n v="642"/>
    <s v="3210202420000"/>
    <s v="MARCADOR EINSCAN SE-H ADH3000 P/ESCAN 3D"/>
    <s v="1101961041"/>
    <s v="1"/>
    <d v="2026-01-26T00:00:00"/>
    <s v=""/>
    <s v=""/>
    <s v="0"/>
    <s v=""/>
    <s v=""/>
    <s v=""/>
    <s v=""/>
    <n v="40"/>
    <n v="8"/>
    <s v=""/>
    <n v="2"/>
    <n v="0"/>
    <n v="0"/>
    <n v="0"/>
    <n v="0"/>
    <n v="0"/>
    <s v=""/>
    <s v="0.00"/>
    <s v=""/>
    <x v="40"/>
    <s v=""/>
    <s v=""/>
    <s v=""/>
    <n v="0"/>
    <n v="0"/>
    <m/>
    <s v="7218|JA2578_1001"/>
    <e v="#VALUE!"/>
    <x v="0"/>
    <m/>
    <s v=""/>
    <s v=""/>
    <s v=""/>
    <s v=""/>
    <n v="0"/>
    <s v=""/>
    <n v="0"/>
    <s v=""/>
    <s v=""/>
    <s v=""/>
    <s v=""/>
    <n v="1"/>
    <n v="1"/>
    <m/>
    <e v="#VALUE!"/>
    <e v="#VALUE!"/>
    <e v="#VALUE!"/>
    <s v="X"/>
  </r>
  <r>
    <n v="643"/>
    <s v="1359900000500"/>
    <s v="COMPRA DIRECTA ELECTRICOS/ELECTRONICOS"/>
    <s v="1101962616"/>
    <s v="1"/>
    <d v="2026-01-28T00:00:00"/>
    <s v=""/>
    <s v=""/>
    <s v="0"/>
    <s v=""/>
    <s v=""/>
    <s v=""/>
    <s v=""/>
    <n v="40"/>
    <n v="8"/>
    <s v=""/>
    <n v="3"/>
    <n v="0"/>
    <n v="0"/>
    <n v="0"/>
    <n v="0"/>
    <n v="0"/>
    <s v=""/>
    <s v="0.00"/>
    <s v=""/>
    <x v="40"/>
    <s v=""/>
    <s v=""/>
    <s v=""/>
    <n v="0"/>
    <n v="0"/>
    <m/>
    <s v="7218|JA2582_1001"/>
    <e v="#VALUE!"/>
    <x v="0"/>
    <m/>
    <s v=""/>
    <s v=""/>
    <s v=""/>
    <s v=""/>
    <n v="0"/>
    <s v=""/>
    <n v="0"/>
    <s v=""/>
    <s v=""/>
    <s v=""/>
    <s v=""/>
    <n v="1"/>
    <n v="1"/>
    <m/>
    <e v="#VALUE!"/>
    <e v="#VALUE!"/>
    <e v="#VALUE!"/>
    <s v="X"/>
  </r>
  <r>
    <n v="644"/>
    <s v="1204000333720"/>
    <s v="CNC CIR  8-98 (3M)  PLUG MS3476L8-98P"/>
    <s v="1800108782"/>
    <s v="10"/>
    <d v="2024-06-14T00:00:00"/>
    <s v=""/>
    <s v="4200569250"/>
    <s v="10"/>
    <d v="2024-07-03T00:00:00"/>
    <d v="2024-07-04T00:00:00"/>
    <s v=""/>
    <d v="2024-07-21T00:00:00"/>
    <n v="56"/>
    <n v="8"/>
    <s v="Liberado"/>
    <n v="20"/>
    <n v="20"/>
    <n v="20"/>
    <n v="0"/>
    <n v="20"/>
    <n v="0"/>
    <s v="X"/>
    <s v="0.00"/>
    <s v=""/>
    <x v="41"/>
    <s v="MILITARY STANDARDS"/>
    <s v="MS3476L8-98P"/>
    <s v=""/>
    <n v="0"/>
    <n v="0"/>
    <m/>
    <s v="7218|JA2581_1001"/>
    <n v="18"/>
    <x v="0"/>
    <m/>
    <s v="YES"/>
    <n v="20"/>
    <s v=""/>
    <s v=""/>
    <n v="0"/>
    <s v="X"/>
    <n v="1"/>
    <s v=""/>
    <s v=""/>
    <s v=""/>
    <s v=""/>
    <n v="6"/>
    <n v="0"/>
    <m/>
    <n v="-558"/>
    <n v="0"/>
    <s v=""/>
    <s v=""/>
  </r>
  <r>
    <n v="645"/>
    <s v="1204100333620"/>
    <s v="CNC CIR  8-98  (3M) RECEPT CRIMP MS3470L"/>
    <s v="1800108782"/>
    <s v="20"/>
    <d v="2024-06-14T00:00:00"/>
    <s v=""/>
    <s v="4200569260"/>
    <s v="10"/>
    <d v="2024-07-03T00:00:00"/>
    <d v="2024-07-04T00:00:00"/>
    <s v=""/>
    <d v="2024-07-30T00:00:00"/>
    <n v="115"/>
    <n v="8"/>
    <s v="Liberado"/>
    <n v="20"/>
    <n v="20"/>
    <n v="40"/>
    <n v="0"/>
    <n v="20"/>
    <n v="20"/>
    <s v="X"/>
    <s v="0.00"/>
    <s v=""/>
    <x v="42"/>
    <s v="MILITARY STANDARDS"/>
    <s v="MS3470L8-98P"/>
    <s v=""/>
    <n v="0"/>
    <n v="0"/>
    <m/>
    <s v="7218|JA2581_1001"/>
    <n v="27"/>
    <x v="0"/>
    <m/>
    <s v="YES"/>
    <n v="40"/>
    <s v=""/>
    <s v=""/>
    <n v="0"/>
    <s v="X"/>
    <n v="1"/>
    <s v=""/>
    <s v=""/>
    <s v=""/>
    <s v=""/>
    <n v="6"/>
    <n v="0"/>
    <m/>
    <n v="-549"/>
    <n v="0"/>
    <s v=""/>
    <s v=""/>
  </r>
  <r>
    <n v="646"/>
    <s v="1204101933620"/>
    <s v="CNC CIR 14-19 19P (M) MS3470L14-19P"/>
    <s v="1800108782"/>
    <s v="30"/>
    <d v="2024-06-14T00:00:00"/>
    <s v=""/>
    <s v="4200569260"/>
    <s v="20"/>
    <d v="2024-07-03T00:00:00"/>
    <d v="2024-07-04T00:00:00"/>
    <s v=""/>
    <d v="2024-07-30T00:00:00"/>
    <n v="40"/>
    <n v="8"/>
    <s v="Liberado"/>
    <n v="2"/>
    <n v="2"/>
    <n v="2"/>
    <n v="0"/>
    <n v="2"/>
    <n v="0"/>
    <s v="X"/>
    <s v="0.00"/>
    <s v=""/>
    <x v="42"/>
    <s v="MILITARY STANDARDS"/>
    <s v="MS3470L14-19P"/>
    <s v=""/>
    <n v="0"/>
    <n v="0"/>
    <m/>
    <s v="7218|JA2581_1001"/>
    <n v="27"/>
    <x v="0"/>
    <m/>
    <s v="YES"/>
    <n v="2"/>
    <s v=""/>
    <s v=""/>
    <n v="0"/>
    <s v="X"/>
    <n v="1"/>
    <s v=""/>
    <s v=""/>
    <s v=""/>
    <s v=""/>
    <n v="6"/>
    <n v="0"/>
    <m/>
    <n v="-549"/>
    <n v="0"/>
    <s v=""/>
    <s v=""/>
  </r>
  <r>
    <n v="647"/>
    <s v="1204200430722"/>
    <s v="CNC CIR 13-4 4M PLUG CRIMP"/>
    <s v="1800108782"/>
    <s v="40"/>
    <d v="2024-06-14T00:00:00"/>
    <s v=""/>
    <s v="4200569022"/>
    <s v="10"/>
    <d v="2024-07-02T00:00:00"/>
    <s v=""/>
    <s v="BORR"/>
    <d v="2024-07-15T00:00:00"/>
    <n v="65"/>
    <n v="8"/>
    <s v=""/>
    <n v="2"/>
    <n v="2"/>
    <n v="0"/>
    <n v="2"/>
    <n v="0"/>
    <n v="0"/>
    <s v=""/>
    <s v="199.88"/>
    <s v=""/>
    <x v="15"/>
    <s v="MILITARY SPECS."/>
    <s v="D38999/26ZC4PN"/>
    <s v=""/>
    <n v="0"/>
    <n v="0"/>
    <m/>
    <s v="7218|JA2581_1001"/>
    <n v="13"/>
    <x v="0"/>
    <m/>
    <s v=""/>
    <s v=""/>
    <s v=""/>
    <s v=""/>
    <n v="0"/>
    <s v=""/>
    <n v="0"/>
    <s v=""/>
    <s v=""/>
    <s v=""/>
    <s v=""/>
    <n v="6"/>
    <n v="1"/>
    <m/>
    <n v="-564"/>
    <n v="0"/>
    <s v=""/>
    <s v=""/>
  </r>
  <r>
    <n v="648"/>
    <s v="1204200430722"/>
    <s v="CNC CIR 13-4 4M PLUG CRIMP"/>
    <s v="1800108782"/>
    <s v="40"/>
    <d v="2024-06-14T00:00:00"/>
    <s v=""/>
    <s v="4200569161"/>
    <s v="20"/>
    <d v="2024-07-02T00:00:00"/>
    <d v="2024-07-04T00:00:00"/>
    <s v=""/>
    <d v="2024-07-15T00:00:00"/>
    <n v="65"/>
    <n v="8"/>
    <s v="Liberado"/>
    <n v="2"/>
    <n v="2"/>
    <n v="2"/>
    <n v="0"/>
    <n v="2"/>
    <n v="0"/>
    <s v="X"/>
    <s v="0.00"/>
    <s v=""/>
    <x v="43"/>
    <s v="MILITARY SPECS."/>
    <s v="D38999/26ZC4PN"/>
    <s v=""/>
    <n v="0"/>
    <n v="0"/>
    <m/>
    <s v="7218|JA2581_1001"/>
    <n v="13"/>
    <x v="0"/>
    <m/>
    <s v="YES"/>
    <n v="2"/>
    <s v=""/>
    <s v=""/>
    <n v="0"/>
    <s v="X"/>
    <n v="1"/>
    <s v=""/>
    <s v=""/>
    <s v=""/>
    <s v=""/>
    <n v="6"/>
    <n v="0"/>
    <m/>
    <n v="-564"/>
    <n v="0"/>
    <s v=""/>
    <s v=""/>
  </r>
  <r>
    <n v="649"/>
    <s v="1204200630320"/>
    <s v="CNC CIR  9-35   6M PLUG D38999/26ZA35PN"/>
    <s v="1800108782"/>
    <s v="50"/>
    <d v="2024-06-14T00:00:00"/>
    <s v=""/>
    <s v="4200569022"/>
    <s v="20"/>
    <d v="2024-07-02T00:00:00"/>
    <s v=""/>
    <s v="BORR"/>
    <d v="2024-07-15T00:00:00"/>
    <n v="35"/>
    <n v="8"/>
    <s v=""/>
    <n v="1"/>
    <n v="1"/>
    <n v="0"/>
    <n v="1"/>
    <n v="0"/>
    <n v="0"/>
    <s v=""/>
    <s v="93.74"/>
    <s v=""/>
    <x v="15"/>
    <s v="MILITARY SPECS."/>
    <s v="D38999/26ZA35PN"/>
    <s v=""/>
    <n v="0"/>
    <n v="0"/>
    <m/>
    <s v="7218|JA2581_1001"/>
    <n v="13"/>
    <x v="0"/>
    <m/>
    <s v=""/>
    <s v=""/>
    <s v=""/>
    <s v=""/>
    <n v="0"/>
    <s v=""/>
    <n v="0"/>
    <s v=""/>
    <s v=""/>
    <s v=""/>
    <s v=""/>
    <n v="6"/>
    <n v="1"/>
    <m/>
    <n v="-564"/>
    <n v="0"/>
    <s v=""/>
    <s v=""/>
  </r>
  <r>
    <n v="650"/>
    <s v="1204200630320"/>
    <s v="CNC CIR  9-35   6M PLUG D38999/26ZA35PN"/>
    <s v="1800108782"/>
    <s v="50"/>
    <d v="2024-06-14T00:00:00"/>
    <s v=""/>
    <s v="4200569161"/>
    <s v="30"/>
    <d v="2024-07-02T00:00:00"/>
    <d v="2024-07-04T00:00:00"/>
    <s v=""/>
    <d v="2024-07-15T00:00:00"/>
    <n v="35"/>
    <n v="8"/>
    <s v="Liberado"/>
    <n v="1"/>
    <n v="1"/>
    <n v="1"/>
    <n v="0"/>
    <n v="1"/>
    <n v="0"/>
    <s v="X"/>
    <s v="0.00"/>
    <s v=""/>
    <x v="43"/>
    <s v="MILITARY SPECS."/>
    <s v="D38999/26ZA35PN"/>
    <s v=""/>
    <n v="0"/>
    <n v="0"/>
    <m/>
    <s v="7218|JA2581_1001"/>
    <n v="13"/>
    <x v="0"/>
    <m/>
    <s v="YES"/>
    <n v="1"/>
    <s v=""/>
    <s v=""/>
    <n v="0"/>
    <s v="X"/>
    <n v="1"/>
    <s v=""/>
    <s v=""/>
    <s v=""/>
    <s v=""/>
    <n v="6"/>
    <n v="0"/>
    <m/>
    <n v="-564"/>
    <n v="0"/>
    <s v=""/>
    <s v=""/>
  </r>
  <r>
    <n v="651"/>
    <s v="1204201130020"/>
    <s v="CNC CIR 19-11P/M PLUG RECT AL ZN/NI R-N"/>
    <s v="1800108782"/>
    <s v="60"/>
    <d v="2024-06-14T00:00:00"/>
    <s v=""/>
    <s v="4200569161"/>
    <s v="40"/>
    <d v="2024-07-02T00:00:00"/>
    <d v="2024-07-04T00:00:00"/>
    <s v=""/>
    <d v="2024-07-15T00:00:00"/>
    <n v="40"/>
    <n v="8"/>
    <s v="Liberado"/>
    <n v="1"/>
    <n v="1"/>
    <n v="1"/>
    <n v="0"/>
    <n v="1"/>
    <n v="0"/>
    <s v="X"/>
    <s v="0.00"/>
    <s v=""/>
    <x v="43"/>
    <s v="MILITARY SPECS."/>
    <s v="D38999/26ZF11PN"/>
    <s v=""/>
    <n v="0"/>
    <n v="0"/>
    <m/>
    <s v="7218|JA2581_1001"/>
    <n v="13"/>
    <x v="0"/>
    <m/>
    <s v="YES"/>
    <n v="1"/>
    <s v=""/>
    <s v=""/>
    <n v="0"/>
    <s v="X"/>
    <n v="1"/>
    <s v=""/>
    <s v=""/>
    <s v=""/>
    <s v=""/>
    <n v="6"/>
    <n v="0"/>
    <m/>
    <n v="-564"/>
    <n v="0"/>
    <s v=""/>
    <s v=""/>
  </r>
  <r>
    <n v="652"/>
    <s v="1204201130020"/>
    <s v="CNC CIR 19-11P/M PLUG RECT AL ZN/NI R-N"/>
    <s v="1800108782"/>
    <s v="60"/>
    <d v="2024-06-14T00:00:00"/>
    <s v=""/>
    <s v="4200569022"/>
    <s v="30"/>
    <d v="2024-07-02T00:00:00"/>
    <s v=""/>
    <s v="BORR"/>
    <d v="2024-07-15T00:00:00"/>
    <n v="40"/>
    <n v="8"/>
    <s v=""/>
    <n v="1"/>
    <n v="1"/>
    <n v="0"/>
    <n v="1"/>
    <n v="0"/>
    <n v="0"/>
    <s v=""/>
    <s v="128.62"/>
    <s v=""/>
    <x v="15"/>
    <s v="MILITARY SPECS."/>
    <s v="D38999/26ZF11PN"/>
    <s v=""/>
    <n v="0"/>
    <n v="0"/>
    <m/>
    <s v="7218|JA2581_1001"/>
    <n v="13"/>
    <x v="0"/>
    <m/>
    <s v=""/>
    <s v=""/>
    <s v=""/>
    <s v=""/>
    <n v="0"/>
    <s v=""/>
    <n v="0"/>
    <s v=""/>
    <s v=""/>
    <s v=""/>
    <s v=""/>
    <n v="6"/>
    <n v="1"/>
    <m/>
    <n v="-564"/>
    <n v="0"/>
    <s v=""/>
    <s v=""/>
  </r>
  <r>
    <n v="653"/>
    <s v="1204201930820"/>
    <s v="CNC CIR 15-19 19M PLUG RECT ZN/NI ROT-N"/>
    <s v="1800108782"/>
    <s v="70"/>
    <d v="2024-06-14T00:00:00"/>
    <s v=""/>
    <s v="4200569161"/>
    <s v="50"/>
    <d v="2024-07-02T00:00:00"/>
    <d v="2024-07-04T00:00:00"/>
    <s v=""/>
    <d v="2024-07-15T00:00:00"/>
    <n v="40"/>
    <n v="8"/>
    <s v="Liberado"/>
    <n v="1"/>
    <n v="1"/>
    <n v="1"/>
    <n v="0"/>
    <n v="1"/>
    <n v="0"/>
    <s v="X"/>
    <s v="0.00"/>
    <s v=""/>
    <x v="43"/>
    <s v="MILITARY SPECS."/>
    <s v="D38999/26ZD19PN"/>
    <s v=""/>
    <n v="0"/>
    <n v="0"/>
    <m/>
    <s v="7218|JA2581_1001"/>
    <n v="13"/>
    <x v="0"/>
    <m/>
    <s v="YES"/>
    <n v="1"/>
    <s v=""/>
    <s v=""/>
    <n v="0"/>
    <s v="X"/>
    <n v="1"/>
    <s v=""/>
    <s v=""/>
    <s v=""/>
    <s v=""/>
    <n v="6"/>
    <n v="0"/>
    <m/>
    <n v="-564"/>
    <n v="0"/>
    <s v=""/>
    <s v=""/>
  </r>
  <r>
    <n v="654"/>
    <s v="1204201930820"/>
    <s v="CNC CIR 15-19 19M PLUG RECT ZN/NI ROT-N"/>
    <s v="1800108782"/>
    <s v="70"/>
    <d v="2024-06-14T00:00:00"/>
    <s v=""/>
    <s v="4200569022"/>
    <s v="40"/>
    <d v="2024-07-02T00:00:00"/>
    <s v=""/>
    <s v="BORR"/>
    <d v="2024-07-15T00:00:00"/>
    <n v="40"/>
    <n v="8"/>
    <s v=""/>
    <n v="1"/>
    <n v="1"/>
    <n v="0"/>
    <n v="1"/>
    <n v="0"/>
    <n v="0"/>
    <s v=""/>
    <s v="89.76"/>
    <s v=""/>
    <x v="15"/>
    <s v="MILITARY SPECS."/>
    <s v="D38999/26ZD19PN"/>
    <s v=""/>
    <n v="0"/>
    <n v="0"/>
    <m/>
    <s v="7218|JA2581_1001"/>
    <n v="13"/>
    <x v="0"/>
    <m/>
    <s v=""/>
    <s v=""/>
    <s v=""/>
    <s v=""/>
    <n v="0"/>
    <s v=""/>
    <n v="0"/>
    <s v=""/>
    <s v=""/>
    <s v=""/>
    <s v=""/>
    <n v="6"/>
    <n v="1"/>
    <m/>
    <n v="-564"/>
    <n v="0"/>
    <s v=""/>
    <s v=""/>
  </r>
  <r>
    <n v="655"/>
    <s v="1204204130820"/>
    <s v="CNC CIR 21-41 41M PLUG RECT ZN/NI ROT-N"/>
    <s v="1800108782"/>
    <s v="80"/>
    <d v="2024-06-14T00:00:00"/>
    <s v=""/>
    <s v="4200569022"/>
    <s v="50"/>
    <d v="2024-07-02T00:00:00"/>
    <s v=""/>
    <s v="BORR"/>
    <d v="2024-07-15T00:00:00"/>
    <n v="40"/>
    <n v="8"/>
    <s v=""/>
    <n v="14"/>
    <n v="14"/>
    <n v="0"/>
    <n v="14"/>
    <n v="0"/>
    <n v="0"/>
    <s v=""/>
    <s v="938.28"/>
    <s v=""/>
    <x v="15"/>
    <s v="MILITARY SPECS."/>
    <s v="D38999/26ZG41PN"/>
    <s v=""/>
    <n v="0"/>
    <n v="0"/>
    <m/>
    <s v="7218|JA2581_1001"/>
    <n v="13"/>
    <x v="0"/>
    <m/>
    <s v=""/>
    <s v=""/>
    <s v=""/>
    <s v=""/>
    <n v="0"/>
    <s v=""/>
    <n v="0"/>
    <s v=""/>
    <s v=""/>
    <s v=""/>
    <s v=""/>
    <n v="6"/>
    <n v="1"/>
    <m/>
    <n v="-564"/>
    <n v="0"/>
    <s v=""/>
    <s v=""/>
  </r>
  <r>
    <n v="656"/>
    <s v="1204204130820"/>
    <s v="CNC CIR 21-41 41M PLUG RECT ZN/NI ROT-N"/>
    <s v="1800108782"/>
    <s v="80"/>
    <d v="2024-06-14T00:00:00"/>
    <s v=""/>
    <s v="4200569165"/>
    <s v="10"/>
    <d v="2024-07-02T00:00:00"/>
    <d v="2024-07-10T00:00:00"/>
    <s v=""/>
    <d v="2024-07-15T00:00:00"/>
    <n v="40"/>
    <n v="8"/>
    <s v="Liberado"/>
    <n v="14"/>
    <n v="14"/>
    <n v="14"/>
    <n v="0"/>
    <n v="14"/>
    <n v="0"/>
    <s v="X"/>
    <s v="0.00"/>
    <s v=""/>
    <x v="41"/>
    <s v="MILITARY SPECS."/>
    <s v="D38999/26ZG41PN"/>
    <s v=""/>
    <n v="0"/>
    <n v="0"/>
    <m/>
    <s v="7218|JA2581_1001"/>
    <n v="13"/>
    <x v="0"/>
    <m/>
    <s v="YES"/>
    <n v="14"/>
    <s v=""/>
    <s v=""/>
    <n v="0"/>
    <s v="X"/>
    <n v="1"/>
    <s v=""/>
    <s v=""/>
    <s v=""/>
    <s v=""/>
    <n v="6"/>
    <n v="0"/>
    <m/>
    <n v="-564"/>
    <n v="0"/>
    <s v=""/>
    <s v=""/>
  </r>
  <r>
    <n v="657"/>
    <s v="1204204131820"/>
    <s v="CNC CIR 21-41 41M PLUG RECT ZN/NI ROT-A"/>
    <s v="1800108782"/>
    <s v="90"/>
    <d v="2024-06-14T00:00:00"/>
    <s v=""/>
    <s v="4200569022"/>
    <s v="60"/>
    <d v="2024-07-02T00:00:00"/>
    <s v=""/>
    <s v="BORR"/>
    <d v="2024-07-15T00:00:00"/>
    <n v="40"/>
    <n v="8"/>
    <s v=""/>
    <n v="3"/>
    <n v="3"/>
    <n v="0"/>
    <n v="3"/>
    <n v="0"/>
    <n v="0"/>
    <s v=""/>
    <s v="486.00"/>
    <s v=""/>
    <x v="15"/>
    <s v="MILITARY SPECS."/>
    <s v="D38999/26ZG41PA"/>
    <s v=""/>
    <n v="0"/>
    <n v="0"/>
    <m/>
    <s v="7218|JA2581_1001"/>
    <n v="13"/>
    <x v="0"/>
    <m/>
    <s v=""/>
    <s v=""/>
    <s v=""/>
    <s v=""/>
    <n v="0"/>
    <s v=""/>
    <n v="0"/>
    <s v=""/>
    <s v=""/>
    <s v=""/>
    <s v=""/>
    <n v="6"/>
    <n v="1"/>
    <m/>
    <n v="-564"/>
    <n v="0"/>
    <s v=""/>
    <s v=""/>
  </r>
  <r>
    <n v="658"/>
    <s v="1204204131820"/>
    <s v="CNC CIR 21-41 41M PLUG RECT ZN/NI ROT-A"/>
    <s v="1800108782"/>
    <s v="90"/>
    <d v="2024-06-14T00:00:00"/>
    <s v=""/>
    <s v="4200569161"/>
    <s v="60"/>
    <d v="2024-07-02T00:00:00"/>
    <d v="2024-07-04T00:00:00"/>
    <s v=""/>
    <d v="2024-07-15T00:00:00"/>
    <n v="40"/>
    <n v="8"/>
    <s v="Liberado"/>
    <n v="3"/>
    <n v="3"/>
    <n v="3"/>
    <n v="0"/>
    <n v="3"/>
    <n v="0"/>
    <s v="X"/>
    <s v="0.00"/>
    <s v=""/>
    <x v="43"/>
    <s v="MILITARY SPECS."/>
    <s v="D38999/26ZG41PA"/>
    <s v=""/>
    <n v="0"/>
    <n v="0"/>
    <m/>
    <s v="7218|JA2581_1001"/>
    <n v="13"/>
    <x v="0"/>
    <m/>
    <s v="YES"/>
    <n v="3"/>
    <s v=""/>
    <s v=""/>
    <n v="0"/>
    <s v="X"/>
    <n v="1"/>
    <s v=""/>
    <s v=""/>
    <s v=""/>
    <s v=""/>
    <n v="6"/>
    <n v="0"/>
    <m/>
    <n v="-564"/>
    <n v="0"/>
    <s v=""/>
    <s v=""/>
  </r>
  <r>
    <n v="659"/>
    <s v="1204205530021"/>
    <s v="CNC CIR 23-55P/M PLUG RECT AL ZN/NI R-A"/>
    <s v="1800108782"/>
    <s v="100"/>
    <d v="2024-06-14T00:00:00"/>
    <s v=""/>
    <s v="4200569022"/>
    <s v="70"/>
    <d v="2024-07-02T00:00:00"/>
    <s v=""/>
    <s v="BORR"/>
    <d v="2024-07-15T00:00:00"/>
    <n v="40"/>
    <n v="8"/>
    <s v=""/>
    <n v="2"/>
    <n v="2"/>
    <n v="0"/>
    <n v="2"/>
    <n v="0"/>
    <n v="0"/>
    <s v=""/>
    <s v="295.46"/>
    <s v=""/>
    <x v="15"/>
    <s v="MILITARY SPECS."/>
    <s v="D38999/26ZH55PA"/>
    <s v=""/>
    <n v="0"/>
    <n v="0"/>
    <m/>
    <s v="7218|JA2581_1001"/>
    <n v="13"/>
    <x v="0"/>
    <m/>
    <s v=""/>
    <s v=""/>
    <s v=""/>
    <s v=""/>
    <n v="0"/>
    <s v=""/>
    <n v="0"/>
    <s v=""/>
    <s v=""/>
    <s v=""/>
    <s v=""/>
    <n v="6"/>
    <n v="1"/>
    <m/>
    <n v="-564"/>
    <n v="0"/>
    <s v=""/>
    <s v=""/>
  </r>
  <r>
    <n v="660"/>
    <s v="1204205530021"/>
    <s v="CNC CIR 23-55P/M PLUG RECT AL ZN/NI R-A"/>
    <s v="1800108782"/>
    <s v="100"/>
    <d v="2024-06-14T00:00:00"/>
    <s v=""/>
    <s v="4200569161"/>
    <s v="70"/>
    <d v="2024-07-02T00:00:00"/>
    <d v="2024-07-04T00:00:00"/>
    <s v=""/>
    <d v="2024-07-15T00:00:00"/>
    <n v="40"/>
    <n v="8"/>
    <s v="Liberado"/>
    <n v="2"/>
    <n v="2"/>
    <n v="2"/>
    <n v="0"/>
    <n v="2"/>
    <n v="0"/>
    <s v="X"/>
    <s v="0.00"/>
    <s v=""/>
    <x v="43"/>
    <s v="MILITARY SPECS."/>
    <s v="D38999/26ZH55PA"/>
    <s v=""/>
    <n v="0"/>
    <n v="0"/>
    <m/>
    <s v="7218|JA2581_1001"/>
    <n v="13"/>
    <x v="0"/>
    <m/>
    <s v="YES"/>
    <n v="2"/>
    <s v=""/>
    <s v=""/>
    <n v="0"/>
    <s v="X"/>
    <n v="1"/>
    <s v=""/>
    <s v=""/>
    <s v=""/>
    <s v=""/>
    <n v="6"/>
    <n v="0"/>
    <m/>
    <n v="-564"/>
    <n v="0"/>
    <s v=""/>
    <s v=""/>
  </r>
  <r>
    <n v="661"/>
    <s v="1204205530820"/>
    <s v="CNC CIR 23-55 55M PLUG RECT ZN/NI ROT-N"/>
    <s v="1800108782"/>
    <s v="110"/>
    <d v="2024-06-14T00:00:00"/>
    <s v=""/>
    <s v="4200569022"/>
    <s v="80"/>
    <d v="2024-07-02T00:00:00"/>
    <s v=""/>
    <s v="BORR"/>
    <d v="2024-07-15T00:00:00"/>
    <n v="40"/>
    <n v="8"/>
    <s v=""/>
    <n v="16"/>
    <n v="16"/>
    <n v="0"/>
    <n v="16"/>
    <n v="0"/>
    <n v="0"/>
    <s v=""/>
    <s v="1300.80"/>
    <s v=""/>
    <x v="15"/>
    <s v="MILITARY SPECS."/>
    <s v="D38999/26ZH55PN"/>
    <s v=""/>
    <n v="0"/>
    <n v="0"/>
    <m/>
    <s v="7218|JA2581_1001"/>
    <n v="13"/>
    <x v="0"/>
    <m/>
    <s v=""/>
    <s v=""/>
    <s v=""/>
    <s v=""/>
    <n v="0"/>
    <s v=""/>
    <n v="0"/>
    <s v=""/>
    <s v=""/>
    <s v=""/>
    <s v=""/>
    <n v="6"/>
    <n v="1"/>
    <m/>
    <n v="-564"/>
    <n v="0"/>
    <s v=""/>
    <s v=""/>
  </r>
  <r>
    <n v="662"/>
    <s v="1204205530820"/>
    <s v="CNC CIR 23-55 55M PLUG RECT ZN/NI ROT-N"/>
    <s v="1800108782"/>
    <s v="110"/>
    <d v="2024-06-14T00:00:00"/>
    <s v=""/>
    <s v="4200569168"/>
    <s v="10"/>
    <d v="2024-07-02T00:00:00"/>
    <d v="2024-07-04T00:00:00"/>
    <s v=""/>
    <d v="2024-07-15T00:00:00"/>
    <n v="40"/>
    <n v="8"/>
    <s v="Liberado"/>
    <n v="16"/>
    <n v="16"/>
    <n v="16"/>
    <n v="0"/>
    <n v="16"/>
    <n v="0"/>
    <s v="X"/>
    <s v="0.00"/>
    <s v=""/>
    <x v="15"/>
    <s v="MILITARY SPECS."/>
    <s v="D38999/26ZH55PN"/>
    <s v=""/>
    <n v="0"/>
    <n v="0"/>
    <m/>
    <s v="7218|JA2581_1001"/>
    <n v="13"/>
    <x v="0"/>
    <m/>
    <s v="YES"/>
    <n v="16"/>
    <s v=""/>
    <s v=""/>
    <n v="0"/>
    <s v="X"/>
    <n v="1"/>
    <s v=""/>
    <s v=""/>
    <s v=""/>
    <s v=""/>
    <n v="6"/>
    <n v="0"/>
    <m/>
    <n v="-564"/>
    <n v="0"/>
    <s v=""/>
    <s v=""/>
  </r>
  <r>
    <n v="663"/>
    <s v="1204206631820"/>
    <s v="CNC CIR 19-35 66M STRAIGHT PLUG D38999 A"/>
    <s v="1800108782"/>
    <s v="120"/>
    <d v="2024-06-14T00:00:00"/>
    <s v=""/>
    <s v="4200569168"/>
    <s v="20"/>
    <d v="2024-07-02T00:00:00"/>
    <d v="2024-07-04T00:00:00"/>
    <s v=""/>
    <d v="2024-07-15T00:00:00"/>
    <n v="75"/>
    <n v="8"/>
    <s v="Liberado"/>
    <n v="2"/>
    <n v="2"/>
    <n v="2"/>
    <n v="0"/>
    <n v="2"/>
    <n v="0"/>
    <s v="X"/>
    <s v="0.00"/>
    <s v=""/>
    <x v="15"/>
    <s v="MILITARY SPECS."/>
    <s v="D38999/26ZF35PA"/>
    <s v=""/>
    <n v="0"/>
    <n v="0"/>
    <m/>
    <s v="7218|JA2581_1001"/>
    <n v="13"/>
    <x v="0"/>
    <m/>
    <s v="YES"/>
    <n v="2"/>
    <s v=""/>
    <s v=""/>
    <n v="0"/>
    <s v="X"/>
    <n v="1"/>
    <s v=""/>
    <s v=""/>
    <s v=""/>
    <s v=""/>
    <n v="6"/>
    <n v="0"/>
    <m/>
    <n v="-564"/>
    <n v="0"/>
    <s v=""/>
    <s v=""/>
  </r>
  <r>
    <n v="664"/>
    <s v="1204206631820"/>
    <s v="CNC CIR 19-35 66M STRAIGHT PLUG D38999 A"/>
    <s v="1800108782"/>
    <s v="120"/>
    <d v="2024-06-14T00:00:00"/>
    <s v=""/>
    <s v="4200569022"/>
    <s v="90"/>
    <d v="2024-07-02T00:00:00"/>
    <s v=""/>
    <s v="BORR"/>
    <d v="2024-07-15T00:00:00"/>
    <n v="75"/>
    <n v="8"/>
    <s v=""/>
    <n v="2"/>
    <n v="2"/>
    <n v="0"/>
    <n v="2"/>
    <n v="0"/>
    <n v="0"/>
    <s v=""/>
    <s v="219.74"/>
    <s v=""/>
    <x v="15"/>
    <s v="MILITARY SPECS."/>
    <s v="D38999/26ZF35PA"/>
    <s v=""/>
    <n v="0"/>
    <n v="0"/>
    <m/>
    <s v="7218|JA2581_1001"/>
    <n v="13"/>
    <x v="0"/>
    <m/>
    <s v=""/>
    <s v=""/>
    <s v=""/>
    <s v=""/>
    <n v="0"/>
    <s v=""/>
    <n v="0"/>
    <s v=""/>
    <s v=""/>
    <s v=""/>
    <s v=""/>
    <n v="6"/>
    <n v="1"/>
    <m/>
    <n v="-564"/>
    <n v="0"/>
    <s v=""/>
    <s v=""/>
  </r>
  <r>
    <n v="665"/>
    <s v="1204300430820"/>
    <s v="CNC CIR 13-4 4M RECPT WALL ZN/NI ROT-N"/>
    <s v="1800108782"/>
    <s v="130"/>
    <d v="2024-06-14T00:00:00"/>
    <s v=""/>
    <s v="4200569168"/>
    <s v="30"/>
    <d v="2024-07-02T00:00:00"/>
    <d v="2024-07-04T00:00:00"/>
    <s v=""/>
    <d v="2024-07-15T00:00:00"/>
    <n v="40"/>
    <n v="8"/>
    <s v="Liberado"/>
    <n v="9"/>
    <n v="9"/>
    <n v="9"/>
    <n v="0"/>
    <n v="9"/>
    <n v="0"/>
    <s v="X"/>
    <s v="0.00"/>
    <s v=""/>
    <x v="15"/>
    <s v="MILITARY SPECS."/>
    <s v="D38999/20ZC4PN"/>
    <s v=""/>
    <n v="0"/>
    <n v="0"/>
    <m/>
    <s v="7218|JA2581_1001"/>
    <n v="13"/>
    <x v="0"/>
    <m/>
    <s v="YES"/>
    <n v="9"/>
    <s v=""/>
    <s v=""/>
    <n v="0"/>
    <s v="X"/>
    <n v="1"/>
    <s v=""/>
    <s v=""/>
    <s v=""/>
    <s v=""/>
    <n v="6"/>
    <n v="0"/>
    <m/>
    <n v="-564"/>
    <n v="0"/>
    <s v=""/>
    <s v=""/>
  </r>
  <r>
    <n v="666"/>
    <s v="1204300430820"/>
    <s v="CNC CIR 13-4 4M RECPT WALL ZN/NI ROT-N"/>
    <s v="1800108782"/>
    <s v="130"/>
    <d v="2024-06-14T00:00:00"/>
    <s v=""/>
    <s v="4200569022"/>
    <s v="100"/>
    <d v="2024-07-02T00:00:00"/>
    <s v=""/>
    <s v="BORR"/>
    <d v="2024-07-15T00:00:00"/>
    <n v="40"/>
    <n v="8"/>
    <s v=""/>
    <n v="9"/>
    <n v="9"/>
    <n v="0"/>
    <n v="9"/>
    <n v="0"/>
    <n v="0"/>
    <s v=""/>
    <s v="532.62"/>
    <s v=""/>
    <x v="15"/>
    <s v="MILITARY SPECS."/>
    <s v="D38999/20ZC4PN"/>
    <s v=""/>
    <n v="0"/>
    <n v="0"/>
    <m/>
    <s v="7218|JA2581_1001"/>
    <n v="13"/>
    <x v="0"/>
    <m/>
    <s v=""/>
    <s v=""/>
    <s v=""/>
    <s v=""/>
    <n v="0"/>
    <s v=""/>
    <n v="0"/>
    <s v=""/>
    <s v=""/>
    <s v=""/>
    <s v=""/>
    <n v="6"/>
    <n v="1"/>
    <m/>
    <n v="-564"/>
    <n v="0"/>
    <s v=""/>
    <s v=""/>
  </r>
  <r>
    <n v="667"/>
    <s v="1204300431820"/>
    <s v="CNC CIR 13-4 4M RECPT WALL ZN/NI ROT-A"/>
    <s v="1800108782"/>
    <s v="140"/>
    <d v="2024-06-14T00:00:00"/>
    <s v=""/>
    <s v="4200569161"/>
    <s v="80"/>
    <d v="2024-07-02T00:00:00"/>
    <d v="2024-07-04T00:00:00"/>
    <s v=""/>
    <d v="2024-07-15T00:00:00"/>
    <n v="40"/>
    <n v="8"/>
    <s v="Liberado"/>
    <n v="3"/>
    <n v="3"/>
    <n v="3"/>
    <n v="0"/>
    <n v="3"/>
    <n v="0"/>
    <s v="X"/>
    <s v="0.00"/>
    <s v=""/>
    <x v="43"/>
    <s v="MILITARY SPECS."/>
    <s v="D38999/20ZC4PA"/>
    <s v=""/>
    <n v="0"/>
    <n v="0"/>
    <m/>
    <s v="7218|JA2581_1001"/>
    <n v="13"/>
    <x v="0"/>
    <m/>
    <s v="YES"/>
    <n v="3"/>
    <s v=""/>
    <s v=""/>
    <n v="0"/>
    <s v="X"/>
    <n v="1"/>
    <s v=""/>
    <s v=""/>
    <s v=""/>
    <s v=""/>
    <n v="6"/>
    <n v="0"/>
    <m/>
    <n v="-564"/>
    <n v="0"/>
    <s v=""/>
    <s v=""/>
  </r>
  <r>
    <n v="668"/>
    <s v="1204300431820"/>
    <s v="CNC CIR 13-4 4M RECPT WALL ZN/NI ROT-A"/>
    <s v="1800108782"/>
    <s v="140"/>
    <d v="2024-06-14T00:00:00"/>
    <s v=""/>
    <s v="4200569022"/>
    <s v="110"/>
    <d v="2024-07-02T00:00:00"/>
    <s v=""/>
    <s v="BORR"/>
    <d v="2024-07-15T00:00:00"/>
    <n v="40"/>
    <n v="8"/>
    <s v=""/>
    <n v="3"/>
    <n v="3"/>
    <n v="0"/>
    <n v="3"/>
    <n v="0"/>
    <n v="0"/>
    <s v=""/>
    <s v="291.75"/>
    <s v=""/>
    <x v="15"/>
    <s v="MILITARY SPECS."/>
    <s v="D38999/20ZC4PA"/>
    <s v=""/>
    <n v="0"/>
    <n v="0"/>
    <m/>
    <s v="7218|JA2581_1001"/>
    <n v="13"/>
    <x v="0"/>
    <m/>
    <s v=""/>
    <s v=""/>
    <s v=""/>
    <s v=""/>
    <n v="0"/>
    <s v=""/>
    <n v="0"/>
    <s v=""/>
    <s v=""/>
    <s v=""/>
    <s v=""/>
    <n v="6"/>
    <n v="1"/>
    <m/>
    <n v="-564"/>
    <n v="0"/>
    <s v=""/>
    <s v=""/>
  </r>
  <r>
    <n v="669"/>
    <s v="1204300730820"/>
    <s v="CNC CIR 11-99 7M RECPT WALL ZN/NI ROT-N"/>
    <s v="1800108782"/>
    <s v="150"/>
    <d v="2024-06-14T00:00:00"/>
    <s v=""/>
    <s v="4200569161"/>
    <s v="90"/>
    <d v="2024-07-02T00:00:00"/>
    <d v="2024-07-04T00:00:00"/>
    <s v=""/>
    <d v="2024-07-15T00:00:00"/>
    <n v="40"/>
    <n v="8"/>
    <s v="Liberado"/>
    <n v="1"/>
    <n v="1"/>
    <n v="1"/>
    <n v="0"/>
    <n v="1"/>
    <n v="0"/>
    <s v="X"/>
    <s v="0.00"/>
    <s v=""/>
    <x v="43"/>
    <s v="MILITARY SPECS."/>
    <s v="D38999/20ZB99PN"/>
    <s v=""/>
    <n v="0"/>
    <n v="0"/>
    <m/>
    <s v="7218|JA2581_1001"/>
    <n v="13"/>
    <x v="0"/>
    <m/>
    <s v="YES"/>
    <n v="1"/>
    <s v=""/>
    <s v=""/>
    <n v="0"/>
    <s v="X"/>
    <n v="1"/>
    <s v=""/>
    <s v=""/>
    <s v=""/>
    <s v=""/>
    <n v="6"/>
    <n v="0"/>
    <m/>
    <n v="-564"/>
    <n v="0"/>
    <s v=""/>
    <s v=""/>
  </r>
  <r>
    <n v="670"/>
    <s v="1204300730820"/>
    <s v="CNC CIR 11-99 7M RECPT WALL ZN/NI ROT-N"/>
    <s v="1800108782"/>
    <s v="150"/>
    <d v="2024-06-14T00:00:00"/>
    <s v=""/>
    <s v="4200569022"/>
    <s v="120"/>
    <d v="2024-07-02T00:00:00"/>
    <s v=""/>
    <s v="BORR"/>
    <d v="2024-07-15T00:00:00"/>
    <n v="40"/>
    <n v="8"/>
    <s v=""/>
    <n v="1"/>
    <n v="1"/>
    <n v="0"/>
    <n v="1"/>
    <n v="0"/>
    <n v="0"/>
    <s v=""/>
    <s v="62.87"/>
    <s v=""/>
    <x v="15"/>
    <s v="MILITARY SPECS."/>
    <s v="D38999/20ZB99PN"/>
    <s v=""/>
    <n v="0"/>
    <n v="0"/>
    <m/>
    <s v="7218|JA2581_1001"/>
    <n v="13"/>
    <x v="0"/>
    <m/>
    <s v=""/>
    <s v=""/>
    <s v=""/>
    <s v=""/>
    <n v="0"/>
    <s v=""/>
    <n v="0"/>
    <s v=""/>
    <s v=""/>
    <s v=""/>
    <s v=""/>
    <n v="6"/>
    <n v="1"/>
    <m/>
    <n v="-564"/>
    <n v="0"/>
    <s v=""/>
    <s v=""/>
  </r>
  <r>
    <n v="671"/>
    <s v="1204301130020"/>
    <s v="CNC CIR 21-11 11P(M) RECEP CRIMP PANEL"/>
    <s v="1800108782"/>
    <s v="160"/>
    <d v="2024-06-14T00:00:00"/>
    <s v=""/>
    <s v="4200569022"/>
    <s v="130"/>
    <d v="2024-07-02T00:00:00"/>
    <s v=""/>
    <s v="BORR"/>
    <d v="2024-07-15T00:00:00"/>
    <n v="30"/>
    <n v="8"/>
    <s v=""/>
    <n v="1"/>
    <n v="1"/>
    <n v="0"/>
    <n v="1"/>
    <n v="0"/>
    <n v="0"/>
    <s v=""/>
    <s v="154.69"/>
    <s v=""/>
    <x v="15"/>
    <s v="MILITARY SPECS."/>
    <s v="D38999/26ZG11PN"/>
    <s v=""/>
    <n v="0"/>
    <n v="0"/>
    <m/>
    <s v="7218|JA2581_1001"/>
    <n v="13"/>
    <x v="0"/>
    <m/>
    <s v=""/>
    <s v=""/>
    <s v=""/>
    <s v=""/>
    <n v="0"/>
    <s v=""/>
    <n v="0"/>
    <s v=""/>
    <s v=""/>
    <s v=""/>
    <s v=""/>
    <n v="6"/>
    <n v="1"/>
    <m/>
    <n v="-564"/>
    <n v="0"/>
    <s v=""/>
    <s v=""/>
  </r>
  <r>
    <n v="672"/>
    <s v="1204301130020"/>
    <s v="CNC CIR 21-11 11P(M) RECEP CRIMP PANEL"/>
    <s v="1800108782"/>
    <s v="160"/>
    <d v="2024-06-14T00:00:00"/>
    <s v=""/>
    <s v="4200569161"/>
    <s v="100"/>
    <d v="2024-07-02T00:00:00"/>
    <d v="2024-07-04T00:00:00"/>
    <s v=""/>
    <d v="2024-07-15T00:00:00"/>
    <n v="30"/>
    <n v="8"/>
    <s v="Liberado"/>
    <n v="1"/>
    <n v="1"/>
    <n v="1"/>
    <n v="0"/>
    <n v="1"/>
    <n v="0"/>
    <s v="X"/>
    <s v="0.00"/>
    <s v=""/>
    <x v="43"/>
    <s v="MILITARY SPECS."/>
    <s v="D38999/26ZG11PN"/>
    <s v=""/>
    <n v="0"/>
    <n v="0"/>
    <m/>
    <s v="7218|JA2581_1001"/>
    <n v="13"/>
    <x v="0"/>
    <m/>
    <s v="YES"/>
    <n v="1"/>
    <s v=""/>
    <s v=""/>
    <n v="0"/>
    <s v="X"/>
    <n v="1"/>
    <s v=""/>
    <s v=""/>
    <s v=""/>
    <s v=""/>
    <n v="6"/>
    <n v="0"/>
    <m/>
    <n v="-564"/>
    <n v="0"/>
    <s v=""/>
    <s v=""/>
  </r>
  <r>
    <n v="673"/>
    <s v="1204301130021"/>
    <s v="CNC CIR 19-11P/M RCPT RECT AL ZN/NI R-N"/>
    <s v="1800108782"/>
    <s v="170"/>
    <d v="2024-06-14T00:00:00"/>
    <s v=""/>
    <s v="4200569022"/>
    <s v="140"/>
    <d v="2024-07-02T00:00:00"/>
    <s v=""/>
    <s v="BORR"/>
    <d v="2024-07-15T00:00:00"/>
    <n v="40"/>
    <n v="8"/>
    <s v=""/>
    <n v="1"/>
    <n v="1"/>
    <n v="0"/>
    <n v="1"/>
    <n v="0"/>
    <n v="0"/>
    <s v=""/>
    <s v="139.94"/>
    <s v=""/>
    <x v="15"/>
    <s v="MILITARY SPECS."/>
    <s v="D38999/20ZF11PN"/>
    <s v=""/>
    <n v="0"/>
    <n v="0"/>
    <m/>
    <s v="7218|JA2581_1001"/>
    <n v="13"/>
    <x v="0"/>
    <m/>
    <s v=""/>
    <s v=""/>
    <s v=""/>
    <s v=""/>
    <n v="0"/>
    <s v=""/>
    <n v="0"/>
    <s v=""/>
    <s v=""/>
    <s v=""/>
    <s v=""/>
    <n v="6"/>
    <n v="1"/>
    <m/>
    <n v="-564"/>
    <n v="0"/>
    <s v=""/>
    <s v=""/>
  </r>
  <r>
    <n v="674"/>
    <s v="1204301130021"/>
    <s v="CNC CIR 19-11P/M RCPT RECT AL ZN/NI R-N"/>
    <s v="1800108782"/>
    <s v="170"/>
    <d v="2024-06-14T00:00:00"/>
    <s v=""/>
    <s v="4200569161"/>
    <s v="110"/>
    <d v="2024-07-02T00:00:00"/>
    <d v="2024-07-04T00:00:00"/>
    <s v=""/>
    <d v="2024-07-15T00:00:00"/>
    <n v="40"/>
    <n v="8"/>
    <s v="Liberado"/>
    <n v="1"/>
    <n v="1"/>
    <n v="1"/>
    <n v="0"/>
    <n v="1"/>
    <n v="0"/>
    <s v="X"/>
    <s v="0.00"/>
    <s v=""/>
    <x v="43"/>
    <s v="MILITARY SPECS."/>
    <s v="D38999/20ZF11PN"/>
    <s v=""/>
    <n v="0"/>
    <n v="0"/>
    <m/>
    <s v="7218|JA2581_1001"/>
    <n v="13"/>
    <x v="0"/>
    <m/>
    <s v="YES"/>
    <n v="1"/>
    <s v=""/>
    <s v=""/>
    <n v="0"/>
    <s v="X"/>
    <n v="1"/>
    <s v=""/>
    <s v=""/>
    <s v=""/>
    <s v=""/>
    <n v="6"/>
    <n v="0"/>
    <m/>
    <n v="-564"/>
    <n v="0"/>
    <s v=""/>
    <s v=""/>
  </r>
  <r>
    <n v="675"/>
    <s v="1204301130620"/>
    <s v="CNC CIR 21-11 11M RECEP WALL CRIMP ROT-N"/>
    <s v="1800108782"/>
    <s v="180"/>
    <d v="2024-06-14T00:00:00"/>
    <s v=""/>
    <s v="4200569161"/>
    <s v="120"/>
    <d v="2024-07-02T00:00:00"/>
    <d v="2024-07-04T00:00:00"/>
    <s v=""/>
    <d v="2024-07-15T00:00:00"/>
    <n v="40"/>
    <n v="8"/>
    <s v="Liberado"/>
    <n v="1"/>
    <n v="1"/>
    <n v="1"/>
    <n v="0"/>
    <n v="1"/>
    <n v="0"/>
    <s v="X"/>
    <s v="0.00"/>
    <s v=""/>
    <x v="43"/>
    <s v="MILITARY SPECS."/>
    <s v="D38999/20ZG11PN"/>
    <s v=""/>
    <n v="0"/>
    <n v="0"/>
    <m/>
    <s v="7218|JA2581_1001"/>
    <n v="13"/>
    <x v="0"/>
    <m/>
    <s v="YES"/>
    <n v="1"/>
    <s v=""/>
    <s v=""/>
    <n v="0"/>
    <s v="X"/>
    <n v="1"/>
    <s v=""/>
    <s v=""/>
    <s v=""/>
    <s v=""/>
    <n v="6"/>
    <n v="0"/>
    <m/>
    <n v="-564"/>
    <n v="0"/>
    <s v=""/>
    <s v=""/>
  </r>
  <r>
    <n v="676"/>
    <s v="1204301130620"/>
    <s v="CNC CIR 21-11 11M RECEP WALL CRIMP ROT-N"/>
    <s v="1800108782"/>
    <s v="180"/>
    <d v="2024-06-14T00:00:00"/>
    <s v=""/>
    <s v="4200569022"/>
    <s v="150"/>
    <d v="2024-07-02T00:00:00"/>
    <s v=""/>
    <s v="BORR"/>
    <d v="2024-07-15T00:00:00"/>
    <n v="40"/>
    <n v="8"/>
    <s v=""/>
    <n v="1"/>
    <n v="1"/>
    <n v="0"/>
    <n v="1"/>
    <n v="0"/>
    <n v="0"/>
    <s v=""/>
    <s v="229.70"/>
    <s v=""/>
    <x v="15"/>
    <s v="MILITARY SPECS."/>
    <s v="D38999/20ZG11PN"/>
    <s v=""/>
    <n v="0"/>
    <n v="0"/>
    <m/>
    <s v="7218|JA2581_1001"/>
    <n v="13"/>
    <x v="0"/>
    <m/>
    <s v=""/>
    <s v=""/>
    <s v=""/>
    <s v=""/>
    <n v="0"/>
    <s v=""/>
    <n v="0"/>
    <s v=""/>
    <s v=""/>
    <s v=""/>
    <s v=""/>
    <n v="6"/>
    <n v="1"/>
    <m/>
    <n v="-564"/>
    <n v="0"/>
    <s v=""/>
    <s v=""/>
  </r>
  <r>
    <n v="677"/>
    <s v="1204301930821"/>
    <s v="CNC CIR 15-19 19M RECPT WALL ZN/NI ROT-N"/>
    <s v="1800108782"/>
    <s v="190"/>
    <d v="2024-06-14T00:00:00"/>
    <s v=""/>
    <s v="4200569161"/>
    <s v="130"/>
    <d v="2024-07-02T00:00:00"/>
    <d v="2024-07-04T00:00:00"/>
    <s v=""/>
    <d v="2024-07-15T00:00:00"/>
    <n v="40"/>
    <n v="8"/>
    <s v="Liberado"/>
    <n v="1"/>
    <n v="1"/>
    <n v="1"/>
    <n v="0"/>
    <n v="1"/>
    <n v="0"/>
    <s v="X"/>
    <s v="0.00"/>
    <s v=""/>
    <x v="43"/>
    <s v="MILITARY SPECS."/>
    <s v="D38999/20ZD19PN"/>
    <s v=""/>
    <n v="0"/>
    <n v="0"/>
    <m/>
    <s v="7218|JA2581_1001"/>
    <n v="13"/>
    <x v="0"/>
    <m/>
    <s v="YES"/>
    <n v="1"/>
    <s v=""/>
    <s v=""/>
    <n v="0"/>
    <s v="X"/>
    <n v="1"/>
    <s v=""/>
    <s v=""/>
    <s v=""/>
    <s v=""/>
    <n v="6"/>
    <n v="0"/>
    <m/>
    <n v="-564"/>
    <n v="0"/>
    <s v=""/>
    <s v=""/>
  </r>
  <r>
    <n v="678"/>
    <s v="1204301930821"/>
    <s v="CNC CIR 15-19 19M RECPT WALL ZN/NI ROT-N"/>
    <s v="1800108782"/>
    <s v="190"/>
    <d v="2024-06-14T00:00:00"/>
    <s v=""/>
    <s v="4200569022"/>
    <s v="160"/>
    <d v="2024-07-02T00:00:00"/>
    <s v=""/>
    <s v="BORR"/>
    <d v="2024-07-15T00:00:00"/>
    <n v="40"/>
    <n v="8"/>
    <s v=""/>
    <n v="1"/>
    <n v="1"/>
    <n v="0"/>
    <n v="1"/>
    <n v="0"/>
    <n v="0"/>
    <s v=""/>
    <s v="79.95"/>
    <s v=""/>
    <x v="15"/>
    <s v="MILITARY SPECS."/>
    <s v="D38999/20ZD19PN"/>
    <s v=""/>
    <n v="0"/>
    <n v="0"/>
    <m/>
    <s v="7218|JA2581_1001"/>
    <n v="13"/>
    <x v="0"/>
    <m/>
    <s v=""/>
    <s v=""/>
    <s v=""/>
    <s v=""/>
    <n v="0"/>
    <s v=""/>
    <n v="0"/>
    <s v=""/>
    <s v=""/>
    <s v=""/>
    <s v=""/>
    <n v="6"/>
    <n v="1"/>
    <m/>
    <n v="-564"/>
    <n v="0"/>
    <s v=""/>
    <s v=""/>
  </r>
  <r>
    <n v="679"/>
    <s v="1204301931820"/>
    <s v="CNC CIR 15-19 19M RECPT WALL ZN/NI ROT-A"/>
    <s v="1800108782"/>
    <s v="200"/>
    <d v="2024-06-14T00:00:00"/>
    <s v=""/>
    <s v="4200569022"/>
    <s v="170"/>
    <d v="2024-07-02T00:00:00"/>
    <s v=""/>
    <s v="BORR"/>
    <d v="2024-07-15T00:00:00"/>
    <n v="40"/>
    <n v="8"/>
    <s v=""/>
    <n v="1"/>
    <n v="1"/>
    <n v="0"/>
    <n v="1"/>
    <n v="0"/>
    <n v="0"/>
    <s v=""/>
    <s v="94.21"/>
    <s v=""/>
    <x v="15"/>
    <s v="MILITARY SPECS."/>
    <s v="D38999/20ZD19PA"/>
    <s v=""/>
    <n v="0"/>
    <n v="0"/>
    <m/>
    <s v="7218|JA2581_1001"/>
    <n v="13"/>
    <x v="0"/>
    <m/>
    <s v=""/>
    <s v=""/>
    <s v=""/>
    <s v=""/>
    <n v="0"/>
    <s v=""/>
    <n v="0"/>
    <s v=""/>
    <s v=""/>
    <s v=""/>
    <s v=""/>
    <n v="6"/>
    <n v="1"/>
    <m/>
    <n v="-564"/>
    <n v="0"/>
    <s v=""/>
    <s v=""/>
  </r>
  <r>
    <n v="680"/>
    <s v="1204301931820"/>
    <s v="CNC CIR 15-19 19M RECPT WALL ZN/NI ROT-A"/>
    <s v="1800108782"/>
    <s v="200"/>
    <d v="2024-06-14T00:00:00"/>
    <s v=""/>
    <s v="4200569161"/>
    <s v="140"/>
    <d v="2024-07-02T00:00:00"/>
    <d v="2024-07-04T00:00:00"/>
    <s v=""/>
    <d v="2024-07-15T00:00:00"/>
    <n v="40"/>
    <n v="8"/>
    <s v="Liberado"/>
    <n v="1"/>
    <n v="1"/>
    <n v="1"/>
    <n v="0"/>
    <n v="1"/>
    <n v="0"/>
    <s v="X"/>
    <s v="0.00"/>
    <s v=""/>
    <x v="43"/>
    <s v="MILITARY SPECS."/>
    <s v="D38999/20ZD19PA"/>
    <s v=""/>
    <n v="0"/>
    <n v="0"/>
    <m/>
    <s v="7218|JA2581_1001"/>
    <n v="13"/>
    <x v="0"/>
    <m/>
    <s v="YES"/>
    <n v="1"/>
    <s v=""/>
    <s v=""/>
    <n v="0"/>
    <s v="X"/>
    <n v="1"/>
    <s v=""/>
    <s v=""/>
    <s v=""/>
    <s v=""/>
    <n v="6"/>
    <n v="0"/>
    <m/>
    <n v="-564"/>
    <n v="0"/>
    <s v=""/>
    <s v=""/>
  </r>
  <r>
    <n v="681"/>
    <s v="1204304130820"/>
    <s v="CNC CIR 21-41 41M RECPT WALL ZN/NI ROT-N"/>
    <s v="1800108782"/>
    <s v="210"/>
    <d v="2024-06-14T00:00:00"/>
    <s v=""/>
    <s v="4200569022"/>
    <s v="180"/>
    <d v="2024-07-02T00:00:00"/>
    <s v=""/>
    <s v="BORR"/>
    <d v="2024-07-15T00:00:00"/>
    <n v="40"/>
    <n v="8"/>
    <s v=""/>
    <n v="4"/>
    <n v="4"/>
    <n v="0"/>
    <n v="4"/>
    <n v="0"/>
    <n v="0"/>
    <s v=""/>
    <s v="379.24"/>
    <s v=""/>
    <x v="15"/>
    <s v="MILITARY SPECS."/>
    <s v="D38999/20ZG41PN"/>
    <s v=""/>
    <n v="0"/>
    <n v="0"/>
    <m/>
    <s v="7218|JA2581_1001"/>
    <n v="13"/>
    <x v="0"/>
    <m/>
    <s v=""/>
    <s v=""/>
    <s v=""/>
    <s v=""/>
    <n v="0"/>
    <s v=""/>
    <n v="0"/>
    <s v=""/>
    <s v=""/>
    <s v=""/>
    <s v=""/>
    <n v="6"/>
    <n v="1"/>
    <m/>
    <n v="-564"/>
    <n v="0"/>
    <s v=""/>
    <s v=""/>
  </r>
  <r>
    <n v="682"/>
    <s v="1204304130820"/>
    <s v="CNC CIR 21-41 41M RECPT WALL ZN/NI ROT-N"/>
    <s v="1800108782"/>
    <s v="210"/>
    <d v="2024-06-14T00:00:00"/>
    <s v=""/>
    <s v="4200569161"/>
    <s v="150"/>
    <d v="2024-07-02T00:00:00"/>
    <d v="2024-07-04T00:00:00"/>
    <s v=""/>
    <d v="2024-07-15T00:00:00"/>
    <n v="40"/>
    <n v="8"/>
    <s v="Liberado"/>
    <n v="4"/>
    <n v="4"/>
    <n v="4"/>
    <n v="0"/>
    <n v="4"/>
    <n v="0"/>
    <s v="X"/>
    <s v="0.00"/>
    <s v=""/>
    <x v="43"/>
    <s v="MILITARY SPECS."/>
    <s v="D38999/20ZG41PN"/>
    <s v=""/>
    <n v="0"/>
    <n v="0"/>
    <m/>
    <s v="7218|JA2581_1001"/>
    <n v="13"/>
    <x v="0"/>
    <m/>
    <s v="YES"/>
    <n v="4"/>
    <s v=""/>
    <s v=""/>
    <n v="0"/>
    <s v="X"/>
    <n v="1"/>
    <s v=""/>
    <s v=""/>
    <s v=""/>
    <s v=""/>
    <n v="6"/>
    <n v="0"/>
    <m/>
    <n v="-564"/>
    <n v="0"/>
    <s v=""/>
    <s v=""/>
  </r>
  <r>
    <n v="683"/>
    <s v="1204305530022"/>
    <s v="CNC CIR 23-55P/M RCPT RECT AL ZN/NI R-A"/>
    <s v="1800108782"/>
    <s v="220"/>
    <d v="2024-06-14T00:00:00"/>
    <s v=""/>
    <s v="4200569165"/>
    <s v="20"/>
    <d v="2024-07-02T00:00:00"/>
    <d v="2024-07-10T00:00:00"/>
    <s v=""/>
    <d v="2024-07-15T00:00:00"/>
    <n v="40"/>
    <n v="8"/>
    <s v="Liberado"/>
    <n v="2"/>
    <n v="2"/>
    <n v="2"/>
    <n v="0"/>
    <n v="2"/>
    <n v="0"/>
    <s v="X"/>
    <s v="0.00"/>
    <s v=""/>
    <x v="41"/>
    <s v="MILITARY SPECS."/>
    <s v="D38999/20ZH55PA"/>
    <s v=""/>
    <n v="0"/>
    <n v="0"/>
    <m/>
    <s v="7218|JA2581_1001"/>
    <n v="13"/>
    <x v="0"/>
    <m/>
    <s v="YES"/>
    <n v="2"/>
    <s v=""/>
    <s v=""/>
    <n v="0"/>
    <s v="X"/>
    <n v="1"/>
    <s v=""/>
    <s v=""/>
    <s v=""/>
    <s v=""/>
    <n v="6"/>
    <n v="0"/>
    <m/>
    <n v="-564"/>
    <n v="0"/>
    <s v=""/>
    <s v=""/>
  </r>
  <r>
    <n v="684"/>
    <s v="1204305530022"/>
    <s v="CNC CIR 23-55P/M RCPT RECT AL ZN/NI R-A"/>
    <s v="1800108782"/>
    <s v="220"/>
    <d v="2024-06-14T00:00:00"/>
    <s v=""/>
    <s v="4200569022"/>
    <s v="190"/>
    <d v="2024-07-02T00:00:00"/>
    <s v=""/>
    <s v="BORR"/>
    <d v="2024-07-15T00:00:00"/>
    <n v="40"/>
    <n v="8"/>
    <s v=""/>
    <n v="2"/>
    <n v="2"/>
    <n v="0"/>
    <n v="2"/>
    <n v="0"/>
    <n v="0"/>
    <s v=""/>
    <s v="547.08"/>
    <s v=""/>
    <x v="15"/>
    <s v="MILITARY SPECS."/>
    <s v="D38999/20ZH55PA"/>
    <s v=""/>
    <n v="0"/>
    <n v="0"/>
    <m/>
    <s v="7218|JA2581_1001"/>
    <n v="13"/>
    <x v="0"/>
    <m/>
    <s v=""/>
    <s v=""/>
    <s v=""/>
    <s v=""/>
    <n v="0"/>
    <s v=""/>
    <n v="0"/>
    <s v=""/>
    <s v=""/>
    <s v=""/>
    <s v=""/>
    <n v="6"/>
    <n v="1"/>
    <m/>
    <n v="-564"/>
    <n v="0"/>
    <s v=""/>
    <s v=""/>
  </r>
  <r>
    <n v="685"/>
    <s v="1204305530820"/>
    <s v="CNC CIR 23-55 55M RECPT WALL ZN/NI ROT-N"/>
    <s v="1800108782"/>
    <s v="230"/>
    <d v="2024-06-14T00:00:00"/>
    <s v=""/>
    <s v="4200569165"/>
    <s v="30"/>
    <d v="2024-07-02T00:00:00"/>
    <d v="2024-07-10T00:00:00"/>
    <s v=""/>
    <d v="2024-07-15T00:00:00"/>
    <n v="40"/>
    <n v="8"/>
    <s v="Liberado"/>
    <n v="1"/>
    <n v="1"/>
    <n v="1"/>
    <n v="0"/>
    <n v="1"/>
    <n v="0"/>
    <s v="X"/>
    <s v="0.00"/>
    <s v=""/>
    <x v="41"/>
    <s v="MILITARY SPECS."/>
    <s v="D38999/20ZH55PN"/>
    <s v=""/>
    <n v="0"/>
    <n v="0"/>
    <m/>
    <s v="7218|JA2581_1001"/>
    <n v="13"/>
    <x v="0"/>
    <m/>
    <s v="YES"/>
    <n v="1"/>
    <s v=""/>
    <s v=""/>
    <n v="0"/>
    <s v="X"/>
    <n v="1"/>
    <s v=""/>
    <s v=""/>
    <s v=""/>
    <s v=""/>
    <n v="6"/>
    <n v="0"/>
    <m/>
    <n v="-564"/>
    <n v="0"/>
    <s v=""/>
    <s v=""/>
  </r>
  <r>
    <n v="686"/>
    <s v="1204305530820"/>
    <s v="CNC CIR 23-55 55M RECPT WALL ZN/NI ROT-N"/>
    <s v="1800108782"/>
    <s v="230"/>
    <d v="2024-06-14T00:00:00"/>
    <s v=""/>
    <s v="4200569022"/>
    <s v="200"/>
    <d v="2024-07-02T00:00:00"/>
    <s v=""/>
    <s v="BORR"/>
    <d v="2024-07-15T00:00:00"/>
    <n v="40"/>
    <n v="8"/>
    <s v=""/>
    <n v="1"/>
    <n v="1"/>
    <n v="0"/>
    <n v="1"/>
    <n v="0"/>
    <n v="0"/>
    <s v=""/>
    <s v="151.88"/>
    <s v=""/>
    <x v="15"/>
    <s v="MILITARY SPECS."/>
    <s v="D38999/20ZH55PN"/>
    <s v=""/>
    <n v="0"/>
    <n v="0"/>
    <m/>
    <s v="7218|JA2581_1001"/>
    <n v="13"/>
    <x v="0"/>
    <m/>
    <s v=""/>
    <s v=""/>
    <s v=""/>
    <s v=""/>
    <n v="0"/>
    <s v=""/>
    <n v="0"/>
    <s v=""/>
    <s v=""/>
    <s v=""/>
    <s v=""/>
    <n v="6"/>
    <n v="1"/>
    <m/>
    <n v="-564"/>
    <n v="0"/>
    <s v=""/>
    <s v=""/>
  </r>
  <r>
    <n v="687"/>
    <s v="1209990030120"/>
    <s v="CONTACTO MACHO M39029/4-111"/>
    <s v="1800108782"/>
    <s v="240"/>
    <d v="2024-06-14T00:00:00"/>
    <s v=""/>
    <s v="4200569159"/>
    <s v="170"/>
    <d v="2024-07-02T00:00:00"/>
    <d v="2024-07-04T00:00:00"/>
    <s v=""/>
    <d v="2024-07-15T00:00:00"/>
    <n v="30"/>
    <n v="8"/>
    <s v="Liberado"/>
    <n v="200"/>
    <n v="200"/>
    <n v="200"/>
    <n v="0"/>
    <n v="200"/>
    <n v="0"/>
    <s v="X"/>
    <s v="0.00"/>
    <s v=""/>
    <x v="44"/>
    <s v="MILITARY SPECS."/>
    <s v="M39029/4-111"/>
    <s v=""/>
    <n v="0"/>
    <n v="0"/>
    <m/>
    <s v="7218|JA2581_1001"/>
    <n v="13"/>
    <x v="0"/>
    <m/>
    <s v="YES"/>
    <n v="200"/>
    <s v=""/>
    <s v=""/>
    <n v="0"/>
    <s v="X"/>
    <n v="1"/>
    <s v=""/>
    <s v=""/>
    <s v=""/>
    <s v=""/>
    <n v="6"/>
    <n v="0"/>
    <m/>
    <n v="-564"/>
    <n v="0"/>
    <s v=""/>
    <s v=""/>
  </r>
  <r>
    <n v="688"/>
    <s v="1212090200020"/>
    <s v="PIN H CRIMP CNC SUB-D #20 AWG20-24(0,2-0"/>
    <s v="1800108782"/>
    <s v="250"/>
    <d v="2024-06-14T00:00:00"/>
    <s v=""/>
    <s v="4200569159"/>
    <s v="180"/>
    <d v="2024-07-02T00:00:00"/>
    <d v="2024-07-04T00:00:00"/>
    <s v=""/>
    <d v="2024-07-15T00:00:00"/>
    <n v="50"/>
    <n v="8"/>
    <s v="Liberado"/>
    <n v="100"/>
    <n v="100"/>
    <n v="100"/>
    <n v="0"/>
    <n v="100"/>
    <n v="0"/>
    <s v="X"/>
    <s v="0.00"/>
    <s v=""/>
    <x v="44"/>
    <s v="MILITARY SPECS."/>
    <s v="M39029/63-368"/>
    <s v=""/>
    <n v="0"/>
    <n v="0"/>
    <m/>
    <s v="7218|JA2581_1001"/>
    <n v="13"/>
    <x v="0"/>
    <m/>
    <s v="YES"/>
    <n v="100"/>
    <m/>
    <s v=""/>
    <n v="0"/>
    <s v="X"/>
    <n v="1"/>
    <s v=""/>
    <s v=""/>
    <s v=""/>
    <s v=""/>
    <n v="6"/>
    <n v="0"/>
    <m/>
    <n v="-564"/>
    <n v="0"/>
    <s v=""/>
    <s v=""/>
  </r>
  <r>
    <n v="689"/>
    <s v="1214000333721"/>
    <s v="CNC CIR  8-98  (3H)  MS3476L8-98S"/>
    <s v="1800108782"/>
    <s v="260"/>
    <d v="2024-06-14T00:00:00"/>
    <s v=""/>
    <s v="4200569250"/>
    <s v="20"/>
    <d v="2024-07-03T00:00:00"/>
    <d v="2024-07-04T00:00:00"/>
    <s v=""/>
    <d v="2024-07-21T00:00:00"/>
    <n v="45"/>
    <n v="8"/>
    <s v="Liberado"/>
    <n v="20"/>
    <n v="20"/>
    <n v="20"/>
    <n v="0"/>
    <n v="20"/>
    <n v="0"/>
    <s v="X"/>
    <s v="0.00"/>
    <s v=""/>
    <x v="41"/>
    <s v="MILITARY STANDARDS"/>
    <s v="MS3476L8-98S"/>
    <s v=""/>
    <n v="0"/>
    <n v="0"/>
    <m/>
    <s v="7218|JA2581_1001"/>
    <n v="18"/>
    <x v="0"/>
    <m/>
    <s v="YES"/>
    <n v="20"/>
    <m/>
    <s v=""/>
    <n v="0"/>
    <s v="X"/>
    <n v="1"/>
    <s v=""/>
    <s v=""/>
    <s v=""/>
    <s v=""/>
    <n v="6"/>
    <n v="0"/>
    <m/>
    <n v="-558"/>
    <n v="0"/>
    <s v=""/>
    <s v=""/>
  </r>
  <r>
    <n v="690"/>
    <s v="1214001933721"/>
    <s v="CNC CIR AER 14-19 (19H) MS3476L14-19S"/>
    <s v="1800108782"/>
    <s v="270"/>
    <d v="2024-06-14T00:00:00"/>
    <s v=""/>
    <s v="4200569250"/>
    <s v="30"/>
    <d v="2024-07-03T00:00:00"/>
    <d v="2024-07-04T00:00:00"/>
    <s v=""/>
    <d v="2024-07-21T00:00:00"/>
    <n v="35"/>
    <n v="8"/>
    <s v="Liberado"/>
    <n v="1"/>
    <n v="1"/>
    <n v="1"/>
    <n v="0"/>
    <n v="1"/>
    <n v="0"/>
    <s v="X"/>
    <s v="0.00"/>
    <s v=""/>
    <x v="41"/>
    <s v="MILITARY STANDARDS"/>
    <s v="MS3476L14-19S"/>
    <s v=""/>
    <n v="0"/>
    <n v="0"/>
    <m/>
    <s v="7218|JA2581_1001"/>
    <n v="18"/>
    <x v="0"/>
    <m/>
    <s v="YES"/>
    <n v="1"/>
    <m/>
    <s v=""/>
    <n v="0"/>
    <s v="X"/>
    <n v="1"/>
    <s v=""/>
    <s v=""/>
    <s v=""/>
    <s v=""/>
    <n v="6"/>
    <n v="0"/>
    <m/>
    <n v="-558"/>
    <n v="0"/>
    <s v=""/>
    <s v=""/>
  </r>
  <r>
    <n v="691"/>
    <s v="1214001933722"/>
    <s v="CNC CIR  14-19  (19H)  MS3476L14-19SW"/>
    <s v="1800108782"/>
    <s v="280"/>
    <d v="2024-06-14T00:00:00"/>
    <s v=""/>
    <s v="4200569250"/>
    <s v="40"/>
    <d v="2024-07-03T00:00:00"/>
    <d v="2024-07-04T00:00:00"/>
    <s v=""/>
    <d v="2024-07-21T00:00:00"/>
    <n v="56"/>
    <n v="8"/>
    <s v="Liberado"/>
    <n v="1"/>
    <n v="1"/>
    <n v="1"/>
    <n v="0"/>
    <n v="1"/>
    <n v="0"/>
    <s v="X"/>
    <s v="0.00"/>
    <s v=""/>
    <x v="41"/>
    <s v="MILITARY STANDARDS"/>
    <s v="MS3476L14-19SW"/>
    <s v=""/>
    <n v="0"/>
    <n v="0"/>
    <m/>
    <s v="7218|JA2581_1001"/>
    <n v="18"/>
    <x v="0"/>
    <m/>
    <s v="YES"/>
    <n v="1"/>
    <m/>
    <s v=""/>
    <n v="0"/>
    <s v="X"/>
    <n v="1"/>
    <s v=""/>
    <s v=""/>
    <s v=""/>
    <s v=""/>
    <n v="6"/>
    <n v="0"/>
    <m/>
    <n v="-558"/>
    <n v="0"/>
    <s v=""/>
    <s v=""/>
  </r>
  <r>
    <n v="692"/>
    <s v="1214001933723"/>
    <s v="CNC CIR 14-19 19P (H) PLUG MS3476L14-19S"/>
    <s v="1800108782"/>
    <s v="290"/>
    <d v="2024-06-14T00:00:00"/>
    <s v=""/>
    <s v="4200568992"/>
    <s v="70"/>
    <d v="2024-07-01T00:00:00"/>
    <d v="2024-07-05T00:00:00"/>
    <s v=""/>
    <d v="2024-07-22T00:00:00"/>
    <n v="40"/>
    <n v="8"/>
    <s v="Liberado"/>
    <n v="3"/>
    <n v="3"/>
    <n v="3"/>
    <n v="0"/>
    <n v="3"/>
    <n v="0"/>
    <s v="X"/>
    <s v="0.00"/>
    <s v=""/>
    <x v="43"/>
    <s v="MILITARY STANDARDS"/>
    <s v="MS3476L14-19SX"/>
    <s v=""/>
    <n v="0"/>
    <n v="0"/>
    <m/>
    <s v="7218|JA2581_1001"/>
    <n v="21"/>
    <x v="0"/>
    <m/>
    <s v="YES"/>
    <n v="3"/>
    <m/>
    <s v=""/>
    <n v="0"/>
    <s v="X"/>
    <n v="1"/>
    <s v=""/>
    <s v=""/>
    <s v=""/>
    <s v=""/>
    <n v="6"/>
    <n v="0"/>
    <m/>
    <n v="-557"/>
    <n v="0"/>
    <s v=""/>
    <s v=""/>
  </r>
  <r>
    <n v="693"/>
    <s v="1214002432621"/>
    <s v="CNC CIR 16-24  24/H PLUG M83723/75R16247"/>
    <s v="1800108782"/>
    <s v="300"/>
    <d v="2024-06-14T00:00:00"/>
    <s v=""/>
    <s v="4200569168"/>
    <s v="40"/>
    <d v="2024-07-02T00:00:00"/>
    <d v="2024-07-04T00:00:00"/>
    <s v=""/>
    <d v="2024-07-15T00:00:00"/>
    <n v="56"/>
    <n v="8"/>
    <s v="Liberado"/>
    <n v="1"/>
    <n v="1"/>
    <n v="1"/>
    <n v="0"/>
    <n v="1"/>
    <n v="0"/>
    <s v="X"/>
    <s v="0.00"/>
    <s v=""/>
    <x v="15"/>
    <s v="MILITARY SPECS."/>
    <s v="M83723/75R16247"/>
    <s v=""/>
    <n v="0"/>
    <n v="0"/>
    <m/>
    <s v="7218|JA2581_1001"/>
    <n v="13"/>
    <x v="0"/>
    <m/>
    <s v="YES"/>
    <n v="1"/>
    <m/>
    <s v=""/>
    <n v="0"/>
    <s v="X"/>
    <n v="1"/>
    <s v=""/>
    <s v=""/>
    <s v=""/>
    <s v=""/>
    <n v="6"/>
    <n v="0"/>
    <m/>
    <n v="-564"/>
    <n v="0"/>
    <s v=""/>
    <s v=""/>
  </r>
  <r>
    <n v="694"/>
    <s v="1214002432621"/>
    <s v="CNC CIR 16-24  24/H PLUG M83723/75R16247"/>
    <s v="1800108782"/>
    <s v="300"/>
    <d v="2024-06-14T00:00:00"/>
    <s v=""/>
    <s v="4200569022"/>
    <s v="210"/>
    <d v="2024-07-02T00:00:00"/>
    <s v=""/>
    <s v="BORR"/>
    <d v="2024-07-15T00:00:00"/>
    <n v="56"/>
    <n v="8"/>
    <s v=""/>
    <n v="1"/>
    <n v="1"/>
    <n v="0"/>
    <n v="1"/>
    <n v="0"/>
    <n v="0"/>
    <s v=""/>
    <s v="237.88"/>
    <s v=""/>
    <x v="15"/>
    <s v="MILITARY SPECS."/>
    <s v="M83723/75R16247"/>
    <s v=""/>
    <n v="0"/>
    <n v="0"/>
    <m/>
    <s v="7218|JA2581_1001"/>
    <n v="13"/>
    <x v="0"/>
    <m/>
    <s v=""/>
    <s v=""/>
    <m/>
    <s v=""/>
    <n v="0"/>
    <s v=""/>
    <n v="0"/>
    <s v=""/>
    <s v=""/>
    <s v=""/>
    <s v=""/>
    <n v="6"/>
    <n v="1"/>
    <m/>
    <n v="-564"/>
    <n v="0"/>
    <s v=""/>
    <s v=""/>
  </r>
  <r>
    <n v="695"/>
    <s v="1214002432622"/>
    <s v="CNC CIR 16-24  24/H PLUG M83723/75R16248"/>
    <s v="1800108782"/>
    <s v="310"/>
    <d v="2024-06-14T00:00:00"/>
    <s v=""/>
    <s v="4200569022"/>
    <s v="220"/>
    <d v="2024-07-02T00:00:00"/>
    <s v=""/>
    <s v="BORR"/>
    <d v="2024-07-15T00:00:00"/>
    <n v="56"/>
    <n v="8"/>
    <s v=""/>
    <n v="1"/>
    <n v="1"/>
    <n v="0"/>
    <n v="1"/>
    <n v="0"/>
    <n v="0"/>
    <s v=""/>
    <s v="241.74"/>
    <s v=""/>
    <x v="15"/>
    <s v="MILITARY SPECS."/>
    <s v="M83723/75R16248"/>
    <s v=""/>
    <n v="0"/>
    <n v="0"/>
    <m/>
    <s v="7218|JA2581_1001"/>
    <n v="13"/>
    <x v="0"/>
    <m/>
    <s v=""/>
    <s v=""/>
    <m/>
    <s v=""/>
    <n v="0"/>
    <s v=""/>
    <n v="0"/>
    <s v=""/>
    <s v=""/>
    <s v=""/>
    <s v=""/>
    <n v="6"/>
    <n v="1"/>
    <m/>
    <n v="-564"/>
    <n v="0"/>
    <s v=""/>
    <s v=""/>
  </r>
  <r>
    <n v="696"/>
    <s v="1214002432622"/>
    <s v="CNC CIR 16-24  24/H PLUG M83723/75R16248"/>
    <s v="1800108782"/>
    <s v="310"/>
    <d v="2024-06-14T00:00:00"/>
    <s v=""/>
    <s v="4200569168"/>
    <s v="50"/>
    <d v="2024-07-02T00:00:00"/>
    <d v="2024-07-04T00:00:00"/>
    <s v=""/>
    <d v="2024-07-15T00:00:00"/>
    <n v="56"/>
    <n v="8"/>
    <s v="Liberado"/>
    <n v="1"/>
    <n v="1"/>
    <n v="1"/>
    <n v="0"/>
    <n v="1"/>
    <n v="0"/>
    <s v="X"/>
    <s v="0.00"/>
    <s v=""/>
    <x v="15"/>
    <s v="MILITARY SPECS."/>
    <s v="M83723/75R16248"/>
    <s v=""/>
    <n v="0"/>
    <n v="0"/>
    <m/>
    <s v="7218|JA2581_1001"/>
    <n v="13"/>
    <x v="0"/>
    <m/>
    <s v="YES"/>
    <n v="1"/>
    <m/>
    <s v=""/>
    <n v="0"/>
    <s v="X"/>
    <n v="1"/>
    <s v=""/>
    <s v=""/>
    <s v=""/>
    <s v=""/>
    <n v="6"/>
    <n v="0"/>
    <m/>
    <n v="-564"/>
    <n v="0"/>
    <s v=""/>
    <s v=""/>
  </r>
  <r>
    <n v="697"/>
    <s v="1214002633727"/>
    <s v="CNC CIR 16-26  26P/H PLUG MS3476L16-26S"/>
    <s v="1800108782"/>
    <s v="320"/>
    <d v="2024-06-14T00:00:00"/>
    <s v=""/>
    <s v="4200569250"/>
    <s v="50"/>
    <d v="2024-07-03T00:00:00"/>
    <d v="2024-07-04T00:00:00"/>
    <s v=""/>
    <d v="2024-07-21T00:00:00"/>
    <n v="40"/>
    <n v="8"/>
    <s v="Liberado"/>
    <n v="5"/>
    <n v="5"/>
    <n v="5"/>
    <n v="0"/>
    <n v="5"/>
    <n v="0"/>
    <s v="X"/>
    <s v="0.00"/>
    <s v=""/>
    <x v="41"/>
    <s v="MILITARY STANDARDS"/>
    <s v="MS3476L16-26S"/>
    <s v=""/>
    <n v="0"/>
    <n v="0"/>
    <m/>
    <s v="7218|JA2581_1001"/>
    <n v="18"/>
    <x v="0"/>
    <m/>
    <s v="YES"/>
    <n v="5"/>
    <m/>
    <s v=""/>
    <n v="0"/>
    <s v="X"/>
    <n v="1"/>
    <s v=""/>
    <s v=""/>
    <s v=""/>
    <s v=""/>
    <n v="6"/>
    <n v="0"/>
    <m/>
    <n v="-558"/>
    <n v="0"/>
    <s v=""/>
    <s v=""/>
  </r>
  <r>
    <n v="698"/>
    <s v="1214002633742"/>
    <s v="CNC CIR  16-26  (26H)  MS3476L16-26SY"/>
    <s v="1800108782"/>
    <s v="330"/>
    <d v="2024-06-14T00:00:00"/>
    <s v=""/>
    <s v="4200569250"/>
    <s v="60"/>
    <d v="2024-07-03T00:00:00"/>
    <d v="2024-07-04T00:00:00"/>
    <s v=""/>
    <d v="2024-07-21T00:00:00"/>
    <n v="56"/>
    <n v="8"/>
    <s v="Liberado"/>
    <n v="4"/>
    <n v="4"/>
    <n v="4"/>
    <n v="0"/>
    <n v="4"/>
    <n v="0"/>
    <s v="X"/>
    <s v="0.00"/>
    <s v=""/>
    <x v="41"/>
    <s v="MILITARY STANDARDS"/>
    <s v="MS3476L16-26SY"/>
    <s v=""/>
    <n v="0"/>
    <n v="0"/>
    <m/>
    <s v="7218|JA2581_1001"/>
    <n v="18"/>
    <x v="0"/>
    <m/>
    <s v="YES"/>
    <n v="4"/>
    <m/>
    <s v=""/>
    <n v="0"/>
    <s v="X"/>
    <n v="1"/>
    <s v=""/>
    <s v=""/>
    <s v=""/>
    <s v=""/>
    <n v="6"/>
    <n v="0"/>
    <m/>
    <n v="-558"/>
    <n v="0"/>
    <s v=""/>
    <s v=""/>
  </r>
  <r>
    <n v="699"/>
    <s v="1214002633762"/>
    <s v="CNC CIR  16-26  (26H)  MS3476L16-26SW"/>
    <s v="1800108782"/>
    <s v="340"/>
    <d v="2024-06-14T00:00:00"/>
    <s v=""/>
    <s v="4200569250"/>
    <s v="70"/>
    <d v="2024-07-03T00:00:00"/>
    <d v="2024-07-04T00:00:00"/>
    <s v=""/>
    <d v="2024-07-21T00:00:00"/>
    <n v="56"/>
    <n v="8"/>
    <s v="Liberado"/>
    <n v="1"/>
    <n v="1"/>
    <n v="1"/>
    <n v="0"/>
    <n v="1"/>
    <n v="0"/>
    <s v="X"/>
    <s v="0.00"/>
    <s v=""/>
    <x v="41"/>
    <s v="MILITARY STANDARDS"/>
    <s v="MS3476L16-26SW"/>
    <s v=""/>
    <n v="0"/>
    <n v="0"/>
    <m/>
    <s v="7218|JA2581_1001"/>
    <n v="18"/>
    <x v="0"/>
    <m/>
    <s v="YES"/>
    <n v="1"/>
    <m/>
    <s v=""/>
    <n v="0"/>
    <s v="X"/>
    <n v="1"/>
    <s v=""/>
    <s v=""/>
    <s v=""/>
    <s v=""/>
    <n v="6"/>
    <n v="0"/>
    <m/>
    <n v="-558"/>
    <n v="0"/>
    <s v=""/>
    <s v=""/>
  </r>
  <r>
    <n v="700"/>
    <s v="1214003233721"/>
    <s v="CNC CIR 18-32 32S (H) MS3476L18-32SN"/>
    <s v="1800108782"/>
    <s v="350"/>
    <d v="2024-06-14T00:00:00"/>
    <s v=""/>
    <s v="4200568992"/>
    <s v="80"/>
    <d v="2024-07-01T00:00:00"/>
    <d v="2024-07-05T00:00:00"/>
    <s v=""/>
    <d v="2024-07-22T00:00:00"/>
    <n v="125"/>
    <n v="8"/>
    <s v="Liberado"/>
    <n v="2"/>
    <n v="2"/>
    <n v="2"/>
    <n v="0"/>
    <n v="2"/>
    <n v="0"/>
    <s v="X"/>
    <s v="0.00"/>
    <s v=""/>
    <x v="43"/>
    <s v="MILITARY STANDARDS"/>
    <s v="MS3476L18-32SN"/>
    <s v=""/>
    <n v="0"/>
    <n v="0"/>
    <m/>
    <s v="7218|JA2581_1001"/>
    <n v="21"/>
    <x v="0"/>
    <m/>
    <s v="YES"/>
    <n v="2"/>
    <m/>
    <s v=""/>
    <n v="0"/>
    <s v="X"/>
    <n v="1"/>
    <s v=""/>
    <s v=""/>
    <s v=""/>
    <s v=""/>
    <n v="6"/>
    <n v="0"/>
    <m/>
    <n v="-557"/>
    <n v="0"/>
    <s v=""/>
    <s v=""/>
  </r>
  <r>
    <n v="701"/>
    <s v="1214003233761"/>
    <s v="CNC CIR  18-32  (32H)  MS3476L18-32SW"/>
    <s v="1800108782"/>
    <s v="360"/>
    <d v="2024-06-14T00:00:00"/>
    <s v=""/>
    <s v="4200568992"/>
    <s v="90"/>
    <d v="2024-07-01T00:00:00"/>
    <d v="2024-07-05T00:00:00"/>
    <s v=""/>
    <d v="2024-07-22T00:00:00"/>
    <n v="40"/>
    <n v="8"/>
    <s v="Liberado"/>
    <n v="2"/>
    <n v="2"/>
    <n v="2"/>
    <n v="0"/>
    <n v="2"/>
    <n v="0"/>
    <s v="X"/>
    <s v="0.00"/>
    <s v=""/>
    <x v="43"/>
    <s v="MILITARY STANDARDS"/>
    <s v="MS3476L18-32SW"/>
    <s v=""/>
    <n v="0"/>
    <n v="0"/>
    <m/>
    <s v="7218|JA2581_1001"/>
    <n v="21"/>
    <x v="0"/>
    <m/>
    <s v="YES"/>
    <n v="2"/>
    <m/>
    <s v=""/>
    <n v="0"/>
    <s v="X"/>
    <n v="1"/>
    <s v=""/>
    <s v=""/>
    <s v=""/>
    <s v=""/>
    <n v="6"/>
    <n v="0"/>
    <m/>
    <n v="-557"/>
    <n v="0"/>
    <s v=""/>
    <s v=""/>
  </r>
  <r>
    <n v="702"/>
    <s v="1214004130021"/>
    <s v="CNC CIR 20-41S/H PLUG RECT ELECT-NI R-Y"/>
    <s v="1800108782"/>
    <s v="370"/>
    <d v="2024-06-14T00:00:00"/>
    <s v=""/>
    <s v="4200569161"/>
    <s v="180"/>
    <d v="2024-07-02T00:00:00"/>
    <d v="2024-07-04T00:00:00"/>
    <s v=""/>
    <d v="2024-07-15T00:00:00"/>
    <n v="40"/>
    <n v="8"/>
    <s v="Liberado"/>
    <n v="1"/>
    <n v="1"/>
    <n v="1"/>
    <n v="0"/>
    <n v="1"/>
    <n v="0"/>
    <s v="X"/>
    <s v="0.00"/>
    <s v=""/>
    <x v="43"/>
    <s v="MILITARY SPECS."/>
    <s v="MS3476L20-41SY"/>
    <s v=""/>
    <n v="0"/>
    <n v="0"/>
    <m/>
    <s v="7218|JA2581_1001"/>
    <n v="13"/>
    <x v="0"/>
    <m/>
    <s v="YES"/>
    <n v="1"/>
    <m/>
    <s v=""/>
    <n v="0"/>
    <s v="X"/>
    <n v="1"/>
    <s v=""/>
    <s v=""/>
    <s v=""/>
    <s v=""/>
    <n v="6"/>
    <n v="0"/>
    <m/>
    <n v="-564"/>
    <n v="0"/>
    <s v=""/>
    <s v=""/>
  </r>
  <r>
    <n v="703"/>
    <s v="1214004130021"/>
    <s v="CNC CIR 20-41S/H PLUG RECT ELECT-NI R-Y"/>
    <s v="1800108782"/>
    <s v="370"/>
    <d v="2024-06-14T00:00:00"/>
    <s v=""/>
    <s v="4200569022"/>
    <s v="230"/>
    <d v="2024-07-02T00:00:00"/>
    <s v=""/>
    <s v="BORR"/>
    <d v="2024-07-15T00:00:00"/>
    <n v="40"/>
    <n v="8"/>
    <s v=""/>
    <n v="1"/>
    <n v="1"/>
    <n v="0"/>
    <n v="1"/>
    <n v="0"/>
    <n v="0"/>
    <s v=""/>
    <s v="235.65"/>
    <s v=""/>
    <x v="15"/>
    <s v="MILITARY SPECS."/>
    <s v="MS3476L20-41SY"/>
    <s v=""/>
    <n v="0"/>
    <n v="0"/>
    <m/>
    <s v="7218|JA2581_1001"/>
    <n v="13"/>
    <x v="0"/>
    <m/>
    <s v=""/>
    <s v=""/>
    <m/>
    <s v=""/>
    <n v="0"/>
    <s v=""/>
    <n v="0"/>
    <s v=""/>
    <s v=""/>
    <s v=""/>
    <s v=""/>
    <n v="6"/>
    <n v="1"/>
    <m/>
    <n v="-564"/>
    <n v="0"/>
    <s v=""/>
    <s v=""/>
  </r>
  <r>
    <n v="704"/>
    <s v="1214004133721"/>
    <s v="CNC CIR  20-41  (41H)  MS3476L20-41S"/>
    <s v="1800108782"/>
    <s v="380"/>
    <d v="2024-06-14T00:00:00"/>
    <s v=""/>
    <s v="4200569250"/>
    <s v="80"/>
    <d v="2024-07-03T00:00:00"/>
    <d v="2024-07-04T00:00:00"/>
    <s v=""/>
    <d v="2024-07-21T00:00:00"/>
    <n v="40"/>
    <n v="8"/>
    <s v="Liberado"/>
    <n v="2"/>
    <n v="2"/>
    <n v="2"/>
    <n v="0"/>
    <n v="2"/>
    <n v="0"/>
    <s v="X"/>
    <s v="0.00"/>
    <s v=""/>
    <x v="41"/>
    <s v="MILITARY STANDARDS"/>
    <s v="MS3476L20-41S"/>
    <s v=""/>
    <n v="0"/>
    <n v="0"/>
    <m/>
    <s v="7218|JA2581_1001"/>
    <n v="18"/>
    <x v="0"/>
    <m/>
    <s v="YES"/>
    <n v="2"/>
    <m/>
    <s v=""/>
    <n v="0"/>
    <s v="X"/>
    <n v="1"/>
    <s v=""/>
    <s v=""/>
    <s v=""/>
    <s v=""/>
    <n v="6"/>
    <n v="0"/>
    <m/>
    <n v="-558"/>
    <n v="0"/>
    <s v=""/>
    <s v=""/>
  </r>
  <r>
    <n v="705"/>
    <s v="1214005533721"/>
    <s v="CNC CIR  22-55  (55H)  MS3476L22-55S"/>
    <s v="1800108782"/>
    <s v="390"/>
    <d v="2024-06-14T00:00:00"/>
    <s v=""/>
    <s v="4200569260"/>
    <s v="30"/>
    <d v="2024-07-03T00:00:00"/>
    <d v="2024-07-04T00:00:00"/>
    <s v=""/>
    <d v="2024-07-15T00:00:00"/>
    <n v="56"/>
    <n v="8"/>
    <s v="Liberado"/>
    <n v="3"/>
    <n v="3"/>
    <n v="3"/>
    <n v="0"/>
    <n v="3"/>
    <n v="0"/>
    <s v="X"/>
    <s v="0.00"/>
    <s v=""/>
    <x v="42"/>
    <s v="MILITARY STANDARDS"/>
    <s v="MS3476L22-55S"/>
    <s v=""/>
    <n v="0"/>
    <n v="0"/>
    <m/>
    <s v="7218|JA2581_1001"/>
    <n v="12"/>
    <x v="0"/>
    <m/>
    <s v="YES"/>
    <n v="3"/>
    <m/>
    <s v=""/>
    <n v="0"/>
    <s v="X"/>
    <n v="1"/>
    <s v=""/>
    <s v=""/>
    <s v=""/>
    <s v=""/>
    <n v="6"/>
    <n v="0"/>
    <m/>
    <n v="-564"/>
    <n v="0"/>
    <s v=""/>
    <s v=""/>
  </r>
  <r>
    <n v="706"/>
    <s v="1214005533760"/>
    <s v="CNC CIR 22-55 55H PLUG RECT CRIMP ROT-W"/>
    <s v="1800108782"/>
    <s v="400"/>
    <d v="2024-06-14T00:00:00"/>
    <s v=""/>
    <s v="4200568992"/>
    <s v="100"/>
    <d v="2024-07-01T00:00:00"/>
    <d v="2024-07-05T00:00:00"/>
    <s v=""/>
    <d v="2024-07-22T00:00:00"/>
    <n v="40"/>
    <n v="8"/>
    <s v="Liberado"/>
    <n v="1"/>
    <n v="1"/>
    <n v="1"/>
    <n v="0"/>
    <n v="1"/>
    <n v="0"/>
    <s v="X"/>
    <s v="0.00"/>
    <s v=""/>
    <x v="43"/>
    <s v="MILITARY STANDARDS"/>
    <s v="MS3476L22-55SW"/>
    <s v=""/>
    <n v="0"/>
    <n v="0"/>
    <m/>
    <s v="7218|JA2581_1001"/>
    <n v="21"/>
    <x v="0"/>
    <m/>
    <s v="YES"/>
    <n v="1"/>
    <m/>
    <s v=""/>
    <n v="0"/>
    <s v="X"/>
    <n v="1"/>
    <s v=""/>
    <s v=""/>
    <s v=""/>
    <s v=""/>
    <n v="6"/>
    <n v="0"/>
    <m/>
    <n v="-557"/>
    <n v="0"/>
    <s v=""/>
    <s v=""/>
  </r>
  <r>
    <n v="707"/>
    <s v="1214006133721"/>
    <s v="CNC CIR  24-61  (61H)  MS3476L24-61S"/>
    <s v="1800108782"/>
    <s v="410"/>
    <d v="2024-06-14T00:00:00"/>
    <s v=""/>
    <s v="4200569260"/>
    <s v="40"/>
    <d v="2024-07-03T00:00:00"/>
    <d v="2024-07-04T00:00:00"/>
    <s v=""/>
    <d v="2024-07-15T00:00:00"/>
    <n v="40"/>
    <n v="8"/>
    <s v="Liberado"/>
    <n v="3"/>
    <n v="3"/>
    <n v="3"/>
    <n v="0"/>
    <n v="3"/>
    <n v="0"/>
    <s v="X"/>
    <s v="0.00"/>
    <s v=""/>
    <x v="42"/>
    <s v="MILITARY STANDARDS"/>
    <s v="MS3476L24-61S"/>
    <s v=""/>
    <n v="0"/>
    <n v="0"/>
    <m/>
    <s v="7218|JA2581_1001"/>
    <n v="12"/>
    <x v="0"/>
    <m/>
    <s v="YES"/>
    <n v="3"/>
    <m/>
    <s v=""/>
    <n v="0"/>
    <s v="X"/>
    <n v="1"/>
    <s v=""/>
    <s v=""/>
    <s v=""/>
    <s v=""/>
    <n v="6"/>
    <n v="0"/>
    <m/>
    <n v="-564"/>
    <n v="0"/>
    <s v=""/>
    <s v=""/>
  </r>
  <r>
    <n v="708"/>
    <s v="1214006133761"/>
    <s v="CNC CIR  24-61  (61H)  MS3476L24-61SW"/>
    <s v="1800108782"/>
    <s v="420"/>
    <d v="2024-06-14T00:00:00"/>
    <s v=""/>
    <s v="4200569250"/>
    <s v="90"/>
    <d v="2024-07-03T00:00:00"/>
    <d v="2024-07-04T00:00:00"/>
    <s v=""/>
    <d v="2024-07-21T00:00:00"/>
    <n v="40"/>
    <n v="8"/>
    <s v="Liberado"/>
    <n v="1"/>
    <n v="1"/>
    <n v="1"/>
    <n v="0"/>
    <n v="1"/>
    <n v="0"/>
    <s v="X"/>
    <s v="0.00"/>
    <s v=""/>
    <x v="41"/>
    <s v="MILITARY STANDARDS"/>
    <s v="MS3476L24-61SW"/>
    <s v=""/>
    <n v="0"/>
    <n v="0"/>
    <m/>
    <s v="7218|JA2581_1001"/>
    <n v="18"/>
    <x v="0"/>
    <m/>
    <s v="YES"/>
    <n v="1"/>
    <m/>
    <s v=""/>
    <n v="0"/>
    <s v="X"/>
    <n v="1"/>
    <s v=""/>
    <s v=""/>
    <s v=""/>
    <s v=""/>
    <n v="6"/>
    <n v="0"/>
    <m/>
    <n v="-558"/>
    <n v="0"/>
    <s v=""/>
    <s v=""/>
  </r>
  <r>
    <n v="709"/>
    <s v="1214100333620"/>
    <s v="CNC CIR 08-98 3H RECEPT BAYO CRIMP ROT-N"/>
    <s v="1800108782"/>
    <s v="430"/>
    <d v="2024-06-14T00:00:00"/>
    <s v=""/>
    <s v="4200569250"/>
    <s v="100"/>
    <d v="2024-07-03T00:00:00"/>
    <d v="2024-07-04T00:00:00"/>
    <s v=""/>
    <d v="2024-07-21T00:00:00"/>
    <n v="56"/>
    <n v="8"/>
    <s v="Liberado"/>
    <n v="20"/>
    <n v="20"/>
    <n v="40"/>
    <n v="0"/>
    <n v="20"/>
    <n v="20"/>
    <s v="X"/>
    <s v="0.00"/>
    <s v=""/>
    <x v="41"/>
    <s v="MILITARY STANDARDS"/>
    <s v="MS3470L8-98S"/>
    <s v=""/>
    <n v="0"/>
    <n v="0"/>
    <m/>
    <s v="7218|JA2581_1001"/>
    <n v="18"/>
    <x v="0"/>
    <m/>
    <s v="YES"/>
    <n v="40"/>
    <m/>
    <s v=""/>
    <n v="0"/>
    <s v="X"/>
    <n v="1"/>
    <s v=""/>
    <s v=""/>
    <s v=""/>
    <s v=""/>
    <n v="6"/>
    <n v="0"/>
    <m/>
    <n v="-558"/>
    <n v="0"/>
    <s v=""/>
    <s v=""/>
  </r>
  <r>
    <n v="710"/>
    <s v="1214101033620"/>
    <s v="CNC CIR 12-10 10P (H) MS3470L12-10S"/>
    <s v="1800108782"/>
    <s v="440"/>
    <d v="2024-06-14T00:00:00"/>
    <s v=""/>
    <s v="4200568992"/>
    <s v="110"/>
    <d v="2024-07-01T00:00:00"/>
    <d v="2024-07-05T00:00:00"/>
    <s v=""/>
    <d v="2024-07-22T00:00:00"/>
    <n v="65"/>
    <n v="8"/>
    <s v="Liberado"/>
    <n v="2"/>
    <n v="2"/>
    <n v="2"/>
    <n v="0"/>
    <n v="2"/>
    <n v="0"/>
    <s v="X"/>
    <s v="0.00"/>
    <s v=""/>
    <x v="43"/>
    <s v="MILITARY STANDARDS"/>
    <s v="MS3470L12-10S"/>
    <s v=""/>
    <n v="0"/>
    <n v="0"/>
    <m/>
    <s v="7218|JA2581_1001"/>
    <n v="21"/>
    <x v="0"/>
    <m/>
    <s v="YES"/>
    <n v="2"/>
    <m/>
    <s v=""/>
    <n v="0"/>
    <s v="X"/>
    <n v="1"/>
    <s v=""/>
    <s v=""/>
    <s v=""/>
    <s v=""/>
    <n v="6"/>
    <n v="0"/>
    <m/>
    <n v="-557"/>
    <n v="0"/>
    <s v=""/>
    <s v=""/>
  </r>
  <r>
    <n v="711"/>
    <s v="1214101933621"/>
    <s v="CNC CIR  14-19 (19H) MS3470L14-19S"/>
    <s v="1800108782"/>
    <s v="450"/>
    <d v="2024-06-14T00:00:00"/>
    <s v=""/>
    <s v="4200569250"/>
    <s v="110"/>
    <d v="2024-07-03T00:00:00"/>
    <d v="2024-07-04T00:00:00"/>
    <s v=""/>
    <d v="2024-07-21T00:00:00"/>
    <n v="55"/>
    <n v="8"/>
    <s v="Liberado"/>
    <n v="1"/>
    <n v="1"/>
    <n v="2"/>
    <n v="0"/>
    <n v="1"/>
    <n v="1"/>
    <s v="X"/>
    <s v="0.00"/>
    <s v=""/>
    <x v="41"/>
    <s v="MILITARY STANDARDS"/>
    <s v="MS3470L14-19S"/>
    <s v=""/>
    <n v="0"/>
    <n v="0"/>
    <m/>
    <s v="7218|JA2581_1001"/>
    <n v="18"/>
    <x v="0"/>
    <m/>
    <s v="YES"/>
    <n v="2"/>
    <m/>
    <s v=""/>
    <n v="0"/>
    <s v="X"/>
    <n v="1"/>
    <s v=""/>
    <s v=""/>
    <s v=""/>
    <s v=""/>
    <n v="6"/>
    <n v="0"/>
    <m/>
    <n v="-558"/>
    <n v="0"/>
    <s v=""/>
    <s v=""/>
  </r>
  <r>
    <n v="712"/>
    <s v="1214105330530"/>
    <s v="CNC CIR 18-53 53H RECPT WALL EL-NI ROT-N"/>
    <s v="1800108782"/>
    <s v="460"/>
    <d v="2024-06-14T00:00:00"/>
    <s v=""/>
    <s v="4200569250"/>
    <s v="120"/>
    <d v="2024-07-03T00:00:00"/>
    <d v="2024-07-04T00:00:00"/>
    <s v=""/>
    <d v="2024-07-21T00:00:00"/>
    <n v="40"/>
    <n v="8"/>
    <s v="Liberado"/>
    <n v="1"/>
    <n v="1"/>
    <n v="1"/>
    <n v="0"/>
    <n v="1"/>
    <n v="0"/>
    <s v="X"/>
    <s v="0.00"/>
    <s v=""/>
    <x v="41"/>
    <s v="MILITARY STANDARDS"/>
    <s v="MS27472E18F53S"/>
    <s v=""/>
    <n v="0"/>
    <n v="0"/>
    <m/>
    <s v="7218|JA2581_1001"/>
    <n v="18"/>
    <x v="0"/>
    <m/>
    <s v="YES"/>
    <n v="1"/>
    <m/>
    <s v=""/>
    <n v="0"/>
    <s v="X"/>
    <n v="1"/>
    <s v=""/>
    <s v=""/>
    <s v=""/>
    <s v=""/>
    <n v="6"/>
    <n v="0"/>
    <m/>
    <n v="-558"/>
    <n v="0"/>
    <s v=""/>
    <s v=""/>
  </r>
  <r>
    <n v="713"/>
    <s v="1214200430721"/>
    <s v="CNC CIR 13-4   4H PLUG D38999/26ZC4SN"/>
    <s v="1800108782"/>
    <s v="470"/>
    <d v="2024-06-14T00:00:00"/>
    <s v=""/>
    <s v="4200569022"/>
    <s v="240"/>
    <d v="2024-07-02T00:00:00"/>
    <s v=""/>
    <s v="BORR"/>
    <d v="2024-07-15T00:00:00"/>
    <n v="60"/>
    <n v="8"/>
    <s v=""/>
    <n v="9"/>
    <n v="9"/>
    <n v="0"/>
    <n v="9"/>
    <n v="0"/>
    <n v="0"/>
    <s v=""/>
    <s v="678.51"/>
    <s v=""/>
    <x v="15"/>
    <s v="MILITARY SPECS."/>
    <s v="D38999/26ZC4SN"/>
    <s v=""/>
    <n v="0"/>
    <n v="0"/>
    <m/>
    <s v="7218|JA2581_1001"/>
    <n v="13"/>
    <x v="0"/>
    <m/>
    <s v=""/>
    <s v=""/>
    <m/>
    <s v=""/>
    <n v="0"/>
    <s v=""/>
    <n v="0"/>
    <s v=""/>
    <s v=""/>
    <s v=""/>
    <s v=""/>
    <n v="6"/>
    <n v="1"/>
    <m/>
    <n v="-564"/>
    <n v="0"/>
    <s v=""/>
    <s v=""/>
  </r>
  <r>
    <n v="714"/>
    <s v="1214200430721"/>
    <s v="CNC CIR 13-4   4H PLUG D38999/26ZC4SN"/>
    <s v="1800108782"/>
    <s v="470"/>
    <d v="2024-06-14T00:00:00"/>
    <s v=""/>
    <s v="4200569161"/>
    <s v="190"/>
    <d v="2024-07-02T00:00:00"/>
    <d v="2024-07-04T00:00:00"/>
    <s v=""/>
    <d v="2024-07-15T00:00:00"/>
    <n v="60"/>
    <n v="8"/>
    <s v="Liberado"/>
    <n v="9"/>
    <n v="9"/>
    <n v="9"/>
    <n v="0"/>
    <n v="9"/>
    <n v="0"/>
    <s v="X"/>
    <s v="0.00"/>
    <s v=""/>
    <x v="43"/>
    <s v="MILITARY SPECS."/>
    <s v="D38999/26ZC4SN"/>
    <s v=""/>
    <n v="0"/>
    <n v="0"/>
    <m/>
    <s v="7218|JA2581_1001"/>
    <n v="13"/>
    <x v="0"/>
    <m/>
    <s v="YES"/>
    <n v="9"/>
    <m/>
    <s v=""/>
    <n v="0"/>
    <s v="X"/>
    <n v="1"/>
    <s v=""/>
    <s v=""/>
    <s v=""/>
    <s v=""/>
    <n v="6"/>
    <n v="0"/>
    <m/>
    <n v="-564"/>
    <n v="0"/>
    <s v=""/>
    <s v=""/>
  </r>
  <r>
    <n v="715"/>
    <s v="1214201130020"/>
    <s v="CNC CIR 19-11S/H PLUG RECT AL ZN/NI R-N"/>
    <s v="1800108782"/>
    <s v="480"/>
    <d v="2024-06-14T00:00:00"/>
    <s v=""/>
    <s v="4200569161"/>
    <s v="200"/>
    <d v="2024-07-02T00:00:00"/>
    <d v="2024-07-04T00:00:00"/>
    <s v=""/>
    <d v="2024-07-15T00:00:00"/>
    <n v="40"/>
    <n v="8"/>
    <s v="Liberado"/>
    <n v="1"/>
    <n v="1"/>
    <n v="1"/>
    <n v="0"/>
    <n v="1"/>
    <n v="0"/>
    <s v="X"/>
    <s v="0.00"/>
    <s v=""/>
    <x v="43"/>
    <s v="MILITARY SPECS."/>
    <s v="D38999/26ZF11SN"/>
    <s v=""/>
    <n v="0"/>
    <n v="0"/>
    <m/>
    <s v="7218|JA2581_1001"/>
    <n v="13"/>
    <x v="0"/>
    <m/>
    <s v="YES"/>
    <n v="1"/>
    <m/>
    <s v=""/>
    <n v="0"/>
    <s v="X"/>
    <n v="1"/>
    <s v=""/>
    <s v=""/>
    <s v=""/>
    <s v=""/>
    <n v="6"/>
    <n v="0"/>
    <m/>
    <n v="-564"/>
    <n v="0"/>
    <s v=""/>
    <s v=""/>
  </r>
  <r>
    <n v="716"/>
    <s v="1214201130020"/>
    <s v="CNC CIR 19-11S/H PLUG RECT AL ZN/NI R-N"/>
    <s v="1800108782"/>
    <s v="480"/>
    <d v="2024-06-14T00:00:00"/>
    <s v=""/>
    <s v="4200569022"/>
    <s v="250"/>
    <d v="2024-07-02T00:00:00"/>
    <s v=""/>
    <s v="BORR"/>
    <d v="2024-07-15T00:00:00"/>
    <n v="40"/>
    <n v="8"/>
    <s v=""/>
    <n v="1"/>
    <n v="1"/>
    <n v="0"/>
    <n v="1"/>
    <n v="0"/>
    <n v="0"/>
    <s v=""/>
    <s v="148.20"/>
    <s v=""/>
    <x v="15"/>
    <s v="MILITARY SPECS."/>
    <s v="D38999/26ZF11SN"/>
    <s v=""/>
    <n v="0"/>
    <n v="0"/>
    <m/>
    <s v="7218|JA2581_1001"/>
    <n v="13"/>
    <x v="0"/>
    <m/>
    <s v=""/>
    <s v=""/>
    <m/>
    <s v=""/>
    <n v="0"/>
    <s v=""/>
    <n v="0"/>
    <s v=""/>
    <s v=""/>
    <s v=""/>
    <s v=""/>
    <n v="6"/>
    <n v="1"/>
    <m/>
    <n v="-564"/>
    <n v="0"/>
    <s v=""/>
    <s v=""/>
  </r>
  <r>
    <n v="717"/>
    <s v="1214201930820"/>
    <s v="CNC CIR 15-19 19H PLUG RECT ZN/NI ROT-N"/>
    <s v="1800108782"/>
    <s v="490"/>
    <d v="2024-06-14T00:00:00"/>
    <s v=""/>
    <s v="4200569161"/>
    <s v="210"/>
    <d v="2024-07-02T00:00:00"/>
    <d v="2024-07-04T00:00:00"/>
    <s v=""/>
    <d v="2024-07-15T00:00:00"/>
    <n v="40"/>
    <n v="8"/>
    <s v="Liberado"/>
    <n v="1"/>
    <n v="1"/>
    <n v="1"/>
    <n v="0"/>
    <n v="1"/>
    <n v="0"/>
    <s v="X"/>
    <s v="0.00"/>
    <s v=""/>
    <x v="43"/>
    <s v="MILITARY SPECS."/>
    <s v="D38999/26ZD19SN"/>
    <s v=""/>
    <n v="0"/>
    <n v="0"/>
    <m/>
    <s v="7218|JA2581_1001"/>
    <n v="13"/>
    <x v="0"/>
    <m/>
    <s v="YES"/>
    <n v="1"/>
    <m/>
    <s v=""/>
    <n v="0"/>
    <s v="X"/>
    <n v="1"/>
    <s v=""/>
    <s v=""/>
    <s v=""/>
    <s v=""/>
    <n v="6"/>
    <n v="0"/>
    <m/>
    <n v="-564"/>
    <n v="0"/>
    <s v=""/>
    <s v=""/>
  </r>
  <r>
    <n v="718"/>
    <s v="1214201930820"/>
    <s v="CNC CIR 15-19 19H PLUG RECT ZN/NI ROT-N"/>
    <s v="1800108782"/>
    <s v="490"/>
    <d v="2024-06-14T00:00:00"/>
    <s v=""/>
    <s v="4200569022"/>
    <s v="260"/>
    <d v="2024-07-02T00:00:00"/>
    <s v=""/>
    <s v="BORR"/>
    <d v="2024-07-15T00:00:00"/>
    <n v="40"/>
    <n v="8"/>
    <s v=""/>
    <n v="1"/>
    <n v="1"/>
    <n v="0"/>
    <n v="1"/>
    <n v="0"/>
    <n v="0"/>
    <s v=""/>
    <s v="121.83"/>
    <s v=""/>
    <x v="15"/>
    <s v="MILITARY SPECS."/>
    <s v="D38999/26ZD19SN"/>
    <s v=""/>
    <n v="0"/>
    <n v="0"/>
    <m/>
    <s v="7218|JA2581_1001"/>
    <n v="13"/>
    <x v="0"/>
    <m/>
    <s v=""/>
    <s v=""/>
    <m/>
    <s v=""/>
    <n v="0"/>
    <s v=""/>
    <n v="0"/>
    <s v=""/>
    <s v=""/>
    <s v=""/>
    <s v=""/>
    <n v="6"/>
    <n v="1"/>
    <m/>
    <n v="-564"/>
    <n v="0"/>
    <s v=""/>
    <s v=""/>
  </r>
  <r>
    <n v="719"/>
    <s v="1214201931820"/>
    <s v="CNC CIR 15-19 19H PLUG RECT ZN/NI ROT-A"/>
    <s v="1800108782"/>
    <s v="500"/>
    <d v="2024-06-14T00:00:00"/>
    <s v=""/>
    <s v="4200569161"/>
    <s v="220"/>
    <d v="2024-07-02T00:00:00"/>
    <d v="2024-07-04T00:00:00"/>
    <s v=""/>
    <d v="2024-07-15T00:00:00"/>
    <n v="40"/>
    <n v="8"/>
    <s v="Liberado"/>
    <n v="1"/>
    <n v="1"/>
    <n v="1"/>
    <n v="0"/>
    <n v="1"/>
    <n v="0"/>
    <s v="X"/>
    <s v="0.00"/>
    <s v=""/>
    <x v="43"/>
    <s v="MILITARY SPECS."/>
    <s v="D38999/26ZD19SA"/>
    <s v=""/>
    <n v="0"/>
    <n v="0"/>
    <m/>
    <s v="7218|JA2581_1001"/>
    <n v="13"/>
    <x v="0"/>
    <m/>
    <s v="YES"/>
    <n v="1"/>
    <m/>
    <s v=""/>
    <n v="0"/>
    <s v="X"/>
    <n v="1"/>
    <s v=""/>
    <s v=""/>
    <s v=""/>
    <s v=""/>
    <n v="6"/>
    <n v="0"/>
    <m/>
    <n v="-564"/>
    <n v="0"/>
    <s v=""/>
    <s v=""/>
  </r>
  <r>
    <n v="720"/>
    <s v="1214201931820"/>
    <s v="CNC CIR 15-19 19H PLUG RECT ZN/NI ROT-A"/>
    <s v="1800108782"/>
    <s v="500"/>
    <d v="2024-06-14T00:00:00"/>
    <s v=""/>
    <s v="4200569022"/>
    <s v="270"/>
    <d v="2024-07-02T00:00:00"/>
    <s v=""/>
    <s v="BORR"/>
    <d v="2024-07-15T00:00:00"/>
    <n v="40"/>
    <n v="8"/>
    <s v=""/>
    <n v="1"/>
    <n v="1"/>
    <n v="0"/>
    <n v="1"/>
    <n v="0"/>
    <n v="0"/>
    <s v=""/>
    <s v="112.83"/>
    <s v=""/>
    <x v="15"/>
    <s v="MILITARY SPECS."/>
    <s v="D38999/26ZD19SA"/>
    <s v=""/>
    <n v="0"/>
    <n v="0"/>
    <m/>
    <s v="7218|JA2581_1001"/>
    <n v="13"/>
    <x v="0"/>
    <m/>
    <s v=""/>
    <s v=""/>
    <m/>
    <s v=""/>
    <n v="0"/>
    <s v=""/>
    <n v="0"/>
    <s v=""/>
    <s v=""/>
    <s v=""/>
    <s v=""/>
    <n v="6"/>
    <n v="1"/>
    <m/>
    <n v="-564"/>
    <n v="0"/>
    <s v=""/>
    <s v=""/>
  </r>
  <r>
    <n v="721"/>
    <s v="1214204130820"/>
    <s v="CNC CIR 21-41 41H PLUG RECT ZN/NI ROT-N"/>
    <s v="1800108782"/>
    <s v="510"/>
    <d v="2024-06-14T00:00:00"/>
    <s v=""/>
    <s v="4200569161"/>
    <s v="230"/>
    <d v="2024-07-02T00:00:00"/>
    <d v="2024-07-04T00:00:00"/>
    <s v=""/>
    <d v="2024-07-15T00:00:00"/>
    <n v="40"/>
    <n v="8"/>
    <s v="Liberado"/>
    <n v="4"/>
    <n v="4"/>
    <n v="4"/>
    <n v="0"/>
    <n v="4"/>
    <n v="0"/>
    <s v="X"/>
    <s v="0.00"/>
    <s v=""/>
    <x v="43"/>
    <s v="MILITARY SPECS."/>
    <s v="D38999/26ZG41SN"/>
    <s v=""/>
    <n v="0"/>
    <n v="0"/>
    <m/>
    <s v="7218|JA2581_1001"/>
    <n v="13"/>
    <x v="0"/>
    <m/>
    <s v="YES"/>
    <n v="4"/>
    <m/>
    <s v=""/>
    <n v="0"/>
    <s v="X"/>
    <n v="1"/>
    <s v=""/>
    <s v=""/>
    <s v=""/>
    <s v=""/>
    <n v="6"/>
    <n v="0"/>
    <m/>
    <n v="-564"/>
    <n v="0"/>
    <s v=""/>
    <s v=""/>
  </r>
  <r>
    <n v="722"/>
    <s v="1214204130820"/>
    <s v="CNC CIR 21-41 41H PLUG RECT ZN/NI ROT-N"/>
    <s v="1800108782"/>
    <s v="510"/>
    <d v="2024-06-14T00:00:00"/>
    <s v=""/>
    <s v="4200569022"/>
    <s v="280"/>
    <d v="2024-07-02T00:00:00"/>
    <s v=""/>
    <s v="BORR"/>
    <d v="2024-07-15T00:00:00"/>
    <n v="40"/>
    <n v="8"/>
    <s v=""/>
    <n v="4"/>
    <n v="4"/>
    <n v="0"/>
    <n v="4"/>
    <n v="0"/>
    <n v="0"/>
    <s v=""/>
    <s v="474.20"/>
    <s v=""/>
    <x v="15"/>
    <s v="MILITARY SPECS."/>
    <s v="D38999/26ZG41SN"/>
    <s v=""/>
    <n v="0"/>
    <n v="0"/>
    <m/>
    <s v="7218|JA2581_1001"/>
    <n v="13"/>
    <x v="0"/>
    <m/>
    <s v=""/>
    <s v=""/>
    <m/>
    <s v=""/>
    <n v="0"/>
    <s v=""/>
    <n v="0"/>
    <s v=""/>
    <s v=""/>
    <s v=""/>
    <s v=""/>
    <n v="6"/>
    <n v="1"/>
    <m/>
    <n v="-564"/>
    <n v="0"/>
    <s v=""/>
    <s v=""/>
  </r>
  <r>
    <n v="723"/>
    <s v="1214205530820"/>
    <s v="CNC CIR 23-55 55H PLUG RECT ZN/NI ROT-N"/>
    <s v="1800108782"/>
    <s v="520"/>
    <d v="2024-06-14T00:00:00"/>
    <s v=""/>
    <s v="4200569161"/>
    <s v="240"/>
    <d v="2024-07-02T00:00:00"/>
    <d v="2024-07-04T00:00:00"/>
    <s v=""/>
    <d v="2024-07-15T00:00:00"/>
    <n v="40"/>
    <n v="8"/>
    <s v="Liberado"/>
    <n v="1"/>
    <n v="1"/>
    <n v="1"/>
    <n v="0"/>
    <n v="1"/>
    <n v="0"/>
    <s v="X"/>
    <s v="0.00"/>
    <s v=""/>
    <x v="43"/>
    <s v="MILITARY SPECS."/>
    <s v="D38999/26ZH55SN"/>
    <s v=""/>
    <n v="0"/>
    <n v="0"/>
    <m/>
    <s v="7218|JA2581_1001"/>
    <n v="13"/>
    <x v="0"/>
    <m/>
    <s v="YES"/>
    <n v="1"/>
    <m/>
    <s v=""/>
    <n v="0"/>
    <s v="X"/>
    <n v="1"/>
    <s v=""/>
    <s v=""/>
    <s v=""/>
    <s v=""/>
    <n v="6"/>
    <n v="0"/>
    <m/>
    <n v="-564"/>
    <n v="0"/>
    <s v=""/>
    <s v=""/>
  </r>
  <r>
    <n v="724"/>
    <s v="1214205530820"/>
    <s v="CNC CIR 23-55 55H PLUG RECT ZN/NI ROT-N"/>
    <s v="1800108782"/>
    <s v="520"/>
    <d v="2024-06-14T00:00:00"/>
    <s v=""/>
    <s v="4200569022"/>
    <s v="290"/>
    <d v="2024-07-02T00:00:00"/>
    <s v=""/>
    <s v="BORR"/>
    <d v="2024-07-15T00:00:00"/>
    <n v="40"/>
    <n v="8"/>
    <s v=""/>
    <n v="1"/>
    <n v="1"/>
    <n v="0"/>
    <n v="1"/>
    <n v="0"/>
    <n v="0"/>
    <s v=""/>
    <s v="173.31"/>
    <s v=""/>
    <x v="15"/>
    <s v="MILITARY SPECS."/>
    <s v="D38999/26ZH55SN"/>
    <s v=""/>
    <n v="0"/>
    <n v="0"/>
    <m/>
    <s v="7218|JA2581_1001"/>
    <n v="13"/>
    <x v="0"/>
    <m/>
    <s v=""/>
    <s v=""/>
    <m/>
    <s v=""/>
    <n v="0"/>
    <s v=""/>
    <n v="0"/>
    <s v=""/>
    <s v=""/>
    <s v=""/>
    <s v=""/>
    <n v="6"/>
    <n v="1"/>
    <m/>
    <n v="-564"/>
    <n v="0"/>
    <s v=""/>
    <s v=""/>
  </r>
  <r>
    <n v="725"/>
    <s v="1214300431820"/>
    <s v="CNC CIR 13-04 4H RECEPT CRMP ZN/NI ROT-N"/>
    <s v="1800108782"/>
    <s v="530"/>
    <d v="2024-06-14T00:00:00"/>
    <s v=""/>
    <s v="4200569161"/>
    <s v="250"/>
    <d v="2024-07-02T00:00:00"/>
    <d v="2024-07-04T00:00:00"/>
    <s v=""/>
    <d v="2024-07-15T00:00:00"/>
    <n v="40"/>
    <n v="8"/>
    <s v="Liberado"/>
    <n v="2"/>
    <n v="2"/>
    <n v="2"/>
    <n v="0"/>
    <n v="2"/>
    <n v="0"/>
    <s v="X"/>
    <s v="0.00"/>
    <s v=""/>
    <x v="43"/>
    <s v="MILITARY SPECS."/>
    <s v="D38999/20ZC4SN"/>
    <s v=""/>
    <n v="0"/>
    <n v="0"/>
    <m/>
    <s v="7218|JA2581_1001"/>
    <n v="13"/>
    <x v="0"/>
    <m/>
    <s v="YES"/>
    <n v="2"/>
    <m/>
    <s v=""/>
    <n v="0"/>
    <s v="X"/>
    <n v="1"/>
    <s v=""/>
    <s v=""/>
    <s v=""/>
    <s v=""/>
    <n v="6"/>
    <n v="0"/>
    <m/>
    <n v="-564"/>
    <n v="0"/>
    <s v=""/>
    <s v=""/>
  </r>
  <r>
    <n v="726"/>
    <s v="1214300431820"/>
    <s v="CNC CIR 13-04 4H RECEPT CRMP ZN/NI ROT-N"/>
    <s v="1800108782"/>
    <s v="530"/>
    <d v="2024-06-14T00:00:00"/>
    <s v=""/>
    <s v="4200569022"/>
    <s v="300"/>
    <d v="2024-07-02T00:00:00"/>
    <s v=""/>
    <s v="BORR"/>
    <d v="2024-07-15T00:00:00"/>
    <n v="40"/>
    <n v="8"/>
    <s v=""/>
    <n v="2"/>
    <n v="2"/>
    <n v="0"/>
    <n v="2"/>
    <n v="0"/>
    <n v="0"/>
    <s v=""/>
    <s v="156.68"/>
    <s v=""/>
    <x v="15"/>
    <s v="MILITARY SPECS."/>
    <s v="D38999/20ZC4SN"/>
    <s v=""/>
    <n v="0"/>
    <n v="0"/>
    <m/>
    <s v="7218|JA2581_1001"/>
    <n v="13"/>
    <x v="0"/>
    <m/>
    <s v=""/>
    <s v=""/>
    <m/>
    <s v=""/>
    <n v="0"/>
    <s v=""/>
    <n v="0"/>
    <s v=""/>
    <s v=""/>
    <s v=""/>
    <s v=""/>
    <n v="6"/>
    <n v="1"/>
    <m/>
    <n v="-564"/>
    <n v="0"/>
    <s v=""/>
    <s v=""/>
  </r>
  <r>
    <n v="727"/>
    <s v="1214300631720"/>
    <s v="CNC CIR 09-35 6H RECEPT CRMP ZN/NI ROT-N"/>
    <s v="1800108782"/>
    <s v="540"/>
    <d v="2024-06-14T00:00:00"/>
    <s v=""/>
    <s v="4200569161"/>
    <s v="260"/>
    <d v="2024-07-02T00:00:00"/>
    <d v="2024-07-04T00:00:00"/>
    <s v=""/>
    <d v="2024-07-15T00:00:00"/>
    <n v="40"/>
    <n v="8"/>
    <s v="Liberado"/>
    <n v="1"/>
    <n v="1"/>
    <n v="1"/>
    <n v="0"/>
    <n v="1"/>
    <n v="0"/>
    <s v="X"/>
    <s v="0.00"/>
    <s v=""/>
    <x v="43"/>
    <s v="MILITARY SPECS."/>
    <s v="D38999/20ZA35SN"/>
    <s v=""/>
    <n v="0"/>
    <n v="0"/>
    <m/>
    <s v="7218|JA2581_1001"/>
    <n v="13"/>
    <x v="0"/>
    <m/>
    <s v="YES"/>
    <n v="1"/>
    <m/>
    <s v=""/>
    <n v="0"/>
    <s v="X"/>
    <n v="1"/>
    <s v=""/>
    <s v=""/>
    <s v=""/>
    <s v=""/>
    <n v="6"/>
    <n v="0"/>
    <m/>
    <n v="-564"/>
    <n v="0"/>
    <s v=""/>
    <s v=""/>
  </r>
  <r>
    <n v="728"/>
    <s v="1214300631720"/>
    <s v="CNC CIR 09-35 6H RECEPT CRMP ZN/NI ROT-N"/>
    <s v="1800108782"/>
    <s v="540"/>
    <d v="2024-06-14T00:00:00"/>
    <s v=""/>
    <s v="4200569022"/>
    <s v="310"/>
    <d v="2024-07-02T00:00:00"/>
    <s v=""/>
    <s v="BORR"/>
    <d v="2024-07-15T00:00:00"/>
    <n v="40"/>
    <n v="8"/>
    <s v=""/>
    <n v="1"/>
    <n v="1"/>
    <n v="0"/>
    <n v="1"/>
    <n v="0"/>
    <n v="0"/>
    <s v=""/>
    <s v="46.24"/>
    <s v=""/>
    <x v="15"/>
    <s v="MILITARY SPECS."/>
    <s v="D38999/20ZA35SN"/>
    <s v=""/>
    <n v="0"/>
    <n v="0"/>
    <m/>
    <s v="7218|JA2581_1001"/>
    <n v="13"/>
    <x v="0"/>
    <m/>
    <s v=""/>
    <s v=""/>
    <m/>
    <s v=""/>
    <n v="0"/>
    <s v=""/>
    <n v="0"/>
    <s v=""/>
    <s v=""/>
    <s v=""/>
    <s v=""/>
    <n v="6"/>
    <n v="1"/>
    <m/>
    <n v="-564"/>
    <n v="0"/>
    <s v=""/>
    <s v=""/>
  </r>
  <r>
    <n v="729"/>
    <s v="1214301130022"/>
    <s v="CNC CIR 19-11S/H RCPT RECT AL ZN/NI R-N"/>
    <s v="1800108782"/>
    <s v="550"/>
    <d v="2024-06-14T00:00:00"/>
    <s v=""/>
    <s v="4200569161"/>
    <s v="270"/>
    <d v="2024-07-02T00:00:00"/>
    <d v="2024-07-04T00:00:00"/>
    <s v=""/>
    <d v="2024-07-15T00:00:00"/>
    <n v="40"/>
    <n v="8"/>
    <s v="Liberado"/>
    <n v="1"/>
    <n v="1"/>
    <n v="1"/>
    <n v="0"/>
    <n v="1"/>
    <n v="0"/>
    <s v="X"/>
    <s v="0.00"/>
    <s v=""/>
    <x v="43"/>
    <s v="MILITARY SPECS."/>
    <s v="D38999/20ZF11SN"/>
    <s v=""/>
    <n v="0"/>
    <n v="0"/>
    <m/>
    <s v="7218|JA2581_1001"/>
    <n v="13"/>
    <x v="0"/>
    <m/>
    <s v="YES"/>
    <n v="1"/>
    <m/>
    <s v=""/>
    <n v="0"/>
    <s v="X"/>
    <n v="1"/>
    <s v=""/>
    <s v=""/>
    <s v=""/>
    <s v=""/>
    <n v="6"/>
    <n v="0"/>
    <m/>
    <n v="-564"/>
    <n v="0"/>
    <s v=""/>
    <s v=""/>
  </r>
  <r>
    <n v="730"/>
    <s v="1214301130022"/>
    <s v="CNC CIR 19-11S/H RCPT RECT AL ZN/NI R-N"/>
    <s v="1800108782"/>
    <s v="550"/>
    <d v="2024-06-14T00:00:00"/>
    <s v=""/>
    <s v="4200569022"/>
    <s v="320"/>
    <d v="2024-07-02T00:00:00"/>
    <s v=""/>
    <s v="BORR"/>
    <d v="2024-07-15T00:00:00"/>
    <n v="40"/>
    <n v="8"/>
    <s v=""/>
    <n v="1"/>
    <n v="1"/>
    <n v="0"/>
    <n v="1"/>
    <n v="0"/>
    <n v="0"/>
    <s v=""/>
    <s v="159.46"/>
    <s v=""/>
    <x v="15"/>
    <s v="MILITARY SPECS."/>
    <s v="D38999/20ZF11SN"/>
    <s v=""/>
    <n v="0"/>
    <n v="0"/>
    <m/>
    <s v="7218|JA2581_1001"/>
    <n v="13"/>
    <x v="0"/>
    <m/>
    <s v=""/>
    <s v=""/>
    <m/>
    <s v=""/>
    <n v="0"/>
    <s v=""/>
    <n v="0"/>
    <s v=""/>
    <s v=""/>
    <s v=""/>
    <s v=""/>
    <n v="6"/>
    <n v="1"/>
    <m/>
    <n v="-564"/>
    <n v="0"/>
    <s v=""/>
    <s v=""/>
  </r>
  <r>
    <n v="731"/>
    <s v="1214301130620"/>
    <s v="CNC CIR 21-11 11H RECEP WALL CRIMP ROT-N"/>
    <s v="1800108782"/>
    <s v="560"/>
    <d v="2024-06-14T00:00:00"/>
    <s v=""/>
    <s v="4200569161"/>
    <s v="280"/>
    <d v="2024-07-02T00:00:00"/>
    <d v="2024-07-04T00:00:00"/>
    <s v=""/>
    <d v="2024-07-15T00:00:00"/>
    <n v="40"/>
    <n v="8"/>
    <s v="Liberado"/>
    <n v="1"/>
    <n v="1"/>
    <n v="1"/>
    <n v="0"/>
    <n v="1"/>
    <n v="0"/>
    <s v="X"/>
    <s v="0.00"/>
    <s v=""/>
    <x v="43"/>
    <s v="MILITARY SPECS."/>
    <s v="D38999/20ZG11SN"/>
    <s v=""/>
    <n v="0"/>
    <n v="0"/>
    <m/>
    <s v="7218|JA2581_1001"/>
    <n v="13"/>
    <x v="0"/>
    <m/>
    <s v="YES"/>
    <n v="1"/>
    <m/>
    <s v=""/>
    <n v="0"/>
    <s v="X"/>
    <n v="1"/>
    <s v=""/>
    <s v=""/>
    <s v=""/>
    <s v=""/>
    <n v="6"/>
    <n v="0"/>
    <m/>
    <n v="-564"/>
    <n v="0"/>
    <s v=""/>
    <s v=""/>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67">
  <r>
    <n v="1"/>
    <s v="39121435"/>
    <s v="Unidad de distribuci&amp;#243;n de potencia"/>
    <s v="1101755661"/>
    <s v="1"/>
    <d v="2024-06-14T00:00:00"/>
    <s v=""/>
    <s v="4800002570"/>
    <s v="5000"/>
    <d v="2024-06-07T00:00:00"/>
    <s v=""/>
    <s v=""/>
    <d v="2024-06-15T00:00:00"/>
    <n v="0"/>
    <n v="0"/>
    <s v=""/>
    <n v="3"/>
    <n v="3"/>
    <n v="3"/>
    <n v="0"/>
    <n v="0"/>
    <n v="0"/>
    <s v="X"/>
    <s v="0.00"/>
    <s v=""/>
    <x v="0"/>
    <s v=""/>
    <s v="1237430"/>
    <s v=""/>
    <n v="0"/>
    <n v="0"/>
    <m/>
    <s v="7218|JA2580_1001"/>
    <n v="8"/>
    <s v="-"/>
    <d v="2026-01-30T00:00:00"/>
    <s v="YES"/>
    <d v="1900-01-02T00:00:00"/>
    <s v=""/>
    <s v=""/>
    <n v="0"/>
    <s v="X"/>
    <n v="1"/>
    <s v=""/>
    <s v=""/>
    <s v=""/>
    <s v=""/>
    <n v="6"/>
    <n v="0"/>
    <d v="2026-01-30T00:00:00"/>
    <n v="-594"/>
    <n v="0"/>
    <s v=""/>
    <s v=""/>
  </r>
  <r>
    <n v="2"/>
    <s v="39121415"/>
    <s v="Unidad de distribuci&amp;#243;n de potencia"/>
    <s v="1101755661"/>
    <s v="2"/>
    <d v="2024-06-14T00:00:00"/>
    <s v=""/>
    <s v="4800002570"/>
    <s v="5010"/>
    <d v="2024-06-07T00:00:00"/>
    <s v=""/>
    <s v=""/>
    <d v="2024-06-15T00:00:00"/>
    <n v="0"/>
    <n v="0"/>
    <s v=""/>
    <n v="1"/>
    <n v="1"/>
    <n v="1"/>
    <n v="0"/>
    <n v="0"/>
    <n v="0"/>
    <s v="X"/>
    <s v="0.00"/>
    <s v=""/>
    <x v="0"/>
    <s v=""/>
    <s v="6520342"/>
    <s v=""/>
    <n v="0"/>
    <n v="0"/>
    <m/>
    <s v="7218|JA2580_1001"/>
    <n v="8"/>
    <s v="-"/>
    <m/>
    <s v="YES"/>
    <n v="1"/>
    <s v=""/>
    <s v=""/>
    <n v="0"/>
    <s v="X"/>
    <n v="1"/>
    <s v=""/>
    <s v=""/>
    <s v=""/>
    <s v=""/>
    <n v="6"/>
    <n v="0"/>
    <m/>
    <n v="-594"/>
    <n v="0"/>
    <s v=""/>
    <s v=""/>
  </r>
  <r>
    <n v="3"/>
    <s v="26121536"/>
    <s v="Unidad de distribuci&amp;#243;n de potencia"/>
    <s v="1101755661"/>
    <s v="3"/>
    <d v="2024-06-14T00:00:00"/>
    <s v=""/>
    <s v="4800002570"/>
    <s v="5020"/>
    <d v="2024-06-07T00:00:00"/>
    <s v=""/>
    <s v=""/>
    <d v="2024-06-15T00:00:00"/>
    <n v="0"/>
    <n v="0"/>
    <s v=""/>
    <n v="1"/>
    <n v="1"/>
    <n v="1"/>
    <n v="0"/>
    <n v="0"/>
    <n v="0"/>
    <s v="X"/>
    <s v="0.00"/>
    <s v=""/>
    <x v="0"/>
    <s v=""/>
    <s v="0479409"/>
    <s v=""/>
    <n v="0"/>
    <n v="0"/>
    <m/>
    <s v="7218|JA2580_1001"/>
    <n v="8"/>
    <s v="-"/>
    <m/>
    <s v="YES"/>
    <n v="1"/>
    <s v=""/>
    <s v=""/>
    <n v="0"/>
    <s v="X"/>
    <n v="1"/>
    <s v=""/>
    <s v=""/>
    <s v=""/>
    <s v=""/>
    <n v="6"/>
    <n v="0"/>
    <m/>
    <n v="-594"/>
    <n v="0"/>
    <s v=""/>
    <s v=""/>
  </r>
  <r>
    <n v="4"/>
    <s v="39121435"/>
    <s v="Unidad de distribuci&amp;#243;n de potencia"/>
    <s v="1101755661"/>
    <s v="4"/>
    <d v="2024-06-14T00:00:00"/>
    <s v=""/>
    <s v="4800002570"/>
    <s v="5030"/>
    <d v="2024-06-07T00:00:00"/>
    <s v=""/>
    <s v=""/>
    <d v="2024-06-15T00:00:00"/>
    <n v="0"/>
    <n v="0"/>
    <s v=""/>
    <n v="3"/>
    <n v="3"/>
    <n v="3"/>
    <n v="0"/>
    <n v="0"/>
    <n v="0"/>
    <s v="X"/>
    <s v="0.00"/>
    <s v=""/>
    <x v="0"/>
    <s v=""/>
    <s v="1237433"/>
    <s v=""/>
    <n v="0"/>
    <n v="0"/>
    <m/>
    <s v="7218|JA2580_1001"/>
    <n v="8"/>
    <s v="-"/>
    <m/>
    <s v="YES"/>
    <n v="3"/>
    <s v=""/>
    <s v=""/>
    <n v="0"/>
    <s v="X"/>
    <n v="1"/>
    <s v=""/>
    <s v=""/>
    <s v=""/>
    <s v=""/>
    <n v="6"/>
    <n v="0"/>
    <m/>
    <n v="-594"/>
    <n v="0"/>
    <s v=""/>
    <s v=""/>
  </r>
  <r>
    <n v="5"/>
    <s v="39121708"/>
    <s v="Tira de jumpers Wago serie TOPJOB S, 200"/>
    <s v="1101756080"/>
    <s v="1"/>
    <d v="2024-06-17T00:00:00"/>
    <s v=""/>
    <s v="4800002579"/>
    <s v="450"/>
    <d v="2024-06-14T00:00:00"/>
    <s v=""/>
    <s v=""/>
    <d v="2024-06-18T00:00:00"/>
    <n v="0"/>
    <n v="0"/>
    <s v=""/>
    <n v="1"/>
    <n v="1"/>
    <n v="1"/>
    <n v="0"/>
    <n v="0"/>
    <n v="0"/>
    <s v="X"/>
    <s v="0.00"/>
    <s v=""/>
    <x v="0"/>
    <s v=""/>
    <s v="5076591"/>
    <s v=""/>
    <n v="0"/>
    <n v="0"/>
    <m/>
    <s v="7218|JA2581_1001"/>
    <n v="4"/>
    <s v="-"/>
    <m/>
    <s v="YES"/>
    <n v="1"/>
    <s v=""/>
    <s v=""/>
    <n v="0"/>
    <s v="X"/>
    <n v="1"/>
    <s v=""/>
    <s v=""/>
    <s v=""/>
    <s v=""/>
    <n v="6"/>
    <n v="0"/>
    <m/>
    <n v="-591"/>
    <n v="0"/>
    <s v=""/>
    <s v=""/>
  </r>
  <r>
    <n v="6"/>
    <s v="39121432"/>
    <s v="Conector circular Amphenol Limited Hembr"/>
    <s v="1101756080"/>
    <s v="2"/>
    <d v="2024-06-17T00:00:00"/>
    <s v=""/>
    <s v="4800002579"/>
    <s v="460"/>
    <d v="2024-06-14T00:00:00"/>
    <s v=""/>
    <s v=""/>
    <d v="2024-06-18T00:00:00"/>
    <n v="0"/>
    <n v="0"/>
    <s v=""/>
    <n v="1000"/>
    <n v="1000"/>
    <n v="1000"/>
    <n v="0"/>
    <n v="0"/>
    <n v="0"/>
    <s v="X"/>
    <s v="0.00"/>
    <s v=""/>
    <x v="0"/>
    <s v=""/>
    <s v="8751456"/>
    <s v=""/>
    <n v="0"/>
    <n v="0"/>
    <m/>
    <s v="7218|JA2581_1001"/>
    <n v="4"/>
    <s v="-"/>
    <m/>
    <s v="YES"/>
    <n v="1000"/>
    <s v=""/>
    <s v=""/>
    <n v="0"/>
    <s v="X"/>
    <n v="1"/>
    <s v=""/>
    <s v=""/>
    <s v=""/>
    <s v=""/>
    <n v="6"/>
    <n v="0"/>
    <m/>
    <n v="-591"/>
    <n v="0"/>
    <s v=""/>
    <s v=""/>
  </r>
  <r>
    <n v="7"/>
    <s v="39121432"/>
    <s v="Conector circular Amphenol Limited Macho"/>
    <s v="1101756080"/>
    <s v="3"/>
    <d v="2024-06-17T00:00:00"/>
    <s v=""/>
    <s v="4800002579"/>
    <s v="470"/>
    <d v="2024-06-14T00:00:00"/>
    <s v=""/>
    <s v=""/>
    <d v="2024-06-18T00:00:00"/>
    <n v="0"/>
    <n v="0"/>
    <s v=""/>
    <n v="1000"/>
    <n v="1000"/>
    <n v="1000"/>
    <n v="0"/>
    <n v="0"/>
    <n v="0"/>
    <s v="X"/>
    <s v="0.00"/>
    <s v=""/>
    <x v="0"/>
    <s v=""/>
    <s v="8751462"/>
    <s v=""/>
    <n v="0"/>
    <n v="0"/>
    <m/>
    <s v="7218|JA2581_1001"/>
    <n v="4"/>
    <s v="-"/>
    <m/>
    <s v="YES"/>
    <n v="1000"/>
    <s v=""/>
    <s v=""/>
    <n v="0"/>
    <s v="X"/>
    <n v="1"/>
    <s v=""/>
    <s v=""/>
    <s v=""/>
    <s v=""/>
    <n v="6"/>
    <n v="0"/>
    <m/>
    <n v="-591"/>
    <n v="0"/>
    <s v=""/>
    <s v=""/>
  </r>
  <r>
    <n v="8"/>
    <s v="39121432"/>
    <s v="Contacto para conector circular Amphenol"/>
    <s v="1101756080"/>
    <s v="4"/>
    <d v="2024-06-17T00:00:00"/>
    <s v=""/>
    <s v="4800002579"/>
    <s v="480"/>
    <d v="2024-06-14T00:00:00"/>
    <s v=""/>
    <s v=""/>
    <d v="2024-06-18T00:00:00"/>
    <n v="0"/>
    <n v="0"/>
    <s v=""/>
    <n v="100"/>
    <n v="100"/>
    <n v="100"/>
    <n v="0"/>
    <n v="0"/>
    <n v="0"/>
    <s v="X"/>
    <s v="0.00"/>
    <s v=""/>
    <x v="0"/>
    <s v=""/>
    <s v="7620695"/>
    <s v=""/>
    <n v="0"/>
    <n v="0"/>
    <m/>
    <s v="7218|JA2581_1001"/>
    <n v="4"/>
    <s v="-"/>
    <m/>
    <s v="YES"/>
    <n v="100"/>
    <s v=""/>
    <s v=""/>
    <n v="0"/>
    <s v="X"/>
    <n v="1"/>
    <s v=""/>
    <s v=""/>
    <s v=""/>
    <s v=""/>
    <n v="6"/>
    <n v="0"/>
    <m/>
    <n v="-591"/>
    <n v="0"/>
    <s v=""/>
    <s v=""/>
  </r>
  <r>
    <n v="9"/>
    <s v="39121432"/>
    <s v="Contacto para conector circular Amphenol"/>
    <s v="1101756080"/>
    <s v="5"/>
    <d v="2024-06-17T00:00:00"/>
    <s v=""/>
    <s v="4800002579"/>
    <s v="490"/>
    <d v="2024-06-14T00:00:00"/>
    <s v=""/>
    <s v=""/>
    <d v="2024-06-18T00:00:00"/>
    <n v="0"/>
    <n v="0"/>
    <s v=""/>
    <n v="100"/>
    <n v="100"/>
    <n v="100"/>
    <n v="0"/>
    <n v="0"/>
    <n v="0"/>
    <s v="X"/>
    <s v="0.00"/>
    <s v=""/>
    <x v="0"/>
    <s v=""/>
    <s v="7620686"/>
    <s v=""/>
    <n v="0"/>
    <n v="0"/>
    <m/>
    <s v="7218|JA2581_1001"/>
    <n v="4"/>
    <s v="-"/>
    <m/>
    <s v="YES"/>
    <n v="100"/>
    <s v=""/>
    <s v=""/>
    <n v="0"/>
    <s v="X"/>
    <n v="1"/>
    <s v=""/>
    <s v=""/>
    <s v=""/>
    <s v=""/>
    <n v="6"/>
    <n v="0"/>
    <m/>
    <n v="-591"/>
    <n v="0"/>
    <s v=""/>
    <s v=""/>
  </r>
  <r>
    <n v="10"/>
    <s v="39121413"/>
    <s v="Conector circular Amphenol Limited Hembr"/>
    <s v="1101756080"/>
    <s v="6"/>
    <d v="2024-06-17T00:00:00"/>
    <s v=""/>
    <s v="4800002579"/>
    <s v="500"/>
    <d v="2024-06-14T00:00:00"/>
    <s v=""/>
    <s v=""/>
    <d v="2024-06-18T00:00:00"/>
    <n v="0"/>
    <n v="0"/>
    <s v=""/>
    <n v="2000"/>
    <n v="2000"/>
    <n v="2000"/>
    <n v="0"/>
    <n v="0"/>
    <n v="0"/>
    <s v="X"/>
    <s v="0.00"/>
    <s v=""/>
    <x v="0"/>
    <s v=""/>
    <s v="1860301"/>
    <s v=""/>
    <n v="0"/>
    <n v="0"/>
    <m/>
    <s v="7218|JA2581_1001"/>
    <n v="4"/>
    <s v="-"/>
    <m/>
    <s v="YES"/>
    <n v="2000"/>
    <s v=""/>
    <s v=""/>
    <n v="0"/>
    <s v="X"/>
    <n v="1"/>
    <s v=""/>
    <s v=""/>
    <s v=""/>
    <s v=""/>
    <n v="6"/>
    <n v="0"/>
    <m/>
    <n v="-591"/>
    <n v="0"/>
    <s v=""/>
    <s v=""/>
  </r>
  <r>
    <n v="11"/>
    <s v="39121432"/>
    <s v="Contacto para conector circular Amphenol"/>
    <s v="1101756080"/>
    <s v="7"/>
    <d v="2024-06-17T00:00:00"/>
    <s v=""/>
    <s v="4800002579"/>
    <s v="510"/>
    <d v="2024-06-14T00:00:00"/>
    <s v=""/>
    <s v=""/>
    <d v="2024-06-18T00:00:00"/>
    <n v="0"/>
    <n v="0"/>
    <s v=""/>
    <n v="100"/>
    <n v="100"/>
    <n v="100"/>
    <n v="0"/>
    <n v="0"/>
    <n v="0"/>
    <s v="X"/>
    <s v="0.00"/>
    <s v=""/>
    <x v="0"/>
    <s v=""/>
    <s v="7620664"/>
    <s v=""/>
    <n v="0"/>
    <n v="0"/>
    <m/>
    <s v="7218|JA2581_1001"/>
    <n v="4"/>
    <s v="-"/>
    <m/>
    <s v="YES"/>
    <n v="100"/>
    <s v=""/>
    <s v=""/>
    <n v="0"/>
    <s v="X"/>
    <n v="1"/>
    <s v=""/>
    <s v=""/>
    <s v=""/>
    <s v=""/>
    <n v="6"/>
    <n v="0"/>
    <m/>
    <n v="-591"/>
    <n v="0"/>
    <s v=""/>
    <s v=""/>
  </r>
  <r>
    <n v="12"/>
    <s v="39121432"/>
    <s v="Contacto para conector circular Amphenol"/>
    <s v="1101756080"/>
    <s v="8"/>
    <d v="2024-06-17T00:00:00"/>
    <s v=""/>
    <s v="4800002579"/>
    <s v="520"/>
    <d v="2024-06-14T00:00:00"/>
    <s v=""/>
    <s v=""/>
    <d v="2024-06-18T00:00:00"/>
    <n v="0"/>
    <n v="0"/>
    <s v=""/>
    <n v="100"/>
    <n v="100"/>
    <n v="100"/>
    <n v="0"/>
    <n v="0"/>
    <n v="0"/>
    <s v="X"/>
    <s v="0.00"/>
    <s v=""/>
    <x v="0"/>
    <s v=""/>
    <s v="7620676"/>
    <s v=""/>
    <n v="0"/>
    <n v="0"/>
    <m/>
    <s v="7218|JA2581_1001"/>
    <n v="4"/>
    <s v="-"/>
    <m/>
    <s v="YES"/>
    <n v="100"/>
    <s v=""/>
    <s v=""/>
    <n v="0"/>
    <s v="X"/>
    <n v="1"/>
    <s v=""/>
    <s v=""/>
    <s v=""/>
    <s v=""/>
    <n v="6"/>
    <n v="0"/>
    <m/>
    <n v="-591"/>
    <n v="0"/>
    <s v=""/>
    <s v=""/>
  </r>
  <r>
    <n v="13"/>
    <s v="39121432"/>
    <s v="Contacto para conector circular Amphenol"/>
    <s v="1101756080"/>
    <s v="9"/>
    <d v="2024-06-17T00:00:00"/>
    <s v=""/>
    <s v="4800002579"/>
    <s v="530"/>
    <d v="2024-06-14T00:00:00"/>
    <s v=""/>
    <s v=""/>
    <d v="2024-06-18T00:00:00"/>
    <n v="0"/>
    <n v="0"/>
    <s v=""/>
    <n v="300"/>
    <n v="300"/>
    <n v="300"/>
    <n v="0"/>
    <n v="0"/>
    <n v="0"/>
    <s v="X"/>
    <s v="0.00"/>
    <s v=""/>
    <x v="0"/>
    <s v=""/>
    <s v="7620673"/>
    <s v=""/>
    <n v="0"/>
    <n v="0"/>
    <m/>
    <s v="7218|JA2581_1001"/>
    <n v="4"/>
    <s v="-"/>
    <m/>
    <s v="YES"/>
    <n v="300"/>
    <s v=""/>
    <s v=""/>
    <n v="0"/>
    <s v="X"/>
    <n v="1"/>
    <s v=""/>
    <s v=""/>
    <s v=""/>
    <s v=""/>
    <n v="6"/>
    <n v="0"/>
    <m/>
    <n v="-591"/>
    <n v="0"/>
    <s v=""/>
    <s v=""/>
  </r>
  <r>
    <n v="14"/>
    <s v="39121432"/>
    <s v="Contacto para conector circular Amphenol"/>
    <s v="1101756080"/>
    <s v="10"/>
    <d v="2024-06-17T00:00:00"/>
    <s v=""/>
    <s v="4800002579"/>
    <s v="540"/>
    <d v="2024-06-14T00:00:00"/>
    <s v=""/>
    <s v=""/>
    <d v="2024-06-18T00:00:00"/>
    <n v="0"/>
    <n v="0"/>
    <s v=""/>
    <n v="300"/>
    <n v="300"/>
    <n v="300"/>
    <n v="0"/>
    <n v="0"/>
    <n v="0"/>
    <s v="X"/>
    <s v="0.00"/>
    <s v=""/>
    <x v="0"/>
    <s v=""/>
    <s v="7620670"/>
    <s v=""/>
    <n v="0"/>
    <n v="0"/>
    <m/>
    <s v="7218|JA2581_1001"/>
    <n v="4"/>
    <s v="-"/>
    <m/>
    <s v="YES"/>
    <n v="300"/>
    <s v=""/>
    <s v=""/>
    <n v="0"/>
    <s v="X"/>
    <n v="1"/>
    <s v=""/>
    <s v=""/>
    <s v=""/>
    <s v=""/>
    <n v="6"/>
    <n v="0"/>
    <m/>
    <n v="-591"/>
    <n v="0"/>
    <s v=""/>
    <s v=""/>
  </r>
  <r>
    <n v="15"/>
    <s v="39121432"/>
    <s v="Contacto para conector circular Amphenol"/>
    <s v="1101756080"/>
    <s v="11"/>
    <d v="2024-06-17T00:00:00"/>
    <s v=""/>
    <s v="4800002579"/>
    <s v="550"/>
    <d v="2024-06-14T00:00:00"/>
    <s v=""/>
    <s v=""/>
    <d v="2024-06-18T00:00:00"/>
    <n v="0"/>
    <n v="0"/>
    <s v=""/>
    <n v="2000"/>
    <n v="2000"/>
    <n v="2000"/>
    <n v="0"/>
    <n v="0"/>
    <n v="0"/>
    <s v="X"/>
    <s v="0.00"/>
    <s v=""/>
    <x v="0"/>
    <s v=""/>
    <s v="7620682"/>
    <s v=""/>
    <n v="0"/>
    <n v="0"/>
    <m/>
    <s v="7218|JA2581_1001"/>
    <n v="4"/>
    <s v="-"/>
    <m/>
    <s v="YES"/>
    <n v="2000"/>
    <s v=""/>
    <s v=""/>
    <n v="0"/>
    <s v="X"/>
    <n v="1"/>
    <s v=""/>
    <s v=""/>
    <s v=""/>
    <s v=""/>
    <n v="6"/>
    <n v="0"/>
    <m/>
    <n v="-591"/>
    <n v="0"/>
    <s v=""/>
    <s v=""/>
  </r>
  <r>
    <n v="16"/>
    <s v="39121413"/>
    <s v="Conector circular Amphenol Limited Conec"/>
    <s v="1101756080"/>
    <s v="12"/>
    <d v="2024-06-17T00:00:00"/>
    <s v=""/>
    <s v="4800002579"/>
    <s v="560"/>
    <d v="2024-06-14T00:00:00"/>
    <s v=""/>
    <s v=""/>
    <d v="2024-06-18T00:00:00"/>
    <n v="0"/>
    <n v="0"/>
    <s v=""/>
    <n v="2"/>
    <n v="2"/>
    <n v="2"/>
    <n v="0"/>
    <n v="0"/>
    <n v="0"/>
    <s v="X"/>
    <s v="0.00"/>
    <s v=""/>
    <x v="0"/>
    <s v=""/>
    <s v="2368091"/>
    <s v=""/>
    <n v="0"/>
    <n v="0"/>
    <m/>
    <s v="7218|JA2581_1001"/>
    <n v="4"/>
    <s v="-"/>
    <m/>
    <s v="YES"/>
    <n v="2"/>
    <s v=""/>
    <s v=""/>
    <n v="0"/>
    <s v="X"/>
    <n v="1"/>
    <s v=""/>
    <s v=""/>
    <s v=""/>
    <s v=""/>
    <n v="6"/>
    <n v="0"/>
    <m/>
    <n v="-591"/>
    <n v="0"/>
    <s v=""/>
    <s v=""/>
  </r>
  <r>
    <n v="17"/>
    <s v="39121413"/>
    <s v="Conector circular Amphenol Limited Conec"/>
    <s v="1101756080"/>
    <s v="13"/>
    <d v="2024-06-17T00:00:00"/>
    <s v=""/>
    <s v="4800002579"/>
    <s v="570"/>
    <d v="2024-06-14T00:00:00"/>
    <s v=""/>
    <s v=""/>
    <d v="2024-06-18T00:00:00"/>
    <n v="0"/>
    <n v="0"/>
    <s v=""/>
    <n v="2"/>
    <n v="2"/>
    <n v="2"/>
    <n v="0"/>
    <n v="0"/>
    <n v="0"/>
    <s v="X"/>
    <s v="0.00"/>
    <s v=""/>
    <x v="0"/>
    <s v=""/>
    <s v="2368157"/>
    <s v=""/>
    <n v="0"/>
    <n v="0"/>
    <m/>
    <s v="7218|JA2581_1001"/>
    <n v="4"/>
    <s v="-"/>
    <m/>
    <s v="YES"/>
    <n v="2"/>
    <s v=""/>
    <s v=""/>
    <n v="0"/>
    <s v="X"/>
    <n v="1"/>
    <s v=""/>
    <s v=""/>
    <s v=""/>
    <s v=""/>
    <n v="6"/>
    <n v="0"/>
    <m/>
    <n v="-591"/>
    <n v="0"/>
    <s v=""/>
    <s v=""/>
  </r>
  <r>
    <n v="18"/>
    <s v="39121413"/>
    <s v="Conector circular Amphenol Limited Conec"/>
    <s v="1101756080"/>
    <s v="14"/>
    <d v="2024-06-17T00:00:00"/>
    <s v=""/>
    <s v="4800002579"/>
    <s v="580"/>
    <d v="2024-06-14T00:00:00"/>
    <s v=""/>
    <s v=""/>
    <d v="2024-06-18T00:00:00"/>
    <n v="0"/>
    <n v="0"/>
    <s v=""/>
    <n v="2"/>
    <n v="2"/>
    <n v="2"/>
    <n v="0"/>
    <n v="0"/>
    <n v="0"/>
    <s v="X"/>
    <s v="0.00"/>
    <s v=""/>
    <x v="0"/>
    <s v=""/>
    <s v="2368092"/>
    <s v=""/>
    <n v="0"/>
    <n v="0"/>
    <m/>
    <s v="7218|JA2581_1001"/>
    <n v="4"/>
    <s v="-"/>
    <m/>
    <s v="YES"/>
    <n v="2"/>
    <s v=""/>
    <s v=""/>
    <n v="0"/>
    <s v="X"/>
    <n v="1"/>
    <s v=""/>
    <s v=""/>
    <s v=""/>
    <s v=""/>
    <n v="6"/>
    <n v="0"/>
    <m/>
    <n v="-591"/>
    <n v="0"/>
    <s v=""/>
    <s v=""/>
  </r>
  <r>
    <n v="19"/>
    <s v="39121413"/>
    <s v="Conector circular Amphenol Limited Conec"/>
    <s v="1101756080"/>
    <s v="15"/>
    <d v="2024-06-17T00:00:00"/>
    <s v=""/>
    <s v="4800002579"/>
    <s v="590"/>
    <d v="2024-06-14T00:00:00"/>
    <s v=""/>
    <s v=""/>
    <d v="2024-06-18T00:00:00"/>
    <n v="0"/>
    <n v="0"/>
    <s v=""/>
    <n v="2"/>
    <n v="2"/>
    <n v="2"/>
    <n v="0"/>
    <n v="0"/>
    <n v="0"/>
    <s v="X"/>
    <s v="0.00"/>
    <s v=""/>
    <x v="0"/>
    <s v=""/>
    <s v="2368155"/>
    <s v=""/>
    <n v="0"/>
    <n v="0"/>
    <m/>
    <s v="7218|JA2581_1001"/>
    <n v="4"/>
    <s v="-"/>
    <m/>
    <s v="YES"/>
    <n v="2"/>
    <s v=""/>
    <s v=""/>
    <n v="0"/>
    <s v="X"/>
    <n v="1"/>
    <s v=""/>
    <s v=""/>
    <s v=""/>
    <s v=""/>
    <n v="6"/>
    <n v="0"/>
    <m/>
    <n v="-591"/>
    <n v="0"/>
    <s v=""/>
    <s v=""/>
  </r>
  <r>
    <n v="20"/>
    <s v="32000000"/>
    <s v="Conector circular MIL-C-38999 serie III"/>
    <s v="1101756080"/>
    <s v="16"/>
    <d v="2024-06-17T00:00:00"/>
    <s v=""/>
    <s v="4800002579"/>
    <s v="600"/>
    <d v="2024-06-14T00:00:00"/>
    <s v=""/>
    <s v=""/>
    <d v="2024-06-18T00:00:00"/>
    <n v="0"/>
    <n v="0"/>
    <s v=""/>
    <n v="2"/>
    <n v="2"/>
    <n v="2"/>
    <n v="0"/>
    <n v="0"/>
    <n v="0"/>
    <s v="X"/>
    <s v="0.00"/>
    <s v=""/>
    <x v="0"/>
    <s v=""/>
    <s v="2804838"/>
    <s v=""/>
    <n v="0"/>
    <n v="0"/>
    <m/>
    <s v="7218|JA2581_1001"/>
    <n v="4"/>
    <s v="-"/>
    <m/>
    <s v="YES"/>
    <n v="2"/>
    <s v=""/>
    <s v=""/>
    <n v="0"/>
    <s v="X"/>
    <n v="1"/>
    <s v=""/>
    <s v=""/>
    <s v=""/>
    <s v=""/>
    <n v="6"/>
    <n v="0"/>
    <m/>
    <n v="-591"/>
    <n v="0"/>
    <s v=""/>
    <s v=""/>
  </r>
  <r>
    <n v="21"/>
    <s v="32000000"/>
    <s v="Conector circular MIL-C-38999 serie III"/>
    <s v="1101756080"/>
    <s v="17"/>
    <d v="2024-06-17T00:00:00"/>
    <s v=""/>
    <s v="4800002579"/>
    <s v="610"/>
    <d v="2024-06-14T00:00:00"/>
    <s v=""/>
    <s v=""/>
    <d v="2024-06-18T00:00:00"/>
    <n v="0"/>
    <n v="0"/>
    <s v=""/>
    <n v="2"/>
    <n v="2"/>
    <n v="2"/>
    <n v="0"/>
    <n v="0"/>
    <n v="0"/>
    <s v="X"/>
    <s v="0.00"/>
    <s v=""/>
    <x v="0"/>
    <s v=""/>
    <s v="2804913"/>
    <s v=""/>
    <n v="0"/>
    <n v="0"/>
    <m/>
    <s v="7218|JA2581_1001"/>
    <n v="4"/>
    <s v="-"/>
    <m/>
    <s v="YES"/>
    <n v="2"/>
    <s v=""/>
    <s v=""/>
    <n v="0"/>
    <s v="X"/>
    <n v="1"/>
    <s v=""/>
    <s v=""/>
    <s v=""/>
    <s v=""/>
    <n v="6"/>
    <n v="0"/>
    <m/>
    <n v="-591"/>
    <n v="0"/>
    <s v=""/>
    <s v=""/>
  </r>
  <r>
    <n v="22"/>
    <s v="32000000"/>
    <s v="Conector circular MIL-C-38999 serie III"/>
    <s v="1101756129"/>
    <s v="1"/>
    <d v="2024-06-17T00:00:00"/>
    <s v=""/>
    <s v="4800002579"/>
    <s v="800"/>
    <d v="2024-06-14T00:00:00"/>
    <s v=""/>
    <s v=""/>
    <d v="2024-06-18T00:00:00"/>
    <n v="0"/>
    <n v="0"/>
    <s v=""/>
    <n v="2"/>
    <n v="2"/>
    <n v="2"/>
    <n v="0"/>
    <n v="0"/>
    <n v="0"/>
    <s v="X"/>
    <s v="0.00"/>
    <s v=""/>
    <x v="0"/>
    <s v=""/>
    <s v="2804913"/>
    <s v=""/>
    <n v="0"/>
    <n v="0"/>
    <m/>
    <s v="7218|JA2581_1001"/>
    <n v="4"/>
    <s v="-"/>
    <m/>
    <s v="YES"/>
    <n v="2"/>
    <s v=""/>
    <s v=""/>
    <n v="0"/>
    <s v="X"/>
    <n v="1"/>
    <s v=""/>
    <s v=""/>
    <s v=""/>
    <s v=""/>
    <n v="6"/>
    <n v="0"/>
    <m/>
    <n v="-591"/>
    <n v="0"/>
    <s v=""/>
    <s v=""/>
  </r>
  <r>
    <n v="23"/>
    <s v="39121413"/>
    <s v="Conector circular Amphenol Limited Conec"/>
    <s v="1101756129"/>
    <s v="2"/>
    <d v="2024-06-17T00:00:00"/>
    <s v=""/>
    <s v="4800002579"/>
    <s v="810"/>
    <d v="2024-06-14T00:00:00"/>
    <s v=""/>
    <s v=""/>
    <d v="2024-06-18T00:00:00"/>
    <n v="0"/>
    <n v="0"/>
    <s v=""/>
    <n v="1"/>
    <n v="1"/>
    <n v="1"/>
    <n v="0"/>
    <n v="0"/>
    <n v="0"/>
    <s v="X"/>
    <s v="0.00"/>
    <s v=""/>
    <x v="0"/>
    <s v=""/>
    <s v="2368094"/>
    <s v=""/>
    <n v="0"/>
    <n v="0"/>
    <m/>
    <s v="7218|JA2581_1001"/>
    <n v="4"/>
    <s v="-"/>
    <m/>
    <s v="YES"/>
    <n v="1"/>
    <s v=""/>
    <s v=""/>
    <n v="0"/>
    <s v="X"/>
    <n v="1"/>
    <s v=""/>
    <s v=""/>
    <s v=""/>
    <s v=""/>
    <n v="6"/>
    <n v="0"/>
    <m/>
    <n v="-591"/>
    <n v="0"/>
    <s v=""/>
    <s v=""/>
  </r>
  <r>
    <n v="24"/>
    <s v="39121413"/>
    <s v="Conector circular Amphenol Limited Conec"/>
    <s v="1101756129"/>
    <s v="3"/>
    <d v="2024-06-17T00:00:00"/>
    <s v=""/>
    <s v="4800002579"/>
    <s v="820"/>
    <d v="2024-06-14T00:00:00"/>
    <s v=""/>
    <s v=""/>
    <d v="2024-06-18T00:00:00"/>
    <n v="0"/>
    <n v="0"/>
    <s v=""/>
    <n v="1"/>
    <n v="1"/>
    <n v="1"/>
    <n v="0"/>
    <n v="0"/>
    <n v="0"/>
    <s v="X"/>
    <s v="0.00"/>
    <s v=""/>
    <x v="0"/>
    <s v=""/>
    <s v="2368158"/>
    <s v=""/>
    <n v="0"/>
    <n v="0"/>
    <m/>
    <s v="7218|JA2581_1001"/>
    <n v="4"/>
    <s v="-"/>
    <m/>
    <s v="YES"/>
    <n v="1"/>
    <s v=""/>
    <s v=""/>
    <n v="0"/>
    <s v="X"/>
    <n v="1"/>
    <s v=""/>
    <s v=""/>
    <s v=""/>
    <s v=""/>
    <n v="6"/>
    <n v="0"/>
    <m/>
    <n v="-591"/>
    <n v="0"/>
    <s v=""/>
    <s v=""/>
  </r>
  <r>
    <n v="25"/>
    <s v="39121413"/>
    <s v="Conector circular Amphenol Limited Conec"/>
    <s v="1101756129"/>
    <s v="4"/>
    <d v="2024-06-17T00:00:00"/>
    <s v=""/>
    <s v="4800002579"/>
    <s v="830"/>
    <d v="2024-06-14T00:00:00"/>
    <s v=""/>
    <s v=""/>
    <d v="2024-06-18T00:00:00"/>
    <n v="0"/>
    <n v="0"/>
    <s v=""/>
    <n v="2"/>
    <n v="2"/>
    <n v="2"/>
    <n v="0"/>
    <n v="0"/>
    <n v="0"/>
    <s v="X"/>
    <s v="0.00"/>
    <s v=""/>
    <x v="0"/>
    <s v=""/>
    <s v="2368095"/>
    <s v=""/>
    <n v="0"/>
    <n v="0"/>
    <m/>
    <s v="7218|JA2581_1001"/>
    <n v="4"/>
    <s v="-"/>
    <m/>
    <s v="YES"/>
    <n v="2"/>
    <s v=""/>
    <s v=""/>
    <n v="0"/>
    <s v="X"/>
    <n v="1"/>
    <s v=""/>
    <s v=""/>
    <s v=""/>
    <s v=""/>
    <n v="6"/>
    <n v="0"/>
    <m/>
    <n v="-591"/>
    <n v="0"/>
    <s v=""/>
    <s v=""/>
  </r>
  <r>
    <n v="26"/>
    <s v="39121413"/>
    <s v="Conector circular Amphenol Limited Conec"/>
    <s v="1101756129"/>
    <s v="5"/>
    <d v="2024-06-17T00:00:00"/>
    <s v=""/>
    <s v="4800002579"/>
    <s v="840"/>
    <d v="2024-06-14T00:00:00"/>
    <s v=""/>
    <s v=""/>
    <d v="2024-06-18T00:00:00"/>
    <n v="0"/>
    <n v="0"/>
    <s v=""/>
    <n v="2"/>
    <n v="2"/>
    <n v="2"/>
    <n v="0"/>
    <n v="0"/>
    <n v="0"/>
    <s v="X"/>
    <s v="0.00"/>
    <s v=""/>
    <x v="0"/>
    <s v=""/>
    <s v="2368161"/>
    <s v=""/>
    <n v="0"/>
    <n v="0"/>
    <m/>
    <s v="7218|JA2581_1001"/>
    <n v="4"/>
    <s v="-"/>
    <m/>
    <s v="YES"/>
    <n v="2"/>
    <s v=""/>
    <s v=""/>
    <n v="0"/>
    <s v="X"/>
    <n v="1"/>
    <s v=""/>
    <s v=""/>
    <s v=""/>
    <s v=""/>
    <n v="6"/>
    <n v="0"/>
    <m/>
    <n v="-591"/>
    <n v="0"/>
    <s v=""/>
    <s v=""/>
  </r>
  <r>
    <n v="27"/>
    <s v="32000000"/>
    <s v="Conector circular MIL-C-38999 serie III"/>
    <s v="1101756129"/>
    <s v="6"/>
    <d v="2024-06-17T00:00:00"/>
    <s v=""/>
    <s v="4800002579"/>
    <s v="850"/>
    <d v="2024-06-14T00:00:00"/>
    <s v=""/>
    <s v=""/>
    <d v="2024-06-18T00:00:00"/>
    <n v="0"/>
    <n v="0"/>
    <s v=""/>
    <n v="1"/>
    <n v="1"/>
    <n v="1"/>
    <n v="0"/>
    <n v="0"/>
    <n v="0"/>
    <s v="X"/>
    <s v="0.00"/>
    <s v=""/>
    <x v="0"/>
    <s v=""/>
    <s v="2804840"/>
    <s v=""/>
    <n v="0"/>
    <n v="0"/>
    <m/>
    <s v="7218|JA2581_1001"/>
    <n v="4"/>
    <s v="-"/>
    <m/>
    <s v="YES"/>
    <n v="1"/>
    <s v=""/>
    <s v=""/>
    <n v="0"/>
    <s v="X"/>
    <n v="1"/>
    <s v=""/>
    <s v=""/>
    <s v=""/>
    <s v=""/>
    <n v="6"/>
    <n v="0"/>
    <m/>
    <n v="-591"/>
    <n v="0"/>
    <s v=""/>
    <s v=""/>
  </r>
  <r>
    <n v="28"/>
    <s v="39121413"/>
    <s v="Conector circular Amphenol Limited Conec"/>
    <s v="1101756129"/>
    <s v="7"/>
    <d v="2024-06-17T00:00:00"/>
    <s v=""/>
    <s v="4800002579"/>
    <s v="860"/>
    <d v="2024-06-14T00:00:00"/>
    <s v=""/>
    <s v=""/>
    <d v="2024-06-18T00:00:00"/>
    <n v="0"/>
    <n v="0"/>
    <s v=""/>
    <n v="1"/>
    <n v="1"/>
    <n v="1"/>
    <n v="0"/>
    <n v="0"/>
    <n v="0"/>
    <s v="X"/>
    <s v="0.00"/>
    <s v=""/>
    <x v="0"/>
    <s v=""/>
    <s v="2368163"/>
    <s v=""/>
    <n v="0"/>
    <n v="0"/>
    <m/>
    <s v="7218|JA2581_1001"/>
    <n v="4"/>
    <s v="-"/>
    <m/>
    <s v="YES"/>
    <n v="1"/>
    <s v=""/>
    <s v=""/>
    <n v="0"/>
    <s v="X"/>
    <n v="1"/>
    <s v=""/>
    <s v=""/>
    <s v=""/>
    <s v=""/>
    <n v="6"/>
    <n v="0"/>
    <m/>
    <n v="-591"/>
    <n v="0"/>
    <s v=""/>
    <s v=""/>
  </r>
  <r>
    <n v="29"/>
    <s v="32000000"/>
    <s v="Conector circular MIL-C-38999 serie III"/>
    <s v="1101756129"/>
    <s v="8"/>
    <d v="2024-06-17T00:00:00"/>
    <s v=""/>
    <s v="4800002579"/>
    <s v="870"/>
    <d v="2024-06-14T00:00:00"/>
    <s v=""/>
    <s v=""/>
    <d v="2024-06-18T00:00:00"/>
    <n v="0"/>
    <n v="0"/>
    <s v=""/>
    <n v="2"/>
    <n v="2"/>
    <n v="2"/>
    <n v="0"/>
    <n v="0"/>
    <n v="0"/>
    <s v="X"/>
    <s v="0.00"/>
    <s v=""/>
    <x v="0"/>
    <s v=""/>
    <s v="2804846"/>
    <s v=""/>
    <n v="0"/>
    <n v="0"/>
    <m/>
    <s v="7218|JA2581_1001"/>
    <n v="4"/>
    <s v="-"/>
    <m/>
    <s v="YES"/>
    <n v="2"/>
    <s v=""/>
    <s v=""/>
    <n v="0"/>
    <s v="X"/>
    <n v="1"/>
    <s v=""/>
    <s v=""/>
    <s v=""/>
    <s v=""/>
    <n v="6"/>
    <n v="0"/>
    <m/>
    <n v="-591"/>
    <n v="0"/>
    <s v=""/>
    <s v=""/>
  </r>
  <r>
    <n v="30"/>
    <s v="32000000"/>
    <s v="Conector circular MIL-C-38999 serie III"/>
    <s v="1101756129"/>
    <s v="9"/>
    <d v="2024-06-17T00:00:00"/>
    <s v=""/>
    <s v="4800002579"/>
    <s v="880"/>
    <d v="2024-06-14T00:00:00"/>
    <s v=""/>
    <s v=""/>
    <d v="2024-06-18T00:00:00"/>
    <n v="0"/>
    <n v="0"/>
    <s v=""/>
    <n v="2"/>
    <n v="2"/>
    <n v="2"/>
    <n v="0"/>
    <n v="0"/>
    <n v="0"/>
    <s v="X"/>
    <s v="0.00"/>
    <s v=""/>
    <x v="0"/>
    <s v=""/>
    <s v="2804918"/>
    <s v=""/>
    <n v="0"/>
    <n v="0"/>
    <m/>
    <s v="7218|JA2581_1001"/>
    <n v="4"/>
    <s v="-"/>
    <m/>
    <s v="YES"/>
    <n v="2"/>
    <s v=""/>
    <s v=""/>
    <n v="0"/>
    <s v="X"/>
    <n v="1"/>
    <s v=""/>
    <s v=""/>
    <s v=""/>
    <s v=""/>
    <n v="6"/>
    <n v="0"/>
    <m/>
    <n v="-591"/>
    <n v="0"/>
    <s v=""/>
    <s v=""/>
  </r>
  <r>
    <n v="31"/>
    <s v="32000000"/>
    <s v="Conector circular MIL-C-38999 serie III"/>
    <s v="1101756129"/>
    <s v="10"/>
    <d v="2024-06-17T00:00:00"/>
    <s v=""/>
    <s v="4800002579"/>
    <s v="890"/>
    <d v="2024-06-14T00:00:00"/>
    <s v=""/>
    <s v=""/>
    <d v="2024-06-18T00:00:00"/>
    <n v="0"/>
    <n v="0"/>
    <s v=""/>
    <n v="9"/>
    <n v="9"/>
    <n v="9"/>
    <n v="0"/>
    <n v="0"/>
    <n v="0"/>
    <s v="X"/>
    <s v="0.00"/>
    <s v=""/>
    <x v="0"/>
    <s v=""/>
    <s v="2804847"/>
    <s v=""/>
    <n v="0"/>
    <n v="0"/>
    <m/>
    <s v="7218|JA2581_1001"/>
    <n v="4"/>
    <s v="-"/>
    <m/>
    <s v="YES"/>
    <n v="9"/>
    <s v=""/>
    <s v=""/>
    <n v="0"/>
    <s v="X"/>
    <n v="1"/>
    <s v=""/>
    <s v=""/>
    <s v=""/>
    <s v=""/>
    <n v="6"/>
    <n v="0"/>
    <m/>
    <n v="-591"/>
    <n v="0"/>
    <s v=""/>
    <s v=""/>
  </r>
  <r>
    <n v="32"/>
    <s v="32000000"/>
    <s v="Conector circular MIL-C-38999 serie III"/>
    <s v="1101756129"/>
    <s v="11"/>
    <d v="2024-06-17T00:00:00"/>
    <s v=""/>
    <s v="4800002579"/>
    <s v="900"/>
    <d v="2024-06-14T00:00:00"/>
    <s v=""/>
    <s v=""/>
    <d v="2024-06-18T00:00:00"/>
    <n v="0"/>
    <n v="0"/>
    <s v=""/>
    <n v="9"/>
    <n v="9"/>
    <n v="9"/>
    <n v="0"/>
    <n v="0"/>
    <n v="0"/>
    <s v="X"/>
    <s v="0.00"/>
    <s v=""/>
    <x v="0"/>
    <s v=""/>
    <s v="2804921"/>
    <s v=""/>
    <n v="0"/>
    <n v="0"/>
    <m/>
    <s v="7218|JA2581_1001"/>
    <n v="4"/>
    <s v="-"/>
    <m/>
    <s v="YES"/>
    <n v="9"/>
    <s v=""/>
    <s v=""/>
    <n v="0"/>
    <s v="X"/>
    <n v="1"/>
    <s v=""/>
    <s v=""/>
    <s v=""/>
    <s v=""/>
    <n v="6"/>
    <n v="0"/>
    <m/>
    <n v="-591"/>
    <n v="0"/>
    <s v=""/>
    <s v=""/>
  </r>
  <r>
    <n v="33"/>
    <s v="32000000"/>
    <s v="Conector circular MIL-C-38999 serie III"/>
    <s v="1101756129"/>
    <s v="12"/>
    <d v="2024-06-17T00:00:00"/>
    <s v=""/>
    <s v="4800002579"/>
    <s v="910"/>
    <d v="2024-06-14T00:00:00"/>
    <s v=""/>
    <s v=""/>
    <d v="2024-06-18T00:00:00"/>
    <n v="0"/>
    <n v="0"/>
    <s v=""/>
    <n v="29"/>
    <n v="29"/>
    <n v="29"/>
    <n v="0"/>
    <n v="0"/>
    <n v="0"/>
    <s v="X"/>
    <s v="0.00"/>
    <s v=""/>
    <x v="0"/>
    <s v=""/>
    <s v="2804849"/>
    <s v=""/>
    <n v="0"/>
    <n v="0"/>
    <m/>
    <s v="7218|JA2581_1001"/>
    <n v="4"/>
    <s v="-"/>
    <m/>
    <s v="YES"/>
    <n v="29"/>
    <s v=""/>
    <s v=""/>
    <n v="0"/>
    <s v="X"/>
    <n v="1"/>
    <s v=""/>
    <s v=""/>
    <s v=""/>
    <s v=""/>
    <n v="6"/>
    <n v="0"/>
    <m/>
    <n v="-591"/>
    <n v="0"/>
    <s v=""/>
    <s v=""/>
  </r>
  <r>
    <n v="34"/>
    <s v="32000000"/>
    <s v="Conector circular MIL-C-38999 serie III"/>
    <s v="1101756129"/>
    <s v="13"/>
    <d v="2024-06-17T00:00:00"/>
    <s v=""/>
    <s v="4800002579"/>
    <s v="920"/>
    <d v="2024-06-14T00:00:00"/>
    <s v=""/>
    <s v=""/>
    <d v="2024-06-18T00:00:00"/>
    <n v="0"/>
    <n v="0"/>
    <s v=""/>
    <n v="29"/>
    <n v="29"/>
    <n v="29"/>
    <n v="0"/>
    <n v="0"/>
    <n v="0"/>
    <s v="X"/>
    <s v="0.00"/>
    <s v=""/>
    <x v="0"/>
    <s v=""/>
    <s v="2804920"/>
    <s v=""/>
    <n v="0"/>
    <n v="0"/>
    <m/>
    <s v="7218|JA2581_1001"/>
    <n v="4"/>
    <s v="-"/>
    <m/>
    <s v="YES"/>
    <n v="29"/>
    <s v=""/>
    <s v=""/>
    <n v="0"/>
    <s v="X"/>
    <n v="1"/>
    <s v=""/>
    <s v=""/>
    <s v=""/>
    <s v=""/>
    <n v="6"/>
    <n v="0"/>
    <m/>
    <n v="-591"/>
    <n v="0"/>
    <s v=""/>
    <s v=""/>
  </r>
  <r>
    <n v="35"/>
    <s v="32000000"/>
    <s v="Conector circular MIL-C-38999 serie III"/>
    <s v="1101756211"/>
    <s v="1"/>
    <d v="2024-06-17T00:00:00"/>
    <s v=""/>
    <s v="4800002579"/>
    <s v="980"/>
    <d v="2024-06-14T00:00:00"/>
    <s v=""/>
    <s v=""/>
    <d v="2024-06-18T00:00:00"/>
    <n v="0"/>
    <n v="0"/>
    <s v=""/>
    <n v="1"/>
    <n v="1"/>
    <n v="1"/>
    <n v="0"/>
    <n v="0"/>
    <n v="0"/>
    <s v="X"/>
    <s v="0.00"/>
    <s v=""/>
    <x v="0"/>
    <s v=""/>
    <s v="2804923"/>
    <s v=""/>
    <n v="0"/>
    <n v="0"/>
    <m/>
    <s v="7218|JA2581_1001"/>
    <n v="4"/>
    <s v="-"/>
    <m/>
    <s v="YES"/>
    <n v="1"/>
    <s v=""/>
    <s v=""/>
    <n v="0"/>
    <s v="X"/>
    <n v="1"/>
    <s v=""/>
    <s v=""/>
    <s v=""/>
    <s v=""/>
    <n v="6"/>
    <n v="0"/>
    <m/>
    <n v="-591"/>
    <n v="0"/>
    <s v=""/>
    <s v=""/>
  </r>
  <r>
    <n v="36"/>
    <s v="39121413"/>
    <s v="Conector circular Amphenol India Hembra"/>
    <s v="1101756211"/>
    <s v="2"/>
    <d v="2024-06-17T00:00:00"/>
    <s v=""/>
    <s v="4800002579"/>
    <s v="990"/>
    <d v="2024-06-14T00:00:00"/>
    <s v=""/>
    <s v=""/>
    <d v="2024-06-18T00:00:00"/>
    <n v="0"/>
    <n v="0"/>
    <s v=""/>
    <n v="1"/>
    <n v="1"/>
    <n v="1"/>
    <n v="0"/>
    <n v="0"/>
    <n v="0"/>
    <s v="X"/>
    <s v="0.00"/>
    <s v=""/>
    <x v="0"/>
    <s v=""/>
    <s v="2475435"/>
    <s v=""/>
    <n v="0"/>
    <n v="0"/>
    <m/>
    <s v="7218|JA2581_1001"/>
    <n v="4"/>
    <s v="-"/>
    <m/>
    <s v="YES"/>
    <n v="1"/>
    <s v=""/>
    <s v=""/>
    <n v="0"/>
    <s v="X"/>
    <n v="1"/>
    <s v=""/>
    <s v=""/>
    <s v=""/>
    <s v=""/>
    <n v="6"/>
    <n v="0"/>
    <m/>
    <n v="-591"/>
    <n v="0"/>
    <s v=""/>
    <s v=""/>
  </r>
  <r>
    <n v="37"/>
    <s v="39121413"/>
    <s v="Conector circular Amphenol India Hembra"/>
    <s v="1101756211"/>
    <s v="3"/>
    <d v="2024-06-17T00:00:00"/>
    <s v=""/>
    <s v="4800002579"/>
    <s v="1000"/>
    <d v="2024-06-14T00:00:00"/>
    <s v=""/>
    <s v=""/>
    <d v="2024-06-18T00:00:00"/>
    <n v="0"/>
    <n v="0"/>
    <s v=""/>
    <n v="10"/>
    <n v="10"/>
    <n v="10"/>
    <n v="0"/>
    <n v="0"/>
    <n v="0"/>
    <s v="X"/>
    <s v="0.00"/>
    <s v=""/>
    <x v="0"/>
    <s v=""/>
    <s v="2475437"/>
    <s v=""/>
    <n v="0"/>
    <n v="0"/>
    <m/>
    <s v="7218|JA2581_1001"/>
    <n v="4"/>
    <s v="-"/>
    <m/>
    <s v="YES"/>
    <n v="10"/>
    <s v=""/>
    <s v=""/>
    <n v="0"/>
    <s v="X"/>
    <n v="1"/>
    <s v=""/>
    <s v=""/>
    <s v=""/>
    <s v=""/>
    <n v="6"/>
    <n v="0"/>
    <m/>
    <n v="-591"/>
    <n v="0"/>
    <s v=""/>
    <s v=""/>
  </r>
  <r>
    <n v="38"/>
    <s v="39121413"/>
    <s v="Conector circular Souriau Sunbank by Eat"/>
    <s v="1101756211"/>
    <s v="4"/>
    <d v="2024-06-17T00:00:00"/>
    <s v=""/>
    <s v="4800002579"/>
    <s v="1010"/>
    <d v="2024-06-14T00:00:00"/>
    <s v=""/>
    <s v=""/>
    <d v="2024-06-18T00:00:00"/>
    <n v="0"/>
    <n v="0"/>
    <s v=""/>
    <n v="2"/>
    <n v="2"/>
    <n v="2"/>
    <n v="0"/>
    <n v="0"/>
    <n v="0"/>
    <s v="X"/>
    <s v="0.00"/>
    <s v=""/>
    <x v="0"/>
    <s v=""/>
    <s v="7601259"/>
    <s v=""/>
    <n v="0"/>
    <n v="0"/>
    <m/>
    <s v="7218|JA2581_1001"/>
    <n v="4"/>
    <s v="-"/>
    <m/>
    <s v="YES"/>
    <n v="2"/>
    <s v=""/>
    <s v=""/>
    <n v="0"/>
    <s v="X"/>
    <n v="1"/>
    <s v=""/>
    <s v=""/>
    <s v=""/>
    <s v=""/>
    <n v="6"/>
    <n v="0"/>
    <m/>
    <n v="-591"/>
    <n v="0"/>
    <s v=""/>
    <s v=""/>
  </r>
  <r>
    <n v="39"/>
    <s v="39121415"/>
    <s v="Conector D-sub FCT from Molex, Serie 173"/>
    <s v="1101756211"/>
    <s v="5"/>
    <d v="2024-06-17T00:00:00"/>
    <s v=""/>
    <s v="4800002579"/>
    <s v="1020"/>
    <d v="2024-06-14T00:00:00"/>
    <s v=""/>
    <s v=""/>
    <d v="2024-06-18T00:00:00"/>
    <n v="0"/>
    <n v="0"/>
    <s v=""/>
    <n v="5"/>
    <n v="5"/>
    <n v="5"/>
    <n v="0"/>
    <n v="0"/>
    <n v="0"/>
    <s v="X"/>
    <s v="0.00"/>
    <s v=""/>
    <x v="0"/>
    <s v=""/>
    <s v="2075813"/>
    <s v=""/>
    <n v="0"/>
    <n v="0"/>
    <m/>
    <s v="7218|JA2581_1001"/>
    <n v="4"/>
    <s v="-"/>
    <m/>
    <s v="YES"/>
    <n v="5"/>
    <s v=""/>
    <s v=""/>
    <n v="0"/>
    <s v="X"/>
    <n v="1"/>
    <s v=""/>
    <s v=""/>
    <s v=""/>
    <s v=""/>
    <n v="6"/>
    <n v="0"/>
    <m/>
    <n v="-591"/>
    <n v="0"/>
    <s v=""/>
    <s v=""/>
  </r>
  <r>
    <n v="40"/>
    <s v="39121421"/>
    <s v="Carcasa de conector Molex 39-01-4031, Se"/>
    <s v="1101756211"/>
    <s v="6"/>
    <d v="2024-06-17T00:00:00"/>
    <s v=""/>
    <s v="4800002579"/>
    <s v="1030"/>
    <d v="2024-06-14T00:00:00"/>
    <s v=""/>
    <s v=""/>
    <d v="2024-06-18T00:00:00"/>
    <n v="0"/>
    <n v="0"/>
    <s v=""/>
    <n v="100"/>
    <n v="100"/>
    <n v="100"/>
    <n v="0"/>
    <n v="0"/>
    <n v="0"/>
    <s v="X"/>
    <s v="0.00"/>
    <s v=""/>
    <x v="0"/>
    <s v=""/>
    <s v="6795842P"/>
    <s v=""/>
    <n v="0"/>
    <n v="0"/>
    <m/>
    <s v="7218|JA2581_1001"/>
    <n v="4"/>
    <s v="-"/>
    <m/>
    <s v="YES"/>
    <n v="100"/>
    <s v=""/>
    <s v=""/>
    <n v="0"/>
    <s v="X"/>
    <n v="1"/>
    <s v=""/>
    <s v=""/>
    <s v=""/>
    <s v=""/>
    <n v="6"/>
    <n v="0"/>
    <m/>
    <n v="-591"/>
    <n v="0"/>
    <s v=""/>
    <s v=""/>
  </r>
  <r>
    <n v="41"/>
    <s v="39121432"/>
    <s v="Contacto de crimpado Molex 39-00-0039, M"/>
    <s v="1101756211"/>
    <s v="7"/>
    <d v="2024-06-17T00:00:00"/>
    <s v=""/>
    <s v="4800002579"/>
    <s v="1040"/>
    <d v="2024-06-14T00:00:00"/>
    <s v=""/>
    <s v=""/>
    <d v="2024-06-18T00:00:00"/>
    <n v="0"/>
    <n v="0"/>
    <s v=""/>
    <n v="1000"/>
    <n v="1000"/>
    <n v="1000"/>
    <n v="0"/>
    <n v="0"/>
    <n v="0"/>
    <s v="X"/>
    <s v="0.00"/>
    <s v=""/>
    <x v="0"/>
    <s v=""/>
    <s v="1729134P"/>
    <s v=""/>
    <n v="0"/>
    <n v="0"/>
    <m/>
    <s v="7218|JA2581_1001"/>
    <n v="4"/>
    <s v="-"/>
    <m/>
    <s v="YES"/>
    <n v="1000"/>
    <s v=""/>
    <s v=""/>
    <n v="0"/>
    <s v="X"/>
    <n v="1"/>
    <s v=""/>
    <s v=""/>
    <s v=""/>
    <s v=""/>
    <n v="6"/>
    <n v="0"/>
    <m/>
    <n v="-591"/>
    <n v="0"/>
    <s v=""/>
    <s v=""/>
  </r>
  <r>
    <n v="42"/>
    <s v="39121421"/>
    <s v="Carcasa de conector de crimpado Molex 39"/>
    <s v="1101756211"/>
    <s v="8"/>
    <d v="2024-06-17T00:00:00"/>
    <s v=""/>
    <s v="4800002579"/>
    <s v="1050"/>
    <d v="2024-06-14T00:00:00"/>
    <s v=""/>
    <s v=""/>
    <d v="2024-06-18T00:00:00"/>
    <n v="0"/>
    <n v="0"/>
    <s v=""/>
    <n v="30"/>
    <n v="30"/>
    <n v="30"/>
    <n v="0"/>
    <n v="0"/>
    <n v="0"/>
    <s v="X"/>
    <s v="0.00"/>
    <s v=""/>
    <x v="0"/>
    <s v=""/>
    <s v="2076789"/>
    <s v=""/>
    <n v="0"/>
    <n v="0"/>
    <m/>
    <s v="7218|JA2581_1001"/>
    <n v="4"/>
    <s v="-"/>
    <m/>
    <s v="YES"/>
    <n v="30"/>
    <s v=""/>
    <s v=""/>
    <n v="0"/>
    <s v="X"/>
    <n v="1"/>
    <s v=""/>
    <s v=""/>
    <s v=""/>
    <s v=""/>
    <n v="6"/>
    <n v="0"/>
    <m/>
    <n v="-591"/>
    <n v="0"/>
    <s v=""/>
    <s v=""/>
  </r>
  <r>
    <n v="43"/>
    <s v="39121432"/>
    <s v="Contacto de crimpado Molex 39-00-0041, M"/>
    <s v="1101756211"/>
    <s v="9"/>
    <d v="2024-06-17T00:00:00"/>
    <s v=""/>
    <s v="4800002579"/>
    <s v="1060"/>
    <d v="2024-06-14T00:00:00"/>
    <s v=""/>
    <s v=""/>
    <d v="2024-06-18T00:00:00"/>
    <n v="0"/>
    <n v="0"/>
    <s v=""/>
    <n v="1000"/>
    <n v="1000"/>
    <n v="1000"/>
    <n v="0"/>
    <n v="0"/>
    <n v="0"/>
    <s v="X"/>
    <s v="0.00"/>
    <s v=""/>
    <x v="0"/>
    <s v=""/>
    <s v="1729140P"/>
    <s v=""/>
    <n v="0"/>
    <n v="0"/>
    <m/>
    <s v="7218|JA2581_1001"/>
    <n v="4"/>
    <s v="-"/>
    <m/>
    <s v="YES"/>
    <n v="1000"/>
    <s v=""/>
    <s v=""/>
    <n v="0"/>
    <s v="X"/>
    <n v="1"/>
    <s v=""/>
    <s v=""/>
    <s v=""/>
    <s v=""/>
    <n v="6"/>
    <n v="0"/>
    <m/>
    <n v="-591"/>
    <n v="0"/>
    <s v=""/>
    <s v=""/>
  </r>
  <r>
    <n v="44"/>
    <s v="39121432"/>
    <s v="Contacto de crimpado hembra Molex serie"/>
    <s v="1101756211"/>
    <s v="10"/>
    <d v="2024-06-17T00:00:00"/>
    <s v=""/>
    <s v="4800002579"/>
    <s v="1070"/>
    <d v="2024-06-14T00:00:00"/>
    <s v=""/>
    <s v=""/>
    <d v="2024-06-18T00:00:00"/>
    <n v="0"/>
    <n v="0"/>
    <s v=""/>
    <n v="250"/>
    <n v="250"/>
    <n v="250"/>
    <n v="0"/>
    <n v="0"/>
    <n v="0"/>
    <s v="X"/>
    <s v="0.00"/>
    <s v=""/>
    <x v="0"/>
    <s v=""/>
    <s v="2363050P"/>
    <s v=""/>
    <n v="0"/>
    <n v="0"/>
    <m/>
    <s v="7218|JA2581_1001"/>
    <n v="4"/>
    <s v="-"/>
    <m/>
    <s v="YES"/>
    <n v="250"/>
    <s v=""/>
    <s v=""/>
    <n v="0"/>
    <s v="X"/>
    <n v="1"/>
    <s v=""/>
    <s v=""/>
    <s v=""/>
    <s v=""/>
    <n v="6"/>
    <n v="0"/>
    <m/>
    <n v="-591"/>
    <n v="0"/>
    <s v=""/>
    <s v=""/>
  </r>
  <r>
    <n v="45"/>
    <s v="39121432"/>
    <s v="Contacto de crimpado macho Molex serie S"/>
    <s v="1101756211"/>
    <s v="11"/>
    <d v="2024-06-17T00:00:00"/>
    <s v=""/>
    <s v="4800002579"/>
    <s v="1080"/>
    <d v="2024-06-14T00:00:00"/>
    <s v=""/>
    <s v=""/>
    <d v="2024-06-18T00:00:00"/>
    <n v="0"/>
    <n v="0"/>
    <s v=""/>
    <n v="250"/>
    <n v="250"/>
    <n v="250"/>
    <n v="0"/>
    <n v="0"/>
    <n v="0"/>
    <s v="X"/>
    <s v="0.00"/>
    <s v=""/>
    <x v="0"/>
    <s v=""/>
    <s v="2363044P"/>
    <s v=""/>
    <n v="0"/>
    <n v="0"/>
    <m/>
    <s v="7218|JA2581_1001"/>
    <n v="4"/>
    <s v="-"/>
    <m/>
    <s v="YES"/>
    <n v="250"/>
    <s v=""/>
    <s v=""/>
    <n v="0"/>
    <s v="X"/>
    <n v="1"/>
    <s v=""/>
    <s v=""/>
    <s v=""/>
    <s v=""/>
    <n v="6"/>
    <n v="0"/>
    <m/>
    <n v="-591"/>
    <n v="0"/>
    <s v=""/>
    <s v=""/>
  </r>
  <r>
    <n v="46"/>
    <s v="39121421"/>
    <s v="Carcasa de conector Molex 50-57-9204, Se"/>
    <s v="1101756211"/>
    <s v="12"/>
    <d v="2024-06-17T00:00:00"/>
    <s v=""/>
    <s v="4800002579"/>
    <s v="1090"/>
    <d v="2024-06-14T00:00:00"/>
    <s v=""/>
    <s v=""/>
    <d v="2024-06-18T00:00:00"/>
    <n v="0"/>
    <n v="0"/>
    <s v=""/>
    <n v="10"/>
    <n v="10"/>
    <n v="10"/>
    <n v="0"/>
    <n v="0"/>
    <n v="0"/>
    <s v="X"/>
    <s v="0.00"/>
    <s v=""/>
    <x v="0"/>
    <s v=""/>
    <s v="6703887"/>
    <s v=""/>
    <n v="0"/>
    <n v="0"/>
    <m/>
    <s v="7218|JA2581_1001"/>
    <n v="4"/>
    <s v="-"/>
    <m/>
    <s v="YES"/>
    <n v="10"/>
    <s v=""/>
    <s v=""/>
    <n v="0"/>
    <s v="X"/>
    <n v="1"/>
    <s v=""/>
    <s v=""/>
    <s v=""/>
    <s v=""/>
    <n v="6"/>
    <n v="0"/>
    <m/>
    <n v="-591"/>
    <n v="0"/>
    <s v=""/>
    <s v=""/>
  </r>
  <r>
    <n v="47"/>
    <s v="39121421"/>
    <s v="Carcasa de conector Molex 50-57-9404, Se"/>
    <s v="1101756211"/>
    <s v="13"/>
    <d v="2024-06-17T00:00:00"/>
    <s v=""/>
    <s v="4800002579"/>
    <s v="1100"/>
    <d v="2024-06-14T00:00:00"/>
    <s v=""/>
    <s v=""/>
    <d v="2024-06-18T00:00:00"/>
    <n v="0"/>
    <n v="0"/>
    <s v=""/>
    <n v="10"/>
    <n v="10"/>
    <n v="10"/>
    <n v="0"/>
    <n v="0"/>
    <n v="0"/>
    <s v="X"/>
    <s v="0.00"/>
    <s v=""/>
    <x v="0"/>
    <s v=""/>
    <s v="6783161"/>
    <s v=""/>
    <n v="0"/>
    <n v="0"/>
    <m/>
    <s v="7218|JA2581_1001"/>
    <n v="4"/>
    <s v="-"/>
    <m/>
    <s v="YES"/>
    <n v="10"/>
    <s v=""/>
    <s v=""/>
    <n v="0"/>
    <s v="X"/>
    <n v="1"/>
    <s v=""/>
    <s v=""/>
    <s v=""/>
    <s v=""/>
    <n v="6"/>
    <n v="0"/>
    <m/>
    <n v="-591"/>
    <n v="0"/>
    <s v=""/>
    <s v=""/>
  </r>
  <r>
    <n v="48"/>
    <s v="39121432"/>
    <s v="Contacto de crimpado hembra Molex serie"/>
    <s v="1101756211"/>
    <s v="14"/>
    <d v="2024-06-17T00:00:00"/>
    <s v=""/>
    <s v="4800002579"/>
    <s v="1110"/>
    <d v="2024-06-14T00:00:00"/>
    <s v=""/>
    <s v=""/>
    <d v="2024-06-18T00:00:00"/>
    <n v="0"/>
    <n v="0"/>
    <s v=""/>
    <n v="1000"/>
    <n v="1000"/>
    <n v="1000"/>
    <n v="0"/>
    <n v="0"/>
    <n v="0"/>
    <s v="X"/>
    <s v="0.00"/>
    <s v=""/>
    <x v="0"/>
    <s v=""/>
    <s v="6794742P"/>
    <s v=""/>
    <n v="0"/>
    <n v="0"/>
    <m/>
    <s v="7218|JA2581_1001"/>
    <n v="4"/>
    <s v="-"/>
    <m/>
    <s v="YES"/>
    <n v="1000"/>
    <s v=""/>
    <s v=""/>
    <n v="0"/>
    <s v="X"/>
    <n v="1"/>
    <s v=""/>
    <s v=""/>
    <s v=""/>
    <s v=""/>
    <n v="6"/>
    <n v="0"/>
    <m/>
    <n v="-591"/>
    <n v="0"/>
    <s v=""/>
    <s v=""/>
  </r>
  <r>
    <n v="49"/>
    <s v="39121421"/>
    <s v="Carcasa de conector Molex 43025-0600, Se"/>
    <s v="1101756211"/>
    <s v="15"/>
    <d v="2024-06-17T00:00:00"/>
    <s v=""/>
    <s v="4800002579"/>
    <s v="1120"/>
    <d v="2024-06-14T00:00:00"/>
    <s v=""/>
    <s v=""/>
    <d v="2024-06-18T00:00:00"/>
    <n v="0"/>
    <n v="0"/>
    <s v=""/>
    <n v="125"/>
    <n v="125"/>
    <n v="125"/>
    <n v="0"/>
    <n v="0"/>
    <n v="0"/>
    <s v="X"/>
    <s v="0.00"/>
    <s v=""/>
    <x v="0"/>
    <s v=""/>
    <s v="2332769P"/>
    <s v=""/>
    <n v="0"/>
    <n v="0"/>
    <m/>
    <s v="7218|JA2581_1001"/>
    <n v="4"/>
    <s v="-"/>
    <m/>
    <s v="YES"/>
    <n v="125"/>
    <s v=""/>
    <s v=""/>
    <n v="0"/>
    <s v="X"/>
    <n v="1"/>
    <s v=""/>
    <s v=""/>
    <s v=""/>
    <s v=""/>
    <n v="6"/>
    <n v="0"/>
    <m/>
    <n v="-591"/>
    <n v="0"/>
    <s v=""/>
    <s v=""/>
  </r>
  <r>
    <n v="50"/>
    <s v="39121421"/>
    <s v="Carcasa de conector Molex 43020-0600, Se"/>
    <s v="1101756211"/>
    <s v="16"/>
    <d v="2024-06-17T00:00:00"/>
    <s v=""/>
    <s v="4800002579"/>
    <s v="1130"/>
    <d v="2024-06-14T00:00:00"/>
    <s v=""/>
    <s v=""/>
    <d v="2024-06-18T00:00:00"/>
    <n v="0"/>
    <n v="0"/>
    <s v=""/>
    <n v="100"/>
    <n v="100"/>
    <n v="100"/>
    <n v="0"/>
    <n v="0"/>
    <n v="0"/>
    <s v="X"/>
    <s v="0.00"/>
    <s v=""/>
    <x v="0"/>
    <s v=""/>
    <s v="2332826P"/>
    <s v=""/>
    <n v="0"/>
    <n v="0"/>
    <m/>
    <s v="7218|JA2581_1001"/>
    <n v="4"/>
    <s v="-"/>
    <m/>
    <s v="YES"/>
    <n v="100"/>
    <s v=""/>
    <s v=""/>
    <n v="0"/>
    <s v="X"/>
    <n v="1"/>
    <s v=""/>
    <s v=""/>
    <s v=""/>
    <s v=""/>
    <n v="6"/>
    <n v="0"/>
    <m/>
    <n v="-591"/>
    <n v="0"/>
    <s v=""/>
    <s v=""/>
  </r>
  <r>
    <n v="51"/>
    <s v="39121432"/>
    <s v="Contacto de crimpado hembra Molex serie"/>
    <s v="1101756211"/>
    <s v="17"/>
    <d v="2024-06-17T00:00:00"/>
    <s v=""/>
    <s v="4800002579"/>
    <s v="1140"/>
    <d v="2024-06-14T00:00:00"/>
    <s v=""/>
    <s v=""/>
    <d v="2024-06-18T00:00:00"/>
    <n v="0"/>
    <n v="0"/>
    <s v=""/>
    <n v="100"/>
    <n v="100"/>
    <n v="100"/>
    <n v="0"/>
    <n v="0"/>
    <n v="0"/>
    <s v="X"/>
    <s v="0.00"/>
    <s v=""/>
    <x v="0"/>
    <s v=""/>
    <s v="2333009"/>
    <s v=""/>
    <n v="0"/>
    <n v="0"/>
    <m/>
    <s v="7218|JA2581_1001"/>
    <n v="4"/>
    <s v="-"/>
    <m/>
    <s v="YES"/>
    <n v="100"/>
    <s v=""/>
    <s v=""/>
    <n v="0"/>
    <s v="X"/>
    <n v="1"/>
    <s v=""/>
    <s v=""/>
    <s v=""/>
    <s v=""/>
    <n v="6"/>
    <n v="0"/>
    <m/>
    <n v="-591"/>
    <n v="0"/>
    <s v=""/>
    <s v=""/>
  </r>
  <r>
    <n v="52"/>
    <s v="39121432"/>
    <s v="Contacto de terminal de crimpado Molex 4"/>
    <s v="1101756211"/>
    <s v="18"/>
    <d v="2024-06-17T00:00:00"/>
    <s v=""/>
    <s v="4800002579"/>
    <s v="1150"/>
    <d v="2024-06-14T00:00:00"/>
    <s v=""/>
    <s v=""/>
    <d v="2024-06-18T00:00:00"/>
    <n v="0"/>
    <n v="0"/>
    <s v=""/>
    <n v="100"/>
    <n v="100"/>
    <n v="100"/>
    <n v="0"/>
    <n v="0"/>
    <n v="0"/>
    <s v="X"/>
    <s v="0.00"/>
    <s v=""/>
    <x v="0"/>
    <s v=""/>
    <s v="2333037"/>
    <s v=""/>
    <n v="0"/>
    <n v="0"/>
    <m/>
    <s v="7218|JA2581_1001"/>
    <n v="4"/>
    <s v="-"/>
    <m/>
    <s v="YES"/>
    <n v="100"/>
    <s v=""/>
    <s v=""/>
    <n v="0"/>
    <s v="X"/>
    <n v="1"/>
    <s v=""/>
    <s v=""/>
    <s v=""/>
    <s v=""/>
    <n v="6"/>
    <n v="0"/>
    <m/>
    <n v="-591"/>
    <n v="0"/>
    <s v=""/>
    <s v=""/>
  </r>
  <r>
    <n v="53"/>
    <s v="39121432"/>
    <s v="Contacto de crimpado hembra Molex serie"/>
    <s v="1101756236"/>
    <s v="1"/>
    <d v="2024-06-17T00:00:00"/>
    <s v=""/>
    <s v="4800002579"/>
    <s v="1220"/>
    <d v="2024-06-14T00:00:00"/>
    <s v=""/>
    <s v=""/>
    <d v="2024-06-18T00:00:00"/>
    <n v="0"/>
    <n v="0"/>
    <s v=""/>
    <n v="100"/>
    <n v="100"/>
    <n v="100"/>
    <n v="0"/>
    <n v="0"/>
    <n v="0"/>
    <s v="X"/>
    <s v="0.00"/>
    <s v=""/>
    <x v="0"/>
    <s v=""/>
    <s v="6706293"/>
    <s v=""/>
    <n v="0"/>
    <n v="0"/>
    <m/>
    <s v="7218|JA2581_1001"/>
    <n v="4"/>
    <s v="-"/>
    <m/>
    <s v="YES"/>
    <n v="100"/>
    <s v=""/>
    <s v=""/>
    <n v="0"/>
    <s v="X"/>
    <n v="1"/>
    <s v=""/>
    <s v=""/>
    <s v=""/>
    <s v=""/>
    <n v="6"/>
    <n v="0"/>
    <m/>
    <n v="-591"/>
    <n v="0"/>
    <s v=""/>
    <s v=""/>
  </r>
  <r>
    <n v="54"/>
    <s v="39121421"/>
    <s v="Carcasa de conector Molex 51110-0860, Se"/>
    <s v="1101756236"/>
    <s v="2"/>
    <d v="2024-06-17T00:00:00"/>
    <s v=""/>
    <s v="4800002579"/>
    <s v="1230"/>
    <d v="2024-06-14T00:00:00"/>
    <s v=""/>
    <s v=""/>
    <d v="2024-06-18T00:00:00"/>
    <n v="0"/>
    <n v="0"/>
    <s v=""/>
    <n v="100"/>
    <n v="100"/>
    <n v="100"/>
    <n v="0"/>
    <n v="0"/>
    <n v="0"/>
    <s v="X"/>
    <s v="0.00"/>
    <s v=""/>
    <x v="0"/>
    <s v=""/>
    <s v="6703607"/>
    <s v=""/>
    <n v="0"/>
    <n v="0"/>
    <m/>
    <s v="7218|JA2581_1001"/>
    <n v="4"/>
    <s v="-"/>
    <m/>
    <s v="YES"/>
    <n v="100"/>
    <s v=""/>
    <s v=""/>
    <n v="0"/>
    <s v="X"/>
    <n v="1"/>
    <s v=""/>
    <s v=""/>
    <s v=""/>
    <s v=""/>
    <n v="6"/>
    <n v="0"/>
    <m/>
    <n v="-591"/>
    <n v="0"/>
    <s v=""/>
    <s v=""/>
  </r>
  <r>
    <n v="55"/>
    <s v="39121432"/>
    <s v="Puntera hueca de crimpado Schneider Elec"/>
    <s v="1101756236"/>
    <s v="3"/>
    <d v="2024-06-17T00:00:00"/>
    <s v=""/>
    <s v="4800002579"/>
    <s v="1240"/>
    <d v="2024-06-14T00:00:00"/>
    <s v=""/>
    <s v=""/>
    <d v="2024-06-18T00:00:00"/>
    <n v="0"/>
    <n v="0"/>
    <s v=""/>
    <n v="3"/>
    <n v="3"/>
    <n v="3"/>
    <n v="0"/>
    <n v="0"/>
    <n v="0"/>
    <s v="X"/>
    <s v="0.00"/>
    <s v=""/>
    <x v="0"/>
    <s v=""/>
    <s v="2546429"/>
    <s v=""/>
    <n v="0"/>
    <n v="0"/>
    <m/>
    <s v="7218|JA2581_1001"/>
    <n v="4"/>
    <s v="-"/>
    <m/>
    <s v="YES"/>
    <n v="3"/>
    <s v=""/>
    <s v=""/>
    <n v="0"/>
    <s v="X"/>
    <n v="1"/>
    <s v=""/>
    <s v=""/>
    <s v=""/>
    <s v=""/>
    <n v="6"/>
    <n v="0"/>
    <m/>
    <n v="-591"/>
    <n v="0"/>
    <s v=""/>
    <s v=""/>
  </r>
  <r>
    <n v="56"/>
    <s v="31163100"/>
    <s v="Tornillo de conector - Bloqueo roscado,"/>
    <s v="1101756236"/>
    <s v="4"/>
    <d v="2024-06-17T00:00:00"/>
    <s v=""/>
    <s v="4800002579"/>
    <s v="1250"/>
    <d v="2024-06-14T00:00:00"/>
    <s v=""/>
    <s v=""/>
    <d v="2024-06-18T00:00:00"/>
    <n v="0"/>
    <n v="0"/>
    <s v=""/>
    <n v="400"/>
    <n v="400"/>
    <n v="400"/>
    <n v="0"/>
    <n v="0"/>
    <n v="0"/>
    <s v="X"/>
    <s v="0.00"/>
    <s v=""/>
    <x v="0"/>
    <s v=""/>
    <s v="0453886"/>
    <s v=""/>
    <n v="0"/>
    <n v="0"/>
    <m/>
    <s v="7218|JA2581_1001"/>
    <n v="4"/>
    <s v="-"/>
    <m/>
    <s v="YES"/>
    <n v="400"/>
    <s v=""/>
    <s v=""/>
    <n v="0"/>
    <s v="X"/>
    <n v="1"/>
    <s v=""/>
    <s v=""/>
    <s v=""/>
    <s v=""/>
    <n v="6"/>
    <n v="0"/>
    <m/>
    <n v="-591"/>
    <n v="0"/>
    <s v=""/>
    <s v=""/>
  </r>
  <r>
    <n v="57"/>
    <s v="11162114"/>
    <s v="Cinta de gancho y bucle Velcro de color"/>
    <s v="1101756236"/>
    <s v="5"/>
    <d v="2024-06-17T00:00:00"/>
    <s v=""/>
    <s v="4800002579"/>
    <s v="1260"/>
    <d v="2024-06-14T00:00:00"/>
    <s v=""/>
    <s v=""/>
    <d v="2024-06-18T00:00:00"/>
    <n v="0"/>
    <n v="0"/>
    <s v=""/>
    <n v="1"/>
    <n v="1"/>
    <n v="1"/>
    <n v="0"/>
    <n v="0"/>
    <n v="0"/>
    <s v="X"/>
    <s v="0.00"/>
    <s v=""/>
    <x v="0"/>
    <s v=""/>
    <s v="4239533"/>
    <s v=""/>
    <n v="0"/>
    <n v="0"/>
    <m/>
    <s v="7218|JA2581_1001"/>
    <n v="4"/>
    <s v="-"/>
    <m/>
    <s v="YES"/>
    <n v="1"/>
    <s v=""/>
    <s v=""/>
    <n v="0"/>
    <s v="X"/>
    <n v="1"/>
    <s v=""/>
    <s v=""/>
    <s v=""/>
    <s v=""/>
    <n v="6"/>
    <n v="0"/>
    <m/>
    <n v="-591"/>
    <n v="0"/>
    <s v=""/>
    <s v=""/>
  </r>
  <r>
    <n v="58"/>
    <s v="39121432"/>
    <s v="Terminal redondo aislado de Cobre RS PRO"/>
    <s v="1101756236"/>
    <s v="6"/>
    <d v="2024-06-17T00:00:00"/>
    <s v=""/>
    <s v="4800002579"/>
    <s v="1270"/>
    <d v="2024-06-14T00:00:00"/>
    <s v=""/>
    <s v=""/>
    <d v="2024-06-18T00:00:00"/>
    <n v="0"/>
    <n v="0"/>
    <s v=""/>
    <n v="100"/>
    <n v="100"/>
    <n v="100"/>
    <n v="0"/>
    <n v="0"/>
    <n v="0"/>
    <s v="X"/>
    <s v="0.00"/>
    <s v=""/>
    <x v="0"/>
    <s v=""/>
    <s v="2673919"/>
    <s v=""/>
    <n v="0"/>
    <n v="0"/>
    <m/>
    <s v="7218|JA2581_1001"/>
    <n v="4"/>
    <s v="-"/>
    <m/>
    <s v="YES"/>
    <n v="100"/>
    <s v=""/>
    <s v=""/>
    <n v="0"/>
    <s v="X"/>
    <n v="1"/>
    <s v=""/>
    <s v=""/>
    <s v=""/>
    <s v=""/>
    <n v="6"/>
    <n v="0"/>
    <m/>
    <n v="-591"/>
    <n v="0"/>
    <s v=""/>
    <s v=""/>
  </r>
  <r>
    <n v="59"/>
    <s v="39121432"/>
    <s v="Terminal redondo aislado de Cobre RS PRO"/>
    <s v="1101756236"/>
    <s v="7"/>
    <d v="2024-06-17T00:00:00"/>
    <s v=""/>
    <s v="4800002579"/>
    <s v="1280"/>
    <d v="2024-06-14T00:00:00"/>
    <s v=""/>
    <s v=""/>
    <d v="2024-06-18T00:00:00"/>
    <n v="0"/>
    <n v="0"/>
    <s v=""/>
    <n v="100"/>
    <n v="100"/>
    <n v="100"/>
    <n v="0"/>
    <n v="0"/>
    <n v="0"/>
    <s v="X"/>
    <s v="0.00"/>
    <s v=""/>
    <x v="0"/>
    <s v=""/>
    <s v="2673880"/>
    <s v=""/>
    <n v="0"/>
    <n v="0"/>
    <m/>
    <s v="7218|JA2581_1001"/>
    <n v="4"/>
    <s v="-"/>
    <m/>
    <s v="YES"/>
    <n v="100"/>
    <s v=""/>
    <s v=""/>
    <n v="0"/>
    <s v="X"/>
    <n v="1"/>
    <s v=""/>
    <s v=""/>
    <s v=""/>
    <s v=""/>
    <n v="6"/>
    <n v="0"/>
    <m/>
    <n v="-591"/>
    <n v="0"/>
    <s v=""/>
    <s v=""/>
  </r>
  <r>
    <n v="60"/>
    <s v="39121432"/>
    <s v="Terminal redondo aislado de Cobre RS PRO"/>
    <s v="1101756236"/>
    <s v="8"/>
    <d v="2024-06-17T00:00:00"/>
    <s v=""/>
    <s v="4800002579"/>
    <s v="1290"/>
    <d v="2024-06-14T00:00:00"/>
    <s v=""/>
    <s v=""/>
    <d v="2024-06-18T00:00:00"/>
    <n v="0"/>
    <n v="0"/>
    <s v=""/>
    <n v="500"/>
    <n v="500"/>
    <n v="500"/>
    <n v="0"/>
    <n v="0"/>
    <n v="0"/>
    <s v="X"/>
    <s v="0.00"/>
    <s v=""/>
    <x v="0"/>
    <s v=""/>
    <s v="2673650"/>
    <s v=""/>
    <n v="0"/>
    <n v="0"/>
    <m/>
    <s v="7218|JA2581_1001"/>
    <n v="4"/>
    <s v="-"/>
    <m/>
    <s v="YES"/>
    <n v="500"/>
    <s v=""/>
    <s v=""/>
    <n v="0"/>
    <s v="X"/>
    <n v="1"/>
    <s v=""/>
    <s v=""/>
    <s v=""/>
    <s v=""/>
    <n v="6"/>
    <n v="0"/>
    <m/>
    <n v="-591"/>
    <n v="0"/>
    <s v=""/>
    <s v=""/>
  </r>
  <r>
    <n v="61"/>
    <s v="39121432"/>
    <s v="Terminal redondo aislado de Cobre RS PRO"/>
    <s v="1101756236"/>
    <s v="9"/>
    <d v="2024-06-17T00:00:00"/>
    <s v=""/>
    <s v="4800002579"/>
    <s v="1300"/>
    <d v="2024-06-14T00:00:00"/>
    <s v=""/>
    <s v=""/>
    <d v="2024-06-18T00:00:00"/>
    <n v="0"/>
    <n v="0"/>
    <s v=""/>
    <n v="200"/>
    <n v="200"/>
    <n v="200"/>
    <n v="0"/>
    <n v="0"/>
    <n v="0"/>
    <s v="X"/>
    <s v="0.00"/>
    <s v=""/>
    <x v="0"/>
    <s v=""/>
    <s v="2394098"/>
    <s v=""/>
    <n v="0"/>
    <n v="0"/>
    <m/>
    <s v="7218|JA2581_1001"/>
    <n v="4"/>
    <s v="-"/>
    <m/>
    <s v="YES"/>
    <n v="200"/>
    <s v=""/>
    <s v=""/>
    <n v="0"/>
    <s v="X"/>
    <n v="1"/>
    <s v=""/>
    <s v=""/>
    <s v=""/>
    <s v=""/>
    <n v="6"/>
    <n v="0"/>
    <m/>
    <n v="-591"/>
    <n v="0"/>
    <s v=""/>
    <s v=""/>
  </r>
  <r>
    <n v="62"/>
    <s v="39121432"/>
    <s v="Terminal de horquilla RS PRO, Aislado, M"/>
    <s v="1101756236"/>
    <s v="10"/>
    <d v="2024-06-17T00:00:00"/>
    <s v=""/>
    <s v="4800002579"/>
    <s v="1310"/>
    <d v="2024-06-14T00:00:00"/>
    <s v=""/>
    <s v=""/>
    <d v="2024-06-18T00:00:00"/>
    <n v="0"/>
    <n v="0"/>
    <s v=""/>
    <n v="200"/>
    <n v="200"/>
    <n v="200"/>
    <n v="0"/>
    <n v="0"/>
    <n v="0"/>
    <s v="X"/>
    <s v="0.00"/>
    <s v=""/>
    <x v="0"/>
    <s v=""/>
    <s v="0534272"/>
    <s v=""/>
    <n v="0"/>
    <n v="0"/>
    <m/>
    <s v="7218|JA2581_1001"/>
    <n v="4"/>
    <s v="-"/>
    <m/>
    <s v="YES"/>
    <n v="200"/>
    <s v=""/>
    <s v=""/>
    <n v="0"/>
    <s v="X"/>
    <n v="1"/>
    <s v=""/>
    <s v=""/>
    <s v=""/>
    <s v=""/>
    <n v="6"/>
    <n v="0"/>
    <m/>
    <n v="-591"/>
    <n v="0"/>
    <s v=""/>
    <s v=""/>
  </r>
  <r>
    <n v="63"/>
    <s v="39121432"/>
    <s v="Puntera hueca de crimpado RS PRO, Pin de"/>
    <s v="1101756236"/>
    <s v="11"/>
    <d v="2024-06-17T00:00:00"/>
    <s v=""/>
    <s v="4800002579"/>
    <s v="1320"/>
    <d v="2024-06-14T00:00:00"/>
    <s v=""/>
    <s v=""/>
    <d v="2024-06-18T00:00:00"/>
    <n v="0"/>
    <n v="0"/>
    <s v=""/>
    <n v="200"/>
    <n v="200"/>
    <n v="200"/>
    <n v="0"/>
    <n v="0"/>
    <n v="0"/>
    <s v="X"/>
    <s v="0.00"/>
    <s v=""/>
    <x v="0"/>
    <s v=""/>
    <s v="2114296"/>
    <s v=""/>
    <n v="0"/>
    <n v="0"/>
    <m/>
    <s v="7218|JA2581_1001"/>
    <n v="4"/>
    <s v="-"/>
    <m/>
    <s v="YES"/>
    <n v="200"/>
    <s v=""/>
    <s v=""/>
    <n v="0"/>
    <s v="X"/>
    <n v="1"/>
    <s v=""/>
    <s v=""/>
    <s v=""/>
    <s v=""/>
    <n v="6"/>
    <n v="0"/>
    <m/>
    <n v="-591"/>
    <n v="0"/>
    <s v=""/>
    <s v=""/>
  </r>
  <r>
    <n v="64"/>
    <s v="39121432"/>
    <s v="Puntera hueca de crimpado RS PRO, Pin de"/>
    <s v="1101756236"/>
    <s v="12"/>
    <d v="2024-06-17T00:00:00"/>
    <s v=""/>
    <s v="4800002579"/>
    <s v="1330"/>
    <d v="2024-06-14T00:00:00"/>
    <s v=""/>
    <s v=""/>
    <d v="2024-06-18T00:00:00"/>
    <n v="0"/>
    <n v="0"/>
    <s v=""/>
    <n v="100"/>
    <n v="100"/>
    <n v="100"/>
    <n v="0"/>
    <n v="0"/>
    <n v="0"/>
    <s v="X"/>
    <s v="0.00"/>
    <s v=""/>
    <x v="0"/>
    <s v=""/>
    <s v="2114319"/>
    <s v=""/>
    <n v="0"/>
    <n v="0"/>
    <m/>
    <s v="7218|JA2581_1001"/>
    <n v="4"/>
    <s v="-"/>
    <m/>
    <s v="YES"/>
    <n v="100"/>
    <s v=""/>
    <s v=""/>
    <n v="0"/>
    <s v="X"/>
    <n v="1"/>
    <s v=""/>
    <s v=""/>
    <s v=""/>
    <s v=""/>
    <n v="6"/>
    <n v="0"/>
    <m/>
    <n v="-591"/>
    <n v="0"/>
    <s v=""/>
    <s v=""/>
  </r>
  <r>
    <n v="65"/>
    <s v="39121432"/>
    <s v="Puntera hueca de crimpado RS PRO, Pin de"/>
    <s v="1101756236"/>
    <s v="13"/>
    <d v="2024-06-17T00:00:00"/>
    <s v=""/>
    <s v="4800002579"/>
    <s v="1340"/>
    <d v="2024-06-14T00:00:00"/>
    <s v=""/>
    <s v=""/>
    <d v="2024-06-18T00:00:00"/>
    <n v="0"/>
    <n v="0"/>
    <s v=""/>
    <n v="100"/>
    <n v="100"/>
    <n v="100"/>
    <n v="0"/>
    <n v="0"/>
    <n v="0"/>
    <s v="X"/>
    <s v="0.00"/>
    <s v=""/>
    <x v="0"/>
    <s v=""/>
    <s v="2114325"/>
    <s v=""/>
    <n v="0"/>
    <n v="0"/>
    <m/>
    <s v="7218|JA2581_1001"/>
    <n v="4"/>
    <s v="-"/>
    <m/>
    <s v="YES"/>
    <n v="100"/>
    <s v=""/>
    <s v=""/>
    <n v="0"/>
    <s v="X"/>
    <n v="1"/>
    <s v=""/>
    <s v=""/>
    <s v=""/>
    <s v=""/>
    <n v="6"/>
    <n v="0"/>
    <m/>
    <n v="-591"/>
    <n v="0"/>
    <s v=""/>
    <s v=""/>
  </r>
  <r>
    <n v="66"/>
    <s v="24112003"/>
    <s v="Gaveta RS PRO, Rojo de Cart&amp;#243;n, 100m"/>
    <s v="1101773840"/>
    <s v="1"/>
    <d v="2024-08-08T00:00:00"/>
    <s v=""/>
    <s v="4800002611"/>
    <s v="3020"/>
    <d v="2024-08-01T00:00:00"/>
    <s v=""/>
    <s v=""/>
    <d v="2024-08-09T00:00:00"/>
    <n v="0"/>
    <n v="0"/>
    <s v=""/>
    <n v="1"/>
    <n v="1"/>
    <n v="1"/>
    <n v="0"/>
    <n v="0"/>
    <n v="0"/>
    <s v="X"/>
    <s v="0.00"/>
    <s v=""/>
    <x v="0"/>
    <s v=""/>
    <s v="2281188"/>
    <s v=""/>
    <n v="0"/>
    <n v="0"/>
    <m/>
    <s v="7218|S24B05_P10322"/>
    <n v="8"/>
    <s v="-"/>
    <m/>
    <s v="YES"/>
    <n v="1"/>
    <s v=""/>
    <s v=""/>
    <n v="0"/>
    <s v="X"/>
    <n v="1"/>
    <s v=""/>
    <s v=""/>
    <s v=""/>
    <s v=""/>
    <n v="8"/>
    <n v="0"/>
    <m/>
    <n v="-539"/>
    <n v="0"/>
    <s v=""/>
    <s v=""/>
  </r>
  <r>
    <n v="67"/>
    <s v="24112003"/>
    <s v="Gaveta RS PRO, Rojo de Cart&amp;#243;n, 100m"/>
    <s v="1101773840"/>
    <s v="2"/>
    <d v="2024-08-08T00:00:00"/>
    <s v=""/>
    <s v="4800002611"/>
    <s v="3030"/>
    <d v="2024-08-01T00:00:00"/>
    <s v=""/>
    <s v=""/>
    <d v="2024-08-09T00:00:00"/>
    <n v="0"/>
    <n v="0"/>
    <s v=""/>
    <n v="2"/>
    <n v="2"/>
    <n v="2"/>
    <n v="0"/>
    <n v="0"/>
    <n v="0"/>
    <s v="X"/>
    <s v="0.00"/>
    <s v=""/>
    <x v="0"/>
    <s v=""/>
    <s v="2281116"/>
    <s v=""/>
    <n v="0"/>
    <n v="0"/>
    <m/>
    <s v="7218|S24B05_P10322"/>
    <n v="8"/>
    <s v="-"/>
    <m/>
    <s v="YES"/>
    <n v="2"/>
    <s v=""/>
    <s v=""/>
    <n v="0"/>
    <s v="X"/>
    <n v="1"/>
    <s v=""/>
    <s v=""/>
    <s v=""/>
    <s v=""/>
    <n v="8"/>
    <n v="0"/>
    <m/>
    <n v="-539"/>
    <n v="0"/>
    <s v=""/>
    <s v=""/>
  </r>
  <r>
    <n v="68"/>
    <s v="24112003"/>
    <s v="Gaveta RS PRO, Rojo de Cart&amp;#243;n, 100m"/>
    <s v="1101773840"/>
    <s v="3"/>
    <d v="2024-08-08T00:00:00"/>
    <s v=""/>
    <s v="4800002611"/>
    <s v="3040"/>
    <d v="2024-08-01T00:00:00"/>
    <s v=""/>
    <s v=""/>
    <d v="2024-08-09T00:00:00"/>
    <n v="0"/>
    <n v="0"/>
    <s v=""/>
    <n v="1"/>
    <n v="1"/>
    <n v="1"/>
    <n v="0"/>
    <n v="0"/>
    <n v="0"/>
    <s v="X"/>
    <s v="0.00"/>
    <s v=""/>
    <x v="0"/>
    <s v=""/>
    <s v="2281194"/>
    <s v=""/>
    <n v="0"/>
    <n v="0"/>
    <m/>
    <s v="7218|S24B05_P10322"/>
    <n v="8"/>
    <s v="-"/>
    <m/>
    <s v="YES"/>
    <n v="1"/>
    <s v=""/>
    <s v=""/>
    <n v="0"/>
    <s v="X"/>
    <n v="1"/>
    <s v=""/>
    <s v=""/>
    <s v=""/>
    <s v=""/>
    <n v="8"/>
    <n v="0"/>
    <m/>
    <n v="-539"/>
    <n v="0"/>
    <s v=""/>
    <s v=""/>
  </r>
  <r>
    <n v="69"/>
    <s v="24112003"/>
    <s v="Gaveta RS PRO, Rojo de Cart&amp;#243;n, 100m"/>
    <s v="1101773840"/>
    <s v="4"/>
    <d v="2024-08-08T00:00:00"/>
    <s v=""/>
    <s v="4800002611"/>
    <s v="3050"/>
    <d v="2024-08-01T00:00:00"/>
    <s v=""/>
    <s v=""/>
    <d v="2024-08-09T00:00:00"/>
    <n v="0"/>
    <n v="0"/>
    <s v=""/>
    <n v="1"/>
    <n v="1"/>
    <n v="1"/>
    <n v="0"/>
    <n v="0"/>
    <n v="0"/>
    <s v="X"/>
    <s v="0.00"/>
    <s v=""/>
    <x v="0"/>
    <s v=""/>
    <s v="2281122"/>
    <s v=""/>
    <n v="0"/>
    <n v="0"/>
    <m/>
    <s v="7218|S24B05_P10322"/>
    <n v="8"/>
    <s v="-"/>
    <m/>
    <s v="YES"/>
    <n v="1"/>
    <s v=""/>
    <s v=""/>
    <n v="0"/>
    <s v="X"/>
    <n v="1"/>
    <s v=""/>
    <s v=""/>
    <s v=""/>
    <s v=""/>
    <n v="8"/>
    <n v="0"/>
    <m/>
    <n v="-539"/>
    <n v="0"/>
    <s v=""/>
    <s v=""/>
  </r>
  <r>
    <n v="70"/>
    <s v="1709800000000"/>
    <s v="PEQUEÑO MATERIAL FERRETERIA E INSTALACIO"/>
    <s v="1101775736"/>
    <s v="1"/>
    <d v="2024-08-19T00:00:00"/>
    <s v=""/>
    <s v="4200576567"/>
    <s v="90"/>
    <d v="2024-09-09T00:00:00"/>
    <d v="2024-09-09T00:00:00"/>
    <s v=""/>
    <d v="2024-11-06T00:00:00"/>
    <n v="55"/>
    <n v="8"/>
    <s v="Liberado"/>
    <n v="1"/>
    <n v="1"/>
    <n v="1"/>
    <n v="0"/>
    <n v="0"/>
    <n v="0"/>
    <s v="X"/>
    <s v="0.00"/>
    <s v=""/>
    <x v="1"/>
    <s v="OTROS FABRICANTES"/>
    <s v="1709800000000"/>
    <s v=""/>
    <n v="0"/>
    <n v="0"/>
    <m/>
    <s v="7218|JA2593_1001"/>
    <n v="58"/>
    <s v="-"/>
    <m/>
    <s v="YES"/>
    <n v="1"/>
    <s v=""/>
    <s v=""/>
    <n v="0"/>
    <s v="X"/>
    <n v="1"/>
    <s v=""/>
    <s v=""/>
    <s v=""/>
    <s v=""/>
    <n v="8"/>
    <n v="0"/>
    <m/>
    <n v="-450"/>
    <n v="0"/>
    <s v=""/>
    <s v=""/>
  </r>
  <r>
    <n v="71"/>
    <s v="1709800000000"/>
    <s v="PEQUEÑO MATERIAL FERRETERIA E INSTALACIO"/>
    <s v="1101775736"/>
    <s v="2"/>
    <d v="2024-08-19T00:00:00"/>
    <s v=""/>
    <s v="4200576567"/>
    <s v="100"/>
    <d v="2024-09-09T00:00:00"/>
    <d v="2024-09-09T00:00:00"/>
    <s v=""/>
    <d v="2024-11-06T00:00:00"/>
    <n v="55"/>
    <n v="8"/>
    <s v="Liberado"/>
    <n v="1"/>
    <n v="6"/>
    <n v="6"/>
    <n v="0"/>
    <n v="0"/>
    <n v="0"/>
    <s v="X"/>
    <s v="0.00"/>
    <s v=""/>
    <x v="1"/>
    <s v="OTROS FABRICANTES"/>
    <s v="1709800000000"/>
    <s v=""/>
    <n v="0"/>
    <n v="0"/>
    <m/>
    <s v="7218|JA2593_1001"/>
    <n v="58"/>
    <s v="-"/>
    <m/>
    <s v="YES"/>
    <n v="6"/>
    <s v=""/>
    <s v=""/>
    <n v="0"/>
    <s v="X"/>
    <n v="1"/>
    <s v=""/>
    <s v=""/>
    <s v=""/>
    <s v=""/>
    <n v="8"/>
    <n v="0"/>
    <m/>
    <n v="-450"/>
    <n v="0"/>
    <s v=""/>
    <s v=""/>
  </r>
  <r>
    <n v="72"/>
    <s v="1709800000000"/>
    <s v="PEQUEÑO MATERIAL FERRETERIA E INSTALACIO"/>
    <s v="1101775736"/>
    <s v="3"/>
    <d v="2024-08-19T00:00:00"/>
    <s v=""/>
    <s v="4200576567"/>
    <s v="110"/>
    <d v="2024-09-09T00:00:00"/>
    <d v="2024-09-09T00:00:00"/>
    <s v=""/>
    <d v="2024-11-06T00:00:00"/>
    <n v="55"/>
    <n v="8"/>
    <s v="Liberado"/>
    <n v="1"/>
    <n v="24"/>
    <n v="24"/>
    <n v="0"/>
    <n v="0"/>
    <n v="0"/>
    <s v="X"/>
    <s v="0.00"/>
    <s v=""/>
    <x v="1"/>
    <s v="OTROS FABRICANTES"/>
    <s v="1709800000000"/>
    <s v=""/>
    <n v="0"/>
    <n v="0"/>
    <m/>
    <s v="7218|JA2593_1001"/>
    <n v="58"/>
    <s v="-"/>
    <m/>
    <s v="YES"/>
    <n v="24"/>
    <s v=""/>
    <s v=""/>
    <n v="0"/>
    <s v="X"/>
    <n v="1"/>
    <s v=""/>
    <s v=""/>
    <s v=""/>
    <s v=""/>
    <n v="8"/>
    <n v="0"/>
    <m/>
    <n v="-450"/>
    <n v="0"/>
    <s v=""/>
    <s v=""/>
  </r>
  <r>
    <n v="73"/>
    <s v="1709800000000"/>
    <s v="PEQUEÑO MATERIAL FERRETERIA E INSTALACIO"/>
    <s v="1101775736"/>
    <s v="4"/>
    <d v="2024-08-19T00:00:00"/>
    <s v=""/>
    <s v="4200576567"/>
    <s v="120"/>
    <d v="2024-09-09T00:00:00"/>
    <d v="2024-09-09T00:00:00"/>
    <s v=""/>
    <d v="2024-11-06T00:00:00"/>
    <n v="55"/>
    <n v="8"/>
    <s v="Liberado"/>
    <n v="1"/>
    <n v="1"/>
    <n v="1"/>
    <n v="0"/>
    <n v="0"/>
    <n v="0"/>
    <s v="X"/>
    <s v="0.00"/>
    <s v=""/>
    <x v="1"/>
    <s v="OTROS FABRICANTES"/>
    <s v="1709800000000"/>
    <s v=""/>
    <n v="0"/>
    <n v="0"/>
    <m/>
    <s v="7218|JA2593_1001"/>
    <n v="58"/>
    <s v="-"/>
    <m/>
    <s v="YES"/>
    <n v="1"/>
    <s v=""/>
    <s v=""/>
    <n v="0"/>
    <s v="X"/>
    <n v="1"/>
    <s v=""/>
    <s v=""/>
    <s v=""/>
    <s v=""/>
    <n v="8"/>
    <n v="0"/>
    <m/>
    <n v="-450"/>
    <n v="0"/>
    <s v=""/>
    <s v=""/>
  </r>
  <r>
    <n v="74"/>
    <s v="1709800000000"/>
    <s v="PEQUEÑO MATERIAL FERRETERIA E INSTALACIO"/>
    <s v="1101775736"/>
    <s v="5"/>
    <d v="2024-08-19T00:00:00"/>
    <s v=""/>
    <s v="4200576567"/>
    <s v="130"/>
    <d v="2024-09-09T00:00:00"/>
    <d v="2024-09-09T00:00:00"/>
    <s v=""/>
    <d v="2024-11-06T00:00:00"/>
    <n v="55"/>
    <n v="8"/>
    <s v="Liberado"/>
    <n v="1"/>
    <n v="1"/>
    <n v="1"/>
    <n v="0"/>
    <n v="0"/>
    <n v="0"/>
    <s v="X"/>
    <s v="0.00"/>
    <s v=""/>
    <x v="1"/>
    <s v="OTROS FABRICANTES"/>
    <s v="1709800000000"/>
    <s v=""/>
    <n v="0"/>
    <n v="0"/>
    <m/>
    <s v="7218|JA2593_1001"/>
    <n v="58"/>
    <s v="-"/>
    <m/>
    <s v="YES"/>
    <n v="1"/>
    <s v=""/>
    <s v=""/>
    <n v="0"/>
    <s v="X"/>
    <n v="1"/>
    <s v=""/>
    <s v=""/>
    <s v=""/>
    <s v=""/>
    <n v="8"/>
    <n v="0"/>
    <m/>
    <n v="-450"/>
    <n v="0"/>
    <s v=""/>
    <s v=""/>
  </r>
  <r>
    <n v="75"/>
    <s v="9999000322010"/>
    <s v="N.R. PANELES SIMULADORES"/>
    <s v="1101780013"/>
    <s v="1"/>
    <d v="2024-09-05T00:00:00"/>
    <s v=""/>
    <s v="4200578537"/>
    <s v="10"/>
    <d v="2024-09-24T00:00:00"/>
    <d v="2024-09-24T00:00:00"/>
    <s v=""/>
    <d v="2025-01-31T00:00:00"/>
    <n v="95"/>
    <n v="8"/>
    <s v="Liberado"/>
    <n v="1"/>
    <n v="1"/>
    <n v="1"/>
    <n v="0"/>
    <n v="0"/>
    <n v="0"/>
    <s v="X"/>
    <s v="0.00"/>
    <s v=""/>
    <x v="2"/>
    <s v=""/>
    <s v=""/>
    <s v=""/>
    <n v="1"/>
    <n v="1"/>
    <m/>
    <s v="7218|JA2583_1001"/>
    <n v="129"/>
    <s v="-"/>
    <m/>
    <s v="YES"/>
    <n v="1"/>
    <s v=""/>
    <s v=""/>
    <n v="0"/>
    <s v="X"/>
    <n v="1"/>
    <s v=""/>
    <s v=""/>
    <s v=""/>
    <s v=""/>
    <n v="9"/>
    <n v="0"/>
    <m/>
    <n v="-364"/>
    <n v="0"/>
    <s v=""/>
    <s v=""/>
  </r>
  <r>
    <n v="76"/>
    <s v="32121615"/>
    <s v="Resistencia RS PRO, de 100? &amp;#177;5%, 0."/>
    <s v="1101786463"/>
    <s v="1"/>
    <d v="2024-09-26T00:00:00"/>
    <s v=""/>
    <s v="4800002666"/>
    <s v="1210"/>
    <d v="2024-09-24T00:00:00"/>
    <s v=""/>
    <s v=""/>
    <d v="2024-09-27T00:00:00"/>
    <n v="0"/>
    <n v="0"/>
    <s v=""/>
    <n v="10"/>
    <n v="10"/>
    <n v="10"/>
    <n v="0"/>
    <n v="0"/>
    <n v="0"/>
    <s v="X"/>
    <s v="0.00"/>
    <s v=""/>
    <x v="0"/>
    <s v=""/>
    <s v="7077587"/>
    <s v=""/>
    <n v="0"/>
    <n v="0"/>
    <m/>
    <s v="7218|JA2593_1001"/>
    <n v="3"/>
    <s v="-"/>
    <m/>
    <s v="YES"/>
    <n v="10"/>
    <s v=""/>
    <s v=""/>
    <n v="0"/>
    <s v="X"/>
    <n v="1"/>
    <s v=""/>
    <s v=""/>
    <s v=""/>
    <s v=""/>
    <n v="9"/>
    <n v="0"/>
    <m/>
    <n v="-490"/>
    <n v="0"/>
    <s v=""/>
    <s v=""/>
  </r>
  <r>
    <n v="77"/>
    <s v="32121615"/>
    <s v="Resistencia RS PRO, de 100? &amp;#177;5%, 0."/>
    <s v="1101786467"/>
    <s v="1"/>
    <d v="2024-09-26T00:00:00"/>
    <s v=""/>
    <s v="4800002666"/>
    <s v="1220"/>
    <d v="2024-09-24T00:00:00"/>
    <s v=""/>
    <s v=""/>
    <d v="2024-09-27T00:00:00"/>
    <n v="0"/>
    <n v="0"/>
    <s v=""/>
    <n v="10"/>
    <n v="10"/>
    <n v="10"/>
    <n v="0"/>
    <n v="0"/>
    <n v="0"/>
    <s v="X"/>
    <s v="0.00"/>
    <s v=""/>
    <x v="0"/>
    <s v=""/>
    <s v="7077587"/>
    <s v=""/>
    <n v="0"/>
    <n v="0"/>
    <m/>
    <s v="7218|JA2593_1001"/>
    <n v="3"/>
    <s v="-"/>
    <m/>
    <s v="YES"/>
    <n v="10"/>
    <s v=""/>
    <s v=""/>
    <n v="0"/>
    <s v="X"/>
    <n v="1"/>
    <s v=""/>
    <s v=""/>
    <s v=""/>
    <s v=""/>
    <n v="9"/>
    <n v="0"/>
    <m/>
    <n v="-490"/>
    <n v="0"/>
    <s v=""/>
    <s v=""/>
  </r>
  <r>
    <n v="78"/>
    <s v="39111803"/>
    <s v="Soporte para LED Arcolectric (Bulgin) Lt"/>
    <s v="1101790024"/>
    <s v="1"/>
    <d v="2024-10-04T00:00:00"/>
    <s v=""/>
    <s v="4800002669"/>
    <s v="4120"/>
    <d v="2024-10-01T00:00:00"/>
    <s v=""/>
    <s v=""/>
    <d v="2024-10-05T00:00:00"/>
    <n v="0"/>
    <n v="0"/>
    <s v=""/>
    <n v="1"/>
    <n v="1"/>
    <n v="1"/>
    <n v="0"/>
    <n v="0"/>
    <n v="0"/>
    <s v="X"/>
    <s v="0.00"/>
    <s v=""/>
    <x v="0"/>
    <s v=""/>
    <s v="2370519"/>
    <s v=""/>
    <n v="0"/>
    <n v="0"/>
    <m/>
    <s v="7218|JA2593_1001"/>
    <n v="4"/>
    <s v="-"/>
    <m/>
    <s v="YES"/>
    <n v="1"/>
    <s v=""/>
    <s v=""/>
    <n v="0"/>
    <s v="X"/>
    <n v="1"/>
    <s v=""/>
    <s v=""/>
    <s v=""/>
    <s v=""/>
    <n v="10"/>
    <n v="0"/>
    <m/>
    <n v="-482"/>
    <n v="0"/>
    <s v=""/>
    <s v=""/>
  </r>
  <r>
    <n v="79"/>
    <s v="32111601"/>
    <s v="Fototransistor NPN ams OSRAM de amplio e"/>
    <s v="1101790024"/>
    <s v="2"/>
    <d v="2024-10-04T00:00:00"/>
    <s v=""/>
    <s v="4800002669"/>
    <s v="4130"/>
    <d v="2024-10-01T00:00:00"/>
    <s v=""/>
    <s v=""/>
    <d v="2024-10-05T00:00:00"/>
    <n v="0"/>
    <n v="0"/>
    <s v=""/>
    <n v="20"/>
    <n v="20"/>
    <n v="20"/>
    <n v="0"/>
    <n v="0"/>
    <n v="0"/>
    <s v="X"/>
    <s v="0.00"/>
    <s v=""/>
    <x v="0"/>
    <s v=""/>
    <s v="6547808P"/>
    <s v=""/>
    <n v="0"/>
    <n v="0"/>
    <m/>
    <s v="7218|JA2593_1001"/>
    <n v="4"/>
    <s v="-"/>
    <m/>
    <s v="YES"/>
    <n v="20"/>
    <s v=""/>
    <s v=""/>
    <n v="0"/>
    <s v="X"/>
    <n v="1"/>
    <s v=""/>
    <s v=""/>
    <s v=""/>
    <s v=""/>
    <n v="10"/>
    <n v="0"/>
    <m/>
    <n v="-482"/>
    <n v="0"/>
    <s v=""/>
    <s v=""/>
  </r>
  <r>
    <n v="80"/>
    <s v="40183009"/>
    <s v="Tubo termorretr&amp;#225;ctil RS PRO de Poli"/>
    <s v="1101790024"/>
    <s v="3"/>
    <d v="2024-10-04T00:00:00"/>
    <s v=""/>
    <s v="4800002669"/>
    <s v="4140"/>
    <d v="2024-10-01T00:00:00"/>
    <s v=""/>
    <s v=""/>
    <d v="2024-10-05T00:00:00"/>
    <n v="0"/>
    <n v="0"/>
    <s v=""/>
    <n v="1"/>
    <n v="1"/>
    <n v="1"/>
    <n v="0"/>
    <n v="0"/>
    <n v="0"/>
    <s v="X"/>
    <s v="0.00"/>
    <s v=""/>
    <x v="0"/>
    <s v=""/>
    <s v="7004646"/>
    <s v=""/>
    <n v="0"/>
    <n v="0"/>
    <m/>
    <s v="7218|JA2593_1001"/>
    <n v="4"/>
    <s v="-"/>
    <m/>
    <s v="YES"/>
    <n v="1"/>
    <s v=""/>
    <s v=""/>
    <n v="0"/>
    <s v="X"/>
    <n v="1"/>
    <s v=""/>
    <s v=""/>
    <s v=""/>
    <s v=""/>
    <n v="10"/>
    <n v="0"/>
    <m/>
    <n v="-482"/>
    <n v="0"/>
    <s v=""/>
    <s v=""/>
  </r>
  <r>
    <n v="81"/>
    <s v="31163100"/>
    <s v="Tornillo de conector - Bloqueo roscado,"/>
    <s v="1101791120"/>
    <s v="1"/>
    <d v="2024-10-08T00:00:00"/>
    <s v=""/>
    <s v="4800002684"/>
    <s v="630"/>
    <d v="2024-10-07T00:00:00"/>
    <s v=""/>
    <s v=""/>
    <d v="2024-10-09T00:00:00"/>
    <n v="0"/>
    <n v="0"/>
    <s v=""/>
    <n v="10"/>
    <n v="10"/>
    <n v="10"/>
    <n v="0"/>
    <n v="0"/>
    <n v="0"/>
    <s v="X"/>
    <s v="0.00"/>
    <s v=""/>
    <x v="0"/>
    <s v=""/>
    <s v="0453886"/>
    <s v=""/>
    <n v="0"/>
    <n v="0"/>
    <m/>
    <s v="7218|JA2593_1001"/>
    <n v="2"/>
    <s v="-"/>
    <m/>
    <s v="YES"/>
    <n v="10"/>
    <s v=""/>
    <s v=""/>
    <n v="0"/>
    <s v="X"/>
    <n v="1"/>
    <s v=""/>
    <s v=""/>
    <s v=""/>
    <s v=""/>
    <n v="10"/>
    <n v="0"/>
    <m/>
    <n v="-478"/>
    <n v="0"/>
    <s v=""/>
    <s v=""/>
  </r>
  <r>
    <n v="82"/>
    <s v="39121432"/>
    <s v="Conector circular Amphenol Limited Macho"/>
    <s v="1101791120"/>
    <s v="2"/>
    <d v="2024-10-08T00:00:00"/>
    <s v=""/>
    <s v="4800002684"/>
    <s v="640"/>
    <d v="2024-10-07T00:00:00"/>
    <s v=""/>
    <s v=""/>
    <d v="2024-10-09T00:00:00"/>
    <n v="0"/>
    <n v="0"/>
    <s v=""/>
    <n v="50"/>
    <n v="50"/>
    <n v="50"/>
    <n v="0"/>
    <n v="0"/>
    <n v="0"/>
    <s v="X"/>
    <s v="0.00"/>
    <s v=""/>
    <x v="0"/>
    <s v=""/>
    <s v="8751462"/>
    <s v=""/>
    <n v="0"/>
    <n v="0"/>
    <m/>
    <s v="7218|JA2593_1001"/>
    <n v="2"/>
    <s v="-"/>
    <m/>
    <s v="YES"/>
    <n v="50"/>
    <s v=""/>
    <s v=""/>
    <n v="0"/>
    <s v="X"/>
    <n v="1"/>
    <s v=""/>
    <s v=""/>
    <s v=""/>
    <s v=""/>
    <n v="10"/>
    <n v="0"/>
    <m/>
    <n v="-478"/>
    <n v="0"/>
    <s v=""/>
    <s v=""/>
  </r>
  <r>
    <n v="83"/>
    <s v="39121432"/>
    <s v="Puntera hueca de crimpado RS PRO, Pin de"/>
    <s v="1101791120"/>
    <s v="3"/>
    <d v="2024-10-08T00:00:00"/>
    <s v=""/>
    <s v="4800002684"/>
    <s v="650"/>
    <d v="2024-10-07T00:00:00"/>
    <s v=""/>
    <s v=""/>
    <d v="2024-10-09T00:00:00"/>
    <n v="0"/>
    <n v="0"/>
    <s v=""/>
    <n v="100"/>
    <n v="100"/>
    <n v="100"/>
    <n v="0"/>
    <n v="0"/>
    <n v="0"/>
    <s v="X"/>
    <s v="0.00"/>
    <s v=""/>
    <x v="0"/>
    <s v=""/>
    <s v="2114280"/>
    <s v=""/>
    <n v="0"/>
    <n v="0"/>
    <m/>
    <s v="7218|JA2593_1001"/>
    <n v="2"/>
    <s v="-"/>
    <m/>
    <s v="YES"/>
    <n v="100"/>
    <s v=""/>
    <s v=""/>
    <n v="0"/>
    <s v="X"/>
    <n v="1"/>
    <s v=""/>
    <s v=""/>
    <s v=""/>
    <s v=""/>
    <n v="10"/>
    <n v="0"/>
    <m/>
    <n v="-478"/>
    <n v="0"/>
    <s v=""/>
    <s v=""/>
  </r>
  <r>
    <n v="84"/>
    <s v="26121522"/>
    <s v="Cable para Entornos Hostiles TE Connecti"/>
    <s v="1101791858"/>
    <s v="1"/>
    <d v="2024-10-10T00:00:00"/>
    <s v=""/>
    <s v="4800002684"/>
    <s v="2430"/>
    <d v="2024-10-07T00:00:00"/>
    <s v=""/>
    <s v=""/>
    <d v="2024-10-11T00:00:00"/>
    <n v="0"/>
    <n v="0"/>
    <s v=""/>
    <n v="2"/>
    <n v="2"/>
    <n v="2"/>
    <n v="0"/>
    <n v="0"/>
    <n v="0"/>
    <s v="X"/>
    <s v="0.00"/>
    <s v=""/>
    <x v="0"/>
    <s v=""/>
    <s v="2291472"/>
    <s v=""/>
    <n v="0"/>
    <n v="0"/>
    <m/>
    <s v="7218|JA2593_1001"/>
    <n v="4"/>
    <s v="-"/>
    <m/>
    <s v="YES"/>
    <n v="2"/>
    <s v=""/>
    <s v=""/>
    <n v="0"/>
    <s v="X"/>
    <n v="1"/>
    <s v=""/>
    <s v=""/>
    <s v=""/>
    <s v=""/>
    <n v="10"/>
    <n v="0"/>
    <m/>
    <n v="-476"/>
    <n v="0"/>
    <s v=""/>
    <s v=""/>
  </r>
  <r>
    <n v="85"/>
    <s v="32000000"/>
    <s v="Cabezal de pulsador Schneider Electric s"/>
    <s v="1101792080"/>
    <s v="1"/>
    <d v="2024-10-10T00:00:00"/>
    <s v=""/>
    <s v="4800002684"/>
    <s v="3030"/>
    <d v="2024-10-07T00:00:00"/>
    <s v=""/>
    <s v=""/>
    <d v="2024-10-11T00:00:00"/>
    <n v="0"/>
    <n v="0"/>
    <s v=""/>
    <n v="1"/>
    <n v="1"/>
    <n v="1"/>
    <n v="0"/>
    <n v="0"/>
    <n v="0"/>
    <s v="X"/>
    <s v="0.00"/>
    <s v=""/>
    <x v="0"/>
    <s v=""/>
    <s v="2762926"/>
    <s v=""/>
    <n v="0"/>
    <n v="0"/>
    <m/>
    <s v="7218|JA2594_1001"/>
    <n v="4"/>
    <s v="-"/>
    <m/>
    <s v="YES"/>
    <n v="1"/>
    <s v=""/>
    <s v=""/>
    <n v="0"/>
    <s v="X"/>
    <n v="1"/>
    <s v=""/>
    <s v=""/>
    <s v=""/>
    <s v=""/>
    <n v="10"/>
    <n v="0"/>
    <m/>
    <n v="-476"/>
    <n v="0"/>
    <s v=""/>
    <s v=""/>
  </r>
  <r>
    <n v="86"/>
    <s v="39121432"/>
    <s v="Contacto para conector circular Amphenol"/>
    <s v="1101792134"/>
    <s v="1"/>
    <d v="2024-10-10T00:00:00"/>
    <s v=""/>
    <s v="4800002684"/>
    <s v="3240"/>
    <d v="2024-10-07T00:00:00"/>
    <s v=""/>
    <s v=""/>
    <d v="2024-10-11T00:00:00"/>
    <n v="0"/>
    <n v="0"/>
    <s v=""/>
    <n v="200"/>
    <n v="200"/>
    <n v="200"/>
    <n v="0"/>
    <n v="0"/>
    <n v="0"/>
    <s v="X"/>
    <s v="0.00"/>
    <s v=""/>
    <x v="0"/>
    <s v=""/>
    <s v="7620670"/>
    <s v=""/>
    <n v="0"/>
    <n v="0"/>
    <m/>
    <s v="7218|JA2593_1001"/>
    <n v="4"/>
    <s v="-"/>
    <m/>
    <s v="YES"/>
    <n v="200"/>
    <s v=""/>
    <s v=""/>
    <n v="0"/>
    <s v="X"/>
    <n v="1"/>
    <s v=""/>
    <s v=""/>
    <s v=""/>
    <s v=""/>
    <n v="10"/>
    <n v="0"/>
    <m/>
    <n v="-476"/>
    <n v="0"/>
    <s v=""/>
    <s v=""/>
  </r>
  <r>
    <n v="87"/>
    <s v="39112102"/>
    <s v="LED Kingbright, Azul, 465 nm, Vf= 3.3 V,"/>
    <s v="1101792163"/>
    <s v="1"/>
    <d v="2024-10-10T00:00:00"/>
    <s v=""/>
    <s v="4800002684"/>
    <s v="3270"/>
    <d v="2024-10-07T00:00:00"/>
    <s v=""/>
    <s v=""/>
    <d v="2024-10-11T00:00:00"/>
    <n v="0"/>
    <n v="0"/>
    <s v=""/>
    <n v="5"/>
    <n v="5"/>
    <n v="5"/>
    <n v="0"/>
    <n v="0"/>
    <n v="0"/>
    <s v="X"/>
    <s v="0.00"/>
    <s v=""/>
    <x v="0"/>
    <s v=""/>
    <s v="4663548"/>
    <s v=""/>
    <n v="0"/>
    <n v="0"/>
    <m/>
    <s v="7218|JA2593_1001"/>
    <n v="4"/>
    <s v="-"/>
    <m/>
    <s v="YES"/>
    <n v="5"/>
    <s v=""/>
    <s v=""/>
    <n v="0"/>
    <s v="X"/>
    <n v="1"/>
    <s v=""/>
    <s v=""/>
    <s v=""/>
    <s v=""/>
    <n v="10"/>
    <n v="0"/>
    <m/>
    <n v="-476"/>
    <n v="0"/>
    <s v=""/>
    <s v=""/>
  </r>
  <r>
    <n v="88"/>
    <s v="32111503"/>
    <s v="LED Nichia, Blanco, Vf= 3,2 V, 65 &amp;#176;"/>
    <s v="1101792163"/>
    <s v="2"/>
    <d v="2024-10-10T00:00:00"/>
    <s v=""/>
    <s v="4800002684"/>
    <s v="3280"/>
    <d v="2024-10-07T00:00:00"/>
    <s v=""/>
    <s v=""/>
    <d v="2024-10-11T00:00:00"/>
    <n v="0"/>
    <n v="0"/>
    <s v=""/>
    <n v="5"/>
    <n v="5"/>
    <n v="5"/>
    <n v="0"/>
    <n v="0"/>
    <n v="0"/>
    <s v="X"/>
    <s v="0.00"/>
    <s v=""/>
    <x v="0"/>
    <s v=""/>
    <s v="7133974"/>
    <s v=""/>
    <n v="0"/>
    <n v="0"/>
    <m/>
    <s v="7218|JA2593_1001"/>
    <n v="4"/>
    <s v="-"/>
    <m/>
    <s v="YES"/>
    <n v="5"/>
    <s v=""/>
    <s v=""/>
    <n v="0"/>
    <s v="X"/>
    <n v="1"/>
    <s v=""/>
    <s v=""/>
    <s v=""/>
    <s v=""/>
    <n v="10"/>
    <n v="0"/>
    <m/>
    <n v="-476"/>
    <n v="0"/>
    <s v=""/>
    <s v=""/>
  </r>
  <r>
    <n v="89"/>
    <s v=""/>
    <s v="MONTAJE SIMULADOR A320"/>
    <s v="1101792892"/>
    <s v="1"/>
    <d v="2024-10-14T00:00:00"/>
    <s v=""/>
    <s v="4300334654"/>
    <s v="10"/>
    <d v="2024-11-04T00:00:00"/>
    <d v="2024-11-04T00:00:00"/>
    <s v=""/>
    <d v="2024-11-06T00:00:00"/>
    <n v="0"/>
    <n v="0"/>
    <s v="Liberado"/>
    <n v="1"/>
    <n v="1"/>
    <n v="0"/>
    <n v="0"/>
    <n v="0"/>
    <n v="0"/>
    <s v="X"/>
    <s v="0.00"/>
    <s v=""/>
    <x v="3"/>
    <s v=""/>
    <s v=""/>
    <s v=""/>
    <n v="0"/>
    <n v="0"/>
    <m/>
    <s v="7218|JA2593_1001"/>
    <n v="2"/>
    <s v="-"/>
    <m/>
    <s v="YES"/>
    <n v="0"/>
    <s v=""/>
    <s v=""/>
    <n v="0"/>
    <s v="X"/>
    <n v="1"/>
    <s v=""/>
    <s v=""/>
    <s v=""/>
    <s v=""/>
    <n v="10"/>
    <n v="0"/>
    <m/>
    <n v="-450"/>
    <n v="0"/>
    <s v=""/>
    <s v=""/>
  </r>
  <r>
    <n v="90"/>
    <s v="32121609"/>
    <s v="Resistencia TE Connectivity, de 2k? &amp;#17"/>
    <s v="1101794250"/>
    <s v="1"/>
    <d v="2024-10-16T00:00:00"/>
    <s v=""/>
    <s v="4800002692"/>
    <s v="3500"/>
    <d v="2024-10-11T00:00:00"/>
    <s v=""/>
    <s v=""/>
    <d v="2024-10-17T00:00:00"/>
    <n v="0"/>
    <n v="0"/>
    <s v=""/>
    <n v="10"/>
    <n v="10"/>
    <n v="10"/>
    <n v="0"/>
    <n v="0"/>
    <n v="0"/>
    <s v="X"/>
    <s v="0.00"/>
    <s v=""/>
    <x v="0"/>
    <s v=""/>
    <s v="1251200"/>
    <s v=""/>
    <n v="0"/>
    <n v="0"/>
    <m/>
    <s v="7218|JA2593_1001"/>
    <n v="6"/>
    <s v="-"/>
    <m/>
    <s v="YES"/>
    <n v="10"/>
    <s v=""/>
    <s v=""/>
    <n v="0"/>
    <s v="X"/>
    <n v="1"/>
    <s v=""/>
    <s v=""/>
    <s v=""/>
    <s v=""/>
    <n v="10"/>
    <n v="0"/>
    <m/>
    <n v="-470"/>
    <n v="0"/>
    <s v=""/>
    <s v=""/>
  </r>
  <r>
    <n v="91"/>
    <s v="39121534"/>
    <s v="Luz piloto, Universal LED, di&amp;#225;metro"/>
    <s v="1101794252"/>
    <s v="1"/>
    <d v="2024-10-16T00:00:00"/>
    <s v=""/>
    <s v="4800002692"/>
    <s v="3510"/>
    <d v="2024-10-11T00:00:00"/>
    <s v=""/>
    <s v=""/>
    <d v="2024-10-17T00:00:00"/>
    <n v="0"/>
    <n v="0"/>
    <s v=""/>
    <n v="2"/>
    <n v="2"/>
    <n v="2"/>
    <n v="0"/>
    <n v="0"/>
    <n v="0"/>
    <s v="X"/>
    <s v="0.00"/>
    <s v=""/>
    <x v="0"/>
    <s v=""/>
    <s v="6095846"/>
    <s v=""/>
    <n v="0"/>
    <n v="0"/>
    <m/>
    <s v="7218|JA2593_1001"/>
    <n v="6"/>
    <s v="-"/>
    <m/>
    <s v="YES"/>
    <n v="2"/>
    <s v=""/>
    <s v=""/>
    <n v="0"/>
    <s v="X"/>
    <n v="1"/>
    <s v=""/>
    <s v=""/>
    <s v=""/>
    <s v=""/>
    <n v="10"/>
    <n v="0"/>
    <m/>
    <n v="-470"/>
    <n v="0"/>
    <s v=""/>
    <s v=""/>
  </r>
  <r>
    <n v="92"/>
    <s v="39122221"/>
    <s v="Bloque de luces Eaton 216557 M22-LED-W,"/>
    <s v="1101794252"/>
    <s v="2"/>
    <d v="2024-10-16T00:00:00"/>
    <s v=""/>
    <s v="4800002692"/>
    <s v="3520"/>
    <d v="2024-10-11T00:00:00"/>
    <s v=""/>
    <s v=""/>
    <d v="2024-10-17T00:00:00"/>
    <n v="0"/>
    <n v="0"/>
    <s v=""/>
    <n v="2"/>
    <n v="2"/>
    <n v="2"/>
    <n v="0"/>
    <n v="0"/>
    <n v="0"/>
    <s v="X"/>
    <s v="0.00"/>
    <s v=""/>
    <x v="0"/>
    <s v=""/>
    <s v="3993630"/>
    <s v=""/>
    <n v="0"/>
    <n v="0"/>
    <m/>
    <s v="7218|JA2593_1001"/>
    <n v="6"/>
    <s v="-"/>
    <m/>
    <s v="YES"/>
    <n v="2"/>
    <s v=""/>
    <s v=""/>
    <n v="0"/>
    <s v="X"/>
    <n v="1"/>
    <s v=""/>
    <s v=""/>
    <s v=""/>
    <s v=""/>
    <n v="10"/>
    <n v="0"/>
    <m/>
    <n v="-470"/>
    <n v="0"/>
    <s v=""/>
    <s v=""/>
  </r>
  <r>
    <n v="93"/>
    <s v="32111601"/>
    <s v="Fototransistor NPN Vishay sensible a IR,"/>
    <s v="1101794570"/>
    <s v="1"/>
    <d v="2024-10-17T00:00:00"/>
    <s v=""/>
    <s v="4800002695"/>
    <s v="200"/>
    <d v="2024-10-18T00:00:00"/>
    <s v=""/>
    <s v=""/>
    <d v="2024-10-18T00:00:00"/>
    <n v="0"/>
    <n v="0"/>
    <s v=""/>
    <n v="100"/>
    <n v="100"/>
    <n v="100"/>
    <n v="0"/>
    <n v="0"/>
    <n v="0"/>
    <s v="X"/>
    <s v="0.00"/>
    <s v=""/>
    <x v="0"/>
    <s v=""/>
    <s v="7000760P"/>
    <s v=""/>
    <n v="0"/>
    <n v="0"/>
    <m/>
    <s v="7218|JA2593_1001"/>
    <n v="0"/>
    <s v="-"/>
    <m/>
    <s v="YES"/>
    <n v="100"/>
    <s v=""/>
    <s v=""/>
    <n v="0"/>
    <s v="X"/>
    <n v="1"/>
    <s v=""/>
    <s v=""/>
    <s v=""/>
    <s v=""/>
    <n v="10"/>
    <n v="0"/>
    <m/>
    <n v="-469"/>
    <n v="0"/>
    <s v=""/>
    <s v=""/>
  </r>
  <r>
    <n v="94"/>
    <s v="27112147"/>
    <s v="Herramienta de crimpado Molex, serie 207"/>
    <s v="1101795754"/>
    <s v="1"/>
    <d v="2024-10-21T00:00:00"/>
    <s v=""/>
    <s v="4800002700"/>
    <s v="470"/>
    <d v="2024-10-24T00:00:00"/>
    <s v=""/>
    <s v="BORR"/>
    <d v="2024-10-22T00:00:00"/>
    <n v="0"/>
    <n v="0"/>
    <s v=""/>
    <n v="1"/>
    <n v="1"/>
    <n v="0"/>
    <n v="1"/>
    <n v="0"/>
    <n v="0"/>
    <s v=""/>
    <s v="272.54"/>
    <s v=""/>
    <x v="0"/>
    <s v=""/>
    <s v="1754238"/>
    <s v=""/>
    <n v="0"/>
    <n v="0"/>
    <m/>
    <s v="7218|JA2593_1001"/>
    <n v="-2"/>
    <s v="-"/>
    <m/>
    <s v=""/>
    <s v=""/>
    <s v=""/>
    <s v=""/>
    <n v="0"/>
    <s v=""/>
    <n v="0"/>
    <s v=""/>
    <s v=""/>
    <s v=""/>
    <s v=""/>
    <n v="10"/>
    <n v="1"/>
    <m/>
    <n v="-465"/>
    <n v="0"/>
    <s v=""/>
    <s v=""/>
  </r>
  <r>
    <n v="95"/>
    <s v="27112147"/>
    <s v="Herramienta de crimpado Molex, serie 207"/>
    <s v="1101795754"/>
    <s v="1"/>
    <d v="2024-10-21T00:00:00"/>
    <s v=""/>
    <s v="4800002701"/>
    <s v="470"/>
    <d v="2024-10-24T00:00:00"/>
    <s v=""/>
    <s v=""/>
    <d v="2024-10-22T00:00:00"/>
    <n v="0"/>
    <n v="0"/>
    <s v=""/>
    <n v="1"/>
    <n v="1"/>
    <n v="1"/>
    <n v="0"/>
    <n v="0"/>
    <n v="0"/>
    <s v="X"/>
    <s v="0.00"/>
    <s v=""/>
    <x v="0"/>
    <s v=""/>
    <s v="1754238"/>
    <s v=""/>
    <n v="0"/>
    <n v="0"/>
    <m/>
    <s v="7218|JA2593_1001"/>
    <n v="-2"/>
    <s v="-"/>
    <m/>
    <s v="YES"/>
    <n v="1"/>
    <s v=""/>
    <s v=""/>
    <n v="0"/>
    <s v="X"/>
    <n v="1"/>
    <s v=""/>
    <s v=""/>
    <s v=""/>
    <s v=""/>
    <n v="10"/>
    <n v="0"/>
    <m/>
    <n v="-465"/>
    <n v="0"/>
    <s v=""/>
    <s v=""/>
  </r>
  <r>
    <n v="96"/>
    <s v="1359900000500"/>
    <s v="COMPRA DIRECTA ELECTRICOS/ELECTRONICOS"/>
    <s v="1101796017"/>
    <s v="1"/>
    <d v="2024-10-22T00:00:00"/>
    <s v=""/>
    <s v="4200582780"/>
    <s v="10"/>
    <d v="2024-10-24T00:00:00"/>
    <d v="2024-10-25T00:00:00"/>
    <s v=""/>
    <d v="2024-12-16T00:00:00"/>
    <n v="30"/>
    <n v="8"/>
    <s v="Liberado"/>
    <n v="1"/>
    <n v="1"/>
    <n v="1"/>
    <n v="0"/>
    <n v="0"/>
    <n v="0"/>
    <s v="X"/>
    <s v="0.00"/>
    <s v=""/>
    <x v="4"/>
    <s v="OTROS FABRICANTES"/>
    <s v="1359900000500"/>
    <s v=""/>
    <n v="0"/>
    <n v="0"/>
    <m/>
    <s v="7218|JA2593_1001"/>
    <n v="53"/>
    <s v="-"/>
    <m/>
    <s v="YES"/>
    <n v="1"/>
    <s v=""/>
    <s v=""/>
    <n v="0"/>
    <s v="X"/>
    <n v="1"/>
    <s v=""/>
    <s v=""/>
    <s v=""/>
    <s v=""/>
    <n v="10"/>
    <n v="0"/>
    <m/>
    <n v="-410"/>
    <n v="0"/>
    <s v=""/>
    <s v=""/>
  </r>
  <r>
    <n v="97"/>
    <s v="1359900000500"/>
    <s v="COMPRA DIRECTA ELECTRICOS/ELECTRONICOS"/>
    <s v="1101797682"/>
    <s v="1"/>
    <d v="2024-10-25T00:00:00"/>
    <s v=""/>
    <s v="4200583598"/>
    <s v="10"/>
    <d v="2024-10-30T00:00:00"/>
    <d v="2024-10-31T00:00:00"/>
    <s v=""/>
    <d v="2024-12-17T00:00:00"/>
    <n v="30"/>
    <n v="8"/>
    <s v="Liberado"/>
    <n v="1"/>
    <n v="1"/>
    <n v="1"/>
    <n v="0"/>
    <n v="0"/>
    <n v="0"/>
    <s v="X"/>
    <s v="0.00"/>
    <s v=""/>
    <x v="4"/>
    <s v="OTROS FABRICANTES"/>
    <s v="1359900000500"/>
    <s v=""/>
    <n v="0"/>
    <n v="0"/>
    <m/>
    <s v="7218|JA2593_1001"/>
    <n v="48"/>
    <s v="-"/>
    <m/>
    <s v="YES"/>
    <n v="1"/>
    <s v=""/>
    <s v=""/>
    <n v="0"/>
    <s v="X"/>
    <n v="1"/>
    <s v=""/>
    <s v=""/>
    <s v=""/>
    <s v=""/>
    <n v="10"/>
    <n v="0"/>
    <m/>
    <n v="-409"/>
    <n v="0"/>
    <s v=""/>
    <s v=""/>
  </r>
  <r>
    <n v="98"/>
    <s v="1359900000500"/>
    <s v="COMPRA DIRECTA ELECTRICOS/ELECTRONICOS"/>
    <s v="1101797682"/>
    <s v="2"/>
    <d v="2024-10-25T00:00:00"/>
    <s v=""/>
    <s v="4200583598"/>
    <s v="20"/>
    <d v="2024-10-30T00:00:00"/>
    <d v="2024-10-31T00:00:00"/>
    <s v=""/>
    <d v="2024-12-17T00:00:00"/>
    <n v="30"/>
    <n v="8"/>
    <s v="Liberado"/>
    <n v="1"/>
    <n v="1"/>
    <n v="1"/>
    <n v="0"/>
    <n v="0"/>
    <n v="0"/>
    <s v="X"/>
    <s v="0.00"/>
    <s v=""/>
    <x v="4"/>
    <s v="OTROS FABRICANTES"/>
    <s v="1359900000500"/>
    <s v=""/>
    <n v="0"/>
    <n v="0"/>
    <m/>
    <s v="7218|JA2593_1001"/>
    <n v="48"/>
    <s v="-"/>
    <m/>
    <s v="YES"/>
    <n v="1"/>
    <s v=""/>
    <s v=""/>
    <n v="0"/>
    <s v="X"/>
    <n v="1"/>
    <s v=""/>
    <s v=""/>
    <s v=""/>
    <s v=""/>
    <n v="10"/>
    <n v="0"/>
    <m/>
    <n v="-409"/>
    <n v="0"/>
    <s v=""/>
    <s v=""/>
  </r>
  <r>
    <n v="99"/>
    <s v="1359900000500"/>
    <s v="COMPRA DIRECTA ELECTRICOS/ELECTRONICOS"/>
    <s v="1101797682"/>
    <s v="3"/>
    <d v="2024-10-25T00:00:00"/>
    <s v=""/>
    <s v="4200583598"/>
    <s v="30"/>
    <d v="2024-10-30T00:00:00"/>
    <d v="2024-10-31T00:00:00"/>
    <s v=""/>
    <d v="2024-12-17T00:00:00"/>
    <n v="30"/>
    <n v="8"/>
    <s v="Liberado"/>
    <n v="1"/>
    <n v="1"/>
    <n v="1"/>
    <n v="0"/>
    <n v="0"/>
    <n v="0"/>
    <s v="X"/>
    <s v="0.00"/>
    <s v=""/>
    <x v="4"/>
    <s v="OTROS FABRICANTES"/>
    <s v="1359900000500"/>
    <s v=""/>
    <n v="0"/>
    <n v="0"/>
    <m/>
    <s v="7218|JA2593_1001"/>
    <n v="48"/>
    <s v="-"/>
    <m/>
    <s v="YES"/>
    <n v="1"/>
    <s v=""/>
    <s v=""/>
    <n v="0"/>
    <s v="X"/>
    <n v="1"/>
    <s v=""/>
    <s v=""/>
    <s v=""/>
    <s v=""/>
    <n v="10"/>
    <n v="0"/>
    <m/>
    <n v="-409"/>
    <n v="0"/>
    <s v=""/>
    <s v=""/>
  </r>
  <r>
    <n v="100"/>
    <s v="32111601"/>
    <s v="Fototransistor NPN Vishay sensible a IR,"/>
    <s v="1101797739"/>
    <s v="1"/>
    <d v="2024-10-25T00:00:00"/>
    <s v=""/>
    <s v="4800002701"/>
    <s v="4040"/>
    <d v="2024-10-24T00:00:00"/>
    <s v=""/>
    <s v=""/>
    <d v="2024-10-26T00:00:00"/>
    <n v="0"/>
    <n v="0"/>
    <s v=""/>
    <n v="100"/>
    <n v="100"/>
    <n v="100"/>
    <n v="0"/>
    <n v="0"/>
    <n v="0"/>
    <s v="X"/>
    <s v="0.00"/>
    <s v=""/>
    <x v="0"/>
    <s v=""/>
    <s v="7000760P"/>
    <s v=""/>
    <n v="0"/>
    <n v="0"/>
    <m/>
    <s v="7218|JA2593_1001"/>
    <n v="2"/>
    <s v="-"/>
    <m/>
    <s v="YES"/>
    <n v="100"/>
    <s v=""/>
    <s v=""/>
    <n v="0"/>
    <s v="X"/>
    <n v="1"/>
    <s v=""/>
    <s v=""/>
    <s v=""/>
    <s v=""/>
    <n v="10"/>
    <n v="0"/>
    <m/>
    <n v="-461"/>
    <n v="0"/>
    <s v=""/>
    <s v=""/>
  </r>
  <r>
    <n v="101"/>
    <s v="9999000322010"/>
    <s v="N.R. PANELES SIMULADORES"/>
    <s v="1101797741"/>
    <s v="1"/>
    <d v="2024-10-25T00:00:00"/>
    <s v=""/>
    <s v="4200583162"/>
    <s v="10"/>
    <d v="2024-10-28T00:00:00"/>
    <d v="2024-10-29T00:00:00"/>
    <s v=""/>
    <d v="2024-12-31T00:00:00"/>
    <n v="40"/>
    <n v="8"/>
    <s v="Liberado"/>
    <n v="1"/>
    <n v="1"/>
    <n v="1"/>
    <n v="0"/>
    <n v="0"/>
    <n v="0"/>
    <s v="X"/>
    <s v="0.00"/>
    <s v=""/>
    <x v="2"/>
    <s v=""/>
    <s v=""/>
    <s v=""/>
    <n v="0"/>
    <n v="0"/>
    <m/>
    <s v="7218|JA2588_1001"/>
    <n v="64"/>
    <s v="-"/>
    <m/>
    <s v="YES"/>
    <n v="1"/>
    <s v=""/>
    <s v=""/>
    <n v="0"/>
    <s v="X"/>
    <n v="1"/>
    <s v=""/>
    <s v=""/>
    <s v=""/>
    <s v=""/>
    <n v="10"/>
    <n v="0"/>
    <m/>
    <n v="-395"/>
    <n v="0"/>
    <s v=""/>
    <s v=""/>
  </r>
  <r>
    <n v="102"/>
    <s v="9999000322010"/>
    <s v="N.R. PANELES SIMULADORES"/>
    <s v="1101797741"/>
    <s v="2"/>
    <d v="2024-10-25T00:00:00"/>
    <s v=""/>
    <s v="4200583162"/>
    <s v="20"/>
    <d v="2024-10-28T00:00:00"/>
    <d v="2024-10-29T00:00:00"/>
    <s v=""/>
    <d v="2024-12-31T00:00:00"/>
    <n v="40"/>
    <n v="8"/>
    <s v="Liberado"/>
    <n v="1"/>
    <n v="1"/>
    <n v="1"/>
    <n v="0"/>
    <n v="0"/>
    <n v="0"/>
    <s v="X"/>
    <s v="0.00"/>
    <s v=""/>
    <x v="2"/>
    <s v=""/>
    <s v=""/>
    <s v=""/>
    <n v="0"/>
    <n v="0"/>
    <m/>
    <s v="7218|JA2588_1001"/>
    <n v="64"/>
    <s v="-"/>
    <m/>
    <s v="YES"/>
    <n v="1"/>
    <s v=""/>
    <s v=""/>
    <n v="0"/>
    <s v="X"/>
    <n v="1"/>
    <s v=""/>
    <s v=""/>
    <s v=""/>
    <s v=""/>
    <n v="10"/>
    <n v="0"/>
    <m/>
    <n v="-395"/>
    <n v="0"/>
    <s v=""/>
    <s v=""/>
  </r>
  <r>
    <n v="103"/>
    <s v="9999000322010"/>
    <s v="N.R. PANELES SIMULADORES"/>
    <s v="1101797741"/>
    <s v="3"/>
    <d v="2024-10-25T00:00:00"/>
    <s v=""/>
    <s v="4200583162"/>
    <s v="30"/>
    <d v="2024-10-28T00:00:00"/>
    <d v="2024-10-29T00:00:00"/>
    <s v=""/>
    <d v="2024-12-31T00:00:00"/>
    <n v="40"/>
    <n v="8"/>
    <s v="Liberado"/>
    <n v="1"/>
    <n v="1"/>
    <n v="1"/>
    <n v="0"/>
    <n v="0"/>
    <n v="0"/>
    <s v="X"/>
    <s v="0.00"/>
    <s v=""/>
    <x v="2"/>
    <s v=""/>
    <s v=""/>
    <s v=""/>
    <n v="0"/>
    <n v="0"/>
    <m/>
    <s v="7218|JA2588_1001"/>
    <n v="64"/>
    <s v="-"/>
    <m/>
    <s v="YES"/>
    <n v="1"/>
    <s v=""/>
    <s v=""/>
    <n v="0"/>
    <s v="X"/>
    <n v="1"/>
    <s v=""/>
    <s v=""/>
    <s v=""/>
    <s v=""/>
    <n v="10"/>
    <n v="0"/>
    <m/>
    <n v="-395"/>
    <n v="0"/>
    <s v=""/>
    <s v=""/>
  </r>
  <r>
    <n v="104"/>
    <s v="9999000322010"/>
    <s v="N.R. PANELES SIMULADORES"/>
    <s v="1101797741"/>
    <s v="4"/>
    <d v="2024-10-25T00:00:00"/>
    <s v=""/>
    <s v="4200583162"/>
    <s v="40"/>
    <d v="2024-10-28T00:00:00"/>
    <d v="2024-10-29T00:00:00"/>
    <s v=""/>
    <d v="2024-12-31T00:00:00"/>
    <n v="40"/>
    <n v="8"/>
    <s v="Liberado"/>
    <n v="1"/>
    <n v="1"/>
    <n v="1"/>
    <n v="0"/>
    <n v="0"/>
    <n v="0"/>
    <s v="X"/>
    <s v="0.00"/>
    <s v=""/>
    <x v="2"/>
    <s v=""/>
    <s v=""/>
    <s v=""/>
    <n v="0"/>
    <n v="0"/>
    <m/>
    <s v="7218|JA2588_1001"/>
    <n v="64"/>
    <s v="-"/>
    <m/>
    <s v="YES"/>
    <n v="1"/>
    <s v=""/>
    <s v=""/>
    <n v="0"/>
    <s v="X"/>
    <n v="1"/>
    <s v=""/>
    <s v=""/>
    <s v=""/>
    <s v=""/>
    <n v="10"/>
    <n v="0"/>
    <m/>
    <n v="-395"/>
    <n v="0"/>
    <s v=""/>
    <s v=""/>
  </r>
  <r>
    <n v="105"/>
    <s v="9999000322010"/>
    <s v="N.R. PANELES SIMULADORES"/>
    <s v="1101797741"/>
    <s v="5"/>
    <d v="2024-10-25T00:00:00"/>
    <s v=""/>
    <s v="4200583162"/>
    <s v="50"/>
    <d v="2024-10-28T00:00:00"/>
    <d v="2024-10-29T00:00:00"/>
    <s v=""/>
    <d v="2024-12-31T00:00:00"/>
    <n v="40"/>
    <n v="8"/>
    <s v="Liberado"/>
    <n v="1"/>
    <n v="1"/>
    <n v="1"/>
    <n v="0"/>
    <n v="0"/>
    <n v="0"/>
    <s v="X"/>
    <s v="0.00"/>
    <s v=""/>
    <x v="2"/>
    <s v=""/>
    <s v=""/>
    <s v=""/>
    <n v="0"/>
    <n v="0"/>
    <m/>
    <s v="7218|JA2588_1001"/>
    <n v="64"/>
    <s v="-"/>
    <m/>
    <s v="YES"/>
    <n v="1"/>
    <s v=""/>
    <s v=""/>
    <n v="0"/>
    <s v="X"/>
    <n v="1"/>
    <s v=""/>
    <s v=""/>
    <s v=""/>
    <s v=""/>
    <n v="10"/>
    <n v="0"/>
    <m/>
    <n v="-395"/>
    <n v="0"/>
    <s v=""/>
    <s v=""/>
  </r>
  <r>
    <n v="106"/>
    <s v="39121432"/>
    <s v="Terminal de leng&amp;#252;eta hembra TE Conn"/>
    <s v="1101798256"/>
    <s v="1"/>
    <d v="2024-10-28T00:00:00"/>
    <s v=""/>
    <s v="4800002706"/>
    <s v="580"/>
    <d v="2024-10-29T00:00:00"/>
    <s v=""/>
    <s v=""/>
    <d v="2024-10-29T00:00:00"/>
    <n v="0"/>
    <n v="0"/>
    <s v=""/>
    <n v="200"/>
    <n v="200"/>
    <n v="200"/>
    <n v="0"/>
    <n v="0"/>
    <n v="0"/>
    <s v="X"/>
    <s v="0.00"/>
    <s v=""/>
    <x v="0"/>
    <s v=""/>
    <s v="7197145"/>
    <s v=""/>
    <n v="0"/>
    <n v="0"/>
    <m/>
    <s v="7218|JA2581_1001"/>
    <n v="0"/>
    <s v="-"/>
    <m/>
    <s v="YES"/>
    <n v="200"/>
    <s v=""/>
    <s v=""/>
    <n v="0"/>
    <s v="X"/>
    <n v="1"/>
    <s v=""/>
    <s v=""/>
    <s v=""/>
    <s v=""/>
    <n v="10"/>
    <n v="0"/>
    <m/>
    <n v="-458"/>
    <n v="0"/>
    <s v=""/>
    <s v=""/>
  </r>
  <r>
    <n v="107"/>
    <s v="27112147"/>
    <s v="Herramienta de crimpado Molex, serie 207"/>
    <s v="1101798585"/>
    <s v="1"/>
    <d v="2024-10-29T00:00:00"/>
    <s v=""/>
    <s v="4800002706"/>
    <s v="750"/>
    <d v="2024-10-29T00:00:00"/>
    <s v=""/>
    <s v=""/>
    <d v="2024-10-30T00:00:00"/>
    <n v="0"/>
    <n v="0"/>
    <s v=""/>
    <n v="1"/>
    <n v="1"/>
    <n v="1"/>
    <n v="0"/>
    <n v="0"/>
    <n v="0"/>
    <s v="X"/>
    <s v="0.00"/>
    <s v=""/>
    <x v="0"/>
    <s v=""/>
    <s v="1754238"/>
    <s v=""/>
    <n v="0"/>
    <n v="0"/>
    <m/>
    <s v="7218|JA2593_1001"/>
    <n v="1"/>
    <s v="-"/>
    <m/>
    <s v="YES"/>
    <n v="1"/>
    <s v=""/>
    <s v=""/>
    <n v="0"/>
    <s v="X"/>
    <n v="1"/>
    <s v=""/>
    <s v=""/>
    <s v=""/>
    <s v=""/>
    <n v="10"/>
    <n v="0"/>
    <m/>
    <n v="-457"/>
    <n v="0"/>
    <s v=""/>
    <s v=""/>
  </r>
  <r>
    <n v="108"/>
    <s v="27112836"/>
    <s v="Juego de puntas de atornillar MTI de 32"/>
    <s v="1101798585"/>
    <s v="2"/>
    <d v="2024-10-29T00:00:00"/>
    <s v=""/>
    <s v="4800002706"/>
    <s v="760"/>
    <d v="2024-10-29T00:00:00"/>
    <s v=""/>
    <s v=""/>
    <d v="2024-10-30T00:00:00"/>
    <n v="0"/>
    <n v="0"/>
    <s v=""/>
    <n v="1"/>
    <n v="1"/>
    <n v="1"/>
    <n v="0"/>
    <n v="0"/>
    <n v="0"/>
    <s v="X"/>
    <s v="0.00"/>
    <s v=""/>
    <x v="0"/>
    <s v=""/>
    <s v="3966111"/>
    <s v=""/>
    <n v="0"/>
    <n v="0"/>
    <m/>
    <s v="7218|JA2593_1001"/>
    <n v="1"/>
    <s v="-"/>
    <m/>
    <s v="YES"/>
    <n v="1"/>
    <s v=""/>
    <s v=""/>
    <n v="0"/>
    <s v="X"/>
    <n v="1"/>
    <s v=""/>
    <s v=""/>
    <s v=""/>
    <s v=""/>
    <n v="10"/>
    <n v="0"/>
    <m/>
    <n v="-457"/>
    <n v="0"/>
    <s v=""/>
    <s v=""/>
  </r>
  <r>
    <n v="109"/>
    <s v="32121609"/>
    <s v="Resistencia TE Connectivity, de 2k? &amp;#17"/>
    <s v="1101799195"/>
    <s v="1"/>
    <d v="2024-10-30T00:00:00"/>
    <s v=""/>
    <s v="4800002706"/>
    <s v="1470"/>
    <d v="2024-10-29T00:00:00"/>
    <s v=""/>
    <s v=""/>
    <d v="2024-10-31T00:00:00"/>
    <n v="0"/>
    <n v="0"/>
    <s v=""/>
    <n v="10"/>
    <n v="10"/>
    <n v="10"/>
    <n v="0"/>
    <n v="0"/>
    <n v="0"/>
    <s v="X"/>
    <s v="0.00"/>
    <s v=""/>
    <x v="0"/>
    <s v=""/>
    <s v="1251200"/>
    <s v=""/>
    <n v="0"/>
    <n v="0"/>
    <m/>
    <s v="7218|JA2593_1001"/>
    <n v="2"/>
    <s v="-"/>
    <m/>
    <s v="YES"/>
    <n v="10"/>
    <s v=""/>
    <s v=""/>
    <n v="0"/>
    <s v="X"/>
    <n v="1"/>
    <s v=""/>
    <s v=""/>
    <s v=""/>
    <s v=""/>
    <n v="10"/>
    <n v="0"/>
    <m/>
    <n v="-456"/>
    <n v="0"/>
    <s v=""/>
    <s v=""/>
  </r>
  <r>
    <n v="110"/>
    <s v="26121639"/>
    <s v="Cable de datos apantallado TE Connectivi"/>
    <s v="1101799202"/>
    <s v="1"/>
    <d v="2024-10-30T00:00:00"/>
    <s v=""/>
    <s v="4800002706"/>
    <s v="1480"/>
    <d v="2024-10-29T00:00:00"/>
    <s v=""/>
    <s v=""/>
    <d v="2024-10-31T00:00:00"/>
    <n v="0"/>
    <n v="0"/>
    <s v=""/>
    <n v="1"/>
    <n v="1"/>
    <n v="1"/>
    <n v="0"/>
    <n v="0"/>
    <n v="0"/>
    <s v="X"/>
    <s v="0.00"/>
    <s v=""/>
    <x v="0"/>
    <s v=""/>
    <s v="0362572"/>
    <s v=""/>
    <n v="0"/>
    <n v="0"/>
    <m/>
    <s v="7218|JA2593_1001"/>
    <n v="2"/>
    <s v="-"/>
    <m/>
    <s v="YES"/>
    <n v="1"/>
    <s v=""/>
    <s v=""/>
    <n v="0"/>
    <s v="X"/>
    <n v="1"/>
    <s v=""/>
    <s v=""/>
    <s v=""/>
    <s v=""/>
    <n v="10"/>
    <n v="0"/>
    <m/>
    <n v="-456"/>
    <n v="0"/>
    <s v=""/>
    <s v=""/>
  </r>
  <r>
    <n v="111"/>
    <s v=""/>
    <s v="MONTAJE EQUIPO CABINA SIMULADOR A320"/>
    <s v="1101800301"/>
    <s v="1"/>
    <d v="2024-11-04T00:00:00"/>
    <s v=""/>
    <s v="4300335153"/>
    <s v="10"/>
    <d v="2024-11-12T00:00:00"/>
    <d v="2024-11-13T00:00:00"/>
    <s v=""/>
    <d v="2024-11-27T00:00:00"/>
    <n v="0"/>
    <n v="0"/>
    <s v="Liberado"/>
    <n v="1"/>
    <n v="1"/>
    <n v="0"/>
    <n v="0"/>
    <n v="0"/>
    <n v="0"/>
    <s v="X"/>
    <s v="0.00"/>
    <s v=""/>
    <x v="3"/>
    <s v=""/>
    <s v=""/>
    <s v=""/>
    <n v="0"/>
    <n v="0"/>
    <m/>
    <s v="7218|JA2593_1001"/>
    <n v="15"/>
    <s v="-"/>
    <m/>
    <s v="YES"/>
    <n v="0"/>
    <s v=""/>
    <s v=""/>
    <n v="0"/>
    <s v="X"/>
    <n v="1"/>
    <s v=""/>
    <s v=""/>
    <s v=""/>
    <s v=""/>
    <n v="11"/>
    <n v="0"/>
    <m/>
    <n v="-429"/>
    <n v="0"/>
    <s v=""/>
    <s v=""/>
  </r>
  <r>
    <n v="112"/>
    <s v="32111502"/>
    <s v="Vishay 1.7 (Dia.) x 3.9mm Simple BZX55C6"/>
    <s v="1101802159"/>
    <s v="1"/>
    <d v="2024-11-07T00:00:00"/>
    <s v=""/>
    <s v="4800002712"/>
    <s v="4420"/>
    <d v="2024-11-04T00:00:00"/>
    <s v=""/>
    <s v=""/>
    <d v="2024-11-08T00:00:00"/>
    <n v="0"/>
    <n v="0"/>
    <s v=""/>
    <n v="250"/>
    <n v="250"/>
    <n v="250"/>
    <n v="0"/>
    <n v="0"/>
    <n v="0"/>
    <s v="X"/>
    <s v="0.00"/>
    <s v=""/>
    <x v="0"/>
    <s v=""/>
    <s v="6997806"/>
    <s v=""/>
    <n v="0"/>
    <n v="0"/>
    <m/>
    <s v="7218|JA2593_1001"/>
    <n v="4"/>
    <s v="-"/>
    <m/>
    <s v="YES"/>
    <n v="250"/>
    <s v=""/>
    <s v=""/>
    <n v="0"/>
    <s v="X"/>
    <n v="1"/>
    <s v=""/>
    <s v=""/>
    <s v=""/>
    <s v=""/>
    <n v="11"/>
    <n v="0"/>
    <m/>
    <n v="-448"/>
    <n v="0"/>
    <s v=""/>
    <s v=""/>
  </r>
  <r>
    <n v="113"/>
    <s v="32101629"/>
    <s v="Amplificador operacional LF347N 3MHZ PDI"/>
    <s v="1101802159"/>
    <s v="2"/>
    <d v="2024-11-07T00:00:00"/>
    <s v=""/>
    <s v="4800002712"/>
    <s v="4430"/>
    <d v="2024-11-04T00:00:00"/>
    <s v=""/>
    <s v=""/>
    <d v="2024-11-08T00:00:00"/>
    <n v="0"/>
    <n v="0"/>
    <s v=""/>
    <n v="50"/>
    <n v="50"/>
    <n v="50"/>
    <n v="0"/>
    <n v="0"/>
    <n v="0"/>
    <s v="X"/>
    <s v="0.00"/>
    <s v=""/>
    <x v="0"/>
    <s v=""/>
    <s v="6610473P"/>
    <s v=""/>
    <n v="0"/>
    <n v="0"/>
    <m/>
    <s v="7218|JA2593_1001"/>
    <n v="4"/>
    <s v="-"/>
    <m/>
    <s v="YES"/>
    <n v="50"/>
    <s v=""/>
    <s v=""/>
    <n v="0"/>
    <s v="X"/>
    <n v="1"/>
    <s v=""/>
    <s v=""/>
    <s v=""/>
    <s v=""/>
    <n v="11"/>
    <n v="0"/>
    <m/>
    <n v="-448"/>
    <n v="0"/>
    <s v=""/>
    <s v=""/>
  </r>
  <r>
    <n v="114"/>
    <s v="32121615"/>
    <s v="Resistencia TE Connectivity, de 1k? &amp;#17"/>
    <s v="1101802159"/>
    <s v="3"/>
    <d v="2024-11-07T00:00:00"/>
    <s v=""/>
    <s v="4800002712"/>
    <s v="4440"/>
    <d v="2024-11-04T00:00:00"/>
    <s v=""/>
    <s v=""/>
    <d v="2024-11-08T00:00:00"/>
    <n v="0"/>
    <n v="0"/>
    <s v=""/>
    <n v="200"/>
    <n v="200"/>
    <n v="200"/>
    <n v="0"/>
    <n v="0"/>
    <n v="0"/>
    <s v="X"/>
    <s v="0.00"/>
    <s v=""/>
    <x v="0"/>
    <s v=""/>
    <s v="1251150P"/>
    <s v=""/>
    <n v="0"/>
    <n v="0"/>
    <m/>
    <s v="7218|JA2593_1001"/>
    <n v="4"/>
    <s v="-"/>
    <m/>
    <s v="YES"/>
    <n v="200"/>
    <s v=""/>
    <s v=""/>
    <n v="0"/>
    <s v="X"/>
    <n v="1"/>
    <s v=""/>
    <s v=""/>
    <s v=""/>
    <s v=""/>
    <n v="11"/>
    <n v="0"/>
    <m/>
    <n v="-448"/>
    <n v="0"/>
    <s v=""/>
    <s v=""/>
  </r>
  <r>
    <n v="115"/>
    <s v="32111511"/>
    <s v="Diodo de conmutaci&amp;#243;n, 1N4148, 300mA"/>
    <s v="1101802159"/>
    <s v="4"/>
    <d v="2024-11-07T00:00:00"/>
    <s v=""/>
    <s v="4800002712"/>
    <s v="4450"/>
    <d v="2024-11-04T00:00:00"/>
    <s v=""/>
    <s v=""/>
    <d v="2024-11-08T00:00:00"/>
    <n v="0"/>
    <n v="0"/>
    <s v=""/>
    <n v="2000"/>
    <n v="2000"/>
    <n v="2000"/>
    <n v="0"/>
    <n v="0"/>
    <n v="0"/>
    <s v="X"/>
    <s v="0.00"/>
    <s v=""/>
    <x v="0"/>
    <s v=""/>
    <s v="8428002"/>
    <s v=""/>
    <n v="0"/>
    <n v="0"/>
    <m/>
    <s v="7218|JA2593_1001"/>
    <n v="4"/>
    <s v="-"/>
    <m/>
    <s v="YES"/>
    <n v="2000"/>
    <s v=""/>
    <s v=""/>
    <n v="0"/>
    <s v="X"/>
    <n v="1"/>
    <s v=""/>
    <s v=""/>
    <s v=""/>
    <s v=""/>
    <n v="11"/>
    <n v="0"/>
    <m/>
    <n v="-448"/>
    <n v="0"/>
    <s v=""/>
    <s v=""/>
  </r>
  <r>
    <n v="116"/>
    <s v="32111504"/>
    <s v="Diodo, GI754-E3/54, 6A, 400V Conexi&amp;#243"/>
    <s v="1101802159"/>
    <s v="5"/>
    <d v="2024-11-07T00:00:00"/>
    <s v=""/>
    <s v="4800002712"/>
    <s v="4460"/>
    <d v="2024-11-04T00:00:00"/>
    <s v=""/>
    <s v=""/>
    <d v="2024-11-08T00:00:00"/>
    <n v="0"/>
    <n v="0"/>
    <s v=""/>
    <n v="40"/>
    <n v="40"/>
    <n v="40"/>
    <n v="0"/>
    <n v="0"/>
    <n v="0"/>
    <s v="X"/>
    <s v="0.00"/>
    <s v=""/>
    <x v="0"/>
    <s v=""/>
    <s v="7088016P"/>
    <s v=""/>
    <n v="0"/>
    <n v="0"/>
    <m/>
    <s v="7218|JA2593_1001"/>
    <n v="4"/>
    <s v="-"/>
    <m/>
    <s v="YES"/>
    <n v="40"/>
    <s v=""/>
    <s v=""/>
    <n v="0"/>
    <s v="X"/>
    <n v="1"/>
    <s v=""/>
    <s v=""/>
    <s v=""/>
    <s v=""/>
    <n v="11"/>
    <n v="0"/>
    <m/>
    <n v="-448"/>
    <n v="0"/>
    <s v=""/>
    <s v=""/>
  </r>
  <r>
    <n v="117"/>
    <s v="32121505"/>
    <s v="Condensador electrol&amp;#237;tico Panasonic"/>
    <s v="1101802159"/>
    <s v="6"/>
    <d v="2024-11-07T00:00:00"/>
    <s v=""/>
    <s v="4800002712"/>
    <s v="4470"/>
    <d v="2024-11-04T00:00:00"/>
    <s v=""/>
    <s v=""/>
    <d v="2024-11-08T00:00:00"/>
    <n v="0"/>
    <n v="0"/>
    <s v=""/>
    <n v="40"/>
    <n v="40"/>
    <n v="40"/>
    <n v="0"/>
    <n v="0"/>
    <n v="0"/>
    <s v="X"/>
    <s v="0.00"/>
    <s v=""/>
    <x v="0"/>
    <s v=""/>
    <s v="3150619P"/>
    <s v=""/>
    <n v="0"/>
    <n v="0"/>
    <m/>
    <s v="7218|JA2593_1001"/>
    <n v="4"/>
    <s v="-"/>
    <m/>
    <s v="YES"/>
    <n v="40"/>
    <s v=""/>
    <s v=""/>
    <n v="0"/>
    <s v="X"/>
    <n v="1"/>
    <s v=""/>
    <s v=""/>
    <s v=""/>
    <s v=""/>
    <n v="11"/>
    <n v="0"/>
    <m/>
    <n v="-448"/>
    <n v="0"/>
    <s v=""/>
    <s v=""/>
  </r>
  <r>
    <n v="118"/>
    <s v="15121905"/>
    <s v="Pasta t&amp;#233;rmica con &amp;#243;xido met&amp;#2"/>
    <s v="1101802185"/>
    <s v="1"/>
    <d v="2024-11-07T00:00:00"/>
    <s v=""/>
    <s v="4800002712"/>
    <s v="4490"/>
    <d v="2024-11-04T00:00:00"/>
    <s v=""/>
    <s v=""/>
    <d v="2024-11-08T00:00:00"/>
    <n v="0"/>
    <n v="0"/>
    <s v=""/>
    <n v="4"/>
    <n v="4"/>
    <n v="4"/>
    <n v="0"/>
    <n v="0"/>
    <n v="0"/>
    <s v="X"/>
    <s v="0.00"/>
    <s v=""/>
    <x v="0"/>
    <s v=""/>
    <s v="0554311"/>
    <s v=""/>
    <n v="0"/>
    <n v="0"/>
    <m/>
    <s v="7218|JA2593_1001"/>
    <n v="4"/>
    <s v="-"/>
    <m/>
    <s v="YES"/>
    <n v="4"/>
    <s v=""/>
    <s v=""/>
    <n v="0"/>
    <s v="X"/>
    <n v="1"/>
    <s v=""/>
    <s v=""/>
    <s v=""/>
    <s v=""/>
    <n v="11"/>
    <n v="0"/>
    <m/>
    <n v="-448"/>
    <n v="0"/>
    <s v=""/>
    <s v=""/>
  </r>
  <r>
    <n v="119"/>
    <s v="55121612"/>
    <s v="PK20 ETQ LSR 210X297 METAL APLI 10071"/>
    <s v="1101802192"/>
    <s v="1"/>
    <d v="2024-11-07T00:00:00"/>
    <s v=""/>
    <s v="4800002711"/>
    <s v="860"/>
    <d v="2024-11-04T00:00:00"/>
    <s v=""/>
    <s v=""/>
    <d v="2024-11-08T00:00:00"/>
    <n v="0"/>
    <n v="0"/>
    <s v=""/>
    <n v="3"/>
    <n v="3"/>
    <n v="3"/>
    <n v="0"/>
    <n v="0"/>
    <n v="0"/>
    <s v="X"/>
    <s v="0.00"/>
    <s v=""/>
    <x v="5"/>
    <s v=""/>
    <s v="3048879"/>
    <s v=""/>
    <n v="0"/>
    <n v="0"/>
    <m/>
    <s v="7218|S24B05_S1076"/>
    <n v="4"/>
    <s v="-"/>
    <m/>
    <s v="YES"/>
    <n v="3"/>
    <s v=""/>
    <s v=""/>
    <n v="0"/>
    <s v="X"/>
    <n v="1"/>
    <s v=""/>
    <s v=""/>
    <s v=""/>
    <s v=""/>
    <n v="11"/>
    <n v="0"/>
    <m/>
    <n v="-448"/>
    <n v="0"/>
    <s v=""/>
    <s v=""/>
  </r>
  <r>
    <n v="120"/>
    <s v="43223306"/>
    <s v="Bandeja en rack con ventilaci&amp;#243;n 1U"/>
    <s v="1101802534"/>
    <s v="1"/>
    <d v="2024-11-08T00:00:00"/>
    <s v=""/>
    <s v="4800002712"/>
    <s v="4770"/>
    <d v="2024-11-04T00:00:00"/>
    <s v=""/>
    <s v=""/>
    <d v="2024-11-09T00:00:00"/>
    <n v="0"/>
    <n v="0"/>
    <s v=""/>
    <n v="8"/>
    <n v="8"/>
    <n v="8"/>
    <n v="0"/>
    <n v="0"/>
    <n v="0"/>
    <s v="X"/>
    <s v="0.00"/>
    <s v=""/>
    <x v="0"/>
    <s v=""/>
    <s v="1863002"/>
    <s v=""/>
    <n v="0"/>
    <n v="0"/>
    <m/>
    <s v="7218|JA2583_1001"/>
    <n v="5"/>
    <s v="-"/>
    <m/>
    <s v="YES"/>
    <n v="8"/>
    <s v=""/>
    <s v=""/>
    <n v="0"/>
    <s v="X"/>
    <n v="1"/>
    <s v=""/>
    <s v=""/>
    <s v=""/>
    <s v=""/>
    <n v="11"/>
    <n v="0"/>
    <m/>
    <n v="-447"/>
    <n v="0"/>
    <s v=""/>
    <s v=""/>
  </r>
  <r>
    <n v="121"/>
    <s v="32121609"/>
    <s v="Resistencia TE Connectivity, de 2k? &amp;#17"/>
    <s v="1101802542"/>
    <s v="1"/>
    <d v="2024-11-08T00:00:00"/>
    <s v=""/>
    <s v="4800002712"/>
    <s v="4780"/>
    <d v="2024-11-04T00:00:00"/>
    <s v=""/>
    <s v=""/>
    <d v="2024-11-09T00:00:00"/>
    <n v="0"/>
    <n v="0"/>
    <s v=""/>
    <n v="10"/>
    <n v="10"/>
    <n v="10"/>
    <n v="0"/>
    <n v="0"/>
    <n v="0"/>
    <s v="X"/>
    <s v="0.00"/>
    <s v=""/>
    <x v="0"/>
    <s v=""/>
    <s v="1251200"/>
    <s v=""/>
    <n v="0"/>
    <n v="0"/>
    <m/>
    <s v="7218|JA2593_1001"/>
    <n v="5"/>
    <s v="-"/>
    <m/>
    <s v="YES"/>
    <n v="10"/>
    <s v=""/>
    <s v=""/>
    <n v="0"/>
    <s v="X"/>
    <n v="1"/>
    <s v=""/>
    <s v=""/>
    <s v=""/>
    <s v=""/>
    <n v="11"/>
    <n v="0"/>
    <m/>
    <n v="-447"/>
    <n v="0"/>
    <s v=""/>
    <s v=""/>
  </r>
  <r>
    <n v="122"/>
    <s v="24141501"/>
    <s v="Pel&amp;#237;cula para protecci&amp;#243;n contr"/>
    <s v="1101802755"/>
    <s v="1"/>
    <d v="2024-11-08T00:00:00"/>
    <s v=""/>
    <s v="4800002712"/>
    <s v="5040"/>
    <d v="2024-11-04T00:00:00"/>
    <s v=""/>
    <s v=""/>
    <d v="2024-11-09T00:00:00"/>
    <n v="0"/>
    <n v="0"/>
    <s v=""/>
    <n v="2"/>
    <n v="2"/>
    <n v="2"/>
    <n v="0"/>
    <n v="0"/>
    <n v="0"/>
    <s v="X"/>
    <s v="0.00"/>
    <s v=""/>
    <x v="0"/>
    <s v=""/>
    <s v="8157012"/>
    <s v=""/>
    <n v="0"/>
    <n v="0"/>
    <m/>
    <s v="7218|JA2593_1001"/>
    <n v="5"/>
    <s v="-"/>
    <m/>
    <s v="YES"/>
    <n v="2"/>
    <s v=""/>
    <s v=""/>
    <n v="0"/>
    <s v="X"/>
    <n v="1"/>
    <s v=""/>
    <s v=""/>
    <s v=""/>
    <s v=""/>
    <n v="11"/>
    <n v="0"/>
    <m/>
    <n v="-447"/>
    <n v="0"/>
    <s v=""/>
    <s v=""/>
  </r>
  <r>
    <n v="123"/>
    <s v="39121723"/>
    <s v="Tubo termorretr&amp;#225;ctil TE Connectivit"/>
    <s v="1101803073"/>
    <s v="1"/>
    <d v="2024-11-11T00:00:00"/>
    <s v=""/>
    <s v="4800002726"/>
    <s v="60"/>
    <d v="2024-11-10T00:00:00"/>
    <s v=""/>
    <s v=""/>
    <d v="2024-11-12T00:00:00"/>
    <n v="0"/>
    <n v="0"/>
    <s v=""/>
    <n v="1"/>
    <n v="1"/>
    <n v="1"/>
    <n v="0"/>
    <n v="0"/>
    <n v="0"/>
    <s v="X"/>
    <s v="0.00"/>
    <s v=""/>
    <x v="0"/>
    <s v=""/>
    <s v="2777960"/>
    <s v=""/>
    <n v="0"/>
    <n v="0"/>
    <m/>
    <s v="7218|JA2593_1001"/>
    <n v="2"/>
    <s v="-"/>
    <m/>
    <s v="YES"/>
    <n v="1"/>
    <s v=""/>
    <s v=""/>
    <n v="0"/>
    <s v="X"/>
    <n v="1"/>
    <s v=""/>
    <s v=""/>
    <s v=""/>
    <s v=""/>
    <n v="11"/>
    <n v="0"/>
    <m/>
    <n v="-444"/>
    <n v="0"/>
    <s v=""/>
    <s v=""/>
  </r>
  <r>
    <n v="124"/>
    <s v="39121723"/>
    <s v="Tubo termorretr&amp;#225;ctil TE Connectivit"/>
    <s v="1101803073"/>
    <s v="2"/>
    <d v="2024-11-11T00:00:00"/>
    <s v=""/>
    <s v="4800002726"/>
    <s v="70"/>
    <d v="2024-11-10T00:00:00"/>
    <s v=""/>
    <s v=""/>
    <d v="2024-11-12T00:00:00"/>
    <n v="0"/>
    <n v="0"/>
    <s v=""/>
    <n v="1"/>
    <n v="1"/>
    <n v="1"/>
    <n v="0"/>
    <n v="0"/>
    <n v="0"/>
    <s v="X"/>
    <s v="0.00"/>
    <s v=""/>
    <x v="0"/>
    <s v=""/>
    <s v="2777960"/>
    <s v=""/>
    <n v="0"/>
    <n v="0"/>
    <m/>
    <s v="7218|JA2593_1001"/>
    <n v="2"/>
    <s v="-"/>
    <m/>
    <s v="YES"/>
    <n v="1"/>
    <s v=""/>
    <s v=""/>
    <n v="0"/>
    <s v="X"/>
    <n v="1"/>
    <s v=""/>
    <s v=""/>
    <s v=""/>
    <s v=""/>
    <n v="11"/>
    <n v="0"/>
    <m/>
    <n v="-444"/>
    <n v="0"/>
    <s v=""/>
    <s v=""/>
  </r>
  <r>
    <n v="125"/>
    <s v="39121412"/>
    <s v="Carcasa de conector circular Amphenol Li"/>
    <s v="1101803108"/>
    <s v="1"/>
    <d v="2024-11-11T00:00:00"/>
    <s v=""/>
    <s v="4800002726"/>
    <s v="100"/>
    <d v="2024-11-10T00:00:00"/>
    <s v=""/>
    <s v=""/>
    <d v="2024-11-12T00:00:00"/>
    <n v="0"/>
    <n v="0"/>
    <s v=""/>
    <n v="1"/>
    <n v="1"/>
    <n v="1"/>
    <n v="0"/>
    <n v="0"/>
    <n v="0"/>
    <s v="X"/>
    <s v="0.00"/>
    <s v=""/>
    <x v="0"/>
    <s v=""/>
    <s v="2067532"/>
    <s v=""/>
    <n v="0"/>
    <n v="0"/>
    <m/>
    <s v="7218|JA2593_1001"/>
    <n v="2"/>
    <s v="-"/>
    <m/>
    <s v="YES"/>
    <n v="1"/>
    <s v=""/>
    <s v=""/>
    <n v="0"/>
    <s v="X"/>
    <n v="1"/>
    <s v=""/>
    <s v=""/>
    <s v=""/>
    <s v=""/>
    <n v="11"/>
    <n v="0"/>
    <m/>
    <n v="-444"/>
    <n v="0"/>
    <s v=""/>
    <s v=""/>
  </r>
  <r>
    <n v="126"/>
    <s v="39121723"/>
    <s v="Tubo termorretr&amp;#225;ctil TE Connectivit"/>
    <s v="1101803543"/>
    <s v="1"/>
    <d v="2024-11-12T00:00:00"/>
    <s v=""/>
    <s v="4800002726"/>
    <s v="1360"/>
    <d v="2024-11-10T00:00:00"/>
    <s v=""/>
    <s v=""/>
    <d v="2024-11-13T00:00:00"/>
    <n v="0"/>
    <n v="0"/>
    <s v=""/>
    <n v="3"/>
    <n v="3"/>
    <n v="3"/>
    <n v="0"/>
    <n v="0"/>
    <n v="0"/>
    <s v="X"/>
    <s v="0.00"/>
    <s v=""/>
    <x v="0"/>
    <s v=""/>
    <s v="2885241"/>
    <s v=""/>
    <n v="0"/>
    <n v="0"/>
    <m/>
    <s v="7218|JA2582_1001"/>
    <n v="3"/>
    <s v="-"/>
    <m/>
    <s v="YES"/>
    <n v="3"/>
    <s v=""/>
    <s v=""/>
    <n v="0"/>
    <s v="X"/>
    <n v="1"/>
    <s v=""/>
    <s v=""/>
    <s v=""/>
    <s v=""/>
    <n v="11"/>
    <n v="0"/>
    <m/>
    <n v="-443"/>
    <n v="0"/>
    <s v=""/>
    <s v=""/>
  </r>
  <r>
    <n v="127"/>
    <s v="39121412"/>
    <s v="Carcasa de conector circular Amphenol Li"/>
    <s v="1101803543"/>
    <s v="2"/>
    <d v="2024-11-12T00:00:00"/>
    <s v=""/>
    <s v="4800002726"/>
    <s v="1370"/>
    <d v="2024-11-10T00:00:00"/>
    <s v=""/>
    <s v=""/>
    <d v="2024-11-13T00:00:00"/>
    <n v="0"/>
    <n v="0"/>
    <s v=""/>
    <n v="1"/>
    <n v="1"/>
    <n v="1"/>
    <n v="0"/>
    <n v="0"/>
    <n v="0"/>
    <s v="X"/>
    <s v="0.00"/>
    <s v=""/>
    <x v="0"/>
    <s v=""/>
    <s v="2067523"/>
    <s v=""/>
    <n v="0"/>
    <n v="0"/>
    <m/>
    <s v="7218|JA2582_1001"/>
    <n v="3"/>
    <s v="-"/>
    <m/>
    <s v="YES"/>
    <n v="1"/>
    <s v=""/>
    <s v=""/>
    <n v="0"/>
    <s v="X"/>
    <n v="1"/>
    <s v=""/>
    <s v=""/>
    <s v=""/>
    <s v=""/>
    <n v="11"/>
    <n v="0"/>
    <m/>
    <n v="-443"/>
    <n v="0"/>
    <s v=""/>
    <s v=""/>
  </r>
  <r>
    <n v="128"/>
    <s v="39121412"/>
    <s v="Carcasa de conector circular Amphenol Li"/>
    <s v="1101803543"/>
    <s v="3"/>
    <d v="2024-11-12T00:00:00"/>
    <s v=""/>
    <s v="4800002726"/>
    <s v="1380"/>
    <d v="2024-11-10T00:00:00"/>
    <s v=""/>
    <s v=""/>
    <d v="2024-11-13T00:00:00"/>
    <n v="0"/>
    <n v="0"/>
    <s v=""/>
    <n v="1"/>
    <n v="1"/>
    <n v="1"/>
    <n v="0"/>
    <n v="0"/>
    <n v="0"/>
    <s v="X"/>
    <s v="0.00"/>
    <s v=""/>
    <x v="0"/>
    <s v=""/>
    <s v="2067532"/>
    <s v=""/>
    <n v="0"/>
    <n v="0"/>
    <m/>
    <s v="7218|JA2582_1001"/>
    <n v="3"/>
    <s v="-"/>
    <m/>
    <s v="YES"/>
    <n v="1"/>
    <s v=""/>
    <s v=""/>
    <n v="0"/>
    <s v="X"/>
    <n v="1"/>
    <s v=""/>
    <s v=""/>
    <s v=""/>
    <s v=""/>
    <n v="11"/>
    <n v="0"/>
    <m/>
    <n v="-443"/>
    <n v="0"/>
    <s v=""/>
    <s v=""/>
  </r>
  <r>
    <n v="129"/>
    <s v="39121412"/>
    <s v="Carcasa de conector circular Amphenol M8"/>
    <s v="1101803543"/>
    <s v="4"/>
    <d v="2024-11-12T00:00:00"/>
    <s v=""/>
    <s v="4800002726"/>
    <s v="1390"/>
    <d v="2024-11-10T00:00:00"/>
    <s v=""/>
    <s v=""/>
    <d v="2024-11-13T00:00:00"/>
    <n v="0"/>
    <n v="0"/>
    <s v=""/>
    <n v="2"/>
    <n v="2"/>
    <n v="2"/>
    <n v="0"/>
    <n v="0"/>
    <n v="0"/>
    <s v="X"/>
    <s v="0.00"/>
    <s v=""/>
    <x v="0"/>
    <s v=""/>
    <s v="2067519"/>
    <s v=""/>
    <n v="0"/>
    <n v="0"/>
    <m/>
    <s v="7218|JA2582_1001"/>
    <n v="3"/>
    <s v="-"/>
    <m/>
    <s v="YES"/>
    <n v="2"/>
    <s v=""/>
    <s v=""/>
    <n v="0"/>
    <s v="X"/>
    <n v="1"/>
    <s v=""/>
    <s v=""/>
    <s v=""/>
    <s v=""/>
    <n v="11"/>
    <n v="0"/>
    <m/>
    <n v="-443"/>
    <n v="0"/>
    <s v=""/>
    <s v=""/>
  </r>
  <r>
    <n v="130"/>
    <s v="39121432"/>
    <s v="Puntera hueca de crimpado RS PRO, Aislad"/>
    <s v="1101804761"/>
    <s v="1"/>
    <d v="2024-11-14T00:00:00"/>
    <s v=""/>
    <s v="4800002726"/>
    <s v="3420"/>
    <d v="2024-11-10T00:00:00"/>
    <s v=""/>
    <s v=""/>
    <d v="2024-11-15T00:00:00"/>
    <n v="0"/>
    <n v="0"/>
    <s v=""/>
    <n v="100"/>
    <n v="100"/>
    <n v="100"/>
    <n v="0"/>
    <n v="0"/>
    <n v="0"/>
    <s v="X"/>
    <s v="0.00"/>
    <s v=""/>
    <x v="0"/>
    <s v=""/>
    <s v="1787320"/>
    <s v=""/>
    <n v="0"/>
    <n v="0"/>
    <m/>
    <s v="7218|JA2593_1001"/>
    <n v="5"/>
    <s v="-"/>
    <m/>
    <s v="YES"/>
    <n v="100"/>
    <s v=""/>
    <s v=""/>
    <n v="0"/>
    <s v="X"/>
    <n v="1"/>
    <s v=""/>
    <s v=""/>
    <s v=""/>
    <s v=""/>
    <n v="11"/>
    <n v="0"/>
    <m/>
    <n v="-441"/>
    <n v="0"/>
    <s v=""/>
    <s v=""/>
  </r>
  <r>
    <n v="131"/>
    <s v="43211609"/>
    <s v="Cable USB 2.0 StarTech.com, con A. USB C"/>
    <s v="1101804766"/>
    <s v="1"/>
    <d v="2024-11-14T00:00:00"/>
    <s v=""/>
    <s v="4800002726"/>
    <s v="3440"/>
    <d v="2024-11-10T00:00:00"/>
    <s v=""/>
    <s v=""/>
    <d v="2024-11-15T00:00:00"/>
    <n v="0"/>
    <n v="0"/>
    <s v=""/>
    <n v="1"/>
    <n v="1"/>
    <n v="1"/>
    <n v="0"/>
    <n v="0"/>
    <n v="0"/>
    <s v="X"/>
    <s v="0.00"/>
    <s v=""/>
    <x v="0"/>
    <s v=""/>
    <s v="1863229"/>
    <s v=""/>
    <n v="0"/>
    <n v="0"/>
    <m/>
    <s v="7218|JA2588_1001"/>
    <n v="5"/>
    <s v="-"/>
    <m/>
    <s v="YES"/>
    <n v="1"/>
    <s v=""/>
    <s v=""/>
    <n v="0"/>
    <s v="X"/>
    <n v="1"/>
    <s v=""/>
    <s v=""/>
    <s v=""/>
    <s v=""/>
    <n v="11"/>
    <n v="0"/>
    <m/>
    <n v="-441"/>
    <n v="0"/>
    <s v=""/>
    <s v=""/>
  </r>
  <r>
    <n v="132"/>
    <s v="43202222"/>
    <s v="Cable VGA StarTech.com de color Negro, c"/>
    <s v="1101804766"/>
    <s v="2"/>
    <d v="2024-11-14T00:00:00"/>
    <s v=""/>
    <s v="4800002726"/>
    <s v="3450"/>
    <d v="2024-11-10T00:00:00"/>
    <s v=""/>
    <s v=""/>
    <d v="2024-11-15T00:00:00"/>
    <n v="0"/>
    <n v="0"/>
    <s v=""/>
    <n v="1"/>
    <n v="1"/>
    <n v="1"/>
    <n v="0"/>
    <n v="0"/>
    <n v="0"/>
    <s v="X"/>
    <s v="0.00"/>
    <s v=""/>
    <x v="0"/>
    <s v=""/>
    <s v="1861667"/>
    <s v=""/>
    <n v="0"/>
    <n v="0"/>
    <m/>
    <s v="7218|JA2588_1001"/>
    <n v="5"/>
    <s v="-"/>
    <m/>
    <s v="YES"/>
    <n v="1"/>
    <s v=""/>
    <s v=""/>
    <n v="0"/>
    <s v="X"/>
    <n v="1"/>
    <s v=""/>
    <s v=""/>
    <s v=""/>
    <s v=""/>
    <n v="11"/>
    <n v="0"/>
    <m/>
    <n v="-441"/>
    <n v="0"/>
    <s v=""/>
    <s v=""/>
  </r>
  <r>
    <n v="133"/>
    <s v="43211617"/>
    <s v="Cable USB 2.0 StarTech.com, con A. USB A"/>
    <s v="1101804766"/>
    <s v="3"/>
    <d v="2024-11-14T00:00:00"/>
    <s v=""/>
    <s v="4800002726"/>
    <s v="3460"/>
    <d v="2024-11-10T00:00:00"/>
    <s v=""/>
    <s v=""/>
    <d v="2024-11-15T00:00:00"/>
    <n v="0"/>
    <n v="0"/>
    <s v=""/>
    <n v="1"/>
    <n v="1"/>
    <n v="1"/>
    <n v="0"/>
    <n v="0"/>
    <n v="0"/>
    <s v="X"/>
    <s v="0.00"/>
    <s v=""/>
    <x v="0"/>
    <s v=""/>
    <s v="1863178"/>
    <s v=""/>
    <n v="0"/>
    <n v="0"/>
    <m/>
    <s v="7218|JA2588_1001"/>
    <n v="5"/>
    <s v="-"/>
    <m/>
    <s v="YES"/>
    <n v="1"/>
    <s v=""/>
    <s v=""/>
    <n v="0"/>
    <s v="X"/>
    <n v="1"/>
    <s v=""/>
    <s v=""/>
    <s v=""/>
    <s v=""/>
    <n v="11"/>
    <n v="0"/>
    <m/>
    <n v="-441"/>
    <n v="0"/>
    <s v=""/>
    <s v=""/>
  </r>
  <r>
    <n v="134"/>
    <s v="43211617"/>
    <s v="Cable USB 2.0 StarTech.com, con A. USB A"/>
    <s v="1101804766"/>
    <s v="4"/>
    <d v="2024-11-14T00:00:00"/>
    <s v=""/>
    <s v="4800002726"/>
    <s v="3470"/>
    <d v="2024-11-10T00:00:00"/>
    <s v=""/>
    <s v=""/>
    <d v="2024-11-15T00:00:00"/>
    <n v="0"/>
    <n v="0"/>
    <s v=""/>
    <n v="4"/>
    <n v="4"/>
    <n v="4"/>
    <n v="0"/>
    <n v="0"/>
    <n v="0"/>
    <s v="X"/>
    <s v="0.00"/>
    <s v=""/>
    <x v="0"/>
    <s v=""/>
    <s v="1863187"/>
    <s v=""/>
    <n v="0"/>
    <n v="0"/>
    <m/>
    <s v="7218|JA2588_1001"/>
    <n v="5"/>
    <s v="-"/>
    <m/>
    <s v="YES"/>
    <n v="4"/>
    <s v=""/>
    <s v=""/>
    <n v="0"/>
    <s v="X"/>
    <n v="1"/>
    <s v=""/>
    <s v=""/>
    <s v=""/>
    <s v=""/>
    <n v="11"/>
    <n v="0"/>
    <m/>
    <n v="-441"/>
    <n v="0"/>
    <s v=""/>
    <s v=""/>
  </r>
  <r>
    <n v="135"/>
    <s v="26121639"/>
    <s v="Cable de datos apantallado TE Connectivi"/>
    <s v="1101805339"/>
    <s v="1"/>
    <d v="2024-11-15T00:00:00"/>
    <s v=""/>
    <s v="4800002726"/>
    <s v="4800"/>
    <d v="2024-11-10T00:00:00"/>
    <s v=""/>
    <s v=""/>
    <d v="2024-11-16T00:00:00"/>
    <n v="0"/>
    <n v="0"/>
    <s v=""/>
    <n v="1"/>
    <n v="1"/>
    <n v="1"/>
    <n v="0"/>
    <n v="0"/>
    <n v="0"/>
    <s v="X"/>
    <s v="0.00"/>
    <s v=""/>
    <x v="0"/>
    <s v=""/>
    <s v="0362572"/>
    <s v=""/>
    <n v="0"/>
    <n v="0"/>
    <m/>
    <s v="7218|JA2593_1001"/>
    <n v="6"/>
    <s v="-"/>
    <m/>
    <s v="YES"/>
    <n v="1"/>
    <s v=""/>
    <s v=""/>
    <n v="0"/>
    <s v="X"/>
    <n v="1"/>
    <s v=""/>
    <s v=""/>
    <s v=""/>
    <s v=""/>
    <n v="11"/>
    <n v="0"/>
    <m/>
    <n v="-440"/>
    <n v="0"/>
    <s v=""/>
    <s v=""/>
  </r>
  <r>
    <n v="136"/>
    <s v="39121432"/>
    <s v="Contacto de crimpado hembra Molex serie"/>
    <s v="1101805339"/>
    <s v="2"/>
    <d v="2024-11-15T00:00:00"/>
    <s v=""/>
    <s v="4800002726"/>
    <s v="4810"/>
    <d v="2024-11-10T00:00:00"/>
    <s v=""/>
    <s v=""/>
    <d v="2024-11-16T00:00:00"/>
    <n v="0"/>
    <n v="0"/>
    <s v=""/>
    <n v="100"/>
    <n v="100"/>
    <n v="100"/>
    <n v="0"/>
    <n v="0"/>
    <n v="0"/>
    <s v="X"/>
    <s v="0.00"/>
    <s v=""/>
    <x v="0"/>
    <s v=""/>
    <s v="6706293"/>
    <s v=""/>
    <n v="0"/>
    <n v="0"/>
    <m/>
    <s v="7218|JA2593_1001"/>
    <n v="6"/>
    <s v="-"/>
    <m/>
    <s v="YES"/>
    <n v="100"/>
    <s v=""/>
    <s v=""/>
    <n v="0"/>
    <s v="X"/>
    <n v="1"/>
    <s v=""/>
    <s v=""/>
    <s v=""/>
    <s v=""/>
    <n v="11"/>
    <n v="0"/>
    <m/>
    <n v="-440"/>
    <n v="0"/>
    <s v=""/>
    <s v=""/>
  </r>
  <r>
    <n v="137"/>
    <s v="1359900000500"/>
    <s v="COMPRA DIRECTA ELECTRICOS/ELECTRONICOS"/>
    <s v="1101805413"/>
    <s v="1"/>
    <d v="2024-11-15T00:00:00"/>
    <s v=""/>
    <s v="4200586752"/>
    <s v="30"/>
    <d v="2024-11-21T00:00:00"/>
    <d v="2024-11-21T00:00:00"/>
    <s v=""/>
    <d v="2024-12-20T00:00:00"/>
    <n v="30"/>
    <n v="8"/>
    <s v="Liberado"/>
    <n v="1"/>
    <n v="1"/>
    <n v="1"/>
    <n v="0"/>
    <n v="0"/>
    <n v="0"/>
    <s v="X"/>
    <s v="0.00"/>
    <s v=""/>
    <x v="6"/>
    <s v="OTROS FABRICANTES"/>
    <s v="1359900000500"/>
    <s v=""/>
    <n v="0"/>
    <n v="0"/>
    <m/>
    <s v="7218|JA2593_1001"/>
    <n v="29"/>
    <s v="-"/>
    <m/>
    <s v="YES"/>
    <n v="1"/>
    <s v=""/>
    <s v=""/>
    <n v="0"/>
    <s v="X"/>
    <n v="1"/>
    <s v=""/>
    <s v=""/>
    <s v=""/>
    <s v=""/>
    <n v="11"/>
    <n v="0"/>
    <m/>
    <n v="-406"/>
    <n v="0"/>
    <s v=""/>
    <s v=""/>
  </r>
  <r>
    <n v="138"/>
    <s v="31161807"/>
    <s v="Arandelas Galvanizado brillante, Acero,"/>
    <s v="1101806430"/>
    <s v="1"/>
    <d v="2024-11-19T00:00:00"/>
    <s v=""/>
    <s v="4800002733"/>
    <s v="1340"/>
    <d v="2024-11-15T00:00:00"/>
    <s v=""/>
    <s v=""/>
    <d v="2024-11-20T00:00:00"/>
    <n v="0"/>
    <n v="0"/>
    <s v=""/>
    <n v="1"/>
    <n v="1"/>
    <n v="1"/>
    <n v="0"/>
    <n v="0"/>
    <n v="0"/>
    <s v="X"/>
    <s v="0.00"/>
    <s v=""/>
    <x v="0"/>
    <s v=""/>
    <s v="0560338"/>
    <s v=""/>
    <n v="0"/>
    <n v="0"/>
    <m/>
    <s v="7218|JA2593_1001"/>
    <n v="5"/>
    <s v="-"/>
    <m/>
    <s v="YES"/>
    <n v="1"/>
    <s v=""/>
    <s v=""/>
    <n v="0"/>
    <s v="X"/>
    <n v="1"/>
    <s v=""/>
    <s v=""/>
    <s v=""/>
    <s v=""/>
    <n v="11"/>
    <n v="0"/>
    <m/>
    <n v="-436"/>
    <n v="0"/>
    <s v=""/>
    <s v=""/>
  </r>
  <r>
    <n v="139"/>
    <s v="31161801"/>
    <s v="Arandela a prueba de vibraciones Galvani"/>
    <s v="1101806430"/>
    <s v="2"/>
    <d v="2024-11-19T00:00:00"/>
    <s v=""/>
    <s v="4800002733"/>
    <s v="1350"/>
    <d v="2024-11-15T00:00:00"/>
    <s v=""/>
    <s v=""/>
    <d v="2024-11-20T00:00:00"/>
    <n v="0"/>
    <n v="0"/>
    <s v=""/>
    <n v="1"/>
    <n v="1"/>
    <n v="1"/>
    <n v="0"/>
    <n v="0"/>
    <n v="0"/>
    <s v="X"/>
    <s v="0.00"/>
    <s v=""/>
    <x v="0"/>
    <s v=""/>
    <s v="0526574"/>
    <s v=""/>
    <n v="0"/>
    <n v="0"/>
    <m/>
    <s v="7218|JA2593_1001"/>
    <n v="5"/>
    <s v="-"/>
    <m/>
    <s v="YES"/>
    <n v="1"/>
    <s v=""/>
    <s v=""/>
    <n v="0"/>
    <s v="X"/>
    <n v="1"/>
    <s v=""/>
    <s v=""/>
    <s v=""/>
    <s v=""/>
    <n v="11"/>
    <n v="0"/>
    <m/>
    <n v="-436"/>
    <n v="0"/>
    <s v=""/>
    <s v=""/>
  </r>
  <r>
    <n v="140"/>
    <s v="31161727"/>
    <s v="Tuerca hexagonal M3 RS PRO de acero Galv"/>
    <s v="1101806430"/>
    <s v="3"/>
    <d v="2024-11-19T00:00:00"/>
    <s v=""/>
    <s v="4800002733"/>
    <s v="1360"/>
    <d v="2024-11-15T00:00:00"/>
    <s v=""/>
    <s v=""/>
    <d v="2024-11-20T00:00:00"/>
    <n v="0"/>
    <n v="0"/>
    <s v=""/>
    <n v="1"/>
    <n v="1"/>
    <n v="1"/>
    <n v="0"/>
    <n v="0"/>
    <n v="0"/>
    <s v="X"/>
    <s v="0.00"/>
    <s v=""/>
    <x v="0"/>
    <s v=""/>
    <s v="0560293"/>
    <s v=""/>
    <n v="0"/>
    <n v="0"/>
    <m/>
    <s v="7218|JA2593_1001"/>
    <n v="5"/>
    <s v="-"/>
    <m/>
    <s v="YES"/>
    <n v="1"/>
    <s v=""/>
    <s v=""/>
    <n v="0"/>
    <s v="X"/>
    <n v="1"/>
    <s v=""/>
    <s v=""/>
    <s v=""/>
    <s v=""/>
    <n v="11"/>
    <n v="0"/>
    <m/>
    <n v="-436"/>
    <n v="0"/>
    <s v=""/>
    <s v=""/>
  </r>
  <r>
    <n v="141"/>
    <s v="32121508"/>
    <s v="Condensador de t&amp;#225;ntalo Vishay 489D4"/>
    <s v="1101806430"/>
    <s v="4"/>
    <d v="2024-11-19T00:00:00"/>
    <s v=""/>
    <s v="4800002733"/>
    <s v="1370"/>
    <d v="2024-11-15T00:00:00"/>
    <s v=""/>
    <s v=""/>
    <d v="2024-11-20T00:00:00"/>
    <n v="0"/>
    <n v="0"/>
    <s v=""/>
    <n v="30"/>
    <n v="30"/>
    <n v="30"/>
    <n v="0"/>
    <n v="0"/>
    <n v="0"/>
    <s v="X"/>
    <s v="0.00"/>
    <s v=""/>
    <x v="0"/>
    <s v=""/>
    <s v="6844389"/>
    <s v=""/>
    <n v="0"/>
    <n v="0"/>
    <m/>
    <s v="7218|JA2593_1001"/>
    <n v="5"/>
    <s v="-"/>
    <m/>
    <s v="YES"/>
    <n v="30"/>
    <s v=""/>
    <s v=""/>
    <n v="0"/>
    <s v="X"/>
    <n v="1"/>
    <s v=""/>
    <s v=""/>
    <s v=""/>
    <s v=""/>
    <n v="11"/>
    <n v="0"/>
    <m/>
    <n v="-436"/>
    <n v="0"/>
    <s v=""/>
    <s v=""/>
  </r>
  <r>
    <n v="142"/>
    <s v="32121701"/>
    <s v="Diodo, 1N4004-E3/54, 1A, 400V Conexi&amp;#24"/>
    <s v="1101806430"/>
    <s v="5"/>
    <d v="2024-11-19T00:00:00"/>
    <s v=""/>
    <s v="4800002733"/>
    <s v="1380"/>
    <d v="2024-11-15T00:00:00"/>
    <s v=""/>
    <s v=""/>
    <d v="2024-11-20T00:00:00"/>
    <n v="0"/>
    <n v="0"/>
    <s v=""/>
    <n v="20"/>
    <n v="20"/>
    <n v="20"/>
    <n v="0"/>
    <n v="0"/>
    <n v="0"/>
    <s v="X"/>
    <s v="0.00"/>
    <s v=""/>
    <x v="0"/>
    <s v=""/>
    <s v="6289029"/>
    <s v=""/>
    <n v="0"/>
    <n v="0"/>
    <m/>
    <s v="7218|JA2593_1001"/>
    <n v="5"/>
    <s v="-"/>
    <m/>
    <s v="YES"/>
    <n v="20"/>
    <s v=""/>
    <s v=""/>
    <n v="0"/>
    <s v="X"/>
    <n v="1"/>
    <s v=""/>
    <s v=""/>
    <s v=""/>
    <s v=""/>
    <n v="11"/>
    <n v="0"/>
    <m/>
    <n v="-436"/>
    <n v="0"/>
    <s v=""/>
    <s v=""/>
  </r>
  <r>
    <n v="143"/>
    <s v="32121615"/>
    <s v="Resistencia RS PRO, de 5.1k? &amp;#177;5%, 0"/>
    <s v="1101806430"/>
    <s v="6"/>
    <d v="2024-11-19T00:00:00"/>
    <s v=""/>
    <s v="4800002733"/>
    <s v="1390"/>
    <d v="2024-11-15T00:00:00"/>
    <s v=""/>
    <s v=""/>
    <d v="2024-11-20T00:00:00"/>
    <n v="0"/>
    <n v="0"/>
    <s v=""/>
    <n v="5000"/>
    <n v="5000"/>
    <n v="5000"/>
    <n v="0"/>
    <n v="0"/>
    <n v="0"/>
    <s v="X"/>
    <s v="0.00"/>
    <s v=""/>
    <x v="0"/>
    <s v=""/>
    <s v="7397512"/>
    <s v=""/>
    <n v="0"/>
    <n v="0"/>
    <m/>
    <s v="7218|JA2593_1001"/>
    <n v="5"/>
    <s v="-"/>
    <m/>
    <s v="YES"/>
    <n v="5000"/>
    <s v=""/>
    <s v=""/>
    <n v="0"/>
    <s v="X"/>
    <n v="1"/>
    <s v=""/>
    <s v=""/>
    <s v=""/>
    <s v=""/>
    <n v="11"/>
    <n v="0"/>
    <m/>
    <n v="-436"/>
    <n v="0"/>
    <s v=""/>
    <s v=""/>
  </r>
  <r>
    <n v="144"/>
    <s v="32121607"/>
    <s v="Matriz de resistencias Bourns, 4.7k?, &amp;#"/>
    <s v="1101806430"/>
    <s v="7"/>
    <d v="2024-11-19T00:00:00"/>
    <s v=""/>
    <s v="4800002733"/>
    <s v="1400"/>
    <d v="2024-11-15T00:00:00"/>
    <s v=""/>
    <s v=""/>
    <d v="2024-11-20T00:00:00"/>
    <n v="0"/>
    <n v="0"/>
    <s v=""/>
    <n v="25"/>
    <n v="25"/>
    <n v="25"/>
    <n v="0"/>
    <n v="0"/>
    <n v="0"/>
    <s v="X"/>
    <s v="0.00"/>
    <s v=""/>
    <x v="0"/>
    <s v=""/>
    <s v="5224015"/>
    <s v=""/>
    <n v="0"/>
    <n v="0"/>
    <m/>
    <s v="7218|JA2593_1001"/>
    <n v="5"/>
    <s v="-"/>
    <m/>
    <s v="YES"/>
    <n v="25"/>
    <s v=""/>
    <s v=""/>
    <n v="0"/>
    <s v="X"/>
    <n v="1"/>
    <s v=""/>
    <s v=""/>
    <s v=""/>
    <s v=""/>
    <n v="11"/>
    <n v="0"/>
    <m/>
    <n v="-436"/>
    <n v="0"/>
    <s v=""/>
    <s v=""/>
  </r>
  <r>
    <n v="145"/>
    <s v="32121615"/>
    <s v="Resistencia RS PRO, de 27k? &amp;#177;5%, 0."/>
    <s v="1101806430"/>
    <s v="8"/>
    <d v="2024-11-19T00:00:00"/>
    <s v=""/>
    <s v="4800002733"/>
    <s v="1410"/>
    <d v="2024-11-15T00:00:00"/>
    <s v=""/>
    <s v=""/>
    <d v="2024-11-20T00:00:00"/>
    <n v="0"/>
    <n v="0"/>
    <s v=""/>
    <n v="5000"/>
    <n v="5000"/>
    <n v="5000"/>
    <n v="0"/>
    <n v="0"/>
    <n v="0"/>
    <s v="X"/>
    <s v="0.00"/>
    <s v=""/>
    <x v="0"/>
    <s v=""/>
    <s v="7397575"/>
    <s v=""/>
    <n v="0"/>
    <n v="0"/>
    <m/>
    <s v="7218|JA2593_1001"/>
    <n v="5"/>
    <s v="-"/>
    <m/>
    <s v="YES"/>
    <n v="5000"/>
    <s v=""/>
    <s v=""/>
    <n v="0"/>
    <s v="X"/>
    <n v="1"/>
    <s v=""/>
    <s v=""/>
    <s v=""/>
    <s v=""/>
    <n v="11"/>
    <n v="0"/>
    <m/>
    <n v="-436"/>
    <n v="0"/>
    <s v=""/>
    <s v=""/>
  </r>
  <r>
    <n v="146"/>
    <s v="32121618"/>
    <s v="Resistencia TE Connectivity, de 13k? &amp;#1"/>
    <s v="1101806430"/>
    <s v="9"/>
    <d v="2024-11-19T00:00:00"/>
    <s v=""/>
    <s v="4800002733"/>
    <s v="1420"/>
    <d v="2024-11-15T00:00:00"/>
    <s v=""/>
    <s v=""/>
    <d v="2024-11-20T00:00:00"/>
    <n v="0"/>
    <n v="0"/>
    <s v=""/>
    <n v="10"/>
    <n v="10"/>
    <n v="10"/>
    <n v="0"/>
    <n v="0"/>
    <n v="0"/>
    <s v="X"/>
    <s v="0.00"/>
    <s v=""/>
    <x v="0"/>
    <s v=""/>
    <s v="7550870"/>
    <s v=""/>
    <n v="0"/>
    <n v="0"/>
    <m/>
    <s v="7218|JA2593_1001"/>
    <n v="5"/>
    <s v="-"/>
    <m/>
    <s v="YES"/>
    <n v="10"/>
    <s v=""/>
    <s v=""/>
    <n v="0"/>
    <s v="X"/>
    <n v="1"/>
    <s v=""/>
    <s v=""/>
    <s v=""/>
    <s v=""/>
    <n v="11"/>
    <n v="0"/>
    <m/>
    <n v="-436"/>
    <n v="0"/>
    <s v=""/>
    <s v=""/>
  </r>
  <r>
    <n v="147"/>
    <s v="32121616"/>
    <s v="Potenci&amp;#243;metro para PCB Bourns serie"/>
    <s v="1101806430"/>
    <s v="10"/>
    <d v="2024-11-19T00:00:00"/>
    <s v=""/>
    <s v="4800002733"/>
    <s v="1430"/>
    <d v="2024-11-15T00:00:00"/>
    <s v=""/>
    <s v=""/>
    <d v="2024-11-20T00:00:00"/>
    <n v="0"/>
    <n v="0"/>
    <s v=""/>
    <n v="6"/>
    <n v="6"/>
    <n v="6"/>
    <n v="0"/>
    <n v="0"/>
    <n v="0"/>
    <s v="X"/>
    <s v="0.00"/>
    <s v=""/>
    <x v="0"/>
    <s v=""/>
    <s v="5219287"/>
    <s v=""/>
    <n v="0"/>
    <n v="0"/>
    <m/>
    <s v="7218|JA2593_1001"/>
    <n v="5"/>
    <s v="-"/>
    <m/>
    <s v="YES"/>
    <n v="6"/>
    <s v=""/>
    <s v=""/>
    <n v="0"/>
    <s v="X"/>
    <n v="1"/>
    <s v=""/>
    <s v=""/>
    <s v=""/>
    <s v=""/>
    <n v="11"/>
    <n v="0"/>
    <m/>
    <n v="-436"/>
    <n v="0"/>
    <s v=""/>
    <s v=""/>
  </r>
  <r>
    <n v="148"/>
    <s v="32121615"/>
    <s v="Resistencia RS PRO, de 33k? &amp;#177;5%, 0."/>
    <s v="1101806430"/>
    <s v="11"/>
    <d v="2024-11-19T00:00:00"/>
    <s v=""/>
    <s v="4800002733"/>
    <s v="1440"/>
    <d v="2024-11-15T00:00:00"/>
    <s v=""/>
    <s v=""/>
    <d v="2024-11-20T00:00:00"/>
    <n v="0"/>
    <n v="0"/>
    <s v=""/>
    <n v="10"/>
    <n v="10"/>
    <n v="10"/>
    <n v="0"/>
    <n v="0"/>
    <n v="0"/>
    <s v="X"/>
    <s v="0.00"/>
    <s v=""/>
    <x v="0"/>
    <s v=""/>
    <s v="7077789"/>
    <s v=""/>
    <n v="0"/>
    <n v="0"/>
    <m/>
    <s v="7218|JA2593_1001"/>
    <n v="5"/>
    <s v="-"/>
    <m/>
    <s v="YES"/>
    <n v="10"/>
    <s v=""/>
    <s v=""/>
    <n v="0"/>
    <s v="X"/>
    <n v="1"/>
    <s v=""/>
    <s v=""/>
    <s v=""/>
    <s v=""/>
    <n v="11"/>
    <n v="0"/>
    <m/>
    <n v="-436"/>
    <n v="0"/>
    <s v=""/>
    <s v=""/>
  </r>
  <r>
    <n v="149"/>
    <s v="32131006"/>
    <s v="Z&amp;#243;calo DIL Preci-Dip, paso de 2.54m"/>
    <s v="1101806430"/>
    <s v="12"/>
    <d v="2024-11-19T00:00:00"/>
    <s v=""/>
    <s v="4800002733"/>
    <s v="1450"/>
    <d v="2024-11-15T00:00:00"/>
    <s v=""/>
    <s v=""/>
    <d v="2024-11-20T00:00:00"/>
    <n v="0"/>
    <n v="0"/>
    <s v=""/>
    <n v="10"/>
    <n v="10"/>
    <n v="10"/>
    <n v="0"/>
    <n v="0"/>
    <n v="0"/>
    <s v="X"/>
    <s v="0.00"/>
    <s v=""/>
    <x v="0"/>
    <s v=""/>
    <s v="7020676"/>
    <s v=""/>
    <n v="0"/>
    <n v="0"/>
    <m/>
    <s v="7218|JA2593_1001"/>
    <n v="5"/>
    <s v="-"/>
    <m/>
    <s v="YES"/>
    <n v="10"/>
    <s v=""/>
    <s v=""/>
    <n v="0"/>
    <s v="X"/>
    <n v="1"/>
    <s v=""/>
    <s v=""/>
    <s v=""/>
    <s v=""/>
    <n v="11"/>
    <n v="0"/>
    <m/>
    <n v="-436"/>
    <n v="0"/>
    <s v=""/>
    <s v=""/>
  </r>
  <r>
    <n v="150"/>
    <s v="1807990092800"/>
    <s v="PIEZA RECORTADA ADH GANCHO 25X25MM NEGRO"/>
    <s v="1101806908"/>
    <s v="1"/>
    <d v="2024-11-19T00:00:00"/>
    <s v=""/>
    <s v="4200594733"/>
    <s v="10"/>
    <d v="2025-01-27T00:00:00"/>
    <d v="2025-01-27T00:00:00"/>
    <s v=""/>
    <d v="2025-02-03T00:00:00"/>
    <n v="61"/>
    <n v="8"/>
    <s v="Liberado"/>
    <n v="6"/>
    <n v="1"/>
    <n v="1"/>
    <n v="0"/>
    <n v="1"/>
    <n v="0"/>
    <s v="X"/>
    <s v="0.00"/>
    <s v=""/>
    <x v="7"/>
    <s v="VELCRO"/>
    <s v="EB51025330118476"/>
    <s v=""/>
    <n v="0"/>
    <n v="0"/>
    <m/>
    <s v="7218|S24B05_P10253"/>
    <n v="7"/>
    <s v="-"/>
    <m/>
    <s v="YES"/>
    <n v="1"/>
    <s v=""/>
    <s v=""/>
    <n v="0"/>
    <s v="X"/>
    <n v="1"/>
    <s v=""/>
    <s v=""/>
    <s v=""/>
    <s v=""/>
    <n v="11"/>
    <n v="0"/>
    <m/>
    <n v="-361"/>
    <n v="0"/>
    <s v=""/>
    <s v="X"/>
  </r>
  <r>
    <n v="151"/>
    <s v="1807990092800"/>
    <s v="PIEZA RECORTADA ADH GANCHO 25X25MM NEGRO"/>
    <s v="1101806908"/>
    <s v="1"/>
    <d v="2024-11-19T00:00:00"/>
    <s v=""/>
    <s v="4200604976"/>
    <s v="10"/>
    <d v="2025-03-31T00:00:00"/>
    <d v="2025-04-01T00:00:00"/>
    <s v=""/>
    <d v="2025-04-04T00:00:00"/>
    <n v="61"/>
    <n v="8"/>
    <s v="Liberado"/>
    <n v="6"/>
    <n v="5"/>
    <n v="5"/>
    <n v="0"/>
    <n v="5"/>
    <n v="0"/>
    <s v="X"/>
    <s v="0.00"/>
    <s v=""/>
    <x v="7"/>
    <s v="VELCRO"/>
    <s v="EB51025330118476"/>
    <s v=""/>
    <n v="0"/>
    <n v="0"/>
    <m/>
    <s v="7218|S24B05_P10253"/>
    <n v="4"/>
    <s v="-"/>
    <m/>
    <s v="YES"/>
    <n v="5"/>
    <s v=""/>
    <s v=""/>
    <n v="0"/>
    <s v="X"/>
    <n v="1"/>
    <s v=""/>
    <s v=""/>
    <s v=""/>
    <s v=""/>
    <n v="11"/>
    <n v="0"/>
    <m/>
    <n v="-301"/>
    <n v="0"/>
    <s v=""/>
    <s v="X"/>
  </r>
  <r>
    <n v="152"/>
    <s v="1232525308000"/>
    <s v="CINT ADH ESPUM ACR VHB 4930P 30MM 33M BL"/>
    <s v="1101806908"/>
    <s v="2"/>
    <d v="2024-11-19T00:00:00"/>
    <s v=""/>
    <s v="4200594733"/>
    <s v="20"/>
    <d v="2025-01-27T00:00:00"/>
    <d v="2025-01-27T00:00:00"/>
    <s v=""/>
    <d v="2025-02-03T00:00:00"/>
    <n v="40"/>
    <n v="8"/>
    <s v="Liberado"/>
    <n v="165"/>
    <n v="5"/>
    <n v="5"/>
    <n v="0"/>
    <n v="5"/>
    <n v="0"/>
    <s v="X"/>
    <s v="0.00"/>
    <s v=""/>
    <x v="7"/>
    <s v="3M"/>
    <s v="4930P/30MM"/>
    <s v=""/>
    <n v="0"/>
    <n v="0"/>
    <m/>
    <s v="7218|S24B05_P10253"/>
    <n v="7"/>
    <s v="-"/>
    <m/>
    <s v="YES"/>
    <n v="5"/>
    <s v=""/>
    <s v=""/>
    <n v="0"/>
    <s v="X"/>
    <n v="1"/>
    <s v=""/>
    <s v=""/>
    <s v=""/>
    <s v=""/>
    <n v="11"/>
    <n v="0"/>
    <m/>
    <n v="-361"/>
    <n v="0"/>
    <s v=""/>
    <s v="X"/>
  </r>
  <r>
    <n v="153"/>
    <s v="1805710000000"/>
    <s v="IMPRIMACION 94 AMBAR APROX 6% SOLIDOS"/>
    <s v="1101806908"/>
    <s v="3"/>
    <d v="2024-11-19T00:00:00"/>
    <s v=""/>
    <s v="4200594733"/>
    <s v="30"/>
    <d v="2025-01-27T00:00:00"/>
    <d v="2025-01-27T00:00:00"/>
    <s v=""/>
    <d v="2025-02-03T00:00:00"/>
    <n v="30"/>
    <n v="8"/>
    <s v="Liberado"/>
    <n v="3"/>
    <n v="3"/>
    <n v="3"/>
    <n v="0"/>
    <n v="3"/>
    <n v="0"/>
    <s v="X"/>
    <s v="0.00"/>
    <s v=""/>
    <x v="7"/>
    <s v="3M"/>
    <s v="70-0160-5477-0"/>
    <s v=""/>
    <n v="0"/>
    <n v="0"/>
    <m/>
    <s v="7218|S24B05_P10253"/>
    <n v="7"/>
    <s v="-"/>
    <m/>
    <s v="YES"/>
    <n v="3"/>
    <s v=""/>
    <s v=""/>
    <n v="0"/>
    <s v="X"/>
    <n v="1"/>
    <s v=""/>
    <s v=""/>
    <s v=""/>
    <s v=""/>
    <n v="11"/>
    <n v="0"/>
    <m/>
    <n v="-361"/>
    <n v="0"/>
    <s v=""/>
    <s v=""/>
  </r>
  <r>
    <n v="154"/>
    <s v="7854800130000"/>
    <s v="BROCHA PEQ PINTURA PLANA 25MM"/>
    <s v="1101806908"/>
    <s v="4"/>
    <d v="2024-11-19T00:00:00"/>
    <s v=""/>
    <s v="4200592492"/>
    <s v="20"/>
    <d v="2025-01-09T00:00:00"/>
    <d v="2025-01-10T00:00:00"/>
    <s v=""/>
    <d v="2025-02-14T00:00:00"/>
    <n v="40"/>
    <n v="8"/>
    <s v="Liberado"/>
    <n v="3"/>
    <n v="3"/>
    <n v="3"/>
    <n v="0"/>
    <n v="0"/>
    <n v="0"/>
    <s v="X"/>
    <s v="0.00"/>
    <s v=""/>
    <x v="8"/>
    <s v="HENKEL CORP."/>
    <s v="799 299 003"/>
    <s v=""/>
    <n v="1"/>
    <n v="1"/>
    <m/>
    <s v="7218|S24B05_P10253"/>
    <n v="36"/>
    <s v="-"/>
    <m/>
    <s v="YES"/>
    <n v="3"/>
    <s v=""/>
    <s v=""/>
    <n v="0"/>
    <s v="X"/>
    <n v="1"/>
    <s v=""/>
    <s v=""/>
    <s v=""/>
    <s v=""/>
    <n v="11"/>
    <n v="0"/>
    <m/>
    <n v="-350"/>
    <n v="0"/>
    <s v=""/>
    <s v=""/>
  </r>
  <r>
    <n v="155"/>
    <s v="1802500600000"/>
    <s v="MASILLA UNIVERSAL RELLENO DUAL"/>
    <s v="1101806908"/>
    <s v="5"/>
    <d v="2024-11-19T00:00:00"/>
    <s v=""/>
    <s v="4200594733"/>
    <s v="40"/>
    <d v="2025-01-27T00:00:00"/>
    <d v="2025-01-27T00:00:00"/>
    <s v=""/>
    <d v="2025-02-03T00:00:00"/>
    <n v="30"/>
    <n v="8"/>
    <s v="Liberado"/>
    <n v="1"/>
    <n v="1"/>
    <n v="1"/>
    <n v="0"/>
    <n v="1"/>
    <n v="0"/>
    <s v="X"/>
    <s v="0.00"/>
    <s v=""/>
    <x v="7"/>
    <s v="KRAFFT"/>
    <s v="14524"/>
    <s v=""/>
    <n v="0"/>
    <n v="0"/>
    <m/>
    <s v="7218|S24B05_P10253"/>
    <n v="7"/>
    <s v="-"/>
    <m/>
    <s v="YES"/>
    <n v="1"/>
    <s v=""/>
    <s v=""/>
    <n v="0"/>
    <s v="X"/>
    <n v="1"/>
    <s v=""/>
    <s v=""/>
    <s v=""/>
    <s v=""/>
    <n v="11"/>
    <n v="0"/>
    <m/>
    <n v="-361"/>
    <n v="0"/>
    <s v=""/>
    <s v=""/>
  </r>
  <r>
    <n v="156"/>
    <s v="1800700500000"/>
    <s v="ADH METACRILATO 2C ARALDITE 2021-1 50ML"/>
    <s v="1101806908"/>
    <s v="6"/>
    <d v="2024-11-19T00:00:00"/>
    <s v=""/>
    <s v="4200594733"/>
    <s v="50"/>
    <d v="2025-01-27T00:00:00"/>
    <d v="2025-01-27T00:00:00"/>
    <s v=""/>
    <d v="2025-02-03T00:00:00"/>
    <n v="30"/>
    <n v="8"/>
    <s v="Liberado"/>
    <n v="1"/>
    <n v="50"/>
    <n v="50"/>
    <n v="0"/>
    <n v="50"/>
    <n v="0"/>
    <s v="X"/>
    <s v="0.00"/>
    <s v=""/>
    <x v="7"/>
    <s v="HUNTSMAN"/>
    <s v="4746608"/>
    <s v=""/>
    <n v="0"/>
    <n v="0"/>
    <m/>
    <s v="7218|S24B05_P10253"/>
    <n v="7"/>
    <s v="-"/>
    <m/>
    <s v="YES"/>
    <n v="50"/>
    <s v=""/>
    <s v=""/>
    <n v="0"/>
    <s v="X"/>
    <n v="1"/>
    <s v=""/>
    <s v=""/>
    <s v=""/>
    <s v=""/>
    <n v="11"/>
    <n v="0"/>
    <m/>
    <n v="-361"/>
    <n v="0"/>
    <s v=""/>
    <s v=""/>
  </r>
  <r>
    <n v="157"/>
    <s v="1800600900000"/>
    <s v="ADHESIVO CONTACTO TEROKAL 2444"/>
    <s v="1101806908"/>
    <s v="7"/>
    <d v="2024-11-19T00:00:00"/>
    <s v=""/>
    <s v="4200594106"/>
    <s v="10"/>
    <d v="2025-01-22T00:00:00"/>
    <d v="2025-01-22T00:00:00"/>
    <s v=""/>
    <d v="2025-02-03T00:00:00"/>
    <n v="90"/>
    <n v="8"/>
    <s v="Liberado"/>
    <n v="2"/>
    <n v="340"/>
    <n v="1020"/>
    <n v="0"/>
    <n v="340"/>
    <n v="680"/>
    <s v="X"/>
    <s v="0.00"/>
    <s v=""/>
    <x v="7"/>
    <s v="HENKEL CORP."/>
    <s v="238403"/>
    <s v=""/>
    <n v="0"/>
    <n v="0"/>
    <m/>
    <s v="7218|S24B05_P10253"/>
    <n v="12"/>
    <s v="-"/>
    <m/>
    <s v="YES"/>
    <n v="1020"/>
    <s v=""/>
    <s v=""/>
    <n v="0"/>
    <s v="X"/>
    <n v="1"/>
    <s v=""/>
    <s v=""/>
    <s v=""/>
    <s v=""/>
    <n v="11"/>
    <n v="0"/>
    <m/>
    <n v="-361"/>
    <n v="0"/>
    <s v=""/>
    <s v=""/>
  </r>
  <r>
    <n v="158"/>
    <s v="1232525506900"/>
    <s v="CINTA ADH 50MM 390UM 7.5N/CM BLANC TEJID"/>
    <s v="1101806908"/>
    <s v="8"/>
    <d v="2024-11-19T00:00:00"/>
    <s v=""/>
    <s v="4200588735"/>
    <s v="10"/>
    <d v="2024-12-05T00:00:00"/>
    <d v="2024-12-10T00:00:00"/>
    <s v=""/>
    <d v="2025-01-13T00:00:00"/>
    <n v="30"/>
    <n v="8"/>
    <s v="Liberado"/>
    <n v="1"/>
    <n v="50"/>
    <n v="50"/>
    <n v="0"/>
    <n v="50"/>
    <n v="0"/>
    <s v="X"/>
    <s v="0.00"/>
    <s v=""/>
    <x v="9"/>
    <s v="TESA"/>
    <s v="4964"/>
    <s v=""/>
    <n v="0"/>
    <n v="0"/>
    <m/>
    <s v="7218|S24B05_P10253"/>
    <n v="39"/>
    <s v="-"/>
    <m/>
    <s v="YES"/>
    <n v="50"/>
    <s v=""/>
    <s v=""/>
    <n v="0"/>
    <s v="X"/>
    <n v="1"/>
    <s v=""/>
    <s v=""/>
    <s v=""/>
    <s v=""/>
    <n v="11"/>
    <n v="0"/>
    <m/>
    <n v="-382"/>
    <n v="0"/>
    <s v=""/>
    <s v=""/>
  </r>
  <r>
    <n v="159"/>
    <s v="39121415"/>
    <s v="Conector macho para PCB Molex serie SL d"/>
    <s v="1101807103"/>
    <s v="1"/>
    <d v="2024-11-20T00:00:00"/>
    <s v=""/>
    <s v="4800002736"/>
    <s v="380"/>
    <d v="2024-11-19T00:00:00"/>
    <s v=""/>
    <s v=""/>
    <d v="2024-11-21T00:00:00"/>
    <n v="0"/>
    <n v="0"/>
    <s v=""/>
    <n v="5"/>
    <n v="5"/>
    <n v="5"/>
    <n v="0"/>
    <n v="0"/>
    <n v="0"/>
    <s v="X"/>
    <s v="0.00"/>
    <s v=""/>
    <x v="0"/>
    <s v=""/>
    <s v="6700835"/>
    <s v=""/>
    <n v="0"/>
    <n v="0"/>
    <m/>
    <s v="7218|JA2583_1001"/>
    <n v="2"/>
    <s v="-"/>
    <m/>
    <s v="YES"/>
    <n v="5"/>
    <s v=""/>
    <s v=""/>
    <n v="0"/>
    <s v="X"/>
    <n v="1"/>
    <s v=""/>
    <s v=""/>
    <s v=""/>
    <s v=""/>
    <n v="11"/>
    <n v="0"/>
    <m/>
    <n v="-435"/>
    <n v="0"/>
    <s v=""/>
    <s v=""/>
  </r>
  <r>
    <n v="160"/>
    <s v="39121415"/>
    <s v="Conector macho para PCB Molex serie SL d"/>
    <s v="1101807103"/>
    <s v="2"/>
    <d v="2024-11-20T00:00:00"/>
    <s v=""/>
    <s v="4800002736"/>
    <s v="390"/>
    <d v="2024-11-19T00:00:00"/>
    <s v=""/>
    <s v=""/>
    <d v="2024-11-21T00:00:00"/>
    <n v="0"/>
    <n v="0"/>
    <s v=""/>
    <n v="10"/>
    <n v="10"/>
    <n v="10"/>
    <n v="0"/>
    <n v="0"/>
    <n v="0"/>
    <s v="X"/>
    <s v="0.00"/>
    <s v=""/>
    <x v="0"/>
    <s v=""/>
    <s v="6792499"/>
    <s v=""/>
    <n v="0"/>
    <n v="0"/>
    <m/>
    <s v="7218|JA2583_1001"/>
    <n v="2"/>
    <s v="-"/>
    <m/>
    <s v="YES"/>
    <n v="10"/>
    <s v=""/>
    <s v=""/>
    <n v="0"/>
    <s v="X"/>
    <n v="1"/>
    <s v=""/>
    <s v=""/>
    <s v=""/>
    <s v=""/>
    <n v="11"/>
    <n v="0"/>
    <m/>
    <n v="-435"/>
    <n v="0"/>
    <s v=""/>
    <s v=""/>
  </r>
  <r>
    <n v="161"/>
    <s v="39121402"/>
    <s v="Punto de toma de tierra para rack para p"/>
    <s v="1101807400"/>
    <s v="1"/>
    <d v="2024-11-20T00:00:00"/>
    <s v=""/>
    <s v="4800002736"/>
    <s v="700"/>
    <d v="2024-11-19T00:00:00"/>
    <s v=""/>
    <s v=""/>
    <d v="2024-11-21T00:00:00"/>
    <n v="0"/>
    <n v="0"/>
    <s v=""/>
    <n v="2"/>
    <n v="2"/>
    <n v="2"/>
    <n v="0"/>
    <n v="0"/>
    <n v="0"/>
    <s v="X"/>
    <s v="0.00"/>
    <s v=""/>
    <x v="0"/>
    <s v=""/>
    <s v="0392141"/>
    <s v=""/>
    <n v="0"/>
    <n v="0"/>
    <m/>
    <s v="7218|JA2585_1001"/>
    <n v="2"/>
    <s v="-"/>
    <m/>
    <s v="YES"/>
    <n v="2"/>
    <s v=""/>
    <s v=""/>
    <n v="0"/>
    <s v="X"/>
    <n v="1"/>
    <s v=""/>
    <s v=""/>
    <s v=""/>
    <s v=""/>
    <n v="11"/>
    <n v="0"/>
    <m/>
    <n v="-435"/>
    <n v="0"/>
    <s v=""/>
    <s v=""/>
  </r>
  <r>
    <n v="162"/>
    <s v="39121708"/>
    <s v="Carril DIN Perforado de Acero Phoenix Co"/>
    <s v="1101807400"/>
    <s v="2"/>
    <d v="2024-11-20T00:00:00"/>
    <s v=""/>
    <s v="4800002736"/>
    <s v="710"/>
    <d v="2024-11-19T00:00:00"/>
    <s v=""/>
    <s v=""/>
    <d v="2024-11-21T00:00:00"/>
    <n v="0"/>
    <n v="0"/>
    <s v=""/>
    <n v="1"/>
    <n v="1"/>
    <n v="1"/>
    <n v="0"/>
    <n v="0"/>
    <n v="0"/>
    <s v="X"/>
    <s v="0.00"/>
    <s v=""/>
    <x v="0"/>
    <s v=""/>
    <s v="6485738"/>
    <s v=""/>
    <n v="0"/>
    <n v="0"/>
    <m/>
    <s v="7218|JA2585_1001"/>
    <n v="2"/>
    <s v="-"/>
    <m/>
    <s v="YES"/>
    <n v="1"/>
    <s v=""/>
    <s v=""/>
    <n v="0"/>
    <s v="X"/>
    <n v="1"/>
    <s v=""/>
    <s v=""/>
    <s v=""/>
    <s v=""/>
    <n v="11"/>
    <n v="0"/>
    <m/>
    <n v="-435"/>
    <n v="0"/>
    <s v=""/>
    <s v=""/>
  </r>
  <r>
    <n v="163"/>
    <s v="32000000"/>
    <s v="Placa de Cierre APC, 483 x 45 x 28mm"/>
    <s v="1101807410"/>
    <s v="1"/>
    <d v="2024-11-20T00:00:00"/>
    <s v=""/>
    <s v="4800002736"/>
    <s v="720"/>
    <d v="2024-11-19T00:00:00"/>
    <s v=""/>
    <s v=""/>
    <d v="2024-11-21T00:00:00"/>
    <n v="0"/>
    <n v="0"/>
    <s v=""/>
    <n v="4"/>
    <n v="4"/>
    <n v="4"/>
    <n v="0"/>
    <n v="0"/>
    <n v="0"/>
    <s v="X"/>
    <s v="0.00"/>
    <s v=""/>
    <x v="0"/>
    <s v=""/>
    <s v="7794070"/>
    <s v=""/>
    <n v="0"/>
    <n v="0"/>
    <m/>
    <s v="7218|JA2585_1001"/>
    <n v="2"/>
    <s v="-"/>
    <m/>
    <s v="YES"/>
    <n v="4"/>
    <s v=""/>
    <s v=""/>
    <n v="0"/>
    <s v="X"/>
    <n v="1"/>
    <s v=""/>
    <s v=""/>
    <s v=""/>
    <s v=""/>
    <n v="11"/>
    <n v="0"/>
    <m/>
    <n v="-435"/>
    <n v="0"/>
    <s v=""/>
    <s v=""/>
  </r>
  <r>
    <n v="164"/>
    <s v="39121415"/>
    <s v="Conector D-sub FCT from Molex, Serie FL,"/>
    <s v="1101807607"/>
    <s v="1"/>
    <d v="2024-11-21T00:00:00"/>
    <s v=""/>
    <s v="4800002739"/>
    <s v="130"/>
    <d v="2024-11-20T00:00:00"/>
    <s v=""/>
    <s v=""/>
    <d v="2024-11-22T00:00:00"/>
    <n v="0"/>
    <n v="0"/>
    <s v=""/>
    <n v="2"/>
    <n v="2"/>
    <n v="2"/>
    <n v="0"/>
    <n v="0"/>
    <n v="0"/>
    <s v="X"/>
    <s v="0.00"/>
    <s v=""/>
    <x v="0"/>
    <s v=""/>
    <s v="8126368"/>
    <s v=""/>
    <n v="0"/>
    <n v="0"/>
    <m/>
    <s v="7218|JA2585_1001"/>
    <n v="2"/>
    <s v="-"/>
    <m/>
    <s v="YES"/>
    <n v="2"/>
    <s v=""/>
    <s v=""/>
    <n v="0"/>
    <s v="X"/>
    <n v="1"/>
    <s v=""/>
    <s v=""/>
    <s v=""/>
    <s v=""/>
    <n v="11"/>
    <n v="0"/>
    <m/>
    <n v="-434"/>
    <n v="0"/>
    <s v=""/>
    <s v=""/>
  </r>
  <r>
    <n v="165"/>
    <s v="39121402"/>
    <s v="Toma Kopp de 2P de color Negro, para Eur"/>
    <s v="1101807607"/>
    <s v="2"/>
    <d v="2024-11-21T00:00:00"/>
    <s v=""/>
    <s v="4800002739"/>
    <s v="140"/>
    <d v="2024-11-20T00:00:00"/>
    <s v=""/>
    <s v=""/>
    <d v="2024-11-22T00:00:00"/>
    <n v="0"/>
    <n v="0"/>
    <s v=""/>
    <n v="13"/>
    <n v="13"/>
    <n v="13"/>
    <n v="0"/>
    <n v="0"/>
    <n v="0"/>
    <s v="X"/>
    <s v="0.00"/>
    <s v=""/>
    <x v="0"/>
    <s v=""/>
    <s v="2425811"/>
    <s v=""/>
    <n v="0"/>
    <n v="0"/>
    <m/>
    <s v="7218|JA2585_1001"/>
    <n v="2"/>
    <s v="-"/>
    <m/>
    <s v="YES"/>
    <n v="13"/>
    <s v=""/>
    <s v=""/>
    <n v="0"/>
    <s v="X"/>
    <n v="1"/>
    <s v=""/>
    <s v=""/>
    <s v=""/>
    <s v=""/>
    <n v="11"/>
    <n v="0"/>
    <m/>
    <n v="-434"/>
    <n v="0"/>
    <s v=""/>
    <s v=""/>
  </r>
  <r>
    <n v="166"/>
    <s v="32000000"/>
    <s v="Placa de Cierre APC, 483 x 45 x 28mm"/>
    <s v="1101807610"/>
    <s v="1"/>
    <d v="2024-11-21T00:00:00"/>
    <s v=""/>
    <s v="4800002739"/>
    <s v="160"/>
    <d v="2024-11-20T00:00:00"/>
    <s v=""/>
    <s v=""/>
    <d v="2024-11-22T00:00:00"/>
    <n v="0"/>
    <n v="0"/>
    <s v=""/>
    <n v="4"/>
    <n v="4"/>
    <n v="4"/>
    <n v="0"/>
    <n v="0"/>
    <n v="0"/>
    <s v="X"/>
    <s v="0.00"/>
    <s v=""/>
    <x v="0"/>
    <s v=""/>
    <s v="7794070"/>
    <s v=""/>
    <n v="0"/>
    <n v="0"/>
    <m/>
    <s v="7218|JA2585_1001"/>
    <n v="2"/>
    <s v="-"/>
    <m/>
    <s v="YES"/>
    <n v="4"/>
    <s v=""/>
    <s v=""/>
    <n v="0"/>
    <s v="X"/>
    <n v="1"/>
    <s v=""/>
    <s v=""/>
    <s v=""/>
    <s v=""/>
    <n v="11"/>
    <n v="0"/>
    <m/>
    <n v="-434"/>
    <n v="0"/>
    <s v=""/>
    <s v=""/>
  </r>
  <r>
    <n v="167"/>
    <s v=""/>
    <s v="MONTAJE SIMULADOR A320"/>
    <s v="1101807791"/>
    <s v="1"/>
    <d v="2024-11-21T00:00:00"/>
    <s v=""/>
    <s v="4300335965"/>
    <s v="10"/>
    <d v="2024-11-25T00:00:00"/>
    <d v="2024-11-27T00:00:00"/>
    <s v=""/>
    <d v="2024-12-14T00:00:00"/>
    <n v="0"/>
    <n v="0"/>
    <s v="Liberado"/>
    <n v="1"/>
    <n v="1"/>
    <n v="0"/>
    <n v="0"/>
    <n v="0"/>
    <n v="0"/>
    <s v="X"/>
    <s v="0.00"/>
    <s v=""/>
    <x v="3"/>
    <s v=""/>
    <s v=""/>
    <s v=""/>
    <n v="0"/>
    <n v="0"/>
    <m/>
    <s v="7218|JA2593_1001"/>
    <n v="19"/>
    <s v="-"/>
    <m/>
    <s v="YES"/>
    <n v="0"/>
    <s v=""/>
    <s v=""/>
    <n v="0"/>
    <s v="X"/>
    <n v="1"/>
    <s v=""/>
    <s v=""/>
    <s v=""/>
    <s v=""/>
    <n v="11"/>
    <n v="0"/>
    <m/>
    <n v="-412"/>
    <n v="0"/>
    <s v=""/>
    <s v=""/>
  </r>
  <r>
    <n v="168"/>
    <s v="39121723"/>
    <s v="Tubo termorretr&amp;#225;ctil HellermannTyto"/>
    <s v="1101807940"/>
    <s v="1"/>
    <d v="2024-11-21T00:00:00"/>
    <s v=""/>
    <s v="4800002739"/>
    <s v="490"/>
    <d v="2024-11-20T00:00:00"/>
    <s v=""/>
    <s v=""/>
    <d v="2024-11-22T00:00:00"/>
    <n v="0"/>
    <n v="0"/>
    <s v=""/>
    <n v="1"/>
    <n v="1"/>
    <n v="1"/>
    <n v="0"/>
    <n v="0"/>
    <n v="0"/>
    <s v="X"/>
    <s v="0.00"/>
    <s v=""/>
    <x v="0"/>
    <s v=""/>
    <s v="1331782"/>
    <s v=""/>
    <n v="0"/>
    <n v="0"/>
    <m/>
    <s v="7218|JA2585_1001"/>
    <n v="2"/>
    <s v="-"/>
    <m/>
    <s v="YES"/>
    <n v="1"/>
    <s v=""/>
    <s v=""/>
    <n v="0"/>
    <s v="X"/>
    <n v="1"/>
    <s v=""/>
    <s v=""/>
    <s v=""/>
    <s v=""/>
    <n v="11"/>
    <n v="0"/>
    <m/>
    <n v="-434"/>
    <n v="0"/>
    <s v=""/>
    <s v=""/>
  </r>
  <r>
    <n v="169"/>
    <s v="39121723"/>
    <s v="Tubo termorretr&amp;#225;ctil HellermannTyto"/>
    <s v="1101807940"/>
    <s v="2"/>
    <d v="2024-11-21T00:00:00"/>
    <s v=""/>
    <s v="4800002739"/>
    <s v="500"/>
    <d v="2024-11-20T00:00:00"/>
    <s v=""/>
    <s v=""/>
    <d v="2024-11-22T00:00:00"/>
    <n v="0"/>
    <n v="0"/>
    <s v=""/>
    <n v="1"/>
    <n v="1"/>
    <n v="1"/>
    <n v="0"/>
    <n v="0"/>
    <n v="0"/>
    <s v="X"/>
    <s v="0.00"/>
    <s v=""/>
    <x v="0"/>
    <s v=""/>
    <s v="1331780"/>
    <s v=""/>
    <n v="0"/>
    <n v="0"/>
    <m/>
    <s v="7218|JA2585_1001"/>
    <n v="2"/>
    <s v="-"/>
    <m/>
    <s v="YES"/>
    <n v="1"/>
    <s v=""/>
    <s v=""/>
    <n v="0"/>
    <s v="X"/>
    <n v="1"/>
    <s v=""/>
    <s v=""/>
    <s v=""/>
    <s v=""/>
    <n v="11"/>
    <n v="0"/>
    <m/>
    <n v="-434"/>
    <n v="0"/>
    <s v=""/>
    <s v=""/>
  </r>
  <r>
    <n v="170"/>
    <s v="39121321"/>
    <s v="Juego de tornillos Rittal serie EL, para"/>
    <s v="1101808178"/>
    <s v="1"/>
    <d v="2024-11-22T00:00:00"/>
    <s v=""/>
    <s v="4800002739"/>
    <s v="820"/>
    <d v="2024-11-20T00:00:00"/>
    <s v=""/>
    <s v=""/>
    <d v="2024-11-23T00:00:00"/>
    <n v="0"/>
    <n v="0"/>
    <s v=""/>
    <n v="50"/>
    <n v="50"/>
    <n v="50"/>
    <n v="0"/>
    <n v="0"/>
    <n v="0"/>
    <s v="X"/>
    <s v="0.00"/>
    <s v=""/>
    <x v="0"/>
    <s v=""/>
    <s v="8262903"/>
    <s v=""/>
    <n v="0"/>
    <n v="0"/>
    <m/>
    <s v="7218|JA2585_1001"/>
    <n v="3"/>
    <s v="-"/>
    <m/>
    <s v="YES"/>
    <n v="50"/>
    <s v=""/>
    <s v=""/>
    <n v="0"/>
    <s v="X"/>
    <n v="1"/>
    <s v=""/>
    <s v=""/>
    <s v=""/>
    <s v=""/>
    <n v="11"/>
    <n v="0"/>
    <m/>
    <n v="-433"/>
    <n v="0"/>
    <s v=""/>
    <s v=""/>
  </r>
  <r>
    <n v="171"/>
    <s v="32000000"/>
    <s v="Tuerca en jaula nVent SCHROFF 21100-003"/>
    <s v="1101808178"/>
    <s v="2"/>
    <d v="2024-11-22T00:00:00"/>
    <s v=""/>
    <s v="4800002739"/>
    <s v="830"/>
    <d v="2024-11-20T00:00:00"/>
    <s v=""/>
    <s v=""/>
    <d v="2024-11-23T00:00:00"/>
    <n v="0"/>
    <n v="0"/>
    <s v=""/>
    <n v="200"/>
    <n v="200"/>
    <n v="200"/>
    <n v="0"/>
    <n v="0"/>
    <n v="0"/>
    <s v="X"/>
    <s v="0.00"/>
    <s v=""/>
    <x v="0"/>
    <s v=""/>
    <s v="2457843"/>
    <s v=""/>
    <n v="0"/>
    <n v="0"/>
    <m/>
    <s v="7218|JA2585_1001"/>
    <n v="3"/>
    <s v="-"/>
    <m/>
    <s v="YES"/>
    <n v="200"/>
    <s v=""/>
    <s v=""/>
    <n v="0"/>
    <s v="X"/>
    <n v="1"/>
    <s v=""/>
    <s v=""/>
    <s v=""/>
    <s v=""/>
    <n v="11"/>
    <n v="0"/>
    <m/>
    <n v="-433"/>
    <n v="0"/>
    <s v=""/>
    <s v=""/>
  </r>
  <r>
    <n v="172"/>
    <s v="39121321"/>
    <s v="Earth Bar Rittal 7113000"/>
    <s v="1101808178"/>
    <s v="3"/>
    <d v="2024-11-22T00:00:00"/>
    <s v=""/>
    <s v="4800002739"/>
    <s v="840"/>
    <d v="2024-11-20T00:00:00"/>
    <s v=""/>
    <s v=""/>
    <d v="2024-11-23T00:00:00"/>
    <n v="0"/>
    <n v="0"/>
    <s v=""/>
    <n v="8"/>
    <n v="8"/>
    <n v="8"/>
    <n v="0"/>
    <n v="0"/>
    <n v="0"/>
    <s v="X"/>
    <s v="0.00"/>
    <s v=""/>
    <x v="0"/>
    <s v=""/>
    <s v="8262868"/>
    <s v=""/>
    <n v="0"/>
    <n v="0"/>
    <m/>
    <s v="7218|JA2585_1001"/>
    <n v="3"/>
    <s v="-"/>
    <m/>
    <s v="YES"/>
    <n v="8"/>
    <s v=""/>
    <s v=""/>
    <n v="0"/>
    <s v="X"/>
    <n v="1"/>
    <s v=""/>
    <s v=""/>
    <s v=""/>
    <s v=""/>
    <n v="11"/>
    <n v="0"/>
    <m/>
    <n v="-433"/>
    <n v="0"/>
    <s v=""/>
    <s v=""/>
  </r>
  <r>
    <n v="173"/>
    <s v="39121413"/>
    <s v="Protecci&amp;#243;n contra tirones Plateado"/>
    <s v="1101808334"/>
    <s v="1"/>
    <d v="2024-11-22T00:00:00"/>
    <s v=""/>
    <s v="4800002740"/>
    <s v="350"/>
    <d v="2024-11-22T00:00:00"/>
    <s v=""/>
    <s v=""/>
    <d v="2024-11-23T00:00:00"/>
    <n v="0"/>
    <n v="0"/>
    <s v=""/>
    <n v="1"/>
    <n v="1"/>
    <n v="1"/>
    <n v="0"/>
    <n v="0"/>
    <n v="0"/>
    <s v="X"/>
    <s v="0.00"/>
    <s v=""/>
    <x v="0"/>
    <s v=""/>
    <s v="2614993"/>
    <s v=""/>
    <n v="0"/>
    <n v="0"/>
    <m/>
    <s v="7218|JA2586_1001"/>
    <n v="1"/>
    <s v="-"/>
    <m/>
    <s v="YES"/>
    <n v="1"/>
    <s v=""/>
    <s v=""/>
    <n v="0"/>
    <s v="X"/>
    <n v="1"/>
    <s v=""/>
    <s v=""/>
    <s v=""/>
    <s v=""/>
    <n v="11"/>
    <n v="0"/>
    <m/>
    <n v="-433"/>
    <n v="0"/>
    <s v=""/>
    <s v=""/>
  </r>
  <r>
    <n v="174"/>
    <s v="39121413"/>
    <s v="Conector circular Amphenol Limited Conec"/>
    <s v="1101808337"/>
    <s v="1"/>
    <d v="2024-11-22T00:00:00"/>
    <s v=""/>
    <s v="4800002740"/>
    <s v="360"/>
    <d v="2024-11-22T00:00:00"/>
    <s v=""/>
    <s v=""/>
    <d v="2024-11-23T00:00:00"/>
    <n v="0"/>
    <n v="0"/>
    <s v=""/>
    <n v="2"/>
    <n v="2"/>
    <n v="2"/>
    <n v="0"/>
    <n v="0"/>
    <n v="0"/>
    <s v="X"/>
    <s v="0.00"/>
    <s v=""/>
    <x v="0"/>
    <s v=""/>
    <s v="2368153"/>
    <s v=""/>
    <n v="0"/>
    <n v="0"/>
    <m/>
    <s v="7218|JA2582_1001"/>
    <n v="1"/>
    <s v="-"/>
    <m/>
    <s v="YES"/>
    <n v="2"/>
    <s v=""/>
    <s v=""/>
    <n v="0"/>
    <s v="X"/>
    <n v="1"/>
    <s v=""/>
    <s v=""/>
    <s v=""/>
    <s v=""/>
    <n v="11"/>
    <n v="0"/>
    <m/>
    <n v="-433"/>
    <n v="0"/>
    <s v=""/>
    <s v=""/>
  </r>
  <r>
    <n v="175"/>
    <s v="39121413"/>
    <s v="Protecci&amp;#243;n contra tirones Plateado"/>
    <s v="1101808337"/>
    <s v="2"/>
    <d v="2024-11-22T00:00:00"/>
    <s v=""/>
    <s v="4800002740"/>
    <s v="370"/>
    <d v="2024-11-22T00:00:00"/>
    <s v=""/>
    <s v=""/>
    <d v="2024-11-23T00:00:00"/>
    <n v="0"/>
    <n v="0"/>
    <s v=""/>
    <n v="2"/>
    <n v="2"/>
    <n v="2"/>
    <n v="0"/>
    <n v="0"/>
    <n v="0"/>
    <s v="X"/>
    <s v="0.00"/>
    <s v=""/>
    <x v="0"/>
    <s v=""/>
    <s v="2614964"/>
    <s v=""/>
    <n v="0"/>
    <n v="0"/>
    <m/>
    <s v="7218|JA2582_1001"/>
    <n v="1"/>
    <s v="-"/>
    <m/>
    <s v="YES"/>
    <n v="2"/>
    <s v=""/>
    <s v=""/>
    <n v="0"/>
    <s v="X"/>
    <n v="1"/>
    <s v=""/>
    <s v=""/>
    <s v=""/>
    <s v=""/>
    <n v="11"/>
    <n v="0"/>
    <m/>
    <n v="-433"/>
    <n v="0"/>
    <s v=""/>
    <s v=""/>
  </r>
  <r>
    <n v="176"/>
    <s v=""/>
    <s v="ADAPTACIÓN DEL BASEFRAME"/>
    <s v="1101809006"/>
    <s v="1"/>
    <d v="2024-11-25T00:00:00"/>
    <s v=""/>
    <s v="4300336226"/>
    <s v="10"/>
    <d v="2024-11-28T00:00:00"/>
    <d v="2024-11-29T00:00:00"/>
    <s v=""/>
    <d v="2024-12-24T00:00:00"/>
    <n v="0"/>
    <n v="0"/>
    <s v="Liberado"/>
    <n v="1"/>
    <n v="1"/>
    <n v="0"/>
    <n v="0"/>
    <n v="0"/>
    <n v="0"/>
    <s v="X"/>
    <s v="0.00"/>
    <s v=""/>
    <x v="10"/>
    <s v=""/>
    <s v=""/>
    <s v=""/>
    <n v="0"/>
    <n v="0"/>
    <m/>
    <s v="7218|JA2580_1001"/>
    <n v="26"/>
    <s v="-"/>
    <m/>
    <s v="YES"/>
    <n v="0"/>
    <s v=""/>
    <s v=""/>
    <n v="0"/>
    <s v="X"/>
    <n v="1"/>
    <s v=""/>
    <s v=""/>
    <s v=""/>
    <s v=""/>
    <n v="11"/>
    <n v="0"/>
    <m/>
    <n v="-402"/>
    <n v="0"/>
    <s v=""/>
    <s v=""/>
  </r>
  <r>
    <n v="177"/>
    <s v=""/>
    <s v="PUESTA A PUNTO/EN SERVICIO SIMULACION"/>
    <s v="1101810000"/>
    <s v="1"/>
    <d v="2024-11-27T00:00:00"/>
    <s v=""/>
    <s v="4300336149"/>
    <s v="10"/>
    <d v="2024-11-27T00:00:00"/>
    <d v="2025-02-14T00:00:00"/>
    <s v=""/>
    <d v="2024-12-30T00:00:00"/>
    <n v="0"/>
    <n v="0"/>
    <s v="Liberado"/>
    <n v="1"/>
    <n v="1"/>
    <n v="0"/>
    <n v="0"/>
    <n v="0"/>
    <n v="0"/>
    <s v="X"/>
    <s v="0.00"/>
    <s v=""/>
    <x v="11"/>
    <s v=""/>
    <s v=""/>
    <s v=""/>
    <n v="0"/>
    <n v="0"/>
    <m/>
    <s v="7218|JA2582_1001"/>
    <n v="33"/>
    <s v="-"/>
    <m/>
    <s v="YES"/>
    <n v="0"/>
    <s v=""/>
    <s v=""/>
    <n v="0"/>
    <s v="X"/>
    <n v="1"/>
    <s v=""/>
    <s v=""/>
    <s v=""/>
    <s v=""/>
    <n v="11"/>
    <n v="0"/>
    <m/>
    <n v="-396"/>
    <n v="0"/>
    <s v=""/>
    <s v=""/>
  </r>
  <r>
    <n v="178"/>
    <s v="39121412"/>
    <s v="Carcasa de conector circular Amphenol Li"/>
    <s v="1101810008"/>
    <s v="1"/>
    <d v="2024-11-27T00:00:00"/>
    <s v=""/>
    <s v="4800002747"/>
    <s v="450"/>
    <d v="2024-11-26T00:00:00"/>
    <s v=""/>
    <s v=""/>
    <d v="2024-11-28T00:00:00"/>
    <n v="0"/>
    <n v="0"/>
    <s v=""/>
    <n v="2"/>
    <n v="2"/>
    <n v="2"/>
    <n v="0"/>
    <n v="0"/>
    <n v="0"/>
    <s v="X"/>
    <s v="0.00"/>
    <s v=""/>
    <x v="0"/>
    <s v=""/>
    <s v="2067562"/>
    <s v=""/>
    <n v="0"/>
    <n v="0"/>
    <m/>
    <s v="7218|JA2582_1001"/>
    <n v="2"/>
    <s v="-"/>
    <m/>
    <s v="YES"/>
    <n v="2"/>
    <s v=""/>
    <s v=""/>
    <n v="0"/>
    <s v="X"/>
    <n v="1"/>
    <s v=""/>
    <s v=""/>
    <s v=""/>
    <s v=""/>
    <n v="11"/>
    <n v="0"/>
    <m/>
    <n v="-428"/>
    <n v="0"/>
    <s v=""/>
    <s v=""/>
  </r>
  <r>
    <n v="179"/>
    <s v="39121412"/>
    <s v="Carcasa de conector circular Amphenol M8"/>
    <s v="1101810012"/>
    <s v="1"/>
    <d v="2024-11-27T00:00:00"/>
    <s v=""/>
    <s v="4800002747"/>
    <s v="460"/>
    <d v="2024-11-26T00:00:00"/>
    <s v=""/>
    <s v=""/>
    <d v="2024-11-28T00:00:00"/>
    <n v="0"/>
    <n v="0"/>
    <s v=""/>
    <n v="2"/>
    <n v="2"/>
    <n v="2"/>
    <n v="0"/>
    <n v="0"/>
    <n v="0"/>
    <s v="X"/>
    <s v="0.00"/>
    <s v=""/>
    <x v="0"/>
    <s v=""/>
    <s v="2067519"/>
    <s v=""/>
    <n v="0"/>
    <n v="0"/>
    <m/>
    <s v="7218|JA2593_1001"/>
    <n v="2"/>
    <s v="-"/>
    <m/>
    <s v="YES"/>
    <n v="2"/>
    <s v=""/>
    <s v=""/>
    <n v="0"/>
    <s v="X"/>
    <n v="1"/>
    <s v=""/>
    <s v=""/>
    <s v=""/>
    <s v=""/>
    <n v="11"/>
    <n v="0"/>
    <m/>
    <n v="-428"/>
    <n v="0"/>
    <s v=""/>
    <s v=""/>
  </r>
  <r>
    <n v="180"/>
    <s v="39121402"/>
    <s v="Toma Kopp de 2P de color Negro, para Eur"/>
    <s v="1101810025"/>
    <s v="1"/>
    <d v="2024-11-27T00:00:00"/>
    <s v=""/>
    <s v="4800002747"/>
    <s v="470"/>
    <d v="2024-11-26T00:00:00"/>
    <s v=""/>
    <s v=""/>
    <d v="2024-11-28T00:00:00"/>
    <n v="0"/>
    <n v="0"/>
    <s v=""/>
    <n v="1"/>
    <n v="1"/>
    <n v="1"/>
    <n v="0"/>
    <n v="0"/>
    <n v="0"/>
    <s v="X"/>
    <s v="0.00"/>
    <s v=""/>
    <x v="0"/>
    <s v=""/>
    <s v="2425811"/>
    <s v=""/>
    <n v="0"/>
    <n v="0"/>
    <m/>
    <s v="7218|JA2593_1001"/>
    <n v="2"/>
    <s v="-"/>
    <m/>
    <s v="YES"/>
    <n v="1"/>
    <s v=""/>
    <s v=""/>
    <n v="0"/>
    <s v="X"/>
    <n v="1"/>
    <s v=""/>
    <s v=""/>
    <s v=""/>
    <s v=""/>
    <n v="11"/>
    <n v="0"/>
    <m/>
    <n v="-428"/>
    <n v="0"/>
    <s v=""/>
    <s v=""/>
  </r>
  <r>
    <n v="181"/>
    <s v="39121402"/>
    <s v="Toma Kopp de 2P de color Negro, para Eur"/>
    <s v="1101810025"/>
    <s v="2"/>
    <d v="2024-11-27T00:00:00"/>
    <s v=""/>
    <s v="4800002747"/>
    <s v="480"/>
    <d v="2024-11-26T00:00:00"/>
    <s v=""/>
    <s v=""/>
    <d v="2024-11-28T00:00:00"/>
    <n v="0"/>
    <n v="0"/>
    <s v=""/>
    <n v="1"/>
    <n v="1"/>
    <n v="1"/>
    <n v="0"/>
    <n v="0"/>
    <n v="0"/>
    <s v="X"/>
    <s v="0.00"/>
    <s v=""/>
    <x v="0"/>
    <s v=""/>
    <s v="2425811"/>
    <s v=""/>
    <n v="0"/>
    <n v="0"/>
    <m/>
    <s v="7218|JA2593_1001"/>
    <n v="2"/>
    <s v="-"/>
    <m/>
    <s v="YES"/>
    <n v="1"/>
    <s v=""/>
    <s v=""/>
    <n v="0"/>
    <s v="X"/>
    <n v="1"/>
    <s v=""/>
    <s v=""/>
    <s v=""/>
    <s v=""/>
    <n v="11"/>
    <n v="0"/>
    <m/>
    <n v="-428"/>
    <n v="0"/>
    <s v=""/>
    <s v=""/>
  </r>
  <r>
    <n v="182"/>
    <s v="39121413"/>
    <s v="Protecci&amp;#243;n contra tirones Plateado"/>
    <s v="1101810045"/>
    <s v="1"/>
    <d v="2024-11-27T00:00:00"/>
    <s v=""/>
    <s v="4800002747"/>
    <s v="530"/>
    <d v="2024-11-26T00:00:00"/>
    <s v=""/>
    <s v=""/>
    <d v="2024-11-28T00:00:00"/>
    <n v="0"/>
    <n v="0"/>
    <s v=""/>
    <n v="2"/>
    <n v="2"/>
    <n v="2"/>
    <n v="0"/>
    <n v="0"/>
    <n v="0"/>
    <s v="X"/>
    <s v="0.00"/>
    <s v=""/>
    <x v="0"/>
    <s v=""/>
    <s v="2614993"/>
    <s v=""/>
    <n v="0"/>
    <n v="0"/>
    <m/>
    <s v="7218|JA2593_1001"/>
    <n v="2"/>
    <s v="-"/>
    <m/>
    <s v="YES"/>
    <n v="2"/>
    <s v=""/>
    <s v=""/>
    <n v="0"/>
    <s v="X"/>
    <n v="1"/>
    <s v=""/>
    <s v=""/>
    <s v=""/>
    <s v=""/>
    <n v="11"/>
    <n v="0"/>
    <m/>
    <n v="-428"/>
    <n v="0"/>
    <s v=""/>
    <s v=""/>
  </r>
  <r>
    <n v="183"/>
    <s v="39121413"/>
    <s v="Protecci&amp;#243;n contra tirones Plateado"/>
    <s v="1101810070"/>
    <s v="1"/>
    <d v="2024-11-27T00:00:00"/>
    <s v=""/>
    <s v="4800002747"/>
    <s v="590"/>
    <d v="2024-11-26T00:00:00"/>
    <s v=""/>
    <s v=""/>
    <d v="2024-11-28T00:00:00"/>
    <n v="0"/>
    <n v="0"/>
    <s v=""/>
    <n v="2"/>
    <n v="2"/>
    <n v="2"/>
    <n v="0"/>
    <n v="0"/>
    <n v="0"/>
    <s v="X"/>
    <s v="0.00"/>
    <s v=""/>
    <x v="0"/>
    <s v=""/>
    <s v="2614993"/>
    <s v=""/>
    <n v="0"/>
    <n v="0"/>
    <m/>
    <s v="7218|JA2586_1001"/>
    <n v="2"/>
    <s v="-"/>
    <m/>
    <s v="YES"/>
    <n v="2"/>
    <s v=""/>
    <s v=""/>
    <n v="0"/>
    <s v="X"/>
    <n v="1"/>
    <s v=""/>
    <s v=""/>
    <s v=""/>
    <s v=""/>
    <n v="11"/>
    <n v="0"/>
    <m/>
    <n v="-428"/>
    <n v="0"/>
    <s v=""/>
    <s v=""/>
  </r>
  <r>
    <n v="184"/>
    <s v="32000000"/>
    <s v="Conector circular MIL-C-38999 serie III"/>
    <s v="1101810502"/>
    <s v="1"/>
    <d v="2024-11-28T00:00:00"/>
    <s v=""/>
    <s v="4800002749"/>
    <s v="190"/>
    <d v="2024-11-27T00:00:00"/>
    <s v=""/>
    <s v=""/>
    <d v="2024-11-29T00:00:00"/>
    <n v="0"/>
    <n v="0"/>
    <s v=""/>
    <n v="1"/>
    <n v="1"/>
    <n v="1"/>
    <n v="0"/>
    <n v="0"/>
    <n v="0"/>
    <s v="X"/>
    <s v="0.00"/>
    <s v=""/>
    <x v="0"/>
    <s v=""/>
    <s v="2804851"/>
    <s v=""/>
    <n v="0"/>
    <n v="0"/>
    <m/>
    <s v="7218|JA2585_1001"/>
    <n v="2"/>
    <s v="-"/>
    <m/>
    <s v="YES"/>
    <n v="1"/>
    <s v=""/>
    <s v=""/>
    <n v="0"/>
    <s v="X"/>
    <n v="1"/>
    <s v=""/>
    <s v=""/>
    <s v=""/>
    <s v=""/>
    <n v="11"/>
    <n v="0"/>
    <m/>
    <n v="-427"/>
    <n v="0"/>
    <s v=""/>
    <s v=""/>
  </r>
  <r>
    <n v="185"/>
    <s v="32000000"/>
    <s v="Conector circular MIL-C-38999 serie III"/>
    <s v="1101810502"/>
    <s v="2"/>
    <d v="2024-11-28T00:00:00"/>
    <s v=""/>
    <s v="4800002749"/>
    <s v="200"/>
    <d v="2024-11-27T00:00:00"/>
    <s v=""/>
    <s v=""/>
    <d v="2024-11-29T00:00:00"/>
    <n v="0"/>
    <n v="0"/>
    <s v=""/>
    <n v="1"/>
    <n v="1"/>
    <n v="1"/>
    <n v="0"/>
    <n v="0"/>
    <n v="0"/>
    <s v="X"/>
    <s v="0.00"/>
    <s v=""/>
    <x v="0"/>
    <s v=""/>
    <s v="2804922"/>
    <s v=""/>
    <n v="0"/>
    <n v="0"/>
    <m/>
    <s v="7218|JA2585_1001"/>
    <n v="2"/>
    <s v="-"/>
    <m/>
    <s v="YES"/>
    <n v="1"/>
    <s v=""/>
    <s v=""/>
    <n v="0"/>
    <s v="X"/>
    <n v="1"/>
    <s v=""/>
    <s v=""/>
    <s v=""/>
    <s v=""/>
    <n v="11"/>
    <n v="0"/>
    <m/>
    <n v="-427"/>
    <n v="0"/>
    <s v=""/>
    <s v=""/>
  </r>
  <r>
    <n v="186"/>
    <s v="26121629"/>
    <s v="Cable de alimentaci&amp;#243;n RS PRO Negro"/>
    <s v="1101810502"/>
    <s v="3"/>
    <d v="2024-11-28T00:00:00"/>
    <s v=""/>
    <s v="4800002749"/>
    <s v="210"/>
    <d v="2024-11-27T00:00:00"/>
    <s v=""/>
    <s v=""/>
    <d v="2024-11-29T00:00:00"/>
    <n v="0"/>
    <n v="0"/>
    <s v=""/>
    <n v="5"/>
    <n v="5"/>
    <n v="5"/>
    <n v="0"/>
    <n v="0"/>
    <n v="0"/>
    <s v="X"/>
    <s v="0.00"/>
    <s v=""/>
    <x v="0"/>
    <s v=""/>
    <s v="0487277"/>
    <s v=""/>
    <n v="0"/>
    <n v="0"/>
    <m/>
    <s v="7218|JA2585_1001"/>
    <n v="2"/>
    <s v="-"/>
    <m/>
    <s v="YES"/>
    <n v="5"/>
    <s v=""/>
    <s v=""/>
    <n v="0"/>
    <s v="X"/>
    <n v="1"/>
    <s v=""/>
    <s v=""/>
    <s v=""/>
    <s v=""/>
    <n v="11"/>
    <n v="0"/>
    <m/>
    <n v="-427"/>
    <n v="0"/>
    <s v=""/>
    <s v=""/>
  </r>
  <r>
    <n v="187"/>
    <s v="39121415"/>
    <s v="Conector macho para PCB Molex serie SL d"/>
    <s v="1101810566"/>
    <s v="1"/>
    <d v="2024-11-28T00:00:00"/>
    <s v=""/>
    <s v="4800002749"/>
    <s v="240"/>
    <d v="2024-11-27T00:00:00"/>
    <s v=""/>
    <s v=""/>
    <d v="2024-11-29T00:00:00"/>
    <n v="0"/>
    <n v="0"/>
    <s v=""/>
    <n v="15"/>
    <n v="15"/>
    <n v="15"/>
    <n v="0"/>
    <n v="0"/>
    <n v="0"/>
    <s v="X"/>
    <s v="0.00"/>
    <s v=""/>
    <x v="0"/>
    <s v=""/>
    <s v="6700835"/>
    <s v=""/>
    <n v="0"/>
    <n v="0"/>
    <m/>
    <s v="7218|JA2583_1001"/>
    <n v="2"/>
    <s v="-"/>
    <m/>
    <s v="YES"/>
    <n v="15"/>
    <s v=""/>
    <s v=""/>
    <n v="0"/>
    <s v="X"/>
    <n v="1"/>
    <s v=""/>
    <s v=""/>
    <s v=""/>
    <s v=""/>
    <n v="11"/>
    <n v="0"/>
    <m/>
    <n v="-427"/>
    <n v="0"/>
    <s v=""/>
    <s v=""/>
  </r>
  <r>
    <n v="188"/>
    <s v="39121415"/>
    <s v="Conector macho para PCB Molex serie SL d"/>
    <s v="1101810566"/>
    <s v="2"/>
    <d v="2024-11-28T00:00:00"/>
    <s v=""/>
    <s v="4800002749"/>
    <s v="250"/>
    <d v="2024-11-27T00:00:00"/>
    <s v=""/>
    <s v=""/>
    <d v="2024-11-29T00:00:00"/>
    <n v="0"/>
    <n v="0"/>
    <s v=""/>
    <n v="10"/>
    <n v="10"/>
    <n v="10"/>
    <n v="0"/>
    <n v="0"/>
    <n v="0"/>
    <s v="X"/>
    <s v="0.00"/>
    <s v=""/>
    <x v="0"/>
    <s v=""/>
    <s v="6792499"/>
    <s v=""/>
    <n v="0"/>
    <n v="0"/>
    <m/>
    <s v="7218|JA2583_1001"/>
    <n v="2"/>
    <s v="-"/>
    <m/>
    <s v="YES"/>
    <n v="10"/>
    <s v=""/>
    <s v=""/>
    <n v="0"/>
    <s v="X"/>
    <n v="1"/>
    <s v=""/>
    <s v=""/>
    <s v=""/>
    <s v=""/>
    <n v="11"/>
    <n v="0"/>
    <m/>
    <n v="-427"/>
    <n v="0"/>
    <s v=""/>
    <s v=""/>
  </r>
  <r>
    <n v="189"/>
    <s v="39121415"/>
    <s v="Conector macho para PCB Molex serie SL d"/>
    <s v="1101810754"/>
    <s v="1"/>
    <d v="2024-11-28T00:00:00"/>
    <s v=""/>
    <s v="4800002750"/>
    <s v="390"/>
    <d v="2024-11-28T00:00:00"/>
    <s v=""/>
    <s v=""/>
    <d v="2024-11-29T00:00:00"/>
    <n v="0"/>
    <n v="0"/>
    <s v=""/>
    <n v="25"/>
    <n v="25"/>
    <n v="25"/>
    <n v="0"/>
    <n v="0"/>
    <n v="0"/>
    <s v="X"/>
    <s v="0.00"/>
    <s v=""/>
    <x v="0"/>
    <s v=""/>
    <s v="6700835"/>
    <s v=""/>
    <n v="0"/>
    <n v="0"/>
    <m/>
    <s v="7218|JA2593_1001"/>
    <n v="1"/>
    <s v="-"/>
    <m/>
    <s v="YES"/>
    <n v="25"/>
    <s v=""/>
    <s v=""/>
    <n v="0"/>
    <s v="X"/>
    <n v="1"/>
    <s v=""/>
    <s v=""/>
    <s v=""/>
    <s v=""/>
    <n v="11"/>
    <n v="0"/>
    <m/>
    <n v="-427"/>
    <n v="0"/>
    <s v=""/>
    <s v=""/>
  </r>
  <r>
    <n v="190"/>
    <s v="39121415"/>
    <s v="Conector macho para PCB Molex serie SL d"/>
    <s v="1101810754"/>
    <s v="2"/>
    <d v="2024-11-28T00:00:00"/>
    <s v=""/>
    <s v="4800002750"/>
    <s v="400"/>
    <d v="2024-11-28T00:00:00"/>
    <s v=""/>
    <s v=""/>
    <d v="2024-11-29T00:00:00"/>
    <n v="0"/>
    <n v="0"/>
    <s v=""/>
    <n v="30"/>
    <n v="30"/>
    <n v="30"/>
    <n v="0"/>
    <n v="0"/>
    <n v="0"/>
    <s v="X"/>
    <s v="0.00"/>
    <s v=""/>
    <x v="0"/>
    <s v=""/>
    <s v="6792499"/>
    <s v=""/>
    <n v="0"/>
    <n v="0"/>
    <m/>
    <s v="7218|JA2593_1001"/>
    <n v="1"/>
    <s v="-"/>
    <m/>
    <s v="YES"/>
    <n v="30"/>
    <s v=""/>
    <s v=""/>
    <n v="0"/>
    <s v="X"/>
    <n v="1"/>
    <s v=""/>
    <s v=""/>
    <s v=""/>
    <s v=""/>
    <n v="11"/>
    <n v="0"/>
    <m/>
    <n v="-427"/>
    <n v="0"/>
    <s v=""/>
    <s v=""/>
  </r>
  <r>
    <n v="191"/>
    <s v="39121412"/>
    <s v="Carcasa de conector circular Amphenol M8"/>
    <s v="1101810754"/>
    <s v="3"/>
    <d v="2024-11-28T00:00:00"/>
    <s v=""/>
    <s v="4800002750"/>
    <s v="410"/>
    <d v="2024-11-28T00:00:00"/>
    <s v=""/>
    <s v=""/>
    <d v="2024-11-29T00:00:00"/>
    <n v="0"/>
    <n v="0"/>
    <s v=""/>
    <n v="4"/>
    <n v="4"/>
    <n v="4"/>
    <n v="0"/>
    <n v="0"/>
    <n v="0"/>
    <s v="X"/>
    <s v="0.00"/>
    <s v=""/>
    <x v="0"/>
    <s v=""/>
    <s v="2067519"/>
    <s v=""/>
    <n v="0"/>
    <n v="0"/>
    <m/>
    <s v="7218|JA2593_1001"/>
    <n v="1"/>
    <s v="-"/>
    <m/>
    <s v="YES"/>
    <n v="4"/>
    <s v=""/>
    <s v=""/>
    <n v="0"/>
    <s v="X"/>
    <n v="1"/>
    <s v=""/>
    <s v=""/>
    <s v=""/>
    <s v=""/>
    <n v="11"/>
    <n v="0"/>
    <m/>
    <n v="-427"/>
    <n v="0"/>
    <s v=""/>
    <s v=""/>
  </r>
  <r>
    <n v="192"/>
    <s v="1359900000500"/>
    <s v="COMPRA DIRECTA ELECTRICOS/ELECTRONICOS"/>
    <s v="1101812059"/>
    <s v="1"/>
    <d v="2024-12-03T00:00:00"/>
    <s v=""/>
    <s v="4200589052"/>
    <s v="60"/>
    <d v="2024-12-09T00:00:00"/>
    <d v="2024-12-10T00:00:00"/>
    <s v=""/>
    <d v="2024-12-27T00:00:00"/>
    <n v="30"/>
    <n v="8"/>
    <s v="Liberado"/>
    <n v="1"/>
    <n v="1"/>
    <n v="1"/>
    <n v="0"/>
    <n v="0"/>
    <n v="0"/>
    <s v="X"/>
    <s v="0.00"/>
    <s v=""/>
    <x v="6"/>
    <s v="OTROS FABRICANTES"/>
    <s v="1359900000500"/>
    <s v=""/>
    <n v="0"/>
    <n v="0"/>
    <m/>
    <s v="7218|JA2593_1001"/>
    <n v="18"/>
    <s v="-"/>
    <m/>
    <s v="YES"/>
    <n v="1"/>
    <s v=""/>
    <s v=""/>
    <n v="0"/>
    <s v="X"/>
    <n v="1"/>
    <s v=""/>
    <s v=""/>
    <s v=""/>
    <s v=""/>
    <n v="12"/>
    <n v="0"/>
    <m/>
    <n v="-399"/>
    <n v="0"/>
    <s v=""/>
    <s v=""/>
  </r>
  <r>
    <n v="193"/>
    <s v="39121432"/>
    <s v="Terminal de leng&amp;#252;eta hembra TE Conn"/>
    <s v="1101812703"/>
    <s v="1"/>
    <d v="2024-12-04T00:00:00"/>
    <s v=""/>
    <s v="4800002762"/>
    <s v="1060"/>
    <d v="2024-12-03T00:00:00"/>
    <s v=""/>
    <s v=""/>
    <d v="2024-12-05T00:00:00"/>
    <n v="0"/>
    <n v="0"/>
    <s v=""/>
    <n v="100"/>
    <n v="100"/>
    <n v="100"/>
    <n v="0"/>
    <n v="0"/>
    <n v="0"/>
    <s v="X"/>
    <s v="0.00"/>
    <s v=""/>
    <x v="0"/>
    <s v=""/>
    <s v="7197145"/>
    <s v=""/>
    <n v="0"/>
    <n v="0"/>
    <m/>
    <s v="7218|JA2593_1001"/>
    <n v="2"/>
    <s v="-"/>
    <m/>
    <s v="YES"/>
    <n v="100"/>
    <s v=""/>
    <s v=""/>
    <n v="0"/>
    <s v="X"/>
    <n v="1"/>
    <s v=""/>
    <s v=""/>
    <s v=""/>
    <s v=""/>
    <n v="12"/>
    <n v="0"/>
    <m/>
    <n v="-421"/>
    <n v="0"/>
    <s v=""/>
    <s v=""/>
  </r>
  <r>
    <n v="194"/>
    <s v="39121432"/>
    <s v="Terminal de leng&amp;#252;eta hembra TE Conn"/>
    <s v="1101812709"/>
    <s v="1"/>
    <d v="2024-12-04T00:00:00"/>
    <s v=""/>
    <s v="4800002762"/>
    <s v="1080"/>
    <d v="2024-12-03T00:00:00"/>
    <s v=""/>
    <s v=""/>
    <d v="2024-12-05T00:00:00"/>
    <n v="0"/>
    <n v="0"/>
    <s v=""/>
    <n v="100"/>
    <n v="100"/>
    <n v="100"/>
    <n v="0"/>
    <n v="0"/>
    <n v="0"/>
    <s v="X"/>
    <s v="0.00"/>
    <s v=""/>
    <x v="0"/>
    <s v=""/>
    <s v="7197145"/>
    <s v=""/>
    <n v="0"/>
    <n v="0"/>
    <m/>
    <s v="7218|JA2593_1001"/>
    <n v="2"/>
    <s v="-"/>
    <m/>
    <s v="YES"/>
    <n v="100"/>
    <s v=""/>
    <s v=""/>
    <n v="0"/>
    <s v="X"/>
    <n v="1"/>
    <s v=""/>
    <s v=""/>
    <s v=""/>
    <s v=""/>
    <n v="12"/>
    <n v="0"/>
    <m/>
    <n v="-421"/>
    <n v="0"/>
    <s v=""/>
    <s v=""/>
  </r>
  <r>
    <n v="195"/>
    <s v="39121413"/>
    <s v="Protecci&amp;#243;n contra tirones Plateado"/>
    <s v="1101812778"/>
    <s v="1"/>
    <d v="2024-12-04T00:00:00"/>
    <s v=""/>
    <s v="4800002769"/>
    <s v="10"/>
    <d v="2024-12-04T00:00:00"/>
    <s v=""/>
    <s v=""/>
    <d v="2024-12-05T00:00:00"/>
    <n v="0"/>
    <n v="0"/>
    <s v=""/>
    <n v="9"/>
    <n v="9"/>
    <n v="9"/>
    <n v="0"/>
    <n v="0"/>
    <n v="0"/>
    <s v="X"/>
    <s v="0.00"/>
    <s v=""/>
    <x v="0"/>
    <s v=""/>
    <s v="2614993"/>
    <s v=""/>
    <n v="0"/>
    <n v="0"/>
    <m/>
    <s v="7218|JA2593_1001"/>
    <n v="1"/>
    <s v="-"/>
    <m/>
    <s v="YES"/>
    <n v="9"/>
    <s v=""/>
    <s v=""/>
    <n v="0"/>
    <s v="X"/>
    <n v="1"/>
    <s v=""/>
    <s v=""/>
    <s v=""/>
    <s v=""/>
    <n v="12"/>
    <n v="0"/>
    <m/>
    <n v="-421"/>
    <n v="0"/>
    <s v=""/>
    <s v=""/>
  </r>
  <r>
    <n v="196"/>
    <s v="1359900000500"/>
    <s v="COMPRA DIRECTA ELECTRICOS/ELECTRONICOS"/>
    <s v="1101812930"/>
    <s v="1"/>
    <d v="2024-12-04T00:00:00"/>
    <s v=""/>
    <s v="4200589452"/>
    <s v="20"/>
    <d v="2024-12-10T00:00:00"/>
    <d v="2024-12-11T00:00:00"/>
    <s v=""/>
    <d v="2024-12-23T00:00:00"/>
    <n v="30"/>
    <n v="8"/>
    <s v="Liberado"/>
    <n v="1"/>
    <n v="1"/>
    <n v="1"/>
    <n v="0"/>
    <n v="0"/>
    <n v="0"/>
    <s v="X"/>
    <s v="0.00"/>
    <s v=""/>
    <x v="6"/>
    <s v="OTROS FABRICANTES"/>
    <s v="1359900000500"/>
    <s v=""/>
    <n v="0"/>
    <n v="0"/>
    <m/>
    <s v="7218|JA2593_1001"/>
    <n v="13"/>
    <s v="-"/>
    <m/>
    <s v="YES"/>
    <n v="1"/>
    <s v=""/>
    <s v=""/>
    <n v="0"/>
    <s v="X"/>
    <n v="1"/>
    <s v=""/>
    <s v=""/>
    <s v=""/>
    <s v=""/>
    <n v="12"/>
    <n v="0"/>
    <m/>
    <n v="-403"/>
    <n v="0"/>
    <s v=""/>
    <s v=""/>
  </r>
  <r>
    <n v="197"/>
    <s v="1359900000500"/>
    <s v="COMPRA DIRECTA ELECTRICOS/ELECTRONICOS"/>
    <s v="1101813294"/>
    <s v="1"/>
    <d v="2024-12-05T00:00:00"/>
    <s v=""/>
    <s v="4200589622"/>
    <s v="10"/>
    <d v="2024-12-11T00:00:00"/>
    <d v="2024-12-12T00:00:00"/>
    <s v=""/>
    <d v="2024-12-27T00:00:00"/>
    <n v="30"/>
    <n v="8"/>
    <s v="Liberado"/>
    <n v="1"/>
    <n v="1"/>
    <n v="1"/>
    <n v="0"/>
    <n v="0"/>
    <n v="0"/>
    <s v="X"/>
    <s v="0.00"/>
    <s v=""/>
    <x v="6"/>
    <s v="OTROS FABRICANTES"/>
    <s v="1359900000500"/>
    <s v=""/>
    <n v="0"/>
    <n v="0"/>
    <m/>
    <s v="7218|JA2593_1001"/>
    <n v="16"/>
    <s v="-"/>
    <m/>
    <s v="YES"/>
    <n v="1"/>
    <s v=""/>
    <s v=""/>
    <n v="0"/>
    <s v="X"/>
    <n v="1"/>
    <s v=""/>
    <s v=""/>
    <s v=""/>
    <s v=""/>
    <n v="12"/>
    <n v="0"/>
    <m/>
    <n v="-399"/>
    <n v="0"/>
    <s v=""/>
    <s v=""/>
  </r>
  <r>
    <n v="198"/>
    <s v="1359900000500"/>
    <s v="COMPRA DIRECTA ELECTRICOS/ELECTRONICOS"/>
    <s v="1101813297"/>
    <s v="1"/>
    <d v="2024-12-05T00:00:00"/>
    <s v=""/>
    <s v="4200589622"/>
    <s v="20"/>
    <d v="2024-12-11T00:00:00"/>
    <d v="2024-12-12T00:00:00"/>
    <s v=""/>
    <d v="2024-12-27T00:00:00"/>
    <n v="30"/>
    <n v="8"/>
    <s v="Liberado"/>
    <n v="1"/>
    <n v="1"/>
    <n v="1"/>
    <n v="0"/>
    <n v="0"/>
    <n v="0"/>
    <s v="X"/>
    <s v="0.00"/>
    <s v=""/>
    <x v="6"/>
    <s v="OTROS FABRICANTES"/>
    <s v="1359900000500"/>
    <s v=""/>
    <n v="0"/>
    <n v="0"/>
    <m/>
    <s v="7218|JA2593_1001"/>
    <n v="16"/>
    <s v="-"/>
    <m/>
    <s v="YES"/>
    <n v="1"/>
    <s v=""/>
    <s v=""/>
    <n v="0"/>
    <s v="X"/>
    <n v="1"/>
    <s v=""/>
    <s v=""/>
    <s v=""/>
    <s v=""/>
    <n v="12"/>
    <n v="0"/>
    <m/>
    <n v="-399"/>
    <n v="0"/>
    <s v=""/>
    <s v=""/>
  </r>
  <r>
    <n v="199"/>
    <s v="1359900000500"/>
    <s v="COMPRA DIRECTA ELECTRICOS/ELECTRONICOS"/>
    <s v="1101813301"/>
    <s v="1"/>
    <d v="2024-12-05T00:00:00"/>
    <s v=""/>
    <s v="4200589622"/>
    <s v="30"/>
    <d v="2024-12-11T00:00:00"/>
    <d v="2024-12-12T00:00:00"/>
    <s v=""/>
    <d v="2024-12-27T00:00:00"/>
    <n v="30"/>
    <n v="8"/>
    <s v="Liberado"/>
    <n v="1"/>
    <n v="1"/>
    <n v="1"/>
    <n v="0"/>
    <n v="0"/>
    <n v="0"/>
    <s v="X"/>
    <s v="0.00"/>
    <s v=""/>
    <x v="6"/>
    <s v="OTROS FABRICANTES"/>
    <s v="1359900000500"/>
    <s v=""/>
    <n v="0"/>
    <n v="0"/>
    <m/>
    <s v="7218|JA2593_1001"/>
    <n v="16"/>
    <s v="-"/>
    <m/>
    <s v="YES"/>
    <n v="1"/>
    <s v=""/>
    <s v=""/>
    <n v="0"/>
    <s v="X"/>
    <n v="1"/>
    <s v=""/>
    <s v=""/>
    <s v=""/>
    <s v=""/>
    <n v="12"/>
    <n v="0"/>
    <m/>
    <n v="-399"/>
    <n v="0"/>
    <s v=""/>
    <s v=""/>
  </r>
  <r>
    <n v="200"/>
    <s v="55121612"/>
    <s v="PK20 ETQ POLIEST 210X297 BCO APLI 1228"/>
    <s v="1101813317"/>
    <s v="1"/>
    <d v="2024-12-05T00:00:00"/>
    <s v=""/>
    <s v="4800002758"/>
    <s v="490"/>
    <d v="2024-12-02T00:00:00"/>
    <s v=""/>
    <s v=""/>
    <d v="2024-12-06T00:00:00"/>
    <n v="0"/>
    <n v="0"/>
    <s v=""/>
    <n v="4"/>
    <n v="4"/>
    <n v="4"/>
    <n v="0"/>
    <n v="0"/>
    <n v="0"/>
    <s v="X"/>
    <s v="0.00"/>
    <s v=""/>
    <x v="5"/>
    <s v=""/>
    <s v="993226"/>
    <s v=""/>
    <n v="0"/>
    <n v="0"/>
    <m/>
    <s v="7218|S24B05_S1076"/>
    <n v="4"/>
    <s v="-"/>
    <m/>
    <s v="YES"/>
    <n v="4"/>
    <s v=""/>
    <s v=""/>
    <n v="0"/>
    <s v="X"/>
    <n v="1"/>
    <s v=""/>
    <s v=""/>
    <s v=""/>
    <s v=""/>
    <n v="12"/>
    <n v="0"/>
    <m/>
    <n v="-420"/>
    <n v="0"/>
    <s v=""/>
    <s v=""/>
  </r>
  <r>
    <n v="201"/>
    <s v="39121404"/>
    <s v="Manguitos de soldadura, TE Connectivity,"/>
    <s v="1101813568"/>
    <s v="1"/>
    <d v="2024-12-05T00:00:00"/>
    <s v=""/>
    <s v="4800002774"/>
    <s v="90"/>
    <d v="2024-12-05T00:00:00"/>
    <s v=""/>
    <s v=""/>
    <d v="2024-12-06T00:00:00"/>
    <n v="0"/>
    <n v="0"/>
    <s v=""/>
    <n v="2"/>
    <n v="2"/>
    <n v="2"/>
    <n v="0"/>
    <n v="0"/>
    <n v="0"/>
    <s v="X"/>
    <s v="0.00"/>
    <s v=""/>
    <x v="0"/>
    <s v=""/>
    <s v="2652726"/>
    <s v=""/>
    <n v="0"/>
    <n v="0"/>
    <m/>
    <s v="7218|JA2585_1001"/>
    <n v="1"/>
    <s v="-"/>
    <m/>
    <s v="YES"/>
    <n v="2"/>
    <s v=""/>
    <s v=""/>
    <n v="0"/>
    <s v="X"/>
    <n v="1"/>
    <s v=""/>
    <s v=""/>
    <s v=""/>
    <s v=""/>
    <n v="12"/>
    <n v="0"/>
    <m/>
    <n v="-420"/>
    <n v="0"/>
    <s v=""/>
    <s v=""/>
  </r>
  <r>
    <n v="202"/>
    <s v="1251000380100"/>
    <s v="MICROFONO PRESION 1/2” 3.5HZ-20KHZ CCP"/>
    <s v="1101813963"/>
    <s v="1"/>
    <d v="2024-12-09T00:00:00"/>
    <s v=""/>
    <s v="4200590224"/>
    <s v="20"/>
    <d v="2024-12-16T00:00:00"/>
    <d v="2024-12-17T00:00:00"/>
    <s v=""/>
    <d v="2025-01-07T00:00:00"/>
    <n v="55"/>
    <n v="8"/>
    <s v="Liberado"/>
    <n v="1"/>
    <n v="1"/>
    <n v="1"/>
    <n v="0"/>
    <n v="1"/>
    <n v="0"/>
    <s v="X"/>
    <s v="0.00"/>
    <s v=""/>
    <x v="12"/>
    <s v="GRAS SOUND &amp; VIBRATI"/>
    <s v="46AO"/>
    <s v=""/>
    <n v="1"/>
    <n v="1"/>
    <m/>
    <s v="7218|S24B05_S1077"/>
    <n v="22"/>
    <s v="-"/>
    <m/>
    <s v="YES"/>
    <n v="1"/>
    <s v=""/>
    <s v=""/>
    <n v="0"/>
    <s v="X"/>
    <n v="1"/>
    <s v=""/>
    <s v=""/>
    <s v=""/>
    <s v=""/>
    <n v="12"/>
    <n v="0"/>
    <m/>
    <n v="-388"/>
    <n v="0"/>
    <s v=""/>
    <s v=""/>
  </r>
  <r>
    <n v="203"/>
    <s v="1263011992600"/>
    <s v="F.A. CCP 2XAA/3-6VDC 28V 4MA BNC"/>
    <s v="1101813963"/>
    <s v="2"/>
    <d v="2024-12-09T00:00:00"/>
    <s v=""/>
    <s v="4200590458"/>
    <s v="10"/>
    <d v="2024-12-17T00:00:00"/>
    <d v="2024-12-17T00:00:00"/>
    <s v=""/>
    <d v="2025-01-31T00:00:00"/>
    <n v="55"/>
    <n v="8"/>
    <s v="Liberado"/>
    <n v="1"/>
    <n v="1"/>
    <n v="1"/>
    <n v="0"/>
    <n v="1"/>
    <n v="0"/>
    <s v="X"/>
    <s v="0.00"/>
    <s v=""/>
    <x v="13"/>
    <s v="GRAS SOUND &amp; VIBRATI"/>
    <s v="12AL"/>
    <s v=""/>
    <n v="1"/>
    <n v="0"/>
    <m/>
    <s v="7218|S24B05_S1077"/>
    <n v="45"/>
    <s v="-"/>
    <m/>
    <s v="YES"/>
    <n v="1"/>
    <s v=""/>
    <s v=""/>
    <n v="0"/>
    <s v="X"/>
    <n v="1"/>
    <s v=""/>
    <s v=""/>
    <s v=""/>
    <s v=""/>
    <n v="12"/>
    <n v="0"/>
    <m/>
    <n v="-364"/>
    <n v="0"/>
    <s v=""/>
    <s v=""/>
  </r>
  <r>
    <n v="204"/>
    <s v="1229502470000"/>
    <s v="CBL EQ EXTENSION CCP BNC-BNC 50R L=3M"/>
    <s v="1101813963"/>
    <s v="3"/>
    <d v="2024-12-09T00:00:00"/>
    <s v=""/>
    <s v="4200590682"/>
    <s v="30"/>
    <d v="2024-12-18T00:00:00"/>
    <d v="2025-01-20T00:00:00"/>
    <s v=""/>
    <d v="2025-01-20T00:00:00"/>
    <n v="70"/>
    <n v="8"/>
    <s v="Liberado"/>
    <n v="2"/>
    <n v="2"/>
    <n v="2"/>
    <n v="0"/>
    <n v="2"/>
    <n v="0"/>
    <s v="X"/>
    <s v="0.00"/>
    <s v=""/>
    <x v="14"/>
    <s v="GRAS SOUND &amp; VIBRATI"/>
    <s v="AA0035"/>
    <s v=""/>
    <n v="0"/>
    <n v="0"/>
    <m/>
    <s v="7218|S24B05_S1077"/>
    <n v="33"/>
    <s v="-"/>
    <m/>
    <s v="YES"/>
    <n v="2"/>
    <s v=""/>
    <s v=""/>
    <n v="0"/>
    <s v="X"/>
    <n v="1"/>
    <s v=""/>
    <s v=""/>
    <s v=""/>
    <s v=""/>
    <n v="12"/>
    <n v="0"/>
    <m/>
    <n v="-375"/>
    <n v="0"/>
    <s v=""/>
    <s v=""/>
  </r>
  <r>
    <n v="205"/>
    <s v="7279902131200"/>
    <s v="CALIBRADOR ACUSTICO 94-114DB 1KHZ"/>
    <s v="1101813963"/>
    <s v="4"/>
    <d v="2024-12-09T00:00:00"/>
    <s v=""/>
    <s v="4200589922"/>
    <s v="10"/>
    <d v="2024-12-12T00:00:00"/>
    <d v="2024-12-12T00:00:00"/>
    <s v=""/>
    <d v="2025-01-15T00:00:00"/>
    <n v="55"/>
    <n v="8"/>
    <s v="Liberado"/>
    <n v="1"/>
    <n v="1"/>
    <n v="1"/>
    <n v="0"/>
    <n v="1"/>
    <n v="0"/>
    <s v="X"/>
    <s v="0.00"/>
    <s v=""/>
    <x v="13"/>
    <s v="GRAS SOUND &amp; VIBRATI"/>
    <s v="42AG"/>
    <s v=""/>
    <n v="0"/>
    <n v="0"/>
    <m/>
    <s v="7218|S24B05_S1077"/>
    <n v="34"/>
    <s v="-"/>
    <m/>
    <s v="YES"/>
    <n v="1"/>
    <s v=""/>
    <s v=""/>
    <n v="0"/>
    <s v="X"/>
    <n v="1"/>
    <s v=""/>
    <s v=""/>
    <s v=""/>
    <s v=""/>
    <n v="12"/>
    <n v="0"/>
    <m/>
    <n v="-380"/>
    <n v="0"/>
    <s v=""/>
    <s v=""/>
  </r>
  <r>
    <n v="206"/>
    <s v="7279902131290"/>
    <s v="ACC ADAPT CALIBRADOR/PREAMPLIFICADOR XLR"/>
    <s v="1101813963"/>
    <s v="5"/>
    <d v="2024-12-09T00:00:00"/>
    <s v=""/>
    <s v="4200589922"/>
    <s v="20"/>
    <d v="2024-12-12T00:00:00"/>
    <d v="2024-12-12T00:00:00"/>
    <s v=""/>
    <d v="2025-01-15T00:00:00"/>
    <n v="55"/>
    <n v="8"/>
    <s v="Liberado"/>
    <n v="1"/>
    <n v="1"/>
    <n v="1"/>
    <n v="0"/>
    <n v="1"/>
    <n v="0"/>
    <s v="X"/>
    <s v="0.00"/>
    <s v=""/>
    <x v="13"/>
    <s v="GRAS SOUND &amp; VIBRATI"/>
    <s v="AG0003"/>
    <s v=""/>
    <n v="0"/>
    <n v="0"/>
    <m/>
    <s v="7218|S24B05_S1077"/>
    <n v="34"/>
    <s v="-"/>
    <m/>
    <s v="YES"/>
    <n v="1"/>
    <s v=""/>
    <s v=""/>
    <n v="0"/>
    <s v="X"/>
    <n v="1"/>
    <s v=""/>
    <s v=""/>
    <s v=""/>
    <s v=""/>
    <n v="12"/>
    <n v="0"/>
    <m/>
    <n v="-380"/>
    <n v="0"/>
    <s v=""/>
    <s v=""/>
  </r>
  <r>
    <n v="207"/>
    <s v="1589903549000"/>
    <s v="ADAPT P/MICRO 1/2-1/4 CAB GIR P/TRIP 1/4"/>
    <s v="1101813963"/>
    <s v="6"/>
    <d v="2024-12-09T00:00:00"/>
    <s v=""/>
    <s v="4200590228"/>
    <s v="20"/>
    <d v="2024-12-16T00:00:00"/>
    <d v="2024-12-17T00:00:00"/>
    <s v=""/>
    <d v="2024-12-27T00:00:00"/>
    <n v="55"/>
    <n v="8"/>
    <s v="Liberado"/>
    <n v="1"/>
    <n v="1"/>
    <n v="1"/>
    <n v="0"/>
    <n v="1"/>
    <n v="0"/>
    <s v="X"/>
    <s v="0.00"/>
    <s v=""/>
    <x v="15"/>
    <s v="GRAS SOUND &amp; VIBRATI"/>
    <s v="AL0003"/>
    <s v=""/>
    <n v="0"/>
    <n v="0"/>
    <m/>
    <s v="7218|S24B05_S1077"/>
    <n v="11"/>
    <s v="-"/>
    <m/>
    <s v="YES"/>
    <n v="1"/>
    <s v=""/>
    <s v=""/>
    <n v="0"/>
    <s v="X"/>
    <n v="1"/>
    <s v=""/>
    <s v=""/>
    <s v=""/>
    <s v=""/>
    <n v="12"/>
    <n v="0"/>
    <m/>
    <n v="-399"/>
    <n v="0"/>
    <s v=""/>
    <s v=""/>
  </r>
  <r>
    <n v="208"/>
    <s v="1589991012301"/>
    <s v="ANCLAJE 16MM HEX M5 1/4&quot; P/13-55MM NE"/>
    <s v="1101813963"/>
    <s v="7"/>
    <d v="2024-12-09T00:00:00"/>
    <s v=""/>
    <s v="4200590231"/>
    <s v="20"/>
    <d v="2024-12-16T00:00:00"/>
    <d v="2024-12-17T00:00:00"/>
    <s v=""/>
    <d v="2024-12-23T00:00:00"/>
    <n v="30"/>
    <n v="8"/>
    <s v="Liberado"/>
    <n v="1"/>
    <n v="1"/>
    <n v="1"/>
    <n v="0"/>
    <n v="1"/>
    <n v="0"/>
    <s v="X"/>
    <s v="0.00"/>
    <s v=""/>
    <x v="13"/>
    <s v="MANFROTTO"/>
    <s v="MAN035"/>
    <s v=""/>
    <n v="0"/>
    <n v="0"/>
    <m/>
    <s v="7218|S24B05_S1077"/>
    <n v="7"/>
    <s v="-"/>
    <m/>
    <s v="YES"/>
    <n v="1"/>
    <s v=""/>
    <s v=""/>
    <n v="0"/>
    <s v="X"/>
    <n v="1"/>
    <s v=""/>
    <s v=""/>
    <s v=""/>
    <s v=""/>
    <n v="12"/>
    <n v="0"/>
    <m/>
    <n v="-403"/>
    <n v="0"/>
    <s v=""/>
    <s v=""/>
  </r>
  <r>
    <n v="209"/>
    <s v="1589991012400"/>
    <s v="PASADOR CORTO REV M/M 3/8&quot;-1/4&quot; BRONCE"/>
    <s v="1101813963"/>
    <s v="8"/>
    <d v="2024-12-09T00:00:00"/>
    <s v=""/>
    <s v="4200590231"/>
    <s v="40"/>
    <d v="2024-12-16T00:00:00"/>
    <d v="2024-12-17T00:00:00"/>
    <s v=""/>
    <d v="2024-12-23T00:00:00"/>
    <n v="30"/>
    <n v="8"/>
    <s v="Liberado"/>
    <n v="1"/>
    <n v="1"/>
    <n v="1"/>
    <n v="0"/>
    <n v="1"/>
    <n v="0"/>
    <s v="X"/>
    <s v="0.00"/>
    <s v=""/>
    <x v="13"/>
    <s v="MANFROTTO"/>
    <s v="MAN037"/>
    <s v=""/>
    <n v="0"/>
    <n v="0"/>
    <m/>
    <s v="7218|S24B05_S1077"/>
    <n v="7"/>
    <s v="-"/>
    <m/>
    <s v="YES"/>
    <n v="1"/>
    <s v=""/>
    <s v=""/>
    <n v="0"/>
    <s v="X"/>
    <n v="1"/>
    <s v=""/>
    <s v=""/>
    <s v=""/>
    <s v=""/>
    <n v="12"/>
    <n v="0"/>
    <m/>
    <n v="-403"/>
    <n v="0"/>
    <s v=""/>
    <s v=""/>
  </r>
  <r>
    <n v="210"/>
    <s v="39121410"/>
    <s v="Borne de conexi&amp;#243;n HellermannTyton d"/>
    <s v="1101814995"/>
    <s v="1"/>
    <d v="2024-12-11T00:00:00"/>
    <s v=""/>
    <s v="4800002778"/>
    <s v="490"/>
    <d v="2024-12-10T00:00:00"/>
    <s v=""/>
    <s v=""/>
    <d v="2024-12-12T00:00:00"/>
    <n v="0"/>
    <n v="0"/>
    <s v=""/>
    <n v="20"/>
    <n v="20"/>
    <n v="20"/>
    <n v="0"/>
    <n v="0"/>
    <n v="0"/>
    <s v="X"/>
    <s v="0.00"/>
    <s v=""/>
    <x v="0"/>
    <s v=""/>
    <s v="2517660"/>
    <s v=""/>
    <n v="0"/>
    <n v="0"/>
    <m/>
    <s v="7218|JA2582_1001"/>
    <n v="2"/>
    <s v="-"/>
    <m/>
    <s v="YES"/>
    <n v="20"/>
    <s v=""/>
    <s v=""/>
    <n v="0"/>
    <s v="X"/>
    <n v="1"/>
    <s v=""/>
    <s v=""/>
    <s v=""/>
    <s v=""/>
    <n v="12"/>
    <n v="0"/>
    <m/>
    <n v="-414"/>
    <n v="0"/>
    <s v=""/>
    <s v=""/>
  </r>
  <r>
    <n v="211"/>
    <s v="39121400"/>
    <s v="Conector XLR Macho de 3 pines Neutrik, c"/>
    <s v="1101814997"/>
    <s v="1"/>
    <d v="2024-12-11T00:00:00"/>
    <s v=""/>
    <s v="4800002778"/>
    <s v="500"/>
    <d v="2024-12-10T00:00:00"/>
    <s v=""/>
    <s v=""/>
    <d v="2024-12-12T00:00:00"/>
    <n v="0"/>
    <n v="0"/>
    <s v=""/>
    <n v="2"/>
    <n v="2"/>
    <n v="2"/>
    <n v="0"/>
    <n v="0"/>
    <n v="0"/>
    <s v="X"/>
    <s v="0.00"/>
    <s v=""/>
    <x v="0"/>
    <s v=""/>
    <s v="0405607"/>
    <s v=""/>
    <n v="0"/>
    <n v="0"/>
    <m/>
    <s v="7218|JA2584_1001"/>
    <n v="2"/>
    <s v="-"/>
    <m/>
    <s v="YES"/>
    <n v="2"/>
    <s v=""/>
    <s v=""/>
    <n v="0"/>
    <s v="X"/>
    <n v="1"/>
    <s v=""/>
    <s v=""/>
    <s v=""/>
    <s v=""/>
    <n v="12"/>
    <n v="0"/>
    <m/>
    <n v="-414"/>
    <n v="0"/>
    <s v=""/>
    <s v=""/>
  </r>
  <r>
    <n v="212"/>
    <s v="39121410"/>
    <s v="Soporte final RS PRO, para usar con CDK,"/>
    <s v="1101814998"/>
    <s v="1"/>
    <d v="2024-12-11T00:00:00"/>
    <s v=""/>
    <s v="4800002778"/>
    <s v="510"/>
    <d v="2024-12-10T00:00:00"/>
    <s v=""/>
    <s v=""/>
    <d v="2024-12-12T00:00:00"/>
    <n v="0"/>
    <n v="0"/>
    <s v=""/>
    <n v="30"/>
    <n v="30"/>
    <n v="30"/>
    <n v="0"/>
    <n v="0"/>
    <n v="0"/>
    <s v="X"/>
    <s v="0.00"/>
    <s v=""/>
    <x v="0"/>
    <s v=""/>
    <s v="8787556"/>
    <s v=""/>
    <n v="0"/>
    <n v="0"/>
    <m/>
    <s v="7218|JA2588_1001"/>
    <n v="2"/>
    <s v="-"/>
    <m/>
    <s v="YES"/>
    <n v="30"/>
    <s v=""/>
    <s v=""/>
    <n v="0"/>
    <s v="X"/>
    <n v="1"/>
    <s v=""/>
    <s v=""/>
    <s v=""/>
    <s v=""/>
    <n v="12"/>
    <n v="0"/>
    <m/>
    <n v="-414"/>
    <n v="0"/>
    <s v=""/>
    <s v=""/>
  </r>
  <r>
    <n v="213"/>
    <s v="1359900000500"/>
    <s v="COMPRA DIRECTA ELECTRICOS/ELECTRONICOS"/>
    <s v="1101815034"/>
    <s v="1"/>
    <d v="2024-12-11T00:00:00"/>
    <s v=""/>
    <s v="4200590773"/>
    <s v="20"/>
    <d v="2024-12-18T00:00:00"/>
    <d v="2024-12-19T00:00:00"/>
    <s v=""/>
    <d v="2024-12-31T00:00:00"/>
    <n v="30"/>
    <n v="8"/>
    <s v="Liberado"/>
    <n v="1"/>
    <n v="1"/>
    <n v="1"/>
    <n v="0"/>
    <n v="0"/>
    <n v="0"/>
    <s v="X"/>
    <s v="0.00"/>
    <s v=""/>
    <x v="6"/>
    <s v="OTROS FABRICANTES"/>
    <s v="1359900000500"/>
    <s v=""/>
    <n v="0"/>
    <n v="0"/>
    <m/>
    <s v="7218|JA2593_1001"/>
    <n v="13"/>
    <s v="-"/>
    <m/>
    <s v="YES"/>
    <n v="1"/>
    <s v=""/>
    <s v=""/>
    <n v="0"/>
    <s v="X"/>
    <n v="1"/>
    <s v=""/>
    <s v=""/>
    <s v=""/>
    <s v=""/>
    <n v="12"/>
    <n v="0"/>
    <m/>
    <n v="-395"/>
    <n v="0"/>
    <s v=""/>
    <s v=""/>
  </r>
  <r>
    <n v="214"/>
    <s v="39121412"/>
    <s v="Carcasa de conector circular Amphenol Li"/>
    <s v="1101815999"/>
    <s v="1"/>
    <d v="2024-12-12T00:00:00"/>
    <s v=""/>
    <s v="4800002780"/>
    <s v="210"/>
    <d v="2024-12-11T00:00:00"/>
    <s v=""/>
    <s v=""/>
    <d v="2024-12-13T00:00:00"/>
    <n v="0"/>
    <n v="0"/>
    <s v=""/>
    <n v="2"/>
    <n v="2"/>
    <n v="2"/>
    <n v="0"/>
    <n v="0"/>
    <n v="0"/>
    <s v="X"/>
    <s v="0.00"/>
    <s v=""/>
    <x v="0"/>
    <s v=""/>
    <s v="2259365"/>
    <s v=""/>
    <n v="0"/>
    <n v="0"/>
    <m/>
    <s v="7218|JA2582_1001"/>
    <n v="2"/>
    <s v="-"/>
    <m/>
    <s v="YES"/>
    <n v="2"/>
    <s v=""/>
    <s v=""/>
    <n v="0"/>
    <s v="X"/>
    <n v="1"/>
    <s v=""/>
    <s v=""/>
    <s v=""/>
    <s v=""/>
    <n v="12"/>
    <n v="0"/>
    <m/>
    <n v="-413"/>
    <n v="0"/>
    <s v=""/>
    <s v=""/>
  </r>
  <r>
    <n v="215"/>
    <s v="39121412"/>
    <s v="Carcasa de conector circular Amphenol Li"/>
    <s v="1101815999"/>
    <s v="2"/>
    <d v="2024-12-12T00:00:00"/>
    <s v=""/>
    <s v="4800002780"/>
    <s v="220"/>
    <d v="2024-12-11T00:00:00"/>
    <s v=""/>
    <s v=""/>
    <d v="2024-12-13T00:00:00"/>
    <n v="0"/>
    <n v="0"/>
    <s v=""/>
    <n v="1"/>
    <n v="1"/>
    <n v="1"/>
    <n v="0"/>
    <n v="0"/>
    <n v="0"/>
    <s v="X"/>
    <s v="0.00"/>
    <s v=""/>
    <x v="0"/>
    <s v=""/>
    <s v="2067529"/>
    <s v=""/>
    <n v="0"/>
    <n v="0"/>
    <m/>
    <s v="7218|JA2582_1001"/>
    <n v="2"/>
    <s v="-"/>
    <m/>
    <s v="YES"/>
    <n v="1"/>
    <s v=""/>
    <s v=""/>
    <n v="0"/>
    <s v="X"/>
    <n v="1"/>
    <s v=""/>
    <s v=""/>
    <s v=""/>
    <s v=""/>
    <n v="12"/>
    <n v="0"/>
    <m/>
    <n v="-413"/>
    <n v="0"/>
    <s v=""/>
    <s v=""/>
  </r>
  <r>
    <n v="216"/>
    <s v="39121413"/>
    <s v="Conector circular Amphenol Limited Conec"/>
    <s v="1101815999"/>
    <s v="3"/>
    <d v="2024-12-12T00:00:00"/>
    <s v=""/>
    <s v="4800002780"/>
    <s v="230"/>
    <d v="2024-12-11T00:00:00"/>
    <s v=""/>
    <s v=""/>
    <d v="2024-12-13T00:00:00"/>
    <n v="0"/>
    <n v="0"/>
    <s v=""/>
    <n v="1"/>
    <n v="1"/>
    <n v="1"/>
    <n v="0"/>
    <n v="0"/>
    <n v="0"/>
    <s v="X"/>
    <s v="0.00"/>
    <s v=""/>
    <x v="0"/>
    <s v=""/>
    <s v="2368090"/>
    <s v=""/>
    <n v="0"/>
    <n v="0"/>
    <m/>
    <s v="7218|JA2582_1001"/>
    <n v="2"/>
    <s v="-"/>
    <m/>
    <s v="YES"/>
    <n v="1"/>
    <s v=""/>
    <s v=""/>
    <n v="0"/>
    <s v="X"/>
    <n v="1"/>
    <s v=""/>
    <s v=""/>
    <s v=""/>
    <s v=""/>
    <n v="12"/>
    <n v="0"/>
    <m/>
    <n v="-413"/>
    <n v="0"/>
    <s v=""/>
    <s v=""/>
  </r>
  <r>
    <n v="217"/>
    <s v="39121017"/>
    <s v="Unidad de distribuci&amp;#243;n de potencia"/>
    <s v="1101816002"/>
    <s v="1"/>
    <d v="2024-12-12T00:00:00"/>
    <s v=""/>
    <s v="4800002780"/>
    <s v="240"/>
    <d v="2024-12-11T00:00:00"/>
    <s v=""/>
    <s v=""/>
    <d v="2024-12-13T00:00:00"/>
    <n v="0"/>
    <n v="0"/>
    <s v=""/>
    <n v="2"/>
    <n v="2"/>
    <n v="2"/>
    <n v="0"/>
    <n v="0"/>
    <n v="0"/>
    <s v="X"/>
    <s v="0.00"/>
    <s v=""/>
    <x v="0"/>
    <s v=""/>
    <s v="1237430"/>
    <s v=""/>
    <n v="0"/>
    <n v="0"/>
    <m/>
    <s v="7218|JA2580_1001"/>
    <n v="2"/>
    <s v="-"/>
    <m/>
    <s v="YES"/>
    <n v="2"/>
    <s v=""/>
    <s v=""/>
    <n v="0"/>
    <s v="X"/>
    <n v="1"/>
    <s v=""/>
    <s v=""/>
    <s v=""/>
    <s v=""/>
    <n v="12"/>
    <n v="0"/>
    <m/>
    <n v="-413"/>
    <n v="0"/>
    <s v=""/>
    <s v=""/>
  </r>
  <r>
    <n v="218"/>
    <s v="31161816"/>
    <s v="Separador roscado hexagonal Macho/Hembra"/>
    <s v="1101816005"/>
    <s v="1"/>
    <d v="2024-12-12T00:00:00"/>
    <s v=""/>
    <s v="4800002780"/>
    <s v="260"/>
    <d v="2024-12-11T00:00:00"/>
    <s v=""/>
    <s v=""/>
    <d v="2024-12-13T00:00:00"/>
    <n v="0"/>
    <n v="0"/>
    <s v=""/>
    <n v="400"/>
    <n v="400"/>
    <n v="400"/>
    <n v="0"/>
    <n v="0"/>
    <n v="0"/>
    <s v="X"/>
    <s v="0.00"/>
    <s v=""/>
    <x v="0"/>
    <s v=""/>
    <s v="2808985"/>
    <s v=""/>
    <n v="0"/>
    <n v="0"/>
    <m/>
    <s v="7218|JA2583_1001"/>
    <n v="2"/>
    <s v="-"/>
    <m/>
    <s v="YES"/>
    <n v="400"/>
    <s v=""/>
    <s v=""/>
    <n v="0"/>
    <s v="X"/>
    <n v="1"/>
    <s v=""/>
    <s v=""/>
    <s v=""/>
    <s v=""/>
    <n v="12"/>
    <n v="0"/>
    <m/>
    <n v="-413"/>
    <n v="0"/>
    <s v=""/>
    <s v=""/>
  </r>
  <r>
    <n v="219"/>
    <s v="39121321"/>
    <s v="Tuerca en jaula Rittal 2094200 Acero M6"/>
    <s v="1101816005"/>
    <s v="2"/>
    <d v="2024-12-12T00:00:00"/>
    <s v=""/>
    <s v="4800002780"/>
    <s v="270"/>
    <d v="2024-12-11T00:00:00"/>
    <s v=""/>
    <s v=""/>
    <d v="2024-12-13T00:00:00"/>
    <n v="0"/>
    <n v="0"/>
    <s v=""/>
    <n v="150"/>
    <n v="150"/>
    <n v="150"/>
    <n v="0"/>
    <n v="0"/>
    <n v="0"/>
    <s v="X"/>
    <s v="0.00"/>
    <s v=""/>
    <x v="0"/>
    <s v=""/>
    <s v="8262906"/>
    <s v=""/>
    <n v="0"/>
    <n v="0"/>
    <m/>
    <s v="7218|JA2583_1001"/>
    <n v="2"/>
    <s v="-"/>
    <m/>
    <s v="YES"/>
    <n v="150"/>
    <s v=""/>
    <s v=""/>
    <n v="0"/>
    <s v="X"/>
    <n v="1"/>
    <s v=""/>
    <s v=""/>
    <s v=""/>
    <s v=""/>
    <n v="12"/>
    <n v="0"/>
    <m/>
    <n v="-413"/>
    <n v="0"/>
    <s v=""/>
    <s v=""/>
  </r>
  <r>
    <n v="220"/>
    <s v="39121412"/>
    <s v="Carcasa de conector circular Amphenol Li"/>
    <s v="1101816014"/>
    <s v="1"/>
    <d v="2024-12-12T00:00:00"/>
    <s v=""/>
    <s v="4800002780"/>
    <s v="330"/>
    <d v="2024-12-11T00:00:00"/>
    <s v=""/>
    <s v=""/>
    <d v="2024-12-13T00:00:00"/>
    <n v="0"/>
    <n v="0"/>
    <s v=""/>
    <n v="3"/>
    <n v="3"/>
    <n v="3"/>
    <n v="0"/>
    <n v="0"/>
    <n v="0"/>
    <s v="X"/>
    <s v="0.00"/>
    <s v=""/>
    <x v="0"/>
    <s v=""/>
    <s v="2259358"/>
    <s v=""/>
    <n v="0"/>
    <n v="0"/>
    <m/>
    <s v="7218|JA2585_1001"/>
    <n v="2"/>
    <s v="-"/>
    <m/>
    <s v="YES"/>
    <n v="3"/>
    <s v=""/>
    <s v=""/>
    <n v="0"/>
    <s v="X"/>
    <n v="1"/>
    <s v=""/>
    <s v=""/>
    <s v=""/>
    <s v=""/>
    <n v="12"/>
    <n v="0"/>
    <m/>
    <n v="-413"/>
    <n v="0"/>
    <s v=""/>
    <s v=""/>
  </r>
  <r>
    <n v="221"/>
    <s v="1359900000500"/>
    <s v="COMPRA DIRECTA ELECTRICOS/ELECTRONICOS"/>
    <s v="1101816196"/>
    <s v="1"/>
    <d v="2024-12-12T00:00:00"/>
    <s v=""/>
    <s v="4200591157"/>
    <s v="40"/>
    <d v="2024-12-19T00:00:00"/>
    <d v="2024-12-19T00:00:00"/>
    <s v=""/>
    <d v="2025-01-15T00:00:00"/>
    <n v="30"/>
    <n v="8"/>
    <s v="Liberado"/>
    <n v="1"/>
    <n v="1"/>
    <n v="1"/>
    <n v="0"/>
    <n v="0"/>
    <n v="0"/>
    <s v="X"/>
    <s v="0.00"/>
    <s v=""/>
    <x v="6"/>
    <s v="OTROS FABRICANTES"/>
    <s v="1359900000500"/>
    <s v=""/>
    <n v="0"/>
    <n v="0"/>
    <m/>
    <s v="7218|JA2593_1001"/>
    <n v="27"/>
    <s v="-"/>
    <m/>
    <s v="YES"/>
    <n v="1"/>
    <s v=""/>
    <s v=""/>
    <n v="0"/>
    <s v="X"/>
    <n v="1"/>
    <s v=""/>
    <s v=""/>
    <s v=""/>
    <s v=""/>
    <n v="12"/>
    <n v="0"/>
    <m/>
    <n v="-380"/>
    <n v="0"/>
    <s v=""/>
    <s v=""/>
  </r>
  <r>
    <n v="222"/>
    <s v="26121636"/>
    <s v="Cable de alimentaci&amp;#243;n RS PRO Negro"/>
    <s v="1101816380"/>
    <s v="1"/>
    <d v="2024-12-12T00:00:00"/>
    <s v=""/>
    <s v="4800002782"/>
    <s v="220"/>
    <d v="2024-12-12T00:00:00"/>
    <s v=""/>
    <s v=""/>
    <d v="2024-12-13T00:00:00"/>
    <n v="0"/>
    <n v="0"/>
    <s v=""/>
    <n v="15"/>
    <n v="15"/>
    <n v="15"/>
    <n v="0"/>
    <n v="0"/>
    <n v="0"/>
    <s v="X"/>
    <s v="0.00"/>
    <s v=""/>
    <x v="0"/>
    <s v=""/>
    <s v="1789806"/>
    <s v=""/>
    <n v="0"/>
    <n v="0"/>
    <m/>
    <s v="7218|JA2585_1001"/>
    <n v="1"/>
    <s v="-"/>
    <m/>
    <s v="YES"/>
    <n v="15"/>
    <s v=""/>
    <s v=""/>
    <n v="0"/>
    <s v="X"/>
    <n v="1"/>
    <s v=""/>
    <s v=""/>
    <s v=""/>
    <s v=""/>
    <n v="12"/>
    <n v="0"/>
    <m/>
    <n v="-413"/>
    <n v="0"/>
    <s v=""/>
    <s v=""/>
  </r>
  <r>
    <n v="223"/>
    <s v="39121412"/>
    <s v="Carcasa de conector circular Amphenol Li"/>
    <s v="1101816438"/>
    <s v="1"/>
    <d v="2024-12-12T00:00:00"/>
    <s v=""/>
    <s v="4800002783"/>
    <s v="180"/>
    <d v="2024-12-12T00:00:00"/>
    <s v=""/>
    <s v=""/>
    <d v="2024-12-13T00:00:00"/>
    <n v="0"/>
    <n v="0"/>
    <s v=""/>
    <n v="1"/>
    <n v="1"/>
    <n v="1"/>
    <n v="0"/>
    <n v="0"/>
    <n v="0"/>
    <s v="X"/>
    <s v="0.00"/>
    <s v=""/>
    <x v="0"/>
    <s v=""/>
    <s v="2067523"/>
    <s v=""/>
    <n v="0"/>
    <n v="0"/>
    <m/>
    <s v="7218|JA2593_1001"/>
    <n v="1"/>
    <s v="-"/>
    <m/>
    <s v="YES"/>
    <n v="1"/>
    <s v=""/>
    <s v=""/>
    <n v="0"/>
    <s v="X"/>
    <n v="1"/>
    <s v=""/>
    <s v=""/>
    <s v=""/>
    <s v=""/>
    <n v="12"/>
    <n v="0"/>
    <m/>
    <n v="-413"/>
    <n v="0"/>
    <s v=""/>
    <s v=""/>
  </r>
  <r>
    <n v="224"/>
    <s v="39121402"/>
    <s v="Toma Kopp de 2P de color Negro, para Eur"/>
    <s v="1101816438"/>
    <s v="2"/>
    <d v="2024-12-12T00:00:00"/>
    <s v=""/>
    <s v="4800002783"/>
    <s v="190"/>
    <d v="2024-12-12T00:00:00"/>
    <s v=""/>
    <s v=""/>
    <d v="2024-12-13T00:00:00"/>
    <n v="0"/>
    <n v="0"/>
    <s v=""/>
    <n v="3"/>
    <n v="3"/>
    <n v="3"/>
    <n v="0"/>
    <n v="0"/>
    <n v="0"/>
    <s v="X"/>
    <s v="0.00"/>
    <s v=""/>
    <x v="0"/>
    <s v=""/>
    <s v="2425811"/>
    <s v=""/>
    <n v="0"/>
    <n v="0"/>
    <m/>
    <s v="7218|JA2593_1001"/>
    <n v="1"/>
    <s v="-"/>
    <m/>
    <s v="YES"/>
    <n v="3"/>
    <s v=""/>
    <s v=""/>
    <n v="0"/>
    <s v="X"/>
    <n v="1"/>
    <s v=""/>
    <s v=""/>
    <s v=""/>
    <s v=""/>
    <n v="12"/>
    <n v="0"/>
    <m/>
    <n v="-413"/>
    <n v="0"/>
    <s v=""/>
    <s v=""/>
  </r>
  <r>
    <n v="225"/>
    <s v="39121432"/>
    <s v="Contacto del conector circular Amphenol"/>
    <s v="1101816438"/>
    <s v="3"/>
    <d v="2024-12-12T00:00:00"/>
    <s v=""/>
    <s v="4800002783"/>
    <s v="200"/>
    <d v="2024-12-12T00:00:00"/>
    <s v=""/>
    <s v=""/>
    <d v="2024-12-13T00:00:00"/>
    <n v="0"/>
    <n v="0"/>
    <s v=""/>
    <n v="400"/>
    <n v="400"/>
    <n v="400"/>
    <n v="0"/>
    <n v="0"/>
    <n v="0"/>
    <s v="X"/>
    <s v="0.00"/>
    <s v=""/>
    <x v="0"/>
    <s v=""/>
    <s v="6918897"/>
    <s v=""/>
    <n v="0"/>
    <n v="0"/>
    <m/>
    <s v="7218|JA2593_1001"/>
    <n v="1"/>
    <s v="-"/>
    <m/>
    <s v="YES"/>
    <n v="400"/>
    <s v=""/>
    <s v=""/>
    <n v="0"/>
    <s v="X"/>
    <n v="1"/>
    <s v=""/>
    <s v=""/>
    <s v=""/>
    <s v=""/>
    <n v="12"/>
    <n v="0"/>
    <m/>
    <n v="-413"/>
    <n v="0"/>
    <s v=""/>
    <s v=""/>
  </r>
  <r>
    <n v="226"/>
    <s v="39121432"/>
    <s v="Terminal de leng&amp;#252;eta hembra TE Conn"/>
    <s v="1101816438"/>
    <s v="4"/>
    <d v="2024-12-12T00:00:00"/>
    <s v=""/>
    <s v="4800002783"/>
    <s v="210"/>
    <d v="2024-12-12T00:00:00"/>
    <s v=""/>
    <s v=""/>
    <d v="2024-12-13T00:00:00"/>
    <n v="0"/>
    <n v="0"/>
    <s v=""/>
    <n v="200"/>
    <n v="200"/>
    <n v="200"/>
    <n v="0"/>
    <n v="0"/>
    <n v="0"/>
    <s v="X"/>
    <s v="0.00"/>
    <s v=""/>
    <x v="0"/>
    <s v=""/>
    <s v="7197145"/>
    <s v=""/>
    <n v="0"/>
    <n v="0"/>
    <m/>
    <s v="7218|JA2593_1001"/>
    <n v="1"/>
    <s v="-"/>
    <m/>
    <s v="YES"/>
    <n v="200"/>
    <s v=""/>
    <s v=""/>
    <n v="0"/>
    <s v="X"/>
    <n v="1"/>
    <s v=""/>
    <s v=""/>
    <s v=""/>
    <s v=""/>
    <n v="12"/>
    <n v="0"/>
    <m/>
    <n v="-413"/>
    <n v="0"/>
    <s v=""/>
    <s v=""/>
  </r>
  <r>
    <n v="227"/>
    <s v="39121413"/>
    <s v="Conector circular Amphenol Limited Conec"/>
    <s v="1101816944"/>
    <s v="1"/>
    <d v="2024-12-13T00:00:00"/>
    <s v=""/>
    <s v="4800002784"/>
    <s v="450"/>
    <d v="2024-12-12T00:00:00"/>
    <s v=""/>
    <s v=""/>
    <d v="2024-12-14T00:00:00"/>
    <n v="0"/>
    <n v="0"/>
    <s v=""/>
    <n v="1"/>
    <n v="1"/>
    <n v="1"/>
    <n v="0"/>
    <n v="0"/>
    <n v="0"/>
    <s v="X"/>
    <s v="0.00"/>
    <s v=""/>
    <x v="0"/>
    <s v=""/>
    <s v="2368158"/>
    <s v=""/>
    <n v="0"/>
    <n v="0"/>
    <m/>
    <s v="7218|JA2593_1001"/>
    <n v="2"/>
    <s v="-"/>
    <m/>
    <s v="YES"/>
    <n v="1"/>
    <s v=""/>
    <s v=""/>
    <n v="0"/>
    <s v="X"/>
    <n v="1"/>
    <s v=""/>
    <s v=""/>
    <s v=""/>
    <s v=""/>
    <n v="12"/>
    <n v="0"/>
    <m/>
    <n v="-412"/>
    <n v="0"/>
    <s v=""/>
    <s v=""/>
  </r>
  <r>
    <n v="228"/>
    <s v="1709800000500"/>
    <s v="COMPRA DIRECTA FERRETERIA Y HERRAMIENTAS"/>
    <s v="1101817454"/>
    <s v="1"/>
    <d v="2024-12-16T00:00:00"/>
    <s v=""/>
    <s v="4200591887"/>
    <s v="20"/>
    <d v="2025-01-02T00:00:00"/>
    <d v="2025-01-08T00:00:00"/>
    <s v=""/>
    <d v="2025-01-17T00:00:00"/>
    <n v="30"/>
    <n v="8"/>
    <s v="Liberado"/>
    <n v="1"/>
    <n v="1"/>
    <n v="1"/>
    <n v="0"/>
    <n v="0"/>
    <n v="0"/>
    <s v="X"/>
    <s v="0.00"/>
    <s v=""/>
    <x v="16"/>
    <s v="OTROS FABRICANTES"/>
    <s v="1709800000500"/>
    <s v=""/>
    <n v="0"/>
    <n v="0"/>
    <m/>
    <s v="7218|JA2593_1001"/>
    <n v="15"/>
    <s v="-"/>
    <m/>
    <s v="YES"/>
    <n v="1"/>
    <s v=""/>
    <s v=""/>
    <n v="0"/>
    <s v="X"/>
    <n v="1"/>
    <s v=""/>
    <s v=""/>
    <s v=""/>
    <s v=""/>
    <n v="12"/>
    <n v="0"/>
    <m/>
    <n v="-378"/>
    <n v="0"/>
    <s v=""/>
    <s v=""/>
  </r>
  <r>
    <n v="229"/>
    <s v="43211609"/>
    <s v="USB C to DisplayPort Adapter - 8K/5K/4K"/>
    <s v="1101817910"/>
    <s v="1"/>
    <d v="2024-12-17T00:00:00"/>
    <s v=""/>
    <s v="4800002788"/>
    <s v="40"/>
    <d v="2024-12-17T00:00:00"/>
    <s v=""/>
    <s v=""/>
    <d v="2024-12-18T00:00:00"/>
    <n v="0"/>
    <n v="0"/>
    <s v=""/>
    <n v="4"/>
    <n v="4"/>
    <n v="4"/>
    <n v="0"/>
    <n v="0"/>
    <n v="0"/>
    <s v="X"/>
    <s v="0.00"/>
    <s v=""/>
    <x v="0"/>
    <s v=""/>
    <s v="2133167"/>
    <s v=""/>
    <n v="0"/>
    <n v="0"/>
    <m/>
    <s v="7218|JA2585_1001"/>
    <n v="1"/>
    <s v="-"/>
    <m/>
    <s v="YES"/>
    <n v="4"/>
    <s v=""/>
    <s v=""/>
    <n v="0"/>
    <s v="X"/>
    <n v="1"/>
    <s v=""/>
    <s v=""/>
    <s v=""/>
    <s v=""/>
    <n v="12"/>
    <n v="0"/>
    <m/>
    <n v="-408"/>
    <n v="0"/>
    <s v=""/>
    <s v=""/>
  </r>
  <r>
    <n v="230"/>
    <s v="26121522"/>
    <s v="Cable para Entornos Hostiles TE Connecti"/>
    <s v="1101817997"/>
    <s v="1"/>
    <d v="2024-12-17T00:00:00"/>
    <s v=""/>
    <s v="4800002788"/>
    <s v="200"/>
    <d v="2024-12-17T00:00:00"/>
    <s v=""/>
    <s v=""/>
    <d v="2024-12-18T00:00:00"/>
    <n v="0"/>
    <n v="0"/>
    <s v=""/>
    <n v="3"/>
    <n v="3"/>
    <n v="3"/>
    <n v="0"/>
    <n v="0"/>
    <n v="0"/>
    <s v="X"/>
    <s v="0.00"/>
    <s v=""/>
    <x v="0"/>
    <s v=""/>
    <s v="2291422"/>
    <s v=""/>
    <n v="0"/>
    <n v="0"/>
    <m/>
    <s v="7218|JA2593_1001"/>
    <n v="1"/>
    <s v="-"/>
    <m/>
    <s v="YES"/>
    <n v="3"/>
    <s v=""/>
    <s v=""/>
    <n v="0"/>
    <s v="X"/>
    <n v="1"/>
    <s v=""/>
    <s v=""/>
    <s v=""/>
    <s v=""/>
    <n v="12"/>
    <n v="0"/>
    <m/>
    <n v="-408"/>
    <n v="0"/>
    <s v=""/>
    <s v=""/>
  </r>
  <r>
    <n v="231"/>
    <s v="1359900000500"/>
    <s v="COMPRA DIRECTA ELECTRICOS/ELECTRONICOS"/>
    <s v="1101818117"/>
    <s v="1"/>
    <d v="2024-12-17T00:00:00"/>
    <s v=""/>
    <s v="4200591966"/>
    <s v="10"/>
    <d v="2025-01-03T00:00:00"/>
    <d v="2025-01-10T00:00:00"/>
    <s v=""/>
    <d v="2025-01-17T00:00:00"/>
    <n v="30"/>
    <n v="8"/>
    <s v="Liberado"/>
    <n v="1"/>
    <n v="1"/>
    <n v="1"/>
    <n v="0"/>
    <n v="0"/>
    <n v="0"/>
    <s v="X"/>
    <s v="0.00"/>
    <s v=""/>
    <x v="4"/>
    <s v="OTROS FABRICANTES"/>
    <s v="1359900000500"/>
    <s v=""/>
    <n v="0"/>
    <n v="0"/>
    <m/>
    <s v="7218|JA2593_1001"/>
    <n v="14"/>
    <s v="-"/>
    <m/>
    <s v="YES"/>
    <n v="1"/>
    <s v=""/>
    <s v=""/>
    <n v="0"/>
    <s v="X"/>
    <n v="1"/>
    <s v=""/>
    <s v=""/>
    <s v=""/>
    <s v=""/>
    <n v="12"/>
    <n v="0"/>
    <m/>
    <n v="-378"/>
    <n v="0"/>
    <s v=""/>
    <s v=""/>
  </r>
  <r>
    <n v="232"/>
    <s v="1359900000500"/>
    <s v="COMPRA DIRECTA ELECTRICOS/ELECTRONICOS"/>
    <s v="1101818117"/>
    <s v="2"/>
    <d v="2024-12-17T00:00:00"/>
    <s v=""/>
    <s v="4200591966"/>
    <s v="20"/>
    <d v="2025-01-03T00:00:00"/>
    <d v="2025-01-10T00:00:00"/>
    <s v=""/>
    <d v="2025-01-17T00:00:00"/>
    <n v="30"/>
    <n v="8"/>
    <s v="Liberado"/>
    <n v="1"/>
    <n v="1"/>
    <n v="1"/>
    <n v="0"/>
    <n v="0"/>
    <n v="0"/>
    <s v="X"/>
    <s v="0.00"/>
    <s v=""/>
    <x v="4"/>
    <s v="OTROS FABRICANTES"/>
    <s v="1359900000500"/>
    <s v=""/>
    <n v="0"/>
    <n v="0"/>
    <m/>
    <s v="7218|JA2593_1001"/>
    <n v="14"/>
    <s v="-"/>
    <m/>
    <s v="YES"/>
    <n v="1"/>
    <s v=""/>
    <s v=""/>
    <n v="0"/>
    <s v="X"/>
    <n v="1"/>
    <s v=""/>
    <s v=""/>
    <s v=""/>
    <s v=""/>
    <n v="12"/>
    <n v="0"/>
    <m/>
    <n v="-378"/>
    <n v="0"/>
    <s v=""/>
    <s v=""/>
  </r>
  <r>
    <n v="233"/>
    <s v="1359900000500"/>
    <s v="COMPRA DIRECTA ELECTRICOS/ELECTRONICOS"/>
    <s v="1101818117"/>
    <s v="3"/>
    <d v="2024-12-17T00:00:00"/>
    <s v=""/>
    <s v="4200591966"/>
    <s v="30"/>
    <d v="2025-01-03T00:00:00"/>
    <d v="2025-01-10T00:00:00"/>
    <s v=""/>
    <d v="2025-01-17T00:00:00"/>
    <n v="30"/>
    <n v="8"/>
    <s v="Liberado"/>
    <n v="1"/>
    <n v="1"/>
    <n v="1"/>
    <n v="0"/>
    <n v="0"/>
    <n v="0"/>
    <s v="X"/>
    <s v="0.00"/>
    <s v=""/>
    <x v="4"/>
    <s v="OTROS FABRICANTES"/>
    <s v="1359900000500"/>
    <s v=""/>
    <n v="0"/>
    <n v="0"/>
    <m/>
    <s v="7218|JA2593_1001"/>
    <n v="14"/>
    <s v="-"/>
    <m/>
    <s v="YES"/>
    <n v="1"/>
    <s v=""/>
    <s v=""/>
    <n v="0"/>
    <s v="X"/>
    <n v="1"/>
    <s v=""/>
    <s v=""/>
    <s v=""/>
    <s v=""/>
    <n v="12"/>
    <n v="0"/>
    <m/>
    <n v="-378"/>
    <n v="0"/>
    <s v=""/>
    <s v=""/>
  </r>
  <r>
    <n v="234"/>
    <s v="39121431"/>
    <s v="Tap&amp;#243;n ciego para prensaestopas RS P"/>
    <s v="1101818562"/>
    <s v="1"/>
    <d v="2024-12-18T00:00:00"/>
    <s v=""/>
    <s v="4800002788"/>
    <s v="770"/>
    <d v="2024-12-17T00:00:00"/>
    <s v=""/>
    <s v=""/>
    <d v="2024-12-19T00:00:00"/>
    <n v="0"/>
    <n v="0"/>
    <s v=""/>
    <n v="4"/>
    <n v="4"/>
    <n v="4"/>
    <n v="0"/>
    <n v="0"/>
    <n v="0"/>
    <s v="X"/>
    <s v="0.00"/>
    <s v=""/>
    <x v="0"/>
    <s v=""/>
    <s v="8178855"/>
    <s v=""/>
    <n v="0"/>
    <n v="0"/>
    <m/>
    <s v="7218|JA2582_1001"/>
    <n v="2"/>
    <s v="-"/>
    <m/>
    <s v="YES"/>
    <n v="4"/>
    <s v=""/>
    <s v=""/>
    <n v="0"/>
    <s v="X"/>
    <n v="1"/>
    <s v=""/>
    <s v=""/>
    <s v=""/>
    <s v=""/>
    <n v="12"/>
    <n v="0"/>
    <m/>
    <n v="-407"/>
    <n v="0"/>
    <s v=""/>
    <s v=""/>
  </r>
  <r>
    <n v="235"/>
    <s v="39121029"/>
    <s v="Transformador de montaje en chasis RS PR"/>
    <s v="1101818562"/>
    <s v="2"/>
    <d v="2024-12-18T00:00:00"/>
    <s v=""/>
    <s v="4800002788"/>
    <s v="780"/>
    <d v="2024-12-17T00:00:00"/>
    <s v=""/>
    <s v=""/>
    <d v="2024-12-19T00:00:00"/>
    <n v="0"/>
    <n v="0"/>
    <s v=""/>
    <n v="1"/>
    <n v="1"/>
    <n v="1"/>
    <n v="0"/>
    <n v="0"/>
    <n v="0"/>
    <s v="X"/>
    <s v="0.00"/>
    <s v=""/>
    <x v="0"/>
    <s v=""/>
    <s v="0504313"/>
    <s v=""/>
    <n v="0"/>
    <n v="0"/>
    <m/>
    <s v="7218|JA2582_1001"/>
    <n v="2"/>
    <s v="-"/>
    <m/>
    <s v="YES"/>
    <n v="1"/>
    <s v=""/>
    <s v=""/>
    <n v="0"/>
    <s v="X"/>
    <n v="1"/>
    <s v=""/>
    <s v=""/>
    <s v=""/>
    <s v=""/>
    <n v="12"/>
    <n v="0"/>
    <m/>
    <n v="-407"/>
    <n v="0"/>
    <s v=""/>
    <s v=""/>
  </r>
  <r>
    <n v="236"/>
    <s v="26121636"/>
    <s v="Cable de alimentaci&amp;#243;n RS PRO Negro"/>
    <s v="1101818684"/>
    <s v="1"/>
    <d v="2024-12-18T00:00:00"/>
    <s v=""/>
    <s v="4800002790"/>
    <s v="10"/>
    <d v="2024-12-18T00:00:00"/>
    <s v=""/>
    <s v=""/>
    <d v="2024-12-19T00:00:00"/>
    <n v="0"/>
    <n v="0"/>
    <s v=""/>
    <n v="15"/>
    <n v="15"/>
    <n v="15"/>
    <n v="0"/>
    <n v="0"/>
    <n v="0"/>
    <s v="X"/>
    <s v="0.00"/>
    <s v=""/>
    <x v="0"/>
    <s v=""/>
    <s v="1789806"/>
    <s v=""/>
    <n v="0"/>
    <n v="0"/>
    <m/>
    <s v="7218|JA2585_1001"/>
    <n v="1"/>
    <s v="-"/>
    <m/>
    <s v="YES"/>
    <n v="15"/>
    <s v=""/>
    <s v=""/>
    <n v="0"/>
    <s v="X"/>
    <n v="1"/>
    <s v=""/>
    <s v=""/>
    <s v=""/>
    <s v=""/>
    <n v="12"/>
    <n v="0"/>
    <m/>
    <n v="-407"/>
    <n v="0"/>
    <s v=""/>
    <s v=""/>
  </r>
  <r>
    <n v="237"/>
    <s v="27113204"/>
    <s v="Herramienta de extracci&amp;#243;n Molex 11-"/>
    <s v="1101818694"/>
    <s v="1"/>
    <d v="2024-12-18T00:00:00"/>
    <s v=""/>
    <s v="4800002790"/>
    <s v="20"/>
    <d v="2024-12-18T00:00:00"/>
    <s v=""/>
    <s v=""/>
    <d v="2024-12-19T00:00:00"/>
    <n v="0"/>
    <n v="0"/>
    <s v=""/>
    <n v="2"/>
    <n v="2"/>
    <n v="2"/>
    <n v="0"/>
    <n v="0"/>
    <n v="0"/>
    <s v="X"/>
    <s v="0.00"/>
    <s v=""/>
    <x v="0"/>
    <s v=""/>
    <s v="2155900"/>
    <s v=""/>
    <n v="0"/>
    <n v="0"/>
    <m/>
    <s v="7218|JA2592_1001"/>
    <n v="1"/>
    <s v="-"/>
    <m/>
    <s v="YES"/>
    <n v="2"/>
    <s v=""/>
    <s v=""/>
    <n v="0"/>
    <s v="X"/>
    <n v="1"/>
    <s v=""/>
    <s v=""/>
    <s v=""/>
    <s v=""/>
    <n v="12"/>
    <n v="0"/>
    <m/>
    <n v="-407"/>
    <n v="0"/>
    <s v=""/>
    <s v=""/>
  </r>
  <r>
    <n v="238"/>
    <s v="39121413"/>
    <s v="Conector circular Amphenol Limited Conec"/>
    <s v="1101818821"/>
    <s v="1"/>
    <d v="2024-12-18T00:00:00"/>
    <s v=""/>
    <s v="4800002790"/>
    <s v="150"/>
    <d v="2024-12-18T00:00:00"/>
    <s v=""/>
    <s v=""/>
    <d v="2024-12-19T00:00:00"/>
    <n v="0"/>
    <n v="0"/>
    <s v=""/>
    <n v="1"/>
    <n v="1"/>
    <n v="1"/>
    <n v="0"/>
    <n v="0"/>
    <n v="0"/>
    <s v="X"/>
    <s v="0.00"/>
    <s v=""/>
    <x v="0"/>
    <s v=""/>
    <s v="2368090"/>
    <s v=""/>
    <n v="0"/>
    <n v="0"/>
    <m/>
    <s v="7218|JA2593_1001"/>
    <n v="1"/>
    <s v="-"/>
    <m/>
    <s v="YES"/>
    <n v="1"/>
    <s v=""/>
    <s v=""/>
    <n v="0"/>
    <s v="X"/>
    <n v="1"/>
    <s v=""/>
    <s v=""/>
    <s v=""/>
    <s v=""/>
    <n v="12"/>
    <n v="0"/>
    <m/>
    <n v="-407"/>
    <n v="0"/>
    <s v=""/>
    <s v=""/>
  </r>
  <r>
    <n v="239"/>
    <s v="31161816"/>
    <s v="Separador roscado hexagonal Macho/Hembra"/>
    <s v="1101818821"/>
    <s v="2"/>
    <d v="2024-12-18T00:00:00"/>
    <s v=""/>
    <s v="4800002790"/>
    <s v="160"/>
    <d v="2024-12-18T00:00:00"/>
    <s v=""/>
    <s v=""/>
    <d v="2024-12-19T00:00:00"/>
    <n v="0"/>
    <n v="0"/>
    <s v=""/>
    <n v="100"/>
    <n v="100"/>
    <n v="100"/>
    <n v="0"/>
    <n v="0"/>
    <n v="0"/>
    <s v="X"/>
    <s v="0.00"/>
    <s v=""/>
    <x v="0"/>
    <s v=""/>
    <s v="2808985"/>
    <s v=""/>
    <n v="0"/>
    <n v="0"/>
    <m/>
    <s v="7218|JA2593_1001"/>
    <n v="1"/>
    <s v="-"/>
    <m/>
    <s v="YES"/>
    <n v="100"/>
    <s v=""/>
    <s v=""/>
    <n v="0"/>
    <s v="X"/>
    <n v="1"/>
    <s v=""/>
    <s v=""/>
    <s v=""/>
    <s v=""/>
    <n v="12"/>
    <n v="0"/>
    <m/>
    <n v="-407"/>
    <n v="0"/>
    <s v=""/>
    <s v=""/>
  </r>
  <r>
    <n v="240"/>
    <s v="39121412"/>
    <s v="Carcasa de conector circular Amphenol Li"/>
    <s v="1101818821"/>
    <s v="3"/>
    <d v="2024-12-18T00:00:00"/>
    <s v=""/>
    <s v="4800002790"/>
    <s v="170"/>
    <d v="2024-12-18T00:00:00"/>
    <s v=""/>
    <s v=""/>
    <d v="2024-12-19T00:00:00"/>
    <n v="0"/>
    <n v="0"/>
    <s v=""/>
    <n v="1"/>
    <n v="1"/>
    <n v="1"/>
    <n v="0"/>
    <n v="0"/>
    <n v="0"/>
    <s v="X"/>
    <s v="0.00"/>
    <s v=""/>
    <x v="0"/>
    <s v=""/>
    <s v="2067529"/>
    <s v=""/>
    <n v="0"/>
    <n v="0"/>
    <m/>
    <s v="7218|JA2593_1001"/>
    <n v="1"/>
    <s v="-"/>
    <m/>
    <s v="YES"/>
    <n v="1"/>
    <s v=""/>
    <s v=""/>
    <n v="0"/>
    <s v="X"/>
    <n v="1"/>
    <s v=""/>
    <s v=""/>
    <s v=""/>
    <s v=""/>
    <n v="12"/>
    <n v="0"/>
    <m/>
    <n v="-407"/>
    <n v="0"/>
    <s v=""/>
    <s v=""/>
  </r>
  <r>
    <n v="241"/>
    <s v="39121708"/>
    <s v="Carril DIN Sin perforar de Acero Phoenix"/>
    <s v="1101819705"/>
    <s v="1"/>
    <d v="2024-12-20T00:00:00"/>
    <s v=""/>
    <s v="4800002796"/>
    <s v="70"/>
    <d v="2024-12-19T00:00:00"/>
    <s v=""/>
    <s v=""/>
    <d v="2024-12-21T00:00:00"/>
    <n v="0"/>
    <n v="0"/>
    <s v=""/>
    <n v="1"/>
    <n v="1"/>
    <n v="1"/>
    <n v="0"/>
    <n v="0"/>
    <n v="0"/>
    <s v="X"/>
    <s v="0.00"/>
    <s v=""/>
    <x v="0"/>
    <s v=""/>
    <s v="8039609"/>
    <s v=""/>
    <n v="0"/>
    <n v="0"/>
    <m/>
    <s v="7218|JA2582_1001"/>
    <n v="2"/>
    <s v="-"/>
    <m/>
    <s v="YES"/>
    <n v="1"/>
    <s v=""/>
    <s v=""/>
    <n v="0"/>
    <s v="X"/>
    <n v="1"/>
    <s v=""/>
    <s v=""/>
    <s v=""/>
    <s v=""/>
    <n v="12"/>
    <n v="0"/>
    <m/>
    <n v="-405"/>
    <n v="0"/>
    <s v=""/>
    <s v=""/>
  </r>
  <r>
    <n v="242"/>
    <s v="1359900000500"/>
    <s v="COMPRA DIRECTA ELECTRICOS/ELECTRONICOS"/>
    <s v="1101819790"/>
    <s v="1"/>
    <d v="2024-12-20T00:00:00"/>
    <s v=""/>
    <s v="4200592399"/>
    <s v="10"/>
    <d v="2025-01-09T00:00:00"/>
    <d v="2025-01-10T00:00:00"/>
    <s v=""/>
    <d v="2025-01-24T00:00:00"/>
    <n v="30"/>
    <n v="8"/>
    <s v="Liberado"/>
    <n v="1"/>
    <n v="1"/>
    <n v="1"/>
    <n v="0"/>
    <n v="0"/>
    <n v="0"/>
    <s v="X"/>
    <s v="0.00"/>
    <s v=""/>
    <x v="4"/>
    <s v="OTROS FABRICANTES"/>
    <s v="1359900000500"/>
    <s v=""/>
    <n v="0"/>
    <n v="0"/>
    <m/>
    <s v="7218|JA2593_1001"/>
    <n v="15"/>
    <s v="-"/>
    <m/>
    <s v="YES"/>
    <n v="1"/>
    <s v=""/>
    <s v=""/>
    <n v="0"/>
    <s v="X"/>
    <n v="1"/>
    <s v=""/>
    <s v=""/>
    <s v=""/>
    <s v=""/>
    <n v="12"/>
    <n v="0"/>
    <m/>
    <n v="-371"/>
    <n v="0"/>
    <s v=""/>
    <s v=""/>
  </r>
  <r>
    <n v="243"/>
    <s v=""/>
    <s v="AMPLIACIÓN DDP_03-DISEÑO Y SIM.MECÁNICA"/>
    <s v="1101821545"/>
    <s v="1"/>
    <d v="2025-01-07T00:00:00"/>
    <s v=""/>
    <s v="4300338740"/>
    <s v="10"/>
    <d v="2025-01-16T00:00:00"/>
    <d v="2025-03-28T00:00:00"/>
    <s v=""/>
    <d v="2025-08-30T00:00:00"/>
    <n v="0"/>
    <n v="0"/>
    <s v="Liberado"/>
    <n v="1"/>
    <n v="1"/>
    <n v="0"/>
    <n v="0"/>
    <n v="0"/>
    <n v="0"/>
    <s v="X"/>
    <s v="3566.08"/>
    <s v=""/>
    <x v="17"/>
    <s v=""/>
    <s v=""/>
    <s v=""/>
    <n v="1"/>
    <n v="1"/>
    <m/>
    <s v="7218|S24B05_P10261"/>
    <n v="226"/>
    <s v="-"/>
    <m/>
    <s v="YES"/>
    <n v="0"/>
    <s v=""/>
    <s v=""/>
    <n v="0"/>
    <s v="X"/>
    <n v="1"/>
    <s v=""/>
    <s v=""/>
    <s v=""/>
    <s v=""/>
    <n v="1"/>
    <n v="0"/>
    <m/>
    <n v="-153"/>
    <n v="0"/>
    <s v=""/>
    <s v=""/>
  </r>
  <r>
    <n v="244"/>
    <s v=""/>
    <s v="MONTAJE SIMULADOR A320"/>
    <s v="1101821694"/>
    <s v="1"/>
    <d v="2025-01-07T00:00:00"/>
    <s v=""/>
    <s v="4300338521"/>
    <s v="20"/>
    <d v="2025-01-13T00:00:00"/>
    <d v="2025-01-16T00:00:00"/>
    <s v=""/>
    <d v="2025-01-30T00:00:00"/>
    <n v="0"/>
    <n v="0"/>
    <s v="Liberado"/>
    <n v="1"/>
    <n v="1"/>
    <n v="0"/>
    <n v="0"/>
    <n v="0"/>
    <n v="0"/>
    <s v="X"/>
    <s v="0.00"/>
    <s v=""/>
    <x v="3"/>
    <s v=""/>
    <s v=""/>
    <s v=""/>
    <n v="0"/>
    <n v="0"/>
    <m/>
    <s v="7218|JA2593_1001"/>
    <n v="17"/>
    <s v="-"/>
    <m/>
    <s v="YES"/>
    <n v="0"/>
    <s v=""/>
    <s v=""/>
    <n v="0"/>
    <s v="X"/>
    <n v="1"/>
    <s v=""/>
    <s v=""/>
    <s v=""/>
    <s v=""/>
    <n v="1"/>
    <n v="0"/>
    <m/>
    <n v="-365"/>
    <n v="0"/>
    <s v=""/>
    <s v=""/>
  </r>
  <r>
    <n v="245"/>
    <s v=""/>
    <s v="MONTAJE SIMULADOR A320"/>
    <s v="1101821698"/>
    <s v="1"/>
    <d v="2025-01-07T00:00:00"/>
    <s v=""/>
    <s v="4300338521"/>
    <s v="30"/>
    <d v="2025-01-13T00:00:00"/>
    <d v="2025-01-16T00:00:00"/>
    <s v=""/>
    <d v="2025-01-30T00:00:00"/>
    <n v="0"/>
    <n v="0"/>
    <s v="Liberado"/>
    <n v="1"/>
    <n v="1"/>
    <n v="0"/>
    <n v="0"/>
    <n v="0"/>
    <n v="0"/>
    <s v="X"/>
    <s v="0.00"/>
    <s v=""/>
    <x v="3"/>
    <s v=""/>
    <s v=""/>
    <s v=""/>
    <n v="0"/>
    <n v="0"/>
    <m/>
    <s v="7218|JA2593_1001"/>
    <n v="17"/>
    <s v="-"/>
    <m/>
    <s v="YES"/>
    <n v="0"/>
    <s v=""/>
    <s v=""/>
    <n v="0"/>
    <s v="X"/>
    <n v="1"/>
    <s v=""/>
    <s v=""/>
    <s v=""/>
    <s v=""/>
    <n v="1"/>
    <n v="0"/>
    <m/>
    <n v="-365"/>
    <n v="0"/>
    <s v=""/>
    <s v=""/>
  </r>
  <r>
    <n v="246"/>
    <s v=""/>
    <s v="COSLADA MONTAJE SIMULADOR A320"/>
    <s v="1101821730"/>
    <s v="1"/>
    <d v="2025-01-07T00:00:00"/>
    <s v=""/>
    <s v="4300338537"/>
    <s v="20"/>
    <d v="2025-01-13T00:00:00"/>
    <d v="2025-01-20T00:00:00"/>
    <s v=""/>
    <d v="2025-01-30T00:00:00"/>
    <n v="0"/>
    <n v="0"/>
    <s v="Liberado"/>
    <n v="1"/>
    <n v="1"/>
    <n v="0"/>
    <n v="0"/>
    <n v="0"/>
    <n v="0"/>
    <s v="X"/>
    <s v="0.00"/>
    <s v=""/>
    <x v="18"/>
    <s v=""/>
    <s v=""/>
    <s v=""/>
    <n v="0"/>
    <n v="0"/>
    <m/>
    <s v="7218|JA2593_1001"/>
    <n v="17"/>
    <s v="-"/>
    <m/>
    <s v="YES"/>
    <n v="0"/>
    <s v=""/>
    <s v=""/>
    <n v="0"/>
    <s v="X"/>
    <n v="1"/>
    <s v=""/>
    <s v=""/>
    <s v=""/>
    <s v=""/>
    <n v="1"/>
    <n v="0"/>
    <m/>
    <n v="-365"/>
    <n v="0"/>
    <s v=""/>
    <s v=""/>
  </r>
  <r>
    <n v="247"/>
    <s v=""/>
    <s v="MONTAJE SIMULADOR A320"/>
    <s v="1101821760"/>
    <s v="1"/>
    <d v="2025-01-07T00:00:00"/>
    <s v=""/>
    <s v="4300338520"/>
    <s v="30"/>
    <d v="2025-01-13T00:00:00"/>
    <d v="2025-01-13T00:00:00"/>
    <s v=""/>
    <d v="2025-01-30T00:00:00"/>
    <n v="0"/>
    <n v="0"/>
    <s v="Liberado"/>
    <n v="1"/>
    <n v="1"/>
    <n v="0"/>
    <n v="0"/>
    <n v="0"/>
    <n v="0"/>
    <s v="X"/>
    <s v="0.00"/>
    <s v=""/>
    <x v="19"/>
    <s v=""/>
    <s v=""/>
    <s v=""/>
    <n v="0"/>
    <n v="0"/>
    <m/>
    <s v="7218|JA2594_1001"/>
    <n v="17"/>
    <s v="-"/>
    <m/>
    <s v="YES"/>
    <n v="0"/>
    <s v=""/>
    <s v=""/>
    <n v="0"/>
    <s v="X"/>
    <n v="1"/>
    <s v=""/>
    <s v=""/>
    <s v=""/>
    <s v=""/>
    <n v="1"/>
    <n v="0"/>
    <m/>
    <n v="-365"/>
    <n v="0"/>
    <s v=""/>
    <s v=""/>
  </r>
  <r>
    <n v="248"/>
    <s v="39121708"/>
    <s v="Carril DIN Perforado RS PRO, dim. 2m x 3"/>
    <s v="1101822039"/>
    <s v="1"/>
    <d v="2025-01-08T00:00:00"/>
    <s v=""/>
    <s v="4800002802"/>
    <s v="380"/>
    <d v="2025-01-07T00:00:00"/>
    <s v=""/>
    <s v=""/>
    <d v="2025-01-09T00:00:00"/>
    <n v="0"/>
    <n v="0"/>
    <s v=""/>
    <n v="1"/>
    <n v="1"/>
    <n v="1"/>
    <n v="0"/>
    <n v="0"/>
    <n v="0"/>
    <s v="X"/>
    <s v="0.00"/>
    <s v=""/>
    <x v="0"/>
    <s v=""/>
    <s v="2258315"/>
    <s v=""/>
    <n v="0"/>
    <n v="0"/>
    <m/>
    <s v="7218|JA2593_1001"/>
    <n v="2"/>
    <s v="-"/>
    <m/>
    <s v="YES"/>
    <n v="1"/>
    <s v=""/>
    <s v=""/>
    <n v="0"/>
    <s v="X"/>
    <n v="1"/>
    <s v=""/>
    <s v=""/>
    <s v=""/>
    <s v=""/>
    <n v="1"/>
    <n v="0"/>
    <m/>
    <n v="-386"/>
    <n v="0"/>
    <s v=""/>
    <s v=""/>
  </r>
  <r>
    <n v="249"/>
    <s v="39121708"/>
    <s v="Tapa Phoenix Contact serie D-ST, para us"/>
    <s v="1101823384"/>
    <s v="1"/>
    <d v="2025-01-13T00:00:00"/>
    <s v=""/>
    <s v="4800002813"/>
    <s v="60"/>
    <d v="2025-01-11T00:00:00"/>
    <s v=""/>
    <s v=""/>
    <d v="2025-01-14T00:00:00"/>
    <n v="0"/>
    <n v="0"/>
    <s v=""/>
    <n v="5"/>
    <n v="5"/>
    <n v="5"/>
    <n v="0"/>
    <n v="0"/>
    <n v="0"/>
    <s v="X"/>
    <s v="0.00"/>
    <s v=""/>
    <x v="0"/>
    <s v=""/>
    <s v="3884637"/>
    <s v=""/>
    <n v="0"/>
    <n v="0"/>
    <m/>
    <s v="7218|JA2582_1001"/>
    <n v="3"/>
    <s v="-"/>
    <m/>
    <s v="YES"/>
    <n v="5"/>
    <s v=""/>
    <s v=""/>
    <n v="0"/>
    <s v="X"/>
    <n v="1"/>
    <s v=""/>
    <s v=""/>
    <s v=""/>
    <s v=""/>
    <n v="1"/>
    <n v="0"/>
    <m/>
    <n v="-381"/>
    <n v="0"/>
    <s v=""/>
    <s v=""/>
  </r>
  <r>
    <n v="250"/>
    <s v="26121616"/>
    <s v="Cable telef&amp;#243;nico Decelect, 2 pares,"/>
    <s v="1101823384"/>
    <s v="2"/>
    <d v="2025-01-13T00:00:00"/>
    <s v=""/>
    <s v="4800002813"/>
    <s v="70"/>
    <d v="2025-01-11T00:00:00"/>
    <s v=""/>
    <s v=""/>
    <d v="2025-01-14T00:00:00"/>
    <n v="0"/>
    <n v="0"/>
    <s v=""/>
    <n v="1"/>
    <n v="1"/>
    <n v="1"/>
    <n v="0"/>
    <n v="0"/>
    <n v="0"/>
    <s v="X"/>
    <s v="0.00"/>
    <s v=""/>
    <x v="0"/>
    <s v=""/>
    <s v="5185667"/>
    <s v=""/>
    <n v="0"/>
    <n v="0"/>
    <m/>
    <s v="7218|JA2582_1001"/>
    <n v="3"/>
    <s v="-"/>
    <m/>
    <s v="YES"/>
    <n v="1"/>
    <s v=""/>
    <s v=""/>
    <n v="0"/>
    <s v="X"/>
    <n v="1"/>
    <s v=""/>
    <s v=""/>
    <s v=""/>
    <s v=""/>
    <n v="1"/>
    <n v="0"/>
    <m/>
    <n v="-381"/>
    <n v="0"/>
    <s v=""/>
    <s v=""/>
  </r>
  <r>
    <n v="251"/>
    <s v="39121432"/>
    <s v="Terminal redondo aislado de Cobre TE Con"/>
    <s v="1101823384"/>
    <s v="3"/>
    <d v="2025-01-13T00:00:00"/>
    <s v=""/>
    <s v="4800002813"/>
    <s v="80"/>
    <d v="2025-01-11T00:00:00"/>
    <s v=""/>
    <s v=""/>
    <d v="2025-01-14T00:00:00"/>
    <n v="0"/>
    <n v="0"/>
    <s v=""/>
    <n v="100"/>
    <n v="100"/>
    <n v="100"/>
    <n v="0"/>
    <n v="0"/>
    <n v="0"/>
    <s v="X"/>
    <s v="0.00"/>
    <s v=""/>
    <x v="0"/>
    <s v=""/>
    <s v="4574000"/>
    <s v=""/>
    <n v="0"/>
    <n v="0"/>
    <m/>
    <s v="7218|JA2582_1001"/>
    <n v="3"/>
    <s v="-"/>
    <m/>
    <s v="YES"/>
    <n v="100"/>
    <s v=""/>
    <s v=""/>
    <n v="0"/>
    <s v="X"/>
    <n v="1"/>
    <s v=""/>
    <s v=""/>
    <s v=""/>
    <s v=""/>
    <n v="1"/>
    <n v="0"/>
    <m/>
    <n v="-381"/>
    <n v="0"/>
    <s v=""/>
    <s v=""/>
  </r>
  <r>
    <n v="252"/>
    <s v="39121432"/>
    <s v="Terminal redondo aislado de Cobre RS PRO"/>
    <s v="1101823384"/>
    <s v="4"/>
    <d v="2025-01-13T00:00:00"/>
    <s v=""/>
    <s v="4800002813"/>
    <s v="90"/>
    <d v="2025-01-11T00:00:00"/>
    <s v=""/>
    <s v=""/>
    <d v="2025-01-14T00:00:00"/>
    <n v="0"/>
    <n v="0"/>
    <s v=""/>
    <n v="100"/>
    <n v="100"/>
    <n v="100"/>
    <n v="0"/>
    <n v="0"/>
    <n v="0"/>
    <s v="X"/>
    <s v="0.00"/>
    <s v=""/>
    <x v="0"/>
    <s v=""/>
    <s v="2673739"/>
    <s v=""/>
    <n v="0"/>
    <n v="0"/>
    <m/>
    <s v="7218|JA2582_1001"/>
    <n v="3"/>
    <s v="-"/>
    <m/>
    <s v="YES"/>
    <n v="100"/>
    <s v=""/>
    <s v=""/>
    <n v="0"/>
    <s v="X"/>
    <n v="1"/>
    <s v=""/>
    <s v=""/>
    <s v=""/>
    <s v=""/>
    <n v="1"/>
    <n v="0"/>
    <m/>
    <n v="-381"/>
    <n v="0"/>
    <s v=""/>
    <s v=""/>
  </r>
  <r>
    <n v="253"/>
    <s v="39121405"/>
    <s v="Terminal redondo tubular no aislado de C"/>
    <s v="1101823384"/>
    <s v="5"/>
    <d v="2025-01-13T00:00:00"/>
    <s v=""/>
    <s v="4800002813"/>
    <s v="100"/>
    <d v="2025-01-11T00:00:00"/>
    <s v=""/>
    <s v=""/>
    <d v="2025-01-14T00:00:00"/>
    <n v="0"/>
    <n v="0"/>
    <s v=""/>
    <n v="50"/>
    <n v="50"/>
    <n v="50"/>
    <n v="0"/>
    <n v="0"/>
    <n v="0"/>
    <s v="X"/>
    <s v="0.00"/>
    <s v=""/>
    <x v="0"/>
    <s v=""/>
    <s v="0531071"/>
    <s v=""/>
    <n v="0"/>
    <n v="0"/>
    <m/>
    <s v="7218|JA2582_1001"/>
    <n v="3"/>
    <s v="-"/>
    <m/>
    <s v="YES"/>
    <n v="50"/>
    <s v=""/>
    <s v=""/>
    <n v="0"/>
    <s v="X"/>
    <n v="1"/>
    <s v=""/>
    <s v=""/>
    <s v=""/>
    <s v=""/>
    <n v="1"/>
    <n v="0"/>
    <m/>
    <n v="-381"/>
    <n v="0"/>
    <s v=""/>
    <s v=""/>
  </r>
  <r>
    <n v="254"/>
    <s v="39121412"/>
    <s v="Carcasa de conector circular Amphenol Li"/>
    <s v="1101823384"/>
    <s v="6"/>
    <d v="2025-01-13T00:00:00"/>
    <s v=""/>
    <s v="4800002813"/>
    <s v="110"/>
    <d v="2025-01-11T00:00:00"/>
    <s v=""/>
    <s v=""/>
    <d v="2025-01-14T00:00:00"/>
    <n v="0"/>
    <n v="0"/>
    <s v=""/>
    <n v="2"/>
    <n v="2"/>
    <n v="2"/>
    <n v="0"/>
    <n v="0"/>
    <n v="0"/>
    <s v="X"/>
    <s v="0.00"/>
    <s v=""/>
    <x v="0"/>
    <s v=""/>
    <s v="2067532"/>
    <s v=""/>
    <n v="0"/>
    <n v="0"/>
    <m/>
    <s v="7218|JA2582_1001"/>
    <n v="3"/>
    <s v="-"/>
    <m/>
    <s v="YES"/>
    <n v="2"/>
    <s v=""/>
    <s v=""/>
    <n v="0"/>
    <s v="X"/>
    <n v="1"/>
    <s v=""/>
    <s v=""/>
    <s v=""/>
    <s v=""/>
    <n v="1"/>
    <n v="0"/>
    <m/>
    <n v="-381"/>
    <n v="0"/>
    <s v=""/>
    <s v=""/>
  </r>
  <r>
    <n v="255"/>
    <s v="39121412"/>
    <s v="Carcasa de conector circular Amphenol Li"/>
    <s v="1101823384"/>
    <s v="7"/>
    <d v="2025-01-13T00:00:00"/>
    <s v=""/>
    <s v="4800002813"/>
    <s v="120"/>
    <d v="2025-01-11T00:00:00"/>
    <s v=""/>
    <s v=""/>
    <d v="2025-01-14T00:00:00"/>
    <n v="0"/>
    <n v="0"/>
    <s v=""/>
    <n v="2"/>
    <n v="2"/>
    <n v="2"/>
    <n v="0"/>
    <n v="0"/>
    <n v="0"/>
    <s v="X"/>
    <s v="0.00"/>
    <s v=""/>
    <x v="0"/>
    <s v=""/>
    <s v="2067529"/>
    <s v=""/>
    <n v="0"/>
    <n v="0"/>
    <m/>
    <s v="7218|JA2582_1001"/>
    <n v="3"/>
    <s v="-"/>
    <m/>
    <s v="YES"/>
    <n v="2"/>
    <s v=""/>
    <s v=""/>
    <n v="0"/>
    <s v="X"/>
    <n v="1"/>
    <s v=""/>
    <s v=""/>
    <s v=""/>
    <s v=""/>
    <n v="1"/>
    <n v="0"/>
    <m/>
    <n v="-381"/>
    <n v="0"/>
    <s v=""/>
    <s v=""/>
  </r>
  <r>
    <n v="256"/>
    <s v="39121412"/>
    <s v="Carcasa de conector circular Amphenol Li"/>
    <s v="1101823384"/>
    <s v="8"/>
    <d v="2025-01-13T00:00:00"/>
    <s v=""/>
    <s v="4800002813"/>
    <s v="130"/>
    <d v="2025-01-11T00:00:00"/>
    <s v=""/>
    <s v=""/>
    <d v="2025-01-14T00:00:00"/>
    <n v="0"/>
    <n v="0"/>
    <s v=""/>
    <n v="2"/>
    <n v="2"/>
    <n v="2"/>
    <n v="0"/>
    <n v="0"/>
    <n v="0"/>
    <s v="X"/>
    <s v="0.00"/>
    <s v=""/>
    <x v="0"/>
    <s v=""/>
    <s v="2067523"/>
    <s v=""/>
    <n v="0"/>
    <n v="0"/>
    <m/>
    <s v="7218|JA2582_1001"/>
    <n v="3"/>
    <s v="-"/>
    <m/>
    <s v="YES"/>
    <n v="2"/>
    <s v=""/>
    <s v=""/>
    <n v="0"/>
    <s v="X"/>
    <n v="1"/>
    <s v=""/>
    <s v=""/>
    <s v=""/>
    <s v=""/>
    <n v="1"/>
    <n v="0"/>
    <m/>
    <n v="-381"/>
    <n v="0"/>
    <s v=""/>
    <s v=""/>
  </r>
  <r>
    <n v="257"/>
    <s v="39121432"/>
    <s v="Contacto del conector circular Amphenol"/>
    <s v="1101823384"/>
    <s v="9"/>
    <d v="2025-01-13T00:00:00"/>
    <s v=""/>
    <s v="4800002813"/>
    <s v="140"/>
    <d v="2025-01-11T00:00:00"/>
    <s v=""/>
    <s v=""/>
    <d v="2025-01-14T00:00:00"/>
    <n v="0"/>
    <n v="0"/>
    <s v=""/>
    <n v="100"/>
    <n v="100"/>
    <n v="100"/>
    <n v="0"/>
    <n v="0"/>
    <n v="0"/>
    <s v="X"/>
    <s v="0.00"/>
    <s v=""/>
    <x v="0"/>
    <s v=""/>
    <s v="6918897"/>
    <s v=""/>
    <n v="0"/>
    <n v="0"/>
    <m/>
    <s v="7218|JA2582_1001"/>
    <n v="3"/>
    <s v="-"/>
    <m/>
    <s v="YES"/>
    <n v="100"/>
    <s v=""/>
    <s v=""/>
    <n v="0"/>
    <s v="X"/>
    <n v="1"/>
    <s v=""/>
    <s v=""/>
    <s v=""/>
    <s v=""/>
    <n v="1"/>
    <n v="0"/>
    <m/>
    <n v="-381"/>
    <n v="0"/>
    <s v=""/>
    <s v=""/>
  </r>
  <r>
    <n v="258"/>
    <s v="39121324"/>
    <s v="Caja de pared ABB SR2 Monobloc de Acero"/>
    <s v="1101823384"/>
    <s v="10"/>
    <d v="2025-01-13T00:00:00"/>
    <s v=""/>
    <s v="4800002813"/>
    <s v="150"/>
    <d v="2025-01-11T00:00:00"/>
    <s v=""/>
    <s v=""/>
    <d v="2025-01-14T00:00:00"/>
    <n v="0"/>
    <n v="0"/>
    <s v=""/>
    <n v="1"/>
    <n v="1"/>
    <n v="1"/>
    <n v="0"/>
    <n v="0"/>
    <n v="0"/>
    <s v="X"/>
    <s v="0.00"/>
    <s v=""/>
    <x v="0"/>
    <s v=""/>
    <s v="7685686"/>
    <s v=""/>
    <n v="0"/>
    <n v="0"/>
    <m/>
    <s v="7218|JA2582_1001"/>
    <n v="3"/>
    <s v="-"/>
    <m/>
    <s v="YES"/>
    <n v="1"/>
    <s v=""/>
    <s v=""/>
    <n v="0"/>
    <s v="X"/>
    <n v="1"/>
    <s v=""/>
    <s v=""/>
    <s v=""/>
    <s v=""/>
    <n v="1"/>
    <n v="0"/>
    <m/>
    <n v="-381"/>
    <n v="0"/>
    <s v=""/>
    <s v=""/>
  </r>
  <r>
    <n v="259"/>
    <s v="32000000"/>
    <s v="Conector circular MIL-C-38999 serie III"/>
    <s v="1101823392"/>
    <s v="1"/>
    <d v="2025-01-13T00:00:00"/>
    <s v=""/>
    <s v="4800002813"/>
    <s v="160"/>
    <d v="2025-01-11T00:00:00"/>
    <s v=""/>
    <s v=""/>
    <d v="2025-01-14T00:00:00"/>
    <n v="0"/>
    <n v="0"/>
    <s v=""/>
    <n v="4"/>
    <n v="4"/>
    <n v="4"/>
    <n v="0"/>
    <n v="0"/>
    <n v="0"/>
    <s v="X"/>
    <s v="0.00"/>
    <s v=""/>
    <x v="0"/>
    <s v=""/>
    <s v="2804849"/>
    <s v=""/>
    <n v="0"/>
    <n v="0"/>
    <m/>
    <s v="7218|JA2583_1001"/>
    <n v="3"/>
    <s v="-"/>
    <m/>
    <s v="YES"/>
    <n v="4"/>
    <s v=""/>
    <s v=""/>
    <n v="0"/>
    <s v="X"/>
    <n v="1"/>
    <s v=""/>
    <s v=""/>
    <s v=""/>
    <s v=""/>
    <n v="1"/>
    <n v="0"/>
    <m/>
    <n v="-381"/>
    <n v="0"/>
    <s v=""/>
    <s v=""/>
  </r>
  <r>
    <n v="260"/>
    <s v="39121415"/>
    <s v="Conector D-sub FCT from Molex, Serie FL,"/>
    <s v="1101823431"/>
    <s v="1"/>
    <d v="2025-01-13T00:00:00"/>
    <s v=""/>
    <s v="4800002813"/>
    <s v="180"/>
    <d v="2025-01-11T00:00:00"/>
    <s v=""/>
    <s v=""/>
    <d v="2025-01-14T00:00:00"/>
    <n v="0"/>
    <n v="0"/>
    <s v=""/>
    <n v="2"/>
    <n v="2"/>
    <n v="2"/>
    <n v="0"/>
    <n v="0"/>
    <n v="0"/>
    <s v="X"/>
    <s v="0.00"/>
    <s v=""/>
    <x v="0"/>
    <s v=""/>
    <s v="8126368"/>
    <s v=""/>
    <n v="0"/>
    <n v="0"/>
    <m/>
    <s v="7218|JA2585_1001"/>
    <n v="3"/>
    <s v="-"/>
    <m/>
    <s v="YES"/>
    <n v="2"/>
    <s v=""/>
    <s v=""/>
    <n v="0"/>
    <s v="X"/>
    <n v="1"/>
    <s v=""/>
    <s v=""/>
    <s v=""/>
    <s v=""/>
    <n v="1"/>
    <n v="0"/>
    <m/>
    <n v="-381"/>
    <n v="0"/>
    <s v=""/>
    <s v=""/>
  </r>
  <r>
    <n v="261"/>
    <s v="39121529"/>
    <s v="Contactor Schneider Electric TeSys D LC1"/>
    <s v="1101823431"/>
    <s v="2"/>
    <d v="2025-01-13T00:00:00"/>
    <s v=""/>
    <s v="4800002813"/>
    <s v="190"/>
    <d v="2025-01-11T00:00:00"/>
    <s v=""/>
    <s v=""/>
    <d v="2025-01-14T00:00:00"/>
    <n v="0"/>
    <n v="0"/>
    <s v=""/>
    <n v="1"/>
    <n v="1"/>
    <n v="1"/>
    <n v="0"/>
    <n v="0"/>
    <n v="0"/>
    <s v="X"/>
    <s v="0.00"/>
    <s v=""/>
    <x v="0"/>
    <s v=""/>
    <s v="7447535"/>
    <s v=""/>
    <n v="0"/>
    <n v="0"/>
    <m/>
    <s v="7218|JA2585_1001"/>
    <n v="3"/>
    <s v="-"/>
    <m/>
    <s v="YES"/>
    <n v="1"/>
    <s v=""/>
    <s v=""/>
    <n v="0"/>
    <s v="X"/>
    <n v="1"/>
    <s v=""/>
    <s v=""/>
    <s v=""/>
    <s v=""/>
    <n v="1"/>
    <n v="0"/>
    <m/>
    <n v="-381"/>
    <n v="0"/>
    <s v=""/>
    <s v=""/>
  </r>
  <r>
    <n v="262"/>
    <s v="39121603"/>
    <s v="Interruptor autom&amp;#225;tico 2P, 16A, Cur"/>
    <s v="1101823431"/>
    <s v="3"/>
    <d v="2025-01-13T00:00:00"/>
    <s v=""/>
    <s v="4800002813"/>
    <s v="200"/>
    <d v="2025-01-11T00:00:00"/>
    <s v=""/>
    <s v=""/>
    <d v="2025-01-14T00:00:00"/>
    <n v="0"/>
    <n v="0"/>
    <s v=""/>
    <n v="1"/>
    <n v="1"/>
    <n v="1"/>
    <n v="0"/>
    <n v="0"/>
    <n v="0"/>
    <s v="X"/>
    <s v="0.00"/>
    <s v=""/>
    <x v="0"/>
    <s v=""/>
    <s v="7349664"/>
    <s v=""/>
    <n v="0"/>
    <n v="0"/>
    <m/>
    <s v="7218|JA2585_1001"/>
    <n v="3"/>
    <s v="-"/>
    <m/>
    <s v="YES"/>
    <n v="1"/>
    <s v=""/>
    <s v=""/>
    <n v="0"/>
    <s v="X"/>
    <n v="1"/>
    <s v=""/>
    <s v=""/>
    <s v=""/>
    <s v=""/>
    <n v="1"/>
    <n v="0"/>
    <m/>
    <n v="-381"/>
    <n v="0"/>
    <s v=""/>
    <s v=""/>
  </r>
  <r>
    <n v="263"/>
    <s v="39121402"/>
    <s v="Toma Kopp de 2P de color Negro, para Eur"/>
    <s v="1101823436"/>
    <s v="1"/>
    <d v="2025-01-13T00:00:00"/>
    <s v=""/>
    <s v="4800002813"/>
    <s v="210"/>
    <d v="2025-01-11T00:00:00"/>
    <s v=""/>
    <s v=""/>
    <d v="2025-01-14T00:00:00"/>
    <n v="0"/>
    <n v="0"/>
    <s v=""/>
    <n v="1"/>
    <n v="1"/>
    <n v="1"/>
    <n v="0"/>
    <n v="0"/>
    <n v="0"/>
    <s v="X"/>
    <s v="0.00"/>
    <s v=""/>
    <x v="0"/>
    <s v=""/>
    <s v="2425811"/>
    <s v=""/>
    <n v="0"/>
    <n v="0"/>
    <m/>
    <s v="7218|JA2593_1001"/>
    <n v="3"/>
    <s v="-"/>
    <m/>
    <s v="YES"/>
    <n v="1"/>
    <s v=""/>
    <s v=""/>
    <n v="0"/>
    <s v="X"/>
    <n v="1"/>
    <s v=""/>
    <s v=""/>
    <s v=""/>
    <s v=""/>
    <n v="1"/>
    <n v="0"/>
    <m/>
    <n v="-381"/>
    <n v="0"/>
    <s v=""/>
    <s v=""/>
  </r>
  <r>
    <n v="264"/>
    <s v="1359900000500"/>
    <s v="COMPRA DIRECTA ELECTRICOS/ELECTRONICOS"/>
    <s v="1101823928"/>
    <s v="1"/>
    <d v="2025-01-14T00:00:00"/>
    <s v=""/>
    <s v="4200593528"/>
    <s v="40"/>
    <d v="2025-01-17T00:00:00"/>
    <d v="2025-01-17T00:00:00"/>
    <s v=""/>
    <d v="2025-01-31T00:00:00"/>
    <n v="30"/>
    <n v="8"/>
    <s v="Liberado"/>
    <n v="1"/>
    <n v="1"/>
    <n v="1"/>
    <n v="0"/>
    <n v="0"/>
    <n v="0"/>
    <s v="X"/>
    <s v="0.00"/>
    <s v=""/>
    <x v="6"/>
    <s v="OTROS FABRICANTES"/>
    <s v="1359900000500"/>
    <s v=""/>
    <n v="0"/>
    <n v="0"/>
    <m/>
    <s v="7218|JA2594_1001"/>
    <n v="14"/>
    <s v="-"/>
    <m/>
    <s v="YES"/>
    <n v="1"/>
    <s v=""/>
    <s v=""/>
    <n v="0"/>
    <s v="X"/>
    <n v="1"/>
    <s v=""/>
    <s v=""/>
    <s v=""/>
    <s v=""/>
    <n v="1"/>
    <n v="0"/>
    <m/>
    <n v="-364"/>
    <n v="0"/>
    <s v=""/>
    <s v=""/>
  </r>
  <r>
    <n v="265"/>
    <s v=""/>
    <s v="TRABAJOS SIMULADOR A320"/>
    <s v="1101824014"/>
    <s v="1"/>
    <d v="2025-01-14T00:00:00"/>
    <s v=""/>
    <s v="4300338932"/>
    <s v="10"/>
    <d v="2025-01-20T00:00:00"/>
    <d v="2025-01-21T00:00:00"/>
    <s v=""/>
    <d v="2025-02-06T00:00:00"/>
    <n v="0"/>
    <n v="0"/>
    <s v="Liberado"/>
    <n v="1"/>
    <n v="1"/>
    <n v="0"/>
    <n v="0"/>
    <n v="0"/>
    <n v="0"/>
    <s v="X"/>
    <s v="0.00"/>
    <s v=""/>
    <x v="20"/>
    <s v=""/>
    <s v=""/>
    <s v=""/>
    <n v="0"/>
    <n v="0"/>
    <m/>
    <s v="7218|JA2594_1001"/>
    <n v="17"/>
    <s v="-"/>
    <m/>
    <s v="YES"/>
    <n v="0"/>
    <s v=""/>
    <s v=""/>
    <n v="0"/>
    <s v="X"/>
    <n v="1"/>
    <s v=""/>
    <s v=""/>
    <s v=""/>
    <s v=""/>
    <n v="1"/>
    <n v="0"/>
    <m/>
    <n v="-358"/>
    <n v="0"/>
    <s v=""/>
    <s v=""/>
  </r>
  <r>
    <n v="266"/>
    <s v="43211503"/>
    <s v="WD Elements Desktop WDBWLG0160HBK - Disc"/>
    <s v="1101824064"/>
    <s v="1"/>
    <d v="2025-01-14T00:00:00"/>
    <s v=""/>
    <s v="4800002811"/>
    <s v="300"/>
    <d v="2025-01-10T00:00:00"/>
    <s v=""/>
    <s v=""/>
    <d v="2025-01-15T00:00:00"/>
    <n v="0"/>
    <n v="0"/>
    <s v=""/>
    <n v="1"/>
    <n v="1"/>
    <n v="1"/>
    <n v="0"/>
    <n v="0"/>
    <n v="0"/>
    <s v="X"/>
    <s v="0.00"/>
    <s v=""/>
    <x v="21"/>
    <s v=""/>
    <s v="6205759"/>
    <s v=""/>
    <n v="0"/>
    <n v="0"/>
    <m/>
    <s v="7218|JA2594_1001"/>
    <n v="5"/>
    <s v="-"/>
    <m/>
    <s v="YES"/>
    <n v="1"/>
    <s v=""/>
    <s v=""/>
    <n v="0"/>
    <s v="X"/>
    <n v="1"/>
    <s v=""/>
    <s v=""/>
    <s v=""/>
    <s v=""/>
    <n v="1"/>
    <n v="0"/>
    <m/>
    <n v="-380"/>
    <n v="0"/>
    <s v=""/>
    <s v=""/>
  </r>
  <r>
    <n v="267"/>
    <s v="9999000981111"/>
    <s v="N.R.TRANSFORMADOS DE CHAPA ESTÁNDAR"/>
    <s v="1101824091"/>
    <s v="1"/>
    <d v="2025-01-14T00:00:00"/>
    <s v=""/>
    <s v="4200593300"/>
    <s v="10"/>
    <d v="2025-01-16T00:00:00"/>
    <d v="2025-01-21T00:00:00"/>
    <s v=""/>
    <d v="2025-02-14T00:00:00"/>
    <n v="120"/>
    <n v="8"/>
    <s v="Liberado"/>
    <n v="1"/>
    <n v="1"/>
    <n v="1"/>
    <n v="0"/>
    <n v="0"/>
    <n v="0"/>
    <s v="X"/>
    <s v="0.00"/>
    <s v=""/>
    <x v="22"/>
    <s v=""/>
    <s v=""/>
    <s v=""/>
    <n v="0"/>
    <n v="0"/>
    <m/>
    <s v="7218|JA2589_1001"/>
    <n v="29"/>
    <s v="-"/>
    <m/>
    <s v="YES"/>
    <n v="1"/>
    <s v=""/>
    <s v=""/>
    <n v="0"/>
    <s v="X"/>
    <n v="1"/>
    <s v=""/>
    <s v=""/>
    <s v=""/>
    <s v=""/>
    <n v="1"/>
    <n v="0"/>
    <m/>
    <n v="-350"/>
    <n v="0"/>
    <s v=""/>
    <s v=""/>
  </r>
  <r>
    <n v="268"/>
    <s v="39121412"/>
    <s v="Carcasa de conector circular Amphenol Li"/>
    <s v="1101824124"/>
    <s v="1"/>
    <d v="2025-01-14T00:00:00"/>
    <s v=""/>
    <s v="4800002822"/>
    <s v="120"/>
    <d v="2025-01-14T00:00:00"/>
    <s v=""/>
    <s v=""/>
    <d v="2025-01-15T00:00:00"/>
    <n v="0"/>
    <n v="0"/>
    <s v=""/>
    <n v="1"/>
    <n v="1"/>
    <n v="1"/>
    <n v="0"/>
    <n v="0"/>
    <n v="0"/>
    <s v="X"/>
    <s v="0.00"/>
    <s v=""/>
    <x v="0"/>
    <s v=""/>
    <s v="2259368"/>
    <s v=""/>
    <n v="0"/>
    <n v="0"/>
    <m/>
    <s v="7218|JA2582_1001"/>
    <n v="1"/>
    <s v="-"/>
    <m/>
    <s v="YES"/>
    <n v="1"/>
    <s v=""/>
    <s v=""/>
    <n v="0"/>
    <s v="X"/>
    <n v="1"/>
    <s v=""/>
    <s v=""/>
    <s v=""/>
    <s v=""/>
    <n v="1"/>
    <n v="0"/>
    <m/>
    <n v="-380"/>
    <n v="0"/>
    <s v=""/>
    <s v=""/>
  </r>
  <r>
    <n v="269"/>
    <s v="26121609"/>
    <s v="Cable Ethernet Cat6 U/UTP StarTech.com d"/>
    <s v="1101824151"/>
    <s v="1"/>
    <d v="2025-01-14T00:00:00"/>
    <s v=""/>
    <s v="4800002822"/>
    <s v="160"/>
    <d v="2025-01-14T00:00:00"/>
    <s v=""/>
    <s v=""/>
    <d v="2025-01-15T00:00:00"/>
    <n v="0"/>
    <n v="0"/>
    <s v=""/>
    <n v="2"/>
    <n v="2"/>
    <n v="2"/>
    <n v="0"/>
    <n v="0"/>
    <n v="0"/>
    <s v="X"/>
    <s v="0.00"/>
    <s v=""/>
    <x v="0"/>
    <s v=""/>
    <s v="1861994"/>
    <s v=""/>
    <n v="0"/>
    <n v="0"/>
    <m/>
    <s v="7218|JA2585_1001"/>
    <n v="1"/>
    <s v="-"/>
    <m/>
    <s v="YES"/>
    <n v="2"/>
    <s v=""/>
    <s v=""/>
    <n v="0"/>
    <s v="X"/>
    <n v="1"/>
    <s v=""/>
    <s v=""/>
    <s v=""/>
    <s v=""/>
    <n v="1"/>
    <n v="0"/>
    <m/>
    <n v="-380"/>
    <n v="0"/>
    <s v=""/>
    <s v=""/>
  </r>
  <r>
    <n v="270"/>
    <s v="31201523"/>
    <s v="Cinta americana, Pel&amp;#237;cula de PE con"/>
    <s v="1101824256"/>
    <s v="1"/>
    <d v="2025-01-14T00:00:00"/>
    <s v=""/>
    <s v="4800002822"/>
    <s v="210"/>
    <d v="2025-01-14T00:00:00"/>
    <s v=""/>
    <s v=""/>
    <d v="2025-01-15T00:00:00"/>
    <n v="0"/>
    <n v="0"/>
    <s v=""/>
    <n v="3"/>
    <n v="3"/>
    <n v="3"/>
    <n v="0"/>
    <n v="0"/>
    <n v="0"/>
    <s v="X"/>
    <s v="0.00"/>
    <s v=""/>
    <x v="0"/>
    <s v=""/>
    <s v="3731577"/>
    <s v=""/>
    <n v="0"/>
    <n v="0"/>
    <m/>
    <s v="7218|S24B05_P10253"/>
    <n v="1"/>
    <s v="-"/>
    <m/>
    <s v="YES"/>
    <n v="3"/>
    <s v=""/>
    <s v=""/>
    <n v="0"/>
    <s v="X"/>
    <n v="1"/>
    <s v=""/>
    <s v=""/>
    <s v=""/>
    <s v=""/>
    <n v="1"/>
    <n v="0"/>
    <m/>
    <n v="-380"/>
    <n v="0"/>
    <s v=""/>
    <s v=""/>
  </r>
  <r>
    <n v="271"/>
    <s v="1709800000500"/>
    <s v="COMPRA DIRECTA FERRETERIA Y HERRAMIENTAS"/>
    <s v="1101825214"/>
    <s v="1"/>
    <d v="2025-01-16T00:00:00"/>
    <s v=""/>
    <s v="4200594187"/>
    <s v="10"/>
    <d v="2025-01-22T00:00:00"/>
    <d v="2025-01-23T00:00:00"/>
    <s v=""/>
    <d v="2025-01-31T00:00:00"/>
    <n v="30"/>
    <n v="8"/>
    <s v="Liberado"/>
    <n v="1"/>
    <n v="1"/>
    <n v="1"/>
    <n v="0"/>
    <n v="0"/>
    <n v="0"/>
    <s v="X"/>
    <s v="0.00"/>
    <s v=""/>
    <x v="23"/>
    <s v="OTROS FABRICANTES"/>
    <s v="1709800000500"/>
    <s v=""/>
    <n v="0"/>
    <n v="0"/>
    <m/>
    <s v="7218|JA2585_1001"/>
    <n v="9"/>
    <s v="-"/>
    <m/>
    <s v="YES"/>
    <n v="1"/>
    <s v=""/>
    <s v=""/>
    <n v="0"/>
    <s v="X"/>
    <n v="1"/>
    <s v=""/>
    <s v=""/>
    <s v=""/>
    <s v=""/>
    <n v="1"/>
    <n v="0"/>
    <m/>
    <n v="-364"/>
    <n v="0"/>
    <s v=""/>
    <s v=""/>
  </r>
  <r>
    <n v="272"/>
    <s v="1709800000500"/>
    <s v="COMPRA DIRECTA FERRETERIA Y HERRAMIENTAS"/>
    <s v="1101825214"/>
    <s v="2"/>
    <d v="2025-01-16T00:00:00"/>
    <s v=""/>
    <s v="4200594187"/>
    <s v="20"/>
    <d v="2025-01-22T00:00:00"/>
    <d v="2025-01-23T00:00:00"/>
    <s v=""/>
    <d v="2025-01-31T00:00:00"/>
    <n v="30"/>
    <n v="8"/>
    <s v="Liberado"/>
    <n v="1"/>
    <n v="1"/>
    <n v="1"/>
    <n v="0"/>
    <n v="0"/>
    <n v="0"/>
    <s v="X"/>
    <s v="0.00"/>
    <s v=""/>
    <x v="23"/>
    <s v="OTROS FABRICANTES"/>
    <s v="1709800000500"/>
    <s v=""/>
    <n v="0"/>
    <n v="0"/>
    <m/>
    <s v="7218|JA2585_1001"/>
    <n v="9"/>
    <s v="-"/>
    <m/>
    <s v="YES"/>
    <n v="1"/>
    <s v=""/>
    <s v=""/>
    <n v="0"/>
    <s v="X"/>
    <n v="1"/>
    <s v=""/>
    <s v=""/>
    <s v=""/>
    <s v=""/>
    <n v="1"/>
    <n v="0"/>
    <m/>
    <n v="-364"/>
    <n v="0"/>
    <s v=""/>
    <s v=""/>
  </r>
  <r>
    <n v="273"/>
    <s v="1709800000500"/>
    <s v="COMPRA DIRECTA FERRETERIA Y HERRAMIENTAS"/>
    <s v="1101825214"/>
    <s v="3"/>
    <d v="2025-01-16T00:00:00"/>
    <s v=""/>
    <s v="4200594187"/>
    <s v="30"/>
    <d v="2025-01-22T00:00:00"/>
    <d v="2025-01-23T00:00:00"/>
    <s v=""/>
    <d v="2025-01-31T00:00:00"/>
    <n v="30"/>
    <n v="8"/>
    <s v="Liberado"/>
    <n v="1"/>
    <n v="1"/>
    <n v="1"/>
    <n v="0"/>
    <n v="0"/>
    <n v="0"/>
    <s v="X"/>
    <s v="0.00"/>
    <s v=""/>
    <x v="23"/>
    <s v="OTROS FABRICANTES"/>
    <s v="1709800000500"/>
    <s v=""/>
    <n v="0"/>
    <n v="0"/>
    <m/>
    <s v="7218|JA2585_1001"/>
    <n v="9"/>
    <s v="-"/>
    <m/>
    <s v="YES"/>
    <n v="1"/>
    <s v=""/>
    <s v=""/>
    <n v="0"/>
    <s v="X"/>
    <n v="1"/>
    <s v=""/>
    <s v=""/>
    <s v=""/>
    <s v=""/>
    <n v="1"/>
    <n v="0"/>
    <m/>
    <n v="-364"/>
    <n v="0"/>
    <s v=""/>
    <s v=""/>
  </r>
  <r>
    <n v="274"/>
    <s v="1709800000500"/>
    <s v="COMPRA DIRECTA FERRETERIA Y HERRAMIENTAS"/>
    <s v="1101825214"/>
    <s v="4"/>
    <d v="2025-01-16T00:00:00"/>
    <s v=""/>
    <s v="4200594187"/>
    <s v="40"/>
    <d v="2025-01-22T00:00:00"/>
    <d v="2025-01-23T00:00:00"/>
    <s v=""/>
    <d v="2025-01-31T00:00:00"/>
    <n v="30"/>
    <n v="8"/>
    <s v="Liberado"/>
    <n v="1"/>
    <n v="1"/>
    <n v="1"/>
    <n v="0"/>
    <n v="0"/>
    <n v="0"/>
    <s v="X"/>
    <s v="0.00"/>
    <s v=""/>
    <x v="23"/>
    <s v="OTROS FABRICANTES"/>
    <s v="1709800000500"/>
    <s v=""/>
    <n v="0"/>
    <n v="0"/>
    <m/>
    <s v="7218|JA2585_1001"/>
    <n v="9"/>
    <s v="-"/>
    <m/>
    <s v="YES"/>
    <n v="1"/>
    <s v=""/>
    <s v=""/>
    <n v="0"/>
    <s v="X"/>
    <n v="1"/>
    <s v=""/>
    <s v=""/>
    <s v=""/>
    <s v=""/>
    <n v="1"/>
    <n v="0"/>
    <m/>
    <n v="-364"/>
    <n v="0"/>
    <s v=""/>
    <s v=""/>
  </r>
  <r>
    <n v="275"/>
    <s v="1709800000500"/>
    <s v="COMPRA DIRECTA FERRETERIA Y HERRAMIENTAS"/>
    <s v="1101825218"/>
    <s v="1"/>
    <d v="2025-01-16T00:00:00"/>
    <s v=""/>
    <s v="4200594187"/>
    <s v="50"/>
    <d v="2025-01-22T00:00:00"/>
    <d v="2025-01-23T00:00:00"/>
    <s v=""/>
    <d v="2025-01-31T00:00:00"/>
    <n v="30"/>
    <n v="8"/>
    <s v="Liberado"/>
    <n v="1"/>
    <n v="1"/>
    <n v="1"/>
    <n v="0"/>
    <n v="0"/>
    <n v="0"/>
    <s v="X"/>
    <s v="0.00"/>
    <s v=""/>
    <x v="23"/>
    <s v="OTROS FABRICANTES"/>
    <s v="1709800000500"/>
    <s v=""/>
    <n v="0"/>
    <n v="0"/>
    <m/>
    <s v="7218|JA2585_1001"/>
    <n v="9"/>
    <s v="-"/>
    <m/>
    <s v="YES"/>
    <n v="1"/>
    <s v=""/>
    <s v=""/>
    <n v="0"/>
    <s v="X"/>
    <n v="1"/>
    <s v=""/>
    <s v=""/>
    <s v=""/>
    <s v=""/>
    <n v="1"/>
    <n v="0"/>
    <m/>
    <n v="-364"/>
    <n v="0"/>
    <s v=""/>
    <s v=""/>
  </r>
  <r>
    <n v="276"/>
    <s v="1709800000500"/>
    <s v="COMPRA DIRECTA FERRETERIA Y HERRAMIENTAS"/>
    <s v="1101825218"/>
    <s v="2"/>
    <d v="2025-01-16T00:00:00"/>
    <s v=""/>
    <s v="4200594187"/>
    <s v="60"/>
    <d v="2025-01-22T00:00:00"/>
    <d v="2025-01-23T00:00:00"/>
    <s v=""/>
    <d v="2025-01-31T00:00:00"/>
    <n v="30"/>
    <n v="8"/>
    <s v="Liberado"/>
    <n v="1"/>
    <n v="1"/>
    <n v="1"/>
    <n v="0"/>
    <n v="0"/>
    <n v="0"/>
    <s v="X"/>
    <s v="0.00"/>
    <s v=""/>
    <x v="23"/>
    <s v="OTROS FABRICANTES"/>
    <s v="1709800000500"/>
    <s v=""/>
    <n v="0"/>
    <n v="0"/>
    <m/>
    <s v="7218|JA2585_1001"/>
    <n v="9"/>
    <s v="-"/>
    <m/>
    <s v="YES"/>
    <n v="1"/>
    <s v=""/>
    <s v=""/>
    <n v="0"/>
    <s v="X"/>
    <n v="1"/>
    <s v=""/>
    <s v=""/>
    <s v=""/>
    <s v=""/>
    <n v="1"/>
    <n v="0"/>
    <m/>
    <n v="-364"/>
    <n v="0"/>
    <s v=""/>
    <s v=""/>
  </r>
  <r>
    <n v="277"/>
    <s v="44122025"/>
    <s v="PK100 FUNDA MULTIT LYRECO A4 80 M TRS RG"/>
    <s v="1101825252"/>
    <s v="1"/>
    <d v="2025-01-16T00:00:00"/>
    <s v=""/>
    <s v="4800002798"/>
    <s v="1250"/>
    <d v="2025-01-02T00:00:00"/>
    <s v=""/>
    <s v=""/>
    <d v="2025-01-17T00:00:00"/>
    <n v="0"/>
    <n v="0"/>
    <s v=""/>
    <n v="2"/>
    <n v="2"/>
    <n v="2"/>
    <n v="0"/>
    <n v="0"/>
    <n v="0"/>
    <s v="X"/>
    <s v="0.00"/>
    <s v=""/>
    <x v="5"/>
    <s v=""/>
    <s v="317868"/>
    <s v=""/>
    <n v="0"/>
    <n v="0"/>
    <m/>
    <s v="7218|JA2593_1001"/>
    <n v="15"/>
    <s v="-"/>
    <m/>
    <s v="YES"/>
    <n v="2"/>
    <s v=""/>
    <s v=""/>
    <n v="0"/>
    <s v="X"/>
    <n v="1"/>
    <s v=""/>
    <s v=""/>
    <s v=""/>
    <s v=""/>
    <n v="1"/>
    <n v="0"/>
    <m/>
    <n v="-378"/>
    <n v="0"/>
    <s v=""/>
    <s v=""/>
  </r>
  <r>
    <n v="278"/>
    <s v="44121703"/>
    <s v="PLUMA DESECHABLE PILOT V-PEN AZL SPW4M-L"/>
    <s v="1101825252"/>
    <s v="2"/>
    <d v="2025-01-16T00:00:00"/>
    <s v=""/>
    <s v="4800002798"/>
    <s v="1260"/>
    <d v="2025-01-02T00:00:00"/>
    <s v=""/>
    <s v=""/>
    <d v="2025-01-17T00:00:00"/>
    <n v="0"/>
    <n v="0"/>
    <s v=""/>
    <n v="1"/>
    <n v="1"/>
    <n v="1"/>
    <n v="0"/>
    <n v="0"/>
    <n v="0"/>
    <s v="X"/>
    <s v="0.00"/>
    <s v=""/>
    <x v="5"/>
    <s v=""/>
    <s v="2521151"/>
    <s v=""/>
    <n v="0"/>
    <n v="0"/>
    <m/>
    <s v="7218|JA2593_1001"/>
    <n v="15"/>
    <s v="-"/>
    <m/>
    <s v="YES"/>
    <n v="1"/>
    <s v=""/>
    <s v=""/>
    <n v="0"/>
    <s v="X"/>
    <n v="1"/>
    <s v=""/>
    <s v=""/>
    <s v=""/>
    <s v=""/>
    <n v="1"/>
    <n v="0"/>
    <m/>
    <n v="-378"/>
    <n v="0"/>
    <s v=""/>
    <s v=""/>
  </r>
  <r>
    <n v="279"/>
    <s v="44121708"/>
    <s v="ROTUL PERM STAEDTLER LUMOCOL 0,4MM ROJO"/>
    <s v="1101825252"/>
    <s v="3"/>
    <d v="2025-01-16T00:00:00"/>
    <s v=""/>
    <s v="4800002798"/>
    <s v="1270"/>
    <d v="2025-01-02T00:00:00"/>
    <s v=""/>
    <s v=""/>
    <d v="2025-01-17T00:00:00"/>
    <n v="0"/>
    <n v="0"/>
    <s v=""/>
    <n v="10"/>
    <n v="10"/>
    <n v="10"/>
    <n v="0"/>
    <n v="0"/>
    <n v="0"/>
    <s v="X"/>
    <s v="0.00"/>
    <s v=""/>
    <x v="5"/>
    <s v=""/>
    <s v="183103"/>
    <s v=""/>
    <n v="0"/>
    <n v="0"/>
    <m/>
    <s v="7218|JA2593_1001"/>
    <n v="15"/>
    <s v="-"/>
    <m/>
    <s v="YES"/>
    <n v="10"/>
    <s v=""/>
    <s v=""/>
    <n v="0"/>
    <s v="X"/>
    <n v="1"/>
    <s v=""/>
    <s v=""/>
    <s v=""/>
    <s v=""/>
    <n v="1"/>
    <n v="0"/>
    <m/>
    <n v="-378"/>
    <n v="0"/>
    <s v=""/>
    <s v=""/>
  </r>
  <r>
    <n v="280"/>
    <s v="44121708"/>
    <s v="ROTUL PERM STAEDTLER LUMOCOL 0,4MM AZUL"/>
    <s v="1101825252"/>
    <s v="4"/>
    <d v="2025-01-16T00:00:00"/>
    <s v=""/>
    <s v="4800002798"/>
    <s v="1280"/>
    <d v="2025-01-02T00:00:00"/>
    <s v=""/>
    <s v=""/>
    <d v="2025-01-17T00:00:00"/>
    <n v="0"/>
    <n v="0"/>
    <s v=""/>
    <n v="10"/>
    <n v="10"/>
    <n v="10"/>
    <n v="0"/>
    <n v="0"/>
    <n v="0"/>
    <s v="X"/>
    <s v="0.00"/>
    <s v=""/>
    <x v="5"/>
    <s v=""/>
    <s v="183091"/>
    <s v=""/>
    <n v="0"/>
    <n v="0"/>
    <m/>
    <s v="7218|JA2593_1001"/>
    <n v="15"/>
    <s v="-"/>
    <m/>
    <s v="YES"/>
    <n v="10"/>
    <s v=""/>
    <s v=""/>
    <n v="0"/>
    <s v="X"/>
    <n v="1"/>
    <s v=""/>
    <s v=""/>
    <s v=""/>
    <s v=""/>
    <n v="1"/>
    <n v="0"/>
    <m/>
    <n v="-378"/>
    <n v="0"/>
    <s v=""/>
    <s v=""/>
  </r>
  <r>
    <n v="281"/>
    <s v="14111530"/>
    <s v="PK6 NOTAS LYRECO 76X76 COL SURTIDOS BRIL"/>
    <s v="1101825252"/>
    <s v="5"/>
    <d v="2025-01-16T00:00:00"/>
    <s v=""/>
    <s v="4800002798"/>
    <s v="1290"/>
    <d v="2025-01-02T00:00:00"/>
    <s v=""/>
    <s v=""/>
    <d v="2025-01-17T00:00:00"/>
    <n v="0"/>
    <n v="0"/>
    <s v=""/>
    <n v="1"/>
    <n v="1"/>
    <n v="1"/>
    <n v="0"/>
    <n v="0"/>
    <n v="0"/>
    <s v="X"/>
    <s v="0.00"/>
    <s v=""/>
    <x v="5"/>
    <s v=""/>
    <s v="2515489"/>
    <s v=""/>
    <n v="0"/>
    <n v="0"/>
    <m/>
    <s v="7218|JA2593_1001"/>
    <n v="15"/>
    <s v="-"/>
    <m/>
    <s v="YES"/>
    <n v="1"/>
    <s v=""/>
    <s v=""/>
    <n v="0"/>
    <s v="X"/>
    <n v="1"/>
    <s v=""/>
    <s v=""/>
    <s v=""/>
    <s v=""/>
    <n v="1"/>
    <n v="0"/>
    <m/>
    <n v="-378"/>
    <n v="0"/>
    <s v=""/>
    <s v=""/>
  </r>
  <r>
    <n v="282"/>
    <s v="44122107"/>
    <s v="CJ1000 GRAPAS LYRECO 24/6 GALVANIZADAS"/>
    <s v="1101825252"/>
    <s v="6"/>
    <d v="2025-01-16T00:00:00"/>
    <s v=""/>
    <s v="4800002798"/>
    <s v="1300"/>
    <d v="2025-01-02T00:00:00"/>
    <s v=""/>
    <s v=""/>
    <d v="2025-01-17T00:00:00"/>
    <n v="0"/>
    <n v="0"/>
    <s v=""/>
    <n v="4"/>
    <n v="4"/>
    <n v="4"/>
    <n v="0"/>
    <n v="0"/>
    <n v="0"/>
    <s v="X"/>
    <s v="0.00"/>
    <s v=""/>
    <x v="5"/>
    <s v=""/>
    <s v="5002534"/>
    <s v=""/>
    <n v="0"/>
    <n v="0"/>
    <m/>
    <s v="7218|JA2593_1001"/>
    <n v="15"/>
    <s v="-"/>
    <m/>
    <s v="YES"/>
    <n v="4"/>
    <s v=""/>
    <s v=""/>
    <n v="0"/>
    <s v="X"/>
    <n v="1"/>
    <s v=""/>
    <s v=""/>
    <s v=""/>
    <s v=""/>
    <n v="1"/>
    <n v="0"/>
    <m/>
    <n v="-378"/>
    <n v="0"/>
    <s v=""/>
    <s v=""/>
  </r>
  <r>
    <n v="283"/>
    <s v="44122002"/>
    <s v="S&amp;#237; Funda disipativa de est&amp;#225;tic"/>
    <s v="1101825319"/>
    <s v="1"/>
    <d v="2025-01-16T00:00:00"/>
    <s v=""/>
    <s v="4800002825"/>
    <s v="410"/>
    <d v="2025-01-15T00:00:00"/>
    <s v=""/>
    <s v=""/>
    <d v="2025-01-17T00:00:00"/>
    <n v="0"/>
    <n v="0"/>
    <s v=""/>
    <n v="4"/>
    <n v="4"/>
    <n v="4"/>
    <n v="0"/>
    <n v="0"/>
    <n v="0"/>
    <s v="X"/>
    <s v="0.00"/>
    <s v=""/>
    <x v="0"/>
    <s v=""/>
    <s v="0733952"/>
    <s v=""/>
    <n v="0"/>
    <n v="0"/>
    <m/>
    <s v="7218|JA2593_1001"/>
    <n v="2"/>
    <s v="-"/>
    <m/>
    <s v="YES"/>
    <n v="4"/>
    <s v=""/>
    <s v=""/>
    <n v="0"/>
    <s v="X"/>
    <n v="1"/>
    <s v=""/>
    <s v=""/>
    <s v=""/>
    <s v=""/>
    <n v="1"/>
    <n v="0"/>
    <m/>
    <n v="-378"/>
    <n v="0"/>
    <s v=""/>
    <s v=""/>
  </r>
  <r>
    <n v="284"/>
    <s v="44122025"/>
    <s v="PK100 FUNDA MULTIT LYRECO A4 80 M TRS RG"/>
    <s v="1101825324"/>
    <s v="1"/>
    <d v="2025-01-16T00:00:00"/>
    <s v=""/>
    <s v="4800002798"/>
    <s v="1350"/>
    <d v="2025-01-02T00:00:00"/>
    <s v=""/>
    <s v=""/>
    <d v="2025-01-17T00:00:00"/>
    <n v="0"/>
    <n v="0"/>
    <s v=""/>
    <n v="2"/>
    <n v="2"/>
    <n v="2"/>
    <n v="0"/>
    <n v="0"/>
    <n v="0"/>
    <s v="X"/>
    <s v="0.00"/>
    <s v=""/>
    <x v="5"/>
    <s v=""/>
    <s v="317868"/>
    <s v=""/>
    <n v="0"/>
    <n v="0"/>
    <m/>
    <s v="7218|JA2593_1001"/>
    <n v="15"/>
    <s v="-"/>
    <m/>
    <s v="YES"/>
    <n v="2"/>
    <s v=""/>
    <s v=""/>
    <n v="0"/>
    <s v="X"/>
    <n v="1"/>
    <s v=""/>
    <s v=""/>
    <s v=""/>
    <s v=""/>
    <n v="1"/>
    <n v="0"/>
    <m/>
    <n v="-378"/>
    <n v="0"/>
    <s v=""/>
    <s v=""/>
  </r>
  <r>
    <n v="285"/>
    <s v="39121402"/>
    <s v="Toma Kopp de 2P de color Negro, para Eur"/>
    <s v="1101825332"/>
    <s v="1"/>
    <d v="2025-01-16T00:00:00"/>
    <s v=""/>
    <s v="4800002825"/>
    <s v="450"/>
    <d v="2025-01-15T00:00:00"/>
    <s v=""/>
    <s v=""/>
    <d v="2025-01-17T00:00:00"/>
    <n v="0"/>
    <n v="0"/>
    <s v=""/>
    <n v="2"/>
    <n v="2"/>
    <n v="2"/>
    <n v="0"/>
    <n v="0"/>
    <n v="0"/>
    <s v="X"/>
    <s v="0.00"/>
    <s v=""/>
    <x v="0"/>
    <s v=""/>
    <s v="2425811"/>
    <s v=""/>
    <n v="0"/>
    <n v="0"/>
    <m/>
    <s v="7218|JA2582_1001"/>
    <n v="2"/>
    <s v="-"/>
    <m/>
    <s v="YES"/>
    <n v="2"/>
    <s v=""/>
    <s v=""/>
    <n v="0"/>
    <s v="X"/>
    <n v="1"/>
    <s v=""/>
    <s v=""/>
    <s v=""/>
    <s v=""/>
    <n v="1"/>
    <n v="0"/>
    <m/>
    <n v="-378"/>
    <n v="0"/>
    <s v=""/>
    <s v=""/>
  </r>
  <r>
    <n v="286"/>
    <s v="39121603"/>
    <s v="Interruptor autom&amp;#225;tico 2P, 16A, Cur"/>
    <s v="1101825338"/>
    <s v="1"/>
    <d v="2025-01-16T00:00:00"/>
    <s v=""/>
    <s v="4800002825"/>
    <s v="470"/>
    <d v="2025-01-15T00:00:00"/>
    <s v=""/>
    <s v=""/>
    <d v="2025-01-17T00:00:00"/>
    <n v="0"/>
    <n v="0"/>
    <s v=""/>
    <n v="1"/>
    <n v="1"/>
    <n v="1"/>
    <n v="0"/>
    <n v="0"/>
    <n v="0"/>
    <s v="X"/>
    <s v="0.00"/>
    <s v=""/>
    <x v="0"/>
    <s v=""/>
    <s v="7349664"/>
    <s v=""/>
    <n v="0"/>
    <n v="0"/>
    <m/>
    <s v="7218|JA2585_1001"/>
    <n v="2"/>
    <s v="-"/>
    <m/>
    <s v="YES"/>
    <n v="1"/>
    <s v=""/>
    <s v=""/>
    <n v="0"/>
    <s v="X"/>
    <n v="1"/>
    <s v=""/>
    <s v=""/>
    <s v=""/>
    <s v=""/>
    <n v="1"/>
    <n v="0"/>
    <m/>
    <n v="-378"/>
    <n v="0"/>
    <s v=""/>
    <s v=""/>
  </r>
  <r>
    <n v="287"/>
    <s v="11162114"/>
    <s v="Cinta de gancho y bucle 3M SJ356D de col"/>
    <s v="1101825338"/>
    <s v="2"/>
    <d v="2025-01-16T00:00:00"/>
    <s v=""/>
    <s v="4800002825"/>
    <s v="480"/>
    <d v="2025-01-15T00:00:00"/>
    <s v=""/>
    <s v=""/>
    <d v="2025-01-17T00:00:00"/>
    <n v="0"/>
    <n v="0"/>
    <s v=""/>
    <n v="3"/>
    <n v="3"/>
    <n v="3"/>
    <n v="0"/>
    <n v="0"/>
    <n v="0"/>
    <s v="X"/>
    <s v="0.00"/>
    <s v=""/>
    <x v="0"/>
    <s v=""/>
    <s v="4587337"/>
    <s v=""/>
    <n v="0"/>
    <n v="0"/>
    <m/>
    <s v="7218|JA2585_1001"/>
    <n v="2"/>
    <s v="-"/>
    <m/>
    <s v="YES"/>
    <n v="3"/>
    <s v=""/>
    <s v=""/>
    <n v="0"/>
    <s v="X"/>
    <n v="1"/>
    <s v=""/>
    <s v=""/>
    <s v=""/>
    <s v=""/>
    <n v="1"/>
    <n v="0"/>
    <m/>
    <n v="-378"/>
    <n v="0"/>
    <s v=""/>
    <s v=""/>
  </r>
  <r>
    <n v="288"/>
    <s v="31161735"/>
    <s v="Tuerca en jaula RS PRO Hierro M6"/>
    <s v="1101825396"/>
    <s v="1"/>
    <d v="2025-01-16T00:00:00"/>
    <s v=""/>
    <s v="4800002825"/>
    <s v="600"/>
    <d v="2025-01-15T00:00:00"/>
    <s v=""/>
    <s v=""/>
    <d v="2025-01-17T00:00:00"/>
    <n v="0"/>
    <n v="0"/>
    <s v=""/>
    <n v="250"/>
    <n v="250"/>
    <n v="250"/>
    <n v="0"/>
    <n v="0"/>
    <n v="0"/>
    <s v="X"/>
    <s v="0.00"/>
    <s v=""/>
    <x v="0"/>
    <s v=""/>
    <s v="2662268"/>
    <s v=""/>
    <n v="0"/>
    <n v="0"/>
    <m/>
    <s v="7218|JA2585_1001"/>
    <n v="2"/>
    <s v="-"/>
    <m/>
    <s v="YES"/>
    <n v="250"/>
    <s v=""/>
    <s v=""/>
    <n v="0"/>
    <s v="X"/>
    <n v="1"/>
    <s v=""/>
    <s v=""/>
    <s v=""/>
    <s v=""/>
    <n v="1"/>
    <n v="0"/>
    <m/>
    <n v="-378"/>
    <n v="0"/>
    <s v=""/>
    <s v=""/>
  </r>
  <r>
    <n v="289"/>
    <s v="39121321"/>
    <s v="Juego de tornillos Rittal serie EL, para"/>
    <s v="1101825869"/>
    <s v="1"/>
    <d v="2025-01-17T00:00:00"/>
    <s v=""/>
    <s v="4800002831"/>
    <s v="250"/>
    <d v="2025-01-17T00:00:00"/>
    <s v=""/>
    <s v=""/>
    <d v="2025-01-18T00:00:00"/>
    <n v="0"/>
    <n v="0"/>
    <s v=""/>
    <n v="150"/>
    <n v="150"/>
    <n v="150"/>
    <n v="0"/>
    <n v="0"/>
    <n v="0"/>
    <s v="X"/>
    <s v="0.00"/>
    <s v=""/>
    <x v="0"/>
    <s v=""/>
    <s v="8262903"/>
    <s v=""/>
    <n v="0"/>
    <n v="0"/>
    <m/>
    <s v="7218|JA2585_1001"/>
    <n v="1"/>
    <s v="-"/>
    <m/>
    <s v="YES"/>
    <n v="150"/>
    <s v=""/>
    <s v=""/>
    <n v="0"/>
    <s v="X"/>
    <n v="1"/>
    <s v=""/>
    <s v=""/>
    <s v=""/>
    <s v=""/>
    <n v="1"/>
    <n v="0"/>
    <m/>
    <n v="-377"/>
    <n v="0"/>
    <s v=""/>
    <s v=""/>
  </r>
  <r>
    <n v="290"/>
    <s v="39121432"/>
    <s v="Terminal redondo aislado de Cobre RS PRO"/>
    <s v="1101825869"/>
    <s v="2"/>
    <d v="2025-01-17T00:00:00"/>
    <s v=""/>
    <s v="4800002831"/>
    <s v="260"/>
    <d v="2025-01-17T00:00:00"/>
    <s v=""/>
    <s v=""/>
    <d v="2025-01-18T00:00:00"/>
    <n v="0"/>
    <n v="0"/>
    <s v=""/>
    <n v="100"/>
    <n v="100"/>
    <n v="100"/>
    <n v="0"/>
    <n v="0"/>
    <n v="0"/>
    <s v="X"/>
    <s v="0.00"/>
    <s v=""/>
    <x v="0"/>
    <s v=""/>
    <s v="2673880"/>
    <s v=""/>
    <n v="0"/>
    <n v="0"/>
    <m/>
    <s v="7218|JA2585_1001"/>
    <n v="1"/>
    <s v="-"/>
    <m/>
    <s v="YES"/>
    <n v="100"/>
    <s v=""/>
    <s v=""/>
    <n v="0"/>
    <s v="X"/>
    <n v="1"/>
    <s v=""/>
    <s v=""/>
    <s v=""/>
    <s v=""/>
    <n v="1"/>
    <n v="0"/>
    <m/>
    <n v="-377"/>
    <n v="0"/>
    <s v=""/>
    <s v=""/>
  </r>
  <r>
    <n v="291"/>
    <s v="26121630"/>
    <s v="Capuch&amp;#243;n termoretr&amp;#225;ctil TE Con"/>
    <s v="1101825869"/>
    <s v="3"/>
    <d v="2025-01-17T00:00:00"/>
    <s v=""/>
    <s v="4800002831"/>
    <s v="270"/>
    <d v="2025-01-17T00:00:00"/>
    <s v=""/>
    <s v=""/>
    <d v="2025-01-18T00:00:00"/>
    <n v="0"/>
    <n v="0"/>
    <s v=""/>
    <n v="200"/>
    <n v="200"/>
    <n v="200"/>
    <n v="0"/>
    <n v="0"/>
    <n v="0"/>
    <s v="X"/>
    <s v="0.00"/>
    <s v=""/>
    <x v="0"/>
    <s v=""/>
    <s v="8741500"/>
    <s v=""/>
    <n v="0"/>
    <n v="0"/>
    <m/>
    <s v="7218|JA2585_1001"/>
    <n v="1"/>
    <s v="-"/>
    <m/>
    <s v="YES"/>
    <n v="200"/>
    <s v=""/>
    <s v=""/>
    <n v="0"/>
    <s v="X"/>
    <n v="1"/>
    <s v=""/>
    <s v=""/>
    <s v=""/>
    <s v=""/>
    <n v="1"/>
    <n v="0"/>
    <m/>
    <n v="-377"/>
    <n v="0"/>
    <s v=""/>
    <s v=""/>
  </r>
  <r>
    <n v="292"/>
    <s v="26121522"/>
    <s v="Cable para Entornos Hostiles TE Connecti"/>
    <s v="1101825905"/>
    <s v="1"/>
    <d v="2025-01-17T00:00:00"/>
    <s v=""/>
    <s v="4800002831"/>
    <s v="290"/>
    <d v="2025-01-17T00:00:00"/>
    <s v=""/>
    <s v=""/>
    <d v="2025-01-18T00:00:00"/>
    <n v="0"/>
    <n v="0"/>
    <s v=""/>
    <n v="2"/>
    <n v="2"/>
    <n v="2"/>
    <n v="0"/>
    <n v="0"/>
    <n v="0"/>
    <s v="X"/>
    <s v="0.00"/>
    <s v=""/>
    <x v="0"/>
    <s v=""/>
    <s v="2291416"/>
    <s v=""/>
    <n v="0"/>
    <n v="0"/>
    <m/>
    <s v="7218|JA2594_1001"/>
    <n v="1"/>
    <s v="-"/>
    <m/>
    <s v="YES"/>
    <n v="2"/>
    <s v=""/>
    <s v=""/>
    <n v="0"/>
    <s v="X"/>
    <n v="1"/>
    <s v=""/>
    <s v=""/>
    <s v=""/>
    <s v=""/>
    <n v="1"/>
    <n v="0"/>
    <m/>
    <n v="-377"/>
    <n v="0"/>
    <s v=""/>
    <s v=""/>
  </r>
  <r>
    <n v="293"/>
    <s v="1709800000500"/>
    <s v="COMPRA DIRECTA FERRETERIA Y HERRAMIENTAS"/>
    <s v="1101826509"/>
    <s v="1"/>
    <d v="2025-01-20T00:00:00"/>
    <s v=""/>
    <s v="4200594781"/>
    <s v="10"/>
    <d v="2025-01-27T00:00:00"/>
    <d v="2025-01-27T00:00:00"/>
    <s v=""/>
    <d v="2025-02-10T00:00:00"/>
    <n v="30"/>
    <n v="8"/>
    <s v="Liberado"/>
    <n v="1"/>
    <n v="1"/>
    <n v="1"/>
    <n v="0"/>
    <n v="0"/>
    <n v="0"/>
    <s v="X"/>
    <s v="0.00"/>
    <s v=""/>
    <x v="16"/>
    <s v="OTROS FABRICANTES"/>
    <s v="1709800000500"/>
    <s v=""/>
    <n v="0"/>
    <n v="0"/>
    <m/>
    <s v="7218|JA2593_1001"/>
    <n v="14"/>
    <s v="-"/>
    <m/>
    <s v="YES"/>
    <n v="1"/>
    <s v=""/>
    <s v=""/>
    <n v="0"/>
    <s v="X"/>
    <n v="1"/>
    <s v=""/>
    <s v=""/>
    <s v=""/>
    <s v=""/>
    <n v="1"/>
    <n v="0"/>
    <m/>
    <n v="-354"/>
    <n v="0"/>
    <s v=""/>
    <s v=""/>
  </r>
  <r>
    <n v="294"/>
    <s v="1709800000500"/>
    <s v="COMPRA DIRECTA FERRETERIA Y HERRAMIENTAS"/>
    <s v="1101826509"/>
    <s v="2"/>
    <d v="2025-01-20T00:00:00"/>
    <s v=""/>
    <s v="4200594781"/>
    <s v="20"/>
    <d v="2025-01-27T00:00:00"/>
    <d v="2025-01-27T00:00:00"/>
    <s v=""/>
    <d v="2025-02-10T00:00:00"/>
    <n v="30"/>
    <n v="8"/>
    <s v="Liberado"/>
    <n v="1"/>
    <n v="1"/>
    <n v="1"/>
    <n v="0"/>
    <n v="0"/>
    <n v="0"/>
    <s v="X"/>
    <s v="0.00"/>
    <s v=""/>
    <x v="16"/>
    <s v="OTROS FABRICANTES"/>
    <s v="1709800000500"/>
    <s v=""/>
    <n v="0"/>
    <n v="0"/>
    <m/>
    <s v="7218|JA2593_1001"/>
    <n v="14"/>
    <s v="-"/>
    <m/>
    <s v="YES"/>
    <n v="1"/>
    <s v=""/>
    <s v=""/>
    <n v="0"/>
    <s v="X"/>
    <n v="1"/>
    <s v=""/>
    <s v=""/>
    <s v=""/>
    <s v=""/>
    <n v="1"/>
    <n v="0"/>
    <m/>
    <n v="-354"/>
    <n v="0"/>
    <s v=""/>
    <s v=""/>
  </r>
  <r>
    <n v="295"/>
    <s v="1709800000500"/>
    <s v="COMPRA DIRECTA FERRETERIA Y HERRAMIENTAS"/>
    <s v="1101826509"/>
    <s v="3"/>
    <d v="2025-01-20T00:00:00"/>
    <s v=""/>
    <s v="4200594781"/>
    <s v="30"/>
    <d v="2025-01-27T00:00:00"/>
    <d v="2025-01-27T00:00:00"/>
    <s v=""/>
    <d v="2025-02-10T00:00:00"/>
    <n v="30"/>
    <n v="8"/>
    <s v="Liberado"/>
    <n v="1"/>
    <n v="1"/>
    <n v="1"/>
    <n v="0"/>
    <n v="0"/>
    <n v="0"/>
    <s v="X"/>
    <s v="0.00"/>
    <s v=""/>
    <x v="16"/>
    <s v="OTROS FABRICANTES"/>
    <s v="1709800000500"/>
    <s v=""/>
    <n v="0"/>
    <n v="0"/>
    <m/>
    <s v="7218|JA2593_1001"/>
    <n v="14"/>
    <s v="-"/>
    <m/>
    <s v="YES"/>
    <n v="1"/>
    <s v=""/>
    <s v=""/>
    <n v="0"/>
    <s v="X"/>
    <n v="1"/>
    <s v=""/>
    <s v=""/>
    <s v=""/>
    <s v=""/>
    <n v="1"/>
    <n v="0"/>
    <m/>
    <n v="-354"/>
    <n v="0"/>
    <s v=""/>
    <s v=""/>
  </r>
  <r>
    <n v="296"/>
    <s v="39121321"/>
    <s v="Carpeta de documentos Schneider Electric"/>
    <s v="1101826924"/>
    <s v="1"/>
    <d v="2025-01-21T00:00:00"/>
    <s v=""/>
    <s v="4800002836"/>
    <s v="360"/>
    <d v="2025-01-20T00:00:00"/>
    <s v=""/>
    <s v=""/>
    <d v="2025-01-22T00:00:00"/>
    <n v="0"/>
    <n v="0"/>
    <s v=""/>
    <n v="18"/>
    <n v="18"/>
    <n v="18"/>
    <n v="0"/>
    <n v="0"/>
    <n v="0"/>
    <s v="X"/>
    <s v="0.00"/>
    <s v=""/>
    <x v="0"/>
    <s v=""/>
    <s v="6899780"/>
    <s v=""/>
    <n v="0"/>
    <n v="0"/>
    <m/>
    <s v="7218|S24B05_P10322"/>
    <n v="2"/>
    <s v="-"/>
    <m/>
    <s v="YES"/>
    <n v="18"/>
    <s v=""/>
    <s v=""/>
    <n v="0"/>
    <s v="X"/>
    <n v="1"/>
    <s v=""/>
    <s v=""/>
    <s v=""/>
    <s v=""/>
    <n v="1"/>
    <n v="0"/>
    <m/>
    <n v="-373"/>
    <n v="0"/>
    <s v=""/>
    <s v=""/>
  </r>
  <r>
    <n v="297"/>
    <s v=""/>
    <s v="MONTAJE SIMULADOR A320"/>
    <s v="1101826992"/>
    <s v="1"/>
    <d v="2025-01-21T00:00:00"/>
    <s v=""/>
    <s v="4400085683"/>
    <s v="10"/>
    <d v="2025-01-21T00:00:00"/>
    <d v="2025-01-21T00:00:00"/>
    <s v=""/>
    <d v="2025-02-14T00:00:00"/>
    <n v="0"/>
    <n v="0"/>
    <s v="Liberado"/>
    <n v="1"/>
    <n v="1"/>
    <n v="0"/>
    <n v="0"/>
    <n v="0"/>
    <n v="0"/>
    <s v="X"/>
    <s v="0.00"/>
    <s v=""/>
    <x v="24"/>
    <s v=""/>
    <s v=""/>
    <s v=""/>
    <n v="0"/>
    <n v="0"/>
    <m/>
    <s v="7218|JA2593_1001"/>
    <n v="24"/>
    <s v="-"/>
    <m/>
    <s v="YES"/>
    <n v="0"/>
    <s v=""/>
    <s v=""/>
    <n v="0"/>
    <s v="X"/>
    <n v="1"/>
    <s v=""/>
    <s v=""/>
    <s v=""/>
    <s v=""/>
    <n v="1"/>
    <n v="0"/>
    <m/>
    <n v="-350"/>
    <n v="0"/>
    <s v=""/>
    <s v=""/>
  </r>
  <r>
    <n v="298"/>
    <s v=""/>
    <s v="TRABAJOS SIMULADOR A320"/>
    <s v="1101827012"/>
    <s v="1"/>
    <d v="2025-01-21T00:00:00"/>
    <s v=""/>
    <s v="4300339244"/>
    <s v="10"/>
    <d v="2025-01-23T00:00:00"/>
    <d v="2025-01-29T00:00:00"/>
    <s v=""/>
    <d v="2025-02-14T00:00:00"/>
    <n v="0"/>
    <n v="0"/>
    <s v="Liberado"/>
    <n v="1"/>
    <n v="1"/>
    <n v="0"/>
    <n v="0"/>
    <n v="0"/>
    <n v="0"/>
    <s v="X"/>
    <s v="0.00"/>
    <s v=""/>
    <x v="19"/>
    <s v=""/>
    <s v=""/>
    <s v=""/>
    <n v="0"/>
    <n v="0"/>
    <m/>
    <s v="7218|JA2594_1001"/>
    <n v="22"/>
    <s v="-"/>
    <m/>
    <s v="YES"/>
    <n v="0"/>
    <s v=""/>
    <s v=""/>
    <n v="0"/>
    <s v="X"/>
    <n v="1"/>
    <s v=""/>
    <s v=""/>
    <s v=""/>
    <s v=""/>
    <n v="1"/>
    <n v="0"/>
    <m/>
    <n v="-350"/>
    <n v="0"/>
    <s v=""/>
    <s v=""/>
  </r>
  <r>
    <n v="299"/>
    <s v="24112003"/>
    <s v="Gaveta RS PRO, Rojo de Cart&amp;#243;n, 100m"/>
    <s v="1101827598"/>
    <s v="1"/>
    <d v="2025-01-22T00:00:00"/>
    <s v=""/>
    <s v="4800002838"/>
    <s v="260"/>
    <d v="2025-01-21T00:00:00"/>
    <s v=""/>
    <s v=""/>
    <d v="2025-01-23T00:00:00"/>
    <n v="0"/>
    <n v="0"/>
    <s v=""/>
    <n v="1"/>
    <n v="1"/>
    <n v="1"/>
    <n v="0"/>
    <n v="0"/>
    <n v="0"/>
    <s v="X"/>
    <s v="0.00"/>
    <s v=""/>
    <x v="0"/>
    <s v=""/>
    <s v="2281065"/>
    <s v=""/>
    <n v="0"/>
    <n v="0"/>
    <m/>
    <s v="7218|S24B05_P10322"/>
    <n v="2"/>
    <s v="-"/>
    <m/>
    <s v="YES"/>
    <n v="1"/>
    <s v=""/>
    <s v=""/>
    <n v="0"/>
    <s v="X"/>
    <n v="1"/>
    <s v=""/>
    <s v=""/>
    <s v=""/>
    <s v=""/>
    <n v="1"/>
    <n v="0"/>
    <m/>
    <n v="-372"/>
    <n v="0"/>
    <s v=""/>
    <s v=""/>
  </r>
  <r>
    <n v="300"/>
    <s v="1709800000500"/>
    <s v="COMPRA DIRECTA FERRETERIA Y HERRAMIENTAS"/>
    <s v="1101828001"/>
    <s v="1"/>
    <d v="2025-01-22T00:00:00"/>
    <s v=""/>
    <s v="4200595284"/>
    <s v="100"/>
    <d v="2025-01-29T00:00:00"/>
    <d v="2025-01-30T00:00:00"/>
    <s v=""/>
    <d v="2025-02-10T00:00:00"/>
    <n v="30"/>
    <n v="8"/>
    <s v="Liberado"/>
    <n v="1"/>
    <n v="1"/>
    <n v="1"/>
    <n v="0"/>
    <n v="0"/>
    <n v="0"/>
    <s v="X"/>
    <s v="0.00"/>
    <s v=""/>
    <x v="16"/>
    <s v="OTROS FABRICANTES"/>
    <s v="1709800000500"/>
    <s v=""/>
    <n v="0"/>
    <n v="0"/>
    <m/>
    <s v="7218|JA2593_1001"/>
    <n v="12"/>
    <s v="-"/>
    <m/>
    <s v="YES"/>
    <n v="1"/>
    <s v=""/>
    <s v=""/>
    <n v="0"/>
    <s v="X"/>
    <n v="1"/>
    <s v=""/>
    <s v=""/>
    <s v=""/>
    <s v=""/>
    <n v="1"/>
    <n v="0"/>
    <m/>
    <n v="-354"/>
    <n v="0"/>
    <s v=""/>
    <s v=""/>
  </r>
  <r>
    <n v="301"/>
    <s v="1709800000500"/>
    <s v="COMPRA DIRECTA FERRETERIA Y HERRAMIENTAS"/>
    <s v="1101828001"/>
    <s v="2"/>
    <d v="2025-01-22T00:00:00"/>
    <s v=""/>
    <s v="4200595284"/>
    <s v="110"/>
    <d v="2025-01-29T00:00:00"/>
    <d v="2025-01-30T00:00:00"/>
    <s v=""/>
    <d v="2025-02-10T00:00:00"/>
    <n v="30"/>
    <n v="8"/>
    <s v="Liberado"/>
    <n v="1"/>
    <n v="1"/>
    <n v="1"/>
    <n v="0"/>
    <n v="0"/>
    <n v="0"/>
    <s v="X"/>
    <s v="0.00"/>
    <s v=""/>
    <x v="16"/>
    <s v="OTROS FABRICANTES"/>
    <s v="1709800000500"/>
    <s v=""/>
    <n v="0"/>
    <n v="0"/>
    <m/>
    <s v="7218|JA2593_1001"/>
    <n v="12"/>
    <s v="-"/>
    <m/>
    <s v="YES"/>
    <n v="1"/>
    <s v=""/>
    <s v=""/>
    <n v="0"/>
    <s v="X"/>
    <n v="1"/>
    <s v=""/>
    <s v=""/>
    <s v=""/>
    <s v=""/>
    <n v="1"/>
    <n v="0"/>
    <m/>
    <n v="-354"/>
    <n v="0"/>
    <s v=""/>
    <s v=""/>
  </r>
  <r>
    <n v="302"/>
    <s v="1709800000500"/>
    <s v="COMPRA DIRECTA FERRETERIA Y HERRAMIENTAS"/>
    <s v="1101828001"/>
    <s v="3"/>
    <d v="2025-01-22T00:00:00"/>
    <s v=""/>
    <s v="4200595284"/>
    <s v="120"/>
    <d v="2025-01-29T00:00:00"/>
    <d v="2025-01-30T00:00:00"/>
    <s v=""/>
    <d v="2025-02-10T00:00:00"/>
    <n v="30"/>
    <n v="8"/>
    <s v="Liberado"/>
    <n v="1"/>
    <n v="1"/>
    <n v="1"/>
    <n v="0"/>
    <n v="0"/>
    <n v="0"/>
    <s v="X"/>
    <s v="0.00"/>
    <s v=""/>
    <x v="16"/>
    <s v="OTROS FABRICANTES"/>
    <s v="1709800000500"/>
    <s v=""/>
    <n v="0"/>
    <n v="0"/>
    <m/>
    <s v="7218|JA2593_1001"/>
    <n v="12"/>
    <s v="-"/>
    <m/>
    <s v="YES"/>
    <n v="1"/>
    <s v=""/>
    <s v=""/>
    <n v="0"/>
    <s v="X"/>
    <n v="1"/>
    <s v=""/>
    <s v=""/>
    <s v=""/>
    <s v=""/>
    <n v="1"/>
    <n v="0"/>
    <m/>
    <n v="-354"/>
    <n v="0"/>
    <s v=""/>
    <s v=""/>
  </r>
  <r>
    <n v="303"/>
    <s v="1709800000500"/>
    <s v="COMPRA DIRECTA FERRETERIA Y HERRAMIENTAS"/>
    <s v="1101828001"/>
    <s v="4"/>
    <d v="2025-01-22T00:00:00"/>
    <s v=""/>
    <s v="4200595284"/>
    <s v="130"/>
    <d v="2025-01-29T00:00:00"/>
    <d v="2025-01-30T00:00:00"/>
    <s v=""/>
    <d v="2025-02-10T00:00:00"/>
    <n v="30"/>
    <n v="8"/>
    <s v="Liberado"/>
    <n v="1"/>
    <n v="1"/>
    <n v="1"/>
    <n v="0"/>
    <n v="0"/>
    <n v="0"/>
    <s v="X"/>
    <s v="0.00"/>
    <s v=""/>
    <x v="16"/>
    <s v="OTROS FABRICANTES"/>
    <s v="1709800000500"/>
    <s v=""/>
    <n v="0"/>
    <n v="0"/>
    <m/>
    <s v="7218|JA2593_1001"/>
    <n v="12"/>
    <s v="-"/>
    <m/>
    <s v="YES"/>
    <n v="1"/>
    <s v=""/>
    <s v=""/>
    <n v="0"/>
    <s v="X"/>
    <n v="1"/>
    <s v=""/>
    <s v=""/>
    <s v=""/>
    <s v=""/>
    <n v="1"/>
    <n v="0"/>
    <m/>
    <n v="-354"/>
    <n v="0"/>
    <s v=""/>
    <s v=""/>
  </r>
  <r>
    <n v="304"/>
    <s v="32111502"/>
    <s v="Vishay 1.7 (Dia.) x 3.9mm Simple BZX55C6"/>
    <s v="1101828411"/>
    <s v="1"/>
    <d v="2025-01-23T00:00:00"/>
    <s v=""/>
    <s v="4800002840"/>
    <s v="580"/>
    <d v="2025-01-22T00:00:00"/>
    <s v=""/>
    <s v=""/>
    <d v="2025-01-24T00:00:00"/>
    <n v="0"/>
    <n v="0"/>
    <s v=""/>
    <n v="250"/>
    <n v="250"/>
    <n v="250"/>
    <n v="0"/>
    <n v="0"/>
    <n v="0"/>
    <s v="X"/>
    <s v="0.00"/>
    <s v=""/>
    <x v="0"/>
    <s v=""/>
    <s v="6997806"/>
    <s v=""/>
    <n v="0"/>
    <n v="0"/>
    <m/>
    <s v="7218|JA2585_1001"/>
    <n v="2"/>
    <s v="-"/>
    <m/>
    <s v="YES"/>
    <n v="250"/>
    <s v=""/>
    <s v=""/>
    <n v="0"/>
    <s v="X"/>
    <n v="1"/>
    <s v=""/>
    <s v=""/>
    <s v=""/>
    <s v=""/>
    <n v="1"/>
    <n v="0"/>
    <m/>
    <n v="-371"/>
    <n v="0"/>
    <s v=""/>
    <s v=""/>
  </r>
  <r>
    <n v="305"/>
    <s v="31201623"/>
    <s v="Adhesivo de contacto Teroson Terokal 244"/>
    <s v="1101828417"/>
    <s v="1"/>
    <d v="2025-01-23T00:00:00"/>
    <s v=""/>
    <s v="4800002840"/>
    <s v="600"/>
    <d v="2025-01-22T00:00:00"/>
    <s v=""/>
    <s v=""/>
    <d v="2025-01-24T00:00:00"/>
    <n v="0"/>
    <n v="0"/>
    <s v=""/>
    <n v="2"/>
    <n v="2"/>
    <n v="2"/>
    <n v="0"/>
    <n v="0"/>
    <n v="0"/>
    <s v="X"/>
    <s v="0.00"/>
    <s v=""/>
    <x v="0"/>
    <s v=""/>
    <s v="5246059"/>
    <s v=""/>
    <n v="0"/>
    <n v="0"/>
    <m/>
    <s v="7218|S24B05_P10253"/>
    <n v="2"/>
    <s v="-"/>
    <m/>
    <s v="YES"/>
    <n v="2"/>
    <s v=""/>
    <s v=""/>
    <n v="0"/>
    <s v="X"/>
    <n v="1"/>
    <s v=""/>
    <s v=""/>
    <s v=""/>
    <s v=""/>
    <n v="1"/>
    <n v="0"/>
    <m/>
    <n v="-371"/>
    <n v="0"/>
    <s v=""/>
    <s v=""/>
  </r>
  <r>
    <n v="306"/>
    <s v="32121506"/>
    <s v="Condensador cer&amp;#225;mico multicapa MLCC"/>
    <s v="1101828476"/>
    <s v="1"/>
    <d v="2025-01-23T00:00:00"/>
    <s v=""/>
    <s v="4800002841"/>
    <s v="30"/>
    <d v="2025-01-23T00:00:00"/>
    <s v=""/>
    <s v=""/>
    <d v="2025-01-24T00:00:00"/>
    <n v="0"/>
    <n v="0"/>
    <s v=""/>
    <n v="10"/>
    <n v="10"/>
    <n v="10"/>
    <n v="0"/>
    <n v="0"/>
    <n v="0"/>
    <s v="X"/>
    <s v="0.00"/>
    <s v=""/>
    <x v="0"/>
    <s v=""/>
    <s v="6994920"/>
    <s v=""/>
    <n v="0"/>
    <n v="0"/>
    <m/>
    <s v="7218|JA2594_1001"/>
    <n v="1"/>
    <s v="-"/>
    <m/>
    <s v="YES"/>
    <n v="10"/>
    <s v=""/>
    <s v=""/>
    <n v="0"/>
    <s v="X"/>
    <n v="1"/>
    <s v=""/>
    <s v=""/>
    <s v=""/>
    <s v=""/>
    <n v="1"/>
    <n v="0"/>
    <m/>
    <n v="-371"/>
    <n v="0"/>
    <s v=""/>
    <s v=""/>
  </r>
  <r>
    <n v="307"/>
    <s v="39121004"/>
    <s v="Fuente de alimentaci&amp;#243;n conmutada Ex"/>
    <s v="1101828497"/>
    <s v="1"/>
    <d v="2025-01-23T00:00:00"/>
    <s v=""/>
    <s v="4800002841"/>
    <s v="40"/>
    <d v="2025-01-23T00:00:00"/>
    <s v=""/>
    <s v=""/>
    <d v="2025-01-24T00:00:00"/>
    <n v="0"/>
    <n v="0"/>
    <s v=""/>
    <n v="1"/>
    <n v="1"/>
    <n v="1"/>
    <n v="0"/>
    <n v="0"/>
    <n v="0"/>
    <s v="X"/>
    <s v="0.00"/>
    <s v=""/>
    <x v="0"/>
    <s v=""/>
    <s v="6273787"/>
    <s v=""/>
    <n v="0"/>
    <n v="0"/>
    <m/>
    <s v="7218|JA2585_1001"/>
    <n v="1"/>
    <s v="-"/>
    <m/>
    <s v="YES"/>
    <n v="1"/>
    <s v=""/>
    <s v=""/>
    <n v="0"/>
    <s v="X"/>
    <n v="1"/>
    <s v=""/>
    <s v=""/>
    <s v=""/>
    <s v=""/>
    <n v="1"/>
    <n v="0"/>
    <m/>
    <n v="-371"/>
    <n v="0"/>
    <s v=""/>
    <s v=""/>
  </r>
  <r>
    <n v="308"/>
    <s v="39121402"/>
    <s v="Clavija Legrand de 2P+E de color Negro,"/>
    <s v="1101828497"/>
    <s v="2"/>
    <d v="2025-01-23T00:00:00"/>
    <s v=""/>
    <s v="4800002841"/>
    <s v="50"/>
    <d v="2025-01-23T00:00:00"/>
    <s v=""/>
    <s v=""/>
    <d v="2025-01-24T00:00:00"/>
    <n v="0"/>
    <n v="0"/>
    <s v=""/>
    <n v="1"/>
    <n v="1"/>
    <n v="1"/>
    <n v="0"/>
    <n v="0"/>
    <n v="0"/>
    <s v="X"/>
    <s v="0.00"/>
    <s v=""/>
    <x v="0"/>
    <s v=""/>
    <s v="2008444"/>
    <s v=""/>
    <n v="0"/>
    <n v="0"/>
    <m/>
    <s v="7218|JA2585_1001"/>
    <n v="1"/>
    <s v="-"/>
    <m/>
    <s v="YES"/>
    <n v="1"/>
    <s v=""/>
    <s v=""/>
    <n v="0"/>
    <s v="X"/>
    <n v="1"/>
    <s v=""/>
    <s v=""/>
    <s v=""/>
    <s v=""/>
    <n v="1"/>
    <n v="0"/>
    <m/>
    <n v="-371"/>
    <n v="0"/>
    <s v=""/>
    <s v=""/>
  </r>
  <r>
    <n v="309"/>
    <s v="39121402"/>
    <s v="Clavija Legrand de 2P+E de color Negro,"/>
    <s v="1101828497"/>
    <s v="3"/>
    <d v="2025-01-23T00:00:00"/>
    <s v=""/>
    <s v="4800002841"/>
    <s v="60"/>
    <d v="2025-01-23T00:00:00"/>
    <s v=""/>
    <s v=""/>
    <d v="2025-01-24T00:00:00"/>
    <n v="0"/>
    <n v="0"/>
    <s v=""/>
    <n v="20"/>
    <n v="20"/>
    <n v="20"/>
    <n v="0"/>
    <n v="0"/>
    <n v="0"/>
    <s v="X"/>
    <s v="0.00"/>
    <s v=""/>
    <x v="0"/>
    <s v=""/>
    <s v="7050872"/>
    <s v=""/>
    <n v="0"/>
    <n v="0"/>
    <m/>
    <s v="7218|JA2585_1001"/>
    <n v="1"/>
    <s v="-"/>
    <m/>
    <s v="YES"/>
    <n v="20"/>
    <s v=""/>
    <s v=""/>
    <n v="0"/>
    <s v="X"/>
    <n v="1"/>
    <s v=""/>
    <s v=""/>
    <s v=""/>
    <s v=""/>
    <n v="1"/>
    <n v="0"/>
    <m/>
    <n v="-371"/>
    <n v="0"/>
    <s v=""/>
    <s v=""/>
  </r>
  <r>
    <n v="310"/>
    <s v="27111714"/>
    <s v="Llave en cruz para armario de control RS"/>
    <s v="1101828497"/>
    <s v="4"/>
    <d v="2025-01-23T00:00:00"/>
    <s v=""/>
    <s v="4800002841"/>
    <s v="70"/>
    <d v="2025-01-23T00:00:00"/>
    <s v=""/>
    <s v=""/>
    <d v="2025-01-24T00:00:00"/>
    <n v="0"/>
    <n v="0"/>
    <s v=""/>
    <n v="1"/>
    <n v="1"/>
    <n v="1"/>
    <n v="0"/>
    <n v="0"/>
    <n v="0"/>
    <s v="X"/>
    <s v="0.00"/>
    <s v=""/>
    <x v="0"/>
    <s v=""/>
    <s v="8417005"/>
    <s v=""/>
    <n v="0"/>
    <n v="0"/>
    <m/>
    <s v="7218|JA2585_1001"/>
    <n v="1"/>
    <s v="-"/>
    <m/>
    <s v="YES"/>
    <n v="1"/>
    <s v=""/>
    <s v=""/>
    <n v="0"/>
    <s v="X"/>
    <n v="1"/>
    <s v=""/>
    <s v=""/>
    <s v=""/>
    <s v=""/>
    <n v="1"/>
    <n v="0"/>
    <m/>
    <n v="-371"/>
    <n v="0"/>
    <s v=""/>
    <s v=""/>
  </r>
  <r>
    <n v="311"/>
    <s v="26121636"/>
    <s v="Cable de alimentaci&amp;#243;n RS PRO Negro"/>
    <s v="1101828497"/>
    <s v="5"/>
    <d v="2025-01-23T00:00:00"/>
    <s v=""/>
    <s v="4800002841"/>
    <s v="80"/>
    <d v="2025-01-23T00:00:00"/>
    <s v=""/>
    <s v=""/>
    <d v="2025-01-24T00:00:00"/>
    <n v="0"/>
    <n v="0"/>
    <s v=""/>
    <n v="1"/>
    <n v="1"/>
    <n v="1"/>
    <n v="0"/>
    <n v="0"/>
    <n v="0"/>
    <s v="X"/>
    <s v="0.00"/>
    <s v=""/>
    <x v="0"/>
    <s v=""/>
    <s v="1230958"/>
    <s v=""/>
    <n v="0"/>
    <n v="0"/>
    <m/>
    <s v="7218|JA2585_1001"/>
    <n v="1"/>
    <s v="-"/>
    <m/>
    <s v="YES"/>
    <n v="1"/>
    <s v=""/>
    <s v=""/>
    <n v="0"/>
    <s v="X"/>
    <n v="1"/>
    <s v=""/>
    <s v=""/>
    <s v=""/>
    <s v=""/>
    <n v="1"/>
    <n v="0"/>
    <m/>
    <n v="-371"/>
    <n v="0"/>
    <s v=""/>
    <s v=""/>
  </r>
  <r>
    <n v="312"/>
    <s v="1261190420000"/>
    <s v="BATERIA RECARG P/IMPRESOR RHINO4200/5200"/>
    <s v="1101829056"/>
    <s v="1"/>
    <d v="2025-01-24T00:00:00"/>
    <s v=""/>
    <s v="4200595281"/>
    <s v="10"/>
    <d v="2025-01-29T00:00:00"/>
    <d v="2025-01-29T00:00:00"/>
    <s v=""/>
    <d v="2025-02-12T00:00:00"/>
    <n v="40"/>
    <n v="8"/>
    <s v="Liberado"/>
    <n v="1"/>
    <n v="1"/>
    <n v="1"/>
    <n v="0"/>
    <n v="1"/>
    <n v="0"/>
    <s v="X"/>
    <s v="0.00"/>
    <s v=""/>
    <x v="25"/>
    <s v="DYMO"/>
    <s v="1759398"/>
    <s v=""/>
    <n v="0"/>
    <n v="0"/>
    <m/>
    <s v="7218|S24B05_P10322"/>
    <n v="14"/>
    <s v="-"/>
    <m/>
    <s v="YES"/>
    <n v="1"/>
    <s v=""/>
    <s v=""/>
    <n v="0"/>
    <s v="X"/>
    <n v="1"/>
    <s v=""/>
    <s v=""/>
    <s v=""/>
    <s v=""/>
    <n v="1"/>
    <n v="0"/>
    <m/>
    <n v="-352"/>
    <n v="0"/>
    <s v=""/>
    <s v=""/>
  </r>
  <r>
    <n v="313"/>
    <s v=""/>
    <s v="REFORMA ESCALERA BAHIA 3"/>
    <s v="1101829104"/>
    <s v="1"/>
    <d v="2025-01-24T00:00:00"/>
    <s v=""/>
    <s v="4300339373"/>
    <s v="10"/>
    <d v="2025-01-27T00:00:00"/>
    <d v="2025-01-28T00:00:00"/>
    <s v=""/>
    <d v="2025-03-17T00:00:00"/>
    <n v="0"/>
    <n v="0"/>
    <s v="Liberado"/>
    <n v="1"/>
    <n v="1"/>
    <n v="0"/>
    <n v="0"/>
    <n v="0"/>
    <n v="0"/>
    <s v="X"/>
    <s v="0.00"/>
    <s v=""/>
    <x v="26"/>
    <s v=""/>
    <s v=""/>
    <s v=""/>
    <n v="0"/>
    <n v="0"/>
    <m/>
    <s v="7218|S24B05_S1075"/>
    <n v="49"/>
    <s v="-"/>
    <m/>
    <s v="YES"/>
    <n v="0"/>
    <s v=""/>
    <s v=""/>
    <n v="0"/>
    <s v="X"/>
    <n v="1"/>
    <s v=""/>
    <s v=""/>
    <s v=""/>
    <s v=""/>
    <n v="1"/>
    <n v="0"/>
    <m/>
    <n v="-319"/>
    <n v="0"/>
    <s v=""/>
    <s v=""/>
  </r>
  <r>
    <n v="314"/>
    <s v="1359900000500"/>
    <s v="COMPRA DIRECTA ELECTRICOS/ELECTRONICOS"/>
    <s v="1101829654"/>
    <s v="1"/>
    <d v="2025-01-27T00:00:00"/>
    <s v=""/>
    <s v="4200595602"/>
    <s v="80"/>
    <d v="2025-01-30T00:00:00"/>
    <d v="2025-01-30T00:00:00"/>
    <s v=""/>
    <d v="2025-02-14T00:00:00"/>
    <n v="30"/>
    <n v="8"/>
    <s v="Liberado"/>
    <n v="1"/>
    <n v="1"/>
    <n v="1"/>
    <n v="0"/>
    <n v="0"/>
    <n v="0"/>
    <s v="X"/>
    <s v="0.00"/>
    <s v=""/>
    <x v="6"/>
    <s v="OTROS FABRICANTES"/>
    <s v="1359900000500"/>
    <s v=""/>
    <n v="0"/>
    <n v="0"/>
    <m/>
    <s v="7218|JA2593_1001"/>
    <n v="15"/>
    <s v="-"/>
    <m/>
    <s v="YES"/>
    <n v="1"/>
    <s v=""/>
    <s v=""/>
    <n v="0"/>
    <s v="X"/>
    <n v="1"/>
    <s v=""/>
    <s v=""/>
    <s v=""/>
    <s v=""/>
    <n v="1"/>
    <n v="0"/>
    <m/>
    <n v="-350"/>
    <n v="0"/>
    <s v=""/>
    <s v=""/>
  </r>
  <r>
    <n v="315"/>
    <s v="1359900000500"/>
    <s v="COMPRA DIRECTA ELECTRICOS/ELECTRONICOS"/>
    <s v="1101829654"/>
    <s v="2"/>
    <d v="2025-01-27T00:00:00"/>
    <s v=""/>
    <s v="4200595602"/>
    <s v="90"/>
    <d v="2025-01-30T00:00:00"/>
    <d v="2025-01-30T00:00:00"/>
    <s v=""/>
    <d v="2025-02-14T00:00:00"/>
    <n v="30"/>
    <n v="8"/>
    <s v="Liberado"/>
    <n v="1"/>
    <n v="1"/>
    <n v="1"/>
    <n v="0"/>
    <n v="0"/>
    <n v="0"/>
    <s v="X"/>
    <s v="0.00"/>
    <s v=""/>
    <x v="6"/>
    <s v="OTROS FABRICANTES"/>
    <s v="1359900000500"/>
    <s v=""/>
    <n v="0"/>
    <n v="0"/>
    <m/>
    <s v="7218|JA2593_1001"/>
    <n v="15"/>
    <s v="-"/>
    <m/>
    <s v="YES"/>
    <n v="1"/>
    <s v=""/>
    <s v=""/>
    <n v="0"/>
    <s v="X"/>
    <n v="1"/>
    <s v=""/>
    <s v=""/>
    <s v=""/>
    <s v=""/>
    <n v="1"/>
    <n v="0"/>
    <m/>
    <n v="-350"/>
    <n v="0"/>
    <s v=""/>
    <s v=""/>
  </r>
  <r>
    <n v="316"/>
    <s v="39121404"/>
    <s v="Puntera hueca de crimpado TE Connectivit"/>
    <s v="1101829712"/>
    <s v="1"/>
    <d v="2025-01-27T00:00:00"/>
    <s v=""/>
    <s v="4800002844"/>
    <s v="300"/>
    <d v="2025-01-27T00:00:00"/>
    <s v=""/>
    <s v=""/>
    <d v="2025-01-28T00:00:00"/>
    <n v="0"/>
    <n v="0"/>
    <s v=""/>
    <n v="50"/>
    <n v="50"/>
    <n v="50"/>
    <n v="0"/>
    <n v="0"/>
    <n v="0"/>
    <s v="X"/>
    <s v="0.00"/>
    <s v=""/>
    <x v="0"/>
    <s v=""/>
    <s v="7187359"/>
    <s v=""/>
    <n v="0"/>
    <n v="0"/>
    <m/>
    <s v="7218|JA2585_1001"/>
    <n v="1"/>
    <s v="-"/>
    <m/>
    <s v="YES"/>
    <n v="50"/>
    <s v=""/>
    <s v=""/>
    <n v="0"/>
    <s v="X"/>
    <n v="1"/>
    <s v=""/>
    <s v=""/>
    <s v=""/>
    <s v=""/>
    <n v="1"/>
    <n v="0"/>
    <m/>
    <n v="-367"/>
    <n v="0"/>
    <s v=""/>
    <s v=""/>
  </r>
  <r>
    <n v="317"/>
    <s v="39121432"/>
    <s v="Terminal redondo no aislado de N&amp;#237;qu"/>
    <s v="1101829712"/>
    <s v="2"/>
    <d v="2025-01-27T00:00:00"/>
    <s v=""/>
    <s v="4800002844"/>
    <s v="310"/>
    <d v="2025-01-27T00:00:00"/>
    <s v=""/>
    <s v=""/>
    <d v="2025-01-28T00:00:00"/>
    <n v="0"/>
    <n v="0"/>
    <s v=""/>
    <n v="20"/>
    <n v="20"/>
    <n v="20"/>
    <n v="0"/>
    <n v="0"/>
    <n v="0"/>
    <s v="X"/>
    <s v="0.00"/>
    <s v=""/>
    <x v="0"/>
    <s v=""/>
    <s v="1611285"/>
    <s v=""/>
    <n v="0"/>
    <n v="0"/>
    <m/>
    <s v="7218|JA2585_1001"/>
    <n v="1"/>
    <s v="-"/>
    <m/>
    <s v="YES"/>
    <n v="20"/>
    <s v=""/>
    <s v=""/>
    <n v="0"/>
    <s v="X"/>
    <n v="1"/>
    <s v=""/>
    <s v=""/>
    <s v=""/>
    <s v=""/>
    <n v="1"/>
    <n v="0"/>
    <m/>
    <n v="-367"/>
    <n v="0"/>
    <s v=""/>
    <s v=""/>
  </r>
  <r>
    <n v="318"/>
    <s v="32000000"/>
    <s v="Conector circular MIL-C-38999 serie III"/>
    <s v="1101829869"/>
    <s v="1"/>
    <d v="2025-01-27T00:00:00"/>
    <s v=""/>
    <s v="4800002845"/>
    <s v="400"/>
    <d v="2025-01-27T00:00:00"/>
    <s v=""/>
    <s v=""/>
    <d v="2025-01-28T00:00:00"/>
    <n v="0"/>
    <n v="0"/>
    <s v=""/>
    <n v="1"/>
    <n v="1"/>
    <n v="1"/>
    <n v="0"/>
    <n v="0"/>
    <n v="0"/>
    <s v="X"/>
    <s v="0.00"/>
    <s v=""/>
    <x v="0"/>
    <s v=""/>
    <s v="2804851"/>
    <s v=""/>
    <n v="0"/>
    <n v="0"/>
    <m/>
    <s v="7218|JA2585_1001"/>
    <n v="1"/>
    <s v="-"/>
    <m/>
    <s v="YES"/>
    <n v="1"/>
    <s v=""/>
    <s v=""/>
    <n v="0"/>
    <s v="X"/>
    <n v="1"/>
    <s v=""/>
    <s v=""/>
    <s v=""/>
    <s v=""/>
    <n v="1"/>
    <n v="0"/>
    <m/>
    <n v="-367"/>
    <n v="0"/>
    <s v=""/>
    <s v=""/>
  </r>
  <r>
    <n v="319"/>
    <s v="1709800000500"/>
    <s v="COMPRA DIRECTA FERRETERIA Y HERRAMIENTAS"/>
    <s v="1101829887"/>
    <s v="1"/>
    <d v="2025-01-27T00:00:00"/>
    <s v=""/>
    <s v="4200596100"/>
    <s v="10"/>
    <d v="2025-02-03T00:00:00"/>
    <d v="2025-02-03T00:00:00"/>
    <s v=""/>
    <d v="2025-02-17T00:00:00"/>
    <n v="30"/>
    <n v="8"/>
    <s v="Liberado"/>
    <n v="1"/>
    <n v="1"/>
    <n v="1"/>
    <n v="0"/>
    <n v="0"/>
    <n v="0"/>
    <s v="X"/>
    <s v="0.00"/>
    <s v=""/>
    <x v="4"/>
    <s v="OTROS FABRICANTES"/>
    <s v="1709800000500"/>
    <s v=""/>
    <n v="0"/>
    <n v="0"/>
    <m/>
    <s v="7218|JA2593_1001"/>
    <n v="14"/>
    <s v="-"/>
    <m/>
    <s v="YES"/>
    <n v="1"/>
    <s v=""/>
    <s v=""/>
    <n v="0"/>
    <s v="X"/>
    <n v="1"/>
    <s v=""/>
    <s v=""/>
    <s v=""/>
    <s v=""/>
    <n v="1"/>
    <n v="0"/>
    <m/>
    <n v="-347"/>
    <n v="0"/>
    <s v=""/>
    <s v=""/>
  </r>
  <r>
    <n v="320"/>
    <s v="1359900000500"/>
    <s v="COMPRA DIRECTA ELECTRICOS/ELECTRONICOS"/>
    <s v="1101829888"/>
    <s v="1"/>
    <d v="2025-01-27T00:00:00"/>
    <s v=""/>
    <s v="4200596100"/>
    <s v="20"/>
    <d v="2025-02-03T00:00:00"/>
    <d v="2025-02-03T00:00:00"/>
    <s v=""/>
    <d v="2025-02-17T00:00:00"/>
    <n v="30"/>
    <n v="8"/>
    <s v="Liberado"/>
    <n v="1"/>
    <n v="1"/>
    <n v="1"/>
    <n v="0"/>
    <n v="0"/>
    <n v="0"/>
    <s v="X"/>
    <s v="0.00"/>
    <s v=""/>
    <x v="4"/>
    <s v="OTROS FABRICANTES"/>
    <s v="1359900000500"/>
    <s v=""/>
    <n v="0"/>
    <n v="0"/>
    <m/>
    <s v="7218|JA2593_1001"/>
    <n v="14"/>
    <s v="-"/>
    <m/>
    <s v="YES"/>
    <n v="1"/>
    <s v=""/>
    <s v=""/>
    <n v="0"/>
    <s v="X"/>
    <n v="1"/>
    <s v=""/>
    <s v=""/>
    <s v=""/>
    <s v=""/>
    <n v="1"/>
    <n v="0"/>
    <m/>
    <n v="-347"/>
    <n v="0"/>
    <s v=""/>
    <s v=""/>
  </r>
  <r>
    <n v="321"/>
    <s v="1359900000500"/>
    <s v="COMPRA DIRECTA ELECTRICOS/ELECTRONICOS"/>
    <s v="1101829913"/>
    <s v="1"/>
    <d v="2025-01-27T00:00:00"/>
    <s v=""/>
    <s v="4200596107"/>
    <s v="80"/>
    <d v="2025-02-03T00:00:00"/>
    <d v="2025-02-03T00:00:00"/>
    <s v=""/>
    <d v="2025-02-17T00:00:00"/>
    <n v="30"/>
    <n v="8"/>
    <s v="Liberado"/>
    <n v="1"/>
    <n v="1"/>
    <n v="1"/>
    <n v="0"/>
    <n v="0"/>
    <n v="0"/>
    <s v="X"/>
    <s v="0.00"/>
    <s v=""/>
    <x v="4"/>
    <s v="OTROS FABRICANTES"/>
    <s v="1359900000500"/>
    <s v=""/>
    <n v="0"/>
    <n v="0"/>
    <m/>
    <s v="7218|JA2593_1001"/>
    <n v="14"/>
    <s v="-"/>
    <m/>
    <s v="YES"/>
    <n v="1"/>
    <s v=""/>
    <s v=""/>
    <n v="0"/>
    <s v="X"/>
    <n v="1"/>
    <s v=""/>
    <s v=""/>
    <s v=""/>
    <s v=""/>
    <n v="1"/>
    <n v="0"/>
    <m/>
    <n v="-347"/>
    <n v="0"/>
    <s v=""/>
    <s v=""/>
  </r>
  <r>
    <n v="322"/>
    <s v="1709800000500"/>
    <s v="COMPRA DIRECTA FERRETERIA Y HERRAMIENTAS"/>
    <s v="1101829941"/>
    <s v="1"/>
    <d v="2025-01-27T00:00:00"/>
    <s v=""/>
    <s v="4200596234"/>
    <s v="60"/>
    <d v="2025-02-04T00:00:00"/>
    <d v="2025-02-04T00:00:00"/>
    <s v=""/>
    <d v="2025-02-17T00:00:00"/>
    <n v="30"/>
    <n v="8"/>
    <s v="Liberado"/>
    <n v="1"/>
    <n v="1"/>
    <n v="1"/>
    <n v="0"/>
    <n v="0"/>
    <n v="0"/>
    <s v="X"/>
    <s v="0.00"/>
    <s v=""/>
    <x v="23"/>
    <s v="OTROS FABRICANTES"/>
    <s v="1709800000500"/>
    <s v=""/>
    <n v="0"/>
    <n v="0"/>
    <m/>
    <s v="7218|S24B05_S1075"/>
    <n v="13"/>
    <s v="-"/>
    <m/>
    <s v="YES"/>
    <n v="1"/>
    <s v=""/>
    <s v=""/>
    <n v="0"/>
    <s v="X"/>
    <n v="1"/>
    <s v=""/>
    <s v=""/>
    <s v=""/>
    <s v=""/>
    <n v="1"/>
    <n v="0"/>
    <m/>
    <n v="-347"/>
    <n v="0"/>
    <s v=""/>
    <s v=""/>
  </r>
  <r>
    <n v="323"/>
    <s v="7889090900000"/>
    <s v="ROPA LABORAL CATALOGO INDRA"/>
    <s v="1101830334"/>
    <s v="1"/>
    <d v="2025-01-28T00:00:00"/>
    <s v=""/>
    <s v="4900010251"/>
    <s v="10"/>
    <d v="2025-01-28T00:00:00"/>
    <s v=""/>
    <s v=""/>
    <d v="2025-03-31T00:00:00"/>
    <n v="40"/>
    <n v="8"/>
    <s v=""/>
    <n v="1"/>
    <n v="1"/>
    <n v="1"/>
    <n v="0"/>
    <n v="0"/>
    <n v="0"/>
    <s v="X"/>
    <s v="0.00"/>
    <s v=""/>
    <x v="27"/>
    <s v="INDRA SISTEMAS S.A."/>
    <s v="7889090900000"/>
    <s v=""/>
    <n v="0"/>
    <n v="0"/>
    <m/>
    <s v="7218|JA2594_1001"/>
    <n v="62"/>
    <s v="-"/>
    <m/>
    <s v="YES"/>
    <n v="1"/>
    <s v=""/>
    <s v=""/>
    <n v="0"/>
    <s v="X"/>
    <n v="1"/>
    <s v=""/>
    <s v=""/>
    <s v=""/>
    <s v=""/>
    <n v="1"/>
    <n v="0"/>
    <m/>
    <n v="-305"/>
    <n v="0"/>
    <s v=""/>
    <s v=""/>
  </r>
  <r>
    <n v="324"/>
    <s v="39121402"/>
    <s v="Punto de toma de tierra para rack para p"/>
    <s v="1101831419"/>
    <s v="1"/>
    <d v="2025-01-30T00:00:00"/>
    <s v=""/>
    <s v="4800002850"/>
    <s v="280"/>
    <d v="2025-01-29T00:00:00"/>
    <s v=""/>
    <s v=""/>
    <d v="2025-01-31T00:00:00"/>
    <n v="0"/>
    <n v="0"/>
    <s v=""/>
    <n v="4"/>
    <n v="4"/>
    <n v="4"/>
    <n v="0"/>
    <n v="0"/>
    <n v="0"/>
    <s v="X"/>
    <s v="0.00"/>
    <s v=""/>
    <x v="0"/>
    <s v=""/>
    <s v="0392141"/>
    <s v=""/>
    <n v="0"/>
    <n v="0"/>
    <m/>
    <s v="7218|JA2585_1001"/>
    <n v="2"/>
    <s v="-"/>
    <m/>
    <s v="YES"/>
    <n v="4"/>
    <s v=""/>
    <s v=""/>
    <n v="0"/>
    <s v="X"/>
    <n v="1"/>
    <s v=""/>
    <s v=""/>
    <s v=""/>
    <s v=""/>
    <n v="1"/>
    <n v="0"/>
    <m/>
    <n v="-364"/>
    <n v="0"/>
    <s v=""/>
    <s v=""/>
  </r>
  <r>
    <n v="325"/>
    <s v="39121404"/>
    <s v="Puntera hueca de crimpado TE Connectivit"/>
    <s v="1101831419"/>
    <s v="2"/>
    <d v="2025-01-30T00:00:00"/>
    <s v=""/>
    <s v="4800002850"/>
    <s v="290"/>
    <d v="2025-01-29T00:00:00"/>
    <s v=""/>
    <s v=""/>
    <d v="2025-01-31T00:00:00"/>
    <n v="0"/>
    <n v="0"/>
    <s v=""/>
    <n v="50"/>
    <n v="50"/>
    <n v="50"/>
    <n v="0"/>
    <n v="0"/>
    <n v="0"/>
    <s v="X"/>
    <s v="0.00"/>
    <s v=""/>
    <x v="0"/>
    <s v=""/>
    <s v="7187359"/>
    <s v=""/>
    <n v="0"/>
    <n v="0"/>
    <m/>
    <s v="7218|JA2585_1001"/>
    <n v="2"/>
    <s v="-"/>
    <m/>
    <s v="YES"/>
    <n v="50"/>
    <s v=""/>
    <s v=""/>
    <n v="0"/>
    <s v="X"/>
    <n v="1"/>
    <s v=""/>
    <s v=""/>
    <s v=""/>
    <s v=""/>
    <n v="1"/>
    <n v="0"/>
    <m/>
    <n v="-364"/>
    <n v="0"/>
    <s v=""/>
    <s v=""/>
  </r>
  <r>
    <n v="326"/>
    <s v="1359900000500"/>
    <s v="COMPRA DIRECTA ELECTRICOS/ELECTRONICOS"/>
    <s v="1101831641"/>
    <s v="1"/>
    <d v="2025-01-30T00:00:00"/>
    <s v=""/>
    <s v="4200596485"/>
    <s v="20"/>
    <d v="2025-02-05T00:00:00"/>
    <d v="2025-02-06T00:00:00"/>
    <s v=""/>
    <d v="2025-02-19T00:00:00"/>
    <n v="30"/>
    <n v="8"/>
    <s v="Liberado"/>
    <n v="1"/>
    <n v="1"/>
    <n v="1"/>
    <n v="0"/>
    <n v="0"/>
    <n v="0"/>
    <s v="X"/>
    <s v="0.00"/>
    <s v=""/>
    <x v="4"/>
    <s v="OTROS FABRICANTES"/>
    <s v="1359900000500"/>
    <s v=""/>
    <n v="0"/>
    <n v="0"/>
    <m/>
    <s v="7218|JA2594_1001"/>
    <n v="14"/>
    <s v="-"/>
    <m/>
    <s v="YES"/>
    <n v="1"/>
    <s v=""/>
    <s v=""/>
    <n v="0"/>
    <s v="X"/>
    <n v="1"/>
    <s v=""/>
    <s v=""/>
    <s v=""/>
    <s v=""/>
    <n v="1"/>
    <n v="0"/>
    <m/>
    <n v="-345"/>
    <n v="0"/>
    <s v=""/>
    <s v=""/>
  </r>
  <r>
    <n v="327"/>
    <s v="1359900000500"/>
    <s v="COMPRA DIRECTA ELECTRICOS/ELECTRONICOS"/>
    <s v="1101831641"/>
    <s v="2"/>
    <d v="2025-01-30T00:00:00"/>
    <s v=""/>
    <s v="4200596485"/>
    <s v="30"/>
    <d v="2025-02-05T00:00:00"/>
    <d v="2025-02-06T00:00:00"/>
    <s v=""/>
    <d v="2025-02-19T00:00:00"/>
    <n v="30"/>
    <n v="8"/>
    <s v="Liberado"/>
    <n v="1"/>
    <n v="1"/>
    <n v="1"/>
    <n v="0"/>
    <n v="0"/>
    <n v="0"/>
    <s v="X"/>
    <s v="0.00"/>
    <s v=""/>
    <x v="4"/>
    <s v="OTROS FABRICANTES"/>
    <s v="1359900000500"/>
    <s v=""/>
    <n v="0"/>
    <n v="0"/>
    <m/>
    <s v="7218|JA2594_1001"/>
    <n v="14"/>
    <s v="-"/>
    <m/>
    <s v="YES"/>
    <n v="1"/>
    <s v=""/>
    <s v=""/>
    <n v="0"/>
    <s v="X"/>
    <n v="1"/>
    <s v=""/>
    <s v=""/>
    <s v=""/>
    <s v=""/>
    <n v="1"/>
    <n v="0"/>
    <m/>
    <n v="-345"/>
    <n v="0"/>
    <s v=""/>
    <s v=""/>
  </r>
  <r>
    <n v="328"/>
    <s v="1359900000500"/>
    <s v="COMPRA DIRECTA ELECTRICOS/ELECTRONICOS"/>
    <s v="1101831671"/>
    <s v="1"/>
    <d v="2025-01-30T00:00:00"/>
    <s v=""/>
    <s v="4200596485"/>
    <s v="40"/>
    <d v="2025-02-05T00:00:00"/>
    <d v="2025-02-06T00:00:00"/>
    <s v=""/>
    <d v="2025-02-19T00:00:00"/>
    <n v="30"/>
    <n v="8"/>
    <s v="Liberado"/>
    <n v="1"/>
    <n v="1"/>
    <n v="1"/>
    <n v="0"/>
    <n v="0"/>
    <n v="0"/>
    <s v="X"/>
    <s v="0.00"/>
    <s v=""/>
    <x v="4"/>
    <s v="OTROS FABRICANTES"/>
    <s v="1359900000500"/>
    <s v=""/>
    <n v="0"/>
    <n v="0"/>
    <m/>
    <s v="7218|JA2594_1001"/>
    <n v="14"/>
    <s v="-"/>
    <m/>
    <s v="YES"/>
    <n v="1"/>
    <s v=""/>
    <s v=""/>
    <n v="0"/>
    <s v="X"/>
    <n v="1"/>
    <s v=""/>
    <s v=""/>
    <s v=""/>
    <s v=""/>
    <n v="1"/>
    <n v="0"/>
    <m/>
    <n v="-345"/>
    <n v="0"/>
    <s v=""/>
    <s v=""/>
  </r>
  <r>
    <n v="329"/>
    <s v="1359900000500"/>
    <s v="COMPRA DIRECTA ELECTRICOS/ELECTRONICOS"/>
    <s v="1101831749"/>
    <s v="1"/>
    <d v="2025-01-30T00:00:00"/>
    <s v=""/>
    <s v="4200596508"/>
    <s v="30"/>
    <d v="2025-02-05T00:00:00"/>
    <d v="2025-02-06T00:00:00"/>
    <s v=""/>
    <d v="2025-02-19T00:00:00"/>
    <n v="30"/>
    <n v="8"/>
    <s v="Liberado"/>
    <n v="1"/>
    <n v="1"/>
    <n v="1"/>
    <n v="0"/>
    <n v="0"/>
    <n v="0"/>
    <s v="X"/>
    <s v="0.00"/>
    <s v=""/>
    <x v="4"/>
    <s v="OTROS FABRICANTES"/>
    <s v="1359900000500"/>
    <s v=""/>
    <n v="0"/>
    <n v="0"/>
    <m/>
    <s v="7218|JA2582_1001"/>
    <n v="14"/>
    <s v="-"/>
    <m/>
    <s v="YES"/>
    <n v="1"/>
    <s v=""/>
    <s v=""/>
    <n v="0"/>
    <s v="X"/>
    <n v="1"/>
    <s v=""/>
    <s v=""/>
    <s v=""/>
    <s v=""/>
    <n v="1"/>
    <n v="0"/>
    <m/>
    <n v="-345"/>
    <n v="0"/>
    <s v=""/>
    <s v=""/>
  </r>
  <r>
    <n v="330"/>
    <s v="1359900000500"/>
    <s v="COMPRA DIRECTA ELECTRICOS/ELECTRONICOS"/>
    <s v="1101831775"/>
    <s v="1"/>
    <d v="2025-01-30T00:00:00"/>
    <s v=""/>
    <s v="4200596514"/>
    <s v="10"/>
    <d v="2025-02-05T00:00:00"/>
    <d v="2025-02-06T00:00:00"/>
    <s v=""/>
    <d v="2025-02-19T00:00:00"/>
    <n v="30"/>
    <n v="8"/>
    <s v="Liberado"/>
    <n v="1"/>
    <n v="1"/>
    <n v="1"/>
    <n v="0"/>
    <n v="0"/>
    <n v="0"/>
    <s v="X"/>
    <s v="0.00"/>
    <s v=""/>
    <x v="6"/>
    <s v="OTROS FABRICANTES"/>
    <s v="1359900000500"/>
    <s v=""/>
    <n v="0"/>
    <n v="0"/>
    <m/>
    <s v="7218|JA2593_1001"/>
    <n v="14"/>
    <s v="-"/>
    <m/>
    <s v="YES"/>
    <n v="1"/>
    <s v=""/>
    <s v=""/>
    <n v="0"/>
    <s v="X"/>
    <n v="1"/>
    <s v=""/>
    <s v=""/>
    <s v=""/>
    <s v=""/>
    <n v="1"/>
    <n v="0"/>
    <m/>
    <n v="-345"/>
    <n v="0"/>
    <s v=""/>
    <s v=""/>
  </r>
  <r>
    <n v="331"/>
    <s v="1359900000500"/>
    <s v="COMPRA DIRECTA ELECTRICOS/ELECTRONICOS"/>
    <s v="1101831775"/>
    <s v="2"/>
    <d v="2025-01-30T00:00:00"/>
    <s v=""/>
    <s v="4200596514"/>
    <s v="20"/>
    <d v="2025-02-05T00:00:00"/>
    <d v="2025-02-06T00:00:00"/>
    <s v=""/>
    <d v="2025-02-19T00:00:00"/>
    <n v="30"/>
    <n v="8"/>
    <s v="Liberado"/>
    <n v="1"/>
    <n v="1"/>
    <n v="1"/>
    <n v="0"/>
    <n v="0"/>
    <n v="0"/>
    <s v="X"/>
    <s v="0.00"/>
    <s v=""/>
    <x v="6"/>
    <s v="OTROS FABRICANTES"/>
    <s v="1359900000500"/>
    <s v=""/>
    <n v="0"/>
    <n v="0"/>
    <m/>
    <s v="7218|JA2593_1001"/>
    <n v="14"/>
    <s v="-"/>
    <m/>
    <s v="YES"/>
    <n v="1"/>
    <s v=""/>
    <s v=""/>
    <n v="0"/>
    <s v="X"/>
    <n v="1"/>
    <s v=""/>
    <s v=""/>
    <s v=""/>
    <s v=""/>
    <n v="1"/>
    <n v="0"/>
    <m/>
    <n v="-345"/>
    <n v="0"/>
    <s v=""/>
    <s v=""/>
  </r>
  <r>
    <n v="332"/>
    <s v="1359900000500"/>
    <s v="COMPRA DIRECTA ELECTRICOS/ELECTRONICOS"/>
    <s v="1101831775"/>
    <s v="3"/>
    <d v="2025-01-30T00:00:00"/>
    <s v=""/>
    <s v="4200596514"/>
    <s v="30"/>
    <d v="2025-02-05T00:00:00"/>
    <d v="2025-02-06T00:00:00"/>
    <s v=""/>
    <d v="2025-02-19T00:00:00"/>
    <n v="30"/>
    <n v="8"/>
    <s v="Liberado"/>
    <n v="1"/>
    <n v="1"/>
    <n v="1"/>
    <n v="0"/>
    <n v="0"/>
    <n v="0"/>
    <s v="X"/>
    <s v="0.00"/>
    <s v=""/>
    <x v="6"/>
    <s v="OTROS FABRICANTES"/>
    <s v="1359900000500"/>
    <s v=""/>
    <n v="0"/>
    <n v="0"/>
    <m/>
    <s v="7218|JA2593_1001"/>
    <n v="14"/>
    <s v="-"/>
    <m/>
    <s v="YES"/>
    <n v="1"/>
    <s v=""/>
    <s v=""/>
    <n v="0"/>
    <s v="X"/>
    <n v="1"/>
    <s v=""/>
    <s v=""/>
    <s v=""/>
    <s v=""/>
    <n v="1"/>
    <n v="0"/>
    <m/>
    <n v="-345"/>
    <n v="0"/>
    <s v=""/>
    <s v=""/>
  </r>
  <r>
    <n v="333"/>
    <s v="1359900000500"/>
    <s v="COMPRA DIRECTA ELECTRICOS/ELECTRONICOS"/>
    <s v="1101831788"/>
    <s v="1"/>
    <d v="2025-01-30T00:00:00"/>
    <s v=""/>
    <s v="4200596803"/>
    <s v="10"/>
    <d v="2025-02-07T00:00:00"/>
    <d v="2025-02-07T00:00:00"/>
    <s v=""/>
    <d v="2025-02-21T00:00:00"/>
    <n v="30"/>
    <n v="8"/>
    <s v="Liberado"/>
    <n v="1"/>
    <n v="1"/>
    <n v="1"/>
    <n v="0"/>
    <n v="0"/>
    <n v="0"/>
    <s v="X"/>
    <s v="0.00"/>
    <s v=""/>
    <x v="6"/>
    <s v="OTROS FABRICANTES"/>
    <s v="1359900000500"/>
    <s v=""/>
    <n v="0"/>
    <n v="0"/>
    <m/>
    <s v="7218|JA2593_1001"/>
    <n v="14"/>
    <s v="-"/>
    <m/>
    <s v="YES"/>
    <n v="1"/>
    <s v=""/>
    <s v=""/>
    <n v="0"/>
    <s v="X"/>
    <n v="1"/>
    <s v=""/>
    <s v=""/>
    <s v=""/>
    <s v=""/>
    <n v="1"/>
    <n v="0"/>
    <m/>
    <n v="-343"/>
    <n v="0"/>
    <s v=""/>
    <s v=""/>
  </r>
  <r>
    <n v="334"/>
    <s v="1359900000500"/>
    <s v="COMPRA DIRECTA ELECTRICOS/ELECTRONICOS"/>
    <s v="1101831788"/>
    <s v="2"/>
    <d v="2025-01-30T00:00:00"/>
    <s v=""/>
    <s v="4200596803"/>
    <s v="20"/>
    <d v="2025-02-07T00:00:00"/>
    <d v="2025-02-07T00:00:00"/>
    <s v=""/>
    <d v="2025-02-21T00:00:00"/>
    <n v="30"/>
    <n v="8"/>
    <s v="Liberado"/>
    <n v="1"/>
    <n v="1"/>
    <n v="1"/>
    <n v="0"/>
    <n v="0"/>
    <n v="0"/>
    <s v="X"/>
    <s v="0.00"/>
    <s v=""/>
    <x v="6"/>
    <s v="OTROS FABRICANTES"/>
    <s v="1359900000500"/>
    <s v=""/>
    <n v="0"/>
    <n v="0"/>
    <m/>
    <s v="7218|JA2593_1001"/>
    <n v="14"/>
    <s v="-"/>
    <m/>
    <s v="YES"/>
    <n v="1"/>
    <s v=""/>
    <s v=""/>
    <n v="0"/>
    <s v="X"/>
    <n v="1"/>
    <s v=""/>
    <s v=""/>
    <s v=""/>
    <s v=""/>
    <n v="1"/>
    <n v="0"/>
    <m/>
    <n v="-343"/>
    <n v="0"/>
    <s v=""/>
    <s v=""/>
  </r>
  <r>
    <n v="335"/>
    <s v="39121412"/>
    <s v="Carcasa de conector circular Amphenol Li"/>
    <s v="1101832041"/>
    <s v="1"/>
    <d v="2025-01-31T00:00:00"/>
    <s v=""/>
    <s v="4800002853"/>
    <s v="400"/>
    <d v="2025-01-30T00:00:00"/>
    <s v=""/>
    <s v=""/>
    <d v="2025-02-01T00:00:00"/>
    <n v="0"/>
    <n v="0"/>
    <s v=""/>
    <n v="1"/>
    <n v="1"/>
    <n v="1"/>
    <n v="0"/>
    <n v="0"/>
    <n v="0"/>
    <s v="X"/>
    <s v="0.00"/>
    <s v=""/>
    <x v="0"/>
    <s v=""/>
    <s v="2259368"/>
    <s v=""/>
    <n v="0"/>
    <n v="0"/>
    <m/>
    <s v="7218|JA2585_1001"/>
    <n v="2"/>
    <s v="-"/>
    <m/>
    <s v="YES"/>
    <n v="1"/>
    <s v=""/>
    <s v=""/>
    <n v="0"/>
    <s v="X"/>
    <n v="1"/>
    <s v=""/>
    <s v=""/>
    <s v=""/>
    <s v=""/>
    <n v="1"/>
    <n v="0"/>
    <m/>
    <n v="-363"/>
    <n v="0"/>
    <s v=""/>
    <s v=""/>
  </r>
  <r>
    <n v="336"/>
    <s v="55121612"/>
    <s v="TMS-SCE-3/16-2.0-9"/>
    <s v="1101832041"/>
    <s v="2"/>
    <d v="2025-01-31T00:00:00"/>
    <s v=""/>
    <s v="4800002853"/>
    <s v="410"/>
    <d v="2025-01-30T00:00:00"/>
    <s v=""/>
    <s v=""/>
    <d v="2025-02-01T00:00:00"/>
    <n v="0"/>
    <n v="0"/>
    <s v=""/>
    <n v="1000"/>
    <n v="1000"/>
    <n v="1000"/>
    <n v="0"/>
    <n v="0"/>
    <n v="0"/>
    <s v="X"/>
    <s v="0.00"/>
    <s v=""/>
    <x v="0"/>
    <s v=""/>
    <s v="2657051"/>
    <s v=""/>
    <n v="0"/>
    <n v="0"/>
    <m/>
    <s v="7218|JA2585_1001"/>
    <n v="2"/>
    <s v="-"/>
    <m/>
    <s v="YES"/>
    <n v="1000"/>
    <s v=""/>
    <s v=""/>
    <n v="0"/>
    <s v="X"/>
    <n v="1"/>
    <s v=""/>
    <s v=""/>
    <s v=""/>
    <s v=""/>
    <n v="1"/>
    <n v="0"/>
    <m/>
    <n v="-363"/>
    <n v="0"/>
    <s v=""/>
    <s v=""/>
  </r>
  <r>
    <n v="337"/>
    <s v="55121611"/>
    <s v="Etiquetas termorretr&amp;#225;ctiles TE Conn"/>
    <s v="1101832041"/>
    <s v="3"/>
    <d v="2025-01-31T00:00:00"/>
    <s v=""/>
    <s v="4800002853"/>
    <s v="420"/>
    <d v="2025-01-30T00:00:00"/>
    <s v=""/>
    <s v=""/>
    <d v="2025-02-01T00:00:00"/>
    <n v="0"/>
    <n v="0"/>
    <s v=""/>
    <n v="10"/>
    <n v="10"/>
    <n v="10"/>
    <n v="0"/>
    <n v="0"/>
    <n v="0"/>
    <s v="X"/>
    <s v="0.00"/>
    <s v=""/>
    <x v="0"/>
    <s v=""/>
    <s v="2672556"/>
    <s v=""/>
    <n v="0"/>
    <n v="0"/>
    <m/>
    <s v="7218|JA2585_1001"/>
    <n v="2"/>
    <s v="-"/>
    <m/>
    <s v="YES"/>
    <n v="10"/>
    <s v=""/>
    <s v=""/>
    <n v="0"/>
    <s v="X"/>
    <n v="1"/>
    <s v=""/>
    <s v=""/>
    <s v=""/>
    <s v=""/>
    <n v="1"/>
    <n v="0"/>
    <m/>
    <n v="-363"/>
    <n v="0"/>
    <s v=""/>
    <s v=""/>
  </r>
  <r>
    <n v="338"/>
    <s v="32000000"/>
    <s v="Conector circular MIL-C-38999 serie III"/>
    <s v="1101832041"/>
    <s v="4"/>
    <d v="2025-01-31T00:00:00"/>
    <s v=""/>
    <s v="4800002853"/>
    <s v="430"/>
    <d v="2025-01-30T00:00:00"/>
    <s v=""/>
    <s v=""/>
    <d v="2025-02-01T00:00:00"/>
    <n v="0"/>
    <n v="0"/>
    <s v=""/>
    <n v="2"/>
    <n v="2"/>
    <n v="2"/>
    <n v="0"/>
    <n v="0"/>
    <n v="0"/>
    <s v="X"/>
    <s v="0.00"/>
    <s v=""/>
    <x v="0"/>
    <s v=""/>
    <s v="2804922"/>
    <s v=""/>
    <n v="0"/>
    <n v="0"/>
    <m/>
    <s v="7218|JA2585_1001"/>
    <n v="2"/>
    <s v="-"/>
    <m/>
    <s v="YES"/>
    <n v="2"/>
    <s v=""/>
    <s v=""/>
    <n v="0"/>
    <s v="X"/>
    <n v="1"/>
    <s v=""/>
    <s v=""/>
    <s v=""/>
    <s v=""/>
    <n v="1"/>
    <n v="0"/>
    <m/>
    <n v="-363"/>
    <n v="0"/>
    <s v=""/>
    <s v=""/>
  </r>
  <r>
    <n v="339"/>
    <s v="1359900000500"/>
    <s v="COMPRA DIRECTA ELECTRICOS/ELECTRONICOS"/>
    <s v="1101832157"/>
    <s v="1"/>
    <d v="2025-01-31T00:00:00"/>
    <s v=""/>
    <s v="4200596840"/>
    <s v="30"/>
    <d v="2025-02-07T00:00:00"/>
    <d v="2025-02-07T00:00:00"/>
    <s v=""/>
    <d v="2025-02-21T00:00:00"/>
    <n v="30"/>
    <n v="8"/>
    <s v="Liberado"/>
    <n v="1"/>
    <n v="1"/>
    <n v="1"/>
    <n v="0"/>
    <n v="0"/>
    <n v="0"/>
    <s v="X"/>
    <s v="0.00"/>
    <s v=""/>
    <x v="4"/>
    <s v="OTROS FABRICANTES"/>
    <s v="1359900000500"/>
    <s v=""/>
    <n v="0"/>
    <n v="0"/>
    <m/>
    <s v="7218|JA2594_1001"/>
    <n v="14"/>
    <s v="-"/>
    <m/>
    <s v="YES"/>
    <n v="1"/>
    <s v=""/>
    <s v=""/>
    <n v="0"/>
    <s v="X"/>
    <n v="1"/>
    <s v=""/>
    <s v=""/>
    <s v=""/>
    <s v=""/>
    <n v="1"/>
    <n v="0"/>
    <m/>
    <n v="-343"/>
    <n v="0"/>
    <s v=""/>
    <s v=""/>
  </r>
  <r>
    <n v="340"/>
    <s v="1359900000500"/>
    <s v="COMPRA DIRECTA ELECTRICOS/ELECTRONICOS"/>
    <s v="1101832157"/>
    <s v="2"/>
    <d v="2025-01-31T00:00:00"/>
    <s v=""/>
    <s v="4200596840"/>
    <s v="40"/>
    <d v="2025-02-07T00:00:00"/>
    <d v="2025-02-07T00:00:00"/>
    <s v=""/>
    <d v="2025-02-21T00:00:00"/>
    <n v="30"/>
    <n v="8"/>
    <s v="Liberado"/>
    <n v="1"/>
    <n v="1"/>
    <n v="1"/>
    <n v="0"/>
    <n v="0"/>
    <n v="0"/>
    <s v="X"/>
    <s v="0.00"/>
    <s v=""/>
    <x v="4"/>
    <s v="OTROS FABRICANTES"/>
    <s v="1359900000500"/>
    <s v=""/>
    <n v="0"/>
    <n v="0"/>
    <m/>
    <s v="7218|JA2594_1001"/>
    <n v="14"/>
    <s v="-"/>
    <m/>
    <s v="YES"/>
    <n v="1"/>
    <s v=""/>
    <s v=""/>
    <n v="0"/>
    <s v="X"/>
    <n v="1"/>
    <s v=""/>
    <s v=""/>
    <s v=""/>
    <s v=""/>
    <n v="1"/>
    <n v="0"/>
    <m/>
    <n v="-343"/>
    <n v="0"/>
    <s v=""/>
    <s v=""/>
  </r>
  <r>
    <n v="341"/>
    <s v="32000000"/>
    <s v="Conector circular MIL-C-38999 serie III"/>
    <s v="1101832199"/>
    <s v="1"/>
    <d v="2025-01-31T00:00:00"/>
    <s v=""/>
    <s v="4800002855"/>
    <s v="110"/>
    <d v="2025-01-31T00:00:00"/>
    <s v=""/>
    <s v=""/>
    <d v="2025-02-01T00:00:00"/>
    <n v="0"/>
    <n v="0"/>
    <s v=""/>
    <n v="1"/>
    <n v="1"/>
    <n v="1"/>
    <n v="0"/>
    <n v="0"/>
    <n v="0"/>
    <s v="X"/>
    <s v="0.00"/>
    <s v=""/>
    <x v="0"/>
    <s v=""/>
    <s v="2804851"/>
    <s v=""/>
    <n v="0"/>
    <n v="0"/>
    <m/>
    <s v="7218|JA2585_1001"/>
    <n v="1"/>
    <s v="-"/>
    <m/>
    <s v="YES"/>
    <n v="1"/>
    <s v=""/>
    <s v=""/>
    <n v="0"/>
    <s v="X"/>
    <n v="1"/>
    <s v=""/>
    <s v=""/>
    <s v=""/>
    <s v=""/>
    <n v="1"/>
    <n v="0"/>
    <m/>
    <n v="-363"/>
    <n v="0"/>
    <s v=""/>
    <s v=""/>
  </r>
  <r>
    <n v="342"/>
    <s v="39121432"/>
    <s v="Terminal de leng&amp;#252;eta hembra aislado"/>
    <s v="1101832711"/>
    <s v="1"/>
    <d v="2025-02-03T00:00:00"/>
    <s v=""/>
    <s v="4800002856"/>
    <s v="210"/>
    <d v="2025-02-03T00:00:00"/>
    <s v=""/>
    <s v=""/>
    <d v="2025-02-04T00:00:00"/>
    <n v="0"/>
    <n v="0"/>
    <s v=""/>
    <n v="200"/>
    <n v="200"/>
    <n v="200"/>
    <n v="0"/>
    <n v="0"/>
    <n v="0"/>
    <s v="X"/>
    <s v="0.00"/>
    <s v=""/>
    <x v="0"/>
    <s v=""/>
    <s v="2455446"/>
    <s v=""/>
    <n v="0"/>
    <n v="0"/>
    <m/>
    <s v="7218|JA2585_1001"/>
    <n v="1"/>
    <s v="-"/>
    <m/>
    <s v="YES"/>
    <n v="200"/>
    <s v=""/>
    <s v=""/>
    <n v="0"/>
    <s v="X"/>
    <n v="1"/>
    <s v=""/>
    <s v=""/>
    <s v=""/>
    <s v=""/>
    <n v="2"/>
    <n v="0"/>
    <m/>
    <n v="-360"/>
    <n v="0"/>
    <s v=""/>
    <s v=""/>
  </r>
  <r>
    <n v="343"/>
    <s v="46171509"/>
    <s v="Armario para llaves con 20 ganchos Secur"/>
    <s v="1101832948"/>
    <s v="1"/>
    <d v="2025-02-04T00:00:00"/>
    <s v=""/>
    <s v="4800002856"/>
    <s v="590"/>
    <d v="2025-02-03T00:00:00"/>
    <s v=""/>
    <s v=""/>
    <d v="2025-02-05T00:00:00"/>
    <n v="0"/>
    <n v="0"/>
    <s v=""/>
    <n v="1"/>
    <n v="1"/>
    <n v="1"/>
    <n v="0"/>
    <n v="0"/>
    <n v="0"/>
    <s v="X"/>
    <s v="0.00"/>
    <s v=""/>
    <x v="0"/>
    <s v=""/>
    <s v="0219734"/>
    <s v=""/>
    <n v="0"/>
    <n v="0"/>
    <m/>
    <s v="7218|JA2593_1001"/>
    <n v="2"/>
    <s v="-"/>
    <m/>
    <s v="YES"/>
    <n v="1"/>
    <s v=""/>
    <s v=""/>
    <n v="0"/>
    <s v="X"/>
    <n v="1"/>
    <s v=""/>
    <s v=""/>
    <s v=""/>
    <s v=""/>
    <n v="2"/>
    <n v="0"/>
    <m/>
    <n v="-359"/>
    <n v="0"/>
    <s v=""/>
    <s v=""/>
  </r>
  <r>
    <n v="344"/>
    <s v="1359900000500"/>
    <s v="COMPRA DIRECTA ELECTRICOS/ELECTRONICOS"/>
    <s v="1101833067"/>
    <s v="1"/>
    <d v="2025-02-04T00:00:00"/>
    <s v=""/>
    <s v="4200597455"/>
    <s v="10"/>
    <d v="2025-02-12T00:00:00"/>
    <d v="2025-02-13T00:00:00"/>
    <s v=""/>
    <d v="2025-02-26T00:00:00"/>
    <n v="30"/>
    <n v="8"/>
    <s v="Liberado"/>
    <n v="1"/>
    <n v="1"/>
    <n v="1"/>
    <n v="0"/>
    <n v="0"/>
    <n v="0"/>
    <s v="X"/>
    <s v="0.00"/>
    <s v=""/>
    <x v="4"/>
    <s v="OTROS FABRICANTES"/>
    <s v="1359900000500"/>
    <s v=""/>
    <n v="0"/>
    <n v="0"/>
    <m/>
    <s v="7218|JA2594_1001"/>
    <n v="14"/>
    <s v="-"/>
    <m/>
    <s v="YES"/>
    <n v="1"/>
    <s v=""/>
    <s v=""/>
    <n v="0"/>
    <s v="X"/>
    <n v="1"/>
    <s v=""/>
    <s v=""/>
    <s v=""/>
    <s v=""/>
    <n v="2"/>
    <n v="0"/>
    <m/>
    <n v="-338"/>
    <n v="0"/>
    <s v=""/>
    <s v=""/>
  </r>
  <r>
    <n v="345"/>
    <s v="1359900000500"/>
    <s v="COMPRA DIRECTA ELECTRICOS/ELECTRONICOS"/>
    <s v="1101833096"/>
    <s v="1"/>
    <d v="2025-02-04T00:00:00"/>
    <s v=""/>
    <s v="4200597455"/>
    <s v="20"/>
    <d v="2025-02-12T00:00:00"/>
    <d v="2025-02-13T00:00:00"/>
    <s v=""/>
    <d v="2025-02-26T00:00:00"/>
    <n v="30"/>
    <n v="8"/>
    <s v="Liberado"/>
    <n v="1"/>
    <n v="1"/>
    <n v="1"/>
    <n v="0"/>
    <n v="0"/>
    <n v="0"/>
    <s v="X"/>
    <s v="0.00"/>
    <s v=""/>
    <x v="4"/>
    <s v="OTROS FABRICANTES"/>
    <s v="1359900000500"/>
    <s v=""/>
    <n v="0"/>
    <n v="0"/>
    <m/>
    <s v="7218|JA2594_1001"/>
    <n v="14"/>
    <s v="-"/>
    <m/>
    <s v="YES"/>
    <n v="1"/>
    <s v=""/>
    <s v=""/>
    <n v="0"/>
    <s v="X"/>
    <n v="1"/>
    <s v=""/>
    <s v=""/>
    <s v=""/>
    <s v=""/>
    <n v="2"/>
    <n v="0"/>
    <m/>
    <n v="-338"/>
    <n v="0"/>
    <s v=""/>
    <s v=""/>
  </r>
  <r>
    <n v="346"/>
    <s v="1359900000500"/>
    <s v="COMPRA DIRECTA ELECTRICOS/ELECTRONICOS"/>
    <s v="1101833136"/>
    <s v="1"/>
    <d v="2025-02-04T00:00:00"/>
    <s v=""/>
    <s v="4200597461"/>
    <s v="30"/>
    <d v="2025-02-12T00:00:00"/>
    <d v="2025-02-13T00:00:00"/>
    <s v=""/>
    <d v="2025-02-26T00:00:00"/>
    <n v="30"/>
    <n v="8"/>
    <s v="Liberado"/>
    <n v="1"/>
    <n v="1"/>
    <n v="1"/>
    <n v="0"/>
    <n v="0"/>
    <n v="0"/>
    <s v="X"/>
    <s v="0.00"/>
    <s v=""/>
    <x v="4"/>
    <s v="OTROS FABRICANTES"/>
    <s v="1359900000500"/>
    <s v=""/>
    <n v="0"/>
    <n v="0"/>
    <m/>
    <s v="7218|JA2585_1001"/>
    <n v="14"/>
    <s v="-"/>
    <m/>
    <s v="YES"/>
    <n v="1"/>
    <s v=""/>
    <s v=""/>
    <n v="0"/>
    <s v="X"/>
    <n v="1"/>
    <s v=""/>
    <s v=""/>
    <s v=""/>
    <s v=""/>
    <n v="2"/>
    <n v="0"/>
    <m/>
    <n v="-338"/>
    <n v="0"/>
    <s v=""/>
    <s v=""/>
  </r>
  <r>
    <n v="347"/>
    <s v="1589903560200"/>
    <s v="BASE REGULAR 0.6M"/>
    <s v="1101833790"/>
    <s v="1"/>
    <d v="2025-02-05T00:00:00"/>
    <s v=""/>
    <s v="4200597875"/>
    <s v="10"/>
    <d v="2025-02-14T00:00:00"/>
    <d v="2025-02-19T00:00:00"/>
    <s v=""/>
    <d v="2025-02-28T00:00:00"/>
    <n v="40"/>
    <n v="8"/>
    <s v="Liberado"/>
    <n v="4"/>
    <n v="4"/>
    <n v="4"/>
    <n v="0"/>
    <n v="4"/>
    <n v="0"/>
    <s v="X"/>
    <s v="0.00"/>
    <s v=""/>
    <x v="28"/>
    <s v="LAYHER"/>
    <s v="4001.060"/>
    <s v=""/>
    <n v="0"/>
    <n v="0"/>
    <m/>
    <s v="7218|S24B05_S1075"/>
    <n v="14"/>
    <s v="-"/>
    <m/>
    <s v="YES"/>
    <n v="4"/>
    <s v=""/>
    <s v=""/>
    <n v="0"/>
    <s v="X"/>
    <n v="1"/>
    <s v=""/>
    <s v=""/>
    <s v=""/>
    <s v=""/>
    <n v="2"/>
    <n v="0"/>
    <m/>
    <n v="-336"/>
    <n v="0"/>
    <s v=""/>
    <s v=""/>
  </r>
  <r>
    <n v="348"/>
    <s v="1589903560300"/>
    <s v="EXTENSION HORIZONT 1,09X1,57M"/>
    <s v="1101833790"/>
    <s v="2"/>
    <d v="2025-02-05T00:00:00"/>
    <s v=""/>
    <s v="4200597875"/>
    <s v="20"/>
    <d v="2025-02-14T00:00:00"/>
    <d v="2025-02-19T00:00:00"/>
    <s v=""/>
    <d v="2025-02-28T00:00:00"/>
    <n v="40"/>
    <n v="8"/>
    <s v="Liberado"/>
    <n v="8"/>
    <n v="8"/>
    <n v="8"/>
    <n v="0"/>
    <n v="8"/>
    <n v="0"/>
    <s v="X"/>
    <s v="0.00"/>
    <s v=""/>
    <x v="28"/>
    <s v="LAYHER"/>
    <s v="2606.001"/>
    <s v=""/>
    <n v="0"/>
    <n v="0"/>
    <m/>
    <s v="7218|S24B05_S1075"/>
    <n v="14"/>
    <s v="-"/>
    <m/>
    <s v="YES"/>
    <n v="8"/>
    <s v=""/>
    <s v=""/>
    <n v="0"/>
    <s v="X"/>
    <n v="1"/>
    <s v=""/>
    <s v=""/>
    <s v=""/>
    <s v=""/>
    <n v="2"/>
    <n v="0"/>
    <m/>
    <n v="-336"/>
    <n v="0"/>
    <s v=""/>
    <s v=""/>
  </r>
  <r>
    <n v="349"/>
    <s v="1589903560400"/>
    <s v="EXTENSION HORIZONTAL 1,57X2,57M"/>
    <s v="1101833790"/>
    <s v="3"/>
    <d v="2025-02-05T00:00:00"/>
    <s v=""/>
    <s v="4200597875"/>
    <s v="30"/>
    <d v="2025-02-14T00:00:00"/>
    <d v="2025-02-19T00:00:00"/>
    <s v=""/>
    <d v="2025-02-28T00:00:00"/>
    <n v="40"/>
    <n v="8"/>
    <s v="Liberado"/>
    <n v="4"/>
    <n v="4"/>
    <n v="4"/>
    <n v="0"/>
    <n v="4"/>
    <n v="0"/>
    <s v="X"/>
    <s v="0.00"/>
    <s v=""/>
    <x v="28"/>
    <s v="LAYHER"/>
    <s v="2606.000"/>
    <s v=""/>
    <n v="0"/>
    <n v="0"/>
    <m/>
    <s v="7218|S24B05_S1075"/>
    <n v="14"/>
    <s v="-"/>
    <m/>
    <s v="YES"/>
    <n v="4"/>
    <s v=""/>
    <s v=""/>
    <n v="0"/>
    <s v="X"/>
    <n v="1"/>
    <s v=""/>
    <s v=""/>
    <s v=""/>
    <s v=""/>
    <n v="2"/>
    <n v="0"/>
    <m/>
    <n v="-336"/>
    <n v="0"/>
    <s v=""/>
    <s v=""/>
  </r>
  <r>
    <n v="350"/>
    <s v="1589903560500"/>
    <s v="PUERTA ACC C/RODAPIE P/TORRE DE 073 T20"/>
    <s v="1101833790"/>
    <s v="4"/>
    <d v="2025-02-05T00:00:00"/>
    <s v=""/>
    <s v="4200597875"/>
    <s v="40"/>
    <d v="2025-02-14T00:00:00"/>
    <d v="2025-02-19T00:00:00"/>
    <s v=""/>
    <d v="2025-02-28T00:00:00"/>
    <n v="40"/>
    <n v="8"/>
    <s v="Liberado"/>
    <n v="1"/>
    <n v="1"/>
    <n v="1"/>
    <n v="0"/>
    <n v="1"/>
    <n v="0"/>
    <s v="X"/>
    <s v="0.00"/>
    <s v=""/>
    <x v="28"/>
    <s v="LAYHER"/>
    <s v="2627073"/>
    <s v=""/>
    <n v="0"/>
    <n v="0"/>
    <m/>
    <s v="7218|S24B05_S1075"/>
    <n v="14"/>
    <s v="-"/>
    <m/>
    <s v="YES"/>
    <n v="1"/>
    <s v=""/>
    <s v=""/>
    <n v="0"/>
    <s v="X"/>
    <n v="1"/>
    <s v=""/>
    <s v=""/>
    <s v=""/>
    <s v=""/>
    <n v="2"/>
    <n v="0"/>
    <m/>
    <n v="-336"/>
    <n v="0"/>
    <s v=""/>
    <s v=""/>
  </r>
  <r>
    <n v="351"/>
    <s v="39122325"/>
    <s v="Rel&amp;#233; modular Finder 58 Series, 4PDT"/>
    <s v="1101834193"/>
    <s v="1"/>
    <d v="2025-02-06T00:00:00"/>
    <s v=""/>
    <s v="4800002865"/>
    <s v="460"/>
    <d v="2025-02-05T00:00:00"/>
    <s v=""/>
    <s v=""/>
    <d v="2025-02-07T00:00:00"/>
    <n v="0"/>
    <n v="0"/>
    <s v=""/>
    <n v="2"/>
    <n v="2"/>
    <n v="2"/>
    <n v="0"/>
    <n v="0"/>
    <n v="0"/>
    <s v="X"/>
    <s v="0.00"/>
    <s v=""/>
    <x v="0"/>
    <s v=""/>
    <s v="6237292"/>
    <s v=""/>
    <n v="0"/>
    <n v="0"/>
    <m/>
    <s v="7218|JA2593_1001"/>
    <n v="2"/>
    <s v="-"/>
    <m/>
    <s v="YES"/>
    <n v="2"/>
    <s v=""/>
    <s v=""/>
    <n v="0"/>
    <s v="X"/>
    <n v="1"/>
    <s v=""/>
    <s v=""/>
    <s v=""/>
    <s v=""/>
    <n v="2"/>
    <n v="0"/>
    <m/>
    <n v="-357"/>
    <n v="0"/>
    <s v=""/>
    <s v=""/>
  </r>
  <r>
    <n v="352"/>
    <s v="39121432"/>
    <s v="Terminal redondo no aislado de N&amp;#237;qu"/>
    <s v="1101834195"/>
    <s v="1"/>
    <d v="2025-02-06T00:00:00"/>
    <s v=""/>
    <s v="4800002865"/>
    <s v="470"/>
    <d v="2025-02-05T00:00:00"/>
    <s v=""/>
    <s v=""/>
    <d v="2025-02-07T00:00:00"/>
    <n v="0"/>
    <n v="0"/>
    <s v=""/>
    <n v="20"/>
    <n v="20"/>
    <n v="20"/>
    <n v="0"/>
    <n v="0"/>
    <n v="0"/>
    <s v="X"/>
    <s v="0.00"/>
    <s v=""/>
    <x v="0"/>
    <s v=""/>
    <s v="1611285"/>
    <s v=""/>
    <n v="0"/>
    <n v="0"/>
    <m/>
    <s v="7218|JA2578_1001"/>
    <n v="2"/>
    <s v="-"/>
    <m/>
    <s v="YES"/>
    <n v="20"/>
    <s v=""/>
    <s v=""/>
    <n v="0"/>
    <s v="X"/>
    <n v="1"/>
    <s v=""/>
    <s v=""/>
    <s v=""/>
    <s v=""/>
    <n v="2"/>
    <n v="0"/>
    <m/>
    <n v="-357"/>
    <n v="0"/>
    <s v=""/>
    <s v=""/>
  </r>
  <r>
    <n v="353"/>
    <s v="39121404"/>
    <s v="Puntera hueca de crimpado TE Connectivit"/>
    <s v="1101834195"/>
    <s v="2"/>
    <d v="2025-02-06T00:00:00"/>
    <s v=""/>
    <s v="4800002865"/>
    <s v="480"/>
    <d v="2025-02-05T00:00:00"/>
    <s v=""/>
    <s v=""/>
    <d v="2025-02-07T00:00:00"/>
    <n v="0"/>
    <n v="0"/>
    <s v=""/>
    <n v="50"/>
    <n v="50"/>
    <n v="50"/>
    <n v="0"/>
    <n v="0"/>
    <n v="0"/>
    <s v="X"/>
    <s v="0.00"/>
    <s v=""/>
    <x v="0"/>
    <s v=""/>
    <s v="7187359"/>
    <s v=""/>
    <n v="0"/>
    <n v="0"/>
    <m/>
    <s v="7218|JA2578_1001"/>
    <n v="2"/>
    <s v="-"/>
    <m/>
    <s v="YES"/>
    <n v="50"/>
    <s v=""/>
    <s v=""/>
    <n v="0"/>
    <s v="X"/>
    <n v="1"/>
    <s v=""/>
    <s v=""/>
    <s v=""/>
    <s v=""/>
    <n v="2"/>
    <n v="0"/>
    <m/>
    <n v="-357"/>
    <n v="0"/>
    <s v=""/>
    <s v=""/>
  </r>
  <r>
    <n v="354"/>
    <s v="39121444"/>
    <s v="Conector RJ45 Macho Bel-Stewart serie 94"/>
    <s v="1101834195"/>
    <s v="3"/>
    <d v="2025-02-06T00:00:00"/>
    <s v=""/>
    <s v="4800002865"/>
    <s v="490"/>
    <d v="2025-02-05T00:00:00"/>
    <s v=""/>
    <s v=""/>
    <d v="2025-02-07T00:00:00"/>
    <n v="0"/>
    <n v="0"/>
    <s v=""/>
    <n v="60"/>
    <n v="60"/>
    <n v="60"/>
    <n v="0"/>
    <n v="0"/>
    <n v="0"/>
    <s v="X"/>
    <s v="0.00"/>
    <s v=""/>
    <x v="0"/>
    <s v=""/>
    <s v="0477321"/>
    <s v=""/>
    <n v="0"/>
    <n v="0"/>
    <m/>
    <s v="7218|JA2578_1001"/>
    <n v="2"/>
    <s v="-"/>
    <m/>
    <s v="YES"/>
    <n v="60"/>
    <s v=""/>
    <s v=""/>
    <n v="0"/>
    <s v="X"/>
    <n v="1"/>
    <s v=""/>
    <s v=""/>
    <s v=""/>
    <s v=""/>
    <n v="2"/>
    <n v="0"/>
    <m/>
    <n v="-357"/>
    <n v="0"/>
    <s v=""/>
    <s v=""/>
  </r>
  <r>
    <n v="355"/>
    <s v="39121444"/>
    <s v="Funda RS PRO RJ45 para uso con Conectore"/>
    <s v="1101834195"/>
    <s v="4"/>
    <d v="2025-02-06T00:00:00"/>
    <s v=""/>
    <s v="4800002865"/>
    <s v="500"/>
    <d v="2025-02-05T00:00:00"/>
    <s v=""/>
    <s v=""/>
    <d v="2025-02-07T00:00:00"/>
    <n v="0"/>
    <n v="0"/>
    <s v=""/>
    <n v="30"/>
    <n v="30"/>
    <n v="30"/>
    <n v="0"/>
    <n v="0"/>
    <n v="0"/>
    <s v="X"/>
    <s v="0.00"/>
    <s v=""/>
    <x v="0"/>
    <s v=""/>
    <s v="2022608"/>
    <s v=""/>
    <n v="0"/>
    <n v="0"/>
    <m/>
    <s v="7218|JA2578_1001"/>
    <n v="2"/>
    <s v="-"/>
    <m/>
    <s v="YES"/>
    <n v="30"/>
    <s v=""/>
    <s v=""/>
    <n v="0"/>
    <s v="X"/>
    <n v="1"/>
    <s v=""/>
    <s v=""/>
    <s v=""/>
    <s v=""/>
    <n v="2"/>
    <n v="0"/>
    <m/>
    <n v="-357"/>
    <n v="0"/>
    <s v=""/>
    <s v=""/>
  </r>
  <r>
    <n v="356"/>
    <s v="32000000"/>
    <s v="Conector circular MIL-C-38999 serie III"/>
    <s v="1101834197"/>
    <s v="1"/>
    <d v="2025-02-06T00:00:00"/>
    <s v=""/>
    <s v="4800002865"/>
    <s v="510"/>
    <d v="2025-02-05T00:00:00"/>
    <s v=""/>
    <s v=""/>
    <d v="2025-02-07T00:00:00"/>
    <n v="0"/>
    <n v="0"/>
    <s v=""/>
    <n v="1"/>
    <n v="1"/>
    <n v="1"/>
    <n v="0"/>
    <n v="0"/>
    <n v="0"/>
    <s v="X"/>
    <s v="0.00"/>
    <s v=""/>
    <x v="0"/>
    <s v=""/>
    <s v="2804851"/>
    <s v=""/>
    <n v="0"/>
    <n v="0"/>
    <m/>
    <s v="7218|JA2582_1001"/>
    <n v="2"/>
    <s v="-"/>
    <m/>
    <s v="YES"/>
    <n v="1"/>
    <s v=""/>
    <s v=""/>
    <n v="0"/>
    <s v="X"/>
    <n v="1"/>
    <s v=""/>
    <s v=""/>
    <s v=""/>
    <s v=""/>
    <n v="2"/>
    <n v="0"/>
    <m/>
    <n v="-357"/>
    <n v="0"/>
    <s v=""/>
    <s v=""/>
  </r>
  <r>
    <n v="357"/>
    <s v="32000000"/>
    <s v="Conector circular MIL-C-38999 serie III"/>
    <s v="1101834197"/>
    <s v="2"/>
    <d v="2025-02-06T00:00:00"/>
    <s v=""/>
    <s v="4800002865"/>
    <s v="520"/>
    <d v="2025-02-05T00:00:00"/>
    <s v=""/>
    <s v=""/>
    <d v="2025-02-07T00:00:00"/>
    <n v="0"/>
    <n v="0"/>
    <s v=""/>
    <n v="1"/>
    <n v="1"/>
    <n v="1"/>
    <n v="0"/>
    <n v="0"/>
    <n v="0"/>
    <s v="X"/>
    <s v="0.00"/>
    <s v=""/>
    <x v="0"/>
    <s v=""/>
    <s v="2804922"/>
    <s v=""/>
    <n v="0"/>
    <n v="0"/>
    <m/>
    <s v="7218|JA2582_1001"/>
    <n v="2"/>
    <s v="-"/>
    <m/>
    <s v="YES"/>
    <n v="1"/>
    <s v=""/>
    <s v=""/>
    <n v="0"/>
    <s v="X"/>
    <n v="1"/>
    <s v=""/>
    <s v=""/>
    <s v=""/>
    <s v=""/>
    <n v="2"/>
    <n v="0"/>
    <m/>
    <n v="-357"/>
    <n v="0"/>
    <s v=""/>
    <s v=""/>
  </r>
  <r>
    <n v="358"/>
    <s v="39121302"/>
    <s v="Abrazadera de Pared Schneider Electric d"/>
    <s v="1101834197"/>
    <s v="3"/>
    <d v="2025-02-06T00:00:00"/>
    <s v=""/>
    <s v="4800002865"/>
    <s v="530"/>
    <d v="2025-02-05T00:00:00"/>
    <s v=""/>
    <s v=""/>
    <d v="2025-02-07T00:00:00"/>
    <n v="0"/>
    <n v="0"/>
    <s v=""/>
    <n v="8"/>
    <n v="8"/>
    <n v="8"/>
    <n v="0"/>
    <n v="0"/>
    <n v="0"/>
    <s v="X"/>
    <s v="0.00"/>
    <s v=""/>
    <x v="0"/>
    <s v=""/>
    <s v="6174450"/>
    <s v=""/>
    <n v="0"/>
    <n v="0"/>
    <m/>
    <s v="7218|JA2582_1001"/>
    <n v="2"/>
    <s v="-"/>
    <m/>
    <s v="YES"/>
    <n v="8"/>
    <s v=""/>
    <s v=""/>
    <n v="0"/>
    <s v="X"/>
    <n v="1"/>
    <s v=""/>
    <s v=""/>
    <s v=""/>
    <s v=""/>
    <n v="2"/>
    <n v="0"/>
    <m/>
    <n v="-357"/>
    <n v="0"/>
    <s v=""/>
    <s v=""/>
  </r>
  <r>
    <n v="359"/>
    <s v="39121412"/>
    <s v="Carcasa de conector circular Amphenol Li"/>
    <s v="1101834197"/>
    <s v="4"/>
    <d v="2025-02-06T00:00:00"/>
    <s v=""/>
    <s v="4800002865"/>
    <s v="540"/>
    <d v="2025-02-05T00:00:00"/>
    <s v=""/>
    <s v=""/>
    <d v="2025-02-07T00:00:00"/>
    <n v="0"/>
    <n v="0"/>
    <s v=""/>
    <n v="1"/>
    <n v="1"/>
    <n v="1"/>
    <n v="0"/>
    <n v="0"/>
    <n v="0"/>
    <s v="X"/>
    <s v="0.00"/>
    <s v=""/>
    <x v="0"/>
    <s v=""/>
    <s v="2259368"/>
    <s v=""/>
    <n v="0"/>
    <n v="0"/>
    <m/>
    <s v="7218|JA2582_1001"/>
    <n v="2"/>
    <s v="-"/>
    <m/>
    <s v="YES"/>
    <n v="1"/>
    <s v=""/>
    <s v=""/>
    <n v="0"/>
    <s v="X"/>
    <n v="1"/>
    <s v=""/>
    <s v=""/>
    <s v=""/>
    <s v=""/>
    <n v="2"/>
    <n v="0"/>
    <m/>
    <n v="-357"/>
    <n v="0"/>
    <s v=""/>
    <s v=""/>
  </r>
  <r>
    <n v="360"/>
    <s v="26121609"/>
    <s v="Cable Ethernet Cat6 U/UTP StarTech.com d"/>
    <s v="1101834228"/>
    <s v="1"/>
    <d v="2025-02-06T00:00:00"/>
    <s v=""/>
    <s v="4800002865"/>
    <s v="620"/>
    <d v="2025-02-05T00:00:00"/>
    <s v=""/>
    <s v=""/>
    <d v="2025-02-07T00:00:00"/>
    <n v="0"/>
    <n v="0"/>
    <s v=""/>
    <n v="7"/>
    <n v="7"/>
    <n v="7"/>
    <n v="0"/>
    <n v="0"/>
    <n v="0"/>
    <s v="X"/>
    <s v="0.00"/>
    <s v=""/>
    <x v="0"/>
    <s v=""/>
    <s v="1929573"/>
    <s v=""/>
    <n v="0"/>
    <n v="0"/>
    <m/>
    <s v="7218|JA2585_1001"/>
    <n v="2"/>
    <s v="-"/>
    <m/>
    <s v="YES"/>
    <n v="7"/>
    <s v=""/>
    <s v=""/>
    <n v="0"/>
    <s v="X"/>
    <n v="1"/>
    <s v=""/>
    <s v=""/>
    <s v=""/>
    <s v=""/>
    <n v="2"/>
    <n v="0"/>
    <m/>
    <n v="-357"/>
    <n v="0"/>
    <s v=""/>
    <s v=""/>
  </r>
  <r>
    <n v="361"/>
    <s v="39121404"/>
    <s v="Manguitos de soldadura, TE Connectivity,"/>
    <s v="1101835057"/>
    <s v="1"/>
    <d v="2025-02-07T00:00:00"/>
    <s v=""/>
    <s v="4800002869"/>
    <s v="1020"/>
    <d v="2025-02-06T00:00:00"/>
    <s v=""/>
    <s v=""/>
    <d v="2025-02-08T00:00:00"/>
    <n v="0"/>
    <n v="0"/>
    <s v=""/>
    <n v="5"/>
    <n v="5"/>
    <n v="5"/>
    <n v="0"/>
    <n v="0"/>
    <n v="0"/>
    <s v="X"/>
    <s v="0.00"/>
    <s v=""/>
    <x v="0"/>
    <s v=""/>
    <s v="2652726"/>
    <s v=""/>
    <n v="0"/>
    <n v="0"/>
    <m/>
    <s v="7218|JA2594_1001"/>
    <n v="2"/>
    <s v="-"/>
    <m/>
    <s v="YES"/>
    <n v="5"/>
    <s v=""/>
    <s v=""/>
    <n v="0"/>
    <s v="X"/>
    <n v="1"/>
    <s v=""/>
    <s v=""/>
    <s v=""/>
    <s v=""/>
    <n v="2"/>
    <n v="0"/>
    <m/>
    <n v="-356"/>
    <n v="0"/>
    <s v=""/>
    <s v=""/>
  </r>
  <r>
    <n v="362"/>
    <s v="31163102"/>
    <s v="Puntera hueca de crimpado RS PRO, Aislad"/>
    <s v="1101835057"/>
    <s v="2"/>
    <d v="2025-02-07T00:00:00"/>
    <s v=""/>
    <s v="4800002869"/>
    <s v="1030"/>
    <d v="2025-02-06T00:00:00"/>
    <s v=""/>
    <s v=""/>
    <d v="2025-02-08T00:00:00"/>
    <n v="0"/>
    <n v="0"/>
    <s v=""/>
    <n v="1"/>
    <n v="1"/>
    <n v="1"/>
    <n v="0"/>
    <n v="0"/>
    <n v="0"/>
    <s v="X"/>
    <s v="0.00"/>
    <s v=""/>
    <x v="0"/>
    <s v=""/>
    <s v="458689A"/>
    <s v=""/>
    <n v="0"/>
    <n v="0"/>
    <m/>
    <s v="7218|JA2594_1001"/>
    <n v="2"/>
    <s v="-"/>
    <m/>
    <s v="YES"/>
    <n v="1"/>
    <s v=""/>
    <s v=""/>
    <n v="0"/>
    <s v="X"/>
    <n v="1"/>
    <s v=""/>
    <s v=""/>
    <s v=""/>
    <s v=""/>
    <n v="2"/>
    <n v="0"/>
    <m/>
    <n v="-356"/>
    <n v="0"/>
    <s v=""/>
    <s v=""/>
  </r>
  <r>
    <n v="363"/>
    <s v="39121603"/>
    <s v="Interruptor autom&amp;#225;tico 2P, 32A, Cur"/>
    <s v="1101835341"/>
    <s v="1"/>
    <d v="2025-02-10T00:00:00"/>
    <s v=""/>
    <s v="4800002871"/>
    <s v="230"/>
    <d v="2025-02-08T00:00:00"/>
    <s v=""/>
    <s v=""/>
    <d v="2025-02-11T00:00:00"/>
    <n v="0"/>
    <n v="0"/>
    <s v=""/>
    <n v="1"/>
    <n v="1"/>
    <n v="1"/>
    <n v="0"/>
    <n v="0"/>
    <n v="0"/>
    <s v="X"/>
    <s v="0.00"/>
    <s v=""/>
    <x v="0"/>
    <s v=""/>
    <s v="7349670"/>
    <s v=""/>
    <n v="0"/>
    <n v="0"/>
    <m/>
    <s v="7218|JA2594_1001"/>
    <n v="3"/>
    <s v="-"/>
    <m/>
    <s v="YES"/>
    <n v="1"/>
    <s v=""/>
    <s v=""/>
    <n v="0"/>
    <s v="X"/>
    <n v="1"/>
    <s v=""/>
    <s v=""/>
    <s v=""/>
    <s v=""/>
    <n v="2"/>
    <n v="0"/>
    <m/>
    <n v="-353"/>
    <n v="0"/>
    <s v=""/>
    <s v=""/>
  </r>
  <r>
    <n v="364"/>
    <s v="1359900000500"/>
    <s v="COMPRA DIRECTA ELECTRICOS/ELECTRONICOS"/>
    <s v="1101835527"/>
    <s v="1"/>
    <d v="2025-02-10T00:00:00"/>
    <s v=""/>
    <s v="4200597749"/>
    <s v="20"/>
    <d v="2025-02-13T00:00:00"/>
    <d v="2025-02-13T00:00:00"/>
    <s v=""/>
    <d v="2025-02-27T00:00:00"/>
    <n v="30"/>
    <n v="8"/>
    <s v="Liberado"/>
    <n v="1"/>
    <n v="1"/>
    <n v="1"/>
    <n v="0"/>
    <n v="0"/>
    <n v="0"/>
    <s v="X"/>
    <s v="0.00"/>
    <s v=""/>
    <x v="4"/>
    <s v="OTROS FABRICANTES"/>
    <s v="1359900000500"/>
    <s v=""/>
    <n v="0"/>
    <n v="0"/>
    <m/>
    <s v="7218|JA2593_1001"/>
    <n v="14"/>
    <s v="-"/>
    <m/>
    <s v="YES"/>
    <n v="1"/>
    <s v=""/>
    <s v=""/>
    <n v="0"/>
    <s v="X"/>
    <n v="1"/>
    <s v=""/>
    <s v=""/>
    <s v=""/>
    <s v=""/>
    <n v="2"/>
    <n v="0"/>
    <m/>
    <n v="-337"/>
    <n v="0"/>
    <s v=""/>
    <s v=""/>
  </r>
  <r>
    <n v="365"/>
    <s v="1359900000500"/>
    <s v="COMPRA DIRECTA ELECTRICOS/ELECTRONICOS"/>
    <s v="1101835527"/>
    <s v="2"/>
    <d v="2025-02-10T00:00:00"/>
    <s v=""/>
    <s v="4200597749"/>
    <s v="30"/>
    <d v="2025-02-13T00:00:00"/>
    <d v="2025-02-13T00:00:00"/>
    <s v=""/>
    <d v="2025-02-27T00:00:00"/>
    <n v="30"/>
    <n v="8"/>
    <s v="Liberado"/>
    <n v="1"/>
    <n v="1"/>
    <n v="1"/>
    <n v="0"/>
    <n v="0"/>
    <n v="0"/>
    <s v="X"/>
    <s v="0.00"/>
    <s v=""/>
    <x v="4"/>
    <s v="OTROS FABRICANTES"/>
    <s v="1359900000500"/>
    <s v=""/>
    <n v="0"/>
    <n v="0"/>
    <m/>
    <s v="7218|JA2593_1001"/>
    <n v="14"/>
    <s v="-"/>
    <m/>
    <s v="YES"/>
    <n v="1"/>
    <s v=""/>
    <s v=""/>
    <n v="0"/>
    <s v="X"/>
    <n v="1"/>
    <s v=""/>
    <s v=""/>
    <s v=""/>
    <s v=""/>
    <n v="2"/>
    <n v="0"/>
    <m/>
    <n v="-337"/>
    <n v="0"/>
    <s v=""/>
    <s v=""/>
  </r>
  <r>
    <n v="366"/>
    <s v="1359900000500"/>
    <s v="COMPRA DIRECTA ELECTRICOS/ELECTRONICOS"/>
    <s v="1101835529"/>
    <s v="1"/>
    <d v="2025-02-10T00:00:00"/>
    <s v=""/>
    <s v="4200597749"/>
    <s v="40"/>
    <d v="2025-02-13T00:00:00"/>
    <d v="2025-02-13T00:00:00"/>
    <s v=""/>
    <d v="2025-02-27T00:00:00"/>
    <n v="30"/>
    <n v="8"/>
    <s v="Liberado"/>
    <n v="1"/>
    <n v="1"/>
    <n v="1"/>
    <n v="0"/>
    <n v="0"/>
    <n v="0"/>
    <s v="X"/>
    <s v="0.00"/>
    <s v=""/>
    <x v="4"/>
    <s v="OTROS FABRICANTES"/>
    <s v="1359900000500"/>
    <s v=""/>
    <n v="0"/>
    <n v="0"/>
    <m/>
    <s v="7218|JA2593_1001"/>
    <n v="14"/>
    <s v="-"/>
    <m/>
    <s v="YES"/>
    <n v="1"/>
    <s v=""/>
    <s v=""/>
    <n v="0"/>
    <s v="X"/>
    <n v="1"/>
    <s v=""/>
    <s v=""/>
    <s v=""/>
    <s v=""/>
    <n v="2"/>
    <n v="0"/>
    <m/>
    <n v="-337"/>
    <n v="0"/>
    <s v=""/>
    <s v=""/>
  </r>
  <r>
    <n v="367"/>
    <s v="1359900000500"/>
    <s v="COMPRA DIRECTA ELECTRICOS/ELECTRONICOS"/>
    <s v="1101835535"/>
    <s v="1"/>
    <d v="2025-02-10T00:00:00"/>
    <s v=""/>
    <s v="4200597749"/>
    <s v="50"/>
    <d v="2025-02-13T00:00:00"/>
    <d v="2025-02-13T00:00:00"/>
    <s v=""/>
    <d v="2025-02-27T00:00:00"/>
    <n v="30"/>
    <n v="8"/>
    <s v="Liberado"/>
    <n v="1"/>
    <n v="1"/>
    <n v="1"/>
    <n v="0"/>
    <n v="0"/>
    <n v="0"/>
    <s v="X"/>
    <s v="0.00"/>
    <s v=""/>
    <x v="4"/>
    <s v="OTROS FABRICANTES"/>
    <s v="1359900000500"/>
    <s v=""/>
    <n v="0"/>
    <n v="0"/>
    <m/>
    <s v="7218|JA2593_1001"/>
    <n v="14"/>
    <s v="-"/>
    <m/>
    <s v="YES"/>
    <n v="1"/>
    <s v=""/>
    <s v=""/>
    <n v="0"/>
    <s v="X"/>
    <n v="1"/>
    <s v=""/>
    <s v=""/>
    <s v=""/>
    <s v=""/>
    <n v="2"/>
    <n v="0"/>
    <m/>
    <n v="-337"/>
    <n v="0"/>
    <s v=""/>
    <s v=""/>
  </r>
  <r>
    <n v="368"/>
    <s v="1359900000500"/>
    <s v="COMPRA DIRECTA ELECTRICOS/ELECTRONICOS"/>
    <s v="1101835562"/>
    <s v="1"/>
    <d v="2025-02-10T00:00:00"/>
    <s v=""/>
    <s v="4200597766"/>
    <s v="30"/>
    <d v="2025-02-13T00:00:00"/>
    <d v="2025-02-13T00:00:00"/>
    <s v=""/>
    <d v="2025-02-27T00:00:00"/>
    <n v="30"/>
    <n v="8"/>
    <s v="Liberado"/>
    <n v="1"/>
    <n v="1"/>
    <n v="1"/>
    <n v="0"/>
    <n v="0"/>
    <n v="0"/>
    <s v="X"/>
    <s v="0.00"/>
    <s v=""/>
    <x v="6"/>
    <s v="OTROS FABRICANTES"/>
    <s v="1359900000500"/>
    <s v=""/>
    <n v="0"/>
    <n v="0"/>
    <m/>
    <s v="7218|JA2594_1001"/>
    <n v="14"/>
    <s v="-"/>
    <m/>
    <s v="YES"/>
    <n v="1"/>
    <s v=""/>
    <s v=""/>
    <n v="0"/>
    <s v="X"/>
    <n v="1"/>
    <s v=""/>
    <s v=""/>
    <s v=""/>
    <s v=""/>
    <n v="2"/>
    <n v="0"/>
    <m/>
    <n v="-337"/>
    <n v="0"/>
    <s v=""/>
    <s v=""/>
  </r>
  <r>
    <n v="369"/>
    <s v="1709800000500"/>
    <s v="COMPRA DIRECTA FERRETERIA Y HERRAMIENTAS"/>
    <s v="1101836333"/>
    <s v="1"/>
    <d v="2025-02-11T00:00:00"/>
    <s v=""/>
    <s v="4200597997"/>
    <s v="10"/>
    <d v="2025-02-14T00:00:00"/>
    <d v="2025-02-18T00:00:00"/>
    <s v=""/>
    <d v="2025-02-28T00:00:00"/>
    <n v="30"/>
    <n v="8"/>
    <s v="Liberado"/>
    <n v="1"/>
    <n v="1"/>
    <n v="1"/>
    <n v="0"/>
    <n v="0"/>
    <n v="0"/>
    <s v="X"/>
    <s v="0.00"/>
    <s v=""/>
    <x v="23"/>
    <s v="OTROS FABRICANTES"/>
    <s v="1709800000500"/>
    <s v=""/>
    <n v="0"/>
    <n v="0"/>
    <m/>
    <s v="7218|S24B05_S1075"/>
    <n v="14"/>
    <s v="-"/>
    <m/>
    <s v="YES"/>
    <n v="1"/>
    <s v=""/>
    <s v=""/>
    <n v="0"/>
    <s v="X"/>
    <n v="1"/>
    <s v=""/>
    <s v=""/>
    <s v=""/>
    <s v=""/>
    <n v="2"/>
    <n v="0"/>
    <m/>
    <n v="-336"/>
    <n v="0"/>
    <s v=""/>
    <s v=""/>
  </r>
  <r>
    <n v="370"/>
    <s v="1359900000500"/>
    <s v="COMPRA DIRECTA ELECTRICOS/ELECTRONICOS"/>
    <s v="1101836579"/>
    <s v="1"/>
    <d v="2025-02-12T00:00:00"/>
    <s v=""/>
    <s v="4200598014"/>
    <s v="10"/>
    <d v="2025-02-14T00:00:00"/>
    <d v="2025-02-18T00:00:00"/>
    <s v=""/>
    <d v="2025-02-28T00:00:00"/>
    <n v="30"/>
    <n v="8"/>
    <s v="Liberado"/>
    <n v="1"/>
    <n v="1"/>
    <n v="1"/>
    <n v="0"/>
    <n v="0"/>
    <n v="0"/>
    <s v="X"/>
    <s v="0.00"/>
    <s v=""/>
    <x v="4"/>
    <s v="OTROS FABRICANTES"/>
    <s v="1359900000500"/>
    <s v=""/>
    <n v="0"/>
    <n v="0"/>
    <m/>
    <s v="7218|JA2593_1001"/>
    <n v="14"/>
    <s v="-"/>
    <m/>
    <s v="YES"/>
    <n v="1"/>
    <s v=""/>
    <s v=""/>
    <n v="0"/>
    <s v="X"/>
    <n v="1"/>
    <s v=""/>
    <s v=""/>
    <s v=""/>
    <s v=""/>
    <n v="2"/>
    <n v="0"/>
    <m/>
    <n v="-336"/>
    <n v="0"/>
    <s v=""/>
    <s v=""/>
  </r>
  <r>
    <n v="371"/>
    <s v="1359900000500"/>
    <s v="COMPRA DIRECTA ELECTRICOS/ELECTRONICOS"/>
    <s v="1101836579"/>
    <s v="2"/>
    <d v="2025-02-12T00:00:00"/>
    <s v=""/>
    <s v="4200598014"/>
    <s v="20"/>
    <d v="2025-02-14T00:00:00"/>
    <d v="2025-02-18T00:00:00"/>
    <s v=""/>
    <d v="2025-02-28T00:00:00"/>
    <n v="30"/>
    <n v="8"/>
    <s v="Liberado"/>
    <n v="1"/>
    <n v="1"/>
    <n v="1"/>
    <n v="0"/>
    <n v="0"/>
    <n v="0"/>
    <s v="X"/>
    <s v="0.00"/>
    <s v=""/>
    <x v="4"/>
    <s v="OTROS FABRICANTES"/>
    <s v="1359900000500"/>
    <s v=""/>
    <n v="0"/>
    <n v="0"/>
    <m/>
    <s v="7218|JA2593_1001"/>
    <n v="14"/>
    <s v="-"/>
    <m/>
    <s v="YES"/>
    <n v="1"/>
    <s v=""/>
    <s v=""/>
    <n v="0"/>
    <s v="X"/>
    <n v="1"/>
    <s v=""/>
    <s v=""/>
    <s v=""/>
    <s v=""/>
    <n v="2"/>
    <n v="0"/>
    <m/>
    <n v="-336"/>
    <n v="0"/>
    <s v=""/>
    <s v=""/>
  </r>
  <r>
    <n v="372"/>
    <s v="1359900000500"/>
    <s v="COMPRA DIRECTA ELECTRICOS/ELECTRONICOS"/>
    <s v="1101836584"/>
    <s v="1"/>
    <d v="2025-02-12T00:00:00"/>
    <s v=""/>
    <s v="4200598014"/>
    <s v="30"/>
    <d v="2025-02-14T00:00:00"/>
    <d v="2025-02-18T00:00:00"/>
    <s v=""/>
    <d v="2025-02-28T00:00:00"/>
    <n v="30"/>
    <n v="8"/>
    <s v="Liberado"/>
    <n v="1"/>
    <n v="1"/>
    <n v="1"/>
    <n v="0"/>
    <n v="0"/>
    <n v="0"/>
    <s v="X"/>
    <s v="0.00"/>
    <s v=""/>
    <x v="4"/>
    <s v="OTROS FABRICANTES"/>
    <s v="1359900000500"/>
    <s v=""/>
    <n v="0"/>
    <n v="0"/>
    <m/>
    <s v="7218|JA2594_1001"/>
    <n v="14"/>
    <s v="-"/>
    <m/>
    <s v="YES"/>
    <n v="1"/>
    <s v=""/>
    <s v=""/>
    <n v="0"/>
    <s v="X"/>
    <n v="1"/>
    <s v=""/>
    <s v=""/>
    <s v=""/>
    <s v=""/>
    <n v="2"/>
    <n v="0"/>
    <m/>
    <n v="-336"/>
    <n v="0"/>
    <s v=""/>
    <s v=""/>
  </r>
  <r>
    <n v="373"/>
    <s v="1359900000500"/>
    <s v="COMPRA DIRECTA ELECTRICOS/ELECTRONICOS"/>
    <s v="1101836584"/>
    <s v="2"/>
    <d v="2025-02-12T00:00:00"/>
    <s v=""/>
    <s v="4200598014"/>
    <s v="40"/>
    <d v="2025-02-14T00:00:00"/>
    <d v="2025-02-18T00:00:00"/>
    <s v=""/>
    <d v="2025-02-28T00:00:00"/>
    <n v="30"/>
    <n v="8"/>
    <s v="Liberado"/>
    <n v="1"/>
    <n v="1"/>
    <n v="1"/>
    <n v="0"/>
    <n v="0"/>
    <n v="0"/>
    <s v="X"/>
    <s v="0.00"/>
    <s v=""/>
    <x v="4"/>
    <s v="OTROS FABRICANTES"/>
    <s v="1359900000500"/>
    <s v=""/>
    <n v="0"/>
    <n v="0"/>
    <m/>
    <s v="7218|JA2594_1001"/>
    <n v="14"/>
    <s v="-"/>
    <m/>
    <s v="YES"/>
    <n v="1"/>
    <s v=""/>
    <s v=""/>
    <n v="0"/>
    <s v="X"/>
    <n v="1"/>
    <s v=""/>
    <s v=""/>
    <s v=""/>
    <s v=""/>
    <n v="2"/>
    <n v="0"/>
    <m/>
    <n v="-336"/>
    <n v="0"/>
    <s v=""/>
    <s v=""/>
  </r>
  <r>
    <n v="374"/>
    <s v="1359900000500"/>
    <s v="COMPRA DIRECTA ELECTRICOS/ELECTRONICOS"/>
    <s v="1101836593"/>
    <s v="1"/>
    <d v="2025-02-12T00:00:00"/>
    <s v=""/>
    <s v="4200598014"/>
    <s v="50"/>
    <d v="2025-02-14T00:00:00"/>
    <d v="2025-02-18T00:00:00"/>
    <s v=""/>
    <d v="2025-02-28T00:00:00"/>
    <n v="30"/>
    <n v="8"/>
    <s v="Liberado"/>
    <n v="1"/>
    <n v="1"/>
    <n v="1"/>
    <n v="0"/>
    <n v="0"/>
    <n v="0"/>
    <s v="X"/>
    <s v="0.00"/>
    <s v=""/>
    <x v="4"/>
    <s v="OTROS FABRICANTES"/>
    <s v="1359900000500"/>
    <s v=""/>
    <n v="0"/>
    <n v="0"/>
    <m/>
    <s v="7218|JA2593_1001"/>
    <n v="14"/>
    <s v="-"/>
    <m/>
    <s v="YES"/>
    <n v="1"/>
    <s v=""/>
    <s v=""/>
    <n v="0"/>
    <s v="X"/>
    <n v="1"/>
    <s v=""/>
    <s v=""/>
    <s v=""/>
    <s v=""/>
    <n v="2"/>
    <n v="0"/>
    <m/>
    <n v="-336"/>
    <n v="0"/>
    <s v=""/>
    <s v=""/>
  </r>
  <r>
    <n v="375"/>
    <s v="39121708"/>
    <s v="Tira de jumpers Entrelec serie JB5, para"/>
    <s v="1101837083"/>
    <s v="1"/>
    <d v="2025-02-13T00:00:00"/>
    <s v=""/>
    <s v="4800002882"/>
    <s v="300"/>
    <d v="2025-02-12T00:00:00"/>
    <s v=""/>
    <s v=""/>
    <d v="2025-02-14T00:00:00"/>
    <n v="0"/>
    <n v="0"/>
    <s v=""/>
    <n v="5"/>
    <n v="5"/>
    <n v="5"/>
    <n v="0"/>
    <n v="0"/>
    <n v="0"/>
    <s v="X"/>
    <s v="0.00"/>
    <s v=""/>
    <x v="0"/>
    <s v=""/>
    <s v="6663468"/>
    <s v=""/>
    <n v="0"/>
    <n v="0"/>
    <m/>
    <s v="7218|JA2585_1001"/>
    <n v="2"/>
    <s v="-"/>
    <m/>
    <s v="YES"/>
    <n v="5"/>
    <s v=""/>
    <s v=""/>
    <n v="0"/>
    <s v="X"/>
    <n v="1"/>
    <s v=""/>
    <s v=""/>
    <s v=""/>
    <s v=""/>
    <n v="2"/>
    <n v="0"/>
    <m/>
    <n v="-350"/>
    <n v="0"/>
    <s v=""/>
    <s v=""/>
  </r>
  <r>
    <n v="376"/>
    <s v="39121004"/>
    <s v="Fuente de alimentaci&amp;#243;n conmutada TD"/>
    <s v="1101837083"/>
    <s v="2"/>
    <d v="2025-02-13T00:00:00"/>
    <s v=""/>
    <s v="4800002882"/>
    <s v="310"/>
    <d v="2025-02-12T00:00:00"/>
    <s v=""/>
    <s v=""/>
    <d v="2025-02-14T00:00:00"/>
    <n v="0"/>
    <n v="0"/>
    <s v=""/>
    <n v="1"/>
    <n v="1"/>
    <n v="1"/>
    <n v="0"/>
    <n v="0"/>
    <n v="0"/>
    <s v="X"/>
    <s v="0.00"/>
    <s v=""/>
    <x v="0"/>
    <s v=""/>
    <s v="6352177"/>
    <s v=""/>
    <n v="0"/>
    <n v="0"/>
    <m/>
    <s v="7218|JA2585_1001"/>
    <n v="2"/>
    <s v="-"/>
    <m/>
    <s v="YES"/>
    <n v="1"/>
    <s v=""/>
    <s v=""/>
    <n v="0"/>
    <s v="X"/>
    <n v="1"/>
    <s v=""/>
    <s v=""/>
    <s v=""/>
    <s v=""/>
    <n v="2"/>
    <n v="0"/>
    <m/>
    <n v="-350"/>
    <n v="0"/>
    <s v=""/>
    <s v=""/>
  </r>
  <r>
    <n v="377"/>
    <s v="31161816"/>
    <s v="Separador roscado hexagonal Macho/Hembra"/>
    <s v="1101837083"/>
    <s v="3"/>
    <d v="2025-02-13T00:00:00"/>
    <s v=""/>
    <s v="4800002882"/>
    <s v="320"/>
    <d v="2025-02-12T00:00:00"/>
    <s v=""/>
    <s v=""/>
    <d v="2025-02-14T00:00:00"/>
    <n v="0"/>
    <n v="0"/>
    <s v=""/>
    <n v="50"/>
    <n v="50"/>
    <n v="50"/>
    <n v="0"/>
    <n v="0"/>
    <n v="0"/>
    <s v="X"/>
    <s v="0.00"/>
    <s v=""/>
    <x v="0"/>
    <s v=""/>
    <s v="0606686"/>
    <s v=""/>
    <n v="0"/>
    <n v="0"/>
    <m/>
    <s v="7218|JA2585_1001"/>
    <n v="2"/>
    <s v="-"/>
    <m/>
    <s v="YES"/>
    <n v="50"/>
    <s v=""/>
    <s v=""/>
    <n v="0"/>
    <s v="X"/>
    <n v="1"/>
    <s v=""/>
    <s v=""/>
    <s v=""/>
    <s v=""/>
    <n v="2"/>
    <n v="0"/>
    <m/>
    <n v="-350"/>
    <n v="0"/>
    <s v=""/>
    <s v=""/>
  </r>
  <r>
    <n v="378"/>
    <s v="24102007"/>
    <s v="Estante voladizo 2U RS PRO, ventilado de"/>
    <s v="1101837083"/>
    <s v="4"/>
    <d v="2025-02-13T00:00:00"/>
    <s v=""/>
    <s v="4800002882"/>
    <s v="330"/>
    <d v="2025-02-12T00:00:00"/>
    <s v=""/>
    <s v=""/>
    <d v="2025-02-14T00:00:00"/>
    <n v="0"/>
    <n v="0"/>
    <s v=""/>
    <n v="2"/>
    <n v="2"/>
    <n v="2"/>
    <n v="0"/>
    <n v="0"/>
    <n v="0"/>
    <s v="X"/>
    <s v="0.00"/>
    <s v=""/>
    <x v="0"/>
    <s v=""/>
    <s v="8020282"/>
    <s v=""/>
    <n v="0"/>
    <n v="0"/>
    <m/>
    <s v="7218|JA2585_1001"/>
    <n v="2"/>
    <s v="-"/>
    <m/>
    <s v="YES"/>
    <n v="2"/>
    <s v=""/>
    <s v=""/>
    <n v="0"/>
    <s v="X"/>
    <n v="1"/>
    <s v=""/>
    <s v=""/>
    <s v=""/>
    <s v=""/>
    <n v="2"/>
    <n v="0"/>
    <m/>
    <n v="-350"/>
    <n v="0"/>
    <s v=""/>
    <s v=""/>
  </r>
  <r>
    <n v="379"/>
    <s v="46151501"/>
    <s v="Barrera Retr&amp;#225;ctil Tensator, Negro,"/>
    <s v="1101837105"/>
    <s v="1"/>
    <d v="2025-02-13T00:00:00"/>
    <s v=""/>
    <s v="4800002882"/>
    <s v="470"/>
    <d v="2025-02-12T00:00:00"/>
    <s v=""/>
    <s v=""/>
    <d v="2025-02-14T00:00:00"/>
    <n v="0"/>
    <n v="0"/>
    <s v=""/>
    <n v="5"/>
    <n v="5"/>
    <n v="5"/>
    <n v="0"/>
    <n v="0"/>
    <n v="0"/>
    <s v="X"/>
    <s v="0.00"/>
    <s v=""/>
    <x v="0"/>
    <s v=""/>
    <s v="7682624"/>
    <s v=""/>
    <n v="0"/>
    <n v="0"/>
    <m/>
    <s v="7218|S24B05_S1075"/>
    <n v="2"/>
    <s v="-"/>
    <m/>
    <s v="YES"/>
    <n v="5"/>
    <s v=""/>
    <s v=""/>
    <n v="0"/>
    <s v="X"/>
    <n v="1"/>
    <s v=""/>
    <s v=""/>
    <s v=""/>
    <s v=""/>
    <n v="2"/>
    <n v="0"/>
    <m/>
    <n v="-350"/>
    <n v="0"/>
    <s v=""/>
    <s v=""/>
  </r>
  <r>
    <n v="380"/>
    <s v="39121432"/>
    <s v="Terminal de leng&amp;#252;eta hembra aislado"/>
    <s v="1101837370"/>
    <s v="1"/>
    <d v="2025-02-13T00:00:00"/>
    <s v=""/>
    <s v="4800002888"/>
    <s v="340"/>
    <d v="2025-02-13T00:00:00"/>
    <s v=""/>
    <s v=""/>
    <d v="2025-02-14T00:00:00"/>
    <n v="0"/>
    <n v="0"/>
    <s v=""/>
    <n v="400"/>
    <n v="400"/>
    <n v="400"/>
    <n v="0"/>
    <n v="0"/>
    <n v="0"/>
    <s v="X"/>
    <s v="0.00"/>
    <s v=""/>
    <x v="0"/>
    <s v=""/>
    <s v="2455446"/>
    <s v=""/>
    <n v="0"/>
    <n v="0"/>
    <m/>
    <s v="7218|JA2585_1001"/>
    <n v="1"/>
    <s v="-"/>
    <m/>
    <s v="YES"/>
    <n v="400"/>
    <s v=""/>
    <s v=""/>
    <n v="0"/>
    <s v="X"/>
    <n v="1"/>
    <s v=""/>
    <s v=""/>
    <s v=""/>
    <s v=""/>
    <n v="2"/>
    <n v="0"/>
    <m/>
    <n v="-350"/>
    <n v="0"/>
    <s v=""/>
    <s v=""/>
  </r>
  <r>
    <n v="381"/>
    <s v="39121432"/>
    <s v="Terminal de leng&amp;#252;eta hembra aislado"/>
    <s v="1101837764"/>
    <s v="1"/>
    <d v="2025-02-14T00:00:00"/>
    <s v=""/>
    <s v="4800002890"/>
    <s v="170"/>
    <d v="2025-02-14T00:00:00"/>
    <s v=""/>
    <s v=""/>
    <d v="2025-02-15T00:00:00"/>
    <n v="0"/>
    <n v="0"/>
    <s v=""/>
    <n v="500"/>
    <n v="500"/>
    <n v="500"/>
    <n v="0"/>
    <n v="0"/>
    <n v="0"/>
    <s v="X"/>
    <s v="0.00"/>
    <s v=""/>
    <x v="0"/>
    <s v=""/>
    <s v="2455446"/>
    <s v=""/>
    <n v="0"/>
    <n v="0"/>
    <m/>
    <s v="7218|JA2585_1001"/>
    <n v="1"/>
    <s v="-"/>
    <m/>
    <s v="YES"/>
    <n v="500"/>
    <s v=""/>
    <s v=""/>
    <n v="0"/>
    <s v="X"/>
    <n v="1"/>
    <s v=""/>
    <s v=""/>
    <s v=""/>
    <s v=""/>
    <n v="2"/>
    <n v="0"/>
    <m/>
    <n v="-349"/>
    <n v="0"/>
    <s v=""/>
    <s v=""/>
  </r>
  <r>
    <n v="382"/>
    <s v=""/>
    <s v="MONTAJE EQUIPO CABINA SIMULADOR A320"/>
    <s v="1101837770"/>
    <s v="1"/>
    <d v="2025-02-14T00:00:00"/>
    <s v=""/>
    <s v="4300340863"/>
    <s v="10"/>
    <d v="2025-02-17T00:00:00"/>
    <d v="2025-02-21T00:00:00"/>
    <s v=""/>
    <d v="2025-03-21T00:00:00"/>
    <n v="0"/>
    <n v="0"/>
    <s v="Liberado"/>
    <n v="1"/>
    <n v="1"/>
    <n v="0"/>
    <n v="0"/>
    <n v="0"/>
    <n v="0"/>
    <s v="X"/>
    <s v="0.00"/>
    <s v=""/>
    <x v="3"/>
    <s v=""/>
    <s v=""/>
    <s v=""/>
    <n v="0"/>
    <n v="0"/>
    <m/>
    <s v="7218|JA2593_1001"/>
    <n v="32"/>
    <s v="-"/>
    <m/>
    <s v="YES"/>
    <n v="0"/>
    <s v=""/>
    <s v=""/>
    <n v="0"/>
    <s v="X"/>
    <n v="1"/>
    <s v=""/>
    <s v=""/>
    <s v=""/>
    <s v=""/>
    <n v="2"/>
    <n v="0"/>
    <m/>
    <n v="-315"/>
    <n v="0"/>
    <s v=""/>
    <s v=""/>
  </r>
  <r>
    <n v="383"/>
    <s v="43211503"/>
    <s v="ASUS TUF Gaming P1 - Alfombrilla de rat�"/>
    <s v="1101837809"/>
    <s v="1"/>
    <d v="2025-02-14T00:00:00"/>
    <s v=""/>
    <s v="4800002872"/>
    <s v="600"/>
    <d v="2025-02-10T00:00:00"/>
    <s v=""/>
    <s v=""/>
    <d v="2025-02-17T00:00:00"/>
    <n v="0"/>
    <n v="0"/>
    <s v=""/>
    <n v="1"/>
    <n v="1"/>
    <n v="1"/>
    <n v="0"/>
    <n v="0"/>
    <n v="0"/>
    <s v="X"/>
    <s v="0.00"/>
    <s v=""/>
    <x v="21"/>
    <s v=""/>
    <s v="7202896"/>
    <s v=""/>
    <n v="0"/>
    <n v="0"/>
    <m/>
    <s v="7218|S24B05_S1075"/>
    <n v="7"/>
    <s v="-"/>
    <m/>
    <s v="YES"/>
    <n v="1"/>
    <s v=""/>
    <s v=""/>
    <n v="0"/>
    <s v="X"/>
    <n v="1"/>
    <s v=""/>
    <s v=""/>
    <s v=""/>
    <s v=""/>
    <n v="2"/>
    <n v="0"/>
    <m/>
    <n v="-347"/>
    <n v="0"/>
    <s v=""/>
    <s v=""/>
  </r>
  <r>
    <n v="384"/>
    <s v="43211708"/>
    <s v="CHERRY MW 3000 - Rat�n - diestro - infra"/>
    <s v="1101837809"/>
    <s v="2"/>
    <d v="2025-02-14T00:00:00"/>
    <s v=""/>
    <s v="4800002872"/>
    <s v="610"/>
    <d v="2025-02-10T00:00:00"/>
    <s v=""/>
    <s v=""/>
    <d v="2025-02-17T00:00:00"/>
    <n v="0"/>
    <n v="0"/>
    <s v=""/>
    <n v="1"/>
    <n v="1"/>
    <n v="1"/>
    <n v="0"/>
    <n v="0"/>
    <n v="0"/>
    <s v="X"/>
    <s v="0.00"/>
    <s v=""/>
    <x v="21"/>
    <s v=""/>
    <s v="2418108"/>
    <s v=""/>
    <n v="0"/>
    <n v="0"/>
    <m/>
    <s v="7218|S24B05_S1075"/>
    <n v="7"/>
    <s v="-"/>
    <m/>
    <s v="YES"/>
    <n v="1"/>
    <s v=""/>
    <s v=""/>
    <n v="0"/>
    <s v="X"/>
    <n v="1"/>
    <s v=""/>
    <s v=""/>
    <s v=""/>
    <s v=""/>
    <n v="2"/>
    <n v="0"/>
    <m/>
    <n v="-347"/>
    <n v="0"/>
    <s v=""/>
    <s v=""/>
  </r>
  <r>
    <n v="385"/>
    <s v="43211503"/>
    <s v="ASUS TUF Gaming P1 - Alfombrilla de rat�"/>
    <s v="1101837818"/>
    <s v="1"/>
    <d v="2025-02-14T00:00:00"/>
    <s v=""/>
    <s v="4800002872"/>
    <s v="620"/>
    <d v="2025-02-10T00:00:00"/>
    <s v=""/>
    <s v=""/>
    <d v="2025-02-17T00:00:00"/>
    <n v="0"/>
    <n v="0"/>
    <s v=""/>
    <n v="1"/>
    <n v="1"/>
    <n v="1"/>
    <n v="0"/>
    <n v="0"/>
    <n v="0"/>
    <s v="X"/>
    <s v="0.00"/>
    <s v=""/>
    <x v="21"/>
    <s v=""/>
    <s v="7202896"/>
    <s v=""/>
    <n v="0"/>
    <n v="0"/>
    <m/>
    <s v="7218|S24B05_S1075"/>
    <n v="7"/>
    <s v="-"/>
    <m/>
    <s v="YES"/>
    <n v="1"/>
    <s v=""/>
    <s v=""/>
    <n v="0"/>
    <s v="X"/>
    <n v="1"/>
    <s v=""/>
    <s v=""/>
    <s v=""/>
    <s v=""/>
    <n v="2"/>
    <n v="0"/>
    <m/>
    <n v="-347"/>
    <n v="0"/>
    <s v=""/>
    <s v=""/>
  </r>
  <r>
    <n v="386"/>
    <s v=""/>
    <s v="TRABAJOS SIMULADOR A320"/>
    <s v="1101838192"/>
    <s v="1"/>
    <d v="2025-02-17T00:00:00"/>
    <s v=""/>
    <s v="4300340871"/>
    <s v="10"/>
    <d v="2025-02-17T00:00:00"/>
    <d v="2025-02-19T00:00:00"/>
    <s v=""/>
    <d v="2025-03-12T00:00:00"/>
    <n v="0"/>
    <n v="0"/>
    <s v="Liberado"/>
    <n v="1"/>
    <n v="1"/>
    <n v="0"/>
    <n v="0"/>
    <n v="0"/>
    <n v="0"/>
    <s v="X"/>
    <s v="0.00"/>
    <s v=""/>
    <x v="20"/>
    <s v=""/>
    <s v=""/>
    <s v=""/>
    <n v="0"/>
    <n v="0"/>
    <m/>
    <s v="7218|JA2594_1001"/>
    <n v="23"/>
    <s v="-"/>
    <m/>
    <s v="YES"/>
    <n v="0"/>
    <s v=""/>
    <s v=""/>
    <n v="0"/>
    <s v="X"/>
    <n v="1"/>
    <s v=""/>
    <s v=""/>
    <s v=""/>
    <s v=""/>
    <n v="2"/>
    <n v="0"/>
    <m/>
    <n v="-324"/>
    <n v="0"/>
    <s v=""/>
    <s v=""/>
  </r>
  <r>
    <n v="387"/>
    <s v="1709800000500"/>
    <s v="COMPRA DIRECTA FERRETERIA Y HERRAMIENTAS"/>
    <s v="1101838768"/>
    <s v="1"/>
    <d v="2025-02-18T00:00:00"/>
    <s v=""/>
    <s v="4200599497"/>
    <s v="30"/>
    <d v="2025-02-25T00:00:00"/>
    <d v="2025-02-25T00:00:00"/>
    <s v=""/>
    <d v="2025-03-11T00:00:00"/>
    <n v="30"/>
    <n v="8"/>
    <s v="Liberado"/>
    <n v="1"/>
    <n v="1"/>
    <n v="1"/>
    <n v="0"/>
    <n v="0"/>
    <n v="0"/>
    <s v="X"/>
    <s v="0.00"/>
    <s v=""/>
    <x v="4"/>
    <s v="OTROS FABRICANTES"/>
    <s v="1709800000500"/>
    <s v=""/>
    <n v="0"/>
    <n v="0"/>
    <m/>
    <s v="7218|JA2594_1001"/>
    <n v="14"/>
    <s v="-"/>
    <m/>
    <s v="YES"/>
    <n v="1"/>
    <s v=""/>
    <s v=""/>
    <n v="0"/>
    <s v="X"/>
    <n v="1"/>
    <s v=""/>
    <s v=""/>
    <s v=""/>
    <s v=""/>
    <n v="2"/>
    <n v="0"/>
    <m/>
    <n v="-325"/>
    <n v="0"/>
    <s v=""/>
    <s v=""/>
  </r>
  <r>
    <n v="388"/>
    <s v="1709800000500"/>
    <s v="COMPRA DIRECTA FERRETERIA Y HERRAMIENTAS"/>
    <s v="1101839340"/>
    <s v="1"/>
    <d v="2025-02-19T00:00:00"/>
    <s v=""/>
    <s v="4200599594"/>
    <s v="10"/>
    <d v="2025-02-25T00:00:00"/>
    <d v="2025-02-25T00:00:00"/>
    <s v=""/>
    <d v="2025-03-11T00:00:00"/>
    <n v="30"/>
    <n v="8"/>
    <s v="Liberado"/>
    <n v="1"/>
    <n v="1"/>
    <n v="1"/>
    <n v="0"/>
    <n v="0"/>
    <n v="0"/>
    <s v="X"/>
    <s v="0.00"/>
    <s v=""/>
    <x v="16"/>
    <s v="OTROS FABRICANTES"/>
    <s v="1709800000500"/>
    <s v=""/>
    <n v="0"/>
    <n v="0"/>
    <m/>
    <s v="7218|JA2594_1001"/>
    <n v="14"/>
    <s v="-"/>
    <m/>
    <s v="YES"/>
    <n v="1"/>
    <s v=""/>
    <s v=""/>
    <n v="0"/>
    <s v="X"/>
    <n v="1"/>
    <s v=""/>
    <s v=""/>
    <s v=""/>
    <s v=""/>
    <n v="2"/>
    <n v="0"/>
    <m/>
    <n v="-325"/>
    <n v="0"/>
    <s v=""/>
    <s v=""/>
  </r>
  <r>
    <n v="389"/>
    <s v="7889090900000"/>
    <s v="ROPA LABORAL CATALOGO INDRA"/>
    <s v="1101839366"/>
    <s v="1"/>
    <d v="2025-02-19T00:00:00"/>
    <s v=""/>
    <s v="4900010383"/>
    <s v="10"/>
    <d v="2025-02-19T00:00:00"/>
    <s v=""/>
    <s v=""/>
    <d v="2025-02-19T00:00:00"/>
    <n v="40"/>
    <n v="8"/>
    <s v=""/>
    <n v="1"/>
    <n v="1"/>
    <n v="1"/>
    <n v="0"/>
    <n v="0"/>
    <n v="0"/>
    <s v="X"/>
    <s v="0.00"/>
    <s v=""/>
    <x v="27"/>
    <s v="INDRA SISTEMAS S.A."/>
    <s v="7889090900000"/>
    <s v=""/>
    <n v="0"/>
    <n v="0"/>
    <m/>
    <s v="7218|JA2594_1001"/>
    <n v="0"/>
    <s v="-"/>
    <m/>
    <s v="YES"/>
    <n v="1"/>
    <s v=""/>
    <s v=""/>
    <n v="0"/>
    <s v="X"/>
    <n v="1"/>
    <s v=""/>
    <s v=""/>
    <s v=""/>
    <s v=""/>
    <n v="2"/>
    <n v="0"/>
    <m/>
    <n v="-345"/>
    <n v="0"/>
    <s v=""/>
    <s v=""/>
  </r>
  <r>
    <n v="390"/>
    <s v="31201600"/>
    <s v="Adhesivo instant&amp;#225;neo Loctite 401 de"/>
    <s v="1101841110"/>
    <s v="1"/>
    <d v="2025-02-24T00:00:00"/>
    <s v=""/>
    <s v="4800002908"/>
    <s v="240"/>
    <d v="2025-02-24T00:00:00"/>
    <s v=""/>
    <s v=""/>
    <d v="2025-02-25T00:00:00"/>
    <n v="0"/>
    <n v="0"/>
    <s v=""/>
    <n v="1"/>
    <n v="1"/>
    <n v="1"/>
    <n v="0"/>
    <n v="0"/>
    <n v="0"/>
    <s v="X"/>
    <s v="0.00"/>
    <s v=""/>
    <x v="0"/>
    <s v=""/>
    <s v="0317715"/>
    <s v=""/>
    <n v="0"/>
    <n v="0"/>
    <m/>
    <s v="7218|JA2593_1001"/>
    <n v="1"/>
    <s v="-"/>
    <m/>
    <s v="YES"/>
    <n v="1"/>
    <s v=""/>
    <s v=""/>
    <n v="0"/>
    <s v="X"/>
    <n v="1"/>
    <s v=""/>
    <s v=""/>
    <s v=""/>
    <s v=""/>
    <n v="2"/>
    <n v="0"/>
    <m/>
    <n v="-339"/>
    <n v="0"/>
    <s v=""/>
    <s v=""/>
  </r>
  <r>
    <n v="391"/>
    <s v="1359900000500"/>
    <s v="COMPRA DIRECTA ELECTRICOS/ELECTRONICOS"/>
    <s v="1101841169"/>
    <s v="1"/>
    <d v="2025-02-24T00:00:00"/>
    <s v=""/>
    <s v="4200600359"/>
    <s v="30"/>
    <d v="2025-02-28T00:00:00"/>
    <d v="2025-03-03T00:00:00"/>
    <s v=""/>
    <d v="2025-03-14T00:00:00"/>
    <n v="30"/>
    <n v="8"/>
    <s v="Liberado"/>
    <n v="1"/>
    <n v="1"/>
    <n v="1"/>
    <n v="0"/>
    <n v="0"/>
    <n v="0"/>
    <s v="X"/>
    <s v="0.00"/>
    <s v=""/>
    <x v="6"/>
    <s v="OTROS FABRICANTES"/>
    <s v="1359900000500"/>
    <s v=""/>
    <n v="0"/>
    <n v="0"/>
    <m/>
    <s v="7218|JA2583_1001"/>
    <n v="14"/>
    <s v="-"/>
    <m/>
    <s v="YES"/>
    <n v="1"/>
    <s v=""/>
    <s v=""/>
    <n v="0"/>
    <s v="X"/>
    <n v="1"/>
    <s v=""/>
    <s v=""/>
    <s v=""/>
    <s v=""/>
    <n v="2"/>
    <n v="0"/>
    <m/>
    <n v="-322"/>
    <n v="0"/>
    <s v=""/>
    <s v=""/>
  </r>
  <r>
    <n v="392"/>
    <s v="1359900000500"/>
    <s v="COMPRA DIRECTA ELECTRICOS/ELECTRONICOS"/>
    <s v="1101841171"/>
    <s v="1"/>
    <d v="2025-02-24T00:00:00"/>
    <s v=""/>
    <s v="4200600366"/>
    <s v="10"/>
    <d v="2025-02-28T00:00:00"/>
    <d v="2025-03-03T00:00:00"/>
    <s v=""/>
    <d v="2025-03-14T00:00:00"/>
    <n v="30"/>
    <n v="8"/>
    <s v="Liberado"/>
    <n v="1"/>
    <n v="1"/>
    <n v="1"/>
    <n v="0"/>
    <n v="0"/>
    <n v="0"/>
    <s v="X"/>
    <s v="0.00"/>
    <s v=""/>
    <x v="6"/>
    <s v="OTROS FABRICANTES"/>
    <s v="1359900000500"/>
    <s v=""/>
    <n v="0"/>
    <n v="0"/>
    <m/>
    <s v="7218|JA2583_1001"/>
    <n v="14"/>
    <s v="-"/>
    <m/>
    <s v="YES"/>
    <n v="1"/>
    <s v=""/>
    <s v=""/>
    <n v="0"/>
    <s v="X"/>
    <n v="1"/>
    <s v=""/>
    <s v=""/>
    <s v=""/>
    <s v=""/>
    <n v="2"/>
    <n v="0"/>
    <m/>
    <n v="-322"/>
    <n v="0"/>
    <s v=""/>
    <s v=""/>
  </r>
  <r>
    <n v="393"/>
    <s v="1359900000500"/>
    <s v="COMPRA DIRECTA ELECTRICOS/ELECTRONICOS"/>
    <s v="1101841174"/>
    <s v="1"/>
    <d v="2025-02-24T00:00:00"/>
    <s v=""/>
    <s v="4200600371"/>
    <s v="10"/>
    <d v="2025-02-28T00:00:00"/>
    <d v="2025-03-03T00:00:00"/>
    <s v=""/>
    <d v="2025-03-14T00:00:00"/>
    <n v="30"/>
    <n v="8"/>
    <s v="Liberado"/>
    <n v="1"/>
    <n v="1"/>
    <n v="1"/>
    <n v="0"/>
    <n v="0"/>
    <n v="0"/>
    <s v="X"/>
    <s v="0.00"/>
    <s v=""/>
    <x v="6"/>
    <s v="OTROS FABRICANTES"/>
    <s v="1359900000500"/>
    <s v=""/>
    <n v="0"/>
    <n v="0"/>
    <m/>
    <s v="7218|JA2583_1001"/>
    <n v="14"/>
    <s v="-"/>
    <m/>
    <s v="YES"/>
    <n v="1"/>
    <s v=""/>
    <s v=""/>
    <n v="0"/>
    <s v="X"/>
    <n v="1"/>
    <s v=""/>
    <s v=""/>
    <s v=""/>
    <s v=""/>
    <n v="2"/>
    <n v="0"/>
    <m/>
    <n v="-322"/>
    <n v="0"/>
    <s v=""/>
    <s v=""/>
  </r>
  <r>
    <n v="394"/>
    <s v="39121412"/>
    <s v="Carcasa de conector circular Amphenol Li"/>
    <s v="1101841553"/>
    <s v="1"/>
    <d v="2025-02-25T00:00:00"/>
    <s v=""/>
    <s v="4800002909"/>
    <s v="70"/>
    <d v="2025-02-25T00:00:00"/>
    <s v=""/>
    <s v=""/>
    <d v="2025-02-26T00:00:00"/>
    <n v="0"/>
    <n v="0"/>
    <s v=""/>
    <n v="2"/>
    <n v="2"/>
    <n v="2"/>
    <n v="0"/>
    <n v="0"/>
    <n v="0"/>
    <s v="X"/>
    <s v="0.00"/>
    <s v=""/>
    <x v="0"/>
    <s v=""/>
    <s v="2067532"/>
    <s v=""/>
    <n v="0"/>
    <n v="0"/>
    <m/>
    <s v="7218|JA2593_1001"/>
    <n v="1"/>
    <s v="-"/>
    <m/>
    <s v="YES"/>
    <n v="2"/>
    <s v=""/>
    <s v=""/>
    <n v="0"/>
    <s v="X"/>
    <n v="1"/>
    <s v=""/>
    <s v=""/>
    <s v=""/>
    <s v=""/>
    <n v="2"/>
    <n v="0"/>
    <m/>
    <n v="-338"/>
    <n v="0"/>
    <s v=""/>
    <s v=""/>
  </r>
  <r>
    <n v="395"/>
    <s v="43201404"/>
    <s v="Adaptador de red USB 3.0 StarTech.com, c"/>
    <s v="1101841555"/>
    <s v="1"/>
    <d v="2025-02-25T00:00:00"/>
    <s v=""/>
    <s v="4800002909"/>
    <s v="110"/>
    <d v="2025-02-25T00:00:00"/>
    <s v=""/>
    <s v=""/>
    <d v="2025-02-26T00:00:00"/>
    <n v="0"/>
    <n v="0"/>
    <s v=""/>
    <n v="1"/>
    <n v="1"/>
    <n v="1"/>
    <n v="0"/>
    <n v="0"/>
    <n v="0"/>
    <s v="X"/>
    <s v="0.00"/>
    <s v=""/>
    <x v="0"/>
    <s v=""/>
    <s v="1862768"/>
    <s v=""/>
    <n v="0"/>
    <n v="0"/>
    <m/>
    <s v="7218|JA2585_1001"/>
    <n v="1"/>
    <s v="-"/>
    <m/>
    <s v="YES"/>
    <n v="1"/>
    <s v=""/>
    <s v=""/>
    <n v="0"/>
    <s v="X"/>
    <n v="1"/>
    <s v=""/>
    <s v=""/>
    <s v=""/>
    <s v=""/>
    <n v="2"/>
    <n v="0"/>
    <m/>
    <n v="-338"/>
    <n v="0"/>
    <s v=""/>
    <s v=""/>
  </r>
  <r>
    <n v="396"/>
    <s v=""/>
    <s v="TRABAJOS SIMULADOR A320"/>
    <s v="1101841755"/>
    <s v="1"/>
    <d v="2025-02-25T00:00:00"/>
    <s v=""/>
    <s v="4300341780"/>
    <s v="20"/>
    <d v="2025-03-03T00:00:00"/>
    <d v="2025-03-04T00:00:00"/>
    <s v=""/>
    <d v="2025-02-25T00:00:00"/>
    <n v="0"/>
    <n v="0"/>
    <s v="Liberado"/>
    <n v="1"/>
    <n v="1"/>
    <n v="0"/>
    <n v="0"/>
    <n v="0"/>
    <n v="0"/>
    <s v="X"/>
    <s v="0.00"/>
    <s v=""/>
    <x v="19"/>
    <s v=""/>
    <s v=""/>
    <s v=""/>
    <n v="0"/>
    <n v="0"/>
    <m/>
    <s v="7218|JA2593_1001"/>
    <n v="-6"/>
    <s v="-"/>
    <m/>
    <s v="YES"/>
    <n v="0"/>
    <s v=""/>
    <s v=""/>
    <n v="0"/>
    <s v="X"/>
    <n v="1"/>
    <s v=""/>
    <s v=""/>
    <s v=""/>
    <s v=""/>
    <n v="2"/>
    <n v="0"/>
    <m/>
    <n v="-339"/>
    <n v="0"/>
    <s v=""/>
    <s v=""/>
  </r>
  <r>
    <n v="397"/>
    <s v=""/>
    <s v="MODIFICACION SIMULADOR A320"/>
    <s v="1101842371"/>
    <s v="1"/>
    <d v="2025-02-26T00:00:00"/>
    <s v=""/>
    <s v="4300341835"/>
    <s v="10"/>
    <d v="2025-03-04T00:00:00"/>
    <d v="2025-03-06T00:00:00"/>
    <s v=""/>
    <d v="2025-03-14T00:00:00"/>
    <n v="0"/>
    <n v="0"/>
    <s v="Liberado"/>
    <n v="1"/>
    <n v="1"/>
    <n v="0"/>
    <n v="0"/>
    <n v="0"/>
    <n v="0"/>
    <s v="X"/>
    <s v="0.00"/>
    <s v=""/>
    <x v="3"/>
    <s v=""/>
    <s v=""/>
    <s v=""/>
    <n v="0"/>
    <n v="0"/>
    <m/>
    <s v="7218|JA2593_1001"/>
    <n v="10"/>
    <s v="-"/>
    <m/>
    <s v="YES"/>
    <n v="0"/>
    <s v=""/>
    <s v=""/>
    <n v="0"/>
    <s v="X"/>
    <n v="1"/>
    <s v=""/>
    <s v=""/>
    <s v=""/>
    <s v=""/>
    <n v="2"/>
    <n v="0"/>
    <m/>
    <n v="-322"/>
    <n v="0"/>
    <s v=""/>
    <s v=""/>
  </r>
  <r>
    <n v="398"/>
    <s v="39122221"/>
    <s v="Bloque de contactos Schneider Electric Z"/>
    <s v="1101843367"/>
    <s v="1"/>
    <d v="2025-02-28T00:00:00"/>
    <s v=""/>
    <s v="4800002913"/>
    <s v="630"/>
    <d v="2025-02-27T00:00:00"/>
    <s v=""/>
    <s v=""/>
    <d v="2025-03-01T00:00:00"/>
    <n v="0"/>
    <n v="0"/>
    <s v=""/>
    <n v="4"/>
    <n v="4"/>
    <n v="4"/>
    <n v="0"/>
    <n v="0"/>
    <n v="0"/>
    <s v="X"/>
    <s v="0.00"/>
    <s v=""/>
    <x v="0"/>
    <s v=""/>
    <s v="3310489"/>
    <s v=""/>
    <n v="0"/>
    <n v="0"/>
    <m/>
    <s v="7218|JA2582_1001"/>
    <n v="2"/>
    <s v="-"/>
    <m/>
    <s v="YES"/>
    <n v="4"/>
    <s v=""/>
    <s v=""/>
    <n v="0"/>
    <s v="X"/>
    <n v="1"/>
    <s v=""/>
    <s v=""/>
    <s v=""/>
    <s v=""/>
    <n v="2"/>
    <n v="0"/>
    <m/>
    <n v="-335"/>
    <n v="0"/>
    <s v=""/>
    <s v=""/>
  </r>
  <r>
    <n v="399"/>
    <s v=""/>
    <s v="ANALISIS DE LOS MEDIOS EXISTENTES"/>
    <s v="1101843533"/>
    <s v="1"/>
    <d v="2025-03-03T00:00:00"/>
    <s v=""/>
    <s v="4300341826"/>
    <s v="10"/>
    <d v="2025-03-04T00:00:00"/>
    <d v="2025-03-10T00:00:00"/>
    <s v=""/>
    <d v="2025-05-31T00:00:00"/>
    <n v="0"/>
    <n v="0"/>
    <s v="Liberado"/>
    <n v="1"/>
    <n v="1"/>
    <n v="0"/>
    <n v="0"/>
    <n v="0"/>
    <n v="0"/>
    <s v="X"/>
    <s v="0.00"/>
    <s v=""/>
    <x v="1"/>
    <s v=""/>
    <s v=""/>
    <s v=""/>
    <n v="1"/>
    <n v="1"/>
    <m/>
    <s v="7218|JA2594_1001"/>
    <n v="88"/>
    <s v="-"/>
    <m/>
    <s v="YES"/>
    <n v="0"/>
    <s v=""/>
    <s v=""/>
    <n v="0"/>
    <s v="X"/>
    <n v="1"/>
    <s v=""/>
    <s v=""/>
    <s v=""/>
    <s v=""/>
    <n v="3"/>
    <n v="0"/>
    <m/>
    <n v="-244"/>
    <n v="0"/>
    <s v=""/>
    <s v=""/>
  </r>
  <r>
    <n v="400"/>
    <s v=""/>
    <s v="TRABAJOS SIMULADOR A320"/>
    <s v="1101843560"/>
    <s v="1"/>
    <d v="2025-03-03T00:00:00"/>
    <s v=""/>
    <s v="4300341853"/>
    <s v="10"/>
    <d v="2025-03-04T00:00:00"/>
    <d v="2025-03-06T00:00:00"/>
    <s v=""/>
    <d v="2025-03-26T00:00:00"/>
    <n v="0"/>
    <n v="0"/>
    <s v="Liberado"/>
    <n v="1"/>
    <n v="1"/>
    <n v="0"/>
    <n v="0"/>
    <n v="0"/>
    <n v="0"/>
    <s v="X"/>
    <s v="0.00"/>
    <s v=""/>
    <x v="20"/>
    <s v=""/>
    <s v=""/>
    <s v=""/>
    <n v="0"/>
    <n v="0"/>
    <m/>
    <s v="7218|JA2594_1001"/>
    <n v="22"/>
    <s v="-"/>
    <m/>
    <s v="YES"/>
    <n v="0"/>
    <s v=""/>
    <s v=""/>
    <n v="0"/>
    <s v="X"/>
    <n v="1"/>
    <s v=""/>
    <s v=""/>
    <s v=""/>
    <s v=""/>
    <n v="3"/>
    <n v="0"/>
    <m/>
    <n v="-310"/>
    <n v="0"/>
    <s v=""/>
    <s v=""/>
  </r>
  <r>
    <n v="401"/>
    <s v="55121611"/>
    <s v="Etiquetas termorretr&amp;#225;ctiles TE Conn"/>
    <s v="1101844258"/>
    <s v="1"/>
    <d v="2025-03-04T00:00:00"/>
    <s v=""/>
    <s v="4800002920"/>
    <s v="220"/>
    <d v="2025-03-04T00:00:00"/>
    <s v=""/>
    <s v=""/>
    <d v="2025-03-05T00:00:00"/>
    <n v="0"/>
    <n v="0"/>
    <s v=""/>
    <n v="1"/>
    <n v="1"/>
    <n v="1"/>
    <n v="0"/>
    <n v="0"/>
    <n v="0"/>
    <s v="X"/>
    <s v="0.00"/>
    <s v=""/>
    <x v="0"/>
    <s v=""/>
    <s v="2672433"/>
    <s v=""/>
    <n v="0"/>
    <n v="0"/>
    <m/>
    <s v="7218|JA2593_1001"/>
    <n v="1"/>
    <s v="-"/>
    <m/>
    <s v="YES"/>
    <n v="1"/>
    <s v=""/>
    <s v=""/>
    <n v="0"/>
    <s v="X"/>
    <n v="1"/>
    <s v=""/>
    <s v=""/>
    <s v=""/>
    <s v=""/>
    <n v="3"/>
    <n v="0"/>
    <m/>
    <n v="-331"/>
    <n v="0"/>
    <s v=""/>
    <s v=""/>
  </r>
  <r>
    <n v="402"/>
    <s v="32000000"/>
    <s v="Carcasa de conector Molex 03-06-2042, Se"/>
    <s v="1101844596"/>
    <s v="1"/>
    <d v="2025-03-05T00:00:00"/>
    <s v=""/>
    <s v="4800002920"/>
    <s v="570"/>
    <d v="2025-03-04T00:00:00"/>
    <s v=""/>
    <s v=""/>
    <d v="2025-03-06T00:00:00"/>
    <n v="0"/>
    <n v="0"/>
    <s v=""/>
    <n v="200"/>
    <n v="200"/>
    <n v="200"/>
    <n v="0"/>
    <n v="0"/>
    <n v="0"/>
    <s v="X"/>
    <s v="0.00"/>
    <s v=""/>
    <x v="0"/>
    <s v=""/>
    <s v="6794855P"/>
    <s v=""/>
    <n v="0"/>
    <n v="0"/>
    <m/>
    <s v="7218|JA2593_1001"/>
    <n v="2"/>
    <s v="-"/>
    <m/>
    <s v="YES"/>
    <n v="200"/>
    <s v=""/>
    <s v=""/>
    <n v="0"/>
    <s v="X"/>
    <n v="1"/>
    <s v=""/>
    <s v=""/>
    <s v=""/>
    <s v=""/>
    <n v="3"/>
    <n v="0"/>
    <m/>
    <n v="-330"/>
    <n v="0"/>
    <s v=""/>
    <s v=""/>
  </r>
  <r>
    <n v="403"/>
    <s v="39121432"/>
    <s v="Contacto de crimpado macho Molex serie S"/>
    <s v="1101844596"/>
    <s v="2"/>
    <d v="2025-03-05T00:00:00"/>
    <s v=""/>
    <s v="4800002920"/>
    <s v="580"/>
    <d v="2025-03-04T00:00:00"/>
    <s v=""/>
    <s v=""/>
    <d v="2025-03-06T00:00:00"/>
    <n v="0"/>
    <n v="0"/>
    <s v=""/>
    <n v="100"/>
    <n v="100"/>
    <n v="100"/>
    <n v="0"/>
    <n v="0"/>
    <n v="0"/>
    <s v="X"/>
    <s v="0.00"/>
    <s v=""/>
    <x v="0"/>
    <s v=""/>
    <s v="1786907"/>
    <s v=""/>
    <n v="0"/>
    <n v="0"/>
    <m/>
    <s v="7218|JA2593_1001"/>
    <n v="2"/>
    <s v="-"/>
    <m/>
    <s v="YES"/>
    <n v="100"/>
    <s v=""/>
    <s v=""/>
    <n v="0"/>
    <s v="X"/>
    <n v="1"/>
    <s v=""/>
    <s v=""/>
    <s v=""/>
    <s v=""/>
    <n v="3"/>
    <n v="0"/>
    <m/>
    <n v="-330"/>
    <n v="0"/>
    <s v=""/>
    <s v=""/>
  </r>
  <r>
    <n v="404"/>
    <s v="32000000"/>
    <s v="Carcasa de conector Molex 03-06-2092, Se"/>
    <s v="1101844596"/>
    <s v="3"/>
    <d v="2025-03-05T00:00:00"/>
    <s v=""/>
    <s v="4800002920"/>
    <s v="590"/>
    <d v="2025-03-04T00:00:00"/>
    <s v=""/>
    <s v=""/>
    <d v="2025-03-06T00:00:00"/>
    <n v="0"/>
    <n v="0"/>
    <s v=""/>
    <n v="200"/>
    <n v="200"/>
    <n v="200"/>
    <n v="0"/>
    <n v="0"/>
    <n v="0"/>
    <s v="X"/>
    <s v="0.00"/>
    <s v=""/>
    <x v="0"/>
    <s v=""/>
    <s v="6794865P"/>
    <s v=""/>
    <n v="0"/>
    <n v="0"/>
    <m/>
    <s v="7218|JA2593_1001"/>
    <n v="2"/>
    <s v="-"/>
    <m/>
    <s v="YES"/>
    <n v="200"/>
    <s v=""/>
    <s v=""/>
    <n v="0"/>
    <s v="X"/>
    <n v="1"/>
    <s v=""/>
    <s v=""/>
    <s v=""/>
    <s v=""/>
    <n v="3"/>
    <n v="0"/>
    <m/>
    <n v="-330"/>
    <n v="0"/>
    <s v=""/>
    <s v=""/>
  </r>
  <r>
    <n v="405"/>
    <s v=""/>
    <s v="MONTAJE SIMULADOR A320"/>
    <s v="1101844652"/>
    <s v="1"/>
    <d v="2025-03-05T00:00:00"/>
    <s v=""/>
    <s v="4400087082"/>
    <s v="10"/>
    <d v="2025-03-05T00:00:00"/>
    <d v="2025-03-05T00:00:00"/>
    <s v=""/>
    <d v="2025-04-24T00:00:00"/>
    <n v="0"/>
    <n v="0"/>
    <s v="Liberado"/>
    <n v="1"/>
    <n v="1"/>
    <n v="0"/>
    <n v="0"/>
    <n v="0"/>
    <n v="0"/>
    <s v="X"/>
    <s v="0.00"/>
    <s v=""/>
    <x v="24"/>
    <s v=""/>
    <s v=""/>
    <s v=""/>
    <n v="0"/>
    <n v="0"/>
    <m/>
    <s v="7218|JA2593_1001"/>
    <n v="50"/>
    <s v="-"/>
    <m/>
    <s v="YES"/>
    <n v="0"/>
    <s v=""/>
    <s v=""/>
    <n v="0"/>
    <s v="X"/>
    <n v="1"/>
    <s v=""/>
    <s v=""/>
    <s v=""/>
    <s v=""/>
    <n v="3"/>
    <n v="0"/>
    <m/>
    <n v="-281"/>
    <n v="0"/>
    <s v=""/>
    <s v=""/>
  </r>
  <r>
    <n v="406"/>
    <s v="39121404"/>
    <s v="Manguitos de soldadura, TE Connectivity,"/>
    <s v="1101844710"/>
    <s v="1"/>
    <d v="2025-03-05T00:00:00"/>
    <s v=""/>
    <s v="4800002920"/>
    <s v="720"/>
    <d v="2025-03-04T00:00:00"/>
    <s v=""/>
    <s v=""/>
    <d v="2025-03-06T00:00:00"/>
    <n v="0"/>
    <n v="0"/>
    <s v=""/>
    <n v="9"/>
    <n v="9"/>
    <n v="9"/>
    <n v="0"/>
    <n v="0"/>
    <n v="0"/>
    <s v="X"/>
    <s v="0.00"/>
    <s v=""/>
    <x v="0"/>
    <s v=""/>
    <s v="2652726"/>
    <s v=""/>
    <n v="0"/>
    <n v="0"/>
    <m/>
    <s v="7218|JA2593_1001"/>
    <n v="2"/>
    <s v="-"/>
    <m/>
    <s v="YES"/>
    <n v="9"/>
    <s v=""/>
    <s v=""/>
    <n v="0"/>
    <s v="X"/>
    <n v="1"/>
    <s v=""/>
    <s v=""/>
    <s v=""/>
    <s v=""/>
    <n v="3"/>
    <n v="0"/>
    <m/>
    <n v="-330"/>
    <n v="0"/>
    <s v=""/>
    <s v=""/>
  </r>
  <r>
    <n v="407"/>
    <s v="24102004"/>
    <s v="Estanter&amp;#237;a para Componente 1U APC N"/>
    <s v="1101845229"/>
    <s v="1"/>
    <d v="2025-03-06T00:00:00"/>
    <s v=""/>
    <s v="4800002923"/>
    <s v="240"/>
    <d v="2025-03-05T00:00:00"/>
    <s v=""/>
    <s v=""/>
    <d v="2025-03-07T00:00:00"/>
    <n v="0"/>
    <n v="0"/>
    <s v=""/>
    <n v="1"/>
    <n v="1"/>
    <n v="1"/>
    <n v="0"/>
    <n v="0"/>
    <n v="0"/>
    <s v="X"/>
    <s v="0.00"/>
    <s v=""/>
    <x v="0"/>
    <s v=""/>
    <s v="2387216"/>
    <s v=""/>
    <n v="0"/>
    <n v="0"/>
    <m/>
    <s v="7218|JA2593_1001"/>
    <n v="2"/>
    <s v="-"/>
    <m/>
    <s v="YES"/>
    <n v="1"/>
    <s v=""/>
    <s v=""/>
    <n v="0"/>
    <s v="X"/>
    <n v="1"/>
    <s v=""/>
    <s v=""/>
    <s v=""/>
    <s v=""/>
    <n v="3"/>
    <n v="0"/>
    <m/>
    <n v="-329"/>
    <n v="0"/>
    <s v=""/>
    <s v=""/>
  </r>
  <r>
    <n v="408"/>
    <s v="1359900000500"/>
    <s v="COMPRA DIRECTA ELECTRICOS/ELECTRONICOS"/>
    <s v="1101845357"/>
    <s v="1"/>
    <d v="2025-03-06T00:00:00"/>
    <s v=""/>
    <s v="4200601519"/>
    <s v="10"/>
    <d v="2025-03-07T00:00:00"/>
    <d v="2025-03-07T00:00:00"/>
    <s v=""/>
    <d v="2025-03-21T00:00:00"/>
    <n v="30"/>
    <n v="8"/>
    <s v="Liberado"/>
    <n v="1"/>
    <n v="1"/>
    <n v="1"/>
    <n v="0"/>
    <n v="0"/>
    <n v="0"/>
    <s v="X"/>
    <s v="0.00"/>
    <s v=""/>
    <x v="4"/>
    <s v="OTROS FABRICANTES"/>
    <s v="1359900000500"/>
    <s v=""/>
    <n v="0"/>
    <n v="0"/>
    <m/>
    <s v="7218|JA2594_1001"/>
    <n v="14"/>
    <s v="-"/>
    <m/>
    <s v="YES"/>
    <n v="1"/>
    <s v=""/>
    <s v=""/>
    <n v="0"/>
    <s v="X"/>
    <n v="1"/>
    <s v=""/>
    <s v=""/>
    <s v=""/>
    <s v=""/>
    <n v="3"/>
    <n v="0"/>
    <m/>
    <n v="-315"/>
    <n v="0"/>
    <s v=""/>
    <s v=""/>
  </r>
  <r>
    <n v="409"/>
    <s v="1359900000500"/>
    <s v="COMPRA DIRECTA ELECTRICOS/ELECTRONICOS"/>
    <s v="1101845357"/>
    <s v="2"/>
    <d v="2025-03-06T00:00:00"/>
    <s v=""/>
    <s v="4200601519"/>
    <s v="20"/>
    <d v="2025-03-07T00:00:00"/>
    <d v="2025-03-07T00:00:00"/>
    <s v=""/>
    <d v="2025-03-21T00:00:00"/>
    <n v="30"/>
    <n v="8"/>
    <s v="Liberado"/>
    <n v="1"/>
    <n v="1"/>
    <n v="1"/>
    <n v="0"/>
    <n v="0"/>
    <n v="0"/>
    <s v="X"/>
    <s v="0.00"/>
    <s v=""/>
    <x v="4"/>
    <s v="OTROS FABRICANTES"/>
    <s v="1359900000500"/>
    <s v=""/>
    <n v="0"/>
    <n v="0"/>
    <m/>
    <s v="7218|JA2594_1001"/>
    <n v="14"/>
    <s v="-"/>
    <m/>
    <s v="YES"/>
    <n v="1"/>
    <s v=""/>
    <s v=""/>
    <n v="0"/>
    <s v="X"/>
    <n v="1"/>
    <s v=""/>
    <s v=""/>
    <s v=""/>
    <s v=""/>
    <n v="3"/>
    <n v="0"/>
    <m/>
    <n v="-315"/>
    <n v="0"/>
    <s v=""/>
    <s v=""/>
  </r>
  <r>
    <n v="410"/>
    <s v="1359900000500"/>
    <s v="COMPRA DIRECTA ELECTRICOS/ELECTRONICOS"/>
    <s v="1101845357"/>
    <s v="3"/>
    <d v="2025-03-06T00:00:00"/>
    <s v=""/>
    <s v="4200601519"/>
    <s v="30"/>
    <d v="2025-03-07T00:00:00"/>
    <d v="2025-03-07T00:00:00"/>
    <s v=""/>
    <d v="2025-03-21T00:00:00"/>
    <n v="30"/>
    <n v="8"/>
    <s v="Liberado"/>
    <n v="1"/>
    <n v="1"/>
    <n v="1"/>
    <n v="0"/>
    <n v="0"/>
    <n v="0"/>
    <s v="X"/>
    <s v="0.00"/>
    <s v=""/>
    <x v="4"/>
    <s v="OTROS FABRICANTES"/>
    <s v="1359900000500"/>
    <s v=""/>
    <n v="0"/>
    <n v="0"/>
    <m/>
    <s v="7218|JA2594_1001"/>
    <n v="14"/>
    <s v="-"/>
    <m/>
    <s v="YES"/>
    <n v="1"/>
    <s v=""/>
    <s v=""/>
    <n v="0"/>
    <s v="X"/>
    <n v="1"/>
    <s v=""/>
    <s v=""/>
    <s v=""/>
    <s v=""/>
    <n v="3"/>
    <n v="0"/>
    <m/>
    <n v="-315"/>
    <n v="0"/>
    <s v=""/>
    <s v=""/>
  </r>
  <r>
    <n v="411"/>
    <s v="1359900000500"/>
    <s v="COMPRA DIRECTA ELECTRICOS/ELECTRONICOS"/>
    <s v="1101845357"/>
    <s v="4"/>
    <d v="2025-03-06T00:00:00"/>
    <s v=""/>
    <s v="4200601519"/>
    <s v="40"/>
    <d v="2025-03-07T00:00:00"/>
    <d v="2025-03-07T00:00:00"/>
    <s v=""/>
    <d v="2025-03-21T00:00:00"/>
    <n v="30"/>
    <n v="8"/>
    <s v="Liberado"/>
    <n v="1"/>
    <n v="1"/>
    <n v="1"/>
    <n v="0"/>
    <n v="0"/>
    <n v="0"/>
    <s v="X"/>
    <s v="0.00"/>
    <s v=""/>
    <x v="4"/>
    <s v="OTROS FABRICANTES"/>
    <s v="1359900000500"/>
    <s v=""/>
    <n v="0"/>
    <n v="0"/>
    <m/>
    <s v="7218|JA2594_1001"/>
    <n v="14"/>
    <s v="-"/>
    <m/>
    <s v="YES"/>
    <n v="1"/>
    <s v=""/>
    <s v=""/>
    <n v="0"/>
    <s v="X"/>
    <n v="1"/>
    <s v=""/>
    <s v=""/>
    <s v=""/>
    <s v=""/>
    <n v="3"/>
    <n v="0"/>
    <m/>
    <n v="-315"/>
    <n v="0"/>
    <s v=""/>
    <s v=""/>
  </r>
  <r>
    <n v="412"/>
    <s v="1359900000500"/>
    <s v="COMPRA DIRECTA ELECTRICOS/ELECTRONICOS"/>
    <s v="1101845371"/>
    <s v="1"/>
    <d v="2025-03-06T00:00:00"/>
    <s v=""/>
    <s v="4200601594"/>
    <s v="10"/>
    <d v="2025-03-10T00:00:00"/>
    <d v="2025-03-10T00:00:00"/>
    <s v=""/>
    <d v="2025-03-24T00:00:00"/>
    <n v="30"/>
    <n v="8"/>
    <s v="Liberado"/>
    <n v="1"/>
    <n v="1"/>
    <n v="1"/>
    <n v="0"/>
    <n v="0"/>
    <n v="0"/>
    <s v="X"/>
    <s v="0.00"/>
    <s v=""/>
    <x v="4"/>
    <s v="OTROS FABRICANTES"/>
    <s v="1359900000500"/>
    <s v=""/>
    <n v="0"/>
    <n v="0"/>
    <m/>
    <s v="7218|JA2594_1001"/>
    <n v="14"/>
    <s v="-"/>
    <m/>
    <s v="YES"/>
    <n v="1"/>
    <s v=""/>
    <s v=""/>
    <n v="0"/>
    <s v="X"/>
    <n v="1"/>
    <s v=""/>
    <s v=""/>
    <s v=""/>
    <s v=""/>
    <n v="3"/>
    <n v="0"/>
    <m/>
    <n v="-312"/>
    <n v="0"/>
    <s v=""/>
    <s v=""/>
  </r>
  <r>
    <n v="413"/>
    <s v="1359900000500"/>
    <s v="COMPRA DIRECTA ELECTRICOS/ELECTRONICOS"/>
    <s v="1101845657"/>
    <s v="1"/>
    <d v="2025-03-06T00:00:00"/>
    <s v=""/>
    <s v="4200602096"/>
    <s v="10"/>
    <d v="2025-03-12T00:00:00"/>
    <d v="2025-03-12T00:00:00"/>
    <s v=""/>
    <d v="2025-03-26T00:00:00"/>
    <n v="30"/>
    <n v="8"/>
    <s v="Liberado"/>
    <n v="1"/>
    <n v="1"/>
    <n v="1"/>
    <n v="0"/>
    <n v="0"/>
    <n v="0"/>
    <s v="X"/>
    <s v="0.00"/>
    <s v=""/>
    <x v="4"/>
    <s v="OTROS FABRICANTES"/>
    <s v="1359900000500"/>
    <s v=""/>
    <n v="0"/>
    <n v="0"/>
    <m/>
    <s v="7218|JA2593_1001"/>
    <n v="14"/>
    <s v="-"/>
    <m/>
    <s v="YES"/>
    <n v="1"/>
    <s v=""/>
    <s v=""/>
    <n v="0"/>
    <s v="X"/>
    <n v="1"/>
    <s v=""/>
    <s v=""/>
    <s v=""/>
    <s v=""/>
    <n v="3"/>
    <n v="0"/>
    <m/>
    <n v="-310"/>
    <n v="0"/>
    <s v=""/>
    <s v=""/>
  </r>
  <r>
    <n v="414"/>
    <s v="1359900000500"/>
    <s v="COMPRA DIRECTA ELECTRICOS/ELECTRONICOS"/>
    <s v="1101845701"/>
    <s v="1"/>
    <d v="2025-03-06T00:00:00"/>
    <s v=""/>
    <s v="4200601859"/>
    <s v="50"/>
    <d v="2025-03-11T00:00:00"/>
    <d v="2025-03-11T00:00:00"/>
    <s v=""/>
    <d v="2025-03-25T00:00:00"/>
    <n v="30"/>
    <n v="8"/>
    <s v="Liberado"/>
    <n v="1"/>
    <n v="1"/>
    <n v="1"/>
    <n v="0"/>
    <n v="0"/>
    <n v="0"/>
    <s v="X"/>
    <s v="0.00"/>
    <s v=""/>
    <x v="4"/>
    <s v="OTROS FABRICANTES"/>
    <s v="1359900000500"/>
    <s v=""/>
    <n v="0"/>
    <n v="0"/>
    <m/>
    <s v="7218|JA2593_1001"/>
    <n v="14"/>
    <s v="-"/>
    <m/>
    <s v="YES"/>
    <n v="1"/>
    <s v=""/>
    <s v=""/>
    <n v="0"/>
    <s v="X"/>
    <n v="1"/>
    <s v=""/>
    <s v=""/>
    <s v=""/>
    <s v=""/>
    <n v="3"/>
    <n v="0"/>
    <m/>
    <n v="-311"/>
    <n v="0"/>
    <s v=""/>
    <s v=""/>
  </r>
  <r>
    <n v="415"/>
    <s v="1359900000500"/>
    <s v="COMPRA DIRECTA ELECTRICOS/ELECTRONICOS"/>
    <s v="1101845711"/>
    <s v="1"/>
    <d v="2025-03-06T00:00:00"/>
    <s v=""/>
    <s v="4200601867"/>
    <s v="10"/>
    <d v="2025-03-11T00:00:00"/>
    <d v="2025-03-11T00:00:00"/>
    <s v=""/>
    <d v="2025-03-25T00:00:00"/>
    <n v="30"/>
    <n v="8"/>
    <s v="Liberado"/>
    <n v="1"/>
    <n v="1"/>
    <n v="1"/>
    <n v="0"/>
    <n v="0"/>
    <n v="0"/>
    <s v="X"/>
    <s v="0.00"/>
    <s v=""/>
    <x v="4"/>
    <s v="OTROS FABRICANTES"/>
    <s v="1359900000500"/>
    <s v=""/>
    <n v="0"/>
    <n v="0"/>
    <m/>
    <s v="7218|JA2593_1001"/>
    <n v="14"/>
    <s v="-"/>
    <m/>
    <s v="YES"/>
    <n v="1"/>
    <s v=""/>
    <s v=""/>
    <n v="0"/>
    <s v="X"/>
    <n v="1"/>
    <s v=""/>
    <s v=""/>
    <s v=""/>
    <s v=""/>
    <n v="3"/>
    <n v="0"/>
    <m/>
    <n v="-311"/>
    <n v="0"/>
    <s v=""/>
    <s v=""/>
  </r>
  <r>
    <n v="416"/>
    <s v="1359900000500"/>
    <s v="COMPRA DIRECTA ELECTRICOS/ELECTRONICOS"/>
    <s v="1101845711"/>
    <s v="2"/>
    <d v="2025-03-06T00:00:00"/>
    <s v=""/>
    <s v="4200601867"/>
    <s v="20"/>
    <d v="2025-03-11T00:00:00"/>
    <d v="2025-03-11T00:00:00"/>
    <s v=""/>
    <d v="2025-03-25T00:00:00"/>
    <n v="30"/>
    <n v="8"/>
    <s v="Liberado"/>
    <n v="1"/>
    <n v="1"/>
    <n v="1"/>
    <n v="0"/>
    <n v="0"/>
    <n v="0"/>
    <s v="X"/>
    <s v="0.00"/>
    <s v=""/>
    <x v="4"/>
    <s v="OTROS FABRICANTES"/>
    <s v="1359900000500"/>
    <s v=""/>
    <n v="0"/>
    <n v="0"/>
    <m/>
    <s v="7218|JA2593_1001"/>
    <n v="14"/>
    <s v="-"/>
    <m/>
    <s v="YES"/>
    <n v="1"/>
    <s v=""/>
    <s v=""/>
    <n v="0"/>
    <s v="X"/>
    <n v="1"/>
    <s v=""/>
    <s v=""/>
    <s v=""/>
    <s v=""/>
    <n v="3"/>
    <n v="0"/>
    <m/>
    <n v="-311"/>
    <n v="0"/>
    <s v=""/>
    <s v=""/>
  </r>
  <r>
    <n v="417"/>
    <s v="1359900000500"/>
    <s v="COMPRA DIRECTA ELECTRICOS/ELECTRONICOS"/>
    <s v="1101845711"/>
    <s v="3"/>
    <d v="2025-03-06T00:00:00"/>
    <s v=""/>
    <s v="4200601867"/>
    <s v="30"/>
    <d v="2025-03-11T00:00:00"/>
    <d v="2025-03-11T00:00:00"/>
    <s v=""/>
    <d v="2025-03-25T00:00:00"/>
    <n v="30"/>
    <n v="8"/>
    <s v="Liberado"/>
    <n v="1"/>
    <n v="1"/>
    <n v="1"/>
    <n v="0"/>
    <n v="0"/>
    <n v="0"/>
    <s v="X"/>
    <s v="0.00"/>
    <s v=""/>
    <x v="4"/>
    <s v="OTROS FABRICANTES"/>
    <s v="1359900000500"/>
    <s v=""/>
    <n v="0"/>
    <n v="0"/>
    <m/>
    <s v="7218|JA2593_1001"/>
    <n v="14"/>
    <s v="-"/>
    <m/>
    <s v="YES"/>
    <n v="1"/>
    <s v=""/>
    <s v=""/>
    <n v="0"/>
    <s v="X"/>
    <n v="1"/>
    <s v=""/>
    <s v=""/>
    <s v=""/>
    <s v=""/>
    <n v="3"/>
    <n v="0"/>
    <m/>
    <n v="-311"/>
    <n v="0"/>
    <s v=""/>
    <s v=""/>
  </r>
  <r>
    <n v="418"/>
    <s v="1359900000500"/>
    <s v="COMPRA DIRECTA ELECTRICOS/ELECTRONICOS"/>
    <s v="1101845711"/>
    <s v="4"/>
    <d v="2025-03-06T00:00:00"/>
    <s v=""/>
    <s v="4200601867"/>
    <s v="40"/>
    <d v="2025-03-11T00:00:00"/>
    <d v="2025-03-11T00:00:00"/>
    <s v=""/>
    <d v="2025-03-25T00:00:00"/>
    <n v="30"/>
    <n v="8"/>
    <s v="Liberado"/>
    <n v="1"/>
    <n v="1"/>
    <n v="1"/>
    <n v="0"/>
    <n v="0"/>
    <n v="0"/>
    <s v="X"/>
    <s v="0.00"/>
    <s v=""/>
    <x v="4"/>
    <s v="OTROS FABRICANTES"/>
    <s v="1359900000500"/>
    <s v=""/>
    <n v="0"/>
    <n v="0"/>
    <m/>
    <s v="7218|JA2593_1001"/>
    <n v="14"/>
    <s v="-"/>
    <m/>
    <s v="YES"/>
    <n v="1"/>
    <s v=""/>
    <s v=""/>
    <n v="0"/>
    <s v="X"/>
    <n v="1"/>
    <s v=""/>
    <s v=""/>
    <s v=""/>
    <s v=""/>
    <n v="3"/>
    <n v="0"/>
    <m/>
    <n v="-311"/>
    <n v="0"/>
    <s v=""/>
    <s v=""/>
  </r>
  <r>
    <n v="419"/>
    <s v="1359900000500"/>
    <s v="COMPRA DIRECTA ELECTRICOS/ELECTRONICOS"/>
    <s v="1101845711"/>
    <s v="5"/>
    <d v="2025-03-06T00:00:00"/>
    <s v=""/>
    <s v="4200601867"/>
    <s v="50"/>
    <d v="2025-03-11T00:00:00"/>
    <d v="2025-03-11T00:00:00"/>
    <s v=""/>
    <d v="2025-03-25T00:00:00"/>
    <n v="30"/>
    <n v="8"/>
    <s v="Liberado"/>
    <n v="1"/>
    <n v="1"/>
    <n v="1"/>
    <n v="0"/>
    <n v="0"/>
    <n v="0"/>
    <s v="X"/>
    <s v="0.00"/>
    <s v=""/>
    <x v="4"/>
    <s v="OTROS FABRICANTES"/>
    <s v="1359900000500"/>
    <s v=""/>
    <n v="0"/>
    <n v="0"/>
    <m/>
    <s v="7218|JA2593_1001"/>
    <n v="14"/>
    <s v="-"/>
    <m/>
    <s v="YES"/>
    <n v="1"/>
    <s v=""/>
    <s v=""/>
    <n v="0"/>
    <s v="X"/>
    <n v="1"/>
    <s v=""/>
    <s v=""/>
    <s v=""/>
    <s v=""/>
    <n v="3"/>
    <n v="0"/>
    <m/>
    <n v="-311"/>
    <n v="0"/>
    <s v=""/>
    <s v=""/>
  </r>
  <r>
    <n v="420"/>
    <s v="1359900000500"/>
    <s v="COMPRA DIRECTA ELECTRICOS/ELECTRONICOS"/>
    <s v="1101845711"/>
    <s v="6"/>
    <d v="2025-03-06T00:00:00"/>
    <s v=""/>
    <s v="4200601867"/>
    <s v="60"/>
    <d v="2025-03-11T00:00:00"/>
    <d v="2025-03-11T00:00:00"/>
    <s v=""/>
    <d v="2025-03-25T00:00:00"/>
    <n v="30"/>
    <n v="8"/>
    <s v="Liberado"/>
    <n v="1"/>
    <n v="1"/>
    <n v="1"/>
    <n v="0"/>
    <n v="0"/>
    <n v="0"/>
    <s v="X"/>
    <s v="0.00"/>
    <s v=""/>
    <x v="4"/>
    <s v="OTROS FABRICANTES"/>
    <s v="1359900000500"/>
    <s v=""/>
    <n v="0"/>
    <n v="0"/>
    <m/>
    <s v="7218|JA2593_1001"/>
    <n v="14"/>
    <s v="-"/>
    <m/>
    <s v="YES"/>
    <n v="1"/>
    <s v=""/>
    <s v=""/>
    <n v="0"/>
    <s v="X"/>
    <n v="1"/>
    <s v=""/>
    <s v=""/>
    <s v=""/>
    <s v=""/>
    <n v="3"/>
    <n v="0"/>
    <m/>
    <n v="-311"/>
    <n v="0"/>
    <s v=""/>
    <s v=""/>
  </r>
  <r>
    <n v="421"/>
    <s v=""/>
    <s v="TAPADO DE CARTELAS"/>
    <s v="1101845816"/>
    <s v="1"/>
    <d v="2025-03-07T00:00:00"/>
    <s v=""/>
    <s v="4300342309"/>
    <s v="10"/>
    <d v="2025-03-11T00:00:00"/>
    <d v="2025-03-13T00:00:00"/>
    <s v=""/>
    <d v="2025-04-14T00:00:00"/>
    <n v="0"/>
    <n v="0"/>
    <s v="Liberado"/>
    <n v="1"/>
    <n v="1"/>
    <n v="0"/>
    <n v="0"/>
    <n v="0"/>
    <n v="0"/>
    <s v="X"/>
    <s v="0.00"/>
    <s v=""/>
    <x v="11"/>
    <s v=""/>
    <s v=""/>
    <s v=""/>
    <n v="0"/>
    <n v="0"/>
    <m/>
    <s v="7218|JA2582_1001"/>
    <n v="34"/>
    <s v="-"/>
    <m/>
    <s v="YES"/>
    <n v="0"/>
    <s v=""/>
    <s v=""/>
    <n v="0"/>
    <s v="X"/>
    <n v="1"/>
    <s v=""/>
    <s v=""/>
    <s v=""/>
    <s v=""/>
    <n v="3"/>
    <n v="0"/>
    <m/>
    <n v="-291"/>
    <n v="0"/>
    <s v=""/>
    <s v=""/>
  </r>
  <r>
    <n v="422"/>
    <s v="1359900000500"/>
    <s v="COMPRA DIRECTA ELECTRICOS/ELECTRONICOS"/>
    <s v="1101845909"/>
    <s v="1"/>
    <d v="2025-03-07T00:00:00"/>
    <s v=""/>
    <s v="4200601902"/>
    <s v="10"/>
    <d v="2025-03-11T00:00:00"/>
    <d v="2025-03-11T00:00:00"/>
    <s v=""/>
    <d v="2025-03-25T00:00:00"/>
    <n v="30"/>
    <n v="8"/>
    <s v="Liberado"/>
    <n v="1"/>
    <n v="1"/>
    <n v="1"/>
    <n v="0"/>
    <n v="0"/>
    <n v="0"/>
    <s v="X"/>
    <s v="0.00"/>
    <s v=""/>
    <x v="4"/>
    <s v="OTROS FABRICANTES"/>
    <s v="1359900000500"/>
    <s v=""/>
    <n v="0"/>
    <n v="0"/>
    <m/>
    <s v="7218|JA2594_1001"/>
    <n v="14"/>
    <s v="-"/>
    <m/>
    <s v="YES"/>
    <n v="1"/>
    <s v=""/>
    <s v=""/>
    <n v="0"/>
    <s v="X"/>
    <n v="1"/>
    <s v=""/>
    <s v=""/>
    <s v=""/>
    <s v=""/>
    <n v="3"/>
    <n v="0"/>
    <m/>
    <n v="-311"/>
    <n v="0"/>
    <s v=""/>
    <s v=""/>
  </r>
  <r>
    <n v="423"/>
    <s v="1359900000500"/>
    <s v="COMPRA DIRECTA ELECTRICOS/ELECTRONICOS"/>
    <s v="1101845909"/>
    <s v="2"/>
    <d v="2025-03-07T00:00:00"/>
    <s v=""/>
    <s v="4200601902"/>
    <s v="20"/>
    <d v="2025-03-11T00:00:00"/>
    <d v="2025-03-11T00:00:00"/>
    <s v=""/>
    <d v="2025-03-25T00:00:00"/>
    <n v="30"/>
    <n v="8"/>
    <s v="Liberado"/>
    <n v="1"/>
    <n v="1"/>
    <n v="1"/>
    <n v="0"/>
    <n v="0"/>
    <n v="0"/>
    <s v="X"/>
    <s v="0.00"/>
    <s v=""/>
    <x v="4"/>
    <s v="OTROS FABRICANTES"/>
    <s v="1359900000500"/>
    <s v=""/>
    <n v="0"/>
    <n v="0"/>
    <m/>
    <s v="7218|JA2594_1001"/>
    <n v="14"/>
    <s v="-"/>
    <m/>
    <s v="YES"/>
    <n v="1"/>
    <s v=""/>
    <s v=""/>
    <n v="0"/>
    <s v="X"/>
    <n v="1"/>
    <s v=""/>
    <s v=""/>
    <s v=""/>
    <s v=""/>
    <n v="3"/>
    <n v="0"/>
    <m/>
    <n v="-311"/>
    <n v="0"/>
    <s v=""/>
    <s v=""/>
  </r>
  <r>
    <n v="424"/>
    <s v="1805710000000"/>
    <s v="IMPRIMACION 94 AMBAR APROX 6% SOLIDOS"/>
    <s v="1101847347"/>
    <s v="1"/>
    <d v="2025-03-11T00:00:00"/>
    <s v=""/>
    <s v="4200604894"/>
    <s v="10"/>
    <d v="2025-03-31T00:00:00"/>
    <d v="2025-04-01T00:00:00"/>
    <s v=""/>
    <d v="2025-04-30T00:00:00"/>
    <n v="61"/>
    <n v="8"/>
    <s v="Liberado"/>
    <n v="6"/>
    <n v="6"/>
    <n v="6"/>
    <n v="0"/>
    <n v="6"/>
    <n v="0"/>
    <s v="X"/>
    <s v="0.00"/>
    <s v=""/>
    <x v="7"/>
    <s v="3M"/>
    <s v="70-0160-5477-0"/>
    <s v=""/>
    <n v="0"/>
    <n v="0"/>
    <m/>
    <s v="7218|S24B05_P10253"/>
    <n v="30"/>
    <s v="-"/>
    <m/>
    <s v="YES"/>
    <n v="6"/>
    <s v=""/>
    <s v=""/>
    <n v="0"/>
    <s v="X"/>
    <n v="1"/>
    <s v=""/>
    <s v=""/>
    <s v=""/>
    <s v=""/>
    <n v="3"/>
    <n v="0"/>
    <m/>
    <n v="-275"/>
    <n v="0"/>
    <s v=""/>
    <s v=""/>
  </r>
  <r>
    <n v="425"/>
    <s v="39121432"/>
    <s v="Terminal de leng&amp;#252;eta macho aislado"/>
    <s v="1101848094"/>
    <s v="1"/>
    <d v="2025-03-13T00:00:00"/>
    <s v=""/>
    <s v="4800002944"/>
    <s v="440"/>
    <d v="2025-03-12T00:00:00"/>
    <s v=""/>
    <s v=""/>
    <d v="2025-03-14T00:00:00"/>
    <n v="0"/>
    <n v="0"/>
    <s v=""/>
    <n v="100"/>
    <n v="100"/>
    <n v="100"/>
    <n v="0"/>
    <n v="0"/>
    <n v="0"/>
    <s v="X"/>
    <s v="0.00"/>
    <s v=""/>
    <x v="0"/>
    <s v=""/>
    <s v="2455244"/>
    <s v=""/>
    <n v="0"/>
    <n v="0"/>
    <m/>
    <s v="7218|JA2593_1001"/>
    <n v="2"/>
    <s v="-"/>
    <m/>
    <s v="YES"/>
    <n v="100"/>
    <s v=""/>
    <s v=""/>
    <n v="0"/>
    <s v="X"/>
    <n v="1"/>
    <s v=""/>
    <s v=""/>
    <s v=""/>
    <s v=""/>
    <n v="3"/>
    <n v="0"/>
    <m/>
    <n v="-322"/>
    <n v="0"/>
    <s v=""/>
    <s v=""/>
  </r>
  <r>
    <n v="426"/>
    <s v="39121413"/>
    <s v="Conector circular Amphenol Limited Conec"/>
    <s v="1101848095"/>
    <s v="1"/>
    <d v="2025-03-13T00:00:00"/>
    <s v=""/>
    <s v="4800002944"/>
    <s v="450"/>
    <d v="2025-03-12T00:00:00"/>
    <s v=""/>
    <s v=""/>
    <d v="2025-03-14T00:00:00"/>
    <n v="0"/>
    <n v="0"/>
    <s v=""/>
    <n v="2"/>
    <n v="2"/>
    <n v="2"/>
    <n v="0"/>
    <n v="0"/>
    <n v="0"/>
    <s v="X"/>
    <s v="0.00"/>
    <s v=""/>
    <x v="0"/>
    <s v=""/>
    <s v="2368151"/>
    <s v=""/>
    <n v="0"/>
    <n v="0"/>
    <m/>
    <s v="7218|JA2593_1001"/>
    <n v="2"/>
    <s v="-"/>
    <m/>
    <s v="YES"/>
    <n v="2"/>
    <s v=""/>
    <s v=""/>
    <n v="0"/>
    <s v="X"/>
    <n v="1"/>
    <s v=""/>
    <s v=""/>
    <s v=""/>
    <s v=""/>
    <n v="3"/>
    <n v="0"/>
    <m/>
    <n v="-322"/>
    <n v="0"/>
    <s v=""/>
    <s v=""/>
  </r>
  <r>
    <n v="427"/>
    <s v="1359900000500"/>
    <s v="COMPRA DIRECTA ELECTRICOS/ELECTRONICOS"/>
    <s v="1101848675"/>
    <s v="1"/>
    <d v="2025-03-14T00:00:00"/>
    <s v=""/>
    <s v="4200602773"/>
    <s v="40"/>
    <d v="2025-03-17T00:00:00"/>
    <d v="2025-03-17T00:00:00"/>
    <s v=""/>
    <d v="2025-03-31T00:00:00"/>
    <n v="30"/>
    <n v="8"/>
    <s v="Liberado"/>
    <n v="1"/>
    <n v="1"/>
    <n v="1"/>
    <n v="0"/>
    <n v="0"/>
    <n v="0"/>
    <s v="X"/>
    <s v="0.00"/>
    <s v=""/>
    <x v="6"/>
    <s v="OTROS FABRICANTES"/>
    <s v="1359900000500"/>
    <s v=""/>
    <n v="0"/>
    <n v="0"/>
    <m/>
    <s v="7218|JA2593_1001"/>
    <n v="14"/>
    <s v="-"/>
    <m/>
    <s v="YES"/>
    <n v="1"/>
    <s v=""/>
    <s v=""/>
    <n v="0"/>
    <s v="X"/>
    <n v="1"/>
    <s v=""/>
    <s v=""/>
    <s v=""/>
    <s v=""/>
    <n v="3"/>
    <n v="0"/>
    <m/>
    <n v="-305"/>
    <n v="0"/>
    <s v=""/>
    <s v=""/>
  </r>
  <r>
    <n v="428"/>
    <s v="1359900000500"/>
    <s v="COMPRA DIRECTA ELECTRICOS/ELECTRONICOS"/>
    <s v="1101848678"/>
    <s v="1"/>
    <d v="2025-03-14T00:00:00"/>
    <s v=""/>
    <s v="4200602877"/>
    <s v="10"/>
    <d v="2025-03-18T00:00:00"/>
    <d v="2025-03-19T00:00:00"/>
    <s v=""/>
    <d v="2025-04-01T00:00:00"/>
    <n v="30"/>
    <n v="8"/>
    <s v="Liberado"/>
    <n v="1"/>
    <n v="1"/>
    <n v="1"/>
    <n v="0"/>
    <n v="0"/>
    <n v="0"/>
    <s v="X"/>
    <s v="0.00"/>
    <s v=""/>
    <x v="6"/>
    <s v="OTROS FABRICANTES"/>
    <s v="1359900000500"/>
    <s v=""/>
    <n v="0"/>
    <n v="0"/>
    <m/>
    <s v="7218|JA2593_1001"/>
    <n v="14"/>
    <s v="-"/>
    <m/>
    <s v="YES"/>
    <n v="1"/>
    <s v=""/>
    <s v=""/>
    <n v="0"/>
    <s v="X"/>
    <n v="1"/>
    <s v=""/>
    <s v=""/>
    <s v=""/>
    <s v=""/>
    <n v="3"/>
    <n v="0"/>
    <m/>
    <n v="-304"/>
    <n v="0"/>
    <s v=""/>
    <s v=""/>
  </r>
  <r>
    <n v="429"/>
    <s v="27112009"/>
    <s v="Rasqueta de acero RS PRO, 100 piezas"/>
    <s v="1101848721"/>
    <s v="1"/>
    <d v="2025-03-14T00:00:00"/>
    <s v=""/>
    <s v="4800002947"/>
    <s v="360"/>
    <d v="2025-03-13T00:00:00"/>
    <s v=""/>
    <s v=""/>
    <d v="2025-03-15T00:00:00"/>
    <n v="0"/>
    <n v="0"/>
    <s v=""/>
    <n v="2"/>
    <n v="2"/>
    <n v="2"/>
    <n v="0"/>
    <n v="0"/>
    <n v="0"/>
    <s v="X"/>
    <s v="0.00"/>
    <s v=""/>
    <x v="0"/>
    <s v=""/>
    <s v="4846181"/>
    <s v=""/>
    <n v="0"/>
    <n v="0"/>
    <m/>
    <s v="7218|S24B05_P10253"/>
    <n v="2"/>
    <s v="-"/>
    <m/>
    <s v="YES"/>
    <n v="2"/>
    <s v=""/>
    <s v=""/>
    <n v="0"/>
    <s v="X"/>
    <n v="1"/>
    <s v=""/>
    <s v=""/>
    <s v=""/>
    <s v=""/>
    <n v="3"/>
    <n v="0"/>
    <m/>
    <n v="-321"/>
    <n v="0"/>
    <s v=""/>
    <s v=""/>
  </r>
  <r>
    <n v="430"/>
    <s v="31161618"/>
    <s v="Varillas Roscada, RS PRO, Plano, Acero I"/>
    <s v="1101848721"/>
    <s v="2"/>
    <d v="2025-03-14T00:00:00"/>
    <s v=""/>
    <s v="4800002947"/>
    <s v="370"/>
    <d v="2025-03-13T00:00:00"/>
    <s v=""/>
    <s v=""/>
    <d v="2025-03-15T00:00:00"/>
    <n v="0"/>
    <n v="0"/>
    <s v=""/>
    <n v="5"/>
    <n v="5"/>
    <n v="5"/>
    <n v="0"/>
    <n v="0"/>
    <n v="0"/>
    <s v="X"/>
    <s v="0.00"/>
    <s v=""/>
    <x v="0"/>
    <s v=""/>
    <s v="0280420"/>
    <s v=""/>
    <n v="0"/>
    <n v="0"/>
    <m/>
    <s v="7218|S24B05_P10253"/>
    <n v="2"/>
    <s v="-"/>
    <m/>
    <s v="YES"/>
    <n v="5"/>
    <s v=""/>
    <s v=""/>
    <n v="0"/>
    <s v="X"/>
    <n v="1"/>
    <s v=""/>
    <s v=""/>
    <s v=""/>
    <s v=""/>
    <n v="3"/>
    <n v="0"/>
    <m/>
    <n v="-321"/>
    <n v="0"/>
    <s v=""/>
    <s v=""/>
  </r>
  <r>
    <n v="431"/>
    <s v="1359900000500"/>
    <s v="COMPRA DIRECTA ELECTRICOS/ELECTRONICOS"/>
    <s v="1101849461"/>
    <s v="1"/>
    <d v="2025-03-17T00:00:00"/>
    <s v=""/>
    <s v="4200604390"/>
    <s v="10"/>
    <d v="2025-03-26T00:00:00"/>
    <d v="2025-03-27T00:00:00"/>
    <s v=""/>
    <d v="2025-04-09T00:00:00"/>
    <n v="30"/>
    <n v="8"/>
    <s v="Liberado"/>
    <n v="1"/>
    <n v="1"/>
    <n v="1"/>
    <n v="0"/>
    <n v="0"/>
    <n v="0"/>
    <s v="X"/>
    <s v="0.00"/>
    <s v=""/>
    <x v="6"/>
    <s v="OTROS FABRICANTES"/>
    <s v="1359900000500"/>
    <s v=""/>
    <n v="0"/>
    <n v="0"/>
    <m/>
    <s v="7218|JA2594_1001"/>
    <n v="14"/>
    <s v="-"/>
    <m/>
    <s v="YES"/>
    <n v="1"/>
    <s v=""/>
    <s v=""/>
    <n v="0"/>
    <s v="X"/>
    <n v="1"/>
    <s v=""/>
    <s v=""/>
    <s v=""/>
    <s v=""/>
    <n v="3"/>
    <n v="0"/>
    <m/>
    <n v="-296"/>
    <n v="0"/>
    <s v=""/>
    <s v=""/>
  </r>
  <r>
    <n v="432"/>
    <s v="39122241"/>
    <s v="Interruptor de seguridad Telemecanique S"/>
    <s v="1101851726"/>
    <s v="1"/>
    <d v="2025-03-24T00:00:00"/>
    <s v=""/>
    <s v="4800002961"/>
    <s v="300"/>
    <d v="2025-03-21T00:00:00"/>
    <s v=""/>
    <s v=""/>
    <d v="2025-03-25T00:00:00"/>
    <n v="0"/>
    <n v="0"/>
    <s v=""/>
    <n v="4"/>
    <n v="4"/>
    <n v="4"/>
    <n v="0"/>
    <n v="0"/>
    <n v="0"/>
    <s v="X"/>
    <s v="0.00"/>
    <s v=""/>
    <x v="0"/>
    <s v=""/>
    <s v="2201359"/>
    <s v=""/>
    <n v="0"/>
    <n v="0"/>
    <m/>
    <s v="7218|JA2585_1001"/>
    <n v="4"/>
    <s v="-"/>
    <m/>
    <s v="YES"/>
    <n v="4"/>
    <s v=""/>
    <s v=""/>
    <n v="0"/>
    <s v="X"/>
    <n v="1"/>
    <s v=""/>
    <s v=""/>
    <s v=""/>
    <s v=""/>
    <n v="3"/>
    <n v="0"/>
    <m/>
    <n v="-311"/>
    <n v="0"/>
    <s v=""/>
    <s v=""/>
  </r>
  <r>
    <n v="433"/>
    <s v="31163100"/>
    <s v="Conector IEC C14 macho Bulgin, Recto, Mo"/>
    <s v="1101851726"/>
    <s v="2"/>
    <d v="2025-03-24T00:00:00"/>
    <s v=""/>
    <s v="4800002961"/>
    <s v="310"/>
    <d v="2025-03-21T00:00:00"/>
    <s v=""/>
    <s v=""/>
    <d v="2025-03-25T00:00:00"/>
    <n v="0"/>
    <n v="0"/>
    <s v=""/>
    <n v="2"/>
    <n v="2"/>
    <n v="2"/>
    <n v="0"/>
    <n v="0"/>
    <n v="0"/>
    <s v="X"/>
    <s v="0.00"/>
    <s v=""/>
    <x v="0"/>
    <s v=""/>
    <s v="0449922"/>
    <s v=""/>
    <n v="0"/>
    <n v="0"/>
    <m/>
    <s v="7218|JA2585_1001"/>
    <n v="4"/>
    <s v="-"/>
    <m/>
    <s v="YES"/>
    <n v="2"/>
    <s v=""/>
    <s v=""/>
    <n v="0"/>
    <s v="X"/>
    <n v="1"/>
    <s v=""/>
    <s v=""/>
    <s v=""/>
    <s v=""/>
    <n v="3"/>
    <n v="0"/>
    <m/>
    <n v="-311"/>
    <n v="0"/>
    <s v=""/>
    <s v=""/>
  </r>
  <r>
    <n v="434"/>
    <s v="43211730"/>
    <s v="Inyector de PoE 2 puertos, entrada 100 -"/>
    <s v="1101851726"/>
    <s v="3"/>
    <d v="2025-03-24T00:00:00"/>
    <s v=""/>
    <s v="4800002961"/>
    <s v="320"/>
    <d v="2025-03-21T00:00:00"/>
    <s v=""/>
    <s v=""/>
    <d v="2025-03-25T00:00:00"/>
    <n v="0"/>
    <n v="0"/>
    <s v=""/>
    <n v="1"/>
    <n v="1"/>
    <n v="1"/>
    <n v="0"/>
    <n v="0"/>
    <n v="0"/>
    <s v="X"/>
    <s v="0.00"/>
    <s v=""/>
    <x v="0"/>
    <s v=""/>
    <s v="2753549"/>
    <s v=""/>
    <n v="0"/>
    <n v="0"/>
    <m/>
    <s v="7218|JA2585_1001"/>
    <n v="4"/>
    <s v="-"/>
    <m/>
    <s v="YES"/>
    <n v="1"/>
    <s v=""/>
    <s v=""/>
    <n v="0"/>
    <s v="X"/>
    <n v="1"/>
    <s v=""/>
    <s v=""/>
    <s v=""/>
    <s v=""/>
    <n v="3"/>
    <n v="0"/>
    <m/>
    <n v="-311"/>
    <n v="0"/>
    <s v=""/>
    <s v=""/>
  </r>
  <r>
    <n v="435"/>
    <s v="26121629"/>
    <s v="Cable de alimentaci&amp;#243;n StarTech.com"/>
    <s v="1101851726"/>
    <s v="4"/>
    <d v="2025-03-24T00:00:00"/>
    <s v=""/>
    <s v="4800002961"/>
    <s v="330"/>
    <d v="2025-03-21T00:00:00"/>
    <s v=""/>
    <s v=""/>
    <d v="2025-03-25T00:00:00"/>
    <n v="0"/>
    <n v="0"/>
    <s v=""/>
    <n v="1"/>
    <n v="1"/>
    <n v="1"/>
    <n v="0"/>
    <n v="0"/>
    <n v="0"/>
    <s v="X"/>
    <s v="0.00"/>
    <s v=""/>
    <x v="0"/>
    <s v=""/>
    <s v="2677825"/>
    <s v=""/>
    <n v="0"/>
    <n v="0"/>
    <m/>
    <s v="7218|JA2585_1001"/>
    <n v="4"/>
    <s v="-"/>
    <m/>
    <s v="YES"/>
    <n v="1"/>
    <s v=""/>
    <s v=""/>
    <n v="0"/>
    <s v="X"/>
    <n v="1"/>
    <s v=""/>
    <s v=""/>
    <s v=""/>
    <s v=""/>
    <n v="3"/>
    <n v="0"/>
    <m/>
    <n v="-311"/>
    <n v="0"/>
    <s v=""/>
    <s v=""/>
  </r>
  <r>
    <n v="436"/>
    <s v="45111823"/>
    <s v="HDMI to VGA Adapter - With Audio - 1080p"/>
    <s v="1101851726"/>
    <s v="5"/>
    <d v="2025-03-24T00:00:00"/>
    <s v=""/>
    <s v="4800002961"/>
    <s v="340"/>
    <d v="2025-03-21T00:00:00"/>
    <s v=""/>
    <s v=""/>
    <d v="2025-03-25T00:00:00"/>
    <n v="0"/>
    <n v="0"/>
    <s v=""/>
    <n v="1"/>
    <n v="1"/>
    <n v="1"/>
    <n v="0"/>
    <n v="0"/>
    <n v="0"/>
    <s v="X"/>
    <s v="0.00"/>
    <s v=""/>
    <x v="0"/>
    <s v=""/>
    <s v="1778828"/>
    <s v=""/>
    <n v="0"/>
    <n v="0"/>
    <m/>
    <s v="7218|JA2585_1001"/>
    <n v="4"/>
    <s v="-"/>
    <m/>
    <s v="YES"/>
    <n v="1"/>
    <s v=""/>
    <s v=""/>
    <n v="0"/>
    <s v="X"/>
    <n v="1"/>
    <s v=""/>
    <s v=""/>
    <s v=""/>
    <s v=""/>
    <n v="3"/>
    <n v="0"/>
    <m/>
    <n v="-311"/>
    <n v="0"/>
    <s v=""/>
    <s v=""/>
  </r>
  <r>
    <n v="437"/>
    <s v="1359900000500"/>
    <s v="COMPRA DIRECTA ELECTRICOS/ELECTRONICOS"/>
    <s v="1101852067"/>
    <s v="1"/>
    <d v="2025-03-24T00:00:00"/>
    <s v=""/>
    <s v="4200604081"/>
    <s v="10"/>
    <d v="2025-03-25T00:00:00"/>
    <d v="2025-03-26T00:00:00"/>
    <s v=""/>
    <d v="2025-04-08T00:00:00"/>
    <n v="30"/>
    <n v="8"/>
    <s v="Liberado"/>
    <n v="1"/>
    <n v="1"/>
    <n v="1"/>
    <n v="0"/>
    <n v="0"/>
    <n v="0"/>
    <s v="X"/>
    <s v="0.00"/>
    <s v=""/>
    <x v="9"/>
    <s v="OTROS FABRICANTES"/>
    <s v="1359900000500"/>
    <s v=""/>
    <n v="0"/>
    <n v="0"/>
    <m/>
    <s v="7218|JA2593_1001"/>
    <n v="14"/>
    <s v="-"/>
    <m/>
    <s v="YES"/>
    <n v="1"/>
    <s v=""/>
    <s v=""/>
    <n v="0"/>
    <s v="X"/>
    <n v="1"/>
    <s v=""/>
    <s v=""/>
    <s v=""/>
    <s v=""/>
    <n v="3"/>
    <n v="0"/>
    <m/>
    <n v="-297"/>
    <n v="0"/>
    <s v=""/>
    <s v=""/>
  </r>
  <r>
    <n v="438"/>
    <s v="43202222"/>
    <s v="Cable DisplayPort blanco Roline, con. A:"/>
    <s v="1101852578"/>
    <s v="1"/>
    <d v="2025-03-25T00:00:00"/>
    <s v=""/>
    <s v="4800002964"/>
    <s v="590"/>
    <d v="2025-03-25T00:00:00"/>
    <s v=""/>
    <s v=""/>
    <d v="2025-03-26T00:00:00"/>
    <n v="0"/>
    <n v="0"/>
    <s v=""/>
    <n v="4"/>
    <n v="4"/>
    <n v="4"/>
    <n v="0"/>
    <n v="0"/>
    <n v="0"/>
    <s v="X"/>
    <s v="0.00"/>
    <s v=""/>
    <x v="0"/>
    <s v=""/>
    <s v="7903937"/>
    <s v=""/>
    <n v="0"/>
    <n v="0"/>
    <m/>
    <s v="7218|JA2585_1001"/>
    <n v="1"/>
    <s v="-"/>
    <m/>
    <s v="YES"/>
    <n v="4"/>
    <s v=""/>
    <s v=""/>
    <n v="0"/>
    <s v="X"/>
    <n v="1"/>
    <s v=""/>
    <s v=""/>
    <s v=""/>
    <s v=""/>
    <n v="3"/>
    <n v="0"/>
    <m/>
    <n v="-310"/>
    <n v="0"/>
    <s v=""/>
    <s v=""/>
  </r>
  <r>
    <n v="439"/>
    <s v=""/>
    <s v="DISEÑO MECÁNICO GTA SMOKE BOX"/>
    <s v="1101853398"/>
    <s v="1"/>
    <d v="2025-03-26T00:00:00"/>
    <s v=""/>
    <s v="4300343504"/>
    <s v="10"/>
    <d v="2025-03-31T00:00:00"/>
    <d v="2025-04-01T00:00:00"/>
    <s v=""/>
    <d v="2025-05-12T00:00:00"/>
    <n v="0"/>
    <n v="0"/>
    <s v="Liberado"/>
    <n v="1"/>
    <n v="1"/>
    <n v="0"/>
    <n v="0"/>
    <n v="0"/>
    <n v="0"/>
    <s v="X"/>
    <s v="0.00"/>
    <s v=""/>
    <x v="29"/>
    <s v=""/>
    <s v=""/>
    <s v=""/>
    <n v="1"/>
    <n v="1"/>
    <m/>
    <s v="7218|JA2583_1001"/>
    <n v="42"/>
    <s v="-"/>
    <m/>
    <s v="YES"/>
    <n v="0"/>
    <s v=""/>
    <s v=""/>
    <n v="0"/>
    <s v="X"/>
    <n v="1"/>
    <s v=""/>
    <s v=""/>
    <s v=""/>
    <s v=""/>
    <n v="3"/>
    <n v="0"/>
    <m/>
    <n v="-263"/>
    <n v="0"/>
    <s v=""/>
    <s v=""/>
  </r>
  <r>
    <n v="440"/>
    <s v="39121432"/>
    <s v="Terminales eléctricos"/>
    <s v="1101853401"/>
    <s v="1"/>
    <d v="2025-03-26T00:00:00"/>
    <s v=""/>
    <s v="4800002967"/>
    <s v="380"/>
    <d v="2025-03-26T00:00:00"/>
    <s v=""/>
    <s v=""/>
    <d v="2025-03-31T00:00:00"/>
    <n v="0"/>
    <n v="0"/>
    <s v=""/>
    <n v="1"/>
    <n v="1"/>
    <n v="1"/>
    <n v="0"/>
    <n v="0"/>
    <n v="0"/>
    <s v="X"/>
    <s v="0.00"/>
    <s v=""/>
    <x v="0"/>
    <s v=""/>
    <s v="1648670"/>
    <s v=""/>
    <n v="0"/>
    <n v="0"/>
    <m/>
    <s v="7218|JA2585_1001"/>
    <n v="5"/>
    <s v="-"/>
    <m/>
    <s v="YES"/>
    <n v="1"/>
    <s v=""/>
    <s v=""/>
    <n v="0"/>
    <s v="X"/>
    <n v="1"/>
    <s v=""/>
    <s v=""/>
    <s v=""/>
    <s v=""/>
    <n v="3"/>
    <n v="0"/>
    <m/>
    <n v="-305"/>
    <n v="0"/>
    <s v=""/>
    <s v=""/>
  </r>
  <r>
    <n v="441"/>
    <s v="39121413"/>
    <s v="Conector circular Amphenol Limited Conec"/>
    <s v="1101853598"/>
    <s v="1"/>
    <d v="2025-03-27T00:00:00"/>
    <s v=""/>
    <s v="4800002968"/>
    <s v="150"/>
    <d v="2025-03-27T00:00:00"/>
    <s v=""/>
    <s v=""/>
    <d v="2025-03-28T00:00:00"/>
    <n v="0"/>
    <n v="0"/>
    <s v=""/>
    <n v="1"/>
    <n v="1"/>
    <n v="1"/>
    <n v="0"/>
    <n v="0"/>
    <n v="0"/>
    <s v="X"/>
    <s v="0.00"/>
    <s v=""/>
    <x v="0"/>
    <s v=""/>
    <s v="2368155"/>
    <s v=""/>
    <n v="0"/>
    <n v="0"/>
    <m/>
    <s v="7218|JA2593_1001"/>
    <n v="1"/>
    <s v="-"/>
    <m/>
    <s v="YES"/>
    <n v="1"/>
    <s v=""/>
    <s v=""/>
    <n v="0"/>
    <s v="X"/>
    <n v="1"/>
    <s v=""/>
    <s v=""/>
    <s v=""/>
    <s v=""/>
    <n v="3"/>
    <n v="0"/>
    <m/>
    <n v="-308"/>
    <n v="0"/>
    <s v=""/>
    <s v=""/>
  </r>
  <r>
    <n v="442"/>
    <s v="39121410"/>
    <s v="Borne terminal pasante, Gris, Terminaci&amp;"/>
    <s v="1101853930"/>
    <s v="1"/>
    <d v="2025-03-27T00:00:00"/>
    <s v=""/>
    <s v="4800002970"/>
    <s v="30"/>
    <d v="2025-03-27T00:00:00"/>
    <s v=""/>
    <s v=""/>
    <d v="2025-03-28T00:00:00"/>
    <n v="0"/>
    <n v="0"/>
    <s v=""/>
    <n v="20"/>
    <n v="20"/>
    <n v="20"/>
    <n v="0"/>
    <n v="0"/>
    <n v="0"/>
    <s v="X"/>
    <s v="0.00"/>
    <s v=""/>
    <x v="0"/>
    <s v=""/>
    <s v="6879436"/>
    <s v=""/>
    <n v="0"/>
    <n v="0"/>
    <m/>
    <s v="7218|JA2585_1001"/>
    <n v="1"/>
    <s v="-"/>
    <m/>
    <s v="YES"/>
    <n v="20"/>
    <s v=""/>
    <s v=""/>
    <n v="0"/>
    <s v="X"/>
    <n v="1"/>
    <s v=""/>
    <s v=""/>
    <s v=""/>
    <s v=""/>
    <n v="3"/>
    <n v="0"/>
    <m/>
    <n v="-308"/>
    <n v="0"/>
    <s v=""/>
    <s v=""/>
  </r>
  <r>
    <n v="443"/>
    <s v="32121615"/>
    <s v="Resistencia RS PRO, de 220? &amp;#177;5%, 0."/>
    <s v="1101854632"/>
    <s v="1"/>
    <d v="2025-03-31T00:00:00"/>
    <s v=""/>
    <s v="4800002972"/>
    <s v="130"/>
    <d v="2025-03-28T00:00:00"/>
    <s v=""/>
    <s v=""/>
    <d v="2025-04-01T00:00:00"/>
    <n v="0"/>
    <n v="0"/>
    <s v=""/>
    <n v="10"/>
    <n v="10"/>
    <n v="10"/>
    <n v="0"/>
    <n v="0"/>
    <n v="0"/>
    <s v="X"/>
    <s v="0.00"/>
    <s v=""/>
    <x v="0"/>
    <s v=""/>
    <s v="7078176"/>
    <s v=""/>
    <n v="0"/>
    <n v="0"/>
    <m/>
    <s v="7218|JA2585_1001"/>
    <n v="4"/>
    <s v="-"/>
    <m/>
    <s v="YES"/>
    <n v="10"/>
    <s v=""/>
    <s v=""/>
    <n v="0"/>
    <s v="X"/>
    <n v="1"/>
    <s v=""/>
    <s v=""/>
    <s v=""/>
    <s v=""/>
    <n v="3"/>
    <n v="0"/>
    <m/>
    <n v="-304"/>
    <n v="0"/>
    <s v=""/>
    <s v=""/>
  </r>
  <r>
    <n v="444"/>
    <s v=""/>
    <s v="MONTAJE SIMULADOR A320"/>
    <s v="1101855158"/>
    <s v="1"/>
    <d v="2025-04-01T00:00:00"/>
    <s v=""/>
    <s v="4300343596"/>
    <s v="20"/>
    <d v="2025-04-01T00:00:00"/>
    <d v="2025-04-02T00:00:00"/>
    <s v=""/>
    <d v="2025-04-24T00:00:00"/>
    <n v="0"/>
    <n v="0"/>
    <s v="Liberado"/>
    <n v="1"/>
    <n v="1"/>
    <n v="0"/>
    <n v="0"/>
    <n v="0"/>
    <n v="0"/>
    <s v="X"/>
    <s v="0.00"/>
    <s v=""/>
    <x v="20"/>
    <s v=""/>
    <s v=""/>
    <s v=""/>
    <n v="0"/>
    <n v="0"/>
    <m/>
    <s v="7218|JA2593_1001"/>
    <n v="23"/>
    <s v="-"/>
    <m/>
    <s v="YES"/>
    <n v="0"/>
    <s v=""/>
    <s v=""/>
    <n v="0"/>
    <s v="X"/>
    <n v="1"/>
    <s v=""/>
    <s v=""/>
    <s v=""/>
    <s v=""/>
    <n v="4"/>
    <n v="0"/>
    <m/>
    <n v="-281"/>
    <n v="0"/>
    <s v=""/>
    <s v=""/>
  </r>
  <r>
    <n v="445"/>
    <s v=""/>
    <s v="MONTAJE SIMULADOR A320"/>
    <s v="1101855424"/>
    <s v="1"/>
    <d v="2025-04-01T00:00:00"/>
    <s v=""/>
    <s v="4300343641"/>
    <s v="10"/>
    <d v="2025-04-02T00:00:00"/>
    <d v="2025-04-02T00:00:00"/>
    <s v=""/>
    <d v="2025-04-24T00:00:00"/>
    <n v="0"/>
    <n v="0"/>
    <s v="Liberado"/>
    <n v="1"/>
    <n v="1"/>
    <n v="0"/>
    <n v="0"/>
    <n v="0"/>
    <n v="0"/>
    <s v="X"/>
    <s v="0.00"/>
    <s v=""/>
    <x v="3"/>
    <s v=""/>
    <s v=""/>
    <s v=""/>
    <n v="0"/>
    <n v="0"/>
    <m/>
    <s v="7218|JA2593_1001"/>
    <n v="22"/>
    <s v="-"/>
    <m/>
    <s v="YES"/>
    <n v="0"/>
    <s v=""/>
    <s v=""/>
    <n v="0"/>
    <s v="X"/>
    <n v="1"/>
    <s v=""/>
    <s v=""/>
    <s v=""/>
    <s v=""/>
    <n v="4"/>
    <n v="0"/>
    <m/>
    <n v="-281"/>
    <n v="0"/>
    <s v=""/>
    <s v=""/>
  </r>
  <r>
    <n v="446"/>
    <s v="41113633"/>
    <s v="Potenci&amp;#243;metro de 4.7k?, &amp;#177;20%,"/>
    <s v="1101855938"/>
    <s v="1"/>
    <d v="2025-04-02T00:00:00"/>
    <s v=""/>
    <s v="4800002981"/>
    <s v="60"/>
    <d v="2025-04-02T00:00:00"/>
    <s v=""/>
    <s v=""/>
    <d v="2025-04-03T00:00:00"/>
    <n v="0"/>
    <n v="0"/>
    <s v=""/>
    <n v="1"/>
    <n v="1"/>
    <n v="1"/>
    <n v="0"/>
    <n v="0"/>
    <n v="0"/>
    <s v="X"/>
    <s v="0.00"/>
    <s v=""/>
    <x v="0"/>
    <s v=""/>
    <s v="7904435"/>
    <s v=""/>
    <n v="0"/>
    <n v="0"/>
    <m/>
    <s v="7218|JA2585_1001"/>
    <n v="1"/>
    <s v="-"/>
    <m/>
    <s v="YES"/>
    <n v="1"/>
    <s v=""/>
    <s v=""/>
    <n v="0"/>
    <s v="X"/>
    <n v="1"/>
    <s v=""/>
    <s v=""/>
    <s v=""/>
    <s v=""/>
    <n v="4"/>
    <n v="0"/>
    <m/>
    <n v="-302"/>
    <n v="0"/>
    <s v=""/>
    <s v=""/>
  </r>
  <r>
    <n v="447"/>
    <s v="39121534"/>
    <s v="Luz piloto, Universal LED, di&amp;#225;metro"/>
    <s v="1101856109"/>
    <s v="1"/>
    <d v="2025-04-02T00:00:00"/>
    <s v=""/>
    <s v="4800002981"/>
    <s v="420"/>
    <d v="2025-04-02T00:00:00"/>
    <s v=""/>
    <s v=""/>
    <d v="2025-04-03T00:00:00"/>
    <n v="0"/>
    <n v="0"/>
    <s v=""/>
    <n v="1"/>
    <n v="1"/>
    <n v="1"/>
    <n v="0"/>
    <n v="0"/>
    <n v="0"/>
    <s v="X"/>
    <s v="0.00"/>
    <s v=""/>
    <x v="0"/>
    <s v=""/>
    <s v="6095701"/>
    <s v=""/>
    <n v="0"/>
    <n v="0"/>
    <m/>
    <s v="7218|JA2593_1001"/>
    <n v="1"/>
    <s v="-"/>
    <m/>
    <s v="YES"/>
    <n v="1"/>
    <s v=""/>
    <s v=""/>
    <n v="0"/>
    <s v="X"/>
    <n v="1"/>
    <s v=""/>
    <s v=""/>
    <s v=""/>
    <s v=""/>
    <n v="4"/>
    <n v="0"/>
    <m/>
    <n v="-302"/>
    <n v="0"/>
    <s v=""/>
    <s v=""/>
  </r>
  <r>
    <n v="448"/>
    <s v="39121402"/>
    <s v="Punto de toma de tierra para rack para p"/>
    <s v="1101856114"/>
    <s v="1"/>
    <d v="2025-04-02T00:00:00"/>
    <s v=""/>
    <s v="4800002981"/>
    <s v="430"/>
    <d v="2025-04-02T00:00:00"/>
    <s v=""/>
    <s v=""/>
    <d v="2025-04-03T00:00:00"/>
    <n v="0"/>
    <n v="0"/>
    <s v=""/>
    <n v="2"/>
    <n v="2"/>
    <n v="2"/>
    <n v="0"/>
    <n v="0"/>
    <n v="0"/>
    <s v="X"/>
    <s v="0.00"/>
    <s v=""/>
    <x v="0"/>
    <s v=""/>
    <s v="0392141"/>
    <s v=""/>
    <n v="0"/>
    <n v="0"/>
    <m/>
    <s v="7218|JA2593_1001"/>
    <n v="1"/>
    <s v="-"/>
    <m/>
    <s v="YES"/>
    <n v="2"/>
    <s v=""/>
    <s v=""/>
    <n v="0"/>
    <s v="X"/>
    <n v="1"/>
    <s v=""/>
    <s v=""/>
    <s v=""/>
    <s v=""/>
    <n v="4"/>
    <n v="0"/>
    <m/>
    <n v="-302"/>
    <n v="0"/>
    <s v=""/>
    <s v=""/>
  </r>
  <r>
    <n v="449"/>
    <s v="32000000"/>
    <s v="Mu&amp;#241;equera antiest&amp;#225;tica Encaje"/>
    <s v="1101856114"/>
    <s v="2"/>
    <d v="2025-04-02T00:00:00"/>
    <s v=""/>
    <s v="4800002981"/>
    <s v="440"/>
    <d v="2025-04-02T00:00:00"/>
    <s v=""/>
    <s v=""/>
    <d v="2025-04-03T00:00:00"/>
    <n v="0"/>
    <n v="0"/>
    <s v=""/>
    <n v="2"/>
    <n v="2"/>
    <n v="2"/>
    <n v="0"/>
    <n v="0"/>
    <n v="0"/>
    <s v="X"/>
    <s v="0.00"/>
    <s v=""/>
    <x v="0"/>
    <s v=""/>
    <s v="2517691"/>
    <s v=""/>
    <n v="0"/>
    <n v="0"/>
    <m/>
    <s v="7218|JA2593_1001"/>
    <n v="1"/>
    <s v="-"/>
    <m/>
    <s v="YES"/>
    <n v="2"/>
    <s v=""/>
    <s v=""/>
    <n v="0"/>
    <s v="X"/>
    <n v="1"/>
    <s v=""/>
    <s v=""/>
    <s v=""/>
    <s v=""/>
    <n v="4"/>
    <n v="0"/>
    <m/>
    <n v="-302"/>
    <n v="0"/>
    <s v=""/>
    <s v=""/>
  </r>
  <r>
    <n v="450"/>
    <s v="9999000322010"/>
    <s v="N.R. PANELES SIMULADORES"/>
    <s v="1101856565"/>
    <s v="1"/>
    <d v="2025-04-03T00:00:00"/>
    <s v=""/>
    <s v="4200605815"/>
    <s v="20"/>
    <d v="2025-04-04T00:00:00"/>
    <d v="2025-04-09T00:00:00"/>
    <s v=""/>
    <d v="2025-05-19T00:00:00"/>
    <n v="175"/>
    <n v="8"/>
    <s v="Liberado"/>
    <n v="1"/>
    <n v="1"/>
    <n v="1"/>
    <n v="0"/>
    <n v="0"/>
    <n v="0"/>
    <s v="X"/>
    <s v="0.00"/>
    <s v=""/>
    <x v="2"/>
    <s v=""/>
    <s v=""/>
    <s v=""/>
    <n v="0"/>
    <n v="0"/>
    <m/>
    <s v="7218|JA2583_1001"/>
    <n v="45"/>
    <s v="-"/>
    <m/>
    <s v="YES"/>
    <n v="1"/>
    <s v=""/>
    <s v=""/>
    <n v="0"/>
    <s v="X"/>
    <n v="1"/>
    <s v=""/>
    <s v=""/>
    <s v=""/>
    <s v=""/>
    <n v="4"/>
    <n v="0"/>
    <m/>
    <n v="-256"/>
    <n v="0"/>
    <s v=""/>
    <s v=""/>
  </r>
  <r>
    <n v="451"/>
    <s v="43202222"/>
    <s v="Cable DisplayPort negro StarTech.com, co"/>
    <s v="1101857469"/>
    <s v="1"/>
    <d v="2025-04-07T00:00:00"/>
    <s v=""/>
    <s v="4800002987"/>
    <s v="540"/>
    <d v="2025-04-04T00:00:00"/>
    <s v=""/>
    <s v=""/>
    <d v="2025-04-08T00:00:00"/>
    <n v="0"/>
    <n v="0"/>
    <s v=""/>
    <n v="1"/>
    <n v="1"/>
    <n v="1"/>
    <n v="0"/>
    <n v="0"/>
    <n v="0"/>
    <s v="X"/>
    <s v="0.00"/>
    <s v=""/>
    <x v="0"/>
    <s v=""/>
    <s v="2677818"/>
    <s v=""/>
    <n v="0"/>
    <n v="0"/>
    <m/>
    <s v="7218|JA2582_1001"/>
    <n v="4"/>
    <s v="-"/>
    <m/>
    <s v="YES"/>
    <n v="1"/>
    <s v=""/>
    <s v=""/>
    <n v="0"/>
    <s v="X"/>
    <n v="1"/>
    <s v=""/>
    <s v=""/>
    <s v=""/>
    <s v=""/>
    <n v="4"/>
    <n v="0"/>
    <m/>
    <n v="-297"/>
    <n v="0"/>
    <s v=""/>
    <s v=""/>
  </r>
  <r>
    <n v="452"/>
    <s v="43202222"/>
    <s v="Cable DisplayPort negro StarTech.com, co"/>
    <s v="1101858156"/>
    <s v="1"/>
    <d v="2025-04-08T00:00:00"/>
    <s v=""/>
    <s v="4800002989"/>
    <s v="270"/>
    <d v="2025-04-07T00:00:00"/>
    <s v=""/>
    <s v=""/>
    <d v="2025-04-09T00:00:00"/>
    <n v="0"/>
    <n v="0"/>
    <s v=""/>
    <n v="1"/>
    <n v="1"/>
    <n v="1"/>
    <n v="0"/>
    <n v="0"/>
    <n v="0"/>
    <s v="X"/>
    <s v="0.00"/>
    <s v=""/>
    <x v="0"/>
    <s v=""/>
    <s v="2677818"/>
    <s v=""/>
    <n v="0"/>
    <n v="0"/>
    <m/>
    <s v="7218|JA2593_1001"/>
    <n v="2"/>
    <s v="-"/>
    <m/>
    <s v="YES"/>
    <n v="1"/>
    <s v=""/>
    <s v=""/>
    <n v="0"/>
    <s v="X"/>
    <n v="1"/>
    <s v=""/>
    <s v=""/>
    <s v=""/>
    <s v=""/>
    <n v="4"/>
    <n v="0"/>
    <m/>
    <n v="-296"/>
    <n v="0"/>
    <s v=""/>
    <s v=""/>
  </r>
  <r>
    <n v="453"/>
    <s v="1359900000500"/>
    <s v="COMPRA DIRECTA ELECTRICOS/ELECTRONICOS"/>
    <s v="1101858741"/>
    <s v="1"/>
    <d v="2025-04-09T00:00:00"/>
    <s v=""/>
    <s v="4200607085"/>
    <s v="10"/>
    <d v="2025-04-11T00:00:00"/>
    <d v="2025-04-21T00:00:00"/>
    <s v=""/>
    <d v="2025-04-25T00:00:00"/>
    <n v="30"/>
    <n v="8"/>
    <s v="Liberado"/>
    <n v="1"/>
    <n v="10"/>
    <n v="10"/>
    <n v="0"/>
    <n v="0"/>
    <n v="0"/>
    <s v="X"/>
    <s v="0.00"/>
    <s v=""/>
    <x v="4"/>
    <s v="OTROS FABRICANTES"/>
    <s v="1359900000500"/>
    <s v=""/>
    <n v="0"/>
    <n v="0"/>
    <m/>
    <s v="7218|JA2593_1001"/>
    <n v="14"/>
    <s v="-"/>
    <m/>
    <s v="YES"/>
    <n v="10"/>
    <s v=""/>
    <s v=""/>
    <n v="0"/>
    <s v="X"/>
    <n v="1"/>
    <s v=""/>
    <s v=""/>
    <s v=""/>
    <s v=""/>
    <n v="4"/>
    <n v="0"/>
    <m/>
    <n v="-280"/>
    <n v="0"/>
    <s v=""/>
    <s v=""/>
  </r>
  <r>
    <n v="454"/>
    <s v="39121332"/>
    <s v="Caja de conexiones Legrand 0 920 12, 7,"/>
    <s v="1101861627"/>
    <s v="1"/>
    <d v="2025-04-22T00:00:00"/>
    <s v=""/>
    <s v="4800003010"/>
    <s v="460"/>
    <d v="2025-04-22T00:00:00"/>
    <s v=""/>
    <s v=""/>
    <d v="2025-04-23T00:00:00"/>
    <n v="0"/>
    <n v="0"/>
    <s v=""/>
    <n v="1"/>
    <n v="1"/>
    <n v="1"/>
    <n v="0"/>
    <n v="0"/>
    <n v="0"/>
    <s v="X"/>
    <s v="0.00"/>
    <s v=""/>
    <x v="0"/>
    <s v=""/>
    <s v="3982488"/>
    <s v=""/>
    <n v="0"/>
    <n v="0"/>
    <m/>
    <s v="7218|JA2582_1001"/>
    <n v="1"/>
    <s v="-"/>
    <m/>
    <s v="YES"/>
    <n v="1"/>
    <s v=""/>
    <s v=""/>
    <n v="0"/>
    <s v="X"/>
    <n v="1"/>
    <s v=""/>
    <s v=""/>
    <s v=""/>
    <s v=""/>
    <n v="4"/>
    <n v="0"/>
    <m/>
    <n v="-282"/>
    <n v="0"/>
    <s v=""/>
    <s v=""/>
  </r>
  <r>
    <n v="455"/>
    <s v="31161518"/>
    <s v="Tornillo Allen de cabeza cil&amp;#237;ndrica"/>
    <s v="1101861969"/>
    <s v="1"/>
    <d v="2025-04-23T00:00:00"/>
    <s v=""/>
    <s v="4800003013"/>
    <s v="620"/>
    <d v="2025-04-22T00:00:00"/>
    <s v=""/>
    <s v=""/>
    <d v="2025-04-24T00:00:00"/>
    <n v="0"/>
    <n v="0"/>
    <s v=""/>
    <n v="1"/>
    <n v="1"/>
    <n v="1"/>
    <n v="0"/>
    <n v="0"/>
    <n v="0"/>
    <s v="X"/>
    <s v="0.00"/>
    <s v=""/>
    <x v="0"/>
    <s v=""/>
    <s v="1247350"/>
    <s v=""/>
    <n v="0"/>
    <n v="0"/>
    <m/>
    <s v="7218|S24B05_S1071"/>
    <n v="2"/>
    <s v="-"/>
    <m/>
    <s v="YES"/>
    <n v="1"/>
    <s v=""/>
    <s v=""/>
    <n v="0"/>
    <s v="X"/>
    <n v="1"/>
    <s v=""/>
    <s v=""/>
    <s v=""/>
    <s v=""/>
    <n v="4"/>
    <n v="0"/>
    <m/>
    <n v="-281"/>
    <n v="0"/>
    <s v=""/>
    <s v=""/>
  </r>
  <r>
    <n v="456"/>
    <s v="31161618"/>
    <s v="Varillas Roscada, RS PRO, Galvanizado, A"/>
    <s v="1101861969"/>
    <s v="2"/>
    <d v="2025-04-23T00:00:00"/>
    <s v=""/>
    <s v="4800003013"/>
    <s v="630"/>
    <d v="2025-04-22T00:00:00"/>
    <s v=""/>
    <s v=""/>
    <d v="2025-04-24T00:00:00"/>
    <n v="0"/>
    <n v="0"/>
    <s v=""/>
    <n v="1"/>
    <n v="1"/>
    <n v="1"/>
    <n v="0"/>
    <n v="0"/>
    <n v="0"/>
    <s v="X"/>
    <s v="0.00"/>
    <s v=""/>
    <x v="0"/>
    <s v=""/>
    <s v="1757007"/>
    <s v=""/>
    <n v="0"/>
    <n v="0"/>
    <m/>
    <s v="7218|S24B05_S1071"/>
    <n v="2"/>
    <s v="-"/>
    <m/>
    <s v="YES"/>
    <n v="1"/>
    <s v=""/>
    <s v=""/>
    <n v="0"/>
    <s v="X"/>
    <n v="1"/>
    <s v=""/>
    <s v=""/>
    <s v=""/>
    <s v=""/>
    <n v="4"/>
    <n v="0"/>
    <m/>
    <n v="-281"/>
    <n v="0"/>
    <s v=""/>
    <s v=""/>
  </r>
  <r>
    <n v="457"/>
    <s v="32000000"/>
    <s v="Conector circular MIL-C-38999 serie III"/>
    <s v="1101862318"/>
    <s v="1"/>
    <d v="2025-04-23T00:00:00"/>
    <s v=""/>
    <s v="4800003017"/>
    <s v="60"/>
    <d v="2025-04-23T00:00:00"/>
    <s v=""/>
    <s v=""/>
    <d v="2025-04-24T00:00:00"/>
    <n v="0"/>
    <n v="0"/>
    <s v=""/>
    <n v="5"/>
    <n v="5"/>
    <n v="5"/>
    <n v="0"/>
    <n v="0"/>
    <n v="0"/>
    <s v="X"/>
    <s v="0.00"/>
    <s v=""/>
    <x v="0"/>
    <s v=""/>
    <s v="2804849"/>
    <s v=""/>
    <n v="0"/>
    <n v="0"/>
    <m/>
    <s v="7218|JA2582_1001"/>
    <n v="1"/>
    <s v="-"/>
    <m/>
    <s v="YES"/>
    <n v="5"/>
    <s v=""/>
    <s v=""/>
    <n v="0"/>
    <s v="X"/>
    <n v="1"/>
    <s v=""/>
    <s v=""/>
    <s v=""/>
    <s v=""/>
    <n v="4"/>
    <n v="0"/>
    <m/>
    <n v="-281"/>
    <n v="0"/>
    <s v=""/>
    <s v=""/>
  </r>
  <r>
    <n v="458"/>
    <s v="32000000"/>
    <s v="Mu&amp;#241;equera antiest&amp;#225;tica Encaje"/>
    <s v="1101862318"/>
    <s v="2"/>
    <d v="2025-04-23T00:00:00"/>
    <s v=""/>
    <s v="4800003017"/>
    <s v="70"/>
    <d v="2025-04-23T00:00:00"/>
    <s v=""/>
    <s v=""/>
    <d v="2025-04-24T00:00:00"/>
    <n v="0"/>
    <n v="0"/>
    <s v=""/>
    <n v="4"/>
    <n v="4"/>
    <n v="4"/>
    <n v="0"/>
    <n v="0"/>
    <n v="0"/>
    <s v="X"/>
    <s v="0.00"/>
    <s v=""/>
    <x v="0"/>
    <s v=""/>
    <s v="2517691"/>
    <s v=""/>
    <n v="0"/>
    <n v="0"/>
    <m/>
    <s v="7218|JA2582_1001"/>
    <n v="1"/>
    <s v="-"/>
    <m/>
    <s v="YES"/>
    <n v="4"/>
    <s v=""/>
    <s v=""/>
    <n v="0"/>
    <s v="X"/>
    <n v="1"/>
    <s v=""/>
    <s v=""/>
    <s v=""/>
    <s v=""/>
    <n v="4"/>
    <n v="0"/>
    <m/>
    <n v="-281"/>
    <n v="0"/>
    <s v=""/>
    <s v=""/>
  </r>
  <r>
    <n v="459"/>
    <s v="32121618"/>
    <s v="Resistencia TE Connectivity, de 250? &amp;#1"/>
    <s v="1101862318"/>
    <s v="3"/>
    <d v="2025-04-23T00:00:00"/>
    <s v=""/>
    <s v="4800003017"/>
    <s v="80"/>
    <d v="2025-04-23T00:00:00"/>
    <s v=""/>
    <s v=""/>
    <d v="2025-04-24T00:00:00"/>
    <n v="0"/>
    <n v="0"/>
    <s v=""/>
    <n v="100"/>
    <n v="100"/>
    <n v="100"/>
    <n v="0"/>
    <n v="0"/>
    <n v="0"/>
    <s v="X"/>
    <s v="0.00"/>
    <s v=""/>
    <x v="0"/>
    <s v=""/>
    <s v="1355198"/>
    <s v=""/>
    <n v="0"/>
    <n v="0"/>
    <m/>
    <s v="7218|JA2582_1001"/>
    <n v="1"/>
    <s v="-"/>
    <m/>
    <s v="YES"/>
    <n v="100"/>
    <s v=""/>
    <s v=""/>
    <n v="0"/>
    <s v="X"/>
    <n v="1"/>
    <s v=""/>
    <s v=""/>
    <s v=""/>
    <s v=""/>
    <n v="4"/>
    <n v="0"/>
    <m/>
    <n v="-281"/>
    <n v="0"/>
    <s v=""/>
    <s v=""/>
  </r>
  <r>
    <n v="460"/>
    <s v="26121522"/>
    <s v="Cable para Entornos Hostiles TE Connecti"/>
    <s v="1101862318"/>
    <s v="4"/>
    <d v="2025-04-23T00:00:00"/>
    <s v=""/>
    <s v="4800003017"/>
    <s v="90"/>
    <d v="2025-04-23T00:00:00"/>
    <s v=""/>
    <s v=""/>
    <d v="2025-04-24T00:00:00"/>
    <n v="0"/>
    <n v="0"/>
    <s v=""/>
    <n v="1"/>
    <n v="1"/>
    <n v="1"/>
    <n v="0"/>
    <n v="0"/>
    <n v="0"/>
    <s v="X"/>
    <s v="0.00"/>
    <s v=""/>
    <x v="0"/>
    <s v=""/>
    <s v="3299483"/>
    <s v=""/>
    <n v="0"/>
    <n v="0"/>
    <m/>
    <s v="7218|JA2582_1001"/>
    <n v="1"/>
    <s v="-"/>
    <m/>
    <s v="YES"/>
    <n v="1"/>
    <s v=""/>
    <s v=""/>
    <n v="0"/>
    <s v="X"/>
    <n v="1"/>
    <s v=""/>
    <s v=""/>
    <s v=""/>
    <s v=""/>
    <n v="4"/>
    <n v="0"/>
    <m/>
    <n v="-281"/>
    <n v="0"/>
    <s v=""/>
    <s v=""/>
  </r>
  <r>
    <n v="461"/>
    <s v="26121522"/>
    <s v="Cable de conexi&amp;#243;n TE Connectivity M"/>
    <s v="1101862318"/>
    <s v="5"/>
    <d v="2025-04-23T00:00:00"/>
    <s v=""/>
    <s v="4800003017"/>
    <s v="100"/>
    <d v="2025-04-23T00:00:00"/>
    <s v=""/>
    <s v=""/>
    <d v="2025-04-24T00:00:00"/>
    <n v="0"/>
    <n v="0"/>
    <s v=""/>
    <n v="1"/>
    <n v="1"/>
    <n v="1"/>
    <n v="0"/>
    <n v="0"/>
    <n v="0"/>
    <s v="X"/>
    <s v="0.00"/>
    <s v=""/>
    <x v="0"/>
    <s v=""/>
    <s v="1135826"/>
    <s v=""/>
    <n v="0"/>
    <n v="0"/>
    <m/>
    <s v="7218|JA2582_1001"/>
    <n v="1"/>
    <s v="-"/>
    <m/>
    <s v="YES"/>
    <n v="1"/>
    <s v=""/>
    <s v=""/>
    <n v="0"/>
    <s v="X"/>
    <n v="1"/>
    <s v=""/>
    <s v=""/>
    <s v=""/>
    <s v=""/>
    <n v="4"/>
    <n v="0"/>
    <m/>
    <n v="-281"/>
    <n v="0"/>
    <s v=""/>
    <s v=""/>
  </r>
  <r>
    <n v="462"/>
    <s v=""/>
    <s v="TRABAJOS MONTAJE SIM H175"/>
    <s v="1101862638"/>
    <s v="1"/>
    <d v="2025-04-24T00:00:00"/>
    <s v=""/>
    <s v="4300344953"/>
    <s v="10"/>
    <d v="2025-04-24T00:00:00"/>
    <d v="2025-04-25T00:00:00"/>
    <s v=""/>
    <d v="2025-05-24T00:00:00"/>
    <n v="0"/>
    <n v="0"/>
    <s v="Liberado"/>
    <n v="1"/>
    <n v="1"/>
    <n v="0"/>
    <n v="0"/>
    <n v="0"/>
    <n v="0"/>
    <s v="X"/>
    <s v="0.00"/>
    <s v=""/>
    <x v="3"/>
    <s v=""/>
    <s v=""/>
    <s v=""/>
    <n v="0"/>
    <n v="0"/>
    <m/>
    <s v="7218|JA2593_1001"/>
    <n v="30"/>
    <s v="-"/>
    <m/>
    <s v="YES"/>
    <n v="0"/>
    <s v=""/>
    <s v=""/>
    <n v="0"/>
    <s v="X"/>
    <n v="1"/>
    <s v=""/>
    <s v=""/>
    <s v=""/>
    <s v=""/>
    <n v="4"/>
    <n v="0"/>
    <m/>
    <n v="-251"/>
    <n v="0"/>
    <s v=""/>
    <s v=""/>
  </r>
  <r>
    <n v="463"/>
    <s v="1359900000500"/>
    <s v="COMPRA DIRECTA ELECTRICOS/ELECTRONICOS"/>
    <s v="1101864124"/>
    <s v="1"/>
    <d v="2025-04-29T00:00:00"/>
    <s v=""/>
    <s v="4200608928"/>
    <s v="10"/>
    <d v="2025-04-30T00:00:00"/>
    <d v="2025-05-05T00:00:00"/>
    <s v=""/>
    <d v="2025-05-14T00:00:00"/>
    <n v="30"/>
    <n v="8"/>
    <s v="Liberado"/>
    <n v="1"/>
    <n v="1"/>
    <n v="1"/>
    <n v="0"/>
    <n v="0"/>
    <n v="0"/>
    <s v="X"/>
    <s v="0.00"/>
    <s v=""/>
    <x v="6"/>
    <s v="OTROS FABRICANTES"/>
    <s v="1359900000500"/>
    <s v=""/>
    <n v="0"/>
    <n v="0"/>
    <m/>
    <s v="7218|JA2582_1001"/>
    <n v="14"/>
    <s v="-"/>
    <m/>
    <s v="YES"/>
    <n v="1"/>
    <s v=""/>
    <s v=""/>
    <n v="0"/>
    <s v="X"/>
    <n v="1"/>
    <s v=""/>
    <s v=""/>
    <s v=""/>
    <s v=""/>
    <n v="4"/>
    <n v="0"/>
    <m/>
    <n v="-261"/>
    <n v="0"/>
    <s v=""/>
    <s v=""/>
  </r>
  <r>
    <n v="464"/>
    <s v="1359900000500"/>
    <s v="COMPRA DIRECTA ELECTRICOS/ELECTRONICOS"/>
    <s v="1101864402"/>
    <s v="1"/>
    <d v="2025-04-30T00:00:00"/>
    <s v=""/>
    <s v="4200609201"/>
    <s v="10"/>
    <d v="2025-05-05T00:00:00"/>
    <d v="2025-05-05T00:00:00"/>
    <s v=""/>
    <d v="2025-05-19T00:00:00"/>
    <n v="30"/>
    <n v="8"/>
    <s v="Liberado"/>
    <n v="1"/>
    <n v="20"/>
    <n v="20"/>
    <n v="0"/>
    <n v="0"/>
    <n v="0"/>
    <s v="X"/>
    <s v="0.00"/>
    <s v=""/>
    <x v="6"/>
    <s v="OTROS FABRICANTES"/>
    <s v="1359900000500"/>
    <s v=""/>
    <n v="0"/>
    <n v="0"/>
    <m/>
    <s v="7218|JA2582_1001"/>
    <n v="14"/>
    <s v="-"/>
    <m/>
    <s v="YES"/>
    <n v="20"/>
    <s v=""/>
    <s v=""/>
    <n v="0"/>
    <s v="X"/>
    <n v="1"/>
    <s v=""/>
    <s v=""/>
    <s v=""/>
    <s v=""/>
    <n v="4"/>
    <n v="0"/>
    <m/>
    <n v="-256"/>
    <n v="0"/>
    <s v=""/>
    <s v=""/>
  </r>
  <r>
    <n v="465"/>
    <s v="1359900000500"/>
    <s v="COMPRA DIRECTA ELECTRICOS/ELECTRONICOS"/>
    <s v="1101864402"/>
    <s v="2"/>
    <d v="2025-04-30T00:00:00"/>
    <s v=""/>
    <s v="4200609201"/>
    <s v="20"/>
    <d v="2025-05-05T00:00:00"/>
    <d v="2025-05-05T00:00:00"/>
    <s v=""/>
    <d v="2025-05-19T00:00:00"/>
    <n v="30"/>
    <n v="8"/>
    <s v="Liberado"/>
    <n v="1"/>
    <n v="2"/>
    <n v="2"/>
    <n v="0"/>
    <n v="0"/>
    <n v="0"/>
    <s v="X"/>
    <s v="0.00"/>
    <s v=""/>
    <x v="6"/>
    <s v="OTROS FABRICANTES"/>
    <s v="1359900000500"/>
    <s v=""/>
    <n v="0"/>
    <n v="0"/>
    <m/>
    <s v="7218|JA2582_1001"/>
    <n v="14"/>
    <s v="-"/>
    <m/>
    <s v="YES"/>
    <n v="2"/>
    <s v=""/>
    <s v=""/>
    <n v="0"/>
    <s v="X"/>
    <n v="1"/>
    <s v=""/>
    <s v=""/>
    <s v=""/>
    <s v=""/>
    <n v="4"/>
    <n v="0"/>
    <m/>
    <n v="-256"/>
    <n v="0"/>
    <s v=""/>
    <s v=""/>
  </r>
  <r>
    <n v="466"/>
    <s v=""/>
    <s v="TRABAJOS INFRASESTRUCTURA COSLADA NH90"/>
    <s v="1101865310"/>
    <s v="1"/>
    <d v="2025-05-05T00:00:00"/>
    <s v=""/>
    <s v="4300345640"/>
    <s v="10"/>
    <d v="2025-05-08T00:00:00"/>
    <d v="2025-05-09T00:00:00"/>
    <s v=""/>
    <d v="2025-05-28T00:00:00"/>
    <n v="0"/>
    <n v="0"/>
    <s v="Liberado"/>
    <n v="1"/>
    <n v="1"/>
    <n v="0"/>
    <n v="0"/>
    <n v="0"/>
    <n v="0"/>
    <s v="X"/>
    <s v="0.00"/>
    <s v=""/>
    <x v="20"/>
    <s v=""/>
    <s v=""/>
    <s v=""/>
    <n v="0"/>
    <n v="0"/>
    <m/>
    <s v="7218|JA2594_1001"/>
    <n v="20"/>
    <s v="-"/>
    <m/>
    <s v="YES"/>
    <n v="0"/>
    <s v=""/>
    <s v=""/>
    <n v="0"/>
    <s v="X"/>
    <n v="1"/>
    <s v=""/>
    <s v=""/>
    <s v=""/>
    <s v=""/>
    <n v="5"/>
    <n v="0"/>
    <m/>
    <n v="-247"/>
    <n v="0"/>
    <s v=""/>
    <s v=""/>
  </r>
  <r>
    <n v="467"/>
    <s v="39121708"/>
    <s v="Jumper Bar Phoenix Contact serie FBS 2-5"/>
    <s v="1101867478"/>
    <s v="1"/>
    <d v="2025-05-09T00:00:00"/>
    <s v=""/>
    <s v="4800003052"/>
    <s v="520"/>
    <d v="2025-05-09T00:00:00"/>
    <s v=""/>
    <s v=""/>
    <d v="2025-05-10T00:00:00"/>
    <n v="0"/>
    <n v="0"/>
    <s v=""/>
    <n v="10"/>
    <n v="10"/>
    <n v="10"/>
    <n v="0"/>
    <n v="0"/>
    <n v="0"/>
    <s v="X"/>
    <s v="0.00"/>
    <s v=""/>
    <x v="0"/>
    <s v=""/>
    <s v="6879792"/>
    <s v=""/>
    <n v="0"/>
    <n v="0"/>
    <m/>
    <s v="7218|JA2582_1001"/>
    <n v="1"/>
    <s v="-"/>
    <m/>
    <s v="YES"/>
    <n v="10"/>
    <s v=""/>
    <s v=""/>
    <n v="0"/>
    <s v="X"/>
    <n v="1"/>
    <s v=""/>
    <s v=""/>
    <s v=""/>
    <s v=""/>
    <n v="5"/>
    <n v="0"/>
    <m/>
    <n v="-265"/>
    <n v="0"/>
    <s v=""/>
    <s v=""/>
  </r>
  <r>
    <n v="468"/>
    <s v=""/>
    <s v="JOSÉ MARÍA CHAVERO"/>
    <s v="1101869421"/>
    <s v="1"/>
    <d v="2025-05-15T00:00:00"/>
    <s v=""/>
    <s v="4300346317"/>
    <s v="10"/>
    <d v="2025-05-20T00:00:00"/>
    <d v="2025-05-21T00:00:00"/>
    <s v=""/>
    <d v="2025-07-31T00:00:00"/>
    <n v="0"/>
    <n v="0"/>
    <s v="Liberado"/>
    <n v="1"/>
    <n v="1"/>
    <n v="0"/>
    <n v="0"/>
    <n v="0"/>
    <n v="0"/>
    <s v=""/>
    <s v="0.00"/>
    <s v=""/>
    <x v="30"/>
    <s v=""/>
    <s v=""/>
    <s v=""/>
    <n v="0"/>
    <n v="0"/>
    <m/>
    <s v="7218|JA2594_1001"/>
    <n v="72"/>
    <s v="-"/>
    <m/>
    <s v=""/>
    <s v=""/>
    <s v=""/>
    <s v=""/>
    <n v="1"/>
    <s v=""/>
    <n v="0"/>
    <s v=""/>
    <s v=""/>
    <s v=""/>
    <s v=""/>
    <n v="5"/>
    <n v="1"/>
    <m/>
    <n v="-183"/>
    <n v="0"/>
    <s v=""/>
    <s v=""/>
  </r>
  <r>
    <n v="469"/>
    <s v="1359900000500"/>
    <s v="COMPRA DIRECTA ELECTRICOS/ELECTRONICOS"/>
    <s v="1101869602"/>
    <s v="1"/>
    <d v="2025-05-15T00:00:00"/>
    <s v=""/>
    <s v="4200611095"/>
    <s v="30"/>
    <d v="2025-05-16T00:00:00"/>
    <d v="2025-05-16T00:00:00"/>
    <s v=""/>
    <d v="2025-05-30T00:00:00"/>
    <n v="30"/>
    <n v="8"/>
    <s v="Liberado"/>
    <n v="1"/>
    <n v="1"/>
    <n v="1"/>
    <n v="0"/>
    <n v="0"/>
    <n v="0"/>
    <s v="X"/>
    <s v="0.00"/>
    <s v=""/>
    <x v="6"/>
    <s v="OTROS FABRICANTES"/>
    <s v="1359900000500"/>
    <s v=""/>
    <n v="0"/>
    <n v="0"/>
    <m/>
    <s v="7218|JA2582_1001"/>
    <n v="14"/>
    <s v="-"/>
    <m/>
    <s v="YES"/>
    <n v="1"/>
    <s v=""/>
    <s v=""/>
    <n v="0"/>
    <s v="X"/>
    <n v="1"/>
    <s v=""/>
    <s v=""/>
    <s v=""/>
    <s v=""/>
    <n v="5"/>
    <n v="0"/>
    <m/>
    <n v="-245"/>
    <n v="0"/>
    <s v=""/>
    <s v=""/>
  </r>
  <r>
    <n v="470"/>
    <s v="1709800000500"/>
    <s v="COMPRA DIRECTA FERRETERIA Y HERRAMIENTAS"/>
    <s v="1101870648"/>
    <s v="1"/>
    <d v="2025-05-19T00:00:00"/>
    <s v=""/>
    <s v="4200612503"/>
    <s v="10"/>
    <d v="2025-05-26T00:00:00"/>
    <d v="2025-05-26T00:00:00"/>
    <s v=""/>
    <d v="2025-06-09T00:00:00"/>
    <n v="30"/>
    <n v="8"/>
    <s v="Liberado"/>
    <n v="1"/>
    <n v="13"/>
    <n v="13"/>
    <n v="0"/>
    <n v="0"/>
    <n v="0"/>
    <s v="X"/>
    <s v="0.00"/>
    <s v=""/>
    <x v="23"/>
    <s v="OTROS FABRICANTES"/>
    <s v="1709800000500"/>
    <s v=""/>
    <n v="0"/>
    <n v="0"/>
    <m/>
    <s v="7218|JA2594_1001"/>
    <n v="14"/>
    <s v="-"/>
    <m/>
    <s v="YES"/>
    <n v="13"/>
    <s v=""/>
    <s v=""/>
    <n v="0"/>
    <s v="X"/>
    <n v="1"/>
    <s v=""/>
    <s v=""/>
    <s v=""/>
    <s v=""/>
    <n v="5"/>
    <n v="0"/>
    <m/>
    <n v="-235"/>
    <n v="0"/>
    <s v=""/>
    <s v=""/>
  </r>
  <r>
    <n v="471"/>
    <s v="1709800000500"/>
    <s v="COMPRA DIRECTA FERRETERIA Y HERRAMIENTAS"/>
    <s v="1101870648"/>
    <s v="2"/>
    <d v="2025-05-19T00:00:00"/>
    <s v=""/>
    <s v="4200612503"/>
    <s v="20"/>
    <d v="2025-05-26T00:00:00"/>
    <d v="2025-05-26T00:00:00"/>
    <s v=""/>
    <d v="2025-06-09T00:00:00"/>
    <n v="30"/>
    <n v="8"/>
    <s v="Liberado"/>
    <n v="1"/>
    <n v="20"/>
    <n v="20"/>
    <n v="0"/>
    <n v="0"/>
    <n v="0"/>
    <s v="X"/>
    <s v="0.00"/>
    <s v=""/>
    <x v="23"/>
    <s v="OTROS FABRICANTES"/>
    <s v="1709800000500"/>
    <s v=""/>
    <n v="0"/>
    <n v="0"/>
    <m/>
    <s v="7218|JA2594_1001"/>
    <n v="14"/>
    <s v="-"/>
    <m/>
    <s v="YES"/>
    <n v="20"/>
    <s v=""/>
    <s v=""/>
    <n v="0"/>
    <s v="X"/>
    <n v="1"/>
    <s v=""/>
    <s v=""/>
    <s v=""/>
    <s v=""/>
    <n v="5"/>
    <n v="0"/>
    <m/>
    <n v="-235"/>
    <n v="0"/>
    <s v=""/>
    <s v=""/>
  </r>
  <r>
    <n v="472"/>
    <s v="1709800000500"/>
    <s v="COMPRA DIRECTA FERRETERIA Y HERRAMIENTAS"/>
    <s v="1101870648"/>
    <s v="3"/>
    <d v="2025-05-19T00:00:00"/>
    <s v=""/>
    <s v="4200612503"/>
    <s v="30"/>
    <d v="2025-05-26T00:00:00"/>
    <d v="2025-05-26T00:00:00"/>
    <s v=""/>
    <d v="2025-06-09T00:00:00"/>
    <n v="30"/>
    <n v="8"/>
    <s v="Liberado"/>
    <n v="1"/>
    <n v="6"/>
    <n v="6"/>
    <n v="0"/>
    <n v="0"/>
    <n v="0"/>
    <s v="X"/>
    <s v="0.00"/>
    <s v=""/>
    <x v="23"/>
    <s v="OTROS FABRICANTES"/>
    <s v="1709800000500"/>
    <s v=""/>
    <n v="0"/>
    <n v="0"/>
    <m/>
    <s v="7218|JA2594_1001"/>
    <n v="14"/>
    <s v="-"/>
    <m/>
    <s v="YES"/>
    <n v="6"/>
    <s v=""/>
    <s v=""/>
    <n v="0"/>
    <s v="X"/>
    <n v="1"/>
    <s v=""/>
    <s v=""/>
    <s v=""/>
    <s v=""/>
    <n v="5"/>
    <n v="0"/>
    <m/>
    <n v="-235"/>
    <n v="0"/>
    <s v=""/>
    <s v=""/>
  </r>
  <r>
    <n v="473"/>
    <s v="1709800000500"/>
    <s v="COMPRA DIRECTA FERRETERIA Y HERRAMIENTAS"/>
    <s v="1101870648"/>
    <s v="4"/>
    <d v="2025-05-19T00:00:00"/>
    <s v=""/>
    <s v="4200612503"/>
    <s v="40"/>
    <d v="2025-05-26T00:00:00"/>
    <d v="2025-05-26T00:00:00"/>
    <s v=""/>
    <d v="2025-06-09T00:00:00"/>
    <n v="30"/>
    <n v="8"/>
    <s v="Liberado"/>
    <n v="1"/>
    <n v="6"/>
    <n v="6"/>
    <n v="0"/>
    <n v="0"/>
    <n v="0"/>
    <s v="X"/>
    <s v="0.00"/>
    <s v=""/>
    <x v="23"/>
    <s v="OTROS FABRICANTES"/>
    <s v="1709800000500"/>
    <s v=""/>
    <n v="0"/>
    <n v="0"/>
    <m/>
    <s v="7218|JA2594_1001"/>
    <n v="14"/>
    <s v="-"/>
    <m/>
    <s v="YES"/>
    <n v="6"/>
    <s v=""/>
    <s v=""/>
    <n v="0"/>
    <s v="X"/>
    <n v="1"/>
    <s v=""/>
    <s v=""/>
    <s v=""/>
    <s v=""/>
    <n v="5"/>
    <n v="0"/>
    <m/>
    <n v="-235"/>
    <n v="0"/>
    <s v=""/>
    <s v=""/>
  </r>
  <r>
    <n v="474"/>
    <s v="43211503"/>
    <s v="Kingston ValueRAM - DDR4 - m�dulo - 16 G"/>
    <s v="1101870650"/>
    <s v="1"/>
    <d v="2025-05-19T00:00:00"/>
    <s v=""/>
    <s v="4800003053"/>
    <s v="690"/>
    <d v="2025-05-10T00:00:00"/>
    <s v=""/>
    <s v=""/>
    <d v="2025-05-20T00:00:00"/>
    <n v="0"/>
    <n v="0"/>
    <s v=""/>
    <n v="1"/>
    <n v="1"/>
    <n v="1"/>
    <n v="0"/>
    <n v="0"/>
    <n v="0"/>
    <s v="X"/>
    <s v="0.00"/>
    <s v=""/>
    <x v="21"/>
    <s v=""/>
    <s v="5490987"/>
    <s v=""/>
    <n v="0"/>
    <n v="0"/>
    <m/>
    <s v="7218|JA2594_1001"/>
    <n v="10"/>
    <s v="-"/>
    <m/>
    <s v="YES"/>
    <n v="1"/>
    <s v=""/>
    <s v=""/>
    <n v="0"/>
    <s v="X"/>
    <n v="1"/>
    <s v=""/>
    <s v=""/>
    <s v=""/>
    <s v=""/>
    <n v="5"/>
    <n v="0"/>
    <m/>
    <n v="-255"/>
    <n v="0"/>
    <s v=""/>
    <s v=""/>
  </r>
  <r>
    <n v="475"/>
    <s v="31211904"/>
    <s v="Brocha para pintura Loctite  con punta p"/>
    <s v="1101871032"/>
    <s v="1"/>
    <d v="2025-05-20T00:00:00"/>
    <s v=""/>
    <s v="4800003072"/>
    <s v="650"/>
    <d v="2025-05-20T00:00:00"/>
    <s v=""/>
    <s v=""/>
    <d v="2025-05-21T00:00:00"/>
    <n v="0"/>
    <n v="0"/>
    <s v=""/>
    <n v="3"/>
    <n v="3"/>
    <n v="3"/>
    <n v="0"/>
    <n v="0"/>
    <n v="0"/>
    <s v="X"/>
    <s v="0.00"/>
    <s v=""/>
    <x v="0"/>
    <s v=""/>
    <s v="2907745"/>
    <s v=""/>
    <n v="0"/>
    <n v="0"/>
    <m/>
    <s v="7218|S24B05_S1071"/>
    <n v="1"/>
    <s v="-"/>
    <m/>
    <s v="YES"/>
    <n v="3"/>
    <s v=""/>
    <s v=""/>
    <n v="0"/>
    <s v="X"/>
    <n v="1"/>
    <s v=""/>
    <s v=""/>
    <s v=""/>
    <s v=""/>
    <n v="5"/>
    <n v="0"/>
    <m/>
    <n v="-254"/>
    <n v="0"/>
    <s v=""/>
    <s v=""/>
  </r>
  <r>
    <n v="476"/>
    <s v="46182002"/>
    <s v="Mascarillas desechables FFP1 9312+, seri"/>
    <s v="1101871032"/>
    <s v="2"/>
    <d v="2025-05-20T00:00:00"/>
    <s v=""/>
    <s v="4800003072"/>
    <s v="660"/>
    <d v="2025-05-20T00:00:00"/>
    <s v=""/>
    <s v=""/>
    <d v="2025-05-21T00:00:00"/>
    <n v="0"/>
    <n v="0"/>
    <s v=""/>
    <n v="1"/>
    <n v="1"/>
    <n v="1"/>
    <n v="0"/>
    <n v="0"/>
    <n v="0"/>
    <s v="X"/>
    <s v="0.00"/>
    <s v=""/>
    <x v="0"/>
    <s v=""/>
    <s v="7660378"/>
    <s v=""/>
    <n v="0"/>
    <n v="0"/>
    <m/>
    <s v="7218|S24B05_S1071"/>
    <n v="1"/>
    <s v="-"/>
    <m/>
    <s v="YES"/>
    <n v="1"/>
    <s v=""/>
    <s v=""/>
    <n v="0"/>
    <s v="X"/>
    <n v="1"/>
    <s v=""/>
    <s v=""/>
    <s v=""/>
    <s v=""/>
    <n v="5"/>
    <n v="0"/>
    <m/>
    <n v="-254"/>
    <n v="0"/>
    <s v=""/>
    <s v=""/>
  </r>
  <r>
    <n v="477"/>
    <s v="31161518"/>
    <s v="Tornillo Allen de cabeza cil&amp;#237;ndrica"/>
    <s v="1101871205"/>
    <s v="1"/>
    <d v="2025-05-20T00:00:00"/>
    <s v=""/>
    <s v="4800003073"/>
    <s v="30"/>
    <d v="2025-05-20T00:00:00"/>
    <s v=""/>
    <s v=""/>
    <d v="2025-05-21T00:00:00"/>
    <n v="0"/>
    <n v="0"/>
    <s v=""/>
    <n v="1"/>
    <n v="1"/>
    <n v="1"/>
    <n v="0"/>
    <n v="0"/>
    <n v="0"/>
    <s v="X"/>
    <s v="0.00"/>
    <s v=""/>
    <x v="0"/>
    <s v=""/>
    <s v="0293325"/>
    <s v=""/>
    <n v="0"/>
    <n v="0"/>
    <m/>
    <s v="7218|S24B05_S1071"/>
    <n v="1"/>
    <s v="-"/>
    <m/>
    <s v="YES"/>
    <n v="1"/>
    <s v=""/>
    <s v=""/>
    <n v="0"/>
    <s v="X"/>
    <n v="1"/>
    <s v=""/>
    <s v=""/>
    <s v=""/>
    <s v=""/>
    <n v="5"/>
    <n v="0"/>
    <m/>
    <n v="-254"/>
    <n v="0"/>
    <s v=""/>
    <s v=""/>
  </r>
  <r>
    <n v="478"/>
    <s v="1709800000500"/>
    <s v="COMPRA DIRECTA FERRETERIA Y HERRAMIENTAS"/>
    <s v="1101871581"/>
    <s v="1"/>
    <d v="2025-05-21T00:00:00"/>
    <s v=""/>
    <s v="4200612677"/>
    <s v="10"/>
    <d v="2025-05-27T00:00:00"/>
    <d v="2025-05-27T00:00:00"/>
    <s v=""/>
    <d v="2025-06-10T00:00:00"/>
    <n v="30"/>
    <n v="8"/>
    <s v="Liberado"/>
    <n v="1"/>
    <n v="1"/>
    <n v="1"/>
    <n v="0"/>
    <n v="0"/>
    <n v="0"/>
    <s v="X"/>
    <s v="0.00"/>
    <s v=""/>
    <x v="23"/>
    <s v="OTROS FABRICANTES"/>
    <s v="1709800000500"/>
    <s v=""/>
    <n v="0"/>
    <n v="0"/>
    <m/>
    <s v="7218|JA2594_1001"/>
    <n v="14"/>
    <s v="-"/>
    <m/>
    <s v="YES"/>
    <n v="1"/>
    <s v=""/>
    <s v=""/>
    <n v="0"/>
    <s v="X"/>
    <n v="1"/>
    <s v=""/>
    <s v=""/>
    <s v=""/>
    <s v=""/>
    <n v="5"/>
    <n v="0"/>
    <m/>
    <n v="-234"/>
    <n v="0"/>
    <s v=""/>
    <s v=""/>
  </r>
  <r>
    <n v="479"/>
    <s v=""/>
    <s v="TRABAJOS MONTAJE SIM H175"/>
    <s v="1101872115"/>
    <s v="1"/>
    <d v="2025-05-22T00:00:00"/>
    <s v=""/>
    <s v="4300346671"/>
    <s v="10"/>
    <d v="2025-05-26T00:00:00"/>
    <d v="2025-05-26T00:00:00"/>
    <s v=""/>
    <d v="2025-06-14T00:00:00"/>
    <n v="0"/>
    <n v="0"/>
    <s v="Liberado"/>
    <n v="1"/>
    <n v="1"/>
    <n v="0"/>
    <n v="0"/>
    <n v="0"/>
    <n v="0"/>
    <s v="X"/>
    <s v="0.00"/>
    <s v=""/>
    <x v="3"/>
    <s v=""/>
    <s v=""/>
    <s v=""/>
    <n v="0"/>
    <n v="0"/>
    <m/>
    <s v="7218|JA2593_1001"/>
    <n v="19"/>
    <s v="-"/>
    <m/>
    <s v="YES"/>
    <n v="0"/>
    <s v=""/>
    <s v=""/>
    <n v="0"/>
    <s v="X"/>
    <n v="1"/>
    <s v=""/>
    <s v=""/>
    <s v=""/>
    <s v=""/>
    <n v="5"/>
    <n v="0"/>
    <m/>
    <n v="-230"/>
    <n v="0"/>
    <s v=""/>
    <s v=""/>
  </r>
  <r>
    <n v="480"/>
    <s v="26121609"/>
    <s v="Cable telef&amp;#243;nico Decelect, 2 pares,"/>
    <s v="1101872649"/>
    <s v="1"/>
    <d v="2025-05-23T00:00:00"/>
    <s v=""/>
    <s v="4800003080"/>
    <s v="80"/>
    <d v="2025-05-23T00:00:00"/>
    <s v=""/>
    <s v=""/>
    <d v="2025-05-24T00:00:00"/>
    <n v="0"/>
    <n v="0"/>
    <s v=""/>
    <n v="1"/>
    <n v="1"/>
    <n v="1"/>
    <n v="0"/>
    <n v="0"/>
    <n v="0"/>
    <s v="X"/>
    <s v="0.00"/>
    <s v=""/>
    <x v="0"/>
    <s v=""/>
    <s v="5185667"/>
    <s v=""/>
    <n v="0"/>
    <n v="0"/>
    <m/>
    <s v="7218|JA2582_1001"/>
    <n v="1"/>
    <s v="-"/>
    <m/>
    <s v="YES"/>
    <n v="1"/>
    <s v=""/>
    <s v=""/>
    <n v="0"/>
    <s v="X"/>
    <n v="1"/>
    <s v=""/>
    <s v=""/>
    <s v=""/>
    <s v=""/>
    <n v="5"/>
    <n v="0"/>
    <m/>
    <n v="-251"/>
    <n v="0"/>
    <s v=""/>
    <s v=""/>
  </r>
  <r>
    <n v="481"/>
    <s v="31162906"/>
    <s v="Abrazadera HI-TORQUE de Acero inoxidable"/>
    <s v="1101873624"/>
    <s v="1"/>
    <d v="2025-05-27T00:00:00"/>
    <s v=""/>
    <s v="4800003085"/>
    <s v="120"/>
    <d v="2025-05-27T00:00:00"/>
    <s v=""/>
    <s v=""/>
    <d v="2025-05-28T00:00:00"/>
    <n v="0"/>
    <n v="0"/>
    <s v=""/>
    <n v="10"/>
    <n v="10"/>
    <n v="10"/>
    <n v="0"/>
    <n v="0"/>
    <n v="0"/>
    <s v="X"/>
    <s v="0.00"/>
    <s v=""/>
    <x v="0"/>
    <s v=""/>
    <s v="2682684"/>
    <s v=""/>
    <n v="0"/>
    <n v="0"/>
    <m/>
    <s v="7218|S24B05_S1071"/>
    <n v="1"/>
    <s v="-"/>
    <m/>
    <s v="YES"/>
    <n v="10"/>
    <s v=""/>
    <s v=""/>
    <n v="0"/>
    <s v="X"/>
    <n v="1"/>
    <s v=""/>
    <s v=""/>
    <s v=""/>
    <s v=""/>
    <n v="5"/>
    <n v="0"/>
    <m/>
    <n v="-247"/>
    <n v="0"/>
    <s v=""/>
    <s v=""/>
  </r>
  <r>
    <n v="482"/>
    <s v="1709800000500"/>
    <s v="COMPRA DIRECTA FERRETERIA Y HERRAMIENTAS"/>
    <s v="1101874504"/>
    <s v="1"/>
    <d v="2025-05-28T00:00:00"/>
    <s v=""/>
    <s v="4200613724"/>
    <s v="10"/>
    <d v="2025-06-02T00:00:00"/>
    <d v="2025-06-02T00:00:00"/>
    <s v=""/>
    <d v="2025-06-16T00:00:00"/>
    <n v="30"/>
    <n v="8"/>
    <s v="Liberado"/>
    <n v="1"/>
    <n v="1"/>
    <n v="1"/>
    <n v="0"/>
    <n v="0"/>
    <n v="0"/>
    <s v="X"/>
    <s v="0.00"/>
    <s v=""/>
    <x v="23"/>
    <s v="OTROS FABRICANTES"/>
    <s v="1709800000500"/>
    <s v=""/>
    <n v="0"/>
    <n v="0"/>
    <m/>
    <s v="7218|JA2594_1001"/>
    <n v="14"/>
    <s v="-"/>
    <m/>
    <s v="YES"/>
    <n v="1"/>
    <s v=""/>
    <s v=""/>
    <n v="0"/>
    <s v="X"/>
    <n v="1"/>
    <s v=""/>
    <s v=""/>
    <s v=""/>
    <s v=""/>
    <n v="5"/>
    <n v="0"/>
    <m/>
    <n v="-228"/>
    <n v="0"/>
    <s v=""/>
    <s v=""/>
  </r>
  <r>
    <n v="483"/>
    <s v="1709800000500"/>
    <s v="COMPRA DIRECTA FERRETERIA Y HERRAMIENTAS"/>
    <s v="1101874516"/>
    <s v="1"/>
    <d v="2025-05-28T00:00:00"/>
    <s v=""/>
    <s v="4200613726"/>
    <s v="10"/>
    <d v="2025-06-02T00:00:00"/>
    <d v="2025-06-02T00:00:00"/>
    <s v=""/>
    <d v="2025-06-16T00:00:00"/>
    <n v="30"/>
    <n v="8"/>
    <s v="Liberado"/>
    <n v="1"/>
    <n v="100"/>
    <n v="100"/>
    <n v="0"/>
    <n v="0"/>
    <n v="0"/>
    <s v="X"/>
    <s v="0.00"/>
    <s v=""/>
    <x v="23"/>
    <s v="OTROS FABRICANTES"/>
    <s v="1709800000500"/>
    <s v=""/>
    <n v="0"/>
    <n v="0"/>
    <m/>
    <s v="7218|JA2594_1001"/>
    <n v="14"/>
    <s v="-"/>
    <m/>
    <s v="YES"/>
    <n v="100"/>
    <s v=""/>
    <s v=""/>
    <n v="0"/>
    <s v="X"/>
    <n v="1"/>
    <s v=""/>
    <s v=""/>
    <s v=""/>
    <s v=""/>
    <n v="5"/>
    <n v="0"/>
    <m/>
    <n v="-228"/>
    <n v="0"/>
    <s v=""/>
    <s v=""/>
  </r>
  <r>
    <n v="484"/>
    <s v="47131821"/>
    <s v="Desengrasante industrial 3M Industrial D"/>
    <s v="1101874630"/>
    <s v="1"/>
    <d v="2025-05-28T00:00:00"/>
    <s v=""/>
    <s v="4800003089"/>
    <s v="590"/>
    <d v="2025-05-28T00:00:00"/>
    <s v=""/>
    <s v=""/>
    <d v="2025-05-29T00:00:00"/>
    <n v="0"/>
    <n v="0"/>
    <s v=""/>
    <n v="2"/>
    <n v="2"/>
    <n v="2"/>
    <n v="0"/>
    <n v="0"/>
    <n v="0"/>
    <s v="X"/>
    <s v="0.00"/>
    <s v=""/>
    <x v="0"/>
    <s v=""/>
    <s v="1921475"/>
    <s v=""/>
    <n v="0"/>
    <n v="0"/>
    <m/>
    <s v="7218|S24B05_S1071"/>
    <n v="1"/>
    <s v="-"/>
    <m/>
    <s v="YES"/>
    <n v="2"/>
    <s v=""/>
    <s v=""/>
    <n v="0"/>
    <s v="X"/>
    <n v="1"/>
    <s v=""/>
    <s v=""/>
    <s v=""/>
    <s v=""/>
    <n v="5"/>
    <n v="0"/>
    <m/>
    <n v="-246"/>
    <n v="0"/>
    <s v=""/>
    <s v=""/>
  </r>
  <r>
    <n v="485"/>
    <s v="1359900000500"/>
    <s v="COMPRA DIRECTA ELECTRICOS/ELECTRONICOS"/>
    <s v="1101875026"/>
    <s v="1"/>
    <d v="2025-05-29T00:00:00"/>
    <s v=""/>
    <s v="4200613313"/>
    <s v="10"/>
    <d v="2025-05-29T00:00:00"/>
    <d v="2025-05-30T00:00:00"/>
    <s v=""/>
    <d v="2025-06-12T00:00:00"/>
    <n v="30"/>
    <n v="8"/>
    <s v="Liberado"/>
    <n v="1"/>
    <n v="1"/>
    <n v="1"/>
    <n v="0"/>
    <n v="0"/>
    <n v="0"/>
    <s v="X"/>
    <s v="0.00"/>
    <s v=""/>
    <x v="9"/>
    <s v="OTROS FABRICANTES"/>
    <s v="1359900000500"/>
    <s v=""/>
    <n v="0"/>
    <n v="0"/>
    <m/>
    <s v="7218|JA2594_1001"/>
    <n v="14"/>
    <s v="-"/>
    <m/>
    <s v="YES"/>
    <n v="1"/>
    <s v=""/>
    <s v=""/>
    <n v="0"/>
    <s v="X"/>
    <n v="1"/>
    <s v=""/>
    <s v=""/>
    <s v=""/>
    <s v=""/>
    <n v="5"/>
    <n v="0"/>
    <m/>
    <n v="-232"/>
    <n v="0"/>
    <s v=""/>
    <s v=""/>
  </r>
  <r>
    <n v="486"/>
    <s v="1359900000500"/>
    <s v="COMPRA DIRECTA ELECTRICOS/ELECTRONICOS"/>
    <s v="1101875026"/>
    <s v="2"/>
    <d v="2025-05-29T00:00:00"/>
    <s v=""/>
    <s v="4200613313"/>
    <s v="20"/>
    <d v="2025-05-29T00:00:00"/>
    <d v="2025-05-30T00:00:00"/>
    <s v=""/>
    <d v="2025-06-12T00:00:00"/>
    <n v="30"/>
    <n v="8"/>
    <s v="Liberado"/>
    <n v="1"/>
    <n v="1"/>
    <n v="1"/>
    <n v="0"/>
    <n v="0"/>
    <n v="0"/>
    <s v="X"/>
    <s v="0.00"/>
    <s v=""/>
    <x v="9"/>
    <s v="OTROS FABRICANTES"/>
    <s v="1359900000500"/>
    <s v=""/>
    <n v="0"/>
    <n v="0"/>
    <m/>
    <s v="7218|JA2594_1001"/>
    <n v="14"/>
    <s v="-"/>
    <m/>
    <s v="YES"/>
    <n v="1"/>
    <s v=""/>
    <s v=""/>
    <n v="0"/>
    <s v="X"/>
    <n v="1"/>
    <s v=""/>
    <s v=""/>
    <s v=""/>
    <s v=""/>
    <n v="5"/>
    <n v="0"/>
    <m/>
    <n v="-232"/>
    <n v="0"/>
    <s v=""/>
    <s v=""/>
  </r>
  <r>
    <n v="487"/>
    <s v="1359900000500"/>
    <s v="COMPRA DIRECTA ELECTRICOS/ELECTRONICOS"/>
    <s v="1101875035"/>
    <s v="1"/>
    <d v="2025-05-29T00:00:00"/>
    <s v=""/>
    <s v="4200613559"/>
    <s v="20"/>
    <d v="2025-06-02T00:00:00"/>
    <d v="2025-06-02T00:00:00"/>
    <s v=""/>
    <d v="2025-06-16T00:00:00"/>
    <n v="30"/>
    <n v="8"/>
    <s v="Liberado"/>
    <n v="1"/>
    <n v="1"/>
    <n v="1"/>
    <n v="0"/>
    <n v="0"/>
    <n v="0"/>
    <s v="X"/>
    <s v="0.00"/>
    <s v=""/>
    <x v="6"/>
    <s v="OTROS FABRICANTES"/>
    <s v="1359900000500"/>
    <s v=""/>
    <n v="0"/>
    <n v="0"/>
    <m/>
    <s v="7218|JA2594_1001"/>
    <n v="14"/>
    <s v="-"/>
    <m/>
    <s v="YES"/>
    <n v="1"/>
    <s v=""/>
    <s v=""/>
    <n v="0"/>
    <s v="X"/>
    <n v="1"/>
    <s v=""/>
    <s v=""/>
    <s v=""/>
    <s v=""/>
    <n v="5"/>
    <n v="0"/>
    <m/>
    <n v="-228"/>
    <n v="0"/>
    <s v=""/>
    <s v=""/>
  </r>
  <r>
    <n v="488"/>
    <s v=""/>
    <s v="TRABAJOS MONTAJE SIM H175"/>
    <s v="1101876071"/>
    <s v="1"/>
    <d v="2025-06-02T00:00:00"/>
    <s v=""/>
    <s v="4300347247"/>
    <s v="30"/>
    <d v="2025-06-03T00:00:00"/>
    <d v="2025-06-05T00:00:00"/>
    <s v=""/>
    <d v="2025-08-25T00:00:00"/>
    <n v="0"/>
    <n v="0"/>
    <s v="Liberado"/>
    <n v="1"/>
    <n v="1"/>
    <n v="0"/>
    <n v="0"/>
    <n v="0"/>
    <n v="0"/>
    <s v="X"/>
    <s v="0.00"/>
    <s v=""/>
    <x v="3"/>
    <s v=""/>
    <s v=""/>
    <s v=""/>
    <n v="1"/>
    <n v="1"/>
    <m/>
    <s v="7218|JA2593_1001"/>
    <n v="83"/>
    <s v="-"/>
    <m/>
    <s v="YES"/>
    <n v="0"/>
    <s v=""/>
    <s v=""/>
    <n v="0"/>
    <s v="X"/>
    <n v="1"/>
    <s v=""/>
    <s v=""/>
    <s v=""/>
    <s v=""/>
    <n v="6"/>
    <n v="0"/>
    <m/>
    <n v="-158"/>
    <n v="0"/>
    <s v=""/>
    <s v=""/>
  </r>
  <r>
    <n v="489"/>
    <s v="1709800000500"/>
    <s v="COMPRA DIRECTA FERRETERIA Y HERRAMIENTAS"/>
    <s v="1101876404"/>
    <s v="1"/>
    <d v="2025-06-03T00:00:00"/>
    <s v=""/>
    <s v="4200614302"/>
    <s v="10"/>
    <d v="2025-06-05T00:00:00"/>
    <d v="2025-06-05T00:00:00"/>
    <s v=""/>
    <d v="2025-06-19T00:00:00"/>
    <n v="30"/>
    <n v="8"/>
    <s v="Liberado"/>
    <n v="1"/>
    <n v="110"/>
    <n v="110"/>
    <n v="0"/>
    <n v="0"/>
    <n v="0"/>
    <s v="X"/>
    <s v="0.00"/>
    <s v=""/>
    <x v="23"/>
    <s v="OTROS FABRICANTES"/>
    <s v="1709800000500"/>
    <s v=""/>
    <n v="0"/>
    <n v="0"/>
    <m/>
    <s v="7218|JA2594_1001"/>
    <n v="14"/>
    <s v="-"/>
    <m/>
    <s v="YES"/>
    <n v="110"/>
    <s v=""/>
    <s v=""/>
    <n v="0"/>
    <s v="X"/>
    <n v="1"/>
    <s v=""/>
    <s v=""/>
    <s v=""/>
    <s v=""/>
    <n v="6"/>
    <n v="0"/>
    <m/>
    <n v="-225"/>
    <n v="0"/>
    <s v=""/>
    <s v=""/>
  </r>
  <r>
    <n v="490"/>
    <s v="1709800000500"/>
    <s v="COMPRA DIRECTA FERRETERIA Y HERRAMIENTAS"/>
    <s v="1101876404"/>
    <s v="2"/>
    <d v="2025-06-03T00:00:00"/>
    <s v=""/>
    <s v="4200614302"/>
    <s v="20"/>
    <d v="2025-06-05T00:00:00"/>
    <d v="2025-06-05T00:00:00"/>
    <s v=""/>
    <d v="2025-06-19T00:00:00"/>
    <n v="30"/>
    <n v="8"/>
    <s v="Liberado"/>
    <n v="1"/>
    <n v="50"/>
    <n v="50"/>
    <n v="0"/>
    <n v="0"/>
    <n v="0"/>
    <s v="X"/>
    <s v="0.00"/>
    <s v=""/>
    <x v="23"/>
    <s v="OTROS FABRICANTES"/>
    <s v="1709800000500"/>
    <s v=""/>
    <n v="0"/>
    <n v="0"/>
    <m/>
    <s v="7218|JA2594_1001"/>
    <n v="14"/>
    <s v="-"/>
    <m/>
    <s v="YES"/>
    <n v="50"/>
    <s v=""/>
    <s v=""/>
    <n v="0"/>
    <s v="X"/>
    <n v="1"/>
    <s v=""/>
    <s v=""/>
    <s v=""/>
    <s v=""/>
    <n v="6"/>
    <n v="0"/>
    <m/>
    <n v="-225"/>
    <n v="0"/>
    <s v=""/>
    <s v=""/>
  </r>
  <r>
    <n v="491"/>
    <s v="1709800000500"/>
    <s v="COMPRA DIRECTA FERRETERIA Y HERRAMIENTAS"/>
    <s v="1101876404"/>
    <s v="3"/>
    <d v="2025-06-03T00:00:00"/>
    <s v=""/>
    <s v="4200614302"/>
    <s v="30"/>
    <d v="2025-06-05T00:00:00"/>
    <d v="2025-06-05T00:00:00"/>
    <s v=""/>
    <d v="2025-06-19T00:00:00"/>
    <n v="30"/>
    <n v="8"/>
    <s v="Liberado"/>
    <n v="1"/>
    <n v="30"/>
    <n v="30"/>
    <n v="0"/>
    <n v="0"/>
    <n v="0"/>
    <s v="X"/>
    <s v="0.00"/>
    <s v=""/>
    <x v="23"/>
    <s v="OTROS FABRICANTES"/>
    <s v="1709800000500"/>
    <s v=""/>
    <n v="0"/>
    <n v="0"/>
    <m/>
    <s v="7218|JA2594_1001"/>
    <n v="14"/>
    <s v="-"/>
    <m/>
    <s v="YES"/>
    <n v="30"/>
    <s v=""/>
    <s v=""/>
    <n v="0"/>
    <s v="X"/>
    <n v="1"/>
    <s v=""/>
    <s v=""/>
    <s v=""/>
    <s v=""/>
    <n v="6"/>
    <n v="0"/>
    <m/>
    <n v="-225"/>
    <n v="0"/>
    <s v=""/>
    <s v=""/>
  </r>
  <r>
    <n v="492"/>
    <s v="1709800000500"/>
    <s v="COMPRA DIRECTA FERRETERIA Y HERRAMIENTAS"/>
    <s v="1101876404"/>
    <s v="4"/>
    <d v="2025-06-03T00:00:00"/>
    <s v=""/>
    <s v="4200614302"/>
    <s v="40"/>
    <d v="2025-06-05T00:00:00"/>
    <d v="2025-06-05T00:00:00"/>
    <s v=""/>
    <d v="2025-06-19T00:00:00"/>
    <n v="30"/>
    <n v="8"/>
    <s v="Liberado"/>
    <n v="1"/>
    <n v="10"/>
    <n v="10"/>
    <n v="0"/>
    <n v="0"/>
    <n v="0"/>
    <s v="X"/>
    <s v="0.00"/>
    <s v=""/>
    <x v="23"/>
    <s v="OTROS FABRICANTES"/>
    <s v="1709800000500"/>
    <s v=""/>
    <n v="0"/>
    <n v="0"/>
    <m/>
    <s v="7218|JA2594_1001"/>
    <n v="14"/>
    <s v="-"/>
    <m/>
    <s v="YES"/>
    <n v="10"/>
    <s v=""/>
    <s v=""/>
    <n v="0"/>
    <s v="X"/>
    <n v="1"/>
    <s v=""/>
    <s v=""/>
    <s v=""/>
    <s v=""/>
    <n v="6"/>
    <n v="0"/>
    <m/>
    <n v="-225"/>
    <n v="0"/>
    <s v=""/>
    <s v=""/>
  </r>
  <r>
    <n v="493"/>
    <s v="1709800000500"/>
    <s v="COMPRA DIRECTA FERRETERIA Y HERRAMIENTAS"/>
    <s v="1101876404"/>
    <s v="5"/>
    <d v="2025-06-03T00:00:00"/>
    <s v=""/>
    <s v="4200614302"/>
    <s v="50"/>
    <d v="2025-06-05T00:00:00"/>
    <d v="2025-06-05T00:00:00"/>
    <s v=""/>
    <d v="2025-06-19T00:00:00"/>
    <n v="30"/>
    <n v="8"/>
    <s v="Liberado"/>
    <n v="1"/>
    <n v="40"/>
    <n v="40"/>
    <n v="0"/>
    <n v="0"/>
    <n v="0"/>
    <s v="X"/>
    <s v="0.00"/>
    <s v=""/>
    <x v="23"/>
    <s v="OTROS FABRICANTES"/>
    <s v="1709800000500"/>
    <s v=""/>
    <n v="0"/>
    <n v="0"/>
    <m/>
    <s v="7218|JA2594_1001"/>
    <n v="14"/>
    <s v="-"/>
    <m/>
    <s v="YES"/>
    <n v="40"/>
    <s v=""/>
    <s v=""/>
    <n v="0"/>
    <s v="X"/>
    <n v="1"/>
    <s v=""/>
    <s v=""/>
    <s v=""/>
    <s v=""/>
    <n v="6"/>
    <n v="0"/>
    <m/>
    <n v="-225"/>
    <n v="0"/>
    <s v=""/>
    <s v=""/>
  </r>
  <r>
    <n v="494"/>
    <s v="1709800000500"/>
    <s v="COMPRA DIRECTA FERRETERIA Y HERRAMIENTAS"/>
    <s v="1101876404"/>
    <s v="6"/>
    <d v="2025-06-03T00:00:00"/>
    <s v=""/>
    <s v="4200614302"/>
    <s v="60"/>
    <d v="2025-06-05T00:00:00"/>
    <d v="2025-06-05T00:00:00"/>
    <s v=""/>
    <d v="2025-06-19T00:00:00"/>
    <n v="30"/>
    <n v="8"/>
    <s v="Liberado"/>
    <n v="1"/>
    <n v="30"/>
    <n v="30"/>
    <n v="0"/>
    <n v="0"/>
    <n v="0"/>
    <s v="X"/>
    <s v="0.00"/>
    <s v=""/>
    <x v="23"/>
    <s v="OTROS FABRICANTES"/>
    <s v="1709800000500"/>
    <s v=""/>
    <n v="0"/>
    <n v="0"/>
    <m/>
    <s v="7218|JA2594_1001"/>
    <n v="14"/>
    <s v="-"/>
    <m/>
    <s v="YES"/>
    <n v="30"/>
    <s v=""/>
    <s v=""/>
    <n v="0"/>
    <s v="X"/>
    <n v="1"/>
    <s v=""/>
    <s v=""/>
    <s v=""/>
    <s v=""/>
    <n v="6"/>
    <n v="0"/>
    <m/>
    <n v="-225"/>
    <n v="0"/>
    <s v=""/>
    <s v=""/>
  </r>
  <r>
    <n v="495"/>
    <s v="1709800000500"/>
    <s v="COMPRA DIRECTA FERRETERIA Y HERRAMIENTAS"/>
    <s v="1101876404"/>
    <s v="7"/>
    <d v="2025-06-03T00:00:00"/>
    <s v=""/>
    <s v="4200614302"/>
    <s v="70"/>
    <d v="2025-06-05T00:00:00"/>
    <d v="2025-06-05T00:00:00"/>
    <s v=""/>
    <d v="2025-06-19T00:00:00"/>
    <n v="30"/>
    <n v="8"/>
    <s v="Liberado"/>
    <n v="1"/>
    <n v="70"/>
    <n v="70"/>
    <n v="0"/>
    <n v="0"/>
    <n v="0"/>
    <s v="X"/>
    <s v="0.00"/>
    <s v=""/>
    <x v="23"/>
    <s v="OTROS FABRICANTES"/>
    <s v="1709800000500"/>
    <s v=""/>
    <n v="0"/>
    <n v="0"/>
    <m/>
    <s v="7218|JA2594_1001"/>
    <n v="14"/>
    <s v="-"/>
    <m/>
    <s v="YES"/>
    <n v="70"/>
    <s v=""/>
    <s v=""/>
    <n v="0"/>
    <s v="X"/>
    <n v="1"/>
    <s v=""/>
    <s v=""/>
    <s v=""/>
    <s v=""/>
    <n v="6"/>
    <n v="0"/>
    <m/>
    <n v="-225"/>
    <n v="0"/>
    <s v=""/>
    <s v=""/>
  </r>
  <r>
    <n v="496"/>
    <s v="1709800000500"/>
    <s v="COMPRA DIRECTA FERRETERIA Y HERRAMIENTAS"/>
    <s v="1101876404"/>
    <s v="8"/>
    <d v="2025-06-03T00:00:00"/>
    <s v=""/>
    <s v="4200614302"/>
    <s v="80"/>
    <d v="2025-06-05T00:00:00"/>
    <d v="2025-06-05T00:00:00"/>
    <s v=""/>
    <d v="2025-06-19T00:00:00"/>
    <n v="30"/>
    <n v="8"/>
    <s v="Liberado"/>
    <n v="1"/>
    <n v="30"/>
    <n v="30"/>
    <n v="0"/>
    <n v="0"/>
    <n v="0"/>
    <s v="X"/>
    <s v="0.00"/>
    <s v=""/>
    <x v="23"/>
    <s v="OTROS FABRICANTES"/>
    <s v="1709800000500"/>
    <s v=""/>
    <n v="0"/>
    <n v="0"/>
    <m/>
    <s v="7218|JA2594_1001"/>
    <n v="14"/>
    <s v="-"/>
    <m/>
    <s v="YES"/>
    <n v="30"/>
    <s v=""/>
    <s v=""/>
    <n v="0"/>
    <s v="X"/>
    <n v="1"/>
    <s v=""/>
    <s v=""/>
    <s v=""/>
    <s v=""/>
    <n v="6"/>
    <n v="0"/>
    <m/>
    <n v="-225"/>
    <n v="0"/>
    <s v=""/>
    <s v=""/>
  </r>
  <r>
    <n v="497"/>
    <s v="1709800000500"/>
    <s v="COMPRA DIRECTA FERRETERIA Y HERRAMIENTAS"/>
    <s v="1101876404"/>
    <s v="9"/>
    <d v="2025-06-03T00:00:00"/>
    <s v=""/>
    <s v="4200614302"/>
    <s v="90"/>
    <d v="2025-06-05T00:00:00"/>
    <d v="2025-06-05T00:00:00"/>
    <s v=""/>
    <d v="2025-06-19T00:00:00"/>
    <n v="30"/>
    <n v="8"/>
    <s v="Liberado"/>
    <n v="1"/>
    <n v="30"/>
    <n v="30"/>
    <n v="0"/>
    <n v="0"/>
    <n v="0"/>
    <s v="X"/>
    <s v="0.00"/>
    <s v=""/>
    <x v="23"/>
    <s v="OTROS FABRICANTES"/>
    <s v="1709800000500"/>
    <s v=""/>
    <n v="0"/>
    <n v="0"/>
    <m/>
    <s v="7218|JA2594_1001"/>
    <n v="14"/>
    <s v="-"/>
    <m/>
    <s v="YES"/>
    <n v="30"/>
    <s v=""/>
    <s v=""/>
    <n v="0"/>
    <s v="X"/>
    <n v="1"/>
    <s v=""/>
    <s v=""/>
    <s v=""/>
    <s v=""/>
    <n v="6"/>
    <n v="0"/>
    <m/>
    <n v="-225"/>
    <n v="0"/>
    <s v=""/>
    <s v=""/>
  </r>
  <r>
    <n v="498"/>
    <s v="39121421"/>
    <s v="Carcasa de conector Molex 39-01-4031, Se"/>
    <s v="1101876743"/>
    <s v="1"/>
    <d v="2025-06-04T00:00:00"/>
    <s v=""/>
    <s v="4800003109"/>
    <s v="110"/>
    <d v="2025-06-04T00:00:00"/>
    <s v=""/>
    <s v=""/>
    <d v="2025-06-05T00:00:00"/>
    <n v="0"/>
    <n v="0"/>
    <s v=""/>
    <n v="10"/>
    <n v="10"/>
    <n v="10"/>
    <n v="0"/>
    <n v="0"/>
    <n v="0"/>
    <s v="X"/>
    <s v="0.00"/>
    <s v=""/>
    <x v="0"/>
    <s v=""/>
    <s v="6795842"/>
    <s v=""/>
    <n v="0"/>
    <n v="0"/>
    <m/>
    <s v="7218|JA2582_1001"/>
    <n v="1"/>
    <s v="-"/>
    <m/>
    <s v="YES"/>
    <n v="10"/>
    <s v=""/>
    <s v=""/>
    <n v="0"/>
    <s v="X"/>
    <n v="1"/>
    <s v=""/>
    <s v=""/>
    <s v=""/>
    <s v=""/>
    <n v="6"/>
    <n v="0"/>
    <m/>
    <n v="-239"/>
    <n v="0"/>
    <s v=""/>
    <s v=""/>
  </r>
  <r>
    <n v="499"/>
    <s v=""/>
    <s v="ADEC. LUMINARIAS BANCO ST.01"/>
    <s v="1101876885"/>
    <s v="1"/>
    <d v="2025-06-04T00:00:00"/>
    <s v=""/>
    <s v="4300348534"/>
    <s v="10"/>
    <d v="2025-06-25T00:00:00"/>
    <d v="2025-06-26T00:00:00"/>
    <s v=""/>
    <d v="2025-10-31T00:00:00"/>
    <n v="0"/>
    <n v="0"/>
    <s v="Liberado"/>
    <n v="1"/>
    <n v="1"/>
    <n v="0"/>
    <n v="0"/>
    <n v="0"/>
    <n v="0"/>
    <s v=""/>
    <s v="0.00"/>
    <s v=""/>
    <x v="31"/>
    <s v=""/>
    <s v=""/>
    <s v=""/>
    <n v="0"/>
    <n v="0"/>
    <m/>
    <s v="7218|JA2594_1001"/>
    <n v="128"/>
    <s v="-"/>
    <m/>
    <s v=""/>
    <s v=""/>
    <s v=""/>
    <s v=""/>
    <n v="1"/>
    <s v=""/>
    <n v="0"/>
    <s v=""/>
    <s v=""/>
    <s v=""/>
    <s v=""/>
    <n v="6"/>
    <n v="1"/>
    <m/>
    <n v="-91"/>
    <n v="0"/>
    <s v=""/>
    <s v=""/>
  </r>
  <r>
    <n v="500"/>
    <s v="1359900000500"/>
    <s v="COMPRA DIRECTA ELECTRICOS/ELECTRONICOS"/>
    <s v="1101876990"/>
    <s v="1"/>
    <d v="2025-06-04T00:00:00"/>
    <s v=""/>
    <s v="4200616938"/>
    <s v="20"/>
    <d v="2025-06-24T00:00:00"/>
    <d v="2025-06-25T00:00:00"/>
    <s v=""/>
    <d v="2025-07-08T00:00:00"/>
    <n v="30"/>
    <n v="8"/>
    <s v="Liberado"/>
    <n v="2"/>
    <n v="2"/>
    <n v="2"/>
    <n v="0"/>
    <n v="0"/>
    <n v="0"/>
    <s v="X"/>
    <s v="0.00"/>
    <s v=""/>
    <x v="6"/>
    <s v="OTROS FABRICANTES"/>
    <s v="1359900000500"/>
    <s v=""/>
    <n v="0"/>
    <n v="0"/>
    <m/>
    <s v="7218|S24B05_S08"/>
    <n v="14"/>
    <s v="-"/>
    <m/>
    <s v="YES"/>
    <n v="2"/>
    <s v=""/>
    <s v=""/>
    <n v="0"/>
    <s v="X"/>
    <n v="1"/>
    <s v=""/>
    <s v=""/>
    <s v=""/>
    <s v=""/>
    <n v="6"/>
    <n v="0"/>
    <m/>
    <n v="-206"/>
    <n v="0"/>
    <s v=""/>
    <s v=""/>
  </r>
  <r>
    <n v="501"/>
    <s v="1709800000500"/>
    <s v="COMPRA DIRECTA FERRETERIA Y HERRAMIENTAS"/>
    <s v="1101877066"/>
    <s v="1"/>
    <d v="2025-06-04T00:00:00"/>
    <s v=""/>
    <s v="4200614720"/>
    <s v="10"/>
    <d v="2025-06-09T00:00:00"/>
    <d v="2025-06-09T00:00:00"/>
    <s v=""/>
    <d v="2025-06-23T00:00:00"/>
    <n v="30"/>
    <n v="8"/>
    <s v="Liberado"/>
    <n v="1"/>
    <n v="1"/>
    <n v="1"/>
    <n v="0"/>
    <n v="0"/>
    <n v="0"/>
    <s v="X"/>
    <s v="0.00"/>
    <s v=""/>
    <x v="23"/>
    <s v="OTROS FABRICANTES"/>
    <s v="1709800000500"/>
    <s v=""/>
    <n v="0"/>
    <n v="0"/>
    <m/>
    <s v="7218|JA2594_1001"/>
    <n v="14"/>
    <s v="-"/>
    <m/>
    <s v="YES"/>
    <n v="1"/>
    <s v=""/>
    <s v=""/>
    <n v="0"/>
    <s v="X"/>
    <n v="1"/>
    <s v=""/>
    <s v=""/>
    <s v=""/>
    <s v=""/>
    <n v="6"/>
    <n v="0"/>
    <m/>
    <n v="-221"/>
    <n v="0"/>
    <s v=""/>
    <s v=""/>
  </r>
  <r>
    <n v="502"/>
    <s v="1709800000500"/>
    <s v="COMPRA DIRECTA FERRETERIA Y HERRAMIENTAS"/>
    <s v="1101877066"/>
    <s v="2"/>
    <d v="2025-06-04T00:00:00"/>
    <s v=""/>
    <s v="4200614720"/>
    <s v="20"/>
    <d v="2025-06-09T00:00:00"/>
    <d v="2025-06-09T00:00:00"/>
    <s v=""/>
    <d v="2025-06-23T00:00:00"/>
    <n v="30"/>
    <n v="8"/>
    <s v="Liberado"/>
    <n v="1"/>
    <n v="2"/>
    <n v="2"/>
    <n v="0"/>
    <n v="0"/>
    <n v="0"/>
    <s v="X"/>
    <s v="0.00"/>
    <s v=""/>
    <x v="23"/>
    <s v="OTROS FABRICANTES"/>
    <s v="1709800000500"/>
    <s v=""/>
    <n v="0"/>
    <n v="0"/>
    <m/>
    <s v="7218|JA2594_1001"/>
    <n v="14"/>
    <s v="-"/>
    <m/>
    <s v="YES"/>
    <n v="2"/>
    <s v=""/>
    <s v=""/>
    <n v="0"/>
    <s v="X"/>
    <n v="1"/>
    <s v=""/>
    <s v=""/>
    <s v=""/>
    <s v=""/>
    <n v="6"/>
    <n v="0"/>
    <m/>
    <n v="-221"/>
    <n v="0"/>
    <s v=""/>
    <s v=""/>
  </r>
  <r>
    <n v="503"/>
    <s v="1709800000500"/>
    <s v="COMPRA DIRECTA FERRETERIA Y HERRAMIENTAS"/>
    <s v="1101877066"/>
    <s v="3"/>
    <d v="2025-06-04T00:00:00"/>
    <s v=""/>
    <s v="4200614720"/>
    <s v="30"/>
    <d v="2025-06-09T00:00:00"/>
    <d v="2025-06-09T00:00:00"/>
    <s v=""/>
    <d v="2025-06-23T00:00:00"/>
    <n v="30"/>
    <n v="8"/>
    <s v="Liberado"/>
    <n v="1"/>
    <n v="2"/>
    <n v="2"/>
    <n v="0"/>
    <n v="0"/>
    <n v="0"/>
    <s v="X"/>
    <s v="0.00"/>
    <s v=""/>
    <x v="23"/>
    <s v="OTROS FABRICANTES"/>
    <s v="1709800000500"/>
    <s v=""/>
    <n v="0"/>
    <n v="0"/>
    <m/>
    <s v="7218|JA2594_1001"/>
    <n v="14"/>
    <s v="-"/>
    <m/>
    <s v="YES"/>
    <n v="2"/>
    <s v=""/>
    <s v=""/>
    <n v="0"/>
    <s v="X"/>
    <n v="1"/>
    <s v=""/>
    <s v=""/>
    <s v=""/>
    <s v=""/>
    <n v="6"/>
    <n v="0"/>
    <m/>
    <n v="-221"/>
    <n v="0"/>
    <s v=""/>
    <s v=""/>
  </r>
  <r>
    <n v="504"/>
    <s v="1709800000500"/>
    <s v="COMPRA DIRECTA FERRETERIA Y HERRAMIENTAS"/>
    <s v="1101877066"/>
    <s v="4"/>
    <d v="2025-06-04T00:00:00"/>
    <s v=""/>
    <s v="4200614720"/>
    <s v="40"/>
    <d v="2025-06-09T00:00:00"/>
    <d v="2025-06-09T00:00:00"/>
    <s v=""/>
    <d v="2025-06-23T00:00:00"/>
    <n v="30"/>
    <n v="8"/>
    <s v="Liberado"/>
    <n v="1"/>
    <n v="2"/>
    <n v="2"/>
    <n v="0"/>
    <n v="0"/>
    <n v="0"/>
    <s v="X"/>
    <s v="0.00"/>
    <s v=""/>
    <x v="23"/>
    <s v="OTROS FABRICANTES"/>
    <s v="1709800000500"/>
    <s v=""/>
    <n v="0"/>
    <n v="0"/>
    <m/>
    <s v="7218|JA2594_1001"/>
    <n v="14"/>
    <s v="-"/>
    <m/>
    <s v="YES"/>
    <n v="2"/>
    <s v=""/>
    <s v=""/>
    <n v="0"/>
    <s v="X"/>
    <n v="1"/>
    <s v=""/>
    <s v=""/>
    <s v=""/>
    <s v=""/>
    <n v="6"/>
    <n v="0"/>
    <m/>
    <n v="-221"/>
    <n v="0"/>
    <s v=""/>
    <s v=""/>
  </r>
  <r>
    <n v="505"/>
    <s v="1709800000500"/>
    <s v="COMPRA DIRECTA FERRETERIA Y HERRAMIENTAS"/>
    <s v="1101877066"/>
    <s v="5"/>
    <d v="2025-06-04T00:00:00"/>
    <s v=""/>
    <s v="4200614720"/>
    <s v="50"/>
    <d v="2025-06-09T00:00:00"/>
    <d v="2025-06-09T00:00:00"/>
    <s v=""/>
    <d v="2025-06-23T00:00:00"/>
    <n v="30"/>
    <n v="8"/>
    <s v="Liberado"/>
    <n v="1"/>
    <n v="10"/>
    <n v="10"/>
    <n v="0"/>
    <n v="0"/>
    <n v="0"/>
    <s v="X"/>
    <s v="0.00"/>
    <s v=""/>
    <x v="23"/>
    <s v="OTROS FABRICANTES"/>
    <s v="1709800000500"/>
    <s v=""/>
    <n v="0"/>
    <n v="0"/>
    <m/>
    <s v="7218|JA2594_1001"/>
    <n v="14"/>
    <s v="-"/>
    <m/>
    <s v="YES"/>
    <n v="10"/>
    <s v=""/>
    <s v=""/>
    <n v="0"/>
    <s v="X"/>
    <n v="1"/>
    <s v=""/>
    <s v=""/>
    <s v=""/>
    <s v=""/>
    <n v="6"/>
    <n v="0"/>
    <m/>
    <n v="-221"/>
    <n v="0"/>
    <s v=""/>
    <s v=""/>
  </r>
  <r>
    <n v="506"/>
    <s v="1709800000500"/>
    <s v="COMPRA DIRECTA FERRETERIA Y HERRAMIENTAS"/>
    <s v="1101877066"/>
    <s v="6"/>
    <d v="2025-06-04T00:00:00"/>
    <s v=""/>
    <s v="4200614720"/>
    <s v="60"/>
    <d v="2025-06-09T00:00:00"/>
    <d v="2025-06-09T00:00:00"/>
    <s v=""/>
    <d v="2025-06-23T00:00:00"/>
    <n v="30"/>
    <n v="8"/>
    <s v="Liberado"/>
    <n v="1"/>
    <n v="2"/>
    <n v="2"/>
    <n v="0"/>
    <n v="0"/>
    <n v="0"/>
    <s v="X"/>
    <s v="0.00"/>
    <s v=""/>
    <x v="23"/>
    <s v="OTROS FABRICANTES"/>
    <s v="1709800000500"/>
    <s v=""/>
    <n v="0"/>
    <n v="0"/>
    <m/>
    <s v="7218|JA2594_1001"/>
    <n v="14"/>
    <s v="-"/>
    <m/>
    <s v="YES"/>
    <n v="2"/>
    <s v=""/>
    <s v=""/>
    <n v="0"/>
    <s v="X"/>
    <n v="1"/>
    <s v=""/>
    <s v=""/>
    <s v=""/>
    <s v=""/>
    <n v="6"/>
    <n v="0"/>
    <m/>
    <n v="-221"/>
    <n v="0"/>
    <s v=""/>
    <s v=""/>
  </r>
  <r>
    <n v="507"/>
    <s v="1709800000500"/>
    <s v="COMPRA DIRECTA FERRETERIA Y HERRAMIENTAS"/>
    <s v="1101877066"/>
    <s v="7"/>
    <d v="2025-06-04T00:00:00"/>
    <s v=""/>
    <s v="4200614720"/>
    <s v="70"/>
    <d v="2025-06-09T00:00:00"/>
    <d v="2025-06-09T00:00:00"/>
    <s v=""/>
    <d v="2025-06-23T00:00:00"/>
    <n v="30"/>
    <n v="8"/>
    <s v="Liberado"/>
    <n v="1"/>
    <n v="1"/>
    <n v="1"/>
    <n v="0"/>
    <n v="0"/>
    <n v="0"/>
    <s v="X"/>
    <s v="0.00"/>
    <s v=""/>
    <x v="23"/>
    <s v="OTROS FABRICANTES"/>
    <s v="1709800000500"/>
    <s v=""/>
    <n v="0"/>
    <n v="0"/>
    <m/>
    <s v="7218|JA2594_1001"/>
    <n v="14"/>
    <s v="-"/>
    <m/>
    <s v="YES"/>
    <n v="1"/>
    <s v=""/>
    <s v=""/>
    <n v="0"/>
    <s v="X"/>
    <n v="1"/>
    <s v=""/>
    <s v=""/>
    <s v=""/>
    <s v=""/>
    <n v="6"/>
    <n v="0"/>
    <m/>
    <n v="-221"/>
    <n v="0"/>
    <s v=""/>
    <s v=""/>
  </r>
  <r>
    <n v="508"/>
    <s v="1709800000500"/>
    <s v="COMPRA DIRECTA FERRETERIA Y HERRAMIENTAS"/>
    <s v="1101877066"/>
    <s v="8"/>
    <d v="2025-06-04T00:00:00"/>
    <s v=""/>
    <s v="4200614720"/>
    <s v="80"/>
    <d v="2025-06-09T00:00:00"/>
    <d v="2025-06-09T00:00:00"/>
    <s v=""/>
    <d v="2025-06-23T00:00:00"/>
    <n v="30"/>
    <n v="8"/>
    <s v="Liberado"/>
    <n v="1"/>
    <n v="2"/>
    <n v="2"/>
    <n v="0"/>
    <n v="0"/>
    <n v="0"/>
    <s v="X"/>
    <s v="0.00"/>
    <s v=""/>
    <x v="23"/>
    <s v="OTROS FABRICANTES"/>
    <s v="1709800000500"/>
    <s v=""/>
    <n v="0"/>
    <n v="0"/>
    <m/>
    <s v="7218|JA2594_1001"/>
    <n v="14"/>
    <s v="-"/>
    <m/>
    <s v="YES"/>
    <n v="2"/>
    <s v=""/>
    <s v=""/>
    <n v="0"/>
    <s v="X"/>
    <n v="1"/>
    <s v=""/>
    <s v=""/>
    <s v=""/>
    <s v=""/>
    <n v="6"/>
    <n v="0"/>
    <m/>
    <n v="-221"/>
    <n v="0"/>
    <s v=""/>
    <s v=""/>
  </r>
  <r>
    <n v="509"/>
    <s v="1709800000500"/>
    <s v="COMPRA DIRECTA FERRETERIA Y HERRAMIENTAS"/>
    <s v="1101877066"/>
    <s v="9"/>
    <d v="2025-06-04T00:00:00"/>
    <s v=""/>
    <s v="4200614720"/>
    <s v="90"/>
    <d v="2025-06-09T00:00:00"/>
    <d v="2025-06-09T00:00:00"/>
    <s v=""/>
    <d v="2025-06-23T00:00:00"/>
    <n v="30"/>
    <n v="8"/>
    <s v="Liberado"/>
    <n v="1"/>
    <n v="1"/>
    <n v="1"/>
    <n v="0"/>
    <n v="0"/>
    <n v="0"/>
    <s v="X"/>
    <s v="0.00"/>
    <s v=""/>
    <x v="23"/>
    <s v="OTROS FABRICANTES"/>
    <s v="1709800000500"/>
    <s v=""/>
    <n v="0"/>
    <n v="0"/>
    <m/>
    <s v="7218|JA2594_1001"/>
    <n v="14"/>
    <s v="-"/>
    <m/>
    <s v="YES"/>
    <n v="1"/>
    <s v=""/>
    <s v=""/>
    <n v="0"/>
    <s v="X"/>
    <n v="1"/>
    <s v=""/>
    <s v=""/>
    <s v=""/>
    <s v=""/>
    <n v="6"/>
    <n v="0"/>
    <m/>
    <n v="-221"/>
    <n v="0"/>
    <s v=""/>
    <s v=""/>
  </r>
  <r>
    <n v="510"/>
    <s v="43211609"/>
    <s v="Concentrador de bus serial universal o c"/>
    <s v="1101877309"/>
    <s v="1"/>
    <d v="2025-06-05T00:00:00"/>
    <s v=""/>
    <s v="4800003111"/>
    <s v="200"/>
    <d v="2025-06-05T00:00:00"/>
    <s v=""/>
    <s v=""/>
    <d v="2025-06-06T00:00:00"/>
    <n v="0"/>
    <n v="0"/>
    <s v=""/>
    <n v="1"/>
    <n v="1"/>
    <n v="1"/>
    <n v="0"/>
    <n v="0"/>
    <n v="0"/>
    <s v="X"/>
    <s v="0.00"/>
    <s v=""/>
    <x v="0"/>
    <s v=""/>
    <s v="2368995"/>
    <s v=""/>
    <n v="0"/>
    <n v="0"/>
    <m/>
    <s v="7218|S24B05_S1071"/>
    <n v="1"/>
    <s v="-"/>
    <m/>
    <s v="YES"/>
    <n v="1"/>
    <s v=""/>
    <s v=""/>
    <n v="0"/>
    <s v="X"/>
    <n v="1"/>
    <s v=""/>
    <s v=""/>
    <s v=""/>
    <s v=""/>
    <n v="6"/>
    <n v="0"/>
    <m/>
    <n v="-238"/>
    <n v="0"/>
    <s v=""/>
    <s v=""/>
  </r>
  <r>
    <n v="511"/>
    <s v="39122216"/>
    <s v="Seta de emergencia Schneider Electric se"/>
    <s v="1101877310"/>
    <s v="1"/>
    <d v="2025-06-05T00:00:00"/>
    <s v=""/>
    <s v="4800003111"/>
    <s v="210"/>
    <d v="2025-06-05T00:00:00"/>
    <s v=""/>
    <s v=""/>
    <d v="2025-06-06T00:00:00"/>
    <n v="0"/>
    <n v="0"/>
    <s v=""/>
    <n v="1"/>
    <n v="1"/>
    <n v="1"/>
    <n v="0"/>
    <n v="0"/>
    <n v="0"/>
    <s v="X"/>
    <s v="0.00"/>
    <s v=""/>
    <x v="0"/>
    <s v=""/>
    <s v="4262808"/>
    <s v=""/>
    <n v="0"/>
    <n v="0"/>
    <m/>
    <s v="7218|JA2582_1001"/>
    <n v="1"/>
    <s v="-"/>
    <m/>
    <s v="YES"/>
    <n v="1"/>
    <s v=""/>
    <s v=""/>
    <n v="0"/>
    <s v="X"/>
    <n v="1"/>
    <s v=""/>
    <s v=""/>
    <s v=""/>
    <s v=""/>
    <n v="6"/>
    <n v="0"/>
    <m/>
    <n v="-238"/>
    <n v="0"/>
    <s v=""/>
    <s v=""/>
  </r>
  <r>
    <n v="512"/>
    <s v="39121006"/>
    <s v="Adaptador AC/DC MEAN WELL 100V ac, 12V d"/>
    <s v="1101878578"/>
    <s v="1"/>
    <d v="2025-06-09T00:00:00"/>
    <s v=""/>
    <s v="4800003113"/>
    <s v="730"/>
    <d v="2025-06-06T00:00:00"/>
    <s v=""/>
    <s v=""/>
    <d v="2025-06-10T00:00:00"/>
    <n v="0"/>
    <n v="0"/>
    <s v=""/>
    <n v="1"/>
    <n v="1"/>
    <n v="1"/>
    <n v="0"/>
    <n v="0"/>
    <n v="0"/>
    <s v="X"/>
    <s v="0.00"/>
    <s v=""/>
    <x v="0"/>
    <s v=""/>
    <s v="1361342"/>
    <s v=""/>
    <n v="0"/>
    <n v="0"/>
    <m/>
    <s v="7218|S24B05_S1071"/>
    <n v="4"/>
    <s v="-"/>
    <m/>
    <s v="YES"/>
    <n v="1"/>
    <s v=""/>
    <s v=""/>
    <n v="0"/>
    <s v="X"/>
    <n v="1"/>
    <s v=""/>
    <s v=""/>
    <s v=""/>
    <s v=""/>
    <n v="6"/>
    <n v="0"/>
    <m/>
    <n v="-234"/>
    <n v="0"/>
    <s v=""/>
    <s v=""/>
  </r>
  <r>
    <n v="513"/>
    <s v="31162401"/>
    <s v="Pasamuro SES Sterling DK de PVC Negro, &amp;"/>
    <s v="1101878755"/>
    <s v="1"/>
    <d v="2025-06-09T00:00:00"/>
    <s v=""/>
    <s v="4800003116"/>
    <s v="70"/>
    <d v="2025-06-09T00:00:00"/>
    <s v=""/>
    <s v=""/>
    <d v="2025-06-10T00:00:00"/>
    <n v="0"/>
    <n v="0"/>
    <s v=""/>
    <n v="1"/>
    <n v="1"/>
    <n v="1"/>
    <n v="0"/>
    <n v="0"/>
    <n v="0"/>
    <s v="X"/>
    <s v="0.00"/>
    <s v=""/>
    <x v="0"/>
    <s v=""/>
    <s v="1366862"/>
    <s v=""/>
    <n v="0"/>
    <n v="0"/>
    <m/>
    <s v="7218|JA2582_1001"/>
    <n v="1"/>
    <s v="-"/>
    <m/>
    <s v="YES"/>
    <n v="1"/>
    <s v=""/>
    <s v=""/>
    <n v="0"/>
    <s v="X"/>
    <n v="1"/>
    <s v=""/>
    <s v=""/>
    <s v=""/>
    <s v=""/>
    <n v="6"/>
    <n v="0"/>
    <m/>
    <n v="-234"/>
    <n v="0"/>
    <s v=""/>
    <s v=""/>
  </r>
  <r>
    <n v="514"/>
    <s v="47121607"/>
    <s v="Accesorio para Aspiradora Sidamo 2049802"/>
    <s v="1101879032"/>
    <s v="1"/>
    <d v="2025-06-10T00:00:00"/>
    <s v=""/>
    <s v="4800003116"/>
    <s v="340"/>
    <d v="2025-06-09T00:00:00"/>
    <s v=""/>
    <s v=""/>
    <d v="2025-06-11T00:00:00"/>
    <n v="0"/>
    <n v="0"/>
    <s v=""/>
    <n v="1"/>
    <n v="1"/>
    <n v="1"/>
    <n v="0"/>
    <n v="0"/>
    <n v="0"/>
    <s v="X"/>
    <s v="0.00"/>
    <s v=""/>
    <x v="0"/>
    <s v=""/>
    <s v="8952094"/>
    <s v=""/>
    <n v="0"/>
    <n v="0"/>
    <m/>
    <s v="7218|S24B05_S1075"/>
    <n v="2"/>
    <s v="-"/>
    <m/>
    <s v="YES"/>
    <n v="1"/>
    <s v=""/>
    <s v=""/>
    <n v="0"/>
    <s v="X"/>
    <n v="1"/>
    <s v=""/>
    <s v=""/>
    <s v=""/>
    <s v=""/>
    <n v="6"/>
    <n v="0"/>
    <m/>
    <n v="-233"/>
    <n v="0"/>
    <s v=""/>
    <s v=""/>
  </r>
  <r>
    <n v="515"/>
    <s v="46000000"/>
    <s v="Cinta perimetral RS PRO de color Rojo/bl"/>
    <s v="1101879032"/>
    <s v="2"/>
    <d v="2025-06-10T00:00:00"/>
    <s v=""/>
    <s v="4800003116"/>
    <s v="350"/>
    <d v="2025-06-09T00:00:00"/>
    <s v=""/>
    <s v=""/>
    <d v="2025-06-11T00:00:00"/>
    <n v="0"/>
    <n v="0"/>
    <s v=""/>
    <n v="2"/>
    <n v="2"/>
    <n v="2"/>
    <n v="0"/>
    <n v="0"/>
    <n v="0"/>
    <s v="X"/>
    <s v="0.00"/>
    <s v=""/>
    <x v="0"/>
    <s v=""/>
    <s v="7632049"/>
    <s v=""/>
    <n v="0"/>
    <n v="0"/>
    <m/>
    <s v="7218|S24B05_S1075"/>
    <n v="2"/>
    <s v="-"/>
    <m/>
    <s v="YES"/>
    <n v="2"/>
    <s v=""/>
    <s v=""/>
    <n v="0"/>
    <s v="X"/>
    <n v="1"/>
    <s v=""/>
    <s v=""/>
    <s v=""/>
    <s v=""/>
    <n v="6"/>
    <n v="0"/>
    <m/>
    <n v="-233"/>
    <n v="0"/>
    <s v=""/>
    <s v=""/>
  </r>
  <r>
    <n v="516"/>
    <s v="1359900000500"/>
    <s v="COMPRA DIRECTA ELECTRICOS/ELECTRONICOS"/>
    <s v="1101879317"/>
    <s v="1"/>
    <d v="2025-06-10T00:00:00"/>
    <s v=""/>
    <s v="4200615774"/>
    <s v="10"/>
    <d v="2025-06-16T00:00:00"/>
    <d v="2025-06-17T00:00:00"/>
    <s v=""/>
    <d v="2025-06-30T00:00:00"/>
    <n v="30"/>
    <n v="8"/>
    <s v="Liberado"/>
    <n v="1"/>
    <n v="1"/>
    <n v="1"/>
    <n v="0"/>
    <n v="0"/>
    <n v="0"/>
    <s v="X"/>
    <s v="0.00"/>
    <s v=""/>
    <x v="4"/>
    <s v="OTROS FABRICANTES"/>
    <s v="1359900000500"/>
    <s v=""/>
    <n v="0"/>
    <n v="0"/>
    <m/>
    <s v="7218|JA2593_1001"/>
    <n v="14"/>
    <s v="-"/>
    <m/>
    <s v="YES"/>
    <n v="1"/>
    <s v=""/>
    <s v=""/>
    <n v="0"/>
    <s v="X"/>
    <n v="1"/>
    <s v=""/>
    <s v=""/>
    <s v=""/>
    <s v=""/>
    <n v="6"/>
    <n v="0"/>
    <m/>
    <n v="-214"/>
    <n v="0"/>
    <s v=""/>
    <s v=""/>
  </r>
  <r>
    <n v="517"/>
    <s v="1359900000500"/>
    <s v="COMPRA DIRECTA ELECTRICOS/ELECTRONICOS"/>
    <s v="1101879317"/>
    <s v="2"/>
    <d v="2025-06-10T00:00:00"/>
    <s v=""/>
    <s v="4200615774"/>
    <s v="20"/>
    <d v="2025-06-16T00:00:00"/>
    <d v="2025-06-17T00:00:00"/>
    <s v=""/>
    <d v="2025-06-30T00:00:00"/>
    <n v="30"/>
    <n v="8"/>
    <s v="Liberado"/>
    <n v="1"/>
    <n v="1"/>
    <n v="1"/>
    <n v="0"/>
    <n v="0"/>
    <n v="0"/>
    <s v="X"/>
    <s v="0.00"/>
    <s v=""/>
    <x v="4"/>
    <s v="OTROS FABRICANTES"/>
    <s v="1359900000500"/>
    <s v=""/>
    <n v="0"/>
    <n v="0"/>
    <m/>
    <s v="7218|JA2593_1001"/>
    <n v="14"/>
    <s v="-"/>
    <m/>
    <s v="YES"/>
    <n v="1"/>
    <s v=""/>
    <s v=""/>
    <n v="0"/>
    <s v="X"/>
    <n v="1"/>
    <s v=""/>
    <s v=""/>
    <s v=""/>
    <s v=""/>
    <n v="6"/>
    <n v="0"/>
    <m/>
    <n v="-214"/>
    <n v="0"/>
    <s v=""/>
    <s v=""/>
  </r>
  <r>
    <n v="518"/>
    <s v="1359900000500"/>
    <s v="COMPRA DIRECTA ELECTRICOS/ELECTRONICOS"/>
    <s v="1101879317"/>
    <s v="3"/>
    <d v="2025-06-10T00:00:00"/>
    <s v=""/>
    <s v="4200615774"/>
    <s v="30"/>
    <d v="2025-06-16T00:00:00"/>
    <d v="2025-06-17T00:00:00"/>
    <s v=""/>
    <d v="2025-06-30T00:00:00"/>
    <n v="30"/>
    <n v="8"/>
    <s v="Liberado"/>
    <n v="1"/>
    <n v="1"/>
    <n v="1"/>
    <n v="0"/>
    <n v="0"/>
    <n v="0"/>
    <s v="X"/>
    <s v="0.00"/>
    <s v=""/>
    <x v="4"/>
    <s v="OTROS FABRICANTES"/>
    <s v="1359900000500"/>
    <s v=""/>
    <n v="0"/>
    <n v="0"/>
    <m/>
    <s v="7218|JA2593_1001"/>
    <n v="14"/>
    <s v="-"/>
    <m/>
    <s v="YES"/>
    <n v="1"/>
    <s v=""/>
    <s v=""/>
    <n v="0"/>
    <s v="X"/>
    <n v="1"/>
    <s v=""/>
    <s v=""/>
    <s v=""/>
    <s v=""/>
    <n v="6"/>
    <n v="0"/>
    <m/>
    <n v="-214"/>
    <n v="0"/>
    <s v=""/>
    <s v=""/>
  </r>
  <r>
    <n v="519"/>
    <s v="1359900000500"/>
    <s v="COMPRA DIRECTA ELECTRICOS/ELECTRONICOS"/>
    <s v="1101879317"/>
    <s v="4"/>
    <d v="2025-06-10T00:00:00"/>
    <s v=""/>
    <s v="4200615774"/>
    <s v="40"/>
    <d v="2025-06-16T00:00:00"/>
    <d v="2025-06-17T00:00:00"/>
    <s v=""/>
    <d v="2025-06-30T00:00:00"/>
    <n v="30"/>
    <n v="8"/>
    <s v="Liberado"/>
    <n v="1"/>
    <n v="1"/>
    <n v="1"/>
    <n v="0"/>
    <n v="0"/>
    <n v="0"/>
    <s v="X"/>
    <s v="0.00"/>
    <s v=""/>
    <x v="4"/>
    <s v="OTROS FABRICANTES"/>
    <s v="1359900000500"/>
    <s v=""/>
    <n v="0"/>
    <n v="0"/>
    <m/>
    <s v="7218|JA2593_1001"/>
    <n v="14"/>
    <s v="-"/>
    <m/>
    <s v="YES"/>
    <n v="1"/>
    <s v=""/>
    <s v=""/>
    <n v="0"/>
    <s v="X"/>
    <n v="1"/>
    <s v=""/>
    <s v=""/>
    <s v=""/>
    <s v=""/>
    <n v="6"/>
    <n v="0"/>
    <m/>
    <n v="-214"/>
    <n v="0"/>
    <s v=""/>
    <s v=""/>
  </r>
  <r>
    <n v="520"/>
    <s v="39121324"/>
    <s v="Caja Spelsberg de Poliestireno Transpare"/>
    <s v="1101879439"/>
    <s v="1"/>
    <d v="2025-06-10T00:00:00"/>
    <s v=""/>
    <s v="4800003116"/>
    <s v="780"/>
    <d v="2025-06-09T00:00:00"/>
    <s v=""/>
    <s v=""/>
    <d v="2025-06-11T00:00:00"/>
    <n v="0"/>
    <n v="0"/>
    <s v=""/>
    <n v="1"/>
    <n v="1"/>
    <n v="1"/>
    <n v="0"/>
    <n v="0"/>
    <n v="0"/>
    <s v="X"/>
    <s v="0.00"/>
    <s v=""/>
    <x v="0"/>
    <s v=""/>
    <s v="5337284"/>
    <s v=""/>
    <n v="0"/>
    <n v="0"/>
    <m/>
    <s v="7218|JA2582_1001"/>
    <n v="2"/>
    <s v="-"/>
    <m/>
    <s v="YES"/>
    <n v="1"/>
    <s v=""/>
    <s v=""/>
    <n v="0"/>
    <s v="X"/>
    <n v="1"/>
    <s v=""/>
    <s v=""/>
    <s v=""/>
    <s v=""/>
    <n v="6"/>
    <n v="0"/>
    <m/>
    <n v="-233"/>
    <n v="0"/>
    <s v=""/>
    <s v=""/>
  </r>
  <r>
    <n v="521"/>
    <s v="1709800000500"/>
    <s v="COMPRA DIRECTA FERRETERIA Y HERRAMIENTAS"/>
    <s v="1101880388"/>
    <s v="1"/>
    <d v="2025-06-12T00:00:00"/>
    <s v=""/>
    <s v="4200616063"/>
    <s v="10"/>
    <d v="2025-06-17T00:00:00"/>
    <d v="2025-06-18T00:00:00"/>
    <s v=""/>
    <d v="2025-07-01T00:00:00"/>
    <n v="30"/>
    <n v="8"/>
    <s v="Liberado"/>
    <n v="50"/>
    <n v="50"/>
    <n v="50"/>
    <n v="0"/>
    <n v="0"/>
    <n v="0"/>
    <s v="X"/>
    <s v="0.00"/>
    <s v=""/>
    <x v="23"/>
    <s v="OTROS FABRICANTES"/>
    <s v="1709800000500"/>
    <s v=""/>
    <n v="0"/>
    <n v="0"/>
    <m/>
    <s v="7218|JA2594_1001"/>
    <n v="14"/>
    <s v="-"/>
    <m/>
    <s v="YES"/>
    <n v="50"/>
    <s v=""/>
    <s v=""/>
    <n v="0"/>
    <s v="X"/>
    <n v="1"/>
    <s v=""/>
    <s v=""/>
    <s v=""/>
    <s v=""/>
    <n v="6"/>
    <n v="0"/>
    <m/>
    <n v="-213"/>
    <n v="0"/>
    <s v=""/>
    <s v=""/>
  </r>
  <r>
    <n v="522"/>
    <s v="1709800000500"/>
    <s v="COMPRA DIRECTA FERRETERIA Y HERRAMIENTAS"/>
    <s v="1101880388"/>
    <s v="2"/>
    <d v="2025-06-12T00:00:00"/>
    <s v=""/>
    <s v="4200616063"/>
    <s v="20"/>
    <d v="2025-06-17T00:00:00"/>
    <d v="2025-06-18T00:00:00"/>
    <s v=""/>
    <d v="2025-07-01T00:00:00"/>
    <n v="30"/>
    <n v="8"/>
    <s v="Liberado"/>
    <n v="50"/>
    <n v="50"/>
    <n v="50"/>
    <n v="0"/>
    <n v="0"/>
    <n v="0"/>
    <s v="X"/>
    <s v="0.00"/>
    <s v=""/>
    <x v="23"/>
    <s v="OTROS FABRICANTES"/>
    <s v="1709800000500"/>
    <s v=""/>
    <n v="0"/>
    <n v="0"/>
    <m/>
    <s v="7218|JA2594_1001"/>
    <n v="14"/>
    <s v="-"/>
    <m/>
    <s v="YES"/>
    <n v="50"/>
    <s v=""/>
    <s v=""/>
    <n v="0"/>
    <s v="X"/>
    <n v="1"/>
    <s v=""/>
    <s v=""/>
    <s v=""/>
    <s v=""/>
    <n v="6"/>
    <n v="0"/>
    <m/>
    <n v="-213"/>
    <n v="0"/>
    <s v=""/>
    <s v=""/>
  </r>
  <r>
    <n v="523"/>
    <s v=""/>
    <s v="INSTALACION SIMULADOR A320"/>
    <s v="1101880855"/>
    <s v="1"/>
    <d v="2025-06-13T00:00:00"/>
    <s v=""/>
    <s v="4300347981"/>
    <s v="40"/>
    <d v="2025-06-16T00:00:00"/>
    <d v="2025-06-19T00:00:00"/>
    <s v=""/>
    <d v="2025-07-06T00:00:00"/>
    <n v="0"/>
    <n v="0"/>
    <s v="Liberado"/>
    <n v="1"/>
    <n v="1"/>
    <n v="0"/>
    <n v="0"/>
    <n v="0"/>
    <n v="0"/>
    <s v="X"/>
    <s v="0.00"/>
    <s v=""/>
    <x v="18"/>
    <s v=""/>
    <s v=""/>
    <s v=""/>
    <n v="0"/>
    <n v="0"/>
    <m/>
    <s v="7218|JA2594_1001"/>
    <n v="20"/>
    <s v="-"/>
    <m/>
    <s v="YES"/>
    <n v="0"/>
    <s v=""/>
    <s v=""/>
    <n v="0"/>
    <s v="X"/>
    <n v="1"/>
    <s v=""/>
    <s v=""/>
    <s v=""/>
    <s v=""/>
    <n v="6"/>
    <n v="0"/>
    <m/>
    <n v="-208"/>
    <n v="0"/>
    <s v=""/>
    <s v=""/>
  </r>
  <r>
    <n v="524"/>
    <s v="1359900000500"/>
    <s v="COMPRA DIRECTA ELECTRICOS/ELECTRONICOS"/>
    <s v="1101881047"/>
    <s v="1"/>
    <d v="2025-06-16T00:00:00"/>
    <s v=""/>
    <s v="4200616463"/>
    <s v="20"/>
    <d v="2025-06-19T00:00:00"/>
    <d v="2025-06-19T00:00:00"/>
    <s v=""/>
    <d v="2025-07-03T00:00:00"/>
    <n v="30"/>
    <n v="8"/>
    <s v="Liberado"/>
    <n v="10"/>
    <n v="10"/>
    <n v="10"/>
    <n v="0"/>
    <n v="0"/>
    <n v="0"/>
    <s v="X"/>
    <s v="0.00"/>
    <s v=""/>
    <x v="4"/>
    <s v="OTROS FABRICANTES"/>
    <s v="1359900000500"/>
    <s v=""/>
    <n v="0"/>
    <n v="0"/>
    <m/>
    <s v="7218|JA2593_1001"/>
    <n v="14"/>
    <s v="-"/>
    <m/>
    <s v="YES"/>
    <n v="10"/>
    <s v=""/>
    <s v=""/>
    <n v="0"/>
    <s v="X"/>
    <n v="1"/>
    <s v=""/>
    <s v=""/>
    <s v=""/>
    <s v=""/>
    <n v="6"/>
    <n v="0"/>
    <m/>
    <n v="-211"/>
    <n v="0"/>
    <s v=""/>
    <s v=""/>
  </r>
  <r>
    <n v="525"/>
    <s v="55121612"/>
    <s v="PK100 ETIQ APLI POLIEST A4 BCO 12121"/>
    <s v="1101881292"/>
    <s v="1"/>
    <d v="2025-06-16T00:00:00"/>
    <s v=""/>
    <s v="4800003098"/>
    <s v="2080"/>
    <d v="2025-06-02T00:00:00"/>
    <s v=""/>
    <s v=""/>
    <d v="2025-06-17T00:00:00"/>
    <n v="0"/>
    <n v="0"/>
    <s v=""/>
    <n v="1"/>
    <n v="1"/>
    <n v="1"/>
    <n v="0"/>
    <n v="0"/>
    <n v="0"/>
    <s v="X"/>
    <s v="0.00"/>
    <s v=""/>
    <x v="5"/>
    <s v=""/>
    <s v="10208643"/>
    <s v=""/>
    <n v="0"/>
    <n v="0"/>
    <m/>
    <s v="7218|S24B05_S1075"/>
    <n v="15"/>
    <s v="-"/>
    <m/>
    <s v="YES"/>
    <n v="1"/>
    <s v=""/>
    <s v=""/>
    <n v="0"/>
    <s v="X"/>
    <n v="1"/>
    <s v=""/>
    <s v=""/>
    <s v=""/>
    <s v=""/>
    <n v="6"/>
    <n v="0"/>
    <m/>
    <n v="-227"/>
    <n v="0"/>
    <s v=""/>
    <s v=""/>
  </r>
  <r>
    <n v="526"/>
    <s v=""/>
    <s v="INSTALACION SIMULADOR A320"/>
    <s v="1101881742"/>
    <s v="1"/>
    <d v="2025-06-17T00:00:00"/>
    <s v=""/>
    <s v="4300348535"/>
    <s v="30"/>
    <d v="2025-06-25T00:00:00"/>
    <d v="2025-07-01T00:00:00"/>
    <s v=""/>
    <d v="2025-07-31T00:00:00"/>
    <n v="0"/>
    <n v="0"/>
    <s v="Liberado"/>
    <n v="1"/>
    <n v="1"/>
    <n v="0"/>
    <n v="0"/>
    <n v="0"/>
    <n v="0"/>
    <s v=""/>
    <s v="0.00"/>
    <s v=""/>
    <x v="19"/>
    <s v=""/>
    <s v=""/>
    <s v=""/>
    <n v="1"/>
    <n v="1"/>
    <m/>
    <s v="7218|JA2594_1001"/>
    <n v="36"/>
    <s v="-"/>
    <m/>
    <s v=""/>
    <s v=""/>
    <s v=""/>
    <s v=""/>
    <n v="1"/>
    <s v=""/>
    <n v="0"/>
    <s v=""/>
    <s v=""/>
    <s v=""/>
    <s v=""/>
    <n v="6"/>
    <n v="1"/>
    <m/>
    <n v="-183"/>
    <n v="0"/>
    <s v=""/>
    <s v=""/>
  </r>
  <r>
    <n v="527"/>
    <s v="31163100"/>
    <s v="Conector IEC C14 macho Bulgin, Recto, Mo"/>
    <s v="1101881962"/>
    <s v="1"/>
    <d v="2025-06-17T00:00:00"/>
    <s v=""/>
    <s v="4800003131"/>
    <s v="60"/>
    <d v="2025-06-17T00:00:00"/>
    <s v=""/>
    <s v=""/>
    <d v="2025-06-18T00:00:00"/>
    <n v="0"/>
    <n v="0"/>
    <s v=""/>
    <n v="1"/>
    <n v="1"/>
    <n v="1"/>
    <n v="0"/>
    <n v="0"/>
    <n v="0"/>
    <s v="X"/>
    <s v="0.00"/>
    <s v=""/>
    <x v="0"/>
    <s v=""/>
    <s v="0195912"/>
    <s v=""/>
    <n v="0"/>
    <n v="0"/>
    <m/>
    <s v="7218|JA2582_1001"/>
    <n v="1"/>
    <s v="-"/>
    <m/>
    <s v="YES"/>
    <n v="1"/>
    <s v=""/>
    <s v=""/>
    <n v="0"/>
    <s v="X"/>
    <n v="1"/>
    <s v=""/>
    <s v=""/>
    <s v=""/>
    <s v=""/>
    <n v="6"/>
    <n v="0"/>
    <m/>
    <n v="-226"/>
    <n v="0"/>
    <s v=""/>
    <s v=""/>
  </r>
  <r>
    <n v="528"/>
    <s v="39121332"/>
    <s v="Caja de conexi&amp;#243;n HENSEL KF 0606 B,"/>
    <s v="1101881962"/>
    <s v="2"/>
    <d v="2025-06-17T00:00:00"/>
    <s v=""/>
    <s v="4800003131"/>
    <s v="70"/>
    <d v="2025-06-17T00:00:00"/>
    <s v=""/>
    <s v=""/>
    <d v="2025-06-18T00:00:00"/>
    <n v="0"/>
    <n v="0"/>
    <s v=""/>
    <n v="1"/>
    <n v="1"/>
    <n v="1"/>
    <n v="0"/>
    <n v="0"/>
    <n v="0"/>
    <s v="X"/>
    <s v="0.00"/>
    <s v=""/>
    <x v="0"/>
    <s v=""/>
    <s v="2765466"/>
    <s v=""/>
    <n v="0"/>
    <n v="0"/>
    <m/>
    <s v="7218|JA2582_1001"/>
    <n v="1"/>
    <s v="-"/>
    <m/>
    <s v="YES"/>
    <n v="1"/>
    <s v=""/>
    <s v=""/>
    <n v="0"/>
    <s v="X"/>
    <n v="1"/>
    <s v=""/>
    <s v=""/>
    <s v=""/>
    <s v=""/>
    <n v="6"/>
    <n v="0"/>
    <m/>
    <n v="-226"/>
    <n v="0"/>
    <s v=""/>
    <s v=""/>
  </r>
  <r>
    <n v="529"/>
    <s v="32000000"/>
    <s v="Prensaestopas HENSEL ASS de Poliamida Ne"/>
    <s v="1101881962"/>
    <s v="3"/>
    <d v="2025-06-17T00:00:00"/>
    <s v=""/>
    <s v="4800003131"/>
    <s v="80"/>
    <d v="2025-06-17T00:00:00"/>
    <s v=""/>
    <s v=""/>
    <d v="2025-06-18T00:00:00"/>
    <n v="0"/>
    <n v="0"/>
    <s v=""/>
    <n v="2"/>
    <n v="2"/>
    <n v="2"/>
    <n v="0"/>
    <n v="0"/>
    <n v="0"/>
    <s v="X"/>
    <s v="0.00"/>
    <s v=""/>
    <x v="0"/>
    <s v=""/>
    <s v="0117545"/>
    <s v=""/>
    <n v="0"/>
    <n v="0"/>
    <m/>
    <s v="7218|JA2582_1001"/>
    <n v="1"/>
    <s v="-"/>
    <m/>
    <s v="YES"/>
    <n v="2"/>
    <s v=""/>
    <s v=""/>
    <n v="0"/>
    <s v="X"/>
    <n v="1"/>
    <s v=""/>
    <s v=""/>
    <s v=""/>
    <s v=""/>
    <n v="6"/>
    <n v="0"/>
    <m/>
    <n v="-226"/>
    <n v="0"/>
    <s v=""/>
    <s v=""/>
  </r>
  <r>
    <n v="530"/>
    <s v="39131705"/>
    <s v="Canalizaci&amp;#243;n de cables miniatura Le"/>
    <s v="1101882393"/>
    <s v="1"/>
    <d v="2025-06-18T00:00:00"/>
    <s v=""/>
    <s v="4800003136"/>
    <s v="210"/>
    <d v="2025-06-18T00:00:00"/>
    <s v=""/>
    <s v=""/>
    <d v="2025-06-19T00:00:00"/>
    <n v="0"/>
    <n v="0"/>
    <s v=""/>
    <n v="5"/>
    <n v="5"/>
    <n v="5"/>
    <n v="0"/>
    <n v="0"/>
    <n v="0"/>
    <s v="X"/>
    <s v="0.00"/>
    <s v=""/>
    <x v="0"/>
    <s v=""/>
    <s v="1613039"/>
    <s v=""/>
    <n v="0"/>
    <n v="0"/>
    <m/>
    <s v="7218|JA2582_1001"/>
    <n v="1"/>
    <s v="-"/>
    <m/>
    <s v="YES"/>
    <n v="5"/>
    <s v=""/>
    <s v=""/>
    <n v="0"/>
    <s v="X"/>
    <n v="1"/>
    <s v=""/>
    <s v=""/>
    <s v=""/>
    <s v=""/>
    <n v="6"/>
    <n v="0"/>
    <m/>
    <n v="-225"/>
    <n v="0"/>
    <s v=""/>
    <s v=""/>
  </r>
  <r>
    <n v="531"/>
    <s v="1709800000500"/>
    <s v="COMPRA DIRECTA FERRETERIA Y HERRAMIENTAS"/>
    <s v="1101882729"/>
    <s v="1"/>
    <d v="2025-06-19T00:00:00"/>
    <s v=""/>
    <s v="4200617180"/>
    <s v="20"/>
    <d v="2025-06-25T00:00:00"/>
    <d v="2025-06-26T00:00:00"/>
    <s v=""/>
    <d v="2025-07-09T00:00:00"/>
    <n v="30"/>
    <n v="8"/>
    <s v="Liberado"/>
    <n v="2"/>
    <n v="2"/>
    <n v="2"/>
    <n v="0"/>
    <n v="0"/>
    <n v="0"/>
    <s v="X"/>
    <s v="0.00"/>
    <s v=""/>
    <x v="23"/>
    <s v="OTROS FABRICANTES"/>
    <s v="1709800000500"/>
    <s v=""/>
    <n v="0"/>
    <n v="0"/>
    <m/>
    <s v="7218|JA2594_1001"/>
    <n v="14"/>
    <s v="-"/>
    <m/>
    <s v="YES"/>
    <n v="2"/>
    <s v=""/>
    <s v=""/>
    <n v="0"/>
    <s v="X"/>
    <n v="1"/>
    <s v=""/>
    <s v=""/>
    <s v=""/>
    <s v=""/>
    <n v="6"/>
    <n v="0"/>
    <m/>
    <n v="-205"/>
    <n v="0"/>
    <s v=""/>
    <s v=""/>
  </r>
  <r>
    <n v="532"/>
    <s v="32000000"/>
    <s v="Kits de pasamuros NEMIQ de Caucho Negro,"/>
    <s v="1101883901"/>
    <s v="1"/>
    <d v="2025-06-23T00:00:00"/>
    <s v=""/>
    <s v="4800003138"/>
    <s v="810"/>
    <d v="2025-06-19T00:00:00"/>
    <s v=""/>
    <s v=""/>
    <d v="2025-06-24T00:00:00"/>
    <n v="0"/>
    <n v="0"/>
    <s v=""/>
    <n v="1"/>
    <n v="1"/>
    <n v="1"/>
    <n v="0"/>
    <n v="0"/>
    <n v="0"/>
    <s v="X"/>
    <s v="0.00"/>
    <s v=""/>
    <x v="0"/>
    <s v=""/>
    <s v="2884369"/>
    <s v=""/>
    <n v="0"/>
    <n v="0"/>
    <m/>
    <s v="7218|JA2582_1001"/>
    <n v="5"/>
    <s v="-"/>
    <m/>
    <s v="YES"/>
    <n v="1"/>
    <s v=""/>
    <s v=""/>
    <n v="0"/>
    <s v="X"/>
    <n v="1"/>
    <s v=""/>
    <s v=""/>
    <s v=""/>
    <s v=""/>
    <n v="6"/>
    <n v="0"/>
    <m/>
    <n v="-220"/>
    <n v="0"/>
    <s v=""/>
    <s v=""/>
  </r>
  <r>
    <n v="533"/>
    <s v="31162401"/>
    <s v="Pasamuro SES Sterling DH de Policloropre"/>
    <s v="1101883901"/>
    <s v="2"/>
    <d v="2025-06-23T00:00:00"/>
    <s v=""/>
    <s v="4800003138"/>
    <s v="820"/>
    <d v="2025-06-19T00:00:00"/>
    <s v=""/>
    <s v=""/>
    <d v="2025-06-24T00:00:00"/>
    <n v="0"/>
    <n v="0"/>
    <s v=""/>
    <n v="1"/>
    <n v="1"/>
    <n v="1"/>
    <n v="0"/>
    <n v="0"/>
    <n v="0"/>
    <s v="X"/>
    <s v="0.00"/>
    <s v=""/>
    <x v="0"/>
    <s v=""/>
    <s v="1366294"/>
    <s v=""/>
    <n v="0"/>
    <n v="0"/>
    <m/>
    <s v="7218|JA2582_1001"/>
    <n v="5"/>
    <s v="-"/>
    <m/>
    <s v="YES"/>
    <n v="1"/>
    <s v=""/>
    <s v=""/>
    <n v="0"/>
    <s v="X"/>
    <n v="1"/>
    <s v=""/>
    <s v=""/>
    <s v=""/>
    <s v=""/>
    <n v="6"/>
    <n v="0"/>
    <m/>
    <n v="-220"/>
    <n v="0"/>
    <s v=""/>
    <s v=""/>
  </r>
  <r>
    <n v="534"/>
    <s v="39122325"/>
    <s v="Rel&amp;#233; de potencia sin enclavamiento"/>
    <s v="1101884220"/>
    <s v="1"/>
    <d v="2025-06-24T00:00:00"/>
    <s v=""/>
    <s v="4800003141"/>
    <s v="320"/>
    <d v="2025-06-24T00:00:00"/>
    <s v=""/>
    <s v=""/>
    <d v="2025-06-25T00:00:00"/>
    <n v="0"/>
    <n v="0"/>
    <s v=""/>
    <n v="19"/>
    <n v="19"/>
    <n v="19"/>
    <n v="0"/>
    <n v="0"/>
    <n v="0"/>
    <s v="X"/>
    <s v="0.00"/>
    <s v=""/>
    <x v="0"/>
    <s v=""/>
    <s v="0154526"/>
    <s v=""/>
    <n v="0"/>
    <n v="0"/>
    <m/>
    <s v="7218|JA2582_1001"/>
    <n v="1"/>
    <s v="-"/>
    <m/>
    <s v="YES"/>
    <n v="19"/>
    <s v=""/>
    <s v=""/>
    <n v="0"/>
    <s v="X"/>
    <n v="1"/>
    <s v=""/>
    <s v=""/>
    <s v=""/>
    <s v=""/>
    <n v="6"/>
    <n v="0"/>
    <m/>
    <n v="-219"/>
    <n v="0"/>
    <s v=""/>
    <s v=""/>
  </r>
  <r>
    <n v="535"/>
    <s v="41111905"/>
    <s v="Juego de cables de prueba RS PRO, CAT II"/>
    <s v="1101884352"/>
    <s v="1"/>
    <d v="2025-06-25T00:00:00"/>
    <s v=""/>
    <s v="4800003141"/>
    <s v="390"/>
    <d v="2025-06-24T00:00:00"/>
    <s v=""/>
    <s v=""/>
    <d v="2025-06-26T00:00:00"/>
    <n v="0"/>
    <n v="0"/>
    <s v=""/>
    <n v="2"/>
    <n v="2"/>
    <n v="2"/>
    <n v="0"/>
    <n v="0"/>
    <n v="0"/>
    <s v="X"/>
    <s v="0.00"/>
    <s v=""/>
    <x v="0"/>
    <s v=""/>
    <s v="2432998"/>
    <s v=""/>
    <n v="0"/>
    <n v="0"/>
    <m/>
    <s v="7218|S24B05_S1074"/>
    <n v="2"/>
    <s v="-"/>
    <m/>
    <s v="YES"/>
    <n v="2"/>
    <s v=""/>
    <s v=""/>
    <n v="0"/>
    <s v="X"/>
    <n v="1"/>
    <s v=""/>
    <s v=""/>
    <s v=""/>
    <s v=""/>
    <n v="6"/>
    <n v="0"/>
    <m/>
    <n v="-218"/>
    <n v="0"/>
    <s v=""/>
    <s v=""/>
  </r>
  <r>
    <n v="536"/>
    <s v="39121413"/>
    <s v="Conector circular Amphenol Limited Conec"/>
    <s v="1101884977"/>
    <s v="1"/>
    <d v="2025-06-26T00:00:00"/>
    <s v=""/>
    <s v="4800003141"/>
    <s v="850"/>
    <d v="2025-06-24T00:00:00"/>
    <s v=""/>
    <s v=""/>
    <d v="2025-06-27T00:00:00"/>
    <n v="0"/>
    <n v="0"/>
    <s v=""/>
    <n v="1"/>
    <n v="1"/>
    <n v="1"/>
    <n v="0"/>
    <n v="0"/>
    <n v="0"/>
    <s v="X"/>
    <s v="0.00"/>
    <s v=""/>
    <x v="0"/>
    <s v=""/>
    <s v="2368155"/>
    <s v=""/>
    <n v="0"/>
    <n v="0"/>
    <m/>
    <s v="7218|S24B05_S1074"/>
    <n v="3"/>
    <s v="-"/>
    <m/>
    <s v="YES"/>
    <n v="1"/>
    <s v=""/>
    <s v=""/>
    <n v="0"/>
    <s v="X"/>
    <n v="1"/>
    <s v=""/>
    <s v=""/>
    <s v=""/>
    <s v=""/>
    <n v="6"/>
    <n v="0"/>
    <m/>
    <n v="-217"/>
    <n v="0"/>
    <s v=""/>
    <s v=""/>
  </r>
  <r>
    <n v="537"/>
    <s v=""/>
    <s v="INSTAL. CONDUCTOS PINGÜINO SF.03"/>
    <s v="1101885147"/>
    <s v="1"/>
    <d v="2025-06-26T00:00:00"/>
    <s v=""/>
    <s v="4300349565"/>
    <s v="10"/>
    <d v="2025-07-11T00:00:00"/>
    <d v="2025-07-14T00:00:00"/>
    <s v=""/>
    <d v="2025-10-31T00:00:00"/>
    <n v="0"/>
    <n v="0"/>
    <s v="Liberado"/>
    <n v="1"/>
    <n v="1"/>
    <n v="0"/>
    <n v="0"/>
    <n v="0"/>
    <n v="0"/>
    <s v=""/>
    <s v="0.00"/>
    <s v=""/>
    <x v="31"/>
    <s v=""/>
    <s v=""/>
    <s v=""/>
    <n v="0"/>
    <n v="0"/>
    <m/>
    <s v="7218|S24B05_S1075"/>
    <n v="112"/>
    <s v="-"/>
    <m/>
    <s v=""/>
    <s v=""/>
    <s v=""/>
    <s v=""/>
    <n v="1"/>
    <s v=""/>
    <n v="0"/>
    <s v=""/>
    <s v=""/>
    <s v=""/>
    <s v=""/>
    <n v="6"/>
    <n v="1"/>
    <m/>
    <n v="-91"/>
    <n v="0"/>
    <s v=""/>
    <s v=""/>
  </r>
  <r>
    <n v="538"/>
    <s v="3230100640000"/>
    <s v="SOFTWARE MICROSOFT"/>
    <s v="1101885873"/>
    <s v="1"/>
    <d v="2025-06-30T00:00:00"/>
    <s v=""/>
    <s v="4200618716"/>
    <s v="10"/>
    <d v="2025-07-08T00:00:00"/>
    <d v="2025-07-08T00:00:00"/>
    <s v=""/>
    <d v="2025-10-23T00:00:00"/>
    <n v="140"/>
    <n v="8"/>
    <s v="Liberado"/>
    <n v="1"/>
    <n v="1"/>
    <n v="1"/>
    <n v="0"/>
    <n v="0"/>
    <n v="0"/>
    <s v="X"/>
    <s v="0.00"/>
    <s v=""/>
    <x v="32"/>
    <s v="MICROSOFT"/>
    <s v="LICENCIA OEM"/>
    <s v=""/>
    <n v="1"/>
    <n v="1"/>
    <m/>
    <s v="7218|JA2583_1001"/>
    <n v="107"/>
    <s v="-"/>
    <m/>
    <s v="YES"/>
    <n v="1"/>
    <s v=""/>
    <s v=""/>
    <n v="0"/>
    <s v="X"/>
    <n v="1"/>
    <s v=""/>
    <s v=""/>
    <s v=""/>
    <s v=""/>
    <n v="6"/>
    <n v="0"/>
    <m/>
    <n v="-99"/>
    <n v="0"/>
    <s v=""/>
    <s v=""/>
  </r>
  <r>
    <n v="539"/>
    <s v="9999000981312"/>
    <s v="N.R.PLATAFORMAS (SIMULADORES)"/>
    <s v="1101886396"/>
    <s v="1"/>
    <d v="2025-07-01T00:00:00"/>
    <s v=""/>
    <s v="4200620010"/>
    <s v="10"/>
    <d v="2025-07-16T00:00:00"/>
    <d v="2025-07-23T00:00:00"/>
    <s v=""/>
    <d v="2025-09-01T00:00:00"/>
    <n v="180"/>
    <n v="8"/>
    <s v="Liberado"/>
    <n v="1"/>
    <n v="1"/>
    <n v="1"/>
    <n v="0"/>
    <n v="0"/>
    <n v="0"/>
    <s v="X"/>
    <s v="0.00"/>
    <s v=""/>
    <x v="10"/>
    <s v=""/>
    <s v=""/>
    <s v=""/>
    <n v="0"/>
    <n v="0"/>
    <m/>
    <s v="7218|JA2580_1001"/>
    <n v="47"/>
    <s v="-"/>
    <m/>
    <s v="YES"/>
    <n v="1"/>
    <s v=""/>
    <s v=""/>
    <n v="0"/>
    <s v="X"/>
    <n v="1"/>
    <s v=""/>
    <s v=""/>
    <s v=""/>
    <s v=""/>
    <n v="7"/>
    <n v="0"/>
    <m/>
    <n v="-151"/>
    <n v="0"/>
    <s v=""/>
    <s v=""/>
  </r>
  <r>
    <n v="540"/>
    <s v="1709800000500"/>
    <s v="COMPRA DIRECTA FERRETERIA Y HERRAMIENTAS"/>
    <s v="1101886453"/>
    <s v="1"/>
    <d v="2025-07-01T00:00:00"/>
    <s v=""/>
    <s v="4200619728"/>
    <s v="10"/>
    <d v="2025-07-15T00:00:00"/>
    <d v="2025-07-16T00:00:00"/>
    <s v=""/>
    <d v="2025-09-30T00:00:00"/>
    <n v="30"/>
    <n v="8"/>
    <s v="Liberado"/>
    <n v="5"/>
    <n v="5"/>
    <n v="5"/>
    <n v="0"/>
    <n v="0"/>
    <n v="0"/>
    <s v="X"/>
    <s v="0.00"/>
    <s v=""/>
    <x v="23"/>
    <s v="OTROS FABRICANTES"/>
    <s v="1709800000500"/>
    <s v=""/>
    <n v="0"/>
    <n v="0"/>
    <m/>
    <s v="7218|S24B05_S1075"/>
    <n v="77"/>
    <s v="-"/>
    <m/>
    <s v="YES"/>
    <n v="5"/>
    <s v=""/>
    <s v=""/>
    <n v="0"/>
    <s v="X"/>
    <n v="1"/>
    <s v=""/>
    <s v=""/>
    <s v=""/>
    <s v=""/>
    <n v="7"/>
    <n v="0"/>
    <m/>
    <n v="-122"/>
    <n v="0"/>
    <s v=""/>
    <s v=""/>
  </r>
  <r>
    <n v="541"/>
    <s v="1709800000500"/>
    <s v="COMPRA DIRECTA FERRETERIA Y HERRAMIENTAS"/>
    <s v="1101886462"/>
    <s v="1"/>
    <d v="2025-07-01T00:00:00"/>
    <s v=""/>
    <s v="4200619731"/>
    <s v="10"/>
    <d v="2025-07-15T00:00:00"/>
    <d v="2025-07-16T00:00:00"/>
    <s v=""/>
    <d v="2025-09-30T00:00:00"/>
    <n v="30"/>
    <n v="8"/>
    <s v="Liberado"/>
    <n v="100"/>
    <n v="100"/>
    <n v="100"/>
    <n v="0"/>
    <n v="0"/>
    <n v="0"/>
    <s v="X"/>
    <s v="0.00"/>
    <s v=""/>
    <x v="23"/>
    <s v="OTROS FABRICANTES"/>
    <s v="1709800000500"/>
    <s v=""/>
    <n v="0"/>
    <n v="0"/>
    <m/>
    <s v="7218|JA2594_1001"/>
    <n v="77"/>
    <s v="-"/>
    <m/>
    <s v="YES"/>
    <n v="100"/>
    <s v=""/>
    <s v=""/>
    <n v="0"/>
    <s v="X"/>
    <n v="1"/>
    <s v=""/>
    <s v=""/>
    <s v=""/>
    <s v=""/>
    <n v="7"/>
    <n v="0"/>
    <m/>
    <n v="-122"/>
    <n v="0"/>
    <s v=""/>
    <s v=""/>
  </r>
  <r>
    <n v="542"/>
    <s v="1709800000500"/>
    <s v="COMPRA DIRECTA FERRETERIA Y HERRAMIENTAS"/>
    <s v="1101886462"/>
    <s v="2"/>
    <d v="2025-07-01T00:00:00"/>
    <s v=""/>
    <s v="4200619731"/>
    <s v="20"/>
    <d v="2025-07-15T00:00:00"/>
    <d v="2025-07-16T00:00:00"/>
    <s v=""/>
    <d v="2025-09-30T00:00:00"/>
    <n v="30"/>
    <n v="8"/>
    <s v="Liberado"/>
    <n v="1"/>
    <n v="1"/>
    <n v="1"/>
    <n v="0"/>
    <n v="0"/>
    <n v="0"/>
    <s v="X"/>
    <s v="0.00"/>
    <s v=""/>
    <x v="23"/>
    <s v="OTROS FABRICANTES"/>
    <s v="1709800000500"/>
    <s v=""/>
    <n v="0"/>
    <n v="0"/>
    <m/>
    <s v="7218|JA2594_1001"/>
    <n v="77"/>
    <s v="-"/>
    <m/>
    <s v="YES"/>
    <n v="1"/>
    <s v=""/>
    <s v=""/>
    <n v="0"/>
    <s v="X"/>
    <n v="1"/>
    <s v=""/>
    <s v=""/>
    <s v=""/>
    <s v=""/>
    <n v="7"/>
    <n v="0"/>
    <m/>
    <n v="-122"/>
    <n v="0"/>
    <s v=""/>
    <s v=""/>
  </r>
  <r>
    <n v="543"/>
    <s v="1709800000500"/>
    <s v="COMPRA DIRECTA FERRETERIA Y HERRAMIENTAS"/>
    <s v="1101886462"/>
    <s v="3"/>
    <d v="2025-07-01T00:00:00"/>
    <s v=""/>
    <s v="4200619731"/>
    <s v="30"/>
    <d v="2025-07-15T00:00:00"/>
    <d v="2025-07-16T00:00:00"/>
    <s v=""/>
    <d v="2025-09-30T00:00:00"/>
    <n v="30"/>
    <n v="8"/>
    <s v="Liberado"/>
    <n v="100"/>
    <n v="100"/>
    <n v="100"/>
    <n v="0"/>
    <n v="0"/>
    <n v="0"/>
    <s v="X"/>
    <s v="0.00"/>
    <s v=""/>
    <x v="23"/>
    <s v="OTROS FABRICANTES"/>
    <s v="1709800000500"/>
    <s v=""/>
    <n v="0"/>
    <n v="0"/>
    <m/>
    <s v="7218|JA2594_1001"/>
    <n v="77"/>
    <s v="-"/>
    <m/>
    <s v="YES"/>
    <n v="100"/>
    <s v=""/>
    <s v=""/>
    <n v="0"/>
    <s v="X"/>
    <n v="1"/>
    <s v=""/>
    <s v=""/>
    <s v=""/>
    <s v=""/>
    <n v="7"/>
    <n v="0"/>
    <m/>
    <n v="-122"/>
    <n v="0"/>
    <s v=""/>
    <s v=""/>
  </r>
  <r>
    <n v="544"/>
    <s v="1709800000500"/>
    <s v="COMPRA DIRECTA FERRETERIA Y HERRAMIENTAS"/>
    <s v="1101886462"/>
    <s v="4"/>
    <d v="2025-07-01T00:00:00"/>
    <s v=""/>
    <s v="4200619731"/>
    <s v="40"/>
    <d v="2025-07-15T00:00:00"/>
    <d v="2025-07-16T00:00:00"/>
    <s v=""/>
    <d v="2025-09-30T00:00:00"/>
    <n v="30"/>
    <n v="8"/>
    <s v="Liberado"/>
    <n v="20"/>
    <n v="20"/>
    <n v="20"/>
    <n v="0"/>
    <n v="0"/>
    <n v="0"/>
    <s v="X"/>
    <s v="0.00"/>
    <s v=""/>
    <x v="23"/>
    <s v="OTROS FABRICANTES"/>
    <s v="1709800000500"/>
    <s v=""/>
    <n v="0"/>
    <n v="0"/>
    <m/>
    <s v="7218|JA2594_1001"/>
    <n v="77"/>
    <s v="-"/>
    <m/>
    <s v="YES"/>
    <n v="20"/>
    <s v=""/>
    <s v=""/>
    <n v="0"/>
    <s v="X"/>
    <n v="1"/>
    <s v=""/>
    <s v=""/>
    <s v=""/>
    <s v=""/>
    <n v="7"/>
    <n v="0"/>
    <m/>
    <n v="-122"/>
    <n v="0"/>
    <s v=""/>
    <s v=""/>
  </r>
  <r>
    <n v="545"/>
    <s v="45111823"/>
    <s v="HDMI to VGA Adapter - With Audio - 1080p"/>
    <s v="1101887079"/>
    <s v="1"/>
    <d v="2025-07-02T00:00:00"/>
    <s v=""/>
    <s v="4800003156"/>
    <s v="1140"/>
    <d v="2025-07-01T00:00:00"/>
    <s v=""/>
    <s v=""/>
    <d v="2025-07-03T00:00:00"/>
    <n v="0"/>
    <n v="0"/>
    <s v=""/>
    <n v="1"/>
    <n v="1"/>
    <n v="1"/>
    <n v="0"/>
    <n v="0"/>
    <n v="0"/>
    <s v="X"/>
    <s v="0.00"/>
    <s v=""/>
    <x v="0"/>
    <s v=""/>
    <s v="1778828"/>
    <s v=""/>
    <n v="0"/>
    <n v="0"/>
    <m/>
    <s v="7218|JA2594_1001"/>
    <n v="2"/>
    <s v="-"/>
    <m/>
    <s v="YES"/>
    <n v="1"/>
    <s v=""/>
    <s v=""/>
    <n v="0"/>
    <s v="X"/>
    <n v="1"/>
    <s v=""/>
    <s v=""/>
    <s v=""/>
    <s v=""/>
    <n v="7"/>
    <n v="0"/>
    <m/>
    <n v="-211"/>
    <n v="0"/>
    <s v=""/>
    <s v=""/>
  </r>
  <r>
    <n v="546"/>
    <s v="7889090900000"/>
    <s v="ROPA LABORAL CATALOGO INDRA"/>
    <s v="1101887437"/>
    <s v="1"/>
    <d v="2025-07-03T00:00:00"/>
    <s v=""/>
    <s v="4900011056"/>
    <s v="10"/>
    <d v="2025-07-03T00:00:00"/>
    <s v=""/>
    <s v=""/>
    <d v="2025-10-31T00:00:00"/>
    <n v="40"/>
    <n v="8"/>
    <s v=""/>
    <n v="1"/>
    <n v="1"/>
    <n v="1"/>
    <n v="0"/>
    <n v="0"/>
    <n v="0"/>
    <s v="X"/>
    <s v="0.00"/>
    <s v=""/>
    <x v="27"/>
    <s v="INDRA SISTEMAS S.A."/>
    <s v="7889090900000"/>
    <s v=""/>
    <n v="0"/>
    <n v="0"/>
    <m/>
    <s v="7218|JA2594_1001"/>
    <n v="120"/>
    <s v="-"/>
    <m/>
    <s v="YES"/>
    <n v="1"/>
    <s v=""/>
    <s v=""/>
    <n v="0"/>
    <s v="X"/>
    <n v="1"/>
    <s v=""/>
    <s v=""/>
    <s v=""/>
    <s v=""/>
    <n v="7"/>
    <n v="0"/>
    <m/>
    <n v="-91"/>
    <n v="0"/>
    <s v=""/>
    <s v=""/>
  </r>
  <r>
    <n v="547"/>
    <s v="7889090900000"/>
    <s v="ROPA LABORAL CATALOGO INDRA"/>
    <s v="1101887443"/>
    <s v="1"/>
    <d v="2025-07-03T00:00:00"/>
    <s v=""/>
    <s v="4900011059"/>
    <s v="10"/>
    <d v="2025-07-03T00:00:00"/>
    <s v=""/>
    <s v=""/>
    <d v="2025-09-30T00:00:00"/>
    <n v="40"/>
    <n v="8"/>
    <s v=""/>
    <n v="1"/>
    <n v="1"/>
    <n v="1"/>
    <n v="0"/>
    <n v="0"/>
    <n v="0"/>
    <s v="X"/>
    <s v="0.00"/>
    <s v=""/>
    <x v="27"/>
    <s v="INDRA SISTEMAS S.A."/>
    <s v="7889090900000"/>
    <s v=""/>
    <n v="0"/>
    <n v="0"/>
    <m/>
    <s v="7218|JA2594_1001"/>
    <n v="89"/>
    <s v="-"/>
    <m/>
    <s v="YES"/>
    <n v="1"/>
    <s v=""/>
    <s v=""/>
    <n v="0"/>
    <s v="X"/>
    <n v="1"/>
    <s v=""/>
    <s v=""/>
    <s v=""/>
    <s v=""/>
    <n v="7"/>
    <n v="0"/>
    <m/>
    <n v="-122"/>
    <n v="0"/>
    <s v=""/>
    <s v=""/>
  </r>
  <r>
    <n v="548"/>
    <s v="1359900000500"/>
    <s v="COMPRA DIRECTA ELECTRICOS/ELECTRONICOS"/>
    <s v="1101887662"/>
    <s v="1"/>
    <d v="2025-07-03T00:00:00"/>
    <s v=""/>
    <s v="4200620036"/>
    <s v="10"/>
    <d v="2025-07-16T00:00:00"/>
    <d v="2025-07-17T00:00:00"/>
    <s v=""/>
    <d v="2025-09-30T00:00:00"/>
    <n v="30"/>
    <n v="8"/>
    <s v="Liberado"/>
    <n v="2"/>
    <n v="2"/>
    <n v="2"/>
    <n v="0"/>
    <n v="0"/>
    <n v="0"/>
    <s v="X"/>
    <s v="0.00"/>
    <s v=""/>
    <x v="6"/>
    <s v="OTROS FABRICANTES"/>
    <s v="1359900000500"/>
    <s v=""/>
    <n v="0"/>
    <n v="0"/>
    <m/>
    <s v="7218|JA2594_1001"/>
    <n v="76"/>
    <s v="-"/>
    <m/>
    <s v="YES"/>
    <n v="2"/>
    <s v=""/>
    <s v=""/>
    <n v="0"/>
    <s v="X"/>
    <n v="1"/>
    <s v=""/>
    <s v=""/>
    <s v=""/>
    <s v=""/>
    <n v="7"/>
    <n v="0"/>
    <m/>
    <n v="-122"/>
    <n v="0"/>
    <s v=""/>
    <s v=""/>
  </r>
  <r>
    <n v="549"/>
    <s v="1359900000500"/>
    <s v="COMPRA DIRECTA ELECTRICOS/ELECTRONICOS"/>
    <s v="1101887664"/>
    <s v="1"/>
    <d v="2025-07-03T00:00:00"/>
    <s v=""/>
    <s v="4200620036"/>
    <s v="20"/>
    <d v="2025-07-16T00:00:00"/>
    <d v="2025-07-17T00:00:00"/>
    <s v=""/>
    <d v="2025-09-30T00:00:00"/>
    <n v="30"/>
    <n v="8"/>
    <s v="Liberado"/>
    <n v="1"/>
    <n v="1"/>
    <n v="1"/>
    <n v="0"/>
    <n v="0"/>
    <n v="0"/>
    <s v="X"/>
    <s v="0.00"/>
    <s v=""/>
    <x v="6"/>
    <s v="OTROS FABRICANTES"/>
    <s v="1359900000500"/>
    <s v=""/>
    <n v="0"/>
    <n v="0"/>
    <m/>
    <s v="7218|JA2594_1001"/>
    <n v="76"/>
    <s v="-"/>
    <m/>
    <s v="YES"/>
    <n v="1"/>
    <s v=""/>
    <s v=""/>
    <n v="0"/>
    <s v="X"/>
    <n v="1"/>
    <s v=""/>
    <s v=""/>
    <s v=""/>
    <s v=""/>
    <n v="7"/>
    <n v="0"/>
    <m/>
    <n v="-122"/>
    <n v="0"/>
    <s v=""/>
    <s v=""/>
  </r>
  <r>
    <n v="550"/>
    <s v="32000000"/>
    <s v="Panel del Rack 1U nVent SCHROFF de Alumi"/>
    <s v="1101888882"/>
    <s v="1"/>
    <d v="2025-07-08T00:00:00"/>
    <s v=""/>
    <s v="4800003167"/>
    <s v="270"/>
    <d v="2025-07-07T00:00:00"/>
    <s v=""/>
    <s v=""/>
    <d v="2025-07-09T00:00:00"/>
    <n v="0"/>
    <n v="0"/>
    <s v=""/>
    <n v="1"/>
    <n v="1"/>
    <n v="1"/>
    <n v="0"/>
    <n v="0"/>
    <n v="0"/>
    <s v="X"/>
    <s v="0.00"/>
    <s v=""/>
    <x v="0"/>
    <s v=""/>
    <s v="2839198"/>
    <s v=""/>
    <n v="0"/>
    <n v="0"/>
    <m/>
    <s v="7218|JA2594_1001"/>
    <n v="2"/>
    <s v="-"/>
    <m/>
    <s v="YES"/>
    <n v="1"/>
    <s v=""/>
    <s v=""/>
    <n v="0"/>
    <s v="X"/>
    <n v="1"/>
    <s v=""/>
    <s v=""/>
    <s v=""/>
    <s v=""/>
    <n v="7"/>
    <n v="0"/>
    <m/>
    <n v="-205"/>
    <n v="0"/>
    <s v=""/>
    <s v=""/>
  </r>
  <r>
    <n v="551"/>
    <s v="27111710"/>
    <s v="Juego de llaves hexagonales en L Facom d"/>
    <s v="1101889452"/>
    <s v="1"/>
    <d v="2025-07-09T00:00:00"/>
    <s v=""/>
    <s v="4800003170"/>
    <s v="170"/>
    <d v="2025-07-09T00:00:00"/>
    <s v=""/>
    <s v=""/>
    <d v="2025-07-10T00:00:00"/>
    <n v="0"/>
    <n v="0"/>
    <s v=""/>
    <n v="1"/>
    <n v="1"/>
    <n v="1"/>
    <n v="0"/>
    <n v="0"/>
    <n v="0"/>
    <s v="X"/>
    <s v="0.00"/>
    <s v=""/>
    <x v="0"/>
    <s v=""/>
    <s v="7554122"/>
    <s v=""/>
    <n v="0"/>
    <n v="0"/>
    <m/>
    <s v="7218|S24B05_S1071"/>
    <n v="1"/>
    <s v="-"/>
    <m/>
    <s v="YES"/>
    <n v="1"/>
    <s v=""/>
    <s v=""/>
    <n v="0"/>
    <s v="X"/>
    <n v="1"/>
    <s v=""/>
    <s v=""/>
    <s v=""/>
    <s v=""/>
    <n v="7"/>
    <n v="0"/>
    <m/>
    <n v="-204"/>
    <n v="0"/>
    <s v=""/>
    <s v=""/>
  </r>
  <r>
    <n v="552"/>
    <s v=""/>
    <s v="MOQUETA A320 FFS"/>
    <s v="1101890088"/>
    <s v="1"/>
    <d v="2025-07-10T00:00:00"/>
    <s v=""/>
    <s v="4300349810"/>
    <s v="10"/>
    <d v="2025-07-17T00:00:00"/>
    <d v="2025-07-18T00:00:00"/>
    <s v=""/>
    <d v="2025-11-30T00:00:00"/>
    <n v="0"/>
    <n v="0"/>
    <s v="Liberado"/>
    <n v="1"/>
    <n v="1"/>
    <n v="0"/>
    <n v="0"/>
    <n v="0"/>
    <n v="0"/>
    <s v=""/>
    <s v="0.00"/>
    <s v=""/>
    <x v="33"/>
    <s v=""/>
    <s v=""/>
    <s v=""/>
    <n v="0"/>
    <n v="0"/>
    <m/>
    <s v="7218|S24B05_S1076"/>
    <n v="136"/>
    <s v="-"/>
    <m/>
    <s v=""/>
    <s v=""/>
    <s v=""/>
    <s v=""/>
    <n v="1"/>
    <s v=""/>
    <n v="0"/>
    <s v=""/>
    <s v=""/>
    <s v=""/>
    <s v=""/>
    <n v="7"/>
    <n v="1"/>
    <m/>
    <n v="-61"/>
    <n v="0"/>
    <s v=""/>
    <s v=""/>
  </r>
  <r>
    <n v="553"/>
    <s v="1359900000500"/>
    <s v="COMPRA DIRECTA ELECTRICOS/ELECTRONICOS"/>
    <s v="1101890242"/>
    <s v="1"/>
    <d v="2025-07-10T00:00:00"/>
    <s v=""/>
    <s v="4200620293"/>
    <s v="50"/>
    <d v="2025-07-17T00:00:00"/>
    <d v="2025-07-21T00:00:00"/>
    <s v=""/>
    <d v="2025-09-30T00:00:00"/>
    <n v="30"/>
    <n v="8"/>
    <s v="Liberado"/>
    <n v="1"/>
    <n v="1"/>
    <n v="1"/>
    <n v="0"/>
    <n v="0"/>
    <n v="0"/>
    <s v="X"/>
    <s v="0.00"/>
    <s v=""/>
    <x v="6"/>
    <s v="OTROS FABRICANTES"/>
    <s v="1359900000500"/>
    <s v=""/>
    <n v="0"/>
    <n v="0"/>
    <m/>
    <s v="7218|JA2582_1001"/>
    <n v="75"/>
    <s v="-"/>
    <m/>
    <s v="YES"/>
    <n v="1"/>
    <s v=""/>
    <s v=""/>
    <n v="0"/>
    <s v="X"/>
    <n v="1"/>
    <s v=""/>
    <s v=""/>
    <s v=""/>
    <s v=""/>
    <n v="7"/>
    <n v="0"/>
    <m/>
    <n v="-122"/>
    <n v="0"/>
    <s v=""/>
    <s v=""/>
  </r>
  <r>
    <n v="554"/>
    <s v="55121620"/>
    <s v="Hoja de etiquetas Avery L7651-25, 25 Dir"/>
    <s v="1101890718"/>
    <s v="1"/>
    <d v="2025-07-11T00:00:00"/>
    <s v=""/>
    <s v="4800003179"/>
    <s v="410"/>
    <d v="2025-07-11T00:00:00"/>
    <s v=""/>
    <s v=""/>
    <d v="2025-07-12T00:00:00"/>
    <n v="0"/>
    <n v="0"/>
    <s v=""/>
    <n v="1"/>
    <n v="1"/>
    <n v="1"/>
    <n v="0"/>
    <n v="0"/>
    <n v="0"/>
    <s v="X"/>
    <s v="0.00"/>
    <s v=""/>
    <x v="0"/>
    <s v=""/>
    <s v="2893595"/>
    <s v=""/>
    <n v="0"/>
    <n v="0"/>
    <m/>
    <s v="7218|JA2582_1001"/>
    <n v="1"/>
    <s v="-"/>
    <m/>
    <s v="YES"/>
    <n v="1"/>
    <s v=""/>
    <s v=""/>
    <n v="0"/>
    <s v="X"/>
    <n v="1"/>
    <s v=""/>
    <s v=""/>
    <s v=""/>
    <s v=""/>
    <n v="7"/>
    <n v="0"/>
    <m/>
    <n v="-202"/>
    <n v="0"/>
    <s v=""/>
    <s v=""/>
  </r>
  <r>
    <n v="555"/>
    <s v="1709800000500"/>
    <s v="COMPRA DIRECTA FERRETERIA Y HERRAMIENTAS"/>
    <s v="1101890983"/>
    <s v="1"/>
    <d v="2025-07-14T00:00:00"/>
    <s v=""/>
    <s v="4200620401"/>
    <s v="10"/>
    <d v="2025-07-18T00:00:00"/>
    <d v="2025-07-21T00:00:00"/>
    <s v=""/>
    <d v="2025-09-30T00:00:00"/>
    <n v="30"/>
    <n v="8"/>
    <s v="Liberado"/>
    <n v="3"/>
    <n v="3"/>
    <n v="3"/>
    <n v="0"/>
    <n v="0"/>
    <n v="0"/>
    <s v="X"/>
    <s v="0.00"/>
    <s v=""/>
    <x v="23"/>
    <s v="OTROS FABRICANTES"/>
    <s v="1709800000500"/>
    <s v=""/>
    <n v="0"/>
    <n v="0"/>
    <m/>
    <s v="7218|S24B05_S1071"/>
    <n v="74"/>
    <s v="-"/>
    <m/>
    <s v="YES"/>
    <n v="3"/>
    <s v=""/>
    <s v=""/>
    <n v="0"/>
    <s v="X"/>
    <n v="1"/>
    <s v=""/>
    <s v=""/>
    <s v=""/>
    <s v=""/>
    <n v="7"/>
    <n v="0"/>
    <m/>
    <n v="-122"/>
    <n v="0"/>
    <s v=""/>
    <s v=""/>
  </r>
  <r>
    <n v="556"/>
    <s v="1709800000500"/>
    <s v="COMPRA DIRECTA FERRETERIA Y HERRAMIENTAS"/>
    <s v="1101891012"/>
    <s v="1"/>
    <d v="2025-07-14T00:00:00"/>
    <s v=""/>
    <s v="4200620441"/>
    <s v="10"/>
    <d v="2025-07-18T00:00:00"/>
    <d v="2025-07-21T00:00:00"/>
    <s v=""/>
    <d v="2025-09-30T00:00:00"/>
    <n v="30"/>
    <n v="8"/>
    <s v="Liberado"/>
    <n v="70"/>
    <n v="70"/>
    <n v="70"/>
    <n v="0"/>
    <n v="0"/>
    <n v="0"/>
    <s v="X"/>
    <s v="0.00"/>
    <s v=""/>
    <x v="23"/>
    <s v="OTROS FABRICANTES"/>
    <s v="1709800000500"/>
    <s v=""/>
    <n v="0"/>
    <n v="0"/>
    <m/>
    <s v="7218|JA2585_1001"/>
    <n v="74"/>
    <s v="-"/>
    <m/>
    <s v="YES"/>
    <n v="70"/>
    <s v=""/>
    <s v=""/>
    <n v="0"/>
    <s v="X"/>
    <n v="1"/>
    <s v=""/>
    <s v=""/>
    <s v=""/>
    <s v=""/>
    <n v="7"/>
    <n v="0"/>
    <m/>
    <n v="-122"/>
    <n v="0"/>
    <s v=""/>
    <s v=""/>
  </r>
  <r>
    <n v="557"/>
    <s v="1709800000500"/>
    <s v="COMPRA DIRECTA FERRETERIA Y HERRAMIENTAS"/>
    <s v="1101891012"/>
    <s v="2"/>
    <d v="2025-07-14T00:00:00"/>
    <s v=""/>
    <s v="4200620441"/>
    <s v="20"/>
    <d v="2025-07-18T00:00:00"/>
    <d v="2025-07-21T00:00:00"/>
    <s v=""/>
    <d v="2025-09-30T00:00:00"/>
    <n v="30"/>
    <n v="8"/>
    <s v="Liberado"/>
    <n v="70"/>
    <n v="70"/>
    <n v="70"/>
    <n v="0"/>
    <n v="0"/>
    <n v="0"/>
    <s v="X"/>
    <s v="0.00"/>
    <s v=""/>
    <x v="23"/>
    <s v="OTROS FABRICANTES"/>
    <s v="1709800000500"/>
    <s v=""/>
    <n v="0"/>
    <n v="0"/>
    <m/>
    <s v="7218|JA2585_1001"/>
    <n v="74"/>
    <s v="-"/>
    <m/>
    <s v="YES"/>
    <n v="70"/>
    <s v=""/>
    <s v=""/>
    <n v="0"/>
    <s v="X"/>
    <n v="1"/>
    <s v=""/>
    <s v=""/>
    <s v=""/>
    <s v=""/>
    <n v="7"/>
    <n v="0"/>
    <m/>
    <n v="-122"/>
    <n v="0"/>
    <s v=""/>
    <s v=""/>
  </r>
  <r>
    <n v="558"/>
    <s v="39122335"/>
    <s v="Z&amp;#243;calo de rel&amp;#233; Finder 96 para"/>
    <s v="1101892281"/>
    <s v="1"/>
    <d v="2025-07-16T00:00:00"/>
    <s v=""/>
    <s v="4800003183"/>
    <s v="450"/>
    <d v="2025-07-16T00:00:00"/>
    <s v=""/>
    <s v=""/>
    <d v="2025-07-17T00:00:00"/>
    <n v="0"/>
    <n v="0"/>
    <s v=""/>
    <n v="5"/>
    <n v="5"/>
    <n v="5"/>
    <n v="0"/>
    <n v="0"/>
    <n v="0"/>
    <s v="X"/>
    <s v="0.00"/>
    <s v=""/>
    <x v="0"/>
    <s v=""/>
    <s v="2455711"/>
    <s v=""/>
    <n v="0"/>
    <n v="0"/>
    <m/>
    <s v="7218|JA2585_1001"/>
    <n v="1"/>
    <s v="-"/>
    <m/>
    <s v="YES"/>
    <n v="5"/>
    <s v=""/>
    <s v=""/>
    <n v="0"/>
    <s v="X"/>
    <n v="1"/>
    <s v=""/>
    <s v=""/>
    <s v=""/>
    <s v=""/>
    <n v="7"/>
    <n v="0"/>
    <m/>
    <n v="-197"/>
    <n v="0"/>
    <s v=""/>
    <s v=""/>
  </r>
  <r>
    <n v="559"/>
    <s v="31161816"/>
    <s v="Separador roscado hexagonal Macho/Hembra"/>
    <s v="1101892362"/>
    <s v="1"/>
    <d v="2025-07-16T00:00:00"/>
    <s v=""/>
    <s v="4800003183"/>
    <s v="540"/>
    <d v="2025-07-16T00:00:00"/>
    <s v=""/>
    <s v=""/>
    <d v="2025-07-17T00:00:00"/>
    <n v="0"/>
    <n v="0"/>
    <s v=""/>
    <n v="50"/>
    <n v="50"/>
    <n v="50"/>
    <n v="0"/>
    <n v="0"/>
    <n v="0"/>
    <s v="X"/>
    <s v="0.00"/>
    <s v=""/>
    <x v="0"/>
    <s v=""/>
    <s v="0606686"/>
    <s v=""/>
    <n v="0"/>
    <n v="0"/>
    <m/>
    <s v="7218|JA2585_1001"/>
    <n v="1"/>
    <s v="-"/>
    <m/>
    <s v="YES"/>
    <n v="50"/>
    <s v=""/>
    <s v=""/>
    <n v="0"/>
    <s v="X"/>
    <n v="1"/>
    <s v=""/>
    <s v=""/>
    <s v=""/>
    <s v=""/>
    <n v="7"/>
    <n v="0"/>
    <m/>
    <n v="-197"/>
    <n v="0"/>
    <s v=""/>
    <s v=""/>
  </r>
  <r>
    <n v="560"/>
    <s v="43211503"/>
    <s v="Kensington CH1000 - Hub - 2 x USB 3.1 +"/>
    <s v="1101892552"/>
    <s v="1"/>
    <d v="2025-07-17T00:00:00"/>
    <s v=""/>
    <s v="4800003172"/>
    <s v="570"/>
    <d v="2025-07-10T00:00:00"/>
    <s v=""/>
    <s v=""/>
    <d v="2025-07-18T00:00:00"/>
    <n v="0"/>
    <n v="0"/>
    <s v=""/>
    <n v="5"/>
    <n v="5"/>
    <n v="5"/>
    <n v="0"/>
    <n v="0"/>
    <n v="0"/>
    <s v="X"/>
    <s v="0.00"/>
    <s v=""/>
    <x v="21"/>
    <s v=""/>
    <s v="4787170"/>
    <s v=""/>
    <n v="0"/>
    <n v="0"/>
    <m/>
    <s v="7218|JA2582_1001"/>
    <n v="8"/>
    <s v="-"/>
    <m/>
    <s v="YES"/>
    <n v="5"/>
    <s v=""/>
    <s v=""/>
    <n v="0"/>
    <s v="X"/>
    <n v="1"/>
    <s v=""/>
    <s v=""/>
    <s v=""/>
    <s v=""/>
    <n v="7"/>
    <n v="0"/>
    <m/>
    <n v="-196"/>
    <n v="0"/>
    <s v=""/>
    <s v=""/>
  </r>
  <r>
    <n v="561"/>
    <s v="39122213"/>
    <s v="Final de carrera con Palanca de rodillo"/>
    <s v="1101892592"/>
    <s v="1"/>
    <d v="2025-07-17T00:00:00"/>
    <s v=""/>
    <s v="4800003184"/>
    <s v="120"/>
    <d v="2025-07-17T00:00:00"/>
    <s v=""/>
    <s v=""/>
    <d v="2025-07-18T00:00:00"/>
    <n v="0"/>
    <n v="0"/>
    <s v=""/>
    <n v="5"/>
    <n v="5"/>
    <n v="5"/>
    <n v="0"/>
    <n v="0"/>
    <n v="0"/>
    <s v="X"/>
    <s v="0.00"/>
    <s v=""/>
    <x v="0"/>
    <s v=""/>
    <s v="3081664"/>
    <s v=""/>
    <n v="0"/>
    <n v="0"/>
    <m/>
    <s v="7218|JA2585_1001"/>
    <n v="1"/>
    <s v="-"/>
    <m/>
    <s v="YES"/>
    <n v="5"/>
    <s v=""/>
    <s v=""/>
    <n v="0"/>
    <s v="X"/>
    <n v="1"/>
    <s v=""/>
    <s v=""/>
    <s v=""/>
    <s v=""/>
    <n v="7"/>
    <n v="0"/>
    <m/>
    <n v="-196"/>
    <n v="0"/>
    <s v=""/>
    <s v=""/>
  </r>
  <r>
    <n v="562"/>
    <s v="43211503"/>
    <s v="C2G 4-Port USB-A Hub - Hub - 4 x USB 2.0"/>
    <s v="1101893679"/>
    <s v="1"/>
    <d v="2025-07-21T00:00:00"/>
    <s v=""/>
    <s v="4800003172"/>
    <s v="710"/>
    <d v="2025-07-10T00:00:00"/>
    <s v=""/>
    <s v=""/>
    <d v="2025-07-22T00:00:00"/>
    <n v="0"/>
    <n v="0"/>
    <s v=""/>
    <n v="2"/>
    <n v="2"/>
    <n v="2"/>
    <n v="0"/>
    <n v="0"/>
    <n v="0"/>
    <s v="X"/>
    <s v="0.00"/>
    <s v=""/>
    <x v="21"/>
    <s v=""/>
    <s v="6999238"/>
    <s v=""/>
    <n v="0"/>
    <n v="0"/>
    <m/>
    <s v="7218|JA2582_1001"/>
    <n v="12"/>
    <s v="-"/>
    <m/>
    <s v="YES"/>
    <n v="2"/>
    <s v=""/>
    <s v=""/>
    <n v="0"/>
    <s v="X"/>
    <n v="1"/>
    <s v=""/>
    <s v=""/>
    <s v=""/>
    <s v=""/>
    <n v="7"/>
    <n v="0"/>
    <m/>
    <n v="-192"/>
    <n v="0"/>
    <s v=""/>
    <s v=""/>
  </r>
  <r>
    <n v="563"/>
    <s v=""/>
    <s v="TRABAJOS DE CORTE DE MAYLAR - COSLADA"/>
    <s v="1101893680"/>
    <s v="1"/>
    <d v="2025-07-21T00:00:00"/>
    <s v=""/>
    <s v="4300350504"/>
    <s v="10"/>
    <d v="2025-07-30T00:00:00"/>
    <d v="2025-07-30T00:00:00"/>
    <s v=""/>
    <d v="2025-08-13T00:00:00"/>
    <n v="0"/>
    <n v="0"/>
    <s v="Liberado"/>
    <n v="1"/>
    <n v="1"/>
    <n v="0"/>
    <n v="0"/>
    <n v="0"/>
    <n v="0"/>
    <s v=""/>
    <s v="0.00"/>
    <s v=""/>
    <x v="18"/>
    <s v=""/>
    <s v=""/>
    <s v=""/>
    <n v="0"/>
    <n v="0"/>
    <m/>
    <s v="7218|S24B05_P10253"/>
    <n v="14"/>
    <s v="-"/>
    <m/>
    <s v=""/>
    <s v=""/>
    <s v=""/>
    <s v=""/>
    <n v="1"/>
    <s v=""/>
    <n v="0"/>
    <s v=""/>
    <s v=""/>
    <s v=""/>
    <s v=""/>
    <n v="7"/>
    <n v="1"/>
    <m/>
    <n v="-170"/>
    <n v="0"/>
    <s v=""/>
    <s v=""/>
  </r>
  <r>
    <n v="564"/>
    <s v="43211617"/>
    <s v="Cable USB 2.0 Hama, con A. USB A Macho,"/>
    <s v="1101893846"/>
    <s v="1"/>
    <d v="2025-07-22T00:00:00"/>
    <s v=""/>
    <s v="4800003188"/>
    <s v="500"/>
    <d v="2025-07-21T00:00:00"/>
    <s v=""/>
    <s v=""/>
    <d v="2025-07-23T00:00:00"/>
    <n v="0"/>
    <n v="0"/>
    <s v=""/>
    <n v="1"/>
    <n v="1"/>
    <n v="1"/>
    <n v="0"/>
    <n v="0"/>
    <n v="0"/>
    <s v="X"/>
    <s v="0.00"/>
    <s v=""/>
    <x v="0"/>
    <s v=""/>
    <s v="2386143"/>
    <s v=""/>
    <n v="0"/>
    <n v="0"/>
    <m/>
    <s v="7218|JA2585_1001"/>
    <n v="2"/>
    <s v="-"/>
    <m/>
    <s v="YES"/>
    <n v="1"/>
    <s v=""/>
    <s v=""/>
    <n v="0"/>
    <s v="X"/>
    <n v="1"/>
    <s v=""/>
    <s v=""/>
    <s v=""/>
    <s v=""/>
    <n v="7"/>
    <n v="0"/>
    <m/>
    <n v="-191"/>
    <n v="0"/>
    <s v=""/>
    <s v=""/>
  </r>
  <r>
    <n v="565"/>
    <s v=""/>
    <s v="FABRICACION PIEZAS"/>
    <s v="1101893987"/>
    <s v="1"/>
    <d v="2025-07-22T00:00:00"/>
    <s v=""/>
    <s v="4300350909"/>
    <s v="10"/>
    <d v="2025-08-07T00:00:00"/>
    <d v="2025-08-07T00:00:00"/>
    <s v=""/>
    <d v="2025-09-14T00:00:00"/>
    <n v="0"/>
    <n v="0"/>
    <s v="Liberado"/>
    <n v="1"/>
    <n v="1"/>
    <n v="0"/>
    <n v="0"/>
    <n v="0"/>
    <n v="0"/>
    <s v=""/>
    <s v="0.00"/>
    <s v=""/>
    <x v="26"/>
    <s v=""/>
    <s v=""/>
    <s v=""/>
    <n v="0"/>
    <n v="0"/>
    <m/>
    <s v="7218|JA2594_1001"/>
    <n v="38"/>
    <s v="-"/>
    <m/>
    <s v=""/>
    <s v=""/>
    <s v=""/>
    <s v=""/>
    <n v="1"/>
    <s v=""/>
    <n v="0"/>
    <s v=""/>
    <s v=""/>
    <s v=""/>
    <s v=""/>
    <n v="7"/>
    <n v="1"/>
    <m/>
    <n v="-138"/>
    <n v="0"/>
    <s v=""/>
    <s v=""/>
  </r>
  <r>
    <n v="566"/>
    <s v="43211617"/>
    <s v="Cable USB 2.0 Hama, con A. USB A Macho,"/>
    <s v="1101894884"/>
    <s v="1"/>
    <d v="2025-07-24T00:00:00"/>
    <s v=""/>
    <s v="4800003193"/>
    <s v="600"/>
    <d v="2025-07-23T00:00:00"/>
    <s v=""/>
    <s v=""/>
    <d v="2025-07-25T00:00:00"/>
    <n v="0"/>
    <n v="0"/>
    <s v=""/>
    <n v="2"/>
    <n v="2"/>
    <n v="2"/>
    <n v="0"/>
    <n v="0"/>
    <n v="0"/>
    <s v="X"/>
    <s v="0.00"/>
    <s v=""/>
    <x v="0"/>
    <s v=""/>
    <s v="2386143"/>
    <s v=""/>
    <n v="0"/>
    <n v="0"/>
    <m/>
    <s v="7218|JA2585_1001"/>
    <n v="2"/>
    <s v="-"/>
    <m/>
    <s v="YES"/>
    <n v="2"/>
    <s v=""/>
    <s v=""/>
    <n v="0"/>
    <s v="X"/>
    <n v="1"/>
    <s v=""/>
    <s v=""/>
    <s v=""/>
    <s v=""/>
    <n v="7"/>
    <n v="0"/>
    <m/>
    <n v="-189"/>
    <n v="0"/>
    <s v=""/>
    <s v=""/>
  </r>
  <r>
    <n v="567"/>
    <s v="1359900000500"/>
    <s v="COMPRA DIRECTA ELECTRICOS/ELECTRONICOS"/>
    <s v="1101896436"/>
    <s v="1"/>
    <d v="2025-07-30T00:00:00"/>
    <s v=""/>
    <s v="4200624192"/>
    <s v="10"/>
    <d v="2025-08-22T00:00:00"/>
    <d v="2025-08-25T00:00:00"/>
    <s v=""/>
    <d v="2025-10-21T00:00:00"/>
    <n v="30"/>
    <n v="8"/>
    <s v="Liberado"/>
    <n v="1"/>
    <n v="1"/>
    <n v="1"/>
    <n v="0"/>
    <n v="0"/>
    <n v="0"/>
    <s v="X"/>
    <s v="0.00"/>
    <s v=""/>
    <x v="6"/>
    <s v="OTROS FABRICANTES"/>
    <s v="1359900000500"/>
    <s v=""/>
    <n v="0"/>
    <n v="0"/>
    <m/>
    <s v="7218|JA2594_1001"/>
    <n v="60"/>
    <s v="-"/>
    <m/>
    <s v="YES"/>
    <n v="1"/>
    <s v=""/>
    <s v=""/>
    <n v="0"/>
    <s v="X"/>
    <n v="1"/>
    <s v=""/>
    <s v=""/>
    <s v=""/>
    <s v=""/>
    <n v="7"/>
    <n v="0"/>
    <m/>
    <n v="-101"/>
    <n v="0"/>
    <s v=""/>
    <s v=""/>
  </r>
  <r>
    <n v="568"/>
    <s v="39121723"/>
    <s v="Funda termorrectr&amp;#225;ctil recta TE Con"/>
    <s v="1101898212"/>
    <s v="1"/>
    <d v="2025-08-05T00:00:00"/>
    <s v=""/>
    <s v="4800003218"/>
    <s v="110"/>
    <d v="2025-08-05T00:00:00"/>
    <s v=""/>
    <s v=""/>
    <d v="2025-08-06T00:00:00"/>
    <n v="0"/>
    <n v="0"/>
    <s v=""/>
    <n v="1"/>
    <n v="1"/>
    <n v="1"/>
    <n v="0"/>
    <n v="0"/>
    <n v="0"/>
    <s v="X"/>
    <s v="0.00"/>
    <s v=""/>
    <x v="0"/>
    <s v=""/>
    <s v="7183092"/>
    <s v=""/>
    <n v="0"/>
    <n v="0"/>
    <m/>
    <s v="7218|JA2585_1001"/>
    <n v="1"/>
    <s v="-"/>
    <m/>
    <s v="YES"/>
    <n v="1"/>
    <s v=""/>
    <s v=""/>
    <n v="0"/>
    <s v="X"/>
    <n v="1"/>
    <s v=""/>
    <s v=""/>
    <s v=""/>
    <s v=""/>
    <n v="8"/>
    <n v="0"/>
    <m/>
    <n v="-177"/>
    <n v="0"/>
    <s v=""/>
    <s v=""/>
  </r>
  <r>
    <n v="569"/>
    <s v=""/>
    <s v="MONTAJE REJIBAND SF.03"/>
    <s v="1101898253"/>
    <s v="1"/>
    <d v="2025-08-05T00:00:00"/>
    <s v=""/>
    <s v="4300351264"/>
    <s v="10"/>
    <d v="2025-08-18T00:00:00"/>
    <d v="2025-08-19T00:00:00"/>
    <s v=""/>
    <d v="2025-12-31T00:00:00"/>
    <n v="0"/>
    <n v="0"/>
    <s v="Liberado"/>
    <n v="1"/>
    <n v="1"/>
    <n v="0"/>
    <n v="0"/>
    <n v="0"/>
    <n v="0"/>
    <s v=""/>
    <s v="0.00"/>
    <s v=""/>
    <x v="31"/>
    <s v=""/>
    <s v=""/>
    <s v=""/>
    <n v="0"/>
    <n v="0"/>
    <m/>
    <s v="7218|S24B05_GAR03"/>
    <n v="135"/>
    <s v="-"/>
    <m/>
    <s v=""/>
    <s v=""/>
    <s v=""/>
    <s v=""/>
    <n v="1"/>
    <s v=""/>
    <n v="0"/>
    <s v=""/>
    <s v=""/>
    <s v=""/>
    <s v=""/>
    <n v="8"/>
    <n v="1"/>
    <m/>
    <n v="-30"/>
    <n v="0"/>
    <s v=""/>
    <s v=""/>
  </r>
  <r>
    <n v="570"/>
    <s v="26121539"/>
    <s v="Cable de conexi&amp;#243;n Lapp 4160203, &amp;#2"/>
    <s v="1101898527"/>
    <s v="1"/>
    <d v="2025-08-06T00:00:00"/>
    <s v=""/>
    <s v="4800003218"/>
    <s v="550"/>
    <d v="2025-08-05T00:00:00"/>
    <s v=""/>
    <s v=""/>
    <d v="2025-08-07T00:00:00"/>
    <n v="0"/>
    <n v="0"/>
    <s v=""/>
    <n v="15"/>
    <n v="15"/>
    <n v="15"/>
    <n v="0"/>
    <n v="0"/>
    <n v="0"/>
    <s v="X"/>
    <s v="0.00"/>
    <s v=""/>
    <x v="0"/>
    <s v=""/>
    <s v="7244238"/>
    <s v=""/>
    <n v="0"/>
    <n v="0"/>
    <m/>
    <s v="7218|JA2593_1001"/>
    <n v="2"/>
    <s v="-"/>
    <m/>
    <s v="YES"/>
    <n v="15"/>
    <s v=""/>
    <s v=""/>
    <n v="0"/>
    <s v="X"/>
    <n v="1"/>
    <s v=""/>
    <s v=""/>
    <s v=""/>
    <s v=""/>
    <n v="8"/>
    <n v="0"/>
    <m/>
    <n v="-176"/>
    <n v="0"/>
    <s v=""/>
    <s v=""/>
  </r>
  <r>
    <n v="571"/>
    <s v="39121324"/>
    <s v="Caja Spelsberg de Poliestireno Gris, 254"/>
    <s v="1101898813"/>
    <s v="1"/>
    <d v="2025-08-07T00:00:00"/>
    <s v=""/>
    <s v="4800003218"/>
    <s v="880"/>
    <d v="2025-08-05T00:00:00"/>
    <s v=""/>
    <s v=""/>
    <d v="2025-08-08T00:00:00"/>
    <n v="0"/>
    <n v="0"/>
    <s v=""/>
    <n v="1"/>
    <n v="1"/>
    <n v="1"/>
    <n v="0"/>
    <n v="0"/>
    <n v="0"/>
    <s v="X"/>
    <s v="0.00"/>
    <s v=""/>
    <x v="0"/>
    <s v=""/>
    <s v="0832554"/>
    <s v=""/>
    <n v="0"/>
    <n v="0"/>
    <m/>
    <s v="7218|S24B05_S1074"/>
    <n v="3"/>
    <s v="-"/>
    <m/>
    <s v="YES"/>
    <n v="1"/>
    <s v=""/>
    <s v=""/>
    <n v="0"/>
    <s v="X"/>
    <n v="1"/>
    <s v=""/>
    <s v=""/>
    <s v=""/>
    <s v=""/>
    <n v="8"/>
    <n v="0"/>
    <m/>
    <n v="-175"/>
    <n v="0"/>
    <s v=""/>
    <s v=""/>
  </r>
  <r>
    <n v="572"/>
    <s v="1359900000500"/>
    <s v="COMPRA DIRECTA ELECTRICOS/ELECTRONICOS"/>
    <s v="1101898899"/>
    <s v="1"/>
    <d v="2025-08-07T00:00:00"/>
    <s v=""/>
    <s v="4200624413"/>
    <s v="10"/>
    <d v="2025-08-25T00:00:00"/>
    <d v="2025-08-26T00:00:00"/>
    <s v=""/>
    <d v="2025-10-31T00:00:00"/>
    <n v="30"/>
    <n v="8"/>
    <s v="Liberado"/>
    <n v="1"/>
    <n v="1"/>
    <n v="1"/>
    <n v="0"/>
    <n v="0"/>
    <n v="0"/>
    <s v="X"/>
    <s v="0.00"/>
    <s v=""/>
    <x v="6"/>
    <s v="OTROS FABRICANTES"/>
    <s v="1359900000500"/>
    <s v=""/>
    <n v="0"/>
    <n v="0"/>
    <m/>
    <s v="7218|JA2581_1001"/>
    <n v="67"/>
    <s v="-"/>
    <m/>
    <s v="YES"/>
    <n v="1"/>
    <s v=""/>
    <s v=""/>
    <n v="0"/>
    <s v="X"/>
    <n v="1"/>
    <s v=""/>
    <s v=""/>
    <s v=""/>
    <s v=""/>
    <n v="8"/>
    <n v="0"/>
    <m/>
    <n v="-91"/>
    <n v="0"/>
    <s v=""/>
    <s v=""/>
  </r>
  <r>
    <n v="573"/>
    <s v="55121612"/>
    <s v="PK100 ETIQ APLI POLIEST A4 BCO 12121"/>
    <s v="1101899457"/>
    <s v="1"/>
    <d v="2025-08-11T00:00:00"/>
    <s v=""/>
    <s v="4800003205"/>
    <s v="510"/>
    <d v="2025-08-01T00:00:00"/>
    <s v=""/>
    <s v=""/>
    <d v="2025-08-12T00:00:00"/>
    <n v="0"/>
    <n v="0"/>
    <s v=""/>
    <n v="1"/>
    <n v="1"/>
    <n v="1"/>
    <n v="0"/>
    <n v="0"/>
    <n v="0"/>
    <s v="X"/>
    <s v="0.00"/>
    <s v=""/>
    <x v="5"/>
    <s v=""/>
    <s v="10208643"/>
    <s v=""/>
    <n v="0"/>
    <n v="0"/>
    <m/>
    <s v="7218|S24B05_S1074"/>
    <n v="11"/>
    <s v="-"/>
    <m/>
    <s v="YES"/>
    <n v="1"/>
    <s v=""/>
    <s v=""/>
    <n v="0"/>
    <s v="X"/>
    <n v="1"/>
    <s v=""/>
    <s v=""/>
    <s v=""/>
    <s v=""/>
    <n v="8"/>
    <n v="0"/>
    <m/>
    <n v="-171"/>
    <n v="0"/>
    <s v=""/>
    <s v=""/>
  </r>
  <r>
    <n v="574"/>
    <s v="1709800000500"/>
    <s v="COMPRA DIRECTA FERRETERIA Y HERRAMIENTAS"/>
    <s v="1101899460"/>
    <s v="1"/>
    <d v="2025-08-11T00:00:00"/>
    <s v=""/>
    <s v="4200624525"/>
    <s v="10"/>
    <d v="2025-08-26T00:00:00"/>
    <d v="2025-08-27T00:00:00"/>
    <s v=""/>
    <d v="2025-10-31T00:00:00"/>
    <n v="30"/>
    <n v="8"/>
    <s v="Liberado"/>
    <n v="1"/>
    <n v="1"/>
    <n v="1"/>
    <n v="0"/>
    <n v="0"/>
    <n v="0"/>
    <s v="X"/>
    <s v="0.00"/>
    <s v=""/>
    <x v="23"/>
    <s v="OTROS FABRICANTES"/>
    <s v="1709800000500"/>
    <s v=""/>
    <n v="0"/>
    <n v="0"/>
    <m/>
    <s v="7218|JA2593_1001"/>
    <n v="66"/>
    <s v="-"/>
    <m/>
    <s v="YES"/>
    <n v="1"/>
    <s v=""/>
    <s v=""/>
    <n v="0"/>
    <s v="X"/>
    <n v="1"/>
    <s v=""/>
    <s v=""/>
    <s v=""/>
    <s v=""/>
    <n v="8"/>
    <n v="0"/>
    <m/>
    <n v="-91"/>
    <n v="0"/>
    <s v=""/>
    <s v=""/>
  </r>
  <r>
    <n v="575"/>
    <s v="1709800000500"/>
    <s v="COMPRA DIRECTA FERRETERIA Y HERRAMIENTAS"/>
    <s v="1101899460"/>
    <s v="2"/>
    <d v="2025-08-11T00:00:00"/>
    <s v=""/>
    <s v="4200624525"/>
    <s v="20"/>
    <d v="2025-08-26T00:00:00"/>
    <d v="2025-08-27T00:00:00"/>
    <s v=""/>
    <d v="2025-10-31T00:00:00"/>
    <n v="30"/>
    <n v="8"/>
    <s v="Liberado"/>
    <n v="1"/>
    <n v="1"/>
    <n v="1"/>
    <n v="0"/>
    <n v="0"/>
    <n v="0"/>
    <s v="X"/>
    <s v="0.00"/>
    <s v=""/>
    <x v="23"/>
    <s v="OTROS FABRICANTES"/>
    <s v="1709800000500"/>
    <s v=""/>
    <n v="0"/>
    <n v="0"/>
    <m/>
    <s v="7218|JA2593_1001"/>
    <n v="66"/>
    <s v="-"/>
    <m/>
    <s v="YES"/>
    <n v="1"/>
    <s v=""/>
    <s v=""/>
    <n v="0"/>
    <s v="X"/>
    <n v="1"/>
    <s v=""/>
    <s v=""/>
    <s v=""/>
    <s v=""/>
    <n v="8"/>
    <n v="0"/>
    <m/>
    <n v="-91"/>
    <n v="0"/>
    <s v=""/>
    <s v=""/>
  </r>
  <r>
    <n v="576"/>
    <s v="1709800000500"/>
    <s v="COMPRA DIRECTA FERRETERIA Y HERRAMIENTAS"/>
    <s v="1101899460"/>
    <s v="3"/>
    <d v="2025-08-11T00:00:00"/>
    <s v=""/>
    <s v="4200624525"/>
    <s v="30"/>
    <d v="2025-08-26T00:00:00"/>
    <d v="2025-08-27T00:00:00"/>
    <s v=""/>
    <d v="2025-10-31T00:00:00"/>
    <n v="30"/>
    <n v="8"/>
    <s v="Liberado"/>
    <n v="1"/>
    <n v="1"/>
    <n v="1"/>
    <n v="0"/>
    <n v="0"/>
    <n v="0"/>
    <s v="X"/>
    <s v="0.00"/>
    <s v=""/>
    <x v="23"/>
    <s v="OTROS FABRICANTES"/>
    <s v="1709800000500"/>
    <s v=""/>
    <n v="0"/>
    <n v="0"/>
    <m/>
    <s v="7218|JA2593_1001"/>
    <n v="66"/>
    <s v="-"/>
    <m/>
    <s v="YES"/>
    <n v="1"/>
    <s v=""/>
    <s v=""/>
    <n v="0"/>
    <s v="X"/>
    <n v="1"/>
    <s v=""/>
    <s v=""/>
    <s v=""/>
    <s v=""/>
    <n v="8"/>
    <n v="0"/>
    <m/>
    <n v="-91"/>
    <n v="0"/>
    <s v=""/>
    <s v=""/>
  </r>
  <r>
    <n v="577"/>
    <s v="1709800000500"/>
    <s v="COMPRA DIRECTA FERRETERIA Y HERRAMIENTAS"/>
    <s v="1101899460"/>
    <s v="4"/>
    <d v="2025-08-11T00:00:00"/>
    <s v=""/>
    <s v="4200624525"/>
    <s v="40"/>
    <d v="2025-08-26T00:00:00"/>
    <d v="2025-08-27T00:00:00"/>
    <s v=""/>
    <d v="2025-10-31T00:00:00"/>
    <n v="30"/>
    <n v="8"/>
    <s v="Liberado"/>
    <n v="1"/>
    <n v="1"/>
    <n v="1"/>
    <n v="0"/>
    <n v="0"/>
    <n v="0"/>
    <s v="X"/>
    <s v="0.00"/>
    <s v=""/>
    <x v="23"/>
    <s v="OTROS FABRICANTES"/>
    <s v="1709800000500"/>
    <s v=""/>
    <n v="0"/>
    <n v="0"/>
    <m/>
    <s v="7218|JA2593_1001"/>
    <n v="66"/>
    <s v="-"/>
    <m/>
    <s v="YES"/>
    <n v="1"/>
    <s v=""/>
    <s v=""/>
    <n v="0"/>
    <s v="X"/>
    <n v="1"/>
    <s v=""/>
    <s v=""/>
    <s v=""/>
    <s v=""/>
    <n v="8"/>
    <n v="0"/>
    <m/>
    <n v="-91"/>
    <n v="0"/>
    <s v=""/>
    <s v=""/>
  </r>
  <r>
    <n v="578"/>
    <s v="39121606"/>
    <s v="Fusible de cartucho cer&amp;#225;mico Mersen"/>
    <s v="1101899657"/>
    <s v="1"/>
    <d v="2025-08-12T00:00:00"/>
    <s v=""/>
    <s v="4800003223"/>
    <s v="600"/>
    <d v="2025-08-08T00:00:00"/>
    <s v=""/>
    <s v=""/>
    <d v="2025-08-13T00:00:00"/>
    <n v="0"/>
    <n v="0"/>
    <s v=""/>
    <n v="10"/>
    <n v="10"/>
    <n v="10"/>
    <n v="0"/>
    <n v="0"/>
    <n v="0"/>
    <s v="X"/>
    <s v="0.00"/>
    <s v=""/>
    <x v="0"/>
    <s v=""/>
    <s v="1886962"/>
    <s v=""/>
    <n v="0"/>
    <n v="0"/>
    <m/>
    <s v="7218|S24B05_S1074"/>
    <n v="5"/>
    <s v="-"/>
    <m/>
    <s v="YES"/>
    <n v="10"/>
    <s v=""/>
    <s v=""/>
    <n v="0"/>
    <s v="X"/>
    <n v="1"/>
    <s v=""/>
    <s v=""/>
    <s v=""/>
    <s v=""/>
    <n v="8"/>
    <n v="0"/>
    <m/>
    <n v="-170"/>
    <n v="0"/>
    <s v=""/>
    <s v=""/>
  </r>
  <r>
    <n v="579"/>
    <s v="1709800000500"/>
    <s v="COMPRA DIRECTA FERRETERIA Y HERRAMIENTAS"/>
    <s v="1101900103"/>
    <s v="1"/>
    <d v="2025-08-13T00:00:00"/>
    <s v=""/>
    <s v="4200624659"/>
    <s v="10"/>
    <d v="2025-08-27T00:00:00"/>
    <d v="2025-08-28T00:00:00"/>
    <s v=""/>
    <d v="2025-10-31T00:00:00"/>
    <n v="30"/>
    <n v="8"/>
    <s v="Liberado"/>
    <n v="20"/>
    <n v="20"/>
    <n v="20"/>
    <n v="0"/>
    <n v="0"/>
    <n v="0"/>
    <s v="X"/>
    <s v="0.00"/>
    <s v=""/>
    <x v="23"/>
    <s v="OTROS FABRICANTES"/>
    <s v="1709800000500"/>
    <s v=""/>
    <n v="0"/>
    <n v="0"/>
    <m/>
    <s v="7218|JA2594_1001"/>
    <n v="65"/>
    <s v="-"/>
    <m/>
    <s v="YES"/>
    <n v="20"/>
    <s v=""/>
    <s v=""/>
    <n v="0"/>
    <s v="X"/>
    <n v="1"/>
    <s v=""/>
    <s v=""/>
    <s v=""/>
    <s v=""/>
    <n v="8"/>
    <n v="0"/>
    <m/>
    <n v="-91"/>
    <n v="0"/>
    <s v=""/>
    <s v=""/>
  </r>
  <r>
    <n v="580"/>
    <s v="1709800000500"/>
    <s v="COMPRA DIRECTA FERRETERIA Y HERRAMIENTAS"/>
    <s v="1101900103"/>
    <s v="2"/>
    <d v="2025-08-13T00:00:00"/>
    <s v=""/>
    <s v="4200624659"/>
    <s v="20"/>
    <d v="2025-08-27T00:00:00"/>
    <d v="2025-08-28T00:00:00"/>
    <s v=""/>
    <d v="2025-10-31T00:00:00"/>
    <n v="30"/>
    <n v="8"/>
    <s v="Liberado"/>
    <n v="20"/>
    <n v="20"/>
    <n v="20"/>
    <n v="0"/>
    <n v="0"/>
    <n v="0"/>
    <s v="X"/>
    <s v="0.00"/>
    <s v=""/>
    <x v="23"/>
    <s v="OTROS FABRICANTES"/>
    <s v="1709800000500"/>
    <s v=""/>
    <n v="0"/>
    <n v="0"/>
    <m/>
    <s v="7218|JA2594_1001"/>
    <n v="65"/>
    <s v="-"/>
    <m/>
    <s v="YES"/>
    <n v="20"/>
    <s v=""/>
    <s v=""/>
    <n v="0"/>
    <s v="X"/>
    <n v="1"/>
    <s v=""/>
    <s v=""/>
    <s v=""/>
    <s v=""/>
    <n v="8"/>
    <n v="0"/>
    <m/>
    <n v="-91"/>
    <n v="0"/>
    <s v=""/>
    <s v=""/>
  </r>
  <r>
    <n v="581"/>
    <s v="1709800000500"/>
    <s v="COMPRA DIRECTA FERRETERIA Y HERRAMIENTAS"/>
    <s v="1101900103"/>
    <s v="3"/>
    <d v="2025-08-13T00:00:00"/>
    <s v=""/>
    <s v="4200624659"/>
    <s v="30"/>
    <d v="2025-08-27T00:00:00"/>
    <d v="2025-08-28T00:00:00"/>
    <s v=""/>
    <d v="2025-10-31T00:00:00"/>
    <n v="30"/>
    <n v="8"/>
    <s v="Liberado"/>
    <n v="20"/>
    <n v="20"/>
    <n v="20"/>
    <n v="0"/>
    <n v="0"/>
    <n v="0"/>
    <s v="X"/>
    <s v="0.00"/>
    <s v=""/>
    <x v="23"/>
    <s v="OTROS FABRICANTES"/>
    <s v="1709800000500"/>
    <s v=""/>
    <n v="0"/>
    <n v="0"/>
    <m/>
    <s v="7218|JA2594_1001"/>
    <n v="65"/>
    <s v="-"/>
    <m/>
    <s v="YES"/>
    <n v="20"/>
    <s v=""/>
    <s v=""/>
    <n v="0"/>
    <s v="X"/>
    <n v="1"/>
    <s v=""/>
    <s v=""/>
    <s v=""/>
    <s v=""/>
    <n v="8"/>
    <n v="0"/>
    <m/>
    <n v="-91"/>
    <n v="0"/>
    <s v=""/>
    <s v=""/>
  </r>
  <r>
    <n v="582"/>
    <s v="1357007369100"/>
    <s v="MARCADOR ADH P/SERIE H 3000X"/>
    <s v="1101900185"/>
    <s v="1"/>
    <d v="2025-08-13T00:00:00"/>
    <s v=""/>
    <s v="4200624090"/>
    <s v="10"/>
    <d v="2025-08-21T00:00:00"/>
    <d v="2025-08-21T00:00:00"/>
    <s v=""/>
    <d v="2025-08-28T00:00:00"/>
    <n v="40"/>
    <n v="8"/>
    <s v="Liberado"/>
    <n v="1"/>
    <n v="1"/>
    <n v="1"/>
    <n v="0"/>
    <n v="1"/>
    <n v="0"/>
    <s v="X"/>
    <s v="0.00"/>
    <s v=""/>
    <x v="34"/>
    <s v="SHINING 3D"/>
    <s v="P00012182"/>
    <s v=""/>
    <n v="0"/>
    <n v="0"/>
    <m/>
    <s v="7218|S24B05_S1071"/>
    <n v="7"/>
    <s v="-"/>
    <m/>
    <s v="YES"/>
    <n v="1"/>
    <s v=""/>
    <s v=""/>
    <n v="0"/>
    <s v="X"/>
    <n v="1"/>
    <s v=""/>
    <s v=""/>
    <s v=""/>
    <s v=""/>
    <n v="8"/>
    <n v="0"/>
    <m/>
    <n v="-155"/>
    <n v="0"/>
    <s v=""/>
    <s v=""/>
  </r>
  <r>
    <n v="583"/>
    <s v="1709800000500"/>
    <s v="COMPRA DIRECTA FERRETERIA Y HERRAMIENTAS"/>
    <s v="1101900360"/>
    <s v="1"/>
    <d v="2025-08-14T00:00:00"/>
    <s v=""/>
    <s v="4200624673"/>
    <s v="10"/>
    <d v="2025-08-27T00:00:00"/>
    <d v="2025-08-28T00:00:00"/>
    <s v=""/>
    <d v="2025-10-31T00:00:00"/>
    <n v="30"/>
    <n v="8"/>
    <s v="Liberado"/>
    <n v="2"/>
    <n v="2"/>
    <n v="2"/>
    <n v="0"/>
    <n v="0"/>
    <n v="0"/>
    <s v="X"/>
    <s v="0.00"/>
    <s v=""/>
    <x v="23"/>
    <s v="OTROS FABRICANTES"/>
    <s v="1709800000500"/>
    <s v=""/>
    <n v="0"/>
    <n v="0"/>
    <m/>
    <s v="7218|JA2594_1001"/>
    <n v="65"/>
    <s v="-"/>
    <m/>
    <s v="YES"/>
    <n v="2"/>
    <s v=""/>
    <s v=""/>
    <n v="0"/>
    <s v="X"/>
    <n v="1"/>
    <s v=""/>
    <s v=""/>
    <s v=""/>
    <s v=""/>
    <n v="8"/>
    <n v="0"/>
    <m/>
    <n v="-91"/>
    <n v="0"/>
    <s v=""/>
    <s v=""/>
  </r>
  <r>
    <n v="584"/>
    <s v="1709800000500"/>
    <s v="COMPRA DIRECTA FERRETERIA Y HERRAMIENTAS"/>
    <s v="1101900360"/>
    <s v="2"/>
    <d v="2025-08-14T00:00:00"/>
    <s v=""/>
    <s v="4200624673"/>
    <s v="20"/>
    <d v="2025-08-27T00:00:00"/>
    <d v="2025-08-28T00:00:00"/>
    <s v=""/>
    <d v="2025-10-31T00:00:00"/>
    <n v="30"/>
    <n v="8"/>
    <s v="Liberado"/>
    <n v="2"/>
    <n v="2"/>
    <n v="2"/>
    <n v="0"/>
    <n v="0"/>
    <n v="0"/>
    <s v="X"/>
    <s v="0.00"/>
    <s v=""/>
    <x v="23"/>
    <s v="OTROS FABRICANTES"/>
    <s v="1709800000500"/>
    <s v=""/>
    <n v="0"/>
    <n v="0"/>
    <m/>
    <s v="7218|JA2594_1001"/>
    <n v="65"/>
    <s v="-"/>
    <m/>
    <s v="YES"/>
    <n v="2"/>
    <s v=""/>
    <s v=""/>
    <n v="0"/>
    <s v="X"/>
    <n v="1"/>
    <s v=""/>
    <s v=""/>
    <s v=""/>
    <s v=""/>
    <n v="8"/>
    <n v="0"/>
    <m/>
    <n v="-91"/>
    <n v="0"/>
    <s v=""/>
    <s v=""/>
  </r>
  <r>
    <n v="585"/>
    <s v="1359900000500"/>
    <s v="COMPRA DIRECTA ELECTRICOS/ELECTRONICOS"/>
    <s v="1101901582"/>
    <s v="1"/>
    <d v="2025-08-21T00:00:00"/>
    <s v=""/>
    <s v="4200625226"/>
    <s v="10"/>
    <d v="2025-09-02T00:00:00"/>
    <d v="2025-09-05T00:00:00"/>
    <s v=""/>
    <d v="2025-10-13T00:00:00"/>
    <n v="30"/>
    <n v="8"/>
    <s v="Liberado"/>
    <n v="6"/>
    <n v="6"/>
    <n v="6"/>
    <n v="0"/>
    <n v="0"/>
    <n v="0"/>
    <s v="X"/>
    <s v="0.00"/>
    <s v=""/>
    <x v="9"/>
    <s v="OTROS FABRICANTES"/>
    <s v="1359900000500"/>
    <s v=""/>
    <n v="0"/>
    <n v="0"/>
    <m/>
    <s v="7218|JA2581_1001"/>
    <n v="41"/>
    <s v="-"/>
    <m/>
    <s v="YES"/>
    <n v="6"/>
    <s v=""/>
    <s v=""/>
    <n v="0"/>
    <s v="X"/>
    <n v="1"/>
    <s v=""/>
    <s v=""/>
    <s v=""/>
    <s v=""/>
    <n v="8"/>
    <n v="0"/>
    <m/>
    <n v="-109"/>
    <n v="0"/>
    <s v=""/>
    <s v=""/>
  </r>
  <r>
    <n v="586"/>
    <s v="1359900000500"/>
    <s v="COMPRA DIRECTA ELECTRICOS/ELECTRONICOS"/>
    <s v="1101902110"/>
    <s v="1"/>
    <d v="2025-08-25T00:00:00"/>
    <s v=""/>
    <s v="4200625298"/>
    <s v="10"/>
    <d v="2025-09-02T00:00:00"/>
    <d v="2025-09-05T00:00:00"/>
    <s v=""/>
    <d v="2025-10-31T00:00:00"/>
    <n v="30"/>
    <n v="8"/>
    <s v="Liberado"/>
    <n v="1"/>
    <n v="1"/>
    <n v="1"/>
    <n v="0"/>
    <n v="0"/>
    <n v="0"/>
    <s v="X"/>
    <s v="0.00"/>
    <s v=""/>
    <x v="9"/>
    <s v="OTROS FABRICANTES"/>
    <s v="1359900000500"/>
    <s v=""/>
    <n v="0"/>
    <n v="0"/>
    <m/>
    <s v="7218|S24B05_S1076"/>
    <n v="59"/>
    <s v="-"/>
    <m/>
    <s v="YES"/>
    <n v="1"/>
    <s v=""/>
    <s v=""/>
    <n v="0"/>
    <s v="X"/>
    <n v="1"/>
    <s v=""/>
    <s v=""/>
    <s v=""/>
    <s v=""/>
    <n v="8"/>
    <n v="0"/>
    <m/>
    <n v="-91"/>
    <n v="0"/>
    <s v=""/>
    <s v=""/>
  </r>
  <r>
    <n v="587"/>
    <s v="32151703"/>
    <s v="Memoria Phoenix Contact SD FLASH 512MB"/>
    <s v="1101903948"/>
    <s v="1"/>
    <d v="2025-09-02T00:00:00"/>
    <s v=""/>
    <s v="4800003245"/>
    <s v="130"/>
    <d v="2025-09-02T00:00:00"/>
    <s v=""/>
    <s v=""/>
    <d v="2025-09-03T00:00:00"/>
    <n v="0"/>
    <n v="0"/>
    <s v=""/>
    <n v="1"/>
    <n v="1"/>
    <n v="1"/>
    <n v="0"/>
    <n v="0"/>
    <n v="0"/>
    <s v="X"/>
    <s v="0.00"/>
    <s v=""/>
    <x v="0"/>
    <s v=""/>
    <s v="2416141"/>
    <s v=""/>
    <n v="0"/>
    <n v="0"/>
    <m/>
    <s v="7218|JA2581_1001"/>
    <n v="1"/>
    <s v="-"/>
    <m/>
    <s v="YES"/>
    <n v="1"/>
    <s v=""/>
    <s v=""/>
    <n v="0"/>
    <s v="X"/>
    <n v="1"/>
    <s v=""/>
    <s v=""/>
    <s v=""/>
    <s v=""/>
    <n v="9"/>
    <n v="0"/>
    <m/>
    <n v="-149"/>
    <n v="0"/>
    <s v=""/>
    <s v=""/>
  </r>
  <r>
    <n v="588"/>
    <s v="1359900000500"/>
    <s v="COMPRA DIRECTA ELECTRICOS/ELECTRONICOS"/>
    <s v="1101904260"/>
    <s v="1"/>
    <d v="2025-09-03T00:00:00"/>
    <s v=""/>
    <s v="4200626753"/>
    <s v="10"/>
    <d v="2025-09-12T00:00:00"/>
    <d v="2025-09-17T00:00:00"/>
    <s v=""/>
    <d v="2025-11-28T00:00:00"/>
    <n v="30"/>
    <n v="8"/>
    <s v="Liberado"/>
    <n v="1"/>
    <n v="1"/>
    <n v="1"/>
    <n v="0"/>
    <n v="0"/>
    <n v="0"/>
    <s v="X"/>
    <s v="0.00"/>
    <s v=""/>
    <x v="6"/>
    <s v="OTROS FABRICANTES"/>
    <s v="1359900000500"/>
    <s v=""/>
    <n v="0"/>
    <n v="0"/>
    <m/>
    <s v="7218|S24B05_S1076"/>
    <n v="77"/>
    <s v="-"/>
    <m/>
    <s v="YES"/>
    <n v="1"/>
    <s v=""/>
    <s v=""/>
    <n v="0"/>
    <s v="X"/>
    <n v="1"/>
    <s v=""/>
    <s v=""/>
    <s v=""/>
    <s v=""/>
    <n v="9"/>
    <n v="0"/>
    <m/>
    <n v="-63"/>
    <n v="0"/>
    <s v=""/>
    <s v=""/>
  </r>
  <r>
    <n v="589"/>
    <s v="1359900000500"/>
    <s v="COMPRA DIRECTA ELECTRICOS/ELECTRONICOS"/>
    <s v="1101904270"/>
    <s v="1"/>
    <d v="2025-09-03T00:00:00"/>
    <s v=""/>
    <s v="4200626754"/>
    <s v="10"/>
    <d v="2025-09-12T00:00:00"/>
    <d v="2025-09-17T00:00:00"/>
    <s v=""/>
    <d v="2026-01-02T00:00:00"/>
    <n v="30"/>
    <n v="8"/>
    <s v="Liberado"/>
    <n v="1"/>
    <n v="1"/>
    <n v="1"/>
    <n v="0"/>
    <n v="0"/>
    <n v="0"/>
    <s v="X"/>
    <s v="0.00"/>
    <s v=""/>
    <x v="6"/>
    <s v="OTROS FABRICANTES"/>
    <s v="1359900000500"/>
    <s v=""/>
    <n v="0"/>
    <n v="0"/>
    <m/>
    <s v="7218|S24B05_S1076"/>
    <n v="112"/>
    <s v="-"/>
    <m/>
    <s v="YES"/>
    <n v="1"/>
    <s v=""/>
    <s v=""/>
    <n v="0"/>
    <s v="X"/>
    <n v="1"/>
    <s v=""/>
    <s v=""/>
    <s v=""/>
    <s v=""/>
    <n v="9"/>
    <n v="0"/>
    <m/>
    <n v="-28"/>
    <n v="0"/>
    <s v=""/>
    <s v=""/>
  </r>
  <r>
    <n v="590"/>
    <s v="26111722"/>
    <s v="Adaptador AC/DC RS PRO 100 ? 240V ac, 15"/>
    <s v="1101904399"/>
    <s v="1"/>
    <d v="2025-09-03T00:00:00"/>
    <s v=""/>
    <s v="4800003245"/>
    <s v="700"/>
    <d v="2025-09-02T00:00:00"/>
    <s v=""/>
    <s v=""/>
    <d v="2025-09-04T00:00:00"/>
    <n v="0"/>
    <n v="0"/>
    <s v=""/>
    <n v="2"/>
    <n v="2"/>
    <n v="2"/>
    <n v="0"/>
    <n v="0"/>
    <n v="0"/>
    <s v="X"/>
    <s v="0.00"/>
    <s v=""/>
    <x v="0"/>
    <s v=""/>
    <s v="2008924"/>
    <s v=""/>
    <n v="0"/>
    <n v="0"/>
    <m/>
    <s v="7218|S24B05_S1077"/>
    <n v="2"/>
    <s v="-"/>
    <m/>
    <s v="YES"/>
    <n v="2"/>
    <s v=""/>
    <s v=""/>
    <n v="0"/>
    <s v="X"/>
    <n v="1"/>
    <s v=""/>
    <s v=""/>
    <s v=""/>
    <s v=""/>
    <n v="9"/>
    <n v="0"/>
    <m/>
    <n v="-148"/>
    <n v="0"/>
    <s v=""/>
    <s v=""/>
  </r>
  <r>
    <n v="591"/>
    <s v="39121004"/>
    <s v="Adaptador AC/DC Ansmann 135 ? 370 V dc,"/>
    <s v="1101904399"/>
    <s v="2"/>
    <d v="2025-09-03T00:00:00"/>
    <s v=""/>
    <s v="4800003245"/>
    <s v="710"/>
    <d v="2025-09-02T00:00:00"/>
    <s v=""/>
    <s v=""/>
    <d v="2025-09-04T00:00:00"/>
    <n v="0"/>
    <n v="0"/>
    <s v=""/>
    <n v="2"/>
    <n v="2"/>
    <n v="2"/>
    <n v="0"/>
    <n v="0"/>
    <n v="0"/>
    <s v="X"/>
    <s v="0.00"/>
    <s v=""/>
    <x v="0"/>
    <s v=""/>
    <s v="7023261"/>
    <s v=""/>
    <n v="0"/>
    <n v="0"/>
    <m/>
    <s v="7218|S24B05_S1077"/>
    <n v="2"/>
    <s v="-"/>
    <m/>
    <s v="YES"/>
    <n v="2"/>
    <s v=""/>
    <s v=""/>
    <n v="0"/>
    <s v="X"/>
    <n v="1"/>
    <s v=""/>
    <s v=""/>
    <s v=""/>
    <s v=""/>
    <n v="9"/>
    <n v="0"/>
    <m/>
    <n v="-148"/>
    <n v="0"/>
    <s v=""/>
    <s v=""/>
  </r>
  <r>
    <n v="592"/>
    <s v=""/>
    <s v="INSTALACION SIMULADOR H175"/>
    <s v="1101904455"/>
    <s v="1"/>
    <d v="2025-09-03T00:00:00"/>
    <s v=""/>
    <s v="4300352010"/>
    <s v="20"/>
    <d v="2025-09-05T00:00:00"/>
    <d v="2025-09-17T00:00:00"/>
    <s v=""/>
    <d v="2025-10-15T00:00:00"/>
    <n v="0"/>
    <n v="0"/>
    <s v="Liberado"/>
    <n v="1"/>
    <n v="1"/>
    <n v="0"/>
    <n v="0"/>
    <n v="0"/>
    <n v="0"/>
    <s v=""/>
    <s v="0.00"/>
    <s v=""/>
    <x v="18"/>
    <s v=""/>
    <s v=""/>
    <s v=""/>
    <n v="1"/>
    <n v="1"/>
    <m/>
    <s v="7218|JA2593_1001"/>
    <n v="40"/>
    <s v="-"/>
    <m/>
    <s v=""/>
    <s v=""/>
    <s v=""/>
    <s v=""/>
    <n v="1"/>
    <s v=""/>
    <n v="0"/>
    <s v=""/>
    <s v=""/>
    <s v=""/>
    <s v=""/>
    <n v="9"/>
    <n v="1"/>
    <m/>
    <n v="-107"/>
    <n v="0"/>
    <s v=""/>
    <s v=""/>
  </r>
  <r>
    <n v="593"/>
    <s v="1359900000500"/>
    <s v="COMPRA DIRECTA ELECTRICOS/ELECTRONICOS"/>
    <s v="1101907155"/>
    <s v="1"/>
    <d v="2025-09-11T00:00:00"/>
    <s v=""/>
    <s v="4200627807"/>
    <s v="10"/>
    <d v="2025-09-19T00:00:00"/>
    <d v="2025-09-23T00:00:00"/>
    <s v=""/>
    <d v="2025-11-29T00:00:00"/>
    <n v="30"/>
    <n v="8"/>
    <s v="Liberado"/>
    <n v="3"/>
    <n v="3"/>
    <n v="3"/>
    <n v="0"/>
    <n v="0"/>
    <n v="0"/>
    <s v="X"/>
    <s v="0.00"/>
    <s v=""/>
    <x v="6"/>
    <s v="OTROS FABRICANTES"/>
    <s v="1359900000500"/>
    <s v=""/>
    <n v="0"/>
    <n v="0"/>
    <m/>
    <s v="7218|S24B05_S1074"/>
    <n v="71"/>
    <s v="-"/>
    <m/>
    <s v="YES"/>
    <n v="3"/>
    <s v=""/>
    <s v=""/>
    <n v="0"/>
    <s v="X"/>
    <n v="1"/>
    <s v=""/>
    <s v=""/>
    <s v=""/>
    <s v=""/>
    <n v="9"/>
    <n v="0"/>
    <m/>
    <n v="-62"/>
    <n v="0"/>
    <s v=""/>
    <s v=""/>
  </r>
  <r>
    <n v="594"/>
    <s v="55121704"/>
    <s v="Se&amp;#241;al de salida de emergencia S21 S"/>
    <s v="1101907243"/>
    <s v="1"/>
    <d v="2025-09-11T00:00:00"/>
    <s v=""/>
    <s v="4800003266"/>
    <s v="790"/>
    <d v="2025-09-10T00:00:00"/>
    <s v=""/>
    <s v=""/>
    <d v="2025-09-12T00:00:00"/>
    <n v="0"/>
    <n v="0"/>
    <s v=""/>
    <n v="1"/>
    <n v="1"/>
    <n v="1"/>
    <n v="0"/>
    <n v="0"/>
    <n v="0"/>
    <s v="X"/>
    <s v="0.00"/>
    <s v=""/>
    <x v="0"/>
    <s v=""/>
    <s v="2209907"/>
    <s v=""/>
    <n v="0"/>
    <n v="0"/>
    <m/>
    <s v="7218|JA2582_1001"/>
    <n v="2"/>
    <s v="-"/>
    <m/>
    <s v="YES"/>
    <n v="1"/>
    <s v=""/>
    <s v=""/>
    <n v="0"/>
    <s v="X"/>
    <n v="1"/>
    <s v=""/>
    <s v=""/>
    <s v=""/>
    <s v=""/>
    <n v="9"/>
    <n v="0"/>
    <m/>
    <n v="-140"/>
    <n v="0"/>
    <s v=""/>
    <s v=""/>
  </r>
  <r>
    <n v="595"/>
    <s v="55121704"/>
    <s v="Se&amp;#241;al de salida de emergencia con f"/>
    <s v="1101907243"/>
    <s v="2"/>
    <d v="2025-09-11T00:00:00"/>
    <s v=""/>
    <s v="4800003266"/>
    <s v="800"/>
    <d v="2025-09-10T00:00:00"/>
    <s v=""/>
    <s v=""/>
    <d v="2025-09-12T00:00:00"/>
    <n v="0"/>
    <n v="0"/>
    <s v=""/>
    <n v="1"/>
    <n v="1"/>
    <n v="1"/>
    <n v="0"/>
    <n v="0"/>
    <n v="0"/>
    <s v="X"/>
    <s v="0.00"/>
    <s v=""/>
    <x v="0"/>
    <s v=""/>
    <s v="2209885"/>
    <s v=""/>
    <n v="0"/>
    <n v="0"/>
    <m/>
    <s v="7218|JA2582_1001"/>
    <n v="2"/>
    <s v="-"/>
    <m/>
    <s v="YES"/>
    <n v="1"/>
    <s v=""/>
    <s v=""/>
    <n v="0"/>
    <s v="X"/>
    <n v="1"/>
    <s v=""/>
    <s v=""/>
    <s v=""/>
    <s v=""/>
    <n v="9"/>
    <n v="0"/>
    <m/>
    <n v="-140"/>
    <n v="0"/>
    <s v=""/>
    <s v=""/>
  </r>
  <r>
    <n v="596"/>
    <s v="55121704"/>
    <s v="Se&amp;#241;al de protecci&amp;#243;n contra inc"/>
    <s v="1101907243"/>
    <s v="3"/>
    <d v="2025-09-11T00:00:00"/>
    <s v=""/>
    <s v="4800003266"/>
    <s v="810"/>
    <d v="2025-09-10T00:00:00"/>
    <s v=""/>
    <s v=""/>
    <d v="2025-09-12T00:00:00"/>
    <n v="0"/>
    <n v="0"/>
    <s v=""/>
    <n v="1"/>
    <n v="1"/>
    <n v="1"/>
    <n v="0"/>
    <n v="0"/>
    <n v="0"/>
    <s v="X"/>
    <s v="0.00"/>
    <s v=""/>
    <x v="0"/>
    <s v=""/>
    <s v="2209929"/>
    <s v=""/>
    <n v="0"/>
    <n v="0"/>
    <m/>
    <s v="7218|JA2582_1001"/>
    <n v="2"/>
    <s v="-"/>
    <m/>
    <s v="YES"/>
    <n v="1"/>
    <s v=""/>
    <s v=""/>
    <n v="0"/>
    <s v="X"/>
    <n v="1"/>
    <s v=""/>
    <s v=""/>
    <s v=""/>
    <s v=""/>
    <n v="9"/>
    <n v="0"/>
    <m/>
    <n v="-140"/>
    <n v="0"/>
    <s v=""/>
    <s v=""/>
  </r>
  <r>
    <n v="597"/>
    <s v="55121704"/>
    <s v="Se&amp;#241;al de protecci&amp;#243;n contra inc"/>
    <s v="1101907243"/>
    <s v="4"/>
    <d v="2025-09-11T00:00:00"/>
    <s v=""/>
    <s v="4800003266"/>
    <s v="820"/>
    <d v="2025-09-10T00:00:00"/>
    <s v=""/>
    <s v=""/>
    <d v="2025-09-12T00:00:00"/>
    <n v="0"/>
    <n v="0"/>
    <s v=""/>
    <n v="1"/>
    <n v="1"/>
    <n v="1"/>
    <n v="0"/>
    <n v="0"/>
    <n v="0"/>
    <s v="X"/>
    <s v="0.00"/>
    <s v=""/>
    <x v="0"/>
    <s v=""/>
    <s v="2209930"/>
    <s v=""/>
    <n v="0"/>
    <n v="0"/>
    <m/>
    <s v="7218|JA2582_1001"/>
    <n v="2"/>
    <s v="-"/>
    <m/>
    <s v="YES"/>
    <n v="1"/>
    <s v=""/>
    <s v=""/>
    <n v="0"/>
    <s v="X"/>
    <n v="1"/>
    <s v=""/>
    <s v=""/>
    <s v=""/>
    <s v=""/>
    <n v="9"/>
    <n v="0"/>
    <m/>
    <n v="-140"/>
    <n v="0"/>
    <s v=""/>
    <s v=""/>
  </r>
  <r>
    <n v="598"/>
    <s v="44121615"/>
    <s v="GRAPADORA PETRUS 210 25H NGO"/>
    <s v="1101907259"/>
    <s v="1"/>
    <d v="2025-09-11T00:00:00"/>
    <s v=""/>
    <s v="4800003240"/>
    <s v="2540"/>
    <d v="2025-09-01T00:00:00"/>
    <s v=""/>
    <s v=""/>
    <d v="2025-09-12T00:00:00"/>
    <n v="0"/>
    <n v="0"/>
    <s v=""/>
    <n v="5"/>
    <n v="5"/>
    <n v="5"/>
    <n v="0"/>
    <n v="0"/>
    <n v="0"/>
    <s v="X"/>
    <s v="0.00"/>
    <s v=""/>
    <x v="5"/>
    <s v=""/>
    <s v="6018307"/>
    <s v=""/>
    <n v="0"/>
    <n v="0"/>
    <m/>
    <s v="7218|JA2594_1001"/>
    <n v="11"/>
    <s v="-"/>
    <m/>
    <s v="YES"/>
    <n v="5"/>
    <s v=""/>
    <s v=""/>
    <n v="0"/>
    <s v="X"/>
    <n v="1"/>
    <s v=""/>
    <s v=""/>
    <s v=""/>
    <s v=""/>
    <n v="9"/>
    <n v="0"/>
    <m/>
    <n v="-140"/>
    <n v="0"/>
    <s v=""/>
    <s v=""/>
  </r>
  <r>
    <n v="599"/>
    <s v="31161518"/>
    <s v="Tornillo Allen de cabeza cil&amp;#237;ndrica"/>
    <s v="1101908872"/>
    <s v="1"/>
    <d v="2025-09-16T00:00:00"/>
    <s v=""/>
    <s v="4800003275"/>
    <s v="560"/>
    <d v="2025-09-15T00:00:00"/>
    <s v=""/>
    <s v=""/>
    <d v="2025-09-17T00:00:00"/>
    <n v="0"/>
    <n v="0"/>
    <s v=""/>
    <n v="1"/>
    <n v="1"/>
    <n v="1"/>
    <n v="0"/>
    <n v="0"/>
    <n v="0"/>
    <s v="X"/>
    <s v="0.00"/>
    <s v=""/>
    <x v="0"/>
    <s v=""/>
    <s v="1247350"/>
    <s v=""/>
    <n v="0"/>
    <n v="0"/>
    <m/>
    <s v="7218|S24B05_S1071"/>
    <n v="2"/>
    <s v="-"/>
    <m/>
    <s v="YES"/>
    <n v="1"/>
    <s v=""/>
    <s v=""/>
    <n v="0"/>
    <s v="X"/>
    <n v="1"/>
    <s v=""/>
    <s v=""/>
    <s v=""/>
    <s v=""/>
    <n v="9"/>
    <n v="0"/>
    <m/>
    <n v="-135"/>
    <n v="0"/>
    <s v=""/>
    <s v=""/>
  </r>
  <r>
    <n v="600"/>
    <s v="39121415"/>
    <s v="Conector macho para PCB Molex serie SL d"/>
    <s v="1101909391"/>
    <s v="1"/>
    <d v="2025-09-17T00:00:00"/>
    <s v=""/>
    <s v="4800003278"/>
    <s v="360"/>
    <d v="2025-09-17T00:00:00"/>
    <s v=""/>
    <s v=""/>
    <d v="2025-09-18T00:00:00"/>
    <n v="0"/>
    <n v="0"/>
    <s v=""/>
    <n v="5"/>
    <n v="5"/>
    <n v="5"/>
    <n v="0"/>
    <n v="0"/>
    <n v="0"/>
    <s v="X"/>
    <s v="0.00"/>
    <s v=""/>
    <x v="0"/>
    <s v=""/>
    <s v="6700835"/>
    <s v=""/>
    <n v="0"/>
    <n v="0"/>
    <m/>
    <s v="7218|JA2581_1001"/>
    <n v="1"/>
    <s v="-"/>
    <m/>
    <s v="YES"/>
    <n v="5"/>
    <s v=""/>
    <s v=""/>
    <n v="0"/>
    <s v="X"/>
    <n v="1"/>
    <s v=""/>
    <s v=""/>
    <s v=""/>
    <s v=""/>
    <n v="9"/>
    <n v="0"/>
    <m/>
    <n v="-134"/>
    <n v="0"/>
    <s v=""/>
    <s v=""/>
  </r>
  <r>
    <n v="601"/>
    <s v="32121612"/>
    <s v="Resistencia Vishay, de 3.9k? &amp;#177;1%, 0"/>
    <s v="1101909391"/>
    <s v="2"/>
    <d v="2025-09-17T00:00:00"/>
    <s v=""/>
    <s v="4800003278"/>
    <s v="370"/>
    <d v="2025-09-17T00:00:00"/>
    <s v=""/>
    <s v=""/>
    <d v="2025-09-18T00:00:00"/>
    <n v="0"/>
    <n v="0"/>
    <s v=""/>
    <n v="25"/>
    <n v="25"/>
    <n v="25"/>
    <n v="0"/>
    <n v="0"/>
    <n v="0"/>
    <s v="X"/>
    <s v="0.00"/>
    <s v=""/>
    <x v="0"/>
    <s v=""/>
    <s v="6833641"/>
    <s v=""/>
    <n v="0"/>
    <n v="0"/>
    <m/>
    <s v="7218|JA2581_1001"/>
    <n v="1"/>
    <s v="-"/>
    <m/>
    <s v="YES"/>
    <n v="25"/>
    <s v=""/>
    <s v=""/>
    <n v="0"/>
    <s v="X"/>
    <n v="1"/>
    <s v=""/>
    <s v=""/>
    <s v=""/>
    <s v=""/>
    <n v="9"/>
    <n v="0"/>
    <m/>
    <n v="-134"/>
    <n v="0"/>
    <s v=""/>
    <s v=""/>
  </r>
  <r>
    <n v="602"/>
    <s v="44122109"/>
    <s v="Cinta de gancho y bucle RS PRO de color"/>
    <s v="1101910399"/>
    <s v="1"/>
    <d v="2025-09-19T00:00:00"/>
    <s v=""/>
    <s v="4800003284"/>
    <s v="100"/>
    <d v="2025-09-19T00:00:00"/>
    <s v=""/>
    <s v=""/>
    <d v="2025-09-20T00:00:00"/>
    <n v="0"/>
    <n v="0"/>
    <s v=""/>
    <n v="1"/>
    <n v="1"/>
    <n v="1"/>
    <n v="0"/>
    <n v="0"/>
    <n v="0"/>
    <s v="X"/>
    <s v="0.00"/>
    <s v=""/>
    <x v="0"/>
    <s v=""/>
    <s v="8904149"/>
    <s v=""/>
    <n v="0"/>
    <n v="0"/>
    <m/>
    <s v="7218|JA2581_1001"/>
    <n v="1"/>
    <s v="-"/>
    <m/>
    <s v="YES"/>
    <n v="1"/>
    <s v=""/>
    <s v=""/>
    <n v="0"/>
    <s v="X"/>
    <n v="1"/>
    <s v=""/>
    <s v=""/>
    <s v=""/>
    <s v=""/>
    <n v="9"/>
    <n v="0"/>
    <m/>
    <n v="-132"/>
    <n v="0"/>
    <s v=""/>
    <s v=""/>
  </r>
  <r>
    <n v="603"/>
    <s v="7889090900000"/>
    <s v="ROPA LABORAL CATALOGO INDRA"/>
    <s v="1101910728"/>
    <s v="1"/>
    <d v="2025-09-22T00:00:00"/>
    <s v=""/>
    <s v="4900011337"/>
    <s v="10"/>
    <d v="2025-09-23T00:00:00"/>
    <s v=""/>
    <s v=""/>
    <d v="2025-12-31T00:00:00"/>
    <n v="40"/>
    <n v="8"/>
    <s v=""/>
    <n v="1"/>
    <n v="1"/>
    <n v="1"/>
    <n v="0"/>
    <n v="0"/>
    <n v="0"/>
    <s v="X"/>
    <s v="0.00"/>
    <s v=""/>
    <x v="27"/>
    <s v="INDRA SISTEMAS S.A."/>
    <s v="7889090900000"/>
    <s v=""/>
    <n v="0"/>
    <n v="0"/>
    <m/>
    <s v="7218|2GP240_1020"/>
    <n v="99"/>
    <s v="-"/>
    <m/>
    <s v="YES"/>
    <n v="1"/>
    <s v=""/>
    <s v=""/>
    <n v="0"/>
    <s v="X"/>
    <n v="1"/>
    <s v=""/>
    <s v=""/>
    <s v=""/>
    <s v=""/>
    <n v="9"/>
    <n v="0"/>
    <m/>
    <n v="-30"/>
    <n v="0"/>
    <s v=""/>
    <s v=""/>
  </r>
  <r>
    <n v="604"/>
    <s v="1709800000500"/>
    <s v="COMPRA DIRECTA FERRETERIA Y HERRAMIENTAS"/>
    <s v="1101910881"/>
    <s v="1"/>
    <d v="2025-09-22T00:00:00"/>
    <s v=""/>
    <s v="4200628789"/>
    <s v="10"/>
    <d v="2025-09-26T00:00:00"/>
    <d v="2025-09-29T00:00:00"/>
    <s v=""/>
    <d v="2025-11-14T00:00:00"/>
    <n v="30"/>
    <n v="8"/>
    <s v="Liberado"/>
    <n v="1"/>
    <n v="1"/>
    <n v="1"/>
    <n v="0"/>
    <n v="0"/>
    <n v="0"/>
    <s v="X"/>
    <s v="0.00"/>
    <s v=""/>
    <x v="23"/>
    <s v="OTROS FABRICANTES"/>
    <s v="1709800000500"/>
    <s v=""/>
    <n v="0"/>
    <n v="0"/>
    <m/>
    <s v="7218|S24B05_S1076"/>
    <n v="49"/>
    <s v="-"/>
    <m/>
    <s v="YES"/>
    <n v="1"/>
    <s v=""/>
    <s v=""/>
    <n v="0"/>
    <s v="X"/>
    <n v="1"/>
    <s v=""/>
    <s v=""/>
    <s v=""/>
    <s v=""/>
    <n v="9"/>
    <n v="0"/>
    <m/>
    <n v="-77"/>
    <n v="0"/>
    <s v=""/>
    <s v=""/>
  </r>
  <r>
    <n v="605"/>
    <s v="7889090900000"/>
    <s v="ROPA LABORAL CATALOGO INDRA"/>
    <s v="1101911213"/>
    <s v="1"/>
    <d v="2025-09-23T00:00:00"/>
    <s v=""/>
    <s v="4900011345"/>
    <s v="10"/>
    <d v="2025-09-23T00:00:00"/>
    <s v=""/>
    <s v=""/>
    <d v="2025-11-30T00:00:00"/>
    <n v="40"/>
    <n v="8"/>
    <s v=""/>
    <n v="1"/>
    <n v="1"/>
    <n v="1"/>
    <n v="0"/>
    <n v="0"/>
    <n v="0"/>
    <s v="X"/>
    <s v="0.00"/>
    <s v=""/>
    <x v="27"/>
    <s v="INDRA SISTEMAS S.A."/>
    <s v="7889090900000"/>
    <s v=""/>
    <n v="0"/>
    <n v="0"/>
    <m/>
    <s v="7218|JA2594_1001"/>
    <n v="68"/>
    <s v="-"/>
    <m/>
    <s v="YES"/>
    <n v="1"/>
    <s v=""/>
    <s v=""/>
    <n v="0"/>
    <s v="X"/>
    <n v="1"/>
    <s v=""/>
    <s v=""/>
    <s v=""/>
    <s v=""/>
    <n v="9"/>
    <n v="0"/>
    <m/>
    <n v="-61"/>
    <n v="0"/>
    <s v=""/>
    <s v=""/>
  </r>
  <r>
    <n v="606"/>
    <s v="55121612"/>
    <s v="PK20 ETQ LSR 210X297 VDE FLUO APLI 2881"/>
    <s v="1101911902"/>
    <s v="1"/>
    <d v="2025-09-24T00:00:00"/>
    <s v=""/>
    <s v="4800003240"/>
    <s v="4640"/>
    <d v="2025-09-01T00:00:00"/>
    <s v=""/>
    <s v=""/>
    <d v="2025-09-25T00:00:00"/>
    <n v="0"/>
    <n v="0"/>
    <s v=""/>
    <n v="2"/>
    <n v="2"/>
    <n v="2"/>
    <n v="0"/>
    <n v="0"/>
    <n v="0"/>
    <s v="X"/>
    <s v="0.00"/>
    <s v=""/>
    <x v="5"/>
    <s v=""/>
    <s v="993168"/>
    <s v=""/>
    <n v="0"/>
    <n v="0"/>
    <m/>
    <s v="7218|JA2594_1001"/>
    <n v="24"/>
    <s v="-"/>
    <m/>
    <s v="YES"/>
    <n v="2"/>
    <s v=""/>
    <s v=""/>
    <n v="0"/>
    <s v="X"/>
    <n v="1"/>
    <s v=""/>
    <s v=""/>
    <s v=""/>
    <s v=""/>
    <n v="9"/>
    <n v="0"/>
    <m/>
    <n v="-127"/>
    <n v="0"/>
    <s v=""/>
    <s v=""/>
  </r>
  <r>
    <n v="607"/>
    <s v="1709800000500"/>
    <s v="COMPRA DIRECTA FERRETERIA Y HERRAMIENTAS"/>
    <s v="1101911917"/>
    <s v="1"/>
    <d v="2025-09-24T00:00:00"/>
    <s v=""/>
    <s v="4200628787"/>
    <s v="10"/>
    <d v="2025-09-26T00:00:00"/>
    <d v="2025-09-29T00:00:00"/>
    <s v=""/>
    <d v="2025-11-16T00:00:00"/>
    <n v="30"/>
    <n v="8"/>
    <s v="Liberado"/>
    <n v="1"/>
    <n v="1"/>
    <n v="1"/>
    <n v="0"/>
    <n v="0"/>
    <n v="0"/>
    <s v="X"/>
    <s v="0.00"/>
    <s v=""/>
    <x v="23"/>
    <s v="OTROS FABRICANTES"/>
    <s v="1709800000500"/>
    <s v=""/>
    <n v="0"/>
    <n v="0"/>
    <m/>
    <s v="7218|S24B05_S107G"/>
    <n v="51"/>
    <s v="-"/>
    <m/>
    <s v="YES"/>
    <n v="1"/>
    <s v=""/>
    <s v=""/>
    <n v="0"/>
    <s v="X"/>
    <n v="1"/>
    <s v=""/>
    <s v=""/>
    <s v=""/>
    <s v=""/>
    <n v="9"/>
    <n v="0"/>
    <m/>
    <n v="-75"/>
    <n v="0"/>
    <s v=""/>
    <s v=""/>
  </r>
  <r>
    <n v="608"/>
    <s v="32111601"/>
    <s v="Fototransistor NPN Vishay sensible a IR,"/>
    <s v="1101912966"/>
    <s v="1"/>
    <d v="2025-09-26T00:00:00"/>
    <s v=""/>
    <s v="4800003291"/>
    <s v="530"/>
    <d v="2025-09-25T00:00:00"/>
    <s v=""/>
    <s v=""/>
    <d v="2025-09-27T00:00:00"/>
    <n v="0"/>
    <n v="0"/>
    <s v=""/>
    <n v="10"/>
    <n v="10"/>
    <n v="10"/>
    <n v="0"/>
    <n v="0"/>
    <n v="0"/>
    <s v="X"/>
    <s v="0.00"/>
    <s v=""/>
    <x v="0"/>
    <s v=""/>
    <s v="7082822"/>
    <s v=""/>
    <n v="0"/>
    <n v="0"/>
    <m/>
    <s v="7218|S24B05_S1076"/>
    <n v="2"/>
    <s v="-"/>
    <m/>
    <s v="YES"/>
    <n v="10"/>
    <s v=""/>
    <s v=""/>
    <n v="0"/>
    <s v="X"/>
    <n v="1"/>
    <s v=""/>
    <s v=""/>
    <s v=""/>
    <s v=""/>
    <n v="9"/>
    <n v="0"/>
    <m/>
    <n v="-125"/>
    <n v="0"/>
    <s v=""/>
    <s v=""/>
  </r>
  <r>
    <n v="609"/>
    <s v="1359900000500"/>
    <s v="COMPRA DIRECTA ELECTRICOS/ELECTRONICOS"/>
    <s v="1101912981"/>
    <s v="1"/>
    <d v="2025-09-26T00:00:00"/>
    <s v=""/>
    <s v="4200630006"/>
    <s v="10"/>
    <d v="2025-10-06T00:00:00"/>
    <d v="2025-10-07T00:00:00"/>
    <s v=""/>
    <d v="2025-11-29T00:00:00"/>
    <n v="30"/>
    <n v="8"/>
    <s v="Liberado"/>
    <n v="1"/>
    <n v="1"/>
    <n v="1"/>
    <n v="0"/>
    <n v="0"/>
    <n v="0"/>
    <s v="X"/>
    <s v="0.00"/>
    <s v=""/>
    <x v="6"/>
    <s v="OTROS FABRICANTES"/>
    <s v="1359900000500"/>
    <s v=""/>
    <n v="0"/>
    <n v="0"/>
    <m/>
    <s v="7218|S24B05_S1076"/>
    <n v="54"/>
    <s v="-"/>
    <m/>
    <s v="YES"/>
    <n v="1"/>
    <s v=""/>
    <s v=""/>
    <n v="0"/>
    <s v="X"/>
    <n v="1"/>
    <s v=""/>
    <s v=""/>
    <s v=""/>
    <s v=""/>
    <n v="9"/>
    <n v="0"/>
    <m/>
    <n v="-62"/>
    <n v="0"/>
    <s v=""/>
    <s v=""/>
  </r>
  <r>
    <n v="610"/>
    <s v="1359900000500"/>
    <s v="COMPRA DIRECTA ELECTRICOS/ELECTRONICOS"/>
    <s v="1101913015"/>
    <s v="1"/>
    <d v="2025-09-26T00:00:00"/>
    <s v=""/>
    <s v="4200630007"/>
    <s v="10"/>
    <d v="2025-10-06T00:00:00"/>
    <d v="2025-10-07T00:00:00"/>
    <s v=""/>
    <d v="2025-11-27T00:00:00"/>
    <n v="30"/>
    <n v="8"/>
    <s v="Liberado"/>
    <n v="2"/>
    <n v="2"/>
    <n v="2"/>
    <n v="0"/>
    <n v="0"/>
    <n v="0"/>
    <s v="X"/>
    <s v="0.00"/>
    <s v=""/>
    <x v="35"/>
    <s v="OTROS FABRICANTES"/>
    <s v="1359900000500"/>
    <s v=""/>
    <n v="0"/>
    <n v="0"/>
    <m/>
    <s v="7218|S24B05_S1074"/>
    <n v="52"/>
    <s v="-"/>
    <m/>
    <s v="YES"/>
    <n v="2"/>
    <s v=""/>
    <s v=""/>
    <n v="0"/>
    <s v="X"/>
    <n v="1"/>
    <s v=""/>
    <s v=""/>
    <s v=""/>
    <s v=""/>
    <n v="9"/>
    <n v="0"/>
    <m/>
    <n v="-64"/>
    <n v="0"/>
    <s v=""/>
    <s v=""/>
  </r>
  <r>
    <n v="611"/>
    <s v="32000000"/>
    <s v="Funda termorrectr&amp;#225;ctil TE Connectiv"/>
    <s v="1101913156"/>
    <s v="1"/>
    <d v="2025-09-26T00:00:00"/>
    <s v=""/>
    <s v="4800003291"/>
    <s v="590"/>
    <d v="2025-09-25T00:00:00"/>
    <s v=""/>
    <s v=""/>
    <d v="2025-09-27T00:00:00"/>
    <n v="40"/>
    <n v="8"/>
    <s v=""/>
    <n v="2"/>
    <n v="2"/>
    <n v="2"/>
    <n v="0"/>
    <n v="0"/>
    <n v="0"/>
    <s v="X"/>
    <s v="0.00"/>
    <s v=""/>
    <x v="0"/>
    <s v=""/>
    <s v="7183317P"/>
    <s v=""/>
    <n v="0"/>
    <n v="0"/>
    <m/>
    <s v="7218|S24B05_S08"/>
    <n v="2"/>
    <s v="-"/>
    <m/>
    <s v="YES"/>
    <n v="2"/>
    <s v=""/>
    <s v=""/>
    <n v="0"/>
    <s v="X"/>
    <n v="1"/>
    <s v=""/>
    <s v=""/>
    <s v=""/>
    <s v=""/>
    <n v="9"/>
    <n v="0"/>
    <m/>
    <n v="-125"/>
    <n v="0"/>
    <s v=""/>
    <s v=""/>
  </r>
  <r>
    <n v="612"/>
    <s v=""/>
    <s v="CONEXIÓN CENTRALITAS INCENDIOS"/>
    <s v="1101915959"/>
    <s v="1"/>
    <d v="2025-10-03T00:00:00"/>
    <s v=""/>
    <s v="4300353869"/>
    <s v="10"/>
    <d v="2025-10-07T00:00:00"/>
    <d v="2025-10-07T00:00:00"/>
    <s v=""/>
    <d v="2026-01-31T00:00:00"/>
    <n v="0"/>
    <n v="0"/>
    <s v="Liberado"/>
    <n v="1"/>
    <n v="1"/>
    <n v="0"/>
    <n v="0"/>
    <n v="0"/>
    <n v="0"/>
    <s v=""/>
    <s v="0.00"/>
    <s v=""/>
    <x v="31"/>
    <s v=""/>
    <s v=""/>
    <s v=""/>
    <n v="0"/>
    <n v="0"/>
    <m/>
    <s v="7218|S24B05_S1076"/>
    <n v="116"/>
    <s v="-"/>
    <m/>
    <s v=""/>
    <s v=""/>
    <s v=""/>
    <s v=""/>
    <n v="0"/>
    <s v=""/>
    <n v="0"/>
    <s v=""/>
    <s v=""/>
    <s v=""/>
    <s v=""/>
    <n v="10"/>
    <n v="1"/>
    <m/>
    <n v="1"/>
    <n v="1"/>
    <n v="0"/>
    <s v=""/>
  </r>
  <r>
    <n v="613"/>
    <s v="39121004"/>
    <s v="Fuente de alimentaci&amp;#243;n conmutada Ex"/>
    <s v="1101915964"/>
    <s v="1"/>
    <d v="2025-10-03T00:00:00"/>
    <s v=""/>
    <s v="4800003318"/>
    <s v="80"/>
    <d v="2025-10-03T00:00:00"/>
    <s v=""/>
    <s v=""/>
    <d v="2025-10-04T00:00:00"/>
    <n v="0"/>
    <n v="0"/>
    <s v=""/>
    <n v="2"/>
    <n v="2"/>
    <n v="2"/>
    <n v="0"/>
    <n v="0"/>
    <n v="0"/>
    <s v="X"/>
    <s v="0.00"/>
    <s v=""/>
    <x v="0"/>
    <s v=""/>
    <s v="6273787"/>
    <s v=""/>
    <n v="0"/>
    <n v="0"/>
    <m/>
    <s v="7218|S24B05_S1074"/>
    <n v="1"/>
    <s v="-"/>
    <m/>
    <s v="YES"/>
    <n v="2"/>
    <s v=""/>
    <s v=""/>
    <n v="0"/>
    <s v="X"/>
    <n v="1"/>
    <s v=""/>
    <s v=""/>
    <s v=""/>
    <s v=""/>
    <n v="10"/>
    <n v="0"/>
    <m/>
    <n v="-118"/>
    <n v="0"/>
    <s v=""/>
    <s v=""/>
  </r>
  <r>
    <n v="614"/>
    <s v="1359900000500"/>
    <s v="COMPRA DIRECTA ELECTRICOS/ELECTRONICOS"/>
    <s v="1101916037"/>
    <s v="1"/>
    <d v="2025-10-03T00:00:00"/>
    <s v=""/>
    <s v="4200630828"/>
    <s v="10"/>
    <d v="2025-10-10T00:00:00"/>
    <d v="2025-10-14T00:00:00"/>
    <s v=""/>
    <d v="2025-12-31T00:00:00"/>
    <n v="30"/>
    <n v="8"/>
    <s v="Liberado"/>
    <n v="5"/>
    <n v="5"/>
    <n v="5"/>
    <n v="0"/>
    <n v="0"/>
    <n v="0"/>
    <s v="X"/>
    <s v="0.00"/>
    <s v=""/>
    <x v="6"/>
    <s v="OTROS FABRICANTES"/>
    <s v="1359900000500"/>
    <s v=""/>
    <n v="0"/>
    <n v="0"/>
    <m/>
    <s v="7218|JA2578_1001"/>
    <n v="82"/>
    <s v="-"/>
    <m/>
    <s v="YES"/>
    <n v="5"/>
    <s v=""/>
    <s v=""/>
    <n v="0"/>
    <s v="X"/>
    <n v="1"/>
    <s v=""/>
    <s v=""/>
    <s v=""/>
    <s v=""/>
    <n v="10"/>
    <n v="0"/>
    <m/>
    <n v="-30"/>
    <n v="0"/>
    <s v=""/>
    <s v=""/>
  </r>
  <r>
    <n v="615"/>
    <s v="1359900000500"/>
    <s v="COMPRA DIRECTA ELECTRICOS/ELECTRONICOS"/>
    <s v="1101916037"/>
    <s v="2"/>
    <d v="2025-10-03T00:00:00"/>
    <s v=""/>
    <s v="4200630828"/>
    <s v="20"/>
    <d v="2025-10-10T00:00:00"/>
    <d v="2025-10-14T00:00:00"/>
    <s v=""/>
    <d v="2025-12-31T00:00:00"/>
    <n v="30"/>
    <n v="8"/>
    <s v="Liberado"/>
    <n v="1"/>
    <n v="1"/>
    <n v="1"/>
    <n v="0"/>
    <n v="0"/>
    <n v="0"/>
    <s v="X"/>
    <s v="0.00"/>
    <s v=""/>
    <x v="6"/>
    <s v="OTROS FABRICANTES"/>
    <s v="1359900000500"/>
    <s v=""/>
    <n v="0"/>
    <n v="0"/>
    <m/>
    <s v="7218|JA2578_1001"/>
    <n v="82"/>
    <s v="-"/>
    <m/>
    <s v="YES"/>
    <n v="1"/>
    <s v=""/>
    <s v=""/>
    <n v="0"/>
    <s v="X"/>
    <n v="1"/>
    <s v=""/>
    <s v=""/>
    <s v=""/>
    <s v=""/>
    <n v="10"/>
    <n v="0"/>
    <m/>
    <n v="-30"/>
    <n v="0"/>
    <s v=""/>
    <s v=""/>
  </r>
  <r>
    <n v="616"/>
    <s v="1359900000500"/>
    <s v="COMPRA DIRECTA ELECTRICOS/ELECTRONICOS"/>
    <s v="1101916037"/>
    <s v="3"/>
    <d v="2025-10-03T00:00:00"/>
    <s v=""/>
    <s v="4200630828"/>
    <s v="30"/>
    <d v="2025-10-10T00:00:00"/>
    <d v="2025-10-14T00:00:00"/>
    <s v=""/>
    <d v="2025-12-31T00:00:00"/>
    <n v="30"/>
    <n v="8"/>
    <s v="Liberado"/>
    <n v="1"/>
    <n v="1"/>
    <n v="1"/>
    <n v="0"/>
    <n v="0"/>
    <n v="0"/>
    <s v="X"/>
    <s v="0.00"/>
    <s v=""/>
    <x v="6"/>
    <s v="OTROS FABRICANTES"/>
    <s v="1359900000500"/>
    <s v=""/>
    <n v="0"/>
    <n v="0"/>
    <m/>
    <s v="7218|JA2578_1001"/>
    <n v="82"/>
    <s v="-"/>
    <m/>
    <s v="YES"/>
    <n v="1"/>
    <s v=""/>
    <s v=""/>
    <n v="0"/>
    <s v="X"/>
    <n v="1"/>
    <s v=""/>
    <s v=""/>
    <s v=""/>
    <s v=""/>
    <n v="10"/>
    <n v="0"/>
    <m/>
    <n v="-30"/>
    <n v="0"/>
    <s v=""/>
    <s v=""/>
  </r>
  <r>
    <n v="617"/>
    <s v="39121421"/>
    <s v="Conector de potencia industrial Macho, F"/>
    <s v="1101916440"/>
    <s v="1"/>
    <d v="2025-10-06T00:00:00"/>
    <s v=""/>
    <s v="4800003320"/>
    <s v="280"/>
    <d v="2025-10-06T00:00:00"/>
    <s v=""/>
    <s v=""/>
    <d v="2025-10-07T00:00:00"/>
    <n v="0"/>
    <n v="0"/>
    <s v=""/>
    <n v="1"/>
    <n v="1"/>
    <n v="1"/>
    <n v="0"/>
    <n v="0"/>
    <n v="0"/>
    <s v="X"/>
    <s v="0.00"/>
    <s v=""/>
    <x v="0"/>
    <s v=""/>
    <s v="5306101"/>
    <s v=""/>
    <n v="0"/>
    <n v="0"/>
    <m/>
    <s v="7218|JA2581_1001"/>
    <n v="1"/>
    <s v="-"/>
    <m/>
    <s v="YES"/>
    <n v="1"/>
    <s v=""/>
    <s v=""/>
    <n v="0"/>
    <s v="X"/>
    <n v="1"/>
    <s v=""/>
    <s v=""/>
    <s v=""/>
    <s v=""/>
    <n v="10"/>
    <n v="0"/>
    <m/>
    <n v="-115"/>
    <n v="0"/>
    <s v=""/>
    <s v=""/>
  </r>
  <r>
    <n v="618"/>
    <s v="55121704"/>
    <s v="Se&amp;#241;al de protecci&amp;#243;n contra inc"/>
    <s v="1101917916"/>
    <s v="1"/>
    <d v="2025-10-09T00:00:00"/>
    <s v=""/>
    <s v="4800003327"/>
    <s v="50"/>
    <d v="2025-10-08T00:00:00"/>
    <s v=""/>
    <s v=""/>
    <d v="2025-10-10T00:00:00"/>
    <n v="0"/>
    <n v="0"/>
    <s v=""/>
    <n v="1"/>
    <n v="1"/>
    <n v="1"/>
    <n v="0"/>
    <n v="0"/>
    <n v="0"/>
    <s v="X"/>
    <s v="0.00"/>
    <s v=""/>
    <x v="0"/>
    <s v=""/>
    <s v="2209872"/>
    <s v=""/>
    <n v="0"/>
    <n v="0"/>
    <m/>
    <s v="7218|JA2582_1001"/>
    <n v="2"/>
    <s v="-"/>
    <m/>
    <s v="YES"/>
    <n v="1"/>
    <s v=""/>
    <s v=""/>
    <n v="0"/>
    <s v="X"/>
    <n v="1"/>
    <s v=""/>
    <s v=""/>
    <s v=""/>
    <s v=""/>
    <n v="10"/>
    <n v="0"/>
    <m/>
    <n v="-112"/>
    <n v="0"/>
    <s v=""/>
    <s v=""/>
  </r>
  <r>
    <n v="619"/>
    <s v="1359900000500"/>
    <s v="COMPRA DIRECTA ELECTRICOS/ELECTRONICOS"/>
    <s v="1101918375"/>
    <s v="1"/>
    <d v="2025-10-09T00:00:00"/>
    <s v=""/>
    <s v="4200631682"/>
    <s v="10"/>
    <d v="2025-10-16T00:00:00"/>
    <d v="2025-10-21T00:00:00"/>
    <s v=""/>
    <d v="2025-12-31T00:00:00"/>
    <n v="30"/>
    <n v="8"/>
    <s v="Liberado"/>
    <n v="1"/>
    <n v="1"/>
    <n v="1"/>
    <n v="0"/>
    <n v="0"/>
    <n v="0"/>
    <s v="X"/>
    <s v="0.00"/>
    <s v=""/>
    <x v="6"/>
    <s v="OTROS FABRICANTES"/>
    <s v="1359900000500"/>
    <s v=""/>
    <n v="0"/>
    <n v="0"/>
    <m/>
    <s v="7218|JA2578_1001"/>
    <n v="76"/>
    <s v="-"/>
    <m/>
    <s v="YES"/>
    <n v="1"/>
    <s v=""/>
    <s v=""/>
    <n v="0"/>
    <s v="X"/>
    <n v="1"/>
    <s v=""/>
    <s v=""/>
    <s v=""/>
    <s v=""/>
    <n v="10"/>
    <n v="0"/>
    <m/>
    <n v="-30"/>
    <n v="0"/>
    <s v=""/>
    <s v=""/>
  </r>
  <r>
    <n v="620"/>
    <s v="39121529"/>
    <s v="Contactor ABB ESB25-40N-01 ESB de 4 polo"/>
    <s v="1101918581"/>
    <s v="1"/>
    <d v="2025-10-10T00:00:00"/>
    <s v=""/>
    <s v="4800003329"/>
    <s v="630"/>
    <d v="2025-10-09T00:00:00"/>
    <s v=""/>
    <s v=""/>
    <d v="2025-10-11T00:00:00"/>
    <n v="0"/>
    <n v="0"/>
    <s v=""/>
    <n v="1"/>
    <n v="1"/>
    <n v="1"/>
    <n v="0"/>
    <n v="0"/>
    <n v="0"/>
    <s v="X"/>
    <s v="0.00"/>
    <s v=""/>
    <x v="0"/>
    <s v=""/>
    <s v="2111460"/>
    <s v=""/>
    <n v="0"/>
    <n v="0"/>
    <m/>
    <s v="7218|S24B05_S1074"/>
    <n v="2"/>
    <s v="-"/>
    <m/>
    <s v="YES"/>
    <n v="1"/>
    <s v=""/>
    <s v=""/>
    <n v="0"/>
    <s v="X"/>
    <n v="1"/>
    <s v=""/>
    <s v=""/>
    <s v=""/>
    <s v=""/>
    <n v="10"/>
    <n v="0"/>
    <m/>
    <n v="-111"/>
    <n v="0"/>
    <s v=""/>
    <s v=""/>
  </r>
  <r>
    <n v="621"/>
    <s v=""/>
    <s v="PROGRAMACIÓN CENTRALITA DE INCENDIOS"/>
    <s v="1101920430"/>
    <s v="1"/>
    <d v="2025-10-15T00:00:00"/>
    <s v=""/>
    <s v="4300354754"/>
    <s v="10"/>
    <d v="2025-10-23T00:00:00"/>
    <d v="2025-11-18T00:00:00"/>
    <s v=""/>
    <d v="2025-11-30T00:00:00"/>
    <n v="0"/>
    <n v="0"/>
    <s v="Liberado"/>
    <n v="1"/>
    <n v="1"/>
    <n v="0"/>
    <n v="0"/>
    <n v="0"/>
    <n v="0"/>
    <s v=""/>
    <s v="0.00"/>
    <s v=""/>
    <x v="36"/>
    <s v=""/>
    <s v=""/>
    <s v=""/>
    <n v="2"/>
    <n v="2"/>
    <m/>
    <s v="7218|S24B05_S1076"/>
    <n v="38"/>
    <s v="-"/>
    <m/>
    <s v=""/>
    <s v=""/>
    <s v=""/>
    <s v=""/>
    <n v="1"/>
    <s v=""/>
    <n v="0"/>
    <s v=""/>
    <s v=""/>
    <s v=""/>
    <s v=""/>
    <n v="10"/>
    <n v="1"/>
    <m/>
    <n v="-61"/>
    <n v="0"/>
    <s v=""/>
    <s v=""/>
  </r>
  <r>
    <n v="622"/>
    <s v="1709800000500"/>
    <s v="COMPRA DIRECTA FERRETERIA Y HERRAMIENTAS"/>
    <s v="1101920785"/>
    <s v="1"/>
    <d v="2025-10-16T00:00:00"/>
    <s v=""/>
    <s v="4200633117"/>
    <s v="10"/>
    <d v="2025-10-28T00:00:00"/>
    <d v="2025-10-30T00:00:00"/>
    <s v=""/>
    <d v="2025-12-08T00:00:00"/>
    <n v="30"/>
    <n v="8"/>
    <s v="Liberado"/>
    <n v="5"/>
    <n v="5"/>
    <n v="5"/>
    <n v="0"/>
    <n v="0"/>
    <n v="0"/>
    <s v="X"/>
    <s v="0.00"/>
    <s v=""/>
    <x v="16"/>
    <s v="OTROS FABRICANTES"/>
    <s v="1709800000500"/>
    <s v=""/>
    <n v="0"/>
    <n v="0"/>
    <m/>
    <s v="7218|JA2593_1001"/>
    <n v="41"/>
    <s v="-"/>
    <m/>
    <s v="YES"/>
    <n v="5"/>
    <s v=""/>
    <s v=""/>
    <n v="0"/>
    <s v="X"/>
    <n v="1"/>
    <s v=""/>
    <s v=""/>
    <s v=""/>
    <s v=""/>
    <n v="10"/>
    <n v="0"/>
    <m/>
    <n v="-53"/>
    <n v="0"/>
    <s v=""/>
    <s v=""/>
  </r>
  <r>
    <n v="623"/>
    <s v="7889090900000"/>
    <s v="ROPA LABORAL CATALOGO INDRA"/>
    <s v="1101921504"/>
    <s v="1"/>
    <d v="2025-10-20T00:00:00"/>
    <s v=""/>
    <s v="4900011607"/>
    <s v="10"/>
    <d v="2025-10-20T00:00:00"/>
    <s v=""/>
    <s v=""/>
    <d v="2025-12-31T00:00:00"/>
    <n v="0"/>
    <n v="8"/>
    <s v=""/>
    <n v="1"/>
    <n v="1"/>
    <n v="1"/>
    <n v="0"/>
    <n v="0"/>
    <n v="0"/>
    <s v="X"/>
    <s v="0.00"/>
    <s v=""/>
    <x v="27"/>
    <s v="INDRA SISTEMAS S.A."/>
    <s v="7889090900000"/>
    <s v=""/>
    <n v="0"/>
    <n v="0"/>
    <m/>
    <s v="7218|JA2594_1001"/>
    <n v="72"/>
    <s v="-"/>
    <m/>
    <s v="YES"/>
    <n v="1"/>
    <s v=""/>
    <s v=""/>
    <n v="0"/>
    <s v="X"/>
    <n v="1"/>
    <s v=""/>
    <s v=""/>
    <s v=""/>
    <s v=""/>
    <n v="10"/>
    <n v="0"/>
    <m/>
    <n v="-30"/>
    <n v="0"/>
    <s v=""/>
    <s v=""/>
  </r>
  <r>
    <n v="624"/>
    <s v="1359900000500"/>
    <s v="COMPRA DIRECTA ELECTRICOS/ELECTRONICOS"/>
    <s v="1101921894"/>
    <s v="1"/>
    <d v="2025-10-20T00:00:00"/>
    <s v=""/>
    <s v="4200634297"/>
    <s v="10"/>
    <d v="2025-11-04T00:00:00"/>
    <d v="2025-11-05T00:00:00"/>
    <s v=""/>
    <d v="2025-12-31T00:00:00"/>
    <n v="30"/>
    <n v="8"/>
    <s v="Liberado"/>
    <n v="7"/>
    <n v="7"/>
    <n v="7"/>
    <n v="0"/>
    <n v="0"/>
    <n v="0"/>
    <s v="X"/>
    <s v="0.00"/>
    <s v=""/>
    <x v="6"/>
    <s v="OTROS FABRICANTES"/>
    <s v="1359900000500"/>
    <s v=""/>
    <n v="0"/>
    <n v="0"/>
    <m/>
    <s v="7218|S24B05_S1074"/>
    <n v="57"/>
    <s v="-"/>
    <m/>
    <s v="YES"/>
    <n v="7"/>
    <s v=""/>
    <s v=""/>
    <n v="0"/>
    <s v="X"/>
    <n v="1"/>
    <s v=""/>
    <s v=""/>
    <s v=""/>
    <s v=""/>
    <n v="10"/>
    <n v="0"/>
    <m/>
    <n v="-30"/>
    <n v="0"/>
    <s v=""/>
    <s v=""/>
  </r>
  <r>
    <n v="625"/>
    <s v="31201503"/>
    <s v="Cinta de enmascarar de Papel 3M SCOTCH 1"/>
    <s v="1101923738"/>
    <s v="1"/>
    <d v="2025-10-23T00:00:00"/>
    <s v=""/>
    <s v="4800003359"/>
    <s v="170"/>
    <d v="2025-10-23T00:00:00"/>
    <s v=""/>
    <s v=""/>
    <d v="2025-10-24T00:00:00"/>
    <n v="0"/>
    <n v="0"/>
    <s v=""/>
    <n v="5"/>
    <n v="5"/>
    <n v="5"/>
    <n v="0"/>
    <n v="0"/>
    <n v="0"/>
    <s v="X"/>
    <s v="0.00"/>
    <s v=""/>
    <x v="0"/>
    <s v=""/>
    <s v="1240913"/>
    <s v=""/>
    <n v="0"/>
    <n v="0"/>
    <m/>
    <s v="7218|S24B05_S1071"/>
    <n v="1"/>
    <s v="-"/>
    <m/>
    <s v="YES"/>
    <n v="5"/>
    <s v=""/>
    <s v=""/>
    <n v="0"/>
    <s v="X"/>
    <n v="1"/>
    <s v=""/>
    <s v=""/>
    <s v=""/>
    <s v=""/>
    <n v="10"/>
    <n v="0"/>
    <m/>
    <n v="-98"/>
    <n v="0"/>
    <s v=""/>
    <s v=""/>
  </r>
  <r>
    <n v="626"/>
    <s v="39121402"/>
    <s v="Clavija Kopp de 2P de color Negro, para"/>
    <s v="1101923956"/>
    <s v="1"/>
    <d v="2025-10-23T00:00:00"/>
    <s v=""/>
    <s v="4800003359"/>
    <s v="620"/>
    <d v="2025-10-23T00:00:00"/>
    <s v=""/>
    <s v=""/>
    <d v="2025-10-24T00:00:00"/>
    <n v="0"/>
    <n v="0"/>
    <s v=""/>
    <n v="2"/>
    <n v="2"/>
    <n v="2"/>
    <n v="0"/>
    <n v="0"/>
    <n v="0"/>
    <s v="X"/>
    <s v="0.00"/>
    <s v=""/>
    <x v="0"/>
    <s v=""/>
    <s v="2425782"/>
    <s v=""/>
    <n v="0"/>
    <n v="0"/>
    <m/>
    <s v="7218|JA2581_1001"/>
    <n v="1"/>
    <s v="-"/>
    <m/>
    <s v="YES"/>
    <n v="2"/>
    <s v=""/>
    <s v=""/>
    <n v="0"/>
    <s v="X"/>
    <n v="1"/>
    <s v=""/>
    <s v=""/>
    <s v=""/>
    <s v=""/>
    <n v="10"/>
    <n v="0"/>
    <m/>
    <n v="-98"/>
    <n v="0"/>
    <s v=""/>
    <s v=""/>
  </r>
  <r>
    <n v="627"/>
    <s v="3220190900000"/>
    <s v="ACCESORIOS PARA MONITORES / TELEVISIONES"/>
    <s v="1101926538"/>
    <s v="1"/>
    <d v="2025-10-29T00:00:00"/>
    <s v=""/>
    <s v="4200634682"/>
    <s v="10"/>
    <d v="2025-11-06T00:00:00"/>
    <d v="2025-11-06T00:00:00"/>
    <s v=""/>
    <d v="2025-11-11T00:00:00"/>
    <n v="60"/>
    <n v="8"/>
    <s v="Liberado"/>
    <n v="1"/>
    <n v="1"/>
    <n v="1"/>
    <n v="0"/>
    <n v="0"/>
    <n v="0"/>
    <s v="X"/>
    <s v="0.00"/>
    <s v=""/>
    <x v="37"/>
    <s v="OTROS FABRICANTES"/>
    <s v="3220190900000"/>
    <s v=""/>
    <n v="0"/>
    <n v="0"/>
    <m/>
    <s v="7218|S24B05_P10261"/>
    <n v="5"/>
    <s v="-"/>
    <m/>
    <s v="YES"/>
    <n v="1"/>
    <s v=""/>
    <s v=""/>
    <n v="0"/>
    <s v="X"/>
    <n v="1"/>
    <s v=""/>
    <s v=""/>
    <s v=""/>
    <s v=""/>
    <n v="10"/>
    <n v="0"/>
    <m/>
    <n v="-80"/>
    <n v="0"/>
    <s v=""/>
    <s v=""/>
  </r>
  <r>
    <n v="628"/>
    <s v="31161716"/>
    <s v="Tuerca autoblocante 1/4-28 (NE)plg RS PR"/>
    <s v="1101927261"/>
    <s v="1"/>
    <d v="2025-10-30T00:00:00"/>
    <s v=""/>
    <s v="4800003376"/>
    <s v="140"/>
    <d v="2025-10-30T00:00:00"/>
    <s v=""/>
    <s v=""/>
    <d v="2025-10-31T00:00:00"/>
    <n v="0"/>
    <n v="0"/>
    <s v=""/>
    <n v="100"/>
    <n v="100"/>
    <n v="100"/>
    <n v="0"/>
    <n v="0"/>
    <n v="0"/>
    <s v="X"/>
    <s v="0.00"/>
    <s v=""/>
    <x v="0"/>
    <s v=""/>
    <s v="2451276"/>
    <s v=""/>
    <n v="0"/>
    <n v="0"/>
    <m/>
    <s v="7218|JA2583_1001"/>
    <n v="1"/>
    <s v="-"/>
    <m/>
    <s v="YES"/>
    <n v="100"/>
    <s v=""/>
    <s v=""/>
    <n v="0"/>
    <s v="X"/>
    <n v="1"/>
    <s v=""/>
    <s v=""/>
    <s v=""/>
    <s v=""/>
    <n v="10"/>
    <n v="0"/>
    <m/>
    <n v="-91"/>
    <n v="0"/>
    <s v=""/>
    <s v=""/>
  </r>
  <r>
    <n v="629"/>
    <s v="1359900000500"/>
    <s v="COMPRA DIRECTA ELECTRICOS/ELECTRONICOS"/>
    <s v="1101930054"/>
    <s v="1"/>
    <d v="2025-11-06T00:00:00"/>
    <s v=""/>
    <s v="4200636221"/>
    <s v="10"/>
    <d v="2025-11-14T00:00:00"/>
    <d v="2025-11-17T00:00:00"/>
    <s v=""/>
    <d v="2026-01-31T00:00:00"/>
    <n v="30"/>
    <n v="8"/>
    <s v="Liberado"/>
    <n v="1"/>
    <n v="1"/>
    <n v="1"/>
    <n v="0"/>
    <n v="0"/>
    <n v="0"/>
    <s v="X"/>
    <s v="0.00"/>
    <s v=""/>
    <x v="6"/>
    <s v="OTROS FABRICANTES"/>
    <s v="1359900000500"/>
    <s v=""/>
    <n v="0"/>
    <n v="0"/>
    <m/>
    <s v="7218|S24B05_S1076"/>
    <n v="78"/>
    <s v="-"/>
    <m/>
    <s v=""/>
    <s v=""/>
    <s v="YES"/>
    <n v="1"/>
    <n v="0"/>
    <s v=""/>
    <n v="0"/>
    <s v=""/>
    <s v=""/>
    <s v=""/>
    <s v=""/>
    <n v="11"/>
    <n v="1"/>
    <m/>
    <n v="1"/>
    <n v="0"/>
    <s v=""/>
    <s v=""/>
  </r>
  <r>
    <n v="630"/>
    <s v="26121629"/>
    <s v="Cable de conexi&amp;#243;n RS PRO, &amp;#225;rea"/>
    <s v="1101935942"/>
    <s v="1"/>
    <d v="2025-11-20T00:00:00"/>
    <s v=""/>
    <s v="4800003427"/>
    <s v="420"/>
    <d v="2025-11-19T00:00:00"/>
    <s v=""/>
    <s v=""/>
    <d v="2025-11-21T00:00:00"/>
    <n v="0"/>
    <n v="0"/>
    <s v=""/>
    <n v="1"/>
    <n v="1"/>
    <n v="1"/>
    <n v="0"/>
    <n v="0"/>
    <n v="0"/>
    <s v="X"/>
    <s v="0.00"/>
    <s v=""/>
    <x v="0"/>
    <s v=""/>
    <s v="8114431"/>
    <s v=""/>
    <n v="0"/>
    <n v="0"/>
    <m/>
    <s v="7218|JA2581_1001"/>
    <n v="2"/>
    <s v="-"/>
    <m/>
    <s v="YES"/>
    <n v="1"/>
    <s v=""/>
    <s v=""/>
    <n v="0"/>
    <s v="X"/>
    <n v="1"/>
    <s v=""/>
    <s v=""/>
    <s v=""/>
    <s v=""/>
    <n v="11"/>
    <n v="0"/>
    <m/>
    <n v="-70"/>
    <n v="0"/>
    <s v=""/>
    <s v=""/>
  </r>
  <r>
    <n v="631"/>
    <s v="32111503"/>
    <s v="Bombilla LED, 4,2 W, casquillo GU10, Bla"/>
    <s v="1101939635"/>
    <s v="1"/>
    <d v="2025-11-28T00:00:00"/>
    <s v=""/>
    <s v="4800003446"/>
    <s v="170"/>
    <d v="2025-11-27T00:00:00"/>
    <s v=""/>
    <s v=""/>
    <d v="2025-11-29T00:00:00"/>
    <n v="0"/>
    <n v="0"/>
    <s v=""/>
    <n v="10"/>
    <n v="10"/>
    <n v="10"/>
    <n v="0"/>
    <n v="0"/>
    <n v="0"/>
    <s v="X"/>
    <s v="0.00"/>
    <s v=""/>
    <x v="0"/>
    <s v=""/>
    <s v="2889633"/>
    <s v=""/>
    <n v="0"/>
    <n v="0"/>
    <m/>
    <s v="7218|JA2581_1001"/>
    <n v="2"/>
    <s v="-"/>
    <m/>
    <s v="YES"/>
    <n v="10"/>
    <s v=""/>
    <s v=""/>
    <n v="0"/>
    <s v="X"/>
    <n v="1"/>
    <s v=""/>
    <s v=""/>
    <s v=""/>
    <s v=""/>
    <n v="11"/>
    <n v="0"/>
    <m/>
    <n v="-62"/>
    <n v="0"/>
    <s v=""/>
    <s v=""/>
  </r>
  <r>
    <n v="632"/>
    <s v="1359900000500"/>
    <s v="COMPRA DIRECTA ELECTRICOS/ELECTRONICOS"/>
    <s v="1101942089"/>
    <s v="1"/>
    <d v="2025-12-03T00:00:00"/>
    <s v=""/>
    <s v="4200644071"/>
    <s v="50"/>
    <d v="2026-01-07T00:00:00"/>
    <d v="2026-01-08T00:00:00"/>
    <s v=""/>
    <d v="2026-01-21T00:00:00"/>
    <n v="30"/>
    <n v="8"/>
    <s v="Liberado"/>
    <n v="5"/>
    <n v="5"/>
    <n v="5"/>
    <n v="0"/>
    <n v="0"/>
    <n v="0"/>
    <s v="X"/>
    <s v="0.00"/>
    <s v=""/>
    <x v="35"/>
    <s v="OTROS FABRICANTES"/>
    <s v="1359900000500"/>
    <s v=""/>
    <n v="0"/>
    <n v="0"/>
    <m/>
    <s v="7218|JA2593_1001"/>
    <n v="14"/>
    <s v="-"/>
    <m/>
    <s v="YES"/>
    <n v="5"/>
    <s v=""/>
    <s v=""/>
    <n v="0"/>
    <s v="X"/>
    <n v="1"/>
    <s v=""/>
    <s v=""/>
    <s v=""/>
    <s v=""/>
    <n v="12"/>
    <n v="0"/>
    <m/>
    <n v="-9"/>
    <n v="0"/>
    <s v=""/>
    <s v=""/>
  </r>
  <r>
    <n v="633"/>
    <s v="1359900000500"/>
    <s v="COMPRA DIRECTA ELECTRICOS/ELECTRONICOS"/>
    <s v="1101942113"/>
    <s v="1"/>
    <d v="2025-12-03T00:00:00"/>
    <s v=""/>
    <s v="4200644074"/>
    <s v="20"/>
    <d v="2026-01-07T00:00:00"/>
    <d v="2026-01-08T00:00:00"/>
    <s v=""/>
    <d v="2026-01-21T00:00:00"/>
    <n v="30"/>
    <n v="8"/>
    <s v="Liberado"/>
    <n v="5"/>
    <n v="5"/>
    <n v="5"/>
    <n v="0"/>
    <n v="0"/>
    <n v="0"/>
    <s v="X"/>
    <s v="0.00"/>
    <s v=""/>
    <x v="35"/>
    <s v="OTROS FABRICANTES"/>
    <s v="1359900000500"/>
    <s v=""/>
    <n v="0"/>
    <n v="0"/>
    <m/>
    <s v="7218|JA2593_1001"/>
    <n v="14"/>
    <s v="-"/>
    <m/>
    <s v="YES"/>
    <n v="5"/>
    <s v=""/>
    <s v=""/>
    <n v="0"/>
    <s v="X"/>
    <n v="1"/>
    <s v=""/>
    <s v=""/>
    <s v=""/>
    <s v=""/>
    <n v="12"/>
    <n v="0"/>
    <m/>
    <n v="-9"/>
    <n v="0"/>
    <s v=""/>
    <s v=""/>
  </r>
  <r>
    <n v="634"/>
    <s v="32000000"/>
    <s v="Prensaestopas HENSEL ASS de Poliamida Ne"/>
    <s v="1101942236"/>
    <s v="1"/>
    <d v="2025-12-04T00:00:00"/>
    <s v=""/>
    <s v="4800003490"/>
    <s v="60"/>
    <d v="2025-12-11T00:00:00"/>
    <s v=""/>
    <s v=""/>
    <d v="2025-12-05T00:00:00"/>
    <n v="0"/>
    <n v="0"/>
    <s v=""/>
    <n v="10"/>
    <n v="10"/>
    <n v="10"/>
    <n v="0"/>
    <n v="0"/>
    <n v="0"/>
    <s v="X"/>
    <s v="0.00"/>
    <s v=""/>
    <x v="0"/>
    <s v=""/>
    <s v="0117664"/>
    <s v=""/>
    <n v="0"/>
    <n v="0"/>
    <m/>
    <s v="7218|JA2582_1001"/>
    <n v="-6"/>
    <s v="-"/>
    <m/>
    <s v="YES"/>
    <n v="10"/>
    <s v=""/>
    <s v=""/>
    <n v="0"/>
    <s v="X"/>
    <n v="1"/>
    <s v=""/>
    <s v=""/>
    <s v=""/>
    <s v=""/>
    <n v="12"/>
    <n v="0"/>
    <m/>
    <n v="-56"/>
    <n v="0"/>
    <s v=""/>
    <s v=""/>
  </r>
  <r>
    <n v="635"/>
    <s v=""/>
    <s v="PROCESSORS RACK (ENSAYOS MARKING CE)"/>
    <s v="1101944187"/>
    <s v="1"/>
    <d v="2025-12-10T00:00:00"/>
    <s v=""/>
    <s v="4300358085"/>
    <s v="10"/>
    <d v="2025-12-15T00:00:00"/>
    <d v="2026-01-19T00:00:00"/>
    <s v=""/>
    <d v="2026-02-10T00:00:00"/>
    <n v="0"/>
    <n v="0"/>
    <s v="Liberado"/>
    <n v="1"/>
    <n v="1"/>
    <n v="0"/>
    <n v="0"/>
    <n v="0"/>
    <n v="0"/>
    <s v=""/>
    <s v="15033.70"/>
    <s v=""/>
    <x v="38"/>
    <s v=""/>
    <s v=""/>
    <s v=""/>
    <n v="0"/>
    <n v="0"/>
    <m/>
    <s v="7218|S24B05_S05"/>
    <n v="57"/>
    <s v="-"/>
    <m/>
    <s v=""/>
    <s v=""/>
    <s v=""/>
    <s v=""/>
    <n v="0"/>
    <s v=""/>
    <n v="0"/>
    <s v=""/>
    <s v=""/>
    <s v=""/>
    <s v=""/>
    <n v="12"/>
    <n v="1"/>
    <m/>
    <n v="11"/>
    <n v="1"/>
    <n v="0"/>
    <s v=""/>
  </r>
  <r>
    <n v="636"/>
    <s v="1709800000500"/>
    <s v="COMPRA DIRECTA FERRETERIA Y HERRAMIENTAS"/>
    <s v="1101948479"/>
    <s v="1"/>
    <d v="2025-12-17T00:00:00"/>
    <s v=""/>
    <s v="4200645743"/>
    <s v="10"/>
    <d v="2026-01-20T00:00:00"/>
    <d v="2026-01-21T00:00:00"/>
    <s v=""/>
    <d v="2026-02-03T00:00:00"/>
    <n v="40"/>
    <n v="8"/>
    <s v="Liberado"/>
    <n v="6"/>
    <n v="6"/>
    <n v="6"/>
    <n v="0"/>
    <n v="0"/>
    <n v="0"/>
    <s v="X"/>
    <s v="0.00"/>
    <s v=""/>
    <x v="23"/>
    <s v="OTROS FABRICANTES"/>
    <s v="1709800000500"/>
    <s v=""/>
    <n v="0"/>
    <n v="0"/>
    <m/>
    <s v="7218|JA2582_1001"/>
    <n v="14"/>
    <s v="-"/>
    <m/>
    <s v=""/>
    <s v=""/>
    <s v="YES"/>
    <n v="6"/>
    <n v="0"/>
    <s v=""/>
    <n v="0"/>
    <s v=""/>
    <s v=""/>
    <s v=""/>
    <s v=""/>
    <n v="12"/>
    <n v="1"/>
    <m/>
    <n v="4"/>
    <n v="0"/>
    <s v=""/>
    <s v=""/>
  </r>
  <r>
    <n v="637"/>
    <s v="1359900000500"/>
    <s v="COMPRA DIRECTA ELECTRICOS/ELECTRONICOS"/>
    <s v="1101948508"/>
    <s v="1"/>
    <d v="2025-12-17T00:00:00"/>
    <s v=""/>
    <s v="4200645756"/>
    <s v="10"/>
    <d v="2026-01-20T00:00:00"/>
    <d v="2026-01-21T00:00:00"/>
    <s v=""/>
    <d v="2026-02-03T00:00:00"/>
    <n v="40"/>
    <n v="8"/>
    <s v="Liberado"/>
    <n v="20"/>
    <n v="20"/>
    <n v="20"/>
    <n v="0"/>
    <n v="0"/>
    <n v="0"/>
    <s v="X"/>
    <s v="0.00"/>
    <s v=""/>
    <x v="35"/>
    <s v="OTROS FABRICANTES"/>
    <s v="1359900000500"/>
    <s v=""/>
    <n v="0"/>
    <n v="0"/>
    <m/>
    <s v="7218|JA2594_1001"/>
    <n v="14"/>
    <s v="-"/>
    <m/>
    <s v=""/>
    <s v=""/>
    <s v="YES"/>
    <n v="20"/>
    <n v="0"/>
    <s v=""/>
    <n v="0"/>
    <s v=""/>
    <s v=""/>
    <s v=""/>
    <s v=""/>
    <n v="12"/>
    <n v="1"/>
    <m/>
    <n v="4"/>
    <n v="0"/>
    <s v=""/>
    <s v=""/>
  </r>
  <r>
    <n v="638"/>
    <s v="43211730"/>
    <s v="Inyector de PoE 2 puertos, entrada 100 -"/>
    <s v="1101949201"/>
    <s v="1"/>
    <d v="2025-12-18T00:00:00"/>
    <s v=""/>
    <s v="4800003514"/>
    <s v="460"/>
    <d v="2025-12-18T00:00:00"/>
    <s v=""/>
    <s v=""/>
    <d v="2025-12-19T00:00:00"/>
    <n v="0"/>
    <n v="0"/>
    <s v=""/>
    <n v="2"/>
    <n v="2"/>
    <n v="2"/>
    <n v="0"/>
    <n v="0"/>
    <n v="0"/>
    <s v="X"/>
    <s v="0.00"/>
    <s v=""/>
    <x v="0"/>
    <s v=""/>
    <s v="2753549"/>
    <s v=""/>
    <n v="0"/>
    <n v="0"/>
    <m/>
    <s v="7218|JA2581_1001"/>
    <n v="1"/>
    <s v="-"/>
    <m/>
    <s v="YES"/>
    <n v="2"/>
    <s v=""/>
    <s v=""/>
    <n v="0"/>
    <s v="X"/>
    <n v="1"/>
    <s v=""/>
    <s v=""/>
    <s v=""/>
    <s v=""/>
    <n v="12"/>
    <n v="0"/>
    <m/>
    <n v="-42"/>
    <n v="0"/>
    <s v=""/>
    <s v=""/>
  </r>
  <r>
    <n v="639"/>
    <s v="26121629"/>
    <s v="Cable de alimentaci&amp;#243;n StarTech.com"/>
    <s v="1101949201"/>
    <s v="2"/>
    <d v="2025-12-18T00:00:00"/>
    <s v=""/>
    <s v="4800003514"/>
    <s v="470"/>
    <d v="2025-12-18T00:00:00"/>
    <s v=""/>
    <s v=""/>
    <d v="2025-12-19T00:00:00"/>
    <n v="0"/>
    <n v="0"/>
    <s v=""/>
    <n v="2"/>
    <n v="2"/>
    <n v="2"/>
    <n v="0"/>
    <n v="0"/>
    <n v="0"/>
    <s v="X"/>
    <s v="0.00"/>
    <s v=""/>
    <x v="0"/>
    <s v=""/>
    <s v="2677825"/>
    <s v=""/>
    <n v="0"/>
    <n v="0"/>
    <m/>
    <s v="7218|JA2581_1001"/>
    <n v="1"/>
    <s v="-"/>
    <m/>
    <s v="YES"/>
    <n v="2"/>
    <s v=""/>
    <s v=""/>
    <n v="0"/>
    <s v="X"/>
    <n v="1"/>
    <s v=""/>
    <s v=""/>
    <s v=""/>
    <s v=""/>
    <n v="12"/>
    <n v="0"/>
    <m/>
    <n v="-42"/>
    <n v="0"/>
    <s v=""/>
    <s v=""/>
  </r>
  <r>
    <n v="640"/>
    <s v="1390706600000"/>
    <s v="DEPURADOR HUMO 2250M3/HR 30CM PRE/HEPA"/>
    <s v="1101955015"/>
    <s v="1"/>
    <d v="2026-01-14T00:00:00"/>
    <s v=""/>
    <s v="4200645767"/>
    <s v="10"/>
    <d v="2026-01-20T00:00:00"/>
    <d v="2026-01-23T00:00:00"/>
    <s v=""/>
    <d v="2026-02-15T00:00:00"/>
    <n v="40"/>
    <n v="8"/>
    <s v="Liberado"/>
    <n v="1"/>
    <n v="1"/>
    <n v="0"/>
    <n v="1"/>
    <n v="0"/>
    <n v="0"/>
    <s v=""/>
    <s v="3610.77"/>
    <s v=""/>
    <x v="39"/>
    <s v="CONCEPT SMOKE"/>
    <s v="CEL SS-2000"/>
    <s v=""/>
    <n v="1"/>
    <n v="0"/>
    <m/>
    <s v="7218|S24B05_P10261"/>
    <n v="26"/>
    <s v="-"/>
    <m/>
    <s v=""/>
    <s v=""/>
    <s v=""/>
    <s v=""/>
    <n v="0"/>
    <s v=""/>
    <n v="0"/>
    <s v="4200645767"/>
    <s v=""/>
    <s v=""/>
    <s v=""/>
    <n v="1"/>
    <n v="1"/>
    <m/>
    <n v="16"/>
    <n v="0"/>
    <s v=""/>
    <s v=""/>
  </r>
  <r>
    <n v="641"/>
    <s v="1709800000500"/>
    <s v="COMPRA DIRECTA FERRETERIA Y HERRAMIENTAS"/>
    <s v="1101958852"/>
    <s v="1"/>
    <d v="2026-01-21T00:00:00"/>
    <s v=""/>
    <s v=""/>
    <s v="0"/>
    <s v=""/>
    <s v=""/>
    <s v=""/>
    <s v=""/>
    <n v="40"/>
    <n v="8"/>
    <s v=""/>
    <n v="3"/>
    <n v="0"/>
    <n v="0"/>
    <n v="0"/>
    <n v="0"/>
    <n v="0"/>
    <s v=""/>
    <s v="0.00"/>
    <s v=""/>
    <x v="40"/>
    <s v=""/>
    <s v=""/>
    <s v=""/>
    <n v="0"/>
    <n v="0"/>
    <m/>
    <s v="7218|S24B05_P10261"/>
    <e v="#VALUE!"/>
    <s v="-"/>
    <m/>
    <s v=""/>
    <s v=""/>
    <s v=""/>
    <s v=""/>
    <n v="0"/>
    <s v=""/>
    <n v="0"/>
    <s v=""/>
    <s v=""/>
    <s v=""/>
    <s v=""/>
    <n v="1"/>
    <n v="1"/>
    <m/>
    <e v="#VALUE!"/>
    <e v="#VALUE!"/>
    <e v="#VALUE!"/>
    <s v="X"/>
  </r>
  <r>
    <n v="642"/>
    <s v="3210202420000"/>
    <s v="MARCADOR EINSCAN SE-H ADH3000 P/ESCAN 3D"/>
    <s v="1101961041"/>
    <s v="1"/>
    <d v="2026-01-26T00:00:00"/>
    <s v=""/>
    <s v=""/>
    <s v="0"/>
    <s v=""/>
    <s v=""/>
    <s v=""/>
    <s v=""/>
    <n v="40"/>
    <n v="8"/>
    <s v=""/>
    <n v="2"/>
    <n v="0"/>
    <n v="0"/>
    <n v="0"/>
    <n v="0"/>
    <n v="0"/>
    <s v=""/>
    <s v="0.00"/>
    <s v=""/>
    <x v="40"/>
    <s v=""/>
    <s v=""/>
    <s v=""/>
    <n v="0"/>
    <n v="0"/>
    <m/>
    <s v="7218|JA2578_1001"/>
    <e v="#VALUE!"/>
    <s v="-"/>
    <m/>
    <s v=""/>
    <s v=""/>
    <s v=""/>
    <s v=""/>
    <n v="0"/>
    <s v=""/>
    <n v="0"/>
    <s v=""/>
    <s v=""/>
    <s v=""/>
    <s v=""/>
    <n v="1"/>
    <n v="1"/>
    <m/>
    <e v="#VALUE!"/>
    <e v="#VALUE!"/>
    <e v="#VALUE!"/>
    <s v="X"/>
  </r>
  <r>
    <n v="643"/>
    <s v="1359900000500"/>
    <s v="COMPRA DIRECTA ELECTRICOS/ELECTRONICOS"/>
    <s v="1101962616"/>
    <s v="1"/>
    <d v="2026-01-28T00:00:00"/>
    <s v=""/>
    <s v=""/>
    <s v="0"/>
    <s v=""/>
    <s v=""/>
    <s v=""/>
    <s v=""/>
    <n v="40"/>
    <n v="8"/>
    <s v=""/>
    <n v="3"/>
    <n v="0"/>
    <n v="0"/>
    <n v="0"/>
    <n v="0"/>
    <n v="0"/>
    <s v=""/>
    <s v="0.00"/>
    <s v=""/>
    <x v="40"/>
    <s v=""/>
    <s v=""/>
    <s v=""/>
    <n v="0"/>
    <n v="0"/>
    <m/>
    <s v="7218|JA2582_1001"/>
    <e v="#VALUE!"/>
    <s v="-"/>
    <m/>
    <s v=""/>
    <s v=""/>
    <s v=""/>
    <s v=""/>
    <n v="0"/>
    <s v=""/>
    <n v="0"/>
    <s v=""/>
    <s v=""/>
    <s v=""/>
    <s v=""/>
    <n v="1"/>
    <n v="1"/>
    <m/>
    <e v="#VALUE!"/>
    <e v="#VALUE!"/>
    <e v="#VALUE!"/>
    <s v="X"/>
  </r>
  <r>
    <n v="644"/>
    <s v="1204000333720"/>
    <s v="CNC CIR  8-98 (3M)  PLUG MS3476L8-98P"/>
    <s v="1800108782"/>
    <s v="10"/>
    <d v="2024-06-14T00:00:00"/>
    <s v=""/>
    <s v="4200569250"/>
    <s v="10"/>
    <d v="2024-07-03T00:00:00"/>
    <d v="2024-07-04T00:00:00"/>
    <s v=""/>
    <d v="2024-07-21T00:00:00"/>
    <n v="56"/>
    <n v="8"/>
    <s v="Liberado"/>
    <n v="20"/>
    <n v="20"/>
    <n v="20"/>
    <n v="0"/>
    <n v="20"/>
    <n v="0"/>
    <s v="X"/>
    <s v="0.00"/>
    <s v=""/>
    <x v="41"/>
    <s v="MILITARY STANDARDS"/>
    <s v="MS3476L8-98P"/>
    <s v=""/>
    <n v="0"/>
    <n v="0"/>
    <m/>
    <s v="7218|JA2581_1001"/>
    <n v="18"/>
    <s v="-"/>
    <m/>
    <s v="YES"/>
    <n v="20"/>
    <s v=""/>
    <s v=""/>
    <n v="0"/>
    <s v="X"/>
    <n v="1"/>
    <s v=""/>
    <s v=""/>
    <s v=""/>
    <s v=""/>
    <n v="6"/>
    <n v="0"/>
    <m/>
    <n v="-558"/>
    <n v="0"/>
    <s v=""/>
    <s v=""/>
  </r>
  <r>
    <n v="645"/>
    <s v="1204100333620"/>
    <s v="CNC CIR  8-98  (3M) RECEPT CRIMP MS3470L"/>
    <s v="1800108782"/>
    <s v="20"/>
    <d v="2024-06-14T00:00:00"/>
    <s v=""/>
    <s v="4200569260"/>
    <s v="10"/>
    <d v="2024-07-03T00:00:00"/>
    <d v="2024-07-04T00:00:00"/>
    <s v=""/>
    <d v="2024-07-30T00:00:00"/>
    <n v="115"/>
    <n v="8"/>
    <s v="Liberado"/>
    <n v="20"/>
    <n v="20"/>
    <n v="40"/>
    <n v="0"/>
    <n v="20"/>
    <n v="20"/>
    <s v="X"/>
    <s v="0.00"/>
    <s v=""/>
    <x v="42"/>
    <s v="MILITARY STANDARDS"/>
    <s v="MS3470L8-98P"/>
    <s v=""/>
    <n v="0"/>
    <n v="0"/>
    <m/>
    <s v="7218|JA2581_1001"/>
    <n v="27"/>
    <s v="-"/>
    <m/>
    <s v="YES"/>
    <n v="40"/>
    <s v=""/>
    <s v=""/>
    <n v="0"/>
    <s v="X"/>
    <n v="1"/>
    <s v=""/>
    <s v=""/>
    <s v=""/>
    <s v=""/>
    <n v="6"/>
    <n v="0"/>
    <m/>
    <n v="-549"/>
    <n v="0"/>
    <s v=""/>
    <s v=""/>
  </r>
  <r>
    <n v="646"/>
    <s v="1204101933620"/>
    <s v="CNC CIR 14-19 19P (M) MS3470L14-19P"/>
    <s v="1800108782"/>
    <s v="30"/>
    <d v="2024-06-14T00:00:00"/>
    <s v=""/>
    <s v="4200569260"/>
    <s v="20"/>
    <d v="2024-07-03T00:00:00"/>
    <d v="2024-07-04T00:00:00"/>
    <s v=""/>
    <d v="2024-07-30T00:00:00"/>
    <n v="40"/>
    <n v="8"/>
    <s v="Liberado"/>
    <n v="2"/>
    <n v="2"/>
    <n v="2"/>
    <n v="0"/>
    <n v="2"/>
    <n v="0"/>
    <s v="X"/>
    <s v="0.00"/>
    <s v=""/>
    <x v="42"/>
    <s v="MILITARY STANDARDS"/>
    <s v="MS3470L14-19P"/>
    <s v=""/>
    <n v="0"/>
    <n v="0"/>
    <m/>
    <s v="7218|JA2581_1001"/>
    <n v="27"/>
    <s v="-"/>
    <m/>
    <s v="YES"/>
    <n v="2"/>
    <s v=""/>
    <s v=""/>
    <n v="0"/>
    <s v="X"/>
    <n v="1"/>
    <s v=""/>
    <s v=""/>
    <s v=""/>
    <s v=""/>
    <n v="6"/>
    <n v="0"/>
    <m/>
    <n v="-549"/>
    <n v="0"/>
    <s v=""/>
    <s v=""/>
  </r>
  <r>
    <n v="647"/>
    <s v="1204200430722"/>
    <s v="CNC CIR 13-4 4M PLUG CRIMP"/>
    <s v="1800108782"/>
    <s v="40"/>
    <d v="2024-06-14T00:00:00"/>
    <s v=""/>
    <s v="4200569022"/>
    <s v="10"/>
    <d v="2024-07-02T00:00:00"/>
    <s v=""/>
    <s v="BORR"/>
    <d v="2024-07-15T00:00:00"/>
    <n v="65"/>
    <n v="8"/>
    <s v=""/>
    <n v="2"/>
    <n v="2"/>
    <n v="0"/>
    <n v="2"/>
    <n v="0"/>
    <n v="0"/>
    <s v=""/>
    <s v="199.88"/>
    <s v=""/>
    <x v="15"/>
    <s v="MILITARY SPECS."/>
    <s v="D38999/26ZC4PN"/>
    <s v=""/>
    <n v="0"/>
    <n v="0"/>
    <m/>
    <s v="7218|JA2581_1001"/>
    <n v="13"/>
    <s v="-"/>
    <m/>
    <s v=""/>
    <s v=""/>
    <s v=""/>
    <s v=""/>
    <n v="0"/>
    <s v=""/>
    <n v="0"/>
    <s v=""/>
    <s v=""/>
    <s v=""/>
    <s v=""/>
    <n v="6"/>
    <n v="1"/>
    <m/>
    <n v="-564"/>
    <n v="0"/>
    <s v=""/>
    <s v=""/>
  </r>
  <r>
    <n v="648"/>
    <s v="1204200430722"/>
    <s v="CNC CIR 13-4 4M PLUG CRIMP"/>
    <s v="1800108782"/>
    <s v="40"/>
    <d v="2024-06-14T00:00:00"/>
    <s v=""/>
    <s v="4200569161"/>
    <s v="20"/>
    <d v="2024-07-02T00:00:00"/>
    <d v="2024-07-04T00:00:00"/>
    <s v=""/>
    <d v="2024-07-15T00:00:00"/>
    <n v="65"/>
    <n v="8"/>
    <s v="Liberado"/>
    <n v="2"/>
    <n v="2"/>
    <n v="2"/>
    <n v="0"/>
    <n v="2"/>
    <n v="0"/>
    <s v="X"/>
    <s v="0.00"/>
    <s v=""/>
    <x v="43"/>
    <s v="MILITARY SPECS."/>
    <s v="D38999/26ZC4PN"/>
    <s v=""/>
    <n v="0"/>
    <n v="0"/>
    <m/>
    <s v="7218|JA2581_1001"/>
    <n v="13"/>
    <s v="-"/>
    <m/>
    <s v="YES"/>
    <n v="2"/>
    <s v=""/>
    <s v=""/>
    <n v="0"/>
    <s v="X"/>
    <n v="1"/>
    <s v=""/>
    <s v=""/>
    <s v=""/>
    <s v=""/>
    <n v="6"/>
    <n v="0"/>
    <m/>
    <n v="-564"/>
    <n v="0"/>
    <s v=""/>
    <s v=""/>
  </r>
  <r>
    <n v="649"/>
    <s v="1204200630320"/>
    <s v="CNC CIR  9-35   6M PLUG D38999/26ZA35PN"/>
    <s v="1800108782"/>
    <s v="50"/>
    <d v="2024-06-14T00:00:00"/>
    <s v=""/>
    <s v="4200569022"/>
    <s v="20"/>
    <d v="2024-07-02T00:00:00"/>
    <s v=""/>
    <s v="BORR"/>
    <d v="2024-07-15T00:00:00"/>
    <n v="35"/>
    <n v="8"/>
    <s v=""/>
    <n v="1"/>
    <n v="1"/>
    <n v="0"/>
    <n v="1"/>
    <n v="0"/>
    <n v="0"/>
    <s v=""/>
    <s v="93.74"/>
    <s v=""/>
    <x v="15"/>
    <s v="MILITARY SPECS."/>
    <s v="D38999/26ZA35PN"/>
    <s v=""/>
    <n v="0"/>
    <n v="0"/>
    <m/>
    <s v="7218|JA2581_1001"/>
    <n v="13"/>
    <s v="-"/>
    <m/>
    <s v=""/>
    <s v=""/>
    <s v=""/>
    <s v=""/>
    <n v="0"/>
    <s v=""/>
    <n v="0"/>
    <s v=""/>
    <s v=""/>
    <s v=""/>
    <s v=""/>
    <n v="6"/>
    <n v="1"/>
    <m/>
    <n v="-564"/>
    <n v="0"/>
    <s v=""/>
    <s v=""/>
  </r>
  <r>
    <n v="650"/>
    <s v="1204200630320"/>
    <s v="CNC CIR  9-35   6M PLUG D38999/26ZA35PN"/>
    <s v="1800108782"/>
    <s v="50"/>
    <d v="2024-06-14T00:00:00"/>
    <s v=""/>
    <s v="4200569161"/>
    <s v="30"/>
    <d v="2024-07-02T00:00:00"/>
    <d v="2024-07-04T00:00:00"/>
    <s v=""/>
    <d v="2024-07-15T00:00:00"/>
    <n v="35"/>
    <n v="8"/>
    <s v="Liberado"/>
    <n v="1"/>
    <n v="1"/>
    <n v="1"/>
    <n v="0"/>
    <n v="1"/>
    <n v="0"/>
    <s v="X"/>
    <s v="0.00"/>
    <s v=""/>
    <x v="43"/>
    <s v="MILITARY SPECS."/>
    <s v="D38999/26ZA35PN"/>
    <s v=""/>
    <n v="0"/>
    <n v="0"/>
    <m/>
    <s v="7218|JA2581_1001"/>
    <n v="13"/>
    <s v="-"/>
    <m/>
    <s v="YES"/>
    <n v="1"/>
    <s v=""/>
    <s v=""/>
    <n v="0"/>
    <s v="X"/>
    <n v="1"/>
    <s v=""/>
    <s v=""/>
    <s v=""/>
    <s v=""/>
    <n v="6"/>
    <n v="0"/>
    <m/>
    <n v="-564"/>
    <n v="0"/>
    <s v=""/>
    <s v=""/>
  </r>
  <r>
    <n v="651"/>
    <s v="1204201130020"/>
    <s v="CNC CIR 19-11P/M PLUG RECT AL ZN/NI R-N"/>
    <s v="1800108782"/>
    <s v="60"/>
    <d v="2024-06-14T00:00:00"/>
    <s v=""/>
    <s v="4200569161"/>
    <s v="40"/>
    <d v="2024-07-02T00:00:00"/>
    <d v="2024-07-04T00:00:00"/>
    <s v=""/>
    <d v="2024-07-15T00:00:00"/>
    <n v="40"/>
    <n v="8"/>
    <s v="Liberado"/>
    <n v="1"/>
    <n v="1"/>
    <n v="1"/>
    <n v="0"/>
    <n v="1"/>
    <n v="0"/>
    <s v="X"/>
    <s v="0.00"/>
    <s v=""/>
    <x v="43"/>
    <s v="MILITARY SPECS."/>
    <s v="D38999/26ZF11PN"/>
    <s v=""/>
    <n v="0"/>
    <n v="0"/>
    <m/>
    <s v="7218|JA2581_1001"/>
    <n v="13"/>
    <s v="-"/>
    <m/>
    <s v="YES"/>
    <n v="1"/>
    <s v=""/>
    <s v=""/>
    <n v="0"/>
    <s v="X"/>
    <n v="1"/>
    <s v=""/>
    <s v=""/>
    <s v=""/>
    <s v=""/>
    <n v="6"/>
    <n v="0"/>
    <m/>
    <n v="-564"/>
    <n v="0"/>
    <s v=""/>
    <s v=""/>
  </r>
  <r>
    <n v="652"/>
    <s v="1204201130020"/>
    <s v="CNC CIR 19-11P/M PLUG RECT AL ZN/NI R-N"/>
    <s v="1800108782"/>
    <s v="60"/>
    <d v="2024-06-14T00:00:00"/>
    <s v=""/>
    <s v="4200569022"/>
    <s v="30"/>
    <d v="2024-07-02T00:00:00"/>
    <s v=""/>
    <s v="BORR"/>
    <d v="2024-07-15T00:00:00"/>
    <n v="40"/>
    <n v="8"/>
    <s v=""/>
    <n v="1"/>
    <n v="1"/>
    <n v="0"/>
    <n v="1"/>
    <n v="0"/>
    <n v="0"/>
    <s v=""/>
    <s v="128.62"/>
    <s v=""/>
    <x v="15"/>
    <s v="MILITARY SPECS."/>
    <s v="D38999/26ZF11PN"/>
    <s v=""/>
    <n v="0"/>
    <n v="0"/>
    <m/>
    <s v="7218|JA2581_1001"/>
    <n v="13"/>
    <s v="-"/>
    <m/>
    <s v=""/>
    <s v=""/>
    <s v=""/>
    <s v=""/>
    <n v="0"/>
    <s v=""/>
    <n v="0"/>
    <s v=""/>
    <s v=""/>
    <s v=""/>
    <s v=""/>
    <n v="6"/>
    <n v="1"/>
    <m/>
    <n v="-564"/>
    <n v="0"/>
    <s v=""/>
    <s v=""/>
  </r>
  <r>
    <n v="653"/>
    <s v="1204201930820"/>
    <s v="CNC CIR 15-19 19M PLUG RECT ZN/NI ROT-N"/>
    <s v="1800108782"/>
    <s v="70"/>
    <d v="2024-06-14T00:00:00"/>
    <s v=""/>
    <s v="4200569161"/>
    <s v="50"/>
    <d v="2024-07-02T00:00:00"/>
    <d v="2024-07-04T00:00:00"/>
    <s v=""/>
    <d v="2024-07-15T00:00:00"/>
    <n v="40"/>
    <n v="8"/>
    <s v="Liberado"/>
    <n v="1"/>
    <n v="1"/>
    <n v="1"/>
    <n v="0"/>
    <n v="1"/>
    <n v="0"/>
    <s v="X"/>
    <s v="0.00"/>
    <s v=""/>
    <x v="43"/>
    <s v="MILITARY SPECS."/>
    <s v="D38999/26ZD19PN"/>
    <s v=""/>
    <n v="0"/>
    <n v="0"/>
    <m/>
    <s v="7218|JA2581_1001"/>
    <n v="13"/>
    <s v="-"/>
    <m/>
    <s v="YES"/>
    <n v="1"/>
    <s v=""/>
    <s v=""/>
    <n v="0"/>
    <s v="X"/>
    <n v="1"/>
    <s v=""/>
    <s v=""/>
    <s v=""/>
    <s v=""/>
    <n v="6"/>
    <n v="0"/>
    <m/>
    <n v="-564"/>
    <n v="0"/>
    <s v=""/>
    <s v=""/>
  </r>
  <r>
    <n v="654"/>
    <s v="1204201930820"/>
    <s v="CNC CIR 15-19 19M PLUG RECT ZN/NI ROT-N"/>
    <s v="1800108782"/>
    <s v="70"/>
    <d v="2024-06-14T00:00:00"/>
    <s v=""/>
    <s v="4200569022"/>
    <s v="40"/>
    <d v="2024-07-02T00:00:00"/>
    <s v=""/>
    <s v="BORR"/>
    <d v="2024-07-15T00:00:00"/>
    <n v="40"/>
    <n v="8"/>
    <s v=""/>
    <n v="1"/>
    <n v="1"/>
    <n v="0"/>
    <n v="1"/>
    <n v="0"/>
    <n v="0"/>
    <s v=""/>
    <s v="89.76"/>
    <s v=""/>
    <x v="15"/>
    <s v="MILITARY SPECS."/>
    <s v="D38999/26ZD19PN"/>
    <s v=""/>
    <n v="0"/>
    <n v="0"/>
    <m/>
    <s v="7218|JA2581_1001"/>
    <n v="13"/>
    <s v="-"/>
    <m/>
    <s v=""/>
    <s v=""/>
    <s v=""/>
    <s v=""/>
    <n v="0"/>
    <s v=""/>
    <n v="0"/>
    <s v=""/>
    <s v=""/>
    <s v=""/>
    <s v=""/>
    <n v="6"/>
    <n v="1"/>
    <m/>
    <n v="-564"/>
    <n v="0"/>
    <s v=""/>
    <s v=""/>
  </r>
  <r>
    <n v="655"/>
    <s v="1204204130820"/>
    <s v="CNC CIR 21-41 41M PLUG RECT ZN/NI ROT-N"/>
    <s v="1800108782"/>
    <s v="80"/>
    <d v="2024-06-14T00:00:00"/>
    <s v=""/>
    <s v="4200569022"/>
    <s v="50"/>
    <d v="2024-07-02T00:00:00"/>
    <s v=""/>
    <s v="BORR"/>
    <d v="2024-07-15T00:00:00"/>
    <n v="40"/>
    <n v="8"/>
    <s v=""/>
    <n v="14"/>
    <n v="14"/>
    <n v="0"/>
    <n v="14"/>
    <n v="0"/>
    <n v="0"/>
    <s v=""/>
    <s v="938.28"/>
    <s v=""/>
    <x v="15"/>
    <s v="MILITARY SPECS."/>
    <s v="D38999/26ZG41PN"/>
    <s v=""/>
    <n v="0"/>
    <n v="0"/>
    <m/>
    <s v="7218|JA2581_1001"/>
    <n v="13"/>
    <s v="-"/>
    <m/>
    <s v=""/>
    <s v=""/>
    <s v=""/>
    <s v=""/>
    <n v="0"/>
    <s v=""/>
    <n v="0"/>
    <s v=""/>
    <s v=""/>
    <s v=""/>
    <s v=""/>
    <n v="6"/>
    <n v="1"/>
    <m/>
    <n v="-564"/>
    <n v="0"/>
    <s v=""/>
    <s v=""/>
  </r>
  <r>
    <n v="656"/>
    <s v="1204204130820"/>
    <s v="CNC CIR 21-41 41M PLUG RECT ZN/NI ROT-N"/>
    <s v="1800108782"/>
    <s v="80"/>
    <d v="2024-06-14T00:00:00"/>
    <s v=""/>
    <s v="4200569165"/>
    <s v="10"/>
    <d v="2024-07-02T00:00:00"/>
    <d v="2024-07-10T00:00:00"/>
    <s v=""/>
    <d v="2024-07-15T00:00:00"/>
    <n v="40"/>
    <n v="8"/>
    <s v="Liberado"/>
    <n v="14"/>
    <n v="14"/>
    <n v="14"/>
    <n v="0"/>
    <n v="14"/>
    <n v="0"/>
    <s v="X"/>
    <s v="0.00"/>
    <s v=""/>
    <x v="41"/>
    <s v="MILITARY SPECS."/>
    <s v="D38999/26ZG41PN"/>
    <s v=""/>
    <n v="0"/>
    <n v="0"/>
    <m/>
    <s v="7218|JA2581_1001"/>
    <n v="13"/>
    <s v="-"/>
    <m/>
    <s v="YES"/>
    <n v="14"/>
    <s v=""/>
    <s v=""/>
    <n v="0"/>
    <s v="X"/>
    <n v="1"/>
    <s v=""/>
    <s v=""/>
    <s v=""/>
    <s v=""/>
    <n v="6"/>
    <n v="0"/>
    <m/>
    <n v="-564"/>
    <n v="0"/>
    <s v=""/>
    <s v=""/>
  </r>
  <r>
    <n v="657"/>
    <s v="1204204131820"/>
    <s v="CNC CIR 21-41 41M PLUG RECT ZN/NI ROT-A"/>
    <s v="1800108782"/>
    <s v="90"/>
    <d v="2024-06-14T00:00:00"/>
    <s v=""/>
    <s v="4200569022"/>
    <s v="60"/>
    <d v="2024-07-02T00:00:00"/>
    <s v=""/>
    <s v="BORR"/>
    <d v="2024-07-15T00:00:00"/>
    <n v="40"/>
    <n v="8"/>
    <s v=""/>
    <n v="3"/>
    <n v="3"/>
    <n v="0"/>
    <n v="3"/>
    <n v="0"/>
    <n v="0"/>
    <s v=""/>
    <s v="486.00"/>
    <s v=""/>
    <x v="15"/>
    <s v="MILITARY SPECS."/>
    <s v="D38999/26ZG41PA"/>
    <s v=""/>
    <n v="0"/>
    <n v="0"/>
    <m/>
    <s v="7218|JA2581_1001"/>
    <n v="13"/>
    <s v="-"/>
    <m/>
    <s v=""/>
    <s v=""/>
    <s v=""/>
    <s v=""/>
    <n v="0"/>
    <s v=""/>
    <n v="0"/>
    <s v=""/>
    <s v=""/>
    <s v=""/>
    <s v=""/>
    <n v="6"/>
    <n v="1"/>
    <m/>
    <n v="-564"/>
    <n v="0"/>
    <s v=""/>
    <s v=""/>
  </r>
  <r>
    <n v="658"/>
    <s v="1204204131820"/>
    <s v="CNC CIR 21-41 41M PLUG RECT ZN/NI ROT-A"/>
    <s v="1800108782"/>
    <s v="90"/>
    <d v="2024-06-14T00:00:00"/>
    <s v=""/>
    <s v="4200569161"/>
    <s v="60"/>
    <d v="2024-07-02T00:00:00"/>
    <d v="2024-07-04T00:00:00"/>
    <s v=""/>
    <d v="2024-07-15T00:00:00"/>
    <n v="40"/>
    <n v="8"/>
    <s v="Liberado"/>
    <n v="3"/>
    <n v="3"/>
    <n v="3"/>
    <n v="0"/>
    <n v="3"/>
    <n v="0"/>
    <s v="X"/>
    <s v="0.00"/>
    <s v=""/>
    <x v="43"/>
    <s v="MILITARY SPECS."/>
    <s v="D38999/26ZG41PA"/>
    <s v=""/>
    <n v="0"/>
    <n v="0"/>
    <m/>
    <s v="7218|JA2581_1001"/>
    <n v="13"/>
    <s v="-"/>
    <m/>
    <s v="YES"/>
    <n v="3"/>
    <s v=""/>
    <s v=""/>
    <n v="0"/>
    <s v="X"/>
    <n v="1"/>
    <s v=""/>
    <s v=""/>
    <s v=""/>
    <s v=""/>
    <n v="6"/>
    <n v="0"/>
    <m/>
    <n v="-564"/>
    <n v="0"/>
    <s v=""/>
    <s v=""/>
  </r>
  <r>
    <n v="659"/>
    <s v="1204205530021"/>
    <s v="CNC CIR 23-55P/M PLUG RECT AL ZN/NI R-A"/>
    <s v="1800108782"/>
    <s v="100"/>
    <d v="2024-06-14T00:00:00"/>
    <s v=""/>
    <s v="4200569022"/>
    <s v="70"/>
    <d v="2024-07-02T00:00:00"/>
    <s v=""/>
    <s v="BORR"/>
    <d v="2024-07-15T00:00:00"/>
    <n v="40"/>
    <n v="8"/>
    <s v=""/>
    <n v="2"/>
    <n v="2"/>
    <n v="0"/>
    <n v="2"/>
    <n v="0"/>
    <n v="0"/>
    <s v=""/>
    <s v="295.46"/>
    <s v=""/>
    <x v="15"/>
    <s v="MILITARY SPECS."/>
    <s v="D38999/26ZH55PA"/>
    <s v=""/>
    <n v="0"/>
    <n v="0"/>
    <m/>
    <s v="7218|JA2581_1001"/>
    <n v="13"/>
    <s v="-"/>
    <m/>
    <s v=""/>
    <s v=""/>
    <s v=""/>
    <s v=""/>
    <n v="0"/>
    <s v=""/>
    <n v="0"/>
    <s v=""/>
    <s v=""/>
    <s v=""/>
    <s v=""/>
    <n v="6"/>
    <n v="1"/>
    <m/>
    <n v="-564"/>
    <n v="0"/>
    <s v=""/>
    <s v=""/>
  </r>
  <r>
    <n v="660"/>
    <s v="1204205530021"/>
    <s v="CNC CIR 23-55P/M PLUG RECT AL ZN/NI R-A"/>
    <s v="1800108782"/>
    <s v="100"/>
    <d v="2024-06-14T00:00:00"/>
    <s v=""/>
    <s v="4200569161"/>
    <s v="70"/>
    <d v="2024-07-02T00:00:00"/>
    <d v="2024-07-04T00:00:00"/>
    <s v=""/>
    <d v="2024-07-15T00:00:00"/>
    <n v="40"/>
    <n v="8"/>
    <s v="Liberado"/>
    <n v="2"/>
    <n v="2"/>
    <n v="2"/>
    <n v="0"/>
    <n v="2"/>
    <n v="0"/>
    <s v="X"/>
    <s v="0.00"/>
    <s v=""/>
    <x v="43"/>
    <s v="MILITARY SPECS."/>
    <s v="D38999/26ZH55PA"/>
    <s v=""/>
    <n v="0"/>
    <n v="0"/>
    <m/>
    <s v="7218|JA2581_1001"/>
    <n v="13"/>
    <s v="-"/>
    <m/>
    <s v="YES"/>
    <n v="2"/>
    <s v=""/>
    <s v=""/>
    <n v="0"/>
    <s v="X"/>
    <n v="1"/>
    <s v=""/>
    <s v=""/>
    <s v=""/>
    <s v=""/>
    <n v="6"/>
    <n v="0"/>
    <m/>
    <n v="-564"/>
    <n v="0"/>
    <s v=""/>
    <s v=""/>
  </r>
  <r>
    <n v="661"/>
    <s v="1204205530820"/>
    <s v="CNC CIR 23-55 55M PLUG RECT ZN/NI ROT-N"/>
    <s v="1800108782"/>
    <s v="110"/>
    <d v="2024-06-14T00:00:00"/>
    <s v=""/>
    <s v="4200569022"/>
    <s v="80"/>
    <d v="2024-07-02T00:00:00"/>
    <s v=""/>
    <s v="BORR"/>
    <d v="2024-07-15T00:00:00"/>
    <n v="40"/>
    <n v="8"/>
    <s v=""/>
    <n v="16"/>
    <n v="16"/>
    <n v="0"/>
    <n v="16"/>
    <n v="0"/>
    <n v="0"/>
    <s v=""/>
    <s v="1300.80"/>
    <s v=""/>
    <x v="15"/>
    <s v="MILITARY SPECS."/>
    <s v="D38999/26ZH55PN"/>
    <s v=""/>
    <n v="0"/>
    <n v="0"/>
    <m/>
    <s v="7218|JA2581_1001"/>
    <n v="13"/>
    <s v="-"/>
    <m/>
    <s v=""/>
    <s v=""/>
    <s v=""/>
    <s v=""/>
    <n v="0"/>
    <s v=""/>
    <n v="0"/>
    <s v=""/>
    <s v=""/>
    <s v=""/>
    <s v=""/>
    <n v="6"/>
    <n v="1"/>
    <m/>
    <n v="-564"/>
    <n v="0"/>
    <s v=""/>
    <s v=""/>
  </r>
  <r>
    <n v="662"/>
    <s v="1204205530820"/>
    <s v="CNC CIR 23-55 55M PLUG RECT ZN/NI ROT-N"/>
    <s v="1800108782"/>
    <s v="110"/>
    <d v="2024-06-14T00:00:00"/>
    <s v=""/>
    <s v="4200569168"/>
    <s v="10"/>
    <d v="2024-07-02T00:00:00"/>
    <d v="2024-07-04T00:00:00"/>
    <s v=""/>
    <d v="2024-07-15T00:00:00"/>
    <n v="40"/>
    <n v="8"/>
    <s v="Liberado"/>
    <n v="16"/>
    <n v="16"/>
    <n v="16"/>
    <n v="0"/>
    <n v="16"/>
    <n v="0"/>
    <s v="X"/>
    <s v="0.00"/>
    <s v=""/>
    <x v="15"/>
    <s v="MILITARY SPECS."/>
    <s v="D38999/26ZH55PN"/>
    <s v=""/>
    <n v="0"/>
    <n v="0"/>
    <m/>
    <s v="7218|JA2581_1001"/>
    <n v="13"/>
    <s v="-"/>
    <m/>
    <s v="YES"/>
    <n v="16"/>
    <s v=""/>
    <s v=""/>
    <n v="0"/>
    <s v="X"/>
    <n v="1"/>
    <s v=""/>
    <s v=""/>
    <s v=""/>
    <s v=""/>
    <n v="6"/>
    <n v="0"/>
    <m/>
    <n v="-564"/>
    <n v="0"/>
    <s v=""/>
    <s v=""/>
  </r>
  <r>
    <n v="663"/>
    <s v="1204206631820"/>
    <s v="CNC CIR 19-35 66M STRAIGHT PLUG D38999 A"/>
    <s v="1800108782"/>
    <s v="120"/>
    <d v="2024-06-14T00:00:00"/>
    <s v=""/>
    <s v="4200569168"/>
    <s v="20"/>
    <d v="2024-07-02T00:00:00"/>
    <d v="2024-07-04T00:00:00"/>
    <s v=""/>
    <d v="2024-07-15T00:00:00"/>
    <n v="75"/>
    <n v="8"/>
    <s v="Liberado"/>
    <n v="2"/>
    <n v="2"/>
    <n v="2"/>
    <n v="0"/>
    <n v="2"/>
    <n v="0"/>
    <s v="X"/>
    <s v="0.00"/>
    <s v=""/>
    <x v="15"/>
    <s v="MILITARY SPECS."/>
    <s v="D38999/26ZF35PA"/>
    <s v=""/>
    <n v="0"/>
    <n v="0"/>
    <m/>
    <s v="7218|JA2581_1001"/>
    <n v="13"/>
    <s v="-"/>
    <m/>
    <s v="YES"/>
    <n v="2"/>
    <s v=""/>
    <s v=""/>
    <n v="0"/>
    <s v="X"/>
    <n v="1"/>
    <s v=""/>
    <s v=""/>
    <s v=""/>
    <s v=""/>
    <n v="6"/>
    <n v="0"/>
    <m/>
    <n v="-564"/>
    <n v="0"/>
    <s v=""/>
    <s v=""/>
  </r>
  <r>
    <n v="664"/>
    <s v="1204206631820"/>
    <s v="CNC CIR 19-35 66M STRAIGHT PLUG D38999 A"/>
    <s v="1800108782"/>
    <s v="120"/>
    <d v="2024-06-14T00:00:00"/>
    <s v=""/>
    <s v="4200569022"/>
    <s v="90"/>
    <d v="2024-07-02T00:00:00"/>
    <s v=""/>
    <s v="BORR"/>
    <d v="2024-07-15T00:00:00"/>
    <n v="75"/>
    <n v="8"/>
    <s v=""/>
    <n v="2"/>
    <n v="2"/>
    <n v="0"/>
    <n v="2"/>
    <n v="0"/>
    <n v="0"/>
    <s v=""/>
    <s v="219.74"/>
    <s v=""/>
    <x v="15"/>
    <s v="MILITARY SPECS."/>
    <s v="D38999/26ZF35PA"/>
    <s v=""/>
    <n v="0"/>
    <n v="0"/>
    <m/>
    <s v="7218|JA2581_1001"/>
    <n v="13"/>
    <s v="-"/>
    <m/>
    <s v=""/>
    <s v=""/>
    <s v=""/>
    <s v=""/>
    <n v="0"/>
    <s v=""/>
    <n v="0"/>
    <s v=""/>
    <s v=""/>
    <s v=""/>
    <s v=""/>
    <n v="6"/>
    <n v="1"/>
    <m/>
    <n v="-564"/>
    <n v="0"/>
    <s v=""/>
    <s v=""/>
  </r>
  <r>
    <n v="665"/>
    <s v="1204300430820"/>
    <s v="CNC CIR 13-4 4M RECPT WALL ZN/NI ROT-N"/>
    <s v="1800108782"/>
    <s v="130"/>
    <d v="2024-06-14T00:00:00"/>
    <s v=""/>
    <s v="4200569168"/>
    <s v="30"/>
    <d v="2024-07-02T00:00:00"/>
    <d v="2024-07-04T00:00:00"/>
    <s v=""/>
    <d v="2024-07-15T00:00:00"/>
    <n v="40"/>
    <n v="8"/>
    <s v="Liberado"/>
    <n v="9"/>
    <n v="9"/>
    <n v="9"/>
    <n v="0"/>
    <n v="9"/>
    <n v="0"/>
    <s v="X"/>
    <s v="0.00"/>
    <s v=""/>
    <x v="15"/>
    <s v="MILITARY SPECS."/>
    <s v="D38999/20ZC4PN"/>
    <s v=""/>
    <n v="0"/>
    <n v="0"/>
    <m/>
    <s v="7218|JA2581_1001"/>
    <n v="13"/>
    <s v="-"/>
    <m/>
    <s v="YES"/>
    <n v="9"/>
    <s v=""/>
    <s v=""/>
    <n v="0"/>
    <s v="X"/>
    <n v="1"/>
    <s v=""/>
    <s v=""/>
    <s v=""/>
    <s v=""/>
    <n v="6"/>
    <n v="0"/>
    <m/>
    <n v="-564"/>
    <n v="0"/>
    <s v=""/>
    <s v=""/>
  </r>
  <r>
    <n v="666"/>
    <s v="1204300430820"/>
    <s v="CNC CIR 13-4 4M RECPT WALL ZN/NI ROT-N"/>
    <s v="1800108782"/>
    <s v="130"/>
    <d v="2024-06-14T00:00:00"/>
    <s v=""/>
    <s v="4200569022"/>
    <s v="100"/>
    <d v="2024-07-02T00:00:00"/>
    <s v=""/>
    <s v="BORR"/>
    <d v="2024-07-15T00:00:00"/>
    <n v="40"/>
    <n v="8"/>
    <s v=""/>
    <n v="9"/>
    <n v="9"/>
    <n v="0"/>
    <n v="9"/>
    <n v="0"/>
    <n v="0"/>
    <s v=""/>
    <s v="532.62"/>
    <s v=""/>
    <x v="15"/>
    <s v="MILITARY SPECS."/>
    <s v="D38999/20ZC4PN"/>
    <s v=""/>
    <n v="0"/>
    <n v="0"/>
    <m/>
    <s v="7218|JA2581_1001"/>
    <n v="13"/>
    <s v="-"/>
    <m/>
    <s v=""/>
    <s v=""/>
    <s v=""/>
    <s v=""/>
    <n v="0"/>
    <s v=""/>
    <n v="0"/>
    <s v=""/>
    <s v=""/>
    <s v=""/>
    <s v=""/>
    <n v="6"/>
    <n v="1"/>
    <m/>
    <n v="-564"/>
    <n v="0"/>
    <s v=""/>
    <s v=""/>
  </r>
  <r>
    <n v="667"/>
    <s v="1204300431820"/>
    <s v="CNC CIR 13-4 4M RECPT WALL ZN/NI ROT-A"/>
    <s v="1800108782"/>
    <s v="140"/>
    <d v="2024-06-14T00:00:00"/>
    <s v=""/>
    <s v="4200569161"/>
    <s v="80"/>
    <d v="2024-07-02T00:00:00"/>
    <d v="2024-07-04T00:00:00"/>
    <s v=""/>
    <d v="2024-07-15T00:00:00"/>
    <n v="40"/>
    <n v="8"/>
    <s v="Liberado"/>
    <n v="3"/>
    <n v="3"/>
    <n v="3"/>
    <n v="0"/>
    <n v="3"/>
    <n v="0"/>
    <s v="X"/>
    <s v="0.00"/>
    <s v=""/>
    <x v="43"/>
    <s v="MILITARY SPECS."/>
    <s v="D38999/20ZC4PA"/>
    <s v=""/>
    <n v="0"/>
    <n v="0"/>
    <m/>
    <s v="7218|JA2581_1001"/>
    <n v="13"/>
    <s v="-"/>
    <m/>
    <s v="YES"/>
    <n v="3"/>
    <s v=""/>
    <s v=""/>
    <n v="0"/>
    <s v="X"/>
    <n v="1"/>
    <s v=""/>
    <s v=""/>
    <s v=""/>
    <s v=""/>
    <n v="6"/>
    <n v="0"/>
    <m/>
    <n v="-564"/>
    <n v="0"/>
    <s v=""/>
    <s v=""/>
  </r>
  <r>
    <n v="668"/>
    <s v="1204300431820"/>
    <s v="CNC CIR 13-4 4M RECPT WALL ZN/NI ROT-A"/>
    <s v="1800108782"/>
    <s v="140"/>
    <d v="2024-06-14T00:00:00"/>
    <s v=""/>
    <s v="4200569022"/>
    <s v="110"/>
    <d v="2024-07-02T00:00:00"/>
    <s v=""/>
    <s v="BORR"/>
    <d v="2024-07-15T00:00:00"/>
    <n v="40"/>
    <n v="8"/>
    <s v=""/>
    <n v="3"/>
    <n v="3"/>
    <n v="0"/>
    <n v="3"/>
    <n v="0"/>
    <n v="0"/>
    <s v=""/>
    <s v="291.75"/>
    <s v=""/>
    <x v="15"/>
    <s v="MILITARY SPECS."/>
    <s v="D38999/20ZC4PA"/>
    <s v=""/>
    <n v="0"/>
    <n v="0"/>
    <m/>
    <s v="7218|JA2581_1001"/>
    <n v="13"/>
    <s v="-"/>
    <m/>
    <s v=""/>
    <s v=""/>
    <s v=""/>
    <s v=""/>
    <n v="0"/>
    <s v=""/>
    <n v="0"/>
    <s v=""/>
    <s v=""/>
    <s v=""/>
    <s v=""/>
    <n v="6"/>
    <n v="1"/>
    <m/>
    <n v="-564"/>
    <n v="0"/>
    <s v=""/>
    <s v=""/>
  </r>
  <r>
    <n v="669"/>
    <s v="1204300730820"/>
    <s v="CNC CIR 11-99 7M RECPT WALL ZN/NI ROT-N"/>
    <s v="1800108782"/>
    <s v="150"/>
    <d v="2024-06-14T00:00:00"/>
    <s v=""/>
    <s v="4200569161"/>
    <s v="90"/>
    <d v="2024-07-02T00:00:00"/>
    <d v="2024-07-04T00:00:00"/>
    <s v=""/>
    <d v="2024-07-15T00:00:00"/>
    <n v="40"/>
    <n v="8"/>
    <s v="Liberado"/>
    <n v="1"/>
    <n v="1"/>
    <n v="1"/>
    <n v="0"/>
    <n v="1"/>
    <n v="0"/>
    <s v="X"/>
    <s v="0.00"/>
    <s v=""/>
    <x v="43"/>
    <s v="MILITARY SPECS."/>
    <s v="D38999/20ZB99PN"/>
    <s v=""/>
    <n v="0"/>
    <n v="0"/>
    <m/>
    <s v="7218|JA2581_1001"/>
    <n v="13"/>
    <s v="-"/>
    <m/>
    <s v="YES"/>
    <n v="1"/>
    <s v=""/>
    <s v=""/>
    <n v="0"/>
    <s v="X"/>
    <n v="1"/>
    <s v=""/>
    <s v=""/>
    <s v=""/>
    <s v=""/>
    <n v="6"/>
    <n v="0"/>
    <m/>
    <n v="-564"/>
    <n v="0"/>
    <s v=""/>
    <s v=""/>
  </r>
  <r>
    <n v="670"/>
    <s v="1204300730820"/>
    <s v="CNC CIR 11-99 7M RECPT WALL ZN/NI ROT-N"/>
    <s v="1800108782"/>
    <s v="150"/>
    <d v="2024-06-14T00:00:00"/>
    <s v=""/>
    <s v="4200569022"/>
    <s v="120"/>
    <d v="2024-07-02T00:00:00"/>
    <s v=""/>
    <s v="BORR"/>
    <d v="2024-07-15T00:00:00"/>
    <n v="40"/>
    <n v="8"/>
    <s v=""/>
    <n v="1"/>
    <n v="1"/>
    <n v="0"/>
    <n v="1"/>
    <n v="0"/>
    <n v="0"/>
    <s v=""/>
    <s v="62.87"/>
    <s v=""/>
    <x v="15"/>
    <s v="MILITARY SPECS."/>
    <s v="D38999/20ZB99PN"/>
    <s v=""/>
    <n v="0"/>
    <n v="0"/>
    <m/>
    <s v="7218|JA2581_1001"/>
    <n v="13"/>
    <s v="-"/>
    <m/>
    <s v=""/>
    <s v=""/>
    <s v=""/>
    <s v=""/>
    <n v="0"/>
    <s v=""/>
    <n v="0"/>
    <s v=""/>
    <s v=""/>
    <s v=""/>
    <s v=""/>
    <n v="6"/>
    <n v="1"/>
    <m/>
    <n v="-564"/>
    <n v="0"/>
    <s v=""/>
    <s v=""/>
  </r>
  <r>
    <n v="671"/>
    <s v="1204301130020"/>
    <s v="CNC CIR 21-11 11P(M) RECEP CRIMP PANEL"/>
    <s v="1800108782"/>
    <s v="160"/>
    <d v="2024-06-14T00:00:00"/>
    <s v=""/>
    <s v="4200569022"/>
    <s v="130"/>
    <d v="2024-07-02T00:00:00"/>
    <s v=""/>
    <s v="BORR"/>
    <d v="2024-07-15T00:00:00"/>
    <n v="30"/>
    <n v="8"/>
    <s v=""/>
    <n v="1"/>
    <n v="1"/>
    <n v="0"/>
    <n v="1"/>
    <n v="0"/>
    <n v="0"/>
    <s v=""/>
    <s v="154.69"/>
    <s v=""/>
    <x v="15"/>
    <s v="MILITARY SPECS."/>
    <s v="D38999/26ZG11PN"/>
    <s v=""/>
    <n v="0"/>
    <n v="0"/>
    <m/>
    <s v="7218|JA2581_1001"/>
    <n v="13"/>
    <s v="-"/>
    <m/>
    <s v=""/>
    <s v=""/>
    <s v=""/>
    <s v=""/>
    <n v="0"/>
    <s v=""/>
    <n v="0"/>
    <s v=""/>
    <s v=""/>
    <s v=""/>
    <s v=""/>
    <n v="6"/>
    <n v="1"/>
    <m/>
    <n v="-564"/>
    <n v="0"/>
    <s v=""/>
    <s v=""/>
  </r>
  <r>
    <n v="672"/>
    <s v="1204301130020"/>
    <s v="CNC CIR 21-11 11P(M) RECEP CRIMP PANEL"/>
    <s v="1800108782"/>
    <s v="160"/>
    <d v="2024-06-14T00:00:00"/>
    <s v=""/>
    <s v="4200569161"/>
    <s v="100"/>
    <d v="2024-07-02T00:00:00"/>
    <d v="2024-07-04T00:00:00"/>
    <s v=""/>
    <d v="2024-07-15T00:00:00"/>
    <n v="30"/>
    <n v="8"/>
    <s v="Liberado"/>
    <n v="1"/>
    <n v="1"/>
    <n v="1"/>
    <n v="0"/>
    <n v="1"/>
    <n v="0"/>
    <s v="X"/>
    <s v="0.00"/>
    <s v=""/>
    <x v="43"/>
    <s v="MILITARY SPECS."/>
    <s v="D38999/26ZG11PN"/>
    <s v=""/>
    <n v="0"/>
    <n v="0"/>
    <m/>
    <s v="7218|JA2581_1001"/>
    <n v="13"/>
    <s v="-"/>
    <m/>
    <s v="YES"/>
    <n v="1"/>
    <s v=""/>
    <s v=""/>
    <n v="0"/>
    <s v="X"/>
    <n v="1"/>
    <s v=""/>
    <s v=""/>
    <s v=""/>
    <s v=""/>
    <n v="6"/>
    <n v="0"/>
    <m/>
    <n v="-564"/>
    <n v="0"/>
    <s v=""/>
    <s v=""/>
  </r>
  <r>
    <n v="673"/>
    <s v="1204301130021"/>
    <s v="CNC CIR 19-11P/M RCPT RECT AL ZN/NI R-N"/>
    <s v="1800108782"/>
    <s v="170"/>
    <d v="2024-06-14T00:00:00"/>
    <s v=""/>
    <s v="4200569022"/>
    <s v="140"/>
    <d v="2024-07-02T00:00:00"/>
    <s v=""/>
    <s v="BORR"/>
    <d v="2024-07-15T00:00:00"/>
    <n v="40"/>
    <n v="8"/>
    <s v=""/>
    <n v="1"/>
    <n v="1"/>
    <n v="0"/>
    <n v="1"/>
    <n v="0"/>
    <n v="0"/>
    <s v=""/>
    <s v="139.94"/>
    <s v=""/>
    <x v="15"/>
    <s v="MILITARY SPECS."/>
    <s v="D38999/20ZF11PN"/>
    <s v=""/>
    <n v="0"/>
    <n v="0"/>
    <m/>
    <s v="7218|JA2581_1001"/>
    <n v="13"/>
    <s v="-"/>
    <m/>
    <s v=""/>
    <s v=""/>
    <s v=""/>
    <s v=""/>
    <n v="0"/>
    <s v=""/>
    <n v="0"/>
    <s v=""/>
    <s v=""/>
    <s v=""/>
    <s v=""/>
    <n v="6"/>
    <n v="1"/>
    <m/>
    <n v="-564"/>
    <n v="0"/>
    <s v=""/>
    <s v=""/>
  </r>
  <r>
    <n v="674"/>
    <s v="1204301130021"/>
    <s v="CNC CIR 19-11P/M RCPT RECT AL ZN/NI R-N"/>
    <s v="1800108782"/>
    <s v="170"/>
    <d v="2024-06-14T00:00:00"/>
    <s v=""/>
    <s v="4200569161"/>
    <s v="110"/>
    <d v="2024-07-02T00:00:00"/>
    <d v="2024-07-04T00:00:00"/>
    <s v=""/>
    <d v="2024-07-15T00:00:00"/>
    <n v="40"/>
    <n v="8"/>
    <s v="Liberado"/>
    <n v="1"/>
    <n v="1"/>
    <n v="1"/>
    <n v="0"/>
    <n v="1"/>
    <n v="0"/>
    <s v="X"/>
    <s v="0.00"/>
    <s v=""/>
    <x v="43"/>
    <s v="MILITARY SPECS."/>
    <s v="D38999/20ZF11PN"/>
    <s v=""/>
    <n v="0"/>
    <n v="0"/>
    <m/>
    <s v="7218|JA2581_1001"/>
    <n v="13"/>
    <s v="-"/>
    <m/>
    <s v="YES"/>
    <n v="1"/>
    <s v=""/>
    <s v=""/>
    <n v="0"/>
    <s v="X"/>
    <n v="1"/>
    <s v=""/>
    <s v=""/>
    <s v=""/>
    <s v=""/>
    <n v="6"/>
    <n v="0"/>
    <m/>
    <n v="-564"/>
    <n v="0"/>
    <s v=""/>
    <s v=""/>
  </r>
  <r>
    <n v="675"/>
    <s v="1204301130620"/>
    <s v="CNC CIR 21-11 11M RECEP WALL CRIMP ROT-N"/>
    <s v="1800108782"/>
    <s v="180"/>
    <d v="2024-06-14T00:00:00"/>
    <s v=""/>
    <s v="4200569161"/>
    <s v="120"/>
    <d v="2024-07-02T00:00:00"/>
    <d v="2024-07-04T00:00:00"/>
    <s v=""/>
    <d v="2024-07-15T00:00:00"/>
    <n v="40"/>
    <n v="8"/>
    <s v="Liberado"/>
    <n v="1"/>
    <n v="1"/>
    <n v="1"/>
    <n v="0"/>
    <n v="1"/>
    <n v="0"/>
    <s v="X"/>
    <s v="0.00"/>
    <s v=""/>
    <x v="43"/>
    <s v="MILITARY SPECS."/>
    <s v="D38999/20ZG11PN"/>
    <s v=""/>
    <n v="0"/>
    <n v="0"/>
    <m/>
    <s v="7218|JA2581_1001"/>
    <n v="13"/>
    <s v="-"/>
    <m/>
    <s v="YES"/>
    <n v="1"/>
    <s v=""/>
    <s v=""/>
    <n v="0"/>
    <s v="X"/>
    <n v="1"/>
    <s v=""/>
    <s v=""/>
    <s v=""/>
    <s v=""/>
    <n v="6"/>
    <n v="0"/>
    <m/>
    <n v="-564"/>
    <n v="0"/>
    <s v=""/>
    <s v=""/>
  </r>
  <r>
    <n v="676"/>
    <s v="1204301130620"/>
    <s v="CNC CIR 21-11 11M RECEP WALL CRIMP ROT-N"/>
    <s v="1800108782"/>
    <s v="180"/>
    <d v="2024-06-14T00:00:00"/>
    <s v=""/>
    <s v="4200569022"/>
    <s v="150"/>
    <d v="2024-07-02T00:00:00"/>
    <s v=""/>
    <s v="BORR"/>
    <d v="2024-07-15T00:00:00"/>
    <n v="40"/>
    <n v="8"/>
    <s v=""/>
    <n v="1"/>
    <n v="1"/>
    <n v="0"/>
    <n v="1"/>
    <n v="0"/>
    <n v="0"/>
    <s v=""/>
    <s v="229.70"/>
    <s v=""/>
    <x v="15"/>
    <s v="MILITARY SPECS."/>
    <s v="D38999/20ZG11PN"/>
    <s v=""/>
    <n v="0"/>
    <n v="0"/>
    <m/>
    <s v="7218|JA2581_1001"/>
    <n v="13"/>
    <s v="-"/>
    <m/>
    <s v=""/>
    <s v=""/>
    <s v=""/>
    <s v=""/>
    <n v="0"/>
    <s v=""/>
    <n v="0"/>
    <s v=""/>
    <s v=""/>
    <s v=""/>
    <s v=""/>
    <n v="6"/>
    <n v="1"/>
    <m/>
    <n v="-564"/>
    <n v="0"/>
    <s v=""/>
    <s v=""/>
  </r>
  <r>
    <n v="677"/>
    <s v="1204301930821"/>
    <s v="CNC CIR 15-19 19M RECPT WALL ZN/NI ROT-N"/>
    <s v="1800108782"/>
    <s v="190"/>
    <d v="2024-06-14T00:00:00"/>
    <s v=""/>
    <s v="4200569161"/>
    <s v="130"/>
    <d v="2024-07-02T00:00:00"/>
    <d v="2024-07-04T00:00:00"/>
    <s v=""/>
    <d v="2024-07-15T00:00:00"/>
    <n v="40"/>
    <n v="8"/>
    <s v="Liberado"/>
    <n v="1"/>
    <n v="1"/>
    <n v="1"/>
    <n v="0"/>
    <n v="1"/>
    <n v="0"/>
    <s v="X"/>
    <s v="0.00"/>
    <s v=""/>
    <x v="43"/>
    <s v="MILITARY SPECS."/>
    <s v="D38999/20ZD19PN"/>
    <s v=""/>
    <n v="0"/>
    <n v="0"/>
    <m/>
    <s v="7218|JA2581_1001"/>
    <n v="13"/>
    <s v="-"/>
    <m/>
    <s v="YES"/>
    <n v="1"/>
    <s v=""/>
    <s v=""/>
    <n v="0"/>
    <s v="X"/>
    <n v="1"/>
    <s v=""/>
    <s v=""/>
    <s v=""/>
    <s v=""/>
    <n v="6"/>
    <n v="0"/>
    <m/>
    <n v="-564"/>
    <n v="0"/>
    <s v=""/>
    <s v=""/>
  </r>
  <r>
    <n v="678"/>
    <s v="1204301930821"/>
    <s v="CNC CIR 15-19 19M RECPT WALL ZN/NI ROT-N"/>
    <s v="1800108782"/>
    <s v="190"/>
    <d v="2024-06-14T00:00:00"/>
    <s v=""/>
    <s v="4200569022"/>
    <s v="160"/>
    <d v="2024-07-02T00:00:00"/>
    <s v=""/>
    <s v="BORR"/>
    <d v="2024-07-15T00:00:00"/>
    <n v="40"/>
    <n v="8"/>
    <s v=""/>
    <n v="1"/>
    <n v="1"/>
    <n v="0"/>
    <n v="1"/>
    <n v="0"/>
    <n v="0"/>
    <s v=""/>
    <s v="79.95"/>
    <s v=""/>
    <x v="15"/>
    <s v="MILITARY SPECS."/>
    <s v="D38999/20ZD19PN"/>
    <s v=""/>
    <n v="0"/>
    <n v="0"/>
    <m/>
    <s v="7218|JA2581_1001"/>
    <n v="13"/>
    <s v="-"/>
    <m/>
    <s v=""/>
    <s v=""/>
    <s v=""/>
    <s v=""/>
    <n v="0"/>
    <s v=""/>
    <n v="0"/>
    <s v=""/>
    <s v=""/>
    <s v=""/>
    <s v=""/>
    <n v="6"/>
    <n v="1"/>
    <m/>
    <n v="-564"/>
    <n v="0"/>
    <s v=""/>
    <s v=""/>
  </r>
  <r>
    <n v="679"/>
    <s v="1204301931820"/>
    <s v="CNC CIR 15-19 19M RECPT WALL ZN/NI ROT-A"/>
    <s v="1800108782"/>
    <s v="200"/>
    <d v="2024-06-14T00:00:00"/>
    <s v=""/>
    <s v="4200569022"/>
    <s v="170"/>
    <d v="2024-07-02T00:00:00"/>
    <s v=""/>
    <s v="BORR"/>
    <d v="2024-07-15T00:00:00"/>
    <n v="40"/>
    <n v="8"/>
    <s v=""/>
    <n v="1"/>
    <n v="1"/>
    <n v="0"/>
    <n v="1"/>
    <n v="0"/>
    <n v="0"/>
    <s v=""/>
    <s v="94.21"/>
    <s v=""/>
    <x v="15"/>
    <s v="MILITARY SPECS."/>
    <s v="D38999/20ZD19PA"/>
    <s v=""/>
    <n v="0"/>
    <n v="0"/>
    <m/>
    <s v="7218|JA2581_1001"/>
    <n v="13"/>
    <s v="-"/>
    <m/>
    <s v=""/>
    <s v=""/>
    <s v=""/>
    <s v=""/>
    <n v="0"/>
    <s v=""/>
    <n v="0"/>
    <s v=""/>
    <s v=""/>
    <s v=""/>
    <s v=""/>
    <n v="6"/>
    <n v="1"/>
    <m/>
    <n v="-564"/>
    <n v="0"/>
    <s v=""/>
    <s v=""/>
  </r>
  <r>
    <n v="680"/>
    <s v="1204301931820"/>
    <s v="CNC CIR 15-19 19M RECPT WALL ZN/NI ROT-A"/>
    <s v="1800108782"/>
    <s v="200"/>
    <d v="2024-06-14T00:00:00"/>
    <s v=""/>
    <s v="4200569161"/>
    <s v="140"/>
    <d v="2024-07-02T00:00:00"/>
    <d v="2024-07-04T00:00:00"/>
    <s v=""/>
    <d v="2024-07-15T00:00:00"/>
    <n v="40"/>
    <n v="8"/>
    <s v="Liberado"/>
    <n v="1"/>
    <n v="1"/>
    <n v="1"/>
    <n v="0"/>
    <n v="1"/>
    <n v="0"/>
    <s v="X"/>
    <s v="0.00"/>
    <s v=""/>
    <x v="43"/>
    <s v="MILITARY SPECS."/>
    <s v="D38999/20ZD19PA"/>
    <s v=""/>
    <n v="0"/>
    <n v="0"/>
    <m/>
    <s v="7218|JA2581_1001"/>
    <n v="13"/>
    <s v="-"/>
    <m/>
    <s v="YES"/>
    <n v="1"/>
    <s v=""/>
    <s v=""/>
    <n v="0"/>
    <s v="X"/>
    <n v="1"/>
    <s v=""/>
    <s v=""/>
    <s v=""/>
    <s v=""/>
    <n v="6"/>
    <n v="0"/>
    <m/>
    <n v="-564"/>
    <n v="0"/>
    <s v=""/>
    <s v=""/>
  </r>
  <r>
    <n v="681"/>
    <s v="1204304130820"/>
    <s v="CNC CIR 21-41 41M RECPT WALL ZN/NI ROT-N"/>
    <s v="1800108782"/>
    <s v="210"/>
    <d v="2024-06-14T00:00:00"/>
    <s v=""/>
    <s v="4200569022"/>
    <s v="180"/>
    <d v="2024-07-02T00:00:00"/>
    <s v=""/>
    <s v="BORR"/>
    <d v="2024-07-15T00:00:00"/>
    <n v="40"/>
    <n v="8"/>
    <s v=""/>
    <n v="4"/>
    <n v="4"/>
    <n v="0"/>
    <n v="4"/>
    <n v="0"/>
    <n v="0"/>
    <s v=""/>
    <s v="379.24"/>
    <s v=""/>
    <x v="15"/>
    <s v="MILITARY SPECS."/>
    <s v="D38999/20ZG41PN"/>
    <s v=""/>
    <n v="0"/>
    <n v="0"/>
    <m/>
    <s v="7218|JA2581_1001"/>
    <n v="13"/>
    <s v="-"/>
    <m/>
    <s v=""/>
    <s v=""/>
    <s v=""/>
    <s v=""/>
    <n v="0"/>
    <s v=""/>
    <n v="0"/>
    <s v=""/>
    <s v=""/>
    <s v=""/>
    <s v=""/>
    <n v="6"/>
    <n v="1"/>
    <m/>
    <n v="-564"/>
    <n v="0"/>
    <s v=""/>
    <s v=""/>
  </r>
  <r>
    <n v="682"/>
    <s v="1204304130820"/>
    <s v="CNC CIR 21-41 41M RECPT WALL ZN/NI ROT-N"/>
    <s v="1800108782"/>
    <s v="210"/>
    <d v="2024-06-14T00:00:00"/>
    <s v=""/>
    <s v="4200569161"/>
    <s v="150"/>
    <d v="2024-07-02T00:00:00"/>
    <d v="2024-07-04T00:00:00"/>
    <s v=""/>
    <d v="2024-07-15T00:00:00"/>
    <n v="40"/>
    <n v="8"/>
    <s v="Liberado"/>
    <n v="4"/>
    <n v="4"/>
    <n v="4"/>
    <n v="0"/>
    <n v="4"/>
    <n v="0"/>
    <s v="X"/>
    <s v="0.00"/>
    <s v=""/>
    <x v="43"/>
    <s v="MILITARY SPECS."/>
    <s v="D38999/20ZG41PN"/>
    <s v=""/>
    <n v="0"/>
    <n v="0"/>
    <m/>
    <s v="7218|JA2581_1001"/>
    <n v="13"/>
    <s v="-"/>
    <m/>
    <s v="YES"/>
    <n v="4"/>
    <s v=""/>
    <s v=""/>
    <n v="0"/>
    <s v="X"/>
    <n v="1"/>
    <s v=""/>
    <s v=""/>
    <s v=""/>
    <s v=""/>
    <n v="6"/>
    <n v="0"/>
    <m/>
    <n v="-564"/>
    <n v="0"/>
    <s v=""/>
    <s v=""/>
  </r>
  <r>
    <n v="683"/>
    <s v="1204305530022"/>
    <s v="CNC CIR 23-55P/M RCPT RECT AL ZN/NI R-A"/>
    <s v="1800108782"/>
    <s v="220"/>
    <d v="2024-06-14T00:00:00"/>
    <s v=""/>
    <s v="4200569165"/>
    <s v="20"/>
    <d v="2024-07-02T00:00:00"/>
    <d v="2024-07-10T00:00:00"/>
    <s v=""/>
    <d v="2024-07-15T00:00:00"/>
    <n v="40"/>
    <n v="8"/>
    <s v="Liberado"/>
    <n v="2"/>
    <n v="2"/>
    <n v="2"/>
    <n v="0"/>
    <n v="2"/>
    <n v="0"/>
    <s v="X"/>
    <s v="0.00"/>
    <s v=""/>
    <x v="41"/>
    <s v="MILITARY SPECS."/>
    <s v="D38999/20ZH55PA"/>
    <s v=""/>
    <n v="0"/>
    <n v="0"/>
    <m/>
    <s v="7218|JA2581_1001"/>
    <n v="13"/>
    <s v="-"/>
    <m/>
    <s v="YES"/>
    <n v="2"/>
    <s v=""/>
    <s v=""/>
    <n v="0"/>
    <s v="X"/>
    <n v="1"/>
    <s v=""/>
    <s v=""/>
    <s v=""/>
    <s v=""/>
    <n v="6"/>
    <n v="0"/>
    <m/>
    <n v="-564"/>
    <n v="0"/>
    <s v=""/>
    <s v=""/>
  </r>
  <r>
    <n v="684"/>
    <s v="1204305530022"/>
    <s v="CNC CIR 23-55P/M RCPT RECT AL ZN/NI R-A"/>
    <s v="1800108782"/>
    <s v="220"/>
    <d v="2024-06-14T00:00:00"/>
    <s v=""/>
    <s v="4200569022"/>
    <s v="190"/>
    <d v="2024-07-02T00:00:00"/>
    <s v=""/>
    <s v="BORR"/>
    <d v="2024-07-15T00:00:00"/>
    <n v="40"/>
    <n v="8"/>
    <s v=""/>
    <n v="2"/>
    <n v="2"/>
    <n v="0"/>
    <n v="2"/>
    <n v="0"/>
    <n v="0"/>
    <s v=""/>
    <s v="547.08"/>
    <s v=""/>
    <x v="15"/>
    <s v="MILITARY SPECS."/>
    <s v="D38999/20ZH55PA"/>
    <s v=""/>
    <n v="0"/>
    <n v="0"/>
    <m/>
    <s v="7218|JA2581_1001"/>
    <n v="13"/>
    <s v="-"/>
    <m/>
    <s v=""/>
    <s v=""/>
    <s v=""/>
    <s v=""/>
    <n v="0"/>
    <s v=""/>
    <n v="0"/>
    <s v=""/>
    <s v=""/>
    <s v=""/>
    <s v=""/>
    <n v="6"/>
    <n v="1"/>
    <m/>
    <n v="-564"/>
    <n v="0"/>
    <s v=""/>
    <s v=""/>
  </r>
  <r>
    <n v="685"/>
    <s v="1204305530820"/>
    <s v="CNC CIR 23-55 55M RECPT WALL ZN/NI ROT-N"/>
    <s v="1800108782"/>
    <s v="230"/>
    <d v="2024-06-14T00:00:00"/>
    <s v=""/>
    <s v="4200569165"/>
    <s v="30"/>
    <d v="2024-07-02T00:00:00"/>
    <d v="2024-07-10T00:00:00"/>
    <s v=""/>
    <d v="2024-07-15T00:00:00"/>
    <n v="40"/>
    <n v="8"/>
    <s v="Liberado"/>
    <n v="1"/>
    <n v="1"/>
    <n v="1"/>
    <n v="0"/>
    <n v="1"/>
    <n v="0"/>
    <s v="X"/>
    <s v="0.00"/>
    <s v=""/>
    <x v="41"/>
    <s v="MILITARY SPECS."/>
    <s v="D38999/20ZH55PN"/>
    <s v=""/>
    <n v="0"/>
    <n v="0"/>
    <m/>
    <s v="7218|JA2581_1001"/>
    <n v="13"/>
    <s v="-"/>
    <m/>
    <s v="YES"/>
    <n v="1"/>
    <s v=""/>
    <s v=""/>
    <n v="0"/>
    <s v="X"/>
    <n v="1"/>
    <s v=""/>
    <s v=""/>
    <s v=""/>
    <s v=""/>
    <n v="6"/>
    <n v="0"/>
    <m/>
    <n v="-564"/>
    <n v="0"/>
    <s v=""/>
    <s v=""/>
  </r>
  <r>
    <n v="686"/>
    <s v="1204305530820"/>
    <s v="CNC CIR 23-55 55M RECPT WALL ZN/NI ROT-N"/>
    <s v="1800108782"/>
    <s v="230"/>
    <d v="2024-06-14T00:00:00"/>
    <s v=""/>
    <s v="4200569022"/>
    <s v="200"/>
    <d v="2024-07-02T00:00:00"/>
    <s v=""/>
    <s v="BORR"/>
    <d v="2024-07-15T00:00:00"/>
    <n v="40"/>
    <n v="8"/>
    <s v=""/>
    <n v="1"/>
    <n v="1"/>
    <n v="0"/>
    <n v="1"/>
    <n v="0"/>
    <n v="0"/>
    <s v=""/>
    <s v="151.88"/>
    <s v=""/>
    <x v="15"/>
    <s v="MILITARY SPECS."/>
    <s v="D38999/20ZH55PN"/>
    <s v=""/>
    <n v="0"/>
    <n v="0"/>
    <m/>
    <s v="7218|JA2581_1001"/>
    <n v="13"/>
    <s v="-"/>
    <m/>
    <s v=""/>
    <s v=""/>
    <s v=""/>
    <s v=""/>
    <n v="0"/>
    <s v=""/>
    <n v="0"/>
    <s v=""/>
    <s v=""/>
    <s v=""/>
    <s v=""/>
    <n v="6"/>
    <n v="1"/>
    <m/>
    <n v="-564"/>
    <n v="0"/>
    <s v=""/>
    <s v=""/>
  </r>
  <r>
    <n v="687"/>
    <s v="1209990030120"/>
    <s v="CONTACTO MACHO M39029/4-111"/>
    <s v="1800108782"/>
    <s v="240"/>
    <d v="2024-06-14T00:00:00"/>
    <s v=""/>
    <s v="4200569159"/>
    <s v="170"/>
    <d v="2024-07-02T00:00:00"/>
    <d v="2024-07-04T00:00:00"/>
    <s v=""/>
    <d v="2024-07-15T00:00:00"/>
    <n v="30"/>
    <n v="8"/>
    <s v="Liberado"/>
    <n v="200"/>
    <n v="200"/>
    <n v="200"/>
    <n v="0"/>
    <n v="200"/>
    <n v="0"/>
    <s v="X"/>
    <s v="0.00"/>
    <s v=""/>
    <x v="44"/>
    <s v="MILITARY SPECS."/>
    <s v="M39029/4-111"/>
    <s v=""/>
    <n v="0"/>
    <n v="0"/>
    <m/>
    <s v="7218|JA2581_1001"/>
    <n v="13"/>
    <s v="-"/>
    <m/>
    <s v="YES"/>
    <n v="200"/>
    <s v=""/>
    <s v=""/>
    <n v="0"/>
    <s v="X"/>
    <n v="1"/>
    <s v=""/>
    <s v=""/>
    <s v=""/>
    <s v=""/>
    <n v="6"/>
    <n v="0"/>
    <m/>
    <n v="-564"/>
    <n v="0"/>
    <s v=""/>
    <s v=""/>
  </r>
  <r>
    <n v="688"/>
    <s v="1212090200020"/>
    <s v="PIN H CRIMP CNC SUB-D #20 AWG20-24(0,2-0"/>
    <s v="1800108782"/>
    <s v="250"/>
    <d v="2024-06-14T00:00:00"/>
    <s v=""/>
    <s v="4200569159"/>
    <s v="180"/>
    <d v="2024-07-02T00:00:00"/>
    <d v="2024-07-04T00:00:00"/>
    <s v=""/>
    <d v="2024-07-15T00:00:00"/>
    <n v="50"/>
    <n v="8"/>
    <s v="Liberado"/>
    <n v="100"/>
    <n v="100"/>
    <n v="100"/>
    <n v="0"/>
    <n v="100"/>
    <n v="0"/>
    <s v="X"/>
    <s v="0.00"/>
    <s v=""/>
    <x v="44"/>
    <s v="MILITARY SPECS."/>
    <s v="M39029/63-368"/>
    <s v=""/>
    <n v="0"/>
    <n v="0"/>
    <m/>
    <s v="7218|JA2581_1001"/>
    <n v="13"/>
    <s v="-"/>
    <m/>
    <s v="YES"/>
    <n v="100"/>
    <m/>
    <s v=""/>
    <n v="0"/>
    <s v="X"/>
    <n v="1"/>
    <s v=""/>
    <s v=""/>
    <s v=""/>
    <s v=""/>
    <n v="6"/>
    <n v="0"/>
    <m/>
    <n v="-564"/>
    <n v="0"/>
    <s v=""/>
    <s v=""/>
  </r>
  <r>
    <n v="689"/>
    <s v="1214000333721"/>
    <s v="CNC CIR  8-98  (3H)  MS3476L8-98S"/>
    <s v="1800108782"/>
    <s v="260"/>
    <d v="2024-06-14T00:00:00"/>
    <s v=""/>
    <s v="4200569250"/>
    <s v="20"/>
    <d v="2024-07-03T00:00:00"/>
    <d v="2024-07-04T00:00:00"/>
    <s v=""/>
    <d v="2024-07-21T00:00:00"/>
    <n v="45"/>
    <n v="8"/>
    <s v="Liberado"/>
    <n v="20"/>
    <n v="20"/>
    <n v="20"/>
    <n v="0"/>
    <n v="20"/>
    <n v="0"/>
    <s v="X"/>
    <s v="0.00"/>
    <s v=""/>
    <x v="41"/>
    <s v="MILITARY STANDARDS"/>
    <s v="MS3476L8-98S"/>
    <s v=""/>
    <n v="0"/>
    <n v="0"/>
    <m/>
    <s v="7218|JA2581_1001"/>
    <n v="18"/>
    <s v="-"/>
    <m/>
    <s v="YES"/>
    <n v="20"/>
    <m/>
    <s v=""/>
    <n v="0"/>
    <s v="X"/>
    <n v="1"/>
    <s v=""/>
    <s v=""/>
    <s v=""/>
    <s v=""/>
    <n v="6"/>
    <n v="0"/>
    <m/>
    <n v="-558"/>
    <n v="0"/>
    <s v=""/>
    <s v=""/>
  </r>
  <r>
    <n v="690"/>
    <s v="1214001933721"/>
    <s v="CNC CIR AER 14-19 (19H) MS3476L14-19S"/>
    <s v="1800108782"/>
    <s v="270"/>
    <d v="2024-06-14T00:00:00"/>
    <s v=""/>
    <s v="4200569250"/>
    <s v="30"/>
    <d v="2024-07-03T00:00:00"/>
    <d v="2024-07-04T00:00:00"/>
    <s v=""/>
    <d v="2024-07-21T00:00:00"/>
    <n v="35"/>
    <n v="8"/>
    <s v="Liberado"/>
    <n v="1"/>
    <n v="1"/>
    <n v="1"/>
    <n v="0"/>
    <n v="1"/>
    <n v="0"/>
    <s v="X"/>
    <s v="0.00"/>
    <s v=""/>
    <x v="41"/>
    <s v="MILITARY STANDARDS"/>
    <s v="MS3476L14-19S"/>
    <s v=""/>
    <n v="0"/>
    <n v="0"/>
    <m/>
    <s v="7218|JA2581_1001"/>
    <n v="18"/>
    <s v="-"/>
    <m/>
    <s v="YES"/>
    <n v="1"/>
    <m/>
    <s v=""/>
    <n v="0"/>
    <s v="X"/>
    <n v="1"/>
    <s v=""/>
    <s v=""/>
    <s v=""/>
    <s v=""/>
    <n v="6"/>
    <n v="0"/>
    <m/>
    <n v="-558"/>
    <n v="0"/>
    <s v=""/>
    <s v=""/>
  </r>
  <r>
    <n v="691"/>
    <s v="1214001933722"/>
    <s v="CNC CIR  14-19  (19H)  MS3476L14-19SW"/>
    <s v="1800108782"/>
    <s v="280"/>
    <d v="2024-06-14T00:00:00"/>
    <s v=""/>
    <s v="4200569250"/>
    <s v="40"/>
    <d v="2024-07-03T00:00:00"/>
    <d v="2024-07-04T00:00:00"/>
    <s v=""/>
    <d v="2024-07-21T00:00:00"/>
    <n v="56"/>
    <n v="8"/>
    <s v="Liberado"/>
    <n v="1"/>
    <n v="1"/>
    <n v="1"/>
    <n v="0"/>
    <n v="1"/>
    <n v="0"/>
    <s v="X"/>
    <s v="0.00"/>
    <s v=""/>
    <x v="41"/>
    <s v="MILITARY STANDARDS"/>
    <s v="MS3476L14-19SW"/>
    <s v=""/>
    <n v="0"/>
    <n v="0"/>
    <m/>
    <s v="7218|JA2581_1001"/>
    <n v="18"/>
    <s v="-"/>
    <m/>
    <s v="YES"/>
    <n v="1"/>
    <m/>
    <s v=""/>
    <n v="0"/>
    <s v="X"/>
    <n v="1"/>
    <s v=""/>
    <s v=""/>
    <s v=""/>
    <s v=""/>
    <n v="6"/>
    <n v="0"/>
    <m/>
    <n v="-558"/>
    <n v="0"/>
    <s v=""/>
    <s v=""/>
  </r>
  <r>
    <n v="692"/>
    <s v="1214001933723"/>
    <s v="CNC CIR 14-19 19P (H) PLUG MS3476L14-19S"/>
    <s v="1800108782"/>
    <s v="290"/>
    <d v="2024-06-14T00:00:00"/>
    <s v=""/>
    <s v="4200568992"/>
    <s v="70"/>
    <d v="2024-07-01T00:00:00"/>
    <d v="2024-07-05T00:00:00"/>
    <s v=""/>
    <d v="2024-07-22T00:00:00"/>
    <n v="40"/>
    <n v="8"/>
    <s v="Liberado"/>
    <n v="3"/>
    <n v="3"/>
    <n v="3"/>
    <n v="0"/>
    <n v="3"/>
    <n v="0"/>
    <s v="X"/>
    <s v="0.00"/>
    <s v=""/>
    <x v="43"/>
    <s v="MILITARY STANDARDS"/>
    <s v="MS3476L14-19SX"/>
    <s v=""/>
    <n v="0"/>
    <n v="0"/>
    <m/>
    <s v="7218|JA2581_1001"/>
    <n v="21"/>
    <s v="-"/>
    <m/>
    <s v="YES"/>
    <n v="3"/>
    <m/>
    <s v=""/>
    <n v="0"/>
    <s v="X"/>
    <n v="1"/>
    <s v=""/>
    <s v=""/>
    <s v=""/>
    <s v=""/>
    <n v="6"/>
    <n v="0"/>
    <m/>
    <n v="-557"/>
    <n v="0"/>
    <s v=""/>
    <s v=""/>
  </r>
  <r>
    <n v="693"/>
    <s v="1214002432621"/>
    <s v="CNC CIR 16-24  24/H PLUG M83723/75R16247"/>
    <s v="1800108782"/>
    <s v="300"/>
    <d v="2024-06-14T00:00:00"/>
    <s v=""/>
    <s v="4200569168"/>
    <s v="40"/>
    <d v="2024-07-02T00:00:00"/>
    <d v="2024-07-04T00:00:00"/>
    <s v=""/>
    <d v="2024-07-15T00:00:00"/>
    <n v="56"/>
    <n v="8"/>
    <s v="Liberado"/>
    <n v="1"/>
    <n v="1"/>
    <n v="1"/>
    <n v="0"/>
    <n v="1"/>
    <n v="0"/>
    <s v="X"/>
    <s v="0.00"/>
    <s v=""/>
    <x v="15"/>
    <s v="MILITARY SPECS."/>
    <s v="M83723/75R16247"/>
    <s v=""/>
    <n v="0"/>
    <n v="0"/>
    <m/>
    <s v="7218|JA2581_1001"/>
    <n v="13"/>
    <s v="-"/>
    <m/>
    <s v="YES"/>
    <n v="1"/>
    <m/>
    <s v=""/>
    <n v="0"/>
    <s v="X"/>
    <n v="1"/>
    <s v=""/>
    <s v=""/>
    <s v=""/>
    <s v=""/>
    <n v="6"/>
    <n v="0"/>
    <m/>
    <n v="-564"/>
    <n v="0"/>
    <s v=""/>
    <s v=""/>
  </r>
  <r>
    <n v="694"/>
    <s v="1214002432621"/>
    <s v="CNC CIR 16-24  24/H PLUG M83723/75R16247"/>
    <s v="1800108782"/>
    <s v="300"/>
    <d v="2024-06-14T00:00:00"/>
    <s v=""/>
    <s v="4200569022"/>
    <s v="210"/>
    <d v="2024-07-02T00:00:00"/>
    <s v=""/>
    <s v="BORR"/>
    <d v="2024-07-15T00:00:00"/>
    <n v="56"/>
    <n v="8"/>
    <s v=""/>
    <n v="1"/>
    <n v="1"/>
    <n v="0"/>
    <n v="1"/>
    <n v="0"/>
    <n v="0"/>
    <s v=""/>
    <s v="237.88"/>
    <s v=""/>
    <x v="15"/>
    <s v="MILITARY SPECS."/>
    <s v="M83723/75R16247"/>
    <s v=""/>
    <n v="0"/>
    <n v="0"/>
    <m/>
    <s v="7218|JA2581_1001"/>
    <n v="13"/>
    <s v="-"/>
    <m/>
    <s v=""/>
    <s v=""/>
    <m/>
    <s v=""/>
    <n v="0"/>
    <s v=""/>
    <n v="0"/>
    <s v=""/>
    <s v=""/>
    <s v=""/>
    <s v=""/>
    <n v="6"/>
    <n v="1"/>
    <m/>
    <n v="-564"/>
    <n v="0"/>
    <s v=""/>
    <s v=""/>
  </r>
  <r>
    <n v="695"/>
    <s v="1214002432622"/>
    <s v="CNC CIR 16-24  24/H PLUG M83723/75R16248"/>
    <s v="1800108782"/>
    <s v="310"/>
    <d v="2024-06-14T00:00:00"/>
    <s v=""/>
    <s v="4200569022"/>
    <s v="220"/>
    <d v="2024-07-02T00:00:00"/>
    <s v=""/>
    <s v="BORR"/>
    <d v="2024-07-15T00:00:00"/>
    <n v="56"/>
    <n v="8"/>
    <s v=""/>
    <n v="1"/>
    <n v="1"/>
    <n v="0"/>
    <n v="1"/>
    <n v="0"/>
    <n v="0"/>
    <s v=""/>
    <s v="241.74"/>
    <s v=""/>
    <x v="15"/>
    <s v="MILITARY SPECS."/>
    <s v="M83723/75R16248"/>
    <s v=""/>
    <n v="0"/>
    <n v="0"/>
    <m/>
    <s v="7218|JA2581_1001"/>
    <n v="13"/>
    <s v="-"/>
    <m/>
    <s v=""/>
    <s v=""/>
    <m/>
    <s v=""/>
    <n v="0"/>
    <s v=""/>
    <n v="0"/>
    <s v=""/>
    <s v=""/>
    <s v=""/>
    <s v=""/>
    <n v="6"/>
    <n v="1"/>
    <m/>
    <n v="-564"/>
    <n v="0"/>
    <s v=""/>
    <s v=""/>
  </r>
  <r>
    <n v="696"/>
    <s v="1214002432622"/>
    <s v="CNC CIR 16-24  24/H PLUG M83723/75R16248"/>
    <s v="1800108782"/>
    <s v="310"/>
    <d v="2024-06-14T00:00:00"/>
    <s v=""/>
    <s v="4200569168"/>
    <s v="50"/>
    <d v="2024-07-02T00:00:00"/>
    <d v="2024-07-04T00:00:00"/>
    <s v=""/>
    <d v="2024-07-15T00:00:00"/>
    <n v="56"/>
    <n v="8"/>
    <s v="Liberado"/>
    <n v="1"/>
    <n v="1"/>
    <n v="1"/>
    <n v="0"/>
    <n v="1"/>
    <n v="0"/>
    <s v="X"/>
    <s v="0.00"/>
    <s v=""/>
    <x v="15"/>
    <s v="MILITARY SPECS."/>
    <s v="M83723/75R16248"/>
    <s v=""/>
    <n v="0"/>
    <n v="0"/>
    <m/>
    <s v="7218|JA2581_1001"/>
    <n v="13"/>
    <s v="-"/>
    <m/>
    <s v="YES"/>
    <n v="1"/>
    <m/>
    <s v=""/>
    <n v="0"/>
    <s v="X"/>
    <n v="1"/>
    <s v=""/>
    <s v=""/>
    <s v=""/>
    <s v=""/>
    <n v="6"/>
    <n v="0"/>
    <m/>
    <n v="-564"/>
    <n v="0"/>
    <s v=""/>
    <s v=""/>
  </r>
  <r>
    <n v="697"/>
    <s v="1214002633727"/>
    <s v="CNC CIR 16-26  26P/H PLUG MS3476L16-26S"/>
    <s v="1800108782"/>
    <s v="320"/>
    <d v="2024-06-14T00:00:00"/>
    <s v=""/>
    <s v="4200569250"/>
    <s v="50"/>
    <d v="2024-07-03T00:00:00"/>
    <d v="2024-07-04T00:00:00"/>
    <s v=""/>
    <d v="2024-07-21T00:00:00"/>
    <n v="40"/>
    <n v="8"/>
    <s v="Liberado"/>
    <n v="5"/>
    <n v="5"/>
    <n v="5"/>
    <n v="0"/>
    <n v="5"/>
    <n v="0"/>
    <s v="X"/>
    <s v="0.00"/>
    <s v=""/>
    <x v="41"/>
    <s v="MILITARY STANDARDS"/>
    <s v="MS3476L16-26S"/>
    <s v=""/>
    <n v="0"/>
    <n v="0"/>
    <m/>
    <s v="7218|JA2581_1001"/>
    <n v="18"/>
    <s v="-"/>
    <m/>
    <s v="YES"/>
    <n v="5"/>
    <m/>
    <s v=""/>
    <n v="0"/>
    <s v="X"/>
    <n v="1"/>
    <s v=""/>
    <s v=""/>
    <s v=""/>
    <s v=""/>
    <n v="6"/>
    <n v="0"/>
    <m/>
    <n v="-558"/>
    <n v="0"/>
    <s v=""/>
    <s v=""/>
  </r>
  <r>
    <n v="698"/>
    <s v="1214002633742"/>
    <s v="CNC CIR  16-26  (26H)  MS3476L16-26SY"/>
    <s v="1800108782"/>
    <s v="330"/>
    <d v="2024-06-14T00:00:00"/>
    <s v=""/>
    <s v="4200569250"/>
    <s v="60"/>
    <d v="2024-07-03T00:00:00"/>
    <d v="2024-07-04T00:00:00"/>
    <s v=""/>
    <d v="2024-07-21T00:00:00"/>
    <n v="56"/>
    <n v="8"/>
    <s v="Liberado"/>
    <n v="4"/>
    <n v="4"/>
    <n v="4"/>
    <n v="0"/>
    <n v="4"/>
    <n v="0"/>
    <s v="X"/>
    <s v="0.00"/>
    <s v=""/>
    <x v="41"/>
    <s v="MILITARY STANDARDS"/>
    <s v="MS3476L16-26SY"/>
    <s v=""/>
    <n v="0"/>
    <n v="0"/>
    <m/>
    <s v="7218|JA2581_1001"/>
    <n v="18"/>
    <s v="-"/>
    <m/>
    <s v="YES"/>
    <n v="4"/>
    <m/>
    <s v=""/>
    <n v="0"/>
    <s v="X"/>
    <n v="1"/>
    <s v=""/>
    <s v=""/>
    <s v=""/>
    <s v=""/>
    <n v="6"/>
    <n v="0"/>
    <m/>
    <n v="-558"/>
    <n v="0"/>
    <s v=""/>
    <s v=""/>
  </r>
  <r>
    <n v="699"/>
    <s v="1214002633762"/>
    <s v="CNC CIR  16-26  (26H)  MS3476L16-26SW"/>
    <s v="1800108782"/>
    <s v="340"/>
    <d v="2024-06-14T00:00:00"/>
    <s v=""/>
    <s v="4200569250"/>
    <s v="70"/>
    <d v="2024-07-03T00:00:00"/>
    <d v="2024-07-04T00:00:00"/>
    <s v=""/>
    <d v="2024-07-21T00:00:00"/>
    <n v="56"/>
    <n v="8"/>
    <s v="Liberado"/>
    <n v="1"/>
    <n v="1"/>
    <n v="1"/>
    <n v="0"/>
    <n v="1"/>
    <n v="0"/>
    <s v="X"/>
    <s v="0.00"/>
    <s v=""/>
    <x v="41"/>
    <s v="MILITARY STANDARDS"/>
    <s v="MS3476L16-26SW"/>
    <s v=""/>
    <n v="0"/>
    <n v="0"/>
    <m/>
    <s v="7218|JA2581_1001"/>
    <n v="18"/>
    <s v="-"/>
    <m/>
    <s v="YES"/>
    <n v="1"/>
    <m/>
    <s v=""/>
    <n v="0"/>
    <s v="X"/>
    <n v="1"/>
    <s v=""/>
    <s v=""/>
    <s v=""/>
    <s v=""/>
    <n v="6"/>
    <n v="0"/>
    <m/>
    <n v="-558"/>
    <n v="0"/>
    <s v=""/>
    <s v=""/>
  </r>
  <r>
    <n v="700"/>
    <s v="1214003233721"/>
    <s v="CNC CIR 18-32 32S (H) MS3476L18-32SN"/>
    <s v="1800108782"/>
    <s v="350"/>
    <d v="2024-06-14T00:00:00"/>
    <s v=""/>
    <s v="4200568992"/>
    <s v="80"/>
    <d v="2024-07-01T00:00:00"/>
    <d v="2024-07-05T00:00:00"/>
    <s v=""/>
    <d v="2024-07-22T00:00:00"/>
    <n v="125"/>
    <n v="8"/>
    <s v="Liberado"/>
    <n v="2"/>
    <n v="2"/>
    <n v="2"/>
    <n v="0"/>
    <n v="2"/>
    <n v="0"/>
    <s v="X"/>
    <s v="0.00"/>
    <s v=""/>
    <x v="43"/>
    <s v="MILITARY STANDARDS"/>
    <s v="MS3476L18-32SN"/>
    <s v=""/>
    <n v="0"/>
    <n v="0"/>
    <m/>
    <s v="7218|JA2581_1001"/>
    <n v="21"/>
    <s v="-"/>
    <m/>
    <s v="YES"/>
    <n v="2"/>
    <m/>
    <s v=""/>
    <n v="0"/>
    <s v="X"/>
    <n v="1"/>
    <s v=""/>
    <s v=""/>
    <s v=""/>
    <s v=""/>
    <n v="6"/>
    <n v="0"/>
    <m/>
    <n v="-557"/>
    <n v="0"/>
    <s v=""/>
    <s v=""/>
  </r>
  <r>
    <n v="701"/>
    <s v="1214003233761"/>
    <s v="CNC CIR  18-32  (32H)  MS3476L18-32SW"/>
    <s v="1800108782"/>
    <s v="360"/>
    <d v="2024-06-14T00:00:00"/>
    <s v=""/>
    <s v="4200568992"/>
    <s v="90"/>
    <d v="2024-07-01T00:00:00"/>
    <d v="2024-07-05T00:00:00"/>
    <s v=""/>
    <d v="2024-07-22T00:00:00"/>
    <n v="40"/>
    <n v="8"/>
    <s v="Liberado"/>
    <n v="2"/>
    <n v="2"/>
    <n v="2"/>
    <n v="0"/>
    <n v="2"/>
    <n v="0"/>
    <s v="X"/>
    <s v="0.00"/>
    <s v=""/>
    <x v="43"/>
    <s v="MILITARY STANDARDS"/>
    <s v="MS3476L18-32SW"/>
    <s v=""/>
    <n v="0"/>
    <n v="0"/>
    <m/>
    <s v="7218|JA2581_1001"/>
    <n v="21"/>
    <s v="-"/>
    <m/>
    <s v="YES"/>
    <n v="2"/>
    <m/>
    <s v=""/>
    <n v="0"/>
    <s v="X"/>
    <n v="1"/>
    <s v=""/>
    <s v=""/>
    <s v=""/>
    <s v=""/>
    <n v="6"/>
    <n v="0"/>
    <m/>
    <n v="-557"/>
    <n v="0"/>
    <s v=""/>
    <s v=""/>
  </r>
  <r>
    <n v="702"/>
    <s v="1214004130021"/>
    <s v="CNC CIR 20-41S/H PLUG RECT ELECT-NI R-Y"/>
    <s v="1800108782"/>
    <s v="370"/>
    <d v="2024-06-14T00:00:00"/>
    <s v=""/>
    <s v="4200569161"/>
    <s v="180"/>
    <d v="2024-07-02T00:00:00"/>
    <d v="2024-07-04T00:00:00"/>
    <s v=""/>
    <d v="2024-07-15T00:00:00"/>
    <n v="40"/>
    <n v="8"/>
    <s v="Liberado"/>
    <n v="1"/>
    <n v="1"/>
    <n v="1"/>
    <n v="0"/>
    <n v="1"/>
    <n v="0"/>
    <s v="X"/>
    <s v="0.00"/>
    <s v=""/>
    <x v="43"/>
    <s v="MILITARY SPECS."/>
    <s v="MS3476L20-41SY"/>
    <s v=""/>
    <n v="0"/>
    <n v="0"/>
    <m/>
    <s v="7218|JA2581_1001"/>
    <n v="13"/>
    <s v="-"/>
    <m/>
    <s v="YES"/>
    <n v="1"/>
    <m/>
    <s v=""/>
    <n v="0"/>
    <s v="X"/>
    <n v="1"/>
    <s v=""/>
    <s v=""/>
    <s v=""/>
    <s v=""/>
    <n v="6"/>
    <n v="0"/>
    <m/>
    <n v="-564"/>
    <n v="0"/>
    <s v=""/>
    <s v=""/>
  </r>
  <r>
    <n v="703"/>
    <s v="1214004130021"/>
    <s v="CNC CIR 20-41S/H PLUG RECT ELECT-NI R-Y"/>
    <s v="1800108782"/>
    <s v="370"/>
    <d v="2024-06-14T00:00:00"/>
    <s v=""/>
    <s v="4200569022"/>
    <s v="230"/>
    <d v="2024-07-02T00:00:00"/>
    <s v=""/>
    <s v="BORR"/>
    <d v="2024-07-15T00:00:00"/>
    <n v="40"/>
    <n v="8"/>
    <s v=""/>
    <n v="1"/>
    <n v="1"/>
    <n v="0"/>
    <n v="1"/>
    <n v="0"/>
    <n v="0"/>
    <s v=""/>
    <s v="235.65"/>
    <s v=""/>
    <x v="15"/>
    <s v="MILITARY SPECS."/>
    <s v="MS3476L20-41SY"/>
    <s v=""/>
    <n v="0"/>
    <n v="0"/>
    <m/>
    <s v="7218|JA2581_1001"/>
    <n v="13"/>
    <s v="-"/>
    <m/>
    <s v=""/>
    <s v=""/>
    <m/>
    <s v=""/>
    <n v="0"/>
    <s v=""/>
    <n v="0"/>
    <s v=""/>
    <s v=""/>
    <s v=""/>
    <s v=""/>
    <n v="6"/>
    <n v="1"/>
    <m/>
    <n v="-564"/>
    <n v="0"/>
    <s v=""/>
    <s v=""/>
  </r>
  <r>
    <n v="704"/>
    <s v="1214004133721"/>
    <s v="CNC CIR  20-41  (41H)  MS3476L20-41S"/>
    <s v="1800108782"/>
    <s v="380"/>
    <d v="2024-06-14T00:00:00"/>
    <s v=""/>
    <s v="4200569250"/>
    <s v="80"/>
    <d v="2024-07-03T00:00:00"/>
    <d v="2024-07-04T00:00:00"/>
    <s v=""/>
    <d v="2024-07-21T00:00:00"/>
    <n v="40"/>
    <n v="8"/>
    <s v="Liberado"/>
    <n v="2"/>
    <n v="2"/>
    <n v="2"/>
    <n v="0"/>
    <n v="2"/>
    <n v="0"/>
    <s v="X"/>
    <s v="0.00"/>
    <s v=""/>
    <x v="41"/>
    <s v="MILITARY STANDARDS"/>
    <s v="MS3476L20-41S"/>
    <s v=""/>
    <n v="0"/>
    <n v="0"/>
    <m/>
    <s v="7218|JA2581_1001"/>
    <n v="18"/>
    <s v="-"/>
    <m/>
    <s v="YES"/>
    <n v="2"/>
    <m/>
    <s v=""/>
    <n v="0"/>
    <s v="X"/>
    <n v="1"/>
    <s v=""/>
    <s v=""/>
    <s v=""/>
    <s v=""/>
    <n v="6"/>
    <n v="0"/>
    <m/>
    <n v="-558"/>
    <n v="0"/>
    <s v=""/>
    <s v=""/>
  </r>
  <r>
    <n v="705"/>
    <s v="1214005533721"/>
    <s v="CNC CIR  22-55  (55H)  MS3476L22-55S"/>
    <s v="1800108782"/>
    <s v="390"/>
    <d v="2024-06-14T00:00:00"/>
    <s v=""/>
    <s v="4200569260"/>
    <s v="30"/>
    <d v="2024-07-03T00:00:00"/>
    <d v="2024-07-04T00:00:00"/>
    <s v=""/>
    <d v="2024-07-15T00:00:00"/>
    <n v="56"/>
    <n v="8"/>
    <s v="Liberado"/>
    <n v="3"/>
    <n v="3"/>
    <n v="3"/>
    <n v="0"/>
    <n v="3"/>
    <n v="0"/>
    <s v="X"/>
    <s v="0.00"/>
    <s v=""/>
    <x v="42"/>
    <s v="MILITARY STANDARDS"/>
    <s v="MS3476L22-55S"/>
    <s v=""/>
    <n v="0"/>
    <n v="0"/>
    <m/>
    <s v="7218|JA2581_1001"/>
    <n v="12"/>
    <s v="-"/>
    <m/>
    <s v="YES"/>
    <n v="3"/>
    <m/>
    <s v=""/>
    <n v="0"/>
    <s v="X"/>
    <n v="1"/>
    <s v=""/>
    <s v=""/>
    <s v=""/>
    <s v=""/>
    <n v="6"/>
    <n v="0"/>
    <m/>
    <n v="-564"/>
    <n v="0"/>
    <s v=""/>
    <s v=""/>
  </r>
  <r>
    <n v="706"/>
    <s v="1214005533760"/>
    <s v="CNC CIR 22-55 55H PLUG RECT CRIMP ROT-W"/>
    <s v="1800108782"/>
    <s v="400"/>
    <d v="2024-06-14T00:00:00"/>
    <s v=""/>
    <s v="4200568992"/>
    <s v="100"/>
    <d v="2024-07-01T00:00:00"/>
    <d v="2024-07-05T00:00:00"/>
    <s v=""/>
    <d v="2024-07-22T00:00:00"/>
    <n v="40"/>
    <n v="8"/>
    <s v="Liberado"/>
    <n v="1"/>
    <n v="1"/>
    <n v="1"/>
    <n v="0"/>
    <n v="1"/>
    <n v="0"/>
    <s v="X"/>
    <s v="0.00"/>
    <s v=""/>
    <x v="43"/>
    <s v="MILITARY STANDARDS"/>
    <s v="MS3476L22-55SW"/>
    <s v=""/>
    <n v="0"/>
    <n v="0"/>
    <m/>
    <s v="7218|JA2581_1001"/>
    <n v="21"/>
    <s v="-"/>
    <m/>
    <s v="YES"/>
    <n v="1"/>
    <m/>
    <s v=""/>
    <n v="0"/>
    <s v="X"/>
    <n v="1"/>
    <s v=""/>
    <s v=""/>
    <s v=""/>
    <s v=""/>
    <n v="6"/>
    <n v="0"/>
    <m/>
    <n v="-557"/>
    <n v="0"/>
    <s v=""/>
    <s v=""/>
  </r>
  <r>
    <n v="707"/>
    <s v="1214006133721"/>
    <s v="CNC CIR  24-61  (61H)  MS3476L24-61S"/>
    <s v="1800108782"/>
    <s v="410"/>
    <d v="2024-06-14T00:00:00"/>
    <s v=""/>
    <s v="4200569260"/>
    <s v="40"/>
    <d v="2024-07-03T00:00:00"/>
    <d v="2024-07-04T00:00:00"/>
    <s v=""/>
    <d v="2024-07-15T00:00:00"/>
    <n v="40"/>
    <n v="8"/>
    <s v="Liberado"/>
    <n v="3"/>
    <n v="3"/>
    <n v="3"/>
    <n v="0"/>
    <n v="3"/>
    <n v="0"/>
    <s v="X"/>
    <s v="0.00"/>
    <s v=""/>
    <x v="42"/>
    <s v="MILITARY STANDARDS"/>
    <s v="MS3476L24-61S"/>
    <s v=""/>
    <n v="0"/>
    <n v="0"/>
    <m/>
    <s v="7218|JA2581_1001"/>
    <n v="12"/>
    <s v="-"/>
    <m/>
    <s v="YES"/>
    <n v="3"/>
    <m/>
    <s v=""/>
    <n v="0"/>
    <s v="X"/>
    <n v="1"/>
    <s v=""/>
    <s v=""/>
    <s v=""/>
    <s v=""/>
    <n v="6"/>
    <n v="0"/>
    <m/>
    <n v="-564"/>
    <n v="0"/>
    <s v=""/>
    <s v=""/>
  </r>
  <r>
    <n v="708"/>
    <s v="1214006133761"/>
    <s v="CNC CIR  24-61  (61H)  MS3476L24-61SW"/>
    <s v="1800108782"/>
    <s v="420"/>
    <d v="2024-06-14T00:00:00"/>
    <s v=""/>
    <s v="4200569250"/>
    <s v="90"/>
    <d v="2024-07-03T00:00:00"/>
    <d v="2024-07-04T00:00:00"/>
    <s v=""/>
    <d v="2024-07-21T00:00:00"/>
    <n v="40"/>
    <n v="8"/>
    <s v="Liberado"/>
    <n v="1"/>
    <n v="1"/>
    <n v="1"/>
    <n v="0"/>
    <n v="1"/>
    <n v="0"/>
    <s v="X"/>
    <s v="0.00"/>
    <s v=""/>
    <x v="41"/>
    <s v="MILITARY STANDARDS"/>
    <s v="MS3476L24-61SW"/>
    <s v=""/>
    <n v="0"/>
    <n v="0"/>
    <m/>
    <s v="7218|JA2581_1001"/>
    <n v="18"/>
    <s v="-"/>
    <m/>
    <s v="YES"/>
    <n v="1"/>
    <m/>
    <s v=""/>
    <n v="0"/>
    <s v="X"/>
    <n v="1"/>
    <s v=""/>
    <s v=""/>
    <s v=""/>
    <s v=""/>
    <n v="6"/>
    <n v="0"/>
    <m/>
    <n v="-558"/>
    <n v="0"/>
    <s v=""/>
    <s v=""/>
  </r>
  <r>
    <n v="709"/>
    <s v="1214100333620"/>
    <s v="CNC CIR 08-98 3H RECEPT BAYO CRIMP ROT-N"/>
    <s v="1800108782"/>
    <s v="430"/>
    <d v="2024-06-14T00:00:00"/>
    <s v=""/>
    <s v="4200569250"/>
    <s v="100"/>
    <d v="2024-07-03T00:00:00"/>
    <d v="2024-07-04T00:00:00"/>
    <s v=""/>
    <d v="2024-07-21T00:00:00"/>
    <n v="56"/>
    <n v="8"/>
    <s v="Liberado"/>
    <n v="20"/>
    <n v="20"/>
    <n v="40"/>
    <n v="0"/>
    <n v="20"/>
    <n v="20"/>
    <s v="X"/>
    <s v="0.00"/>
    <s v=""/>
    <x v="41"/>
    <s v="MILITARY STANDARDS"/>
    <s v="MS3470L8-98S"/>
    <s v=""/>
    <n v="0"/>
    <n v="0"/>
    <m/>
    <s v="7218|JA2581_1001"/>
    <n v="18"/>
    <s v="-"/>
    <m/>
    <s v="YES"/>
    <n v="40"/>
    <m/>
    <s v=""/>
    <n v="0"/>
    <s v="X"/>
    <n v="1"/>
    <s v=""/>
    <s v=""/>
    <s v=""/>
    <s v=""/>
    <n v="6"/>
    <n v="0"/>
    <m/>
    <n v="-558"/>
    <n v="0"/>
    <s v=""/>
    <s v=""/>
  </r>
  <r>
    <n v="710"/>
    <s v="1214101033620"/>
    <s v="CNC CIR 12-10 10P (H) MS3470L12-10S"/>
    <s v="1800108782"/>
    <s v="440"/>
    <d v="2024-06-14T00:00:00"/>
    <s v=""/>
    <s v="4200568992"/>
    <s v="110"/>
    <d v="2024-07-01T00:00:00"/>
    <d v="2024-07-05T00:00:00"/>
    <s v=""/>
    <d v="2024-07-22T00:00:00"/>
    <n v="65"/>
    <n v="8"/>
    <s v="Liberado"/>
    <n v="2"/>
    <n v="2"/>
    <n v="2"/>
    <n v="0"/>
    <n v="2"/>
    <n v="0"/>
    <s v="X"/>
    <s v="0.00"/>
    <s v=""/>
    <x v="43"/>
    <s v="MILITARY STANDARDS"/>
    <s v="MS3470L12-10S"/>
    <s v=""/>
    <n v="0"/>
    <n v="0"/>
    <m/>
    <s v="7218|JA2581_1001"/>
    <n v="21"/>
    <s v="-"/>
    <m/>
    <s v="YES"/>
    <n v="2"/>
    <m/>
    <s v=""/>
    <n v="0"/>
    <s v="X"/>
    <n v="1"/>
    <s v=""/>
    <s v=""/>
    <s v=""/>
    <s v=""/>
    <n v="6"/>
    <n v="0"/>
    <m/>
    <n v="-557"/>
    <n v="0"/>
    <s v=""/>
    <s v=""/>
  </r>
  <r>
    <n v="711"/>
    <s v="1214101933621"/>
    <s v="CNC CIR  14-19 (19H) MS3470L14-19S"/>
    <s v="1800108782"/>
    <s v="450"/>
    <d v="2024-06-14T00:00:00"/>
    <s v=""/>
    <s v="4200569250"/>
    <s v="110"/>
    <d v="2024-07-03T00:00:00"/>
    <d v="2024-07-04T00:00:00"/>
    <s v=""/>
    <d v="2024-07-21T00:00:00"/>
    <n v="55"/>
    <n v="8"/>
    <s v="Liberado"/>
    <n v="1"/>
    <n v="1"/>
    <n v="2"/>
    <n v="0"/>
    <n v="1"/>
    <n v="1"/>
    <s v="X"/>
    <s v="0.00"/>
    <s v=""/>
    <x v="41"/>
    <s v="MILITARY STANDARDS"/>
    <s v="MS3470L14-19S"/>
    <s v=""/>
    <n v="0"/>
    <n v="0"/>
    <m/>
    <s v="7218|JA2581_1001"/>
    <n v="18"/>
    <s v="-"/>
    <m/>
    <s v="YES"/>
    <n v="2"/>
    <m/>
    <s v=""/>
    <n v="0"/>
    <s v="X"/>
    <n v="1"/>
    <s v=""/>
    <s v=""/>
    <s v=""/>
    <s v=""/>
    <n v="6"/>
    <n v="0"/>
    <m/>
    <n v="-558"/>
    <n v="0"/>
    <s v=""/>
    <s v=""/>
  </r>
  <r>
    <n v="712"/>
    <s v="1214105330530"/>
    <s v="CNC CIR 18-53 53H RECPT WALL EL-NI ROT-N"/>
    <s v="1800108782"/>
    <s v="460"/>
    <d v="2024-06-14T00:00:00"/>
    <s v=""/>
    <s v="4200569250"/>
    <s v="120"/>
    <d v="2024-07-03T00:00:00"/>
    <d v="2024-07-04T00:00:00"/>
    <s v=""/>
    <d v="2024-07-21T00:00:00"/>
    <n v="40"/>
    <n v="8"/>
    <s v="Liberado"/>
    <n v="1"/>
    <n v="1"/>
    <n v="1"/>
    <n v="0"/>
    <n v="1"/>
    <n v="0"/>
    <s v="X"/>
    <s v="0.00"/>
    <s v=""/>
    <x v="41"/>
    <s v="MILITARY STANDARDS"/>
    <s v="MS27472E18F53S"/>
    <s v=""/>
    <n v="0"/>
    <n v="0"/>
    <m/>
    <s v="7218|JA2581_1001"/>
    <n v="18"/>
    <s v="-"/>
    <m/>
    <s v="YES"/>
    <n v="1"/>
    <m/>
    <s v=""/>
    <n v="0"/>
    <s v="X"/>
    <n v="1"/>
    <s v=""/>
    <s v=""/>
    <s v=""/>
    <s v=""/>
    <n v="6"/>
    <n v="0"/>
    <m/>
    <n v="-558"/>
    <n v="0"/>
    <s v=""/>
    <s v=""/>
  </r>
  <r>
    <n v="713"/>
    <s v="1214200430721"/>
    <s v="CNC CIR 13-4   4H PLUG D38999/26ZC4SN"/>
    <s v="1800108782"/>
    <s v="470"/>
    <d v="2024-06-14T00:00:00"/>
    <s v=""/>
    <s v="4200569022"/>
    <s v="240"/>
    <d v="2024-07-02T00:00:00"/>
    <s v=""/>
    <s v="BORR"/>
    <d v="2024-07-15T00:00:00"/>
    <n v="60"/>
    <n v="8"/>
    <s v=""/>
    <n v="9"/>
    <n v="9"/>
    <n v="0"/>
    <n v="9"/>
    <n v="0"/>
    <n v="0"/>
    <s v=""/>
    <s v="678.51"/>
    <s v=""/>
    <x v="15"/>
    <s v="MILITARY SPECS."/>
    <s v="D38999/26ZC4SN"/>
    <s v=""/>
    <n v="0"/>
    <n v="0"/>
    <m/>
    <s v="7218|JA2581_1001"/>
    <n v="13"/>
    <s v="-"/>
    <m/>
    <s v=""/>
    <s v=""/>
    <m/>
    <s v=""/>
    <n v="0"/>
    <s v=""/>
    <n v="0"/>
    <s v=""/>
    <s v=""/>
    <s v=""/>
    <s v=""/>
    <n v="6"/>
    <n v="1"/>
    <m/>
    <n v="-564"/>
    <n v="0"/>
    <s v=""/>
    <s v=""/>
  </r>
  <r>
    <n v="714"/>
    <s v="1214200430721"/>
    <s v="CNC CIR 13-4   4H PLUG D38999/26ZC4SN"/>
    <s v="1800108782"/>
    <s v="470"/>
    <d v="2024-06-14T00:00:00"/>
    <s v=""/>
    <s v="4200569161"/>
    <s v="190"/>
    <d v="2024-07-02T00:00:00"/>
    <d v="2024-07-04T00:00:00"/>
    <s v=""/>
    <d v="2024-07-15T00:00:00"/>
    <n v="60"/>
    <n v="8"/>
    <s v="Liberado"/>
    <n v="9"/>
    <n v="9"/>
    <n v="9"/>
    <n v="0"/>
    <n v="9"/>
    <n v="0"/>
    <s v="X"/>
    <s v="0.00"/>
    <s v=""/>
    <x v="43"/>
    <s v="MILITARY SPECS."/>
    <s v="D38999/26ZC4SN"/>
    <s v=""/>
    <n v="0"/>
    <n v="0"/>
    <m/>
    <s v="7218|JA2581_1001"/>
    <n v="13"/>
    <s v="-"/>
    <m/>
    <s v="YES"/>
    <n v="9"/>
    <m/>
    <s v=""/>
    <n v="0"/>
    <s v="X"/>
    <n v="1"/>
    <s v=""/>
    <s v=""/>
    <s v=""/>
    <s v=""/>
    <n v="6"/>
    <n v="0"/>
    <m/>
    <n v="-564"/>
    <n v="0"/>
    <s v=""/>
    <s v=""/>
  </r>
  <r>
    <n v="715"/>
    <s v="1214201130020"/>
    <s v="CNC CIR 19-11S/H PLUG RECT AL ZN/NI R-N"/>
    <s v="1800108782"/>
    <s v="480"/>
    <d v="2024-06-14T00:00:00"/>
    <s v=""/>
    <s v="4200569161"/>
    <s v="200"/>
    <d v="2024-07-02T00:00:00"/>
    <d v="2024-07-04T00:00:00"/>
    <s v=""/>
    <d v="2024-07-15T00:00:00"/>
    <n v="40"/>
    <n v="8"/>
    <s v="Liberado"/>
    <n v="1"/>
    <n v="1"/>
    <n v="1"/>
    <n v="0"/>
    <n v="1"/>
    <n v="0"/>
    <s v="X"/>
    <s v="0.00"/>
    <s v=""/>
    <x v="43"/>
    <s v="MILITARY SPECS."/>
    <s v="D38999/26ZF11SN"/>
    <s v=""/>
    <n v="0"/>
    <n v="0"/>
    <m/>
    <s v="7218|JA2581_1001"/>
    <n v="13"/>
    <s v="-"/>
    <m/>
    <s v="YES"/>
    <n v="1"/>
    <m/>
    <s v=""/>
    <n v="0"/>
    <s v="X"/>
    <n v="1"/>
    <s v=""/>
    <s v=""/>
    <s v=""/>
    <s v=""/>
    <n v="6"/>
    <n v="0"/>
    <m/>
    <n v="-564"/>
    <n v="0"/>
    <s v=""/>
    <s v=""/>
  </r>
  <r>
    <n v="716"/>
    <s v="1214201130020"/>
    <s v="CNC CIR 19-11S/H PLUG RECT AL ZN/NI R-N"/>
    <s v="1800108782"/>
    <s v="480"/>
    <d v="2024-06-14T00:00:00"/>
    <s v=""/>
    <s v="4200569022"/>
    <s v="250"/>
    <d v="2024-07-02T00:00:00"/>
    <s v=""/>
    <s v="BORR"/>
    <d v="2024-07-15T00:00:00"/>
    <n v="40"/>
    <n v="8"/>
    <s v=""/>
    <n v="1"/>
    <n v="1"/>
    <n v="0"/>
    <n v="1"/>
    <n v="0"/>
    <n v="0"/>
    <s v=""/>
    <s v="148.20"/>
    <s v=""/>
    <x v="15"/>
    <s v="MILITARY SPECS."/>
    <s v="D38999/26ZF11SN"/>
    <s v=""/>
    <n v="0"/>
    <n v="0"/>
    <m/>
    <s v="7218|JA2581_1001"/>
    <n v="13"/>
    <s v="-"/>
    <m/>
    <s v=""/>
    <s v=""/>
    <m/>
    <s v=""/>
    <n v="0"/>
    <s v=""/>
    <n v="0"/>
    <s v=""/>
    <s v=""/>
    <s v=""/>
    <s v=""/>
    <n v="6"/>
    <n v="1"/>
    <m/>
    <n v="-564"/>
    <n v="0"/>
    <s v=""/>
    <s v=""/>
  </r>
  <r>
    <n v="717"/>
    <s v="1214201930820"/>
    <s v="CNC CIR 15-19 19H PLUG RECT ZN/NI ROT-N"/>
    <s v="1800108782"/>
    <s v="490"/>
    <d v="2024-06-14T00:00:00"/>
    <s v=""/>
    <s v="4200569161"/>
    <s v="210"/>
    <d v="2024-07-02T00:00:00"/>
    <d v="2024-07-04T00:00:00"/>
    <s v=""/>
    <d v="2024-07-15T00:00:00"/>
    <n v="40"/>
    <n v="8"/>
    <s v="Liberado"/>
    <n v="1"/>
    <n v="1"/>
    <n v="1"/>
    <n v="0"/>
    <n v="1"/>
    <n v="0"/>
    <s v="X"/>
    <s v="0.00"/>
    <s v=""/>
    <x v="43"/>
    <s v="MILITARY SPECS."/>
    <s v="D38999/26ZD19SN"/>
    <s v=""/>
    <n v="0"/>
    <n v="0"/>
    <m/>
    <s v="7218|JA2581_1001"/>
    <n v="13"/>
    <s v="-"/>
    <m/>
    <s v="YES"/>
    <n v="1"/>
    <m/>
    <s v=""/>
    <n v="0"/>
    <s v="X"/>
    <n v="1"/>
    <s v=""/>
    <s v=""/>
    <s v=""/>
    <s v=""/>
    <n v="6"/>
    <n v="0"/>
    <m/>
    <n v="-564"/>
    <n v="0"/>
    <s v=""/>
    <s v=""/>
  </r>
  <r>
    <n v="718"/>
    <s v="1214201930820"/>
    <s v="CNC CIR 15-19 19H PLUG RECT ZN/NI ROT-N"/>
    <s v="1800108782"/>
    <s v="490"/>
    <d v="2024-06-14T00:00:00"/>
    <s v=""/>
    <s v="4200569022"/>
    <s v="260"/>
    <d v="2024-07-02T00:00:00"/>
    <s v=""/>
    <s v="BORR"/>
    <d v="2024-07-15T00:00:00"/>
    <n v="40"/>
    <n v="8"/>
    <s v=""/>
    <n v="1"/>
    <n v="1"/>
    <n v="0"/>
    <n v="1"/>
    <n v="0"/>
    <n v="0"/>
    <s v=""/>
    <s v="121.83"/>
    <s v=""/>
    <x v="15"/>
    <s v="MILITARY SPECS."/>
    <s v="D38999/26ZD19SN"/>
    <s v=""/>
    <n v="0"/>
    <n v="0"/>
    <m/>
    <s v="7218|JA2581_1001"/>
    <n v="13"/>
    <s v="-"/>
    <m/>
    <s v=""/>
    <s v=""/>
    <m/>
    <s v=""/>
    <n v="0"/>
    <s v=""/>
    <n v="0"/>
    <s v=""/>
    <s v=""/>
    <s v=""/>
    <s v=""/>
    <n v="6"/>
    <n v="1"/>
    <m/>
    <n v="-564"/>
    <n v="0"/>
    <s v=""/>
    <s v=""/>
  </r>
  <r>
    <n v="719"/>
    <s v="1214201931820"/>
    <s v="CNC CIR 15-19 19H PLUG RECT ZN/NI ROT-A"/>
    <s v="1800108782"/>
    <s v="500"/>
    <d v="2024-06-14T00:00:00"/>
    <s v=""/>
    <s v="4200569161"/>
    <s v="220"/>
    <d v="2024-07-02T00:00:00"/>
    <d v="2024-07-04T00:00:00"/>
    <s v=""/>
    <d v="2024-07-15T00:00:00"/>
    <n v="40"/>
    <n v="8"/>
    <s v="Liberado"/>
    <n v="1"/>
    <n v="1"/>
    <n v="1"/>
    <n v="0"/>
    <n v="1"/>
    <n v="0"/>
    <s v="X"/>
    <s v="0.00"/>
    <s v=""/>
    <x v="43"/>
    <s v="MILITARY SPECS."/>
    <s v="D38999/26ZD19SA"/>
    <s v=""/>
    <n v="0"/>
    <n v="0"/>
    <m/>
    <s v="7218|JA2581_1001"/>
    <n v="13"/>
    <s v="-"/>
    <m/>
    <s v="YES"/>
    <n v="1"/>
    <m/>
    <s v=""/>
    <n v="0"/>
    <s v="X"/>
    <n v="1"/>
    <s v=""/>
    <s v=""/>
    <s v=""/>
    <s v=""/>
    <n v="6"/>
    <n v="0"/>
    <m/>
    <n v="-564"/>
    <n v="0"/>
    <s v=""/>
    <s v=""/>
  </r>
  <r>
    <n v="720"/>
    <s v="1214201931820"/>
    <s v="CNC CIR 15-19 19H PLUG RECT ZN/NI ROT-A"/>
    <s v="1800108782"/>
    <s v="500"/>
    <d v="2024-06-14T00:00:00"/>
    <s v=""/>
    <s v="4200569022"/>
    <s v="270"/>
    <d v="2024-07-02T00:00:00"/>
    <s v=""/>
    <s v="BORR"/>
    <d v="2024-07-15T00:00:00"/>
    <n v="40"/>
    <n v="8"/>
    <s v=""/>
    <n v="1"/>
    <n v="1"/>
    <n v="0"/>
    <n v="1"/>
    <n v="0"/>
    <n v="0"/>
    <s v=""/>
    <s v="112.83"/>
    <s v=""/>
    <x v="15"/>
    <s v="MILITARY SPECS."/>
    <s v="D38999/26ZD19SA"/>
    <s v=""/>
    <n v="0"/>
    <n v="0"/>
    <m/>
    <s v="7218|JA2581_1001"/>
    <n v="13"/>
    <s v="-"/>
    <m/>
    <s v=""/>
    <s v=""/>
    <m/>
    <s v=""/>
    <n v="0"/>
    <s v=""/>
    <n v="0"/>
    <s v=""/>
    <s v=""/>
    <s v=""/>
    <s v=""/>
    <n v="6"/>
    <n v="1"/>
    <m/>
    <n v="-564"/>
    <n v="0"/>
    <s v=""/>
    <s v=""/>
  </r>
  <r>
    <n v="721"/>
    <s v="1214204130820"/>
    <s v="CNC CIR 21-41 41H PLUG RECT ZN/NI ROT-N"/>
    <s v="1800108782"/>
    <s v="510"/>
    <d v="2024-06-14T00:00:00"/>
    <s v=""/>
    <s v="4200569161"/>
    <s v="230"/>
    <d v="2024-07-02T00:00:00"/>
    <d v="2024-07-04T00:00:00"/>
    <s v=""/>
    <d v="2024-07-15T00:00:00"/>
    <n v="40"/>
    <n v="8"/>
    <s v="Liberado"/>
    <n v="4"/>
    <n v="4"/>
    <n v="4"/>
    <n v="0"/>
    <n v="4"/>
    <n v="0"/>
    <s v="X"/>
    <s v="0.00"/>
    <s v=""/>
    <x v="43"/>
    <s v="MILITARY SPECS."/>
    <s v="D38999/26ZG41SN"/>
    <s v=""/>
    <n v="0"/>
    <n v="0"/>
    <m/>
    <s v="7218|JA2581_1001"/>
    <n v="13"/>
    <s v="-"/>
    <m/>
    <s v="YES"/>
    <n v="4"/>
    <m/>
    <s v=""/>
    <n v="0"/>
    <s v="X"/>
    <n v="1"/>
    <s v=""/>
    <s v=""/>
    <s v=""/>
    <s v=""/>
    <n v="6"/>
    <n v="0"/>
    <m/>
    <n v="-564"/>
    <n v="0"/>
    <s v=""/>
    <s v=""/>
  </r>
  <r>
    <n v="722"/>
    <s v="1214204130820"/>
    <s v="CNC CIR 21-41 41H PLUG RECT ZN/NI ROT-N"/>
    <s v="1800108782"/>
    <s v="510"/>
    <d v="2024-06-14T00:00:00"/>
    <s v=""/>
    <s v="4200569022"/>
    <s v="280"/>
    <d v="2024-07-02T00:00:00"/>
    <s v=""/>
    <s v="BORR"/>
    <d v="2024-07-15T00:00:00"/>
    <n v="40"/>
    <n v="8"/>
    <s v=""/>
    <n v="4"/>
    <n v="4"/>
    <n v="0"/>
    <n v="4"/>
    <n v="0"/>
    <n v="0"/>
    <s v=""/>
    <s v="474.20"/>
    <s v=""/>
    <x v="15"/>
    <s v="MILITARY SPECS."/>
    <s v="D38999/26ZG41SN"/>
    <s v=""/>
    <n v="0"/>
    <n v="0"/>
    <m/>
    <s v="7218|JA2581_1001"/>
    <n v="13"/>
    <s v="-"/>
    <m/>
    <s v=""/>
    <s v=""/>
    <m/>
    <s v=""/>
    <n v="0"/>
    <s v=""/>
    <n v="0"/>
    <s v=""/>
    <s v=""/>
    <s v=""/>
    <s v=""/>
    <n v="6"/>
    <n v="1"/>
    <m/>
    <n v="-564"/>
    <n v="0"/>
    <s v=""/>
    <s v=""/>
  </r>
  <r>
    <n v="723"/>
    <s v="1214205530820"/>
    <s v="CNC CIR 23-55 55H PLUG RECT ZN/NI ROT-N"/>
    <s v="1800108782"/>
    <s v="520"/>
    <d v="2024-06-14T00:00:00"/>
    <s v=""/>
    <s v="4200569161"/>
    <s v="240"/>
    <d v="2024-07-02T00:00:00"/>
    <d v="2024-07-04T00:00:00"/>
    <s v=""/>
    <d v="2024-07-15T00:00:00"/>
    <n v="40"/>
    <n v="8"/>
    <s v="Liberado"/>
    <n v="1"/>
    <n v="1"/>
    <n v="1"/>
    <n v="0"/>
    <n v="1"/>
    <n v="0"/>
    <s v="X"/>
    <s v="0.00"/>
    <s v=""/>
    <x v="43"/>
    <s v="MILITARY SPECS."/>
    <s v="D38999/26ZH55SN"/>
    <s v=""/>
    <n v="0"/>
    <n v="0"/>
    <m/>
    <s v="7218|JA2581_1001"/>
    <n v="13"/>
    <s v="-"/>
    <m/>
    <s v="YES"/>
    <n v="1"/>
    <m/>
    <s v=""/>
    <n v="0"/>
    <s v="X"/>
    <n v="1"/>
    <s v=""/>
    <s v=""/>
    <s v=""/>
    <s v=""/>
    <n v="6"/>
    <n v="0"/>
    <m/>
    <n v="-564"/>
    <n v="0"/>
    <s v=""/>
    <s v=""/>
  </r>
  <r>
    <n v="724"/>
    <s v="1214205530820"/>
    <s v="CNC CIR 23-55 55H PLUG RECT ZN/NI ROT-N"/>
    <s v="1800108782"/>
    <s v="520"/>
    <d v="2024-06-14T00:00:00"/>
    <s v=""/>
    <s v="4200569022"/>
    <s v="290"/>
    <d v="2024-07-02T00:00:00"/>
    <s v=""/>
    <s v="BORR"/>
    <d v="2024-07-15T00:00:00"/>
    <n v="40"/>
    <n v="8"/>
    <s v=""/>
    <n v="1"/>
    <n v="1"/>
    <n v="0"/>
    <n v="1"/>
    <n v="0"/>
    <n v="0"/>
    <s v=""/>
    <s v="173.31"/>
    <s v=""/>
    <x v="15"/>
    <s v="MILITARY SPECS."/>
    <s v="D38999/26ZH55SN"/>
    <s v=""/>
    <n v="0"/>
    <n v="0"/>
    <m/>
    <s v="7218|JA2581_1001"/>
    <n v="13"/>
    <s v="-"/>
    <m/>
    <s v=""/>
    <s v=""/>
    <m/>
    <s v=""/>
    <n v="0"/>
    <s v=""/>
    <n v="0"/>
    <s v=""/>
    <s v=""/>
    <s v=""/>
    <s v=""/>
    <n v="6"/>
    <n v="1"/>
    <m/>
    <n v="-564"/>
    <n v="0"/>
    <s v=""/>
    <s v=""/>
  </r>
  <r>
    <n v="725"/>
    <s v="1214300431820"/>
    <s v="CNC CIR 13-04 4H RECEPT CRMP ZN/NI ROT-N"/>
    <s v="1800108782"/>
    <s v="530"/>
    <d v="2024-06-14T00:00:00"/>
    <s v=""/>
    <s v="4200569161"/>
    <s v="250"/>
    <d v="2024-07-02T00:00:00"/>
    <d v="2024-07-04T00:00:00"/>
    <s v=""/>
    <d v="2024-07-15T00:00:00"/>
    <n v="40"/>
    <n v="8"/>
    <s v="Liberado"/>
    <n v="2"/>
    <n v="2"/>
    <n v="2"/>
    <n v="0"/>
    <n v="2"/>
    <n v="0"/>
    <s v="X"/>
    <s v="0.00"/>
    <s v=""/>
    <x v="43"/>
    <s v="MILITARY SPECS."/>
    <s v="D38999/20ZC4SN"/>
    <s v=""/>
    <n v="0"/>
    <n v="0"/>
    <m/>
    <s v="7218|JA2581_1001"/>
    <n v="13"/>
    <s v="-"/>
    <m/>
    <s v="YES"/>
    <n v="2"/>
    <m/>
    <s v=""/>
    <n v="0"/>
    <s v="X"/>
    <n v="1"/>
    <s v=""/>
    <s v=""/>
    <s v=""/>
    <s v=""/>
    <n v="6"/>
    <n v="0"/>
    <m/>
    <n v="-564"/>
    <n v="0"/>
    <s v=""/>
    <s v=""/>
  </r>
  <r>
    <n v="726"/>
    <s v="1214300431820"/>
    <s v="CNC CIR 13-04 4H RECEPT CRMP ZN/NI ROT-N"/>
    <s v="1800108782"/>
    <s v="530"/>
    <d v="2024-06-14T00:00:00"/>
    <s v=""/>
    <s v="4200569022"/>
    <s v="300"/>
    <d v="2024-07-02T00:00:00"/>
    <s v=""/>
    <s v="BORR"/>
    <d v="2024-07-15T00:00:00"/>
    <n v="40"/>
    <n v="8"/>
    <s v=""/>
    <n v="2"/>
    <n v="2"/>
    <n v="0"/>
    <n v="2"/>
    <n v="0"/>
    <n v="0"/>
    <s v=""/>
    <s v="156.68"/>
    <s v=""/>
    <x v="15"/>
    <s v="MILITARY SPECS."/>
    <s v="D38999/20ZC4SN"/>
    <s v=""/>
    <n v="0"/>
    <n v="0"/>
    <m/>
    <s v="7218|JA2581_1001"/>
    <n v="13"/>
    <s v="-"/>
    <m/>
    <s v=""/>
    <s v=""/>
    <m/>
    <s v=""/>
    <n v="0"/>
    <s v=""/>
    <n v="0"/>
    <s v=""/>
    <s v=""/>
    <s v=""/>
    <s v=""/>
    <n v="6"/>
    <n v="1"/>
    <m/>
    <n v="-564"/>
    <n v="0"/>
    <s v=""/>
    <s v=""/>
  </r>
  <r>
    <n v="727"/>
    <s v="1214300631720"/>
    <s v="CNC CIR 09-35 6H RECEPT CRMP ZN/NI ROT-N"/>
    <s v="1800108782"/>
    <s v="540"/>
    <d v="2024-06-14T00:00:00"/>
    <s v=""/>
    <s v="4200569161"/>
    <s v="260"/>
    <d v="2024-07-02T00:00:00"/>
    <d v="2024-07-04T00:00:00"/>
    <s v=""/>
    <d v="2024-07-15T00:00:00"/>
    <n v="40"/>
    <n v="8"/>
    <s v="Liberado"/>
    <n v="1"/>
    <n v="1"/>
    <n v="1"/>
    <n v="0"/>
    <n v="1"/>
    <n v="0"/>
    <s v="X"/>
    <s v="0.00"/>
    <s v=""/>
    <x v="43"/>
    <s v="MILITARY SPECS."/>
    <s v="D38999/20ZA35SN"/>
    <s v=""/>
    <n v="0"/>
    <n v="0"/>
    <m/>
    <s v="7218|JA2581_1001"/>
    <n v="13"/>
    <s v="-"/>
    <m/>
    <s v="YES"/>
    <n v="1"/>
    <m/>
    <s v=""/>
    <n v="0"/>
    <s v="X"/>
    <n v="1"/>
    <s v=""/>
    <s v=""/>
    <s v=""/>
    <s v=""/>
    <n v="6"/>
    <n v="0"/>
    <m/>
    <n v="-564"/>
    <n v="0"/>
    <s v=""/>
    <s v=""/>
  </r>
  <r>
    <n v="728"/>
    <s v="1214300631720"/>
    <s v="CNC CIR 09-35 6H RECEPT CRMP ZN/NI ROT-N"/>
    <s v="1800108782"/>
    <s v="540"/>
    <d v="2024-06-14T00:00:00"/>
    <s v=""/>
    <s v="4200569022"/>
    <s v="310"/>
    <d v="2024-07-02T00:00:00"/>
    <s v=""/>
    <s v="BORR"/>
    <d v="2024-07-15T00:00:00"/>
    <n v="40"/>
    <n v="8"/>
    <s v=""/>
    <n v="1"/>
    <n v="1"/>
    <n v="0"/>
    <n v="1"/>
    <n v="0"/>
    <n v="0"/>
    <s v=""/>
    <s v="46.24"/>
    <s v=""/>
    <x v="15"/>
    <s v="MILITARY SPECS."/>
    <s v="D38999/20ZA35SN"/>
    <s v=""/>
    <n v="0"/>
    <n v="0"/>
    <m/>
    <s v="7218|JA2581_1001"/>
    <n v="13"/>
    <s v="-"/>
    <m/>
    <s v=""/>
    <s v=""/>
    <m/>
    <s v=""/>
    <n v="0"/>
    <s v=""/>
    <n v="0"/>
    <s v=""/>
    <s v=""/>
    <s v=""/>
    <s v=""/>
    <n v="6"/>
    <n v="1"/>
    <m/>
    <n v="-564"/>
    <n v="0"/>
    <s v=""/>
    <s v=""/>
  </r>
  <r>
    <n v="729"/>
    <s v="1214301130022"/>
    <s v="CNC CIR 19-11S/H RCPT RECT AL ZN/NI R-N"/>
    <s v="1800108782"/>
    <s v="550"/>
    <d v="2024-06-14T00:00:00"/>
    <s v=""/>
    <s v="4200569161"/>
    <s v="270"/>
    <d v="2024-07-02T00:00:00"/>
    <d v="2024-07-04T00:00:00"/>
    <s v=""/>
    <d v="2024-07-15T00:00:00"/>
    <n v="40"/>
    <n v="8"/>
    <s v="Liberado"/>
    <n v="1"/>
    <n v="1"/>
    <n v="1"/>
    <n v="0"/>
    <n v="1"/>
    <n v="0"/>
    <s v="X"/>
    <s v="0.00"/>
    <s v=""/>
    <x v="43"/>
    <s v="MILITARY SPECS."/>
    <s v="D38999/20ZF11SN"/>
    <s v=""/>
    <n v="0"/>
    <n v="0"/>
    <m/>
    <s v="7218|JA2581_1001"/>
    <n v="13"/>
    <s v="-"/>
    <m/>
    <s v="YES"/>
    <n v="1"/>
    <m/>
    <s v=""/>
    <n v="0"/>
    <s v="X"/>
    <n v="1"/>
    <s v=""/>
    <s v=""/>
    <s v=""/>
    <s v=""/>
    <n v="6"/>
    <n v="0"/>
    <m/>
    <n v="-564"/>
    <n v="0"/>
    <s v=""/>
    <s v=""/>
  </r>
  <r>
    <n v="730"/>
    <s v="1214301130022"/>
    <s v="CNC CIR 19-11S/H RCPT RECT AL ZN/NI R-N"/>
    <s v="1800108782"/>
    <s v="550"/>
    <d v="2024-06-14T00:00:00"/>
    <s v=""/>
    <s v="4200569022"/>
    <s v="320"/>
    <d v="2024-07-02T00:00:00"/>
    <s v=""/>
    <s v="BORR"/>
    <d v="2024-07-15T00:00:00"/>
    <n v="40"/>
    <n v="8"/>
    <s v=""/>
    <n v="1"/>
    <n v="1"/>
    <n v="0"/>
    <n v="1"/>
    <n v="0"/>
    <n v="0"/>
    <s v=""/>
    <s v="159.46"/>
    <s v=""/>
    <x v="15"/>
    <s v="MILITARY SPECS."/>
    <s v="D38999/20ZF11SN"/>
    <s v=""/>
    <n v="0"/>
    <n v="0"/>
    <m/>
    <s v="7218|JA2581_1001"/>
    <n v="13"/>
    <s v="-"/>
    <m/>
    <s v=""/>
    <s v=""/>
    <m/>
    <s v=""/>
    <n v="0"/>
    <s v=""/>
    <n v="0"/>
    <s v=""/>
    <s v=""/>
    <s v=""/>
    <s v=""/>
    <n v="6"/>
    <n v="1"/>
    <m/>
    <n v="-564"/>
    <n v="0"/>
    <s v=""/>
    <s v=""/>
  </r>
  <r>
    <n v="731"/>
    <s v="1214301130620"/>
    <s v="CNC CIR 21-11 11H RECEP WALL CRIMP ROT-N"/>
    <s v="1800108782"/>
    <s v="560"/>
    <d v="2024-06-14T00:00:00"/>
    <s v=""/>
    <s v="4200569161"/>
    <s v="280"/>
    <d v="2024-07-02T00:00:00"/>
    <d v="2024-07-04T00:00:00"/>
    <s v=""/>
    <d v="2024-07-15T00:00:00"/>
    <n v="40"/>
    <n v="8"/>
    <s v="Liberado"/>
    <n v="1"/>
    <n v="1"/>
    <n v="1"/>
    <n v="0"/>
    <n v="1"/>
    <n v="0"/>
    <s v="X"/>
    <s v="0.00"/>
    <s v=""/>
    <x v="43"/>
    <s v="MILITARY SPECS."/>
    <s v="D38999/20ZG11SN"/>
    <s v=""/>
    <n v="0"/>
    <n v="0"/>
    <m/>
    <s v="7218|JA2581_1001"/>
    <n v="13"/>
    <s v="-"/>
    <m/>
    <s v="YES"/>
    <n v="1"/>
    <m/>
    <s v=""/>
    <n v="0"/>
    <s v="X"/>
    <n v="1"/>
    <s v=""/>
    <s v=""/>
    <s v=""/>
    <s v=""/>
    <n v="6"/>
    <n v="0"/>
    <m/>
    <n v="-564"/>
    <n v="0"/>
    <s v=""/>
    <s v=""/>
  </r>
  <r>
    <n v="732"/>
    <s v="1214301130620"/>
    <s v="CNC CIR 21-11 11H RECEP WALL CRIMP ROT-N"/>
    <s v="1800108782"/>
    <s v="560"/>
    <d v="2024-06-14T00:00:00"/>
    <s v=""/>
    <s v="4200569022"/>
    <s v="330"/>
    <d v="2024-07-02T00:00:00"/>
    <s v=""/>
    <s v="BORR"/>
    <d v="2024-07-15T00:00:00"/>
    <n v="40"/>
    <n v="8"/>
    <s v=""/>
    <n v="1"/>
    <n v="1"/>
    <n v="0"/>
    <n v="1"/>
    <n v="0"/>
    <n v="0"/>
    <s v=""/>
    <s v="142.96"/>
    <s v=""/>
    <x v="15"/>
    <s v="MILITARY SPECS."/>
    <s v="D38999/20ZG11SN"/>
    <s v=""/>
    <n v="0"/>
    <n v="0"/>
    <m/>
    <s v="7218|JA2581_1001"/>
    <n v="13"/>
    <s v="-"/>
    <m/>
    <s v=""/>
    <s v=""/>
    <m/>
    <s v=""/>
    <n v="0"/>
    <s v=""/>
    <n v="0"/>
    <s v=""/>
    <s v=""/>
    <s v=""/>
    <s v=""/>
    <n v="6"/>
    <n v="1"/>
    <m/>
    <n v="-564"/>
    <n v="0"/>
    <s v=""/>
    <s v=""/>
  </r>
  <r>
    <n v="733"/>
    <s v="1214303734920"/>
    <s v="CNC CIR 15-35 37H RECPT CRMP ZN/NI ROT-N"/>
    <s v="1800108782"/>
    <s v="570"/>
    <d v="2024-06-14T00:00:00"/>
    <s v=""/>
    <s v="4200569161"/>
    <s v="290"/>
    <d v="2024-07-02T00:00:00"/>
    <d v="2024-07-04T00:00:00"/>
    <s v=""/>
    <d v="2024-07-15T00:00:00"/>
    <n v="40"/>
    <n v="8"/>
    <s v="Liberado"/>
    <n v="1"/>
    <n v="1"/>
    <n v="1"/>
    <n v="0"/>
    <n v="1"/>
    <n v="0"/>
    <s v="X"/>
    <s v="0.00"/>
    <s v=""/>
    <x v="43"/>
    <s v="MILITARY SPECS."/>
    <s v="D38999/20ZD35SN"/>
    <s v=""/>
    <n v="0"/>
    <n v="0"/>
    <m/>
    <s v="7218|JA2581_1001"/>
    <n v="13"/>
    <s v="-"/>
    <m/>
    <s v="YES"/>
    <n v="1"/>
    <m/>
    <s v=""/>
    <n v="0"/>
    <s v="X"/>
    <n v="1"/>
    <s v=""/>
    <s v=""/>
    <s v=""/>
    <s v=""/>
    <n v="6"/>
    <n v="0"/>
    <m/>
    <n v="-564"/>
    <n v="0"/>
    <s v=""/>
    <s v=""/>
  </r>
  <r>
    <n v="734"/>
    <s v="1214303734920"/>
    <s v="CNC CIR 15-35 37H RECPT CRMP ZN/NI ROT-N"/>
    <s v="1800108782"/>
    <s v="570"/>
    <d v="2024-06-14T00:00:00"/>
    <s v=""/>
    <s v="4200569022"/>
    <s v="340"/>
    <d v="2024-07-02T00:00:00"/>
    <s v=""/>
    <s v="BORR"/>
    <d v="2024-07-15T00:00:00"/>
    <n v="40"/>
    <n v="8"/>
    <s v=""/>
    <n v="1"/>
    <n v="1"/>
    <n v="0"/>
    <n v="1"/>
    <n v="0"/>
    <n v="0"/>
    <s v=""/>
    <s v="111.40"/>
    <s v=""/>
    <x v="15"/>
    <s v="MILITARY SPECS."/>
    <s v="D38999/20ZD35SN"/>
    <s v=""/>
    <n v="0"/>
    <n v="0"/>
    <m/>
    <s v="7218|JA2581_1001"/>
    <n v="13"/>
    <s v="-"/>
    <m/>
    <s v=""/>
    <s v=""/>
    <m/>
    <s v=""/>
    <n v="0"/>
    <s v=""/>
    <n v="0"/>
    <s v=""/>
    <s v=""/>
    <s v=""/>
    <s v=""/>
    <n v="6"/>
    <n v="1"/>
    <m/>
    <n v="-564"/>
    <n v="0"/>
    <s v=""/>
    <s v=""/>
  </r>
  <r>
    <n v="735"/>
    <s v="1214304131820"/>
    <s v="CNC CIR 21-41 41H RECPT WALL ZN/NI ROT-A"/>
    <s v="1800108782"/>
    <s v="580"/>
    <d v="2024-06-14T00:00:00"/>
    <s v=""/>
    <s v="4200569161"/>
    <s v="300"/>
    <d v="2024-07-02T00:00:00"/>
    <d v="2024-07-04T00:00:00"/>
    <s v=""/>
    <d v="2024-07-15T00:00:00"/>
    <n v="40"/>
    <n v="8"/>
    <s v="Liberado"/>
    <n v="3"/>
    <n v="3"/>
    <n v="3"/>
    <n v="0"/>
    <n v="3"/>
    <n v="0"/>
    <s v="X"/>
    <s v="0.00"/>
    <s v=""/>
    <x v="43"/>
    <s v="MILITARY SPECS."/>
    <s v="D38999/20ZG41SA"/>
    <s v=""/>
    <n v="0"/>
    <n v="0"/>
    <m/>
    <s v="7218|JA2581_1001"/>
    <n v="13"/>
    <s v="-"/>
    <m/>
    <s v="YES"/>
    <n v="3"/>
    <m/>
    <s v=""/>
    <n v="0"/>
    <s v="X"/>
    <n v="1"/>
    <s v=""/>
    <s v=""/>
    <s v=""/>
    <s v=""/>
    <n v="6"/>
    <n v="0"/>
    <m/>
    <n v="-564"/>
    <n v="0"/>
    <s v=""/>
    <s v=""/>
  </r>
  <r>
    <n v="736"/>
    <s v="1214304131820"/>
    <s v="CNC CIR 21-41 41H RECPT WALL ZN/NI ROT-A"/>
    <s v="1800108782"/>
    <s v="580"/>
    <d v="2024-06-14T00:00:00"/>
    <s v=""/>
    <s v="4200569022"/>
    <s v="350"/>
    <d v="2024-07-02T00:00:00"/>
    <s v=""/>
    <s v="BORR"/>
    <d v="2024-07-15T00:00:00"/>
    <n v="40"/>
    <n v="8"/>
    <s v=""/>
    <n v="3"/>
    <n v="3"/>
    <n v="0"/>
    <n v="3"/>
    <n v="0"/>
    <n v="0"/>
    <s v=""/>
    <s v="354.15"/>
    <s v=""/>
    <x v="15"/>
    <s v="MILITARY SPECS."/>
    <s v="D38999/20ZG41SA"/>
    <s v=""/>
    <n v="0"/>
    <n v="0"/>
    <m/>
    <s v="7218|JA2581_1001"/>
    <n v="13"/>
    <s v="-"/>
    <m/>
    <s v=""/>
    <s v=""/>
    <m/>
    <s v=""/>
    <n v="0"/>
    <s v=""/>
    <n v="0"/>
    <s v=""/>
    <s v=""/>
    <s v=""/>
    <s v=""/>
    <n v="6"/>
    <n v="1"/>
    <m/>
    <n v="-564"/>
    <n v="0"/>
    <s v=""/>
    <s v=""/>
  </r>
  <r>
    <n v="737"/>
    <s v="1214305330820"/>
    <s v="CNC CIR 23-54 53H RECPT WALL ZN/NI ROT-N"/>
    <s v="1800108782"/>
    <s v="590"/>
    <d v="2024-06-14T00:00:00"/>
    <s v=""/>
    <s v="4200569165"/>
    <s v="40"/>
    <d v="2024-07-02T00:00:00"/>
    <d v="2024-07-10T00:00:00"/>
    <s v="BORR"/>
    <d v="2024-07-15T00:00:00"/>
    <n v="40"/>
    <n v="8"/>
    <s v="Liberado"/>
    <n v="1"/>
    <n v="1"/>
    <n v="0"/>
    <n v="1"/>
    <n v="0"/>
    <n v="0"/>
    <s v=""/>
    <s v="57.41"/>
    <s v=""/>
    <x v="41"/>
    <s v="MILITARY SPECS."/>
    <s v="D38999/20ZH54SN"/>
    <s v=""/>
    <n v="0"/>
    <n v="0"/>
    <m/>
    <s v="7218|JA2581_1001"/>
    <n v="13"/>
    <s v="-"/>
    <m/>
    <s v=""/>
    <s v=""/>
    <m/>
    <s v=""/>
    <n v="0"/>
    <s v=""/>
    <n v="0"/>
    <s v=""/>
    <s v=""/>
    <s v=""/>
    <s v=""/>
    <n v="6"/>
    <n v="1"/>
    <m/>
    <n v="-564"/>
    <n v="0"/>
    <s v=""/>
    <s v=""/>
  </r>
  <r>
    <n v="738"/>
    <s v="1214305330820"/>
    <s v="CNC CIR 23-54 53H RECPT WALL ZN/NI ROT-N"/>
    <s v="1800108782"/>
    <s v="590"/>
    <d v="2024-06-14T00:00:00"/>
    <s v=""/>
    <s v="4200569871"/>
    <s v="10"/>
    <d v="2024-07-09T00:00:00"/>
    <d v="2024-07-10T00:00:00"/>
    <s v=""/>
    <d v="2024-07-31T00:00:00"/>
    <n v="40"/>
    <n v="8"/>
    <s v="Liberado"/>
    <n v="1"/>
    <n v="1"/>
    <n v="2"/>
    <n v="0"/>
    <n v="1"/>
    <n v="1"/>
    <s v="X"/>
    <s v="0.00"/>
    <s v=""/>
    <x v="43"/>
    <s v="MILITARY SPECS."/>
    <s v="D38999/20ZH54SN"/>
    <s v=""/>
    <n v="0"/>
    <n v="0"/>
    <m/>
    <s v="7218|JA2581_1001"/>
    <n v="22"/>
    <s v="-"/>
    <m/>
    <s v="YES"/>
    <n v="2"/>
    <m/>
    <s v=""/>
    <n v="0"/>
    <s v="X"/>
    <n v="1"/>
    <s v=""/>
    <s v=""/>
    <s v=""/>
    <s v=""/>
    <n v="6"/>
    <n v="0"/>
    <m/>
    <n v="-548"/>
    <n v="0"/>
    <s v=""/>
    <s v=""/>
  </r>
  <r>
    <n v="739"/>
    <s v="1214305530020"/>
    <s v="CNC CIR 23-55S/H RCPT RECT AL ZN/NI R-A"/>
    <s v="1800108782"/>
    <s v="600"/>
    <d v="2024-06-14T00:00:00"/>
    <s v=""/>
    <s v="4200569161"/>
    <s v="320"/>
    <d v="2024-07-02T00:00:00"/>
    <d v="2024-07-04T00:00:00"/>
    <s v=""/>
    <d v="2024-07-15T00:00:00"/>
    <n v="40"/>
    <n v="8"/>
    <s v="Liberado"/>
    <n v="2"/>
    <n v="2"/>
    <n v="2"/>
    <n v="0"/>
    <n v="2"/>
    <n v="0"/>
    <s v="X"/>
    <s v="0.00"/>
    <s v=""/>
    <x v="43"/>
    <s v="MILITARY SPECS."/>
    <s v="D38999/20ZH55SA"/>
    <s v=""/>
    <n v="0"/>
    <n v="0"/>
    <m/>
    <s v="7218|JA2581_1001"/>
    <n v="13"/>
    <s v="-"/>
    <m/>
    <s v="YES"/>
    <n v="2"/>
    <m/>
    <s v=""/>
    <n v="0"/>
    <s v="X"/>
    <n v="1"/>
    <s v=""/>
    <s v=""/>
    <s v=""/>
    <s v=""/>
    <n v="6"/>
    <n v="0"/>
    <m/>
    <n v="-564"/>
    <n v="0"/>
    <s v=""/>
    <s v=""/>
  </r>
  <r>
    <n v="740"/>
    <s v="1214305530020"/>
    <s v="CNC CIR 23-55S/H RCPT RECT AL ZN/NI R-A"/>
    <s v="1800108782"/>
    <s v="600"/>
    <d v="2024-06-14T00:00:00"/>
    <s v=""/>
    <s v="4200569022"/>
    <s v="360"/>
    <d v="2024-07-02T00:00:00"/>
    <s v=""/>
    <s v="BORR"/>
    <d v="2024-07-15T00:00:00"/>
    <n v="40"/>
    <n v="8"/>
    <s v=""/>
    <n v="2"/>
    <n v="2"/>
    <n v="0"/>
    <n v="2"/>
    <n v="0"/>
    <n v="0"/>
    <s v=""/>
    <s v="335.04"/>
    <s v=""/>
    <x v="15"/>
    <s v="MILITARY SPECS."/>
    <s v="D38999/20ZH55SA"/>
    <s v=""/>
    <n v="0"/>
    <n v="0"/>
    <m/>
    <s v="7218|JA2581_1001"/>
    <n v="13"/>
    <s v="-"/>
    <m/>
    <s v=""/>
    <s v=""/>
    <m/>
    <s v=""/>
    <n v="0"/>
    <s v=""/>
    <n v="0"/>
    <s v=""/>
    <s v=""/>
    <s v=""/>
    <s v=""/>
    <n v="6"/>
    <n v="1"/>
    <m/>
    <n v="-564"/>
    <n v="0"/>
    <s v=""/>
    <s v=""/>
  </r>
  <r>
    <n v="741"/>
    <s v="1214305530821"/>
    <s v="CNC CIR 23-55 55H RECPT WALL ZN/NI ROT-N"/>
    <s v="1800108782"/>
    <s v="610"/>
    <d v="2024-06-14T00:00:00"/>
    <s v=""/>
    <s v="4200569165"/>
    <s v="50"/>
    <d v="2024-07-02T00:00:00"/>
    <d v="2024-07-10T00:00:00"/>
    <s v=""/>
    <d v="2024-07-15T00:00:00"/>
    <n v="40"/>
    <n v="8"/>
    <s v="Liberado"/>
    <n v="16"/>
    <n v="16"/>
    <n v="32"/>
    <n v="0"/>
    <n v="16"/>
    <n v="16"/>
    <s v="X"/>
    <s v="0.00"/>
    <s v=""/>
    <x v="41"/>
    <s v="MILITARY SPECS."/>
    <s v="D38999/20ZH55SN"/>
    <s v=""/>
    <n v="0"/>
    <n v="0"/>
    <m/>
    <s v="7218|JA2581_1001"/>
    <n v="13"/>
    <s v="-"/>
    <m/>
    <s v="YES"/>
    <n v="32"/>
    <m/>
    <s v=""/>
    <n v="0"/>
    <s v="X"/>
    <n v="1"/>
    <s v=""/>
    <s v=""/>
    <s v=""/>
    <s v=""/>
    <n v="6"/>
    <n v="0"/>
    <m/>
    <n v="-564"/>
    <n v="0"/>
    <s v=""/>
    <s v=""/>
  </r>
  <r>
    <n v="742"/>
    <s v="1214305530821"/>
    <s v="CNC CIR 23-55 55H RECPT WALL ZN/NI ROT-N"/>
    <s v="1800108782"/>
    <s v="610"/>
    <d v="2024-06-14T00:00:00"/>
    <s v=""/>
    <s v="4200569022"/>
    <s v="370"/>
    <d v="2024-07-02T00:00:00"/>
    <s v=""/>
    <s v="BORR"/>
    <d v="2024-07-15T00:00:00"/>
    <n v="40"/>
    <n v="8"/>
    <s v=""/>
    <n v="16"/>
    <n v="16"/>
    <n v="0"/>
    <n v="16"/>
    <n v="0"/>
    <n v="0"/>
    <s v=""/>
    <s v="1195.04"/>
    <s v=""/>
    <x v="15"/>
    <s v="MILITARY SPECS."/>
    <s v="D38999/20ZH55SN"/>
    <s v=""/>
    <n v="0"/>
    <n v="0"/>
    <m/>
    <s v="7218|JA2581_1001"/>
    <n v="13"/>
    <s v="-"/>
    <m/>
    <s v=""/>
    <s v=""/>
    <m/>
    <s v=""/>
    <n v="0"/>
    <s v=""/>
    <n v="0"/>
    <s v=""/>
    <s v=""/>
    <s v=""/>
    <s v=""/>
    <n v="6"/>
    <n v="1"/>
    <m/>
    <n v="-564"/>
    <n v="0"/>
    <s v=""/>
    <s v=""/>
  </r>
  <r>
    <n v="743"/>
    <s v="1214306630021"/>
    <s v="CNC CIR 19-35S/66H RCPT REC AL ZN/NI R-B"/>
    <s v="1800108782"/>
    <s v="620"/>
    <d v="2024-06-14T00:00:00"/>
    <s v=""/>
    <s v="4200569161"/>
    <s v="330"/>
    <d v="2024-07-02T00:00:00"/>
    <d v="2024-07-04T00:00:00"/>
    <s v=""/>
    <d v="2024-07-15T00:00:00"/>
    <n v="40"/>
    <n v="8"/>
    <s v="Liberado"/>
    <n v="1"/>
    <n v="1"/>
    <n v="1"/>
    <n v="0"/>
    <n v="1"/>
    <n v="0"/>
    <s v="X"/>
    <s v="0.00"/>
    <s v=""/>
    <x v="43"/>
    <s v="MILITARY SPECS."/>
    <s v="D38999/20ZF35SB"/>
    <s v=""/>
    <n v="0"/>
    <n v="0"/>
    <m/>
    <s v="7218|JA2581_1001"/>
    <n v="13"/>
    <s v="-"/>
    <m/>
    <s v="YES"/>
    <n v="1"/>
    <m/>
    <s v=""/>
    <n v="0"/>
    <s v="X"/>
    <n v="1"/>
    <s v=""/>
    <s v=""/>
    <s v=""/>
    <s v=""/>
    <n v="6"/>
    <n v="0"/>
    <m/>
    <n v="-564"/>
    <n v="0"/>
    <s v=""/>
    <s v=""/>
  </r>
  <r>
    <n v="744"/>
    <s v="1214306630021"/>
    <s v="CNC CIR 19-35S/66H RCPT REC AL ZN/NI R-B"/>
    <s v="1800108782"/>
    <s v="620"/>
    <d v="2024-06-14T00:00:00"/>
    <s v=""/>
    <s v="4200569022"/>
    <s v="380"/>
    <d v="2024-07-02T00:00:00"/>
    <s v=""/>
    <s v="BORR"/>
    <d v="2024-07-15T00:00:00"/>
    <n v="40"/>
    <n v="8"/>
    <s v=""/>
    <n v="1"/>
    <n v="1"/>
    <n v="0"/>
    <n v="1"/>
    <n v="0"/>
    <n v="0"/>
    <s v=""/>
    <s v="102.94"/>
    <s v=""/>
    <x v="15"/>
    <s v="MILITARY SPECS."/>
    <s v="D38999/20ZF35SB"/>
    <s v=""/>
    <n v="0"/>
    <n v="0"/>
    <m/>
    <s v="7218|JA2581_1001"/>
    <n v="13"/>
    <s v="-"/>
    <m/>
    <s v=""/>
    <s v=""/>
    <m/>
    <s v=""/>
    <n v="0"/>
    <s v=""/>
    <n v="0"/>
    <s v=""/>
    <s v=""/>
    <s v=""/>
    <s v=""/>
    <n v="6"/>
    <n v="1"/>
    <m/>
    <n v="-564"/>
    <n v="0"/>
    <s v=""/>
    <s v=""/>
  </r>
  <r>
    <n v="745"/>
    <s v="1214306632020"/>
    <s v="CNC CIR 19-35 66H RECPT CRMP ZN/NI ROT-A"/>
    <s v="1800108782"/>
    <s v="630"/>
    <d v="2024-06-14T00:00:00"/>
    <s v=""/>
    <s v="4200569161"/>
    <s v="340"/>
    <d v="2024-07-02T00:00:00"/>
    <d v="2024-07-04T00:00:00"/>
    <s v=""/>
    <d v="2024-07-15T00:00:00"/>
    <n v="40"/>
    <n v="8"/>
    <s v="Liberado"/>
    <n v="2"/>
    <n v="2"/>
    <n v="2"/>
    <n v="0"/>
    <n v="2"/>
    <n v="0"/>
    <s v="X"/>
    <s v="0.00"/>
    <s v=""/>
    <x v="43"/>
    <s v="MILITARY SPECS."/>
    <s v="D38999/20ZF35SA"/>
    <s v=""/>
    <n v="0"/>
    <n v="0"/>
    <m/>
    <s v="7218|JA2581_1001"/>
    <n v="13"/>
    <s v="-"/>
    <m/>
    <s v="YES"/>
    <n v="2"/>
    <m/>
    <s v=""/>
    <n v="0"/>
    <s v="X"/>
    <n v="1"/>
    <s v=""/>
    <s v=""/>
    <s v=""/>
    <s v=""/>
    <n v="6"/>
    <n v="0"/>
    <m/>
    <n v="-564"/>
    <n v="0"/>
    <s v=""/>
    <s v=""/>
  </r>
  <r>
    <n v="746"/>
    <s v="1214306632020"/>
    <s v="CNC CIR 19-35 66H RECPT CRMP ZN/NI ROT-A"/>
    <s v="1800108782"/>
    <s v="630"/>
    <d v="2024-06-14T00:00:00"/>
    <s v=""/>
    <s v="4200569022"/>
    <s v="390"/>
    <d v="2024-07-02T00:00:00"/>
    <s v=""/>
    <s v="BORR"/>
    <d v="2024-07-15T00:00:00"/>
    <n v="40"/>
    <n v="8"/>
    <s v=""/>
    <n v="2"/>
    <n v="2"/>
    <n v="0"/>
    <n v="2"/>
    <n v="0"/>
    <n v="0"/>
    <s v=""/>
    <s v="268.64"/>
    <s v=""/>
    <x v="15"/>
    <s v="MILITARY SPECS."/>
    <s v="D38999/20ZF35SA"/>
    <s v=""/>
    <n v="0"/>
    <n v="0"/>
    <m/>
    <s v="7218|JA2581_1001"/>
    <n v="13"/>
    <s v="-"/>
    <m/>
    <s v=""/>
    <s v=""/>
    <m/>
    <s v=""/>
    <n v="0"/>
    <s v=""/>
    <n v="0"/>
    <s v=""/>
    <s v=""/>
    <s v=""/>
    <s v=""/>
    <n v="6"/>
    <n v="1"/>
    <m/>
    <n v="-564"/>
    <n v="0"/>
    <s v=""/>
    <s v=""/>
  </r>
  <r>
    <n v="747"/>
    <s v="1214333530020"/>
    <s v="CNC CIR 19-66 (66M) PLUG RECT CRIMP NIQU"/>
    <s v="1800108782"/>
    <s v="640"/>
    <d v="2024-06-14T00:00:00"/>
    <s v=""/>
    <s v="4200569165"/>
    <s v="60"/>
    <d v="2024-07-02T00:00:00"/>
    <d v="2024-07-10T00:00:00"/>
    <s v=""/>
    <d v="2024-07-15T00:00:00"/>
    <n v="35"/>
    <n v="8"/>
    <s v="Liberado"/>
    <n v="1"/>
    <n v="1"/>
    <n v="1"/>
    <n v="0"/>
    <n v="1"/>
    <n v="0"/>
    <s v="X"/>
    <s v="0.00"/>
    <s v=""/>
    <x v="41"/>
    <s v="MILITARY SPECS."/>
    <s v="D38999/26ZF35PB"/>
    <s v=""/>
    <n v="0"/>
    <n v="0"/>
    <m/>
    <s v="7218|JA2581_1001"/>
    <n v="13"/>
    <s v="-"/>
    <m/>
    <s v="YES"/>
    <n v="1"/>
    <m/>
    <s v=""/>
    <n v="0"/>
    <s v="X"/>
    <n v="1"/>
    <s v=""/>
    <s v=""/>
    <s v=""/>
    <s v=""/>
    <n v="6"/>
    <n v="0"/>
    <m/>
    <n v="-564"/>
    <n v="0"/>
    <s v=""/>
    <s v=""/>
  </r>
  <r>
    <n v="748"/>
    <s v="1214333530020"/>
    <s v="CNC CIR 19-66 (66M) PLUG RECT CRIMP NIQU"/>
    <s v="1800108782"/>
    <s v="640"/>
    <d v="2024-06-14T00:00:00"/>
    <s v=""/>
    <s v="4200569022"/>
    <s v="400"/>
    <d v="2024-07-02T00:00:00"/>
    <s v=""/>
    <s v="BORR"/>
    <d v="2024-07-15T00:00:00"/>
    <n v="35"/>
    <n v="8"/>
    <s v=""/>
    <n v="1"/>
    <n v="1"/>
    <n v="0"/>
    <n v="1"/>
    <n v="0"/>
    <n v="0"/>
    <s v=""/>
    <s v="169.15"/>
    <s v=""/>
    <x v="15"/>
    <s v="MILITARY SPECS."/>
    <s v="D38999/26ZF35PB"/>
    <s v=""/>
    <n v="0"/>
    <n v="0"/>
    <m/>
    <s v="7218|JA2581_1001"/>
    <n v="13"/>
    <s v="-"/>
    <m/>
    <s v=""/>
    <s v=""/>
    <m/>
    <s v=""/>
    <n v="0"/>
    <s v=""/>
    <n v="0"/>
    <s v=""/>
    <s v=""/>
    <s v=""/>
    <s v=""/>
    <n v="6"/>
    <n v="1"/>
    <m/>
    <n v="-564"/>
    <n v="0"/>
    <s v=""/>
    <s v=""/>
  </r>
  <r>
    <n v="749"/>
    <s v="1214890160020"/>
    <s v="CONTACTO H AWG16 M39029/5-116"/>
    <s v="1800108782"/>
    <s v="650"/>
    <d v="2024-06-14T00:00:00"/>
    <s v=""/>
    <s v="4200569022"/>
    <s v="410"/>
    <d v="2024-07-02T00:00:00"/>
    <s v=""/>
    <s v="BORR"/>
    <d v="2024-07-15T00:00:00"/>
    <n v="85"/>
    <n v="8"/>
    <s v=""/>
    <n v="200"/>
    <n v="200"/>
    <n v="0"/>
    <n v="200"/>
    <n v="0"/>
    <n v="0"/>
    <s v=""/>
    <s v="512.00"/>
    <s v=""/>
    <x v="15"/>
    <s v="MILITARY SPECS."/>
    <s v="M39029/5-116"/>
    <s v=""/>
    <n v="0"/>
    <n v="0"/>
    <m/>
    <s v="7218|JA2581_1001"/>
    <n v="13"/>
    <s v="-"/>
    <m/>
    <s v=""/>
    <s v=""/>
    <m/>
    <s v=""/>
    <n v="0"/>
    <s v=""/>
    <n v="0"/>
    <s v=""/>
    <s v=""/>
    <s v=""/>
    <s v=""/>
    <n v="6"/>
    <n v="1"/>
    <m/>
    <n v="-564"/>
    <n v="0"/>
    <s v=""/>
    <s v=""/>
  </r>
  <r>
    <n v="750"/>
    <s v="1214890160020"/>
    <s v="CONTACTO H AWG16 M39029/5-116"/>
    <s v="1800108782"/>
    <s v="650"/>
    <d v="2024-06-14T00:00:00"/>
    <s v=""/>
    <s v="4200569161"/>
    <s v="350"/>
    <d v="2024-07-02T00:00:00"/>
    <d v="2024-07-04T00:00:00"/>
    <s v=""/>
    <d v="2024-07-15T00:00:00"/>
    <n v="85"/>
    <n v="8"/>
    <s v="Liberado"/>
    <n v="200"/>
    <n v="200"/>
    <n v="200"/>
    <n v="0"/>
    <n v="200"/>
    <n v="0"/>
    <s v="X"/>
    <s v="0.00"/>
    <s v=""/>
    <x v="43"/>
    <s v="MILITARY SPECS."/>
    <s v="M39029/5-116"/>
    <s v=""/>
    <n v="0"/>
    <n v="0"/>
    <m/>
    <s v="7218|JA2581_1001"/>
    <n v="13"/>
    <s v="-"/>
    <m/>
    <s v="YES"/>
    <n v="200"/>
    <m/>
    <s v=""/>
    <n v="0"/>
    <s v="X"/>
    <n v="1"/>
    <s v=""/>
    <s v=""/>
    <s v=""/>
    <s v=""/>
    <n v="6"/>
    <n v="0"/>
    <m/>
    <n v="-564"/>
    <n v="0"/>
    <s v=""/>
    <s v=""/>
  </r>
  <r>
    <n v="751"/>
    <s v="1239024273050"/>
    <s v="MANG AUTOSOLDABLE M83519/1-2"/>
    <s v="1800108782"/>
    <s v="660"/>
    <d v="2024-06-14T00:00:00"/>
    <s v=""/>
    <s v="4200569022"/>
    <s v="420"/>
    <d v="2024-07-02T00:00:00"/>
    <s v=""/>
    <s v="BORR"/>
    <d v="2024-07-15T00:00:00"/>
    <n v="30"/>
    <n v="8"/>
    <s v=""/>
    <n v="300"/>
    <n v="300"/>
    <n v="0"/>
    <n v="300"/>
    <n v="0"/>
    <n v="0"/>
    <s v=""/>
    <s v="357.00"/>
    <s v=""/>
    <x v="15"/>
    <s v="MILITARY SPECS."/>
    <s v="M83519/1-2"/>
    <s v=""/>
    <n v="0"/>
    <n v="0"/>
    <m/>
    <s v="7218|JA2581_1001"/>
    <n v="13"/>
    <s v="-"/>
    <m/>
    <s v=""/>
    <s v=""/>
    <m/>
    <s v=""/>
    <n v="0"/>
    <s v=""/>
    <n v="0"/>
    <s v=""/>
    <s v=""/>
    <s v=""/>
    <s v=""/>
    <n v="6"/>
    <n v="1"/>
    <m/>
    <n v="-564"/>
    <n v="0"/>
    <s v=""/>
    <s v=""/>
  </r>
  <r>
    <n v="752"/>
    <s v="1239024273050"/>
    <s v="MANG AUTOSOLDABLE M83519/1-2"/>
    <s v="1800108782"/>
    <s v="660"/>
    <d v="2024-06-14T00:00:00"/>
    <s v=""/>
    <s v="4200569161"/>
    <s v="360"/>
    <d v="2024-07-02T00:00:00"/>
    <d v="2024-07-04T00:00:00"/>
    <s v=""/>
    <d v="2024-07-15T00:00:00"/>
    <n v="30"/>
    <n v="8"/>
    <s v="Liberado"/>
    <n v="300"/>
    <n v="300"/>
    <n v="300"/>
    <n v="0"/>
    <n v="300"/>
    <n v="0"/>
    <s v="X"/>
    <s v="0.00"/>
    <s v=""/>
    <x v="43"/>
    <s v="MILITARY SPECS."/>
    <s v="M83519/1-2"/>
    <s v=""/>
    <n v="0"/>
    <n v="0"/>
    <m/>
    <s v="7218|JA2581_1001"/>
    <n v="13"/>
    <s v="-"/>
    <m/>
    <s v="YES"/>
    <n v="300"/>
    <m/>
    <s v=""/>
    <n v="0"/>
    <s v="X"/>
    <n v="1"/>
    <s v=""/>
    <s v=""/>
    <s v=""/>
    <s v=""/>
    <n v="6"/>
    <n v="0"/>
    <m/>
    <n v="-564"/>
    <n v="0"/>
    <s v=""/>
    <s v=""/>
  </r>
  <r>
    <n v="753"/>
    <s v="1239025439050"/>
    <s v="MANG AUTOSOLDABLE 4,3MM M83519/1-3"/>
    <s v="1800108782"/>
    <s v="670"/>
    <d v="2024-06-14T00:00:00"/>
    <s v=""/>
    <s v="4200569022"/>
    <s v="430"/>
    <d v="2024-07-02T00:00:00"/>
    <s v=""/>
    <s v="BORR"/>
    <d v="2024-07-15T00:00:00"/>
    <n v="40"/>
    <n v="8"/>
    <s v=""/>
    <n v="1000"/>
    <n v="1000"/>
    <n v="0"/>
    <n v="1000"/>
    <n v="0"/>
    <n v="0"/>
    <s v=""/>
    <s v="670.00"/>
    <s v=""/>
    <x v="15"/>
    <s v="MILITARY SPECS."/>
    <s v="M83519/1-3"/>
    <s v=""/>
    <n v="0"/>
    <n v="0"/>
    <m/>
    <s v="7218|JA2581_1001"/>
    <n v="13"/>
    <s v="-"/>
    <m/>
    <s v=""/>
    <s v=""/>
    <m/>
    <s v=""/>
    <n v="0"/>
    <s v=""/>
    <n v="0"/>
    <s v=""/>
    <s v=""/>
    <s v=""/>
    <s v=""/>
    <n v="6"/>
    <n v="1"/>
    <m/>
    <n v="-564"/>
    <n v="0"/>
    <s v=""/>
    <s v=""/>
  </r>
  <r>
    <n v="754"/>
    <s v="1239025439050"/>
    <s v="MANG AUTOSOLDABLE 4,3MM M83519/1-3"/>
    <s v="1800108782"/>
    <s v="670"/>
    <d v="2024-06-14T00:00:00"/>
    <s v=""/>
    <s v="4200569255"/>
    <s v="50"/>
    <d v="2024-07-03T00:00:00"/>
    <d v="2024-07-10T00:00:00"/>
    <s v=""/>
    <d v="2024-07-25T00:00:00"/>
    <n v="40"/>
    <n v="8"/>
    <s v="Liberado"/>
    <n v="1000"/>
    <n v="1000"/>
    <n v="1000"/>
    <n v="0"/>
    <n v="1000"/>
    <n v="0"/>
    <s v="X"/>
    <s v="0.00"/>
    <s v=""/>
    <x v="43"/>
    <s v="MILITARY SPECS."/>
    <s v="M83519/1-3"/>
    <s v=""/>
    <n v="0"/>
    <n v="0"/>
    <m/>
    <s v="7218|JA2581_1001"/>
    <n v="22"/>
    <s v="-"/>
    <m/>
    <s v="YES"/>
    <n v="1000"/>
    <m/>
    <s v=""/>
    <n v="0"/>
    <s v="X"/>
    <n v="1"/>
    <s v=""/>
    <s v=""/>
    <s v=""/>
    <s v=""/>
    <n v="6"/>
    <n v="0"/>
    <m/>
    <n v="-554"/>
    <n v="0"/>
    <s v=""/>
    <s v=""/>
  </r>
  <r>
    <n v="755"/>
    <s v="1853200020100"/>
    <s v="INSERTADOR/EXTRACTOR M81969/1-02"/>
    <s v="1800108782"/>
    <s v="680"/>
    <d v="2024-06-14T00:00:00"/>
    <s v=""/>
    <s v="4200575219"/>
    <s v="30"/>
    <d v="2024-08-26T00:00:00"/>
    <d v="2024-08-26T00:00:00"/>
    <s v=""/>
    <d v="2024-09-09T00:00:00"/>
    <n v="30"/>
    <n v="8"/>
    <s v="Liberado"/>
    <n v="30"/>
    <n v="50"/>
    <n v="50"/>
    <n v="0"/>
    <n v="0"/>
    <n v="0"/>
    <s v="X"/>
    <s v="0.00"/>
    <s v=""/>
    <x v="44"/>
    <s v="MILITARY SPECS."/>
    <s v="M81969/1-02"/>
    <s v=""/>
    <n v="0"/>
    <n v="0"/>
    <m/>
    <s v="7218|JA2581_1001"/>
    <n v="14"/>
    <s v="-"/>
    <m/>
    <s v="YES"/>
    <n v="50"/>
    <m/>
    <s v=""/>
    <n v="0"/>
    <s v="X"/>
    <n v="1"/>
    <s v=""/>
    <s v=""/>
    <s v=""/>
    <s v=""/>
    <n v="6"/>
    <n v="0"/>
    <m/>
    <n v="-508"/>
    <n v="0"/>
    <s v=""/>
    <s v=""/>
  </r>
  <r>
    <n v="756"/>
    <s v="7853200161200"/>
    <s v="INSERTADOR/EXTRACTOR PINES 22D M81969/14"/>
    <s v="1800108782"/>
    <s v="690"/>
    <d v="2024-06-14T00:00:00"/>
    <s v=""/>
    <s v="4200575219"/>
    <s v="40"/>
    <d v="2024-08-26T00:00:00"/>
    <d v="2024-08-26T00:00:00"/>
    <s v=""/>
    <d v="2024-09-09T00:00:00"/>
    <n v="40"/>
    <n v="8"/>
    <s v="Liberado"/>
    <n v="30"/>
    <n v="500"/>
    <n v="500"/>
    <n v="0"/>
    <n v="0"/>
    <n v="0"/>
    <s v="X"/>
    <s v="0.00"/>
    <s v=""/>
    <x v="44"/>
    <s v="MILITARY SPECS."/>
    <s v="M81969/14-01"/>
    <s v=""/>
    <n v="0"/>
    <n v="0"/>
    <m/>
    <s v="7218|JA2581_1001"/>
    <n v="14"/>
    <s v="-"/>
    <m/>
    <s v="YES"/>
    <n v="500"/>
    <m/>
    <s v=""/>
    <n v="0"/>
    <s v="X"/>
    <n v="1"/>
    <s v=""/>
    <s v=""/>
    <s v=""/>
    <s v=""/>
    <n v="6"/>
    <n v="0"/>
    <m/>
    <n v="-508"/>
    <n v="0"/>
    <s v=""/>
    <s v=""/>
  </r>
  <r>
    <n v="757"/>
    <s v="1210790220200"/>
    <s v="CONTACTO H #22 RECPT CRIMP TRAS ARINC600"/>
    <s v="1800108783"/>
    <s v="10"/>
    <d v="2024-06-14T00:00:00"/>
    <s v=""/>
    <s v="4200583938"/>
    <s v="10"/>
    <d v="2024-10-31T00:00:00"/>
    <d v="2025-05-13T00:00:00"/>
    <s v=""/>
    <d v="2024-12-27T00:00:00"/>
    <n v="40"/>
    <n v="8"/>
    <s v="Liberado"/>
    <n v="1"/>
    <n v="1"/>
    <n v="1"/>
    <n v="0"/>
    <n v="1"/>
    <n v="0"/>
    <s v="X"/>
    <s v="0.00"/>
    <s v=""/>
    <x v="15"/>
    <s v="SORIAU"/>
    <s v="8660-206"/>
    <s v=""/>
    <n v="1"/>
    <n v="0"/>
    <m/>
    <s v="7218|JA2581_1001"/>
    <n v="57"/>
    <s v="-"/>
    <m/>
    <s v="YES"/>
    <n v="1"/>
    <m/>
    <s v=""/>
    <n v="0"/>
    <s v="X"/>
    <n v="1"/>
    <s v=""/>
    <s v=""/>
    <s v=""/>
    <s v=""/>
    <n v="6"/>
    <n v="0"/>
    <m/>
    <n v="-399"/>
    <n v="0"/>
    <s v=""/>
    <s v=""/>
  </r>
  <r>
    <n v="758"/>
    <s v="1210790220200"/>
    <s v="CONTACTO H #22 RECPT CRIMP TRAS ARINC600"/>
    <s v="1800108783"/>
    <s v="10"/>
    <d v="2024-06-14T00:00:00"/>
    <s v=""/>
    <s v="4200583117"/>
    <s v="420"/>
    <d v="2024-10-28T00:00:00"/>
    <d v="2024-11-15T00:00:00"/>
    <s v="BORR"/>
    <d v="2024-07-15T00:00:00"/>
    <n v="40"/>
    <n v="8"/>
    <s v="Liberado"/>
    <n v="1"/>
    <n v="1"/>
    <n v="0"/>
    <n v="1"/>
    <n v="0"/>
    <n v="0"/>
    <s v=""/>
    <s v="198.31"/>
    <s v=""/>
    <x v="45"/>
    <s v="SORIAU"/>
    <s v="8660-206"/>
    <s v=""/>
    <n v="0"/>
    <n v="0"/>
    <m/>
    <s v="7218|JA2581_1001"/>
    <n v="-105"/>
    <s v="-"/>
    <m/>
    <s v=""/>
    <s v=""/>
    <m/>
    <s v=""/>
    <n v="0"/>
    <s v=""/>
    <n v="0"/>
    <s v=""/>
    <s v=""/>
    <s v=""/>
    <s v=""/>
    <n v="6"/>
    <n v="1"/>
    <m/>
    <n v="-564"/>
    <n v="0"/>
    <s v=""/>
    <s v=""/>
  </r>
  <r>
    <n v="759"/>
    <s v="1220100163401.LO"/>
    <s v="CBL FLEX 1XAWG16 600V PVDF AMA/VER ROHS"/>
    <s v="1800108783"/>
    <s v="20"/>
    <d v="2024-06-14T00:00:00"/>
    <s v=""/>
    <s v="4200571556"/>
    <s v="150"/>
    <d v="2024-07-19T00:00:00"/>
    <d v="2024-07-24T00:00:00"/>
    <s v=""/>
    <d v="2024-07-26T00:00:00"/>
    <n v="60"/>
    <n v="8"/>
    <s v="Liberado"/>
    <n v="500"/>
    <n v="500"/>
    <n v="500"/>
    <n v="0"/>
    <n v="500"/>
    <n v="0"/>
    <s v="X"/>
    <s v="0.00"/>
    <s v=""/>
    <x v="45"/>
    <s v="TE CONNECTIVITY"/>
    <s v="44A0111-16-45"/>
    <s v=""/>
    <n v="0"/>
    <n v="0"/>
    <m/>
    <s v="7218|JA2581_1001"/>
    <n v="7"/>
    <s v="-"/>
    <m/>
    <s v="YES"/>
    <n v="500"/>
    <m/>
    <s v=""/>
    <n v="0"/>
    <s v="X"/>
    <n v="1"/>
    <s v=""/>
    <s v=""/>
    <s v=""/>
    <s v=""/>
    <n v="6"/>
    <n v="0"/>
    <m/>
    <n v="-553"/>
    <n v="0"/>
    <s v=""/>
    <s v=""/>
  </r>
  <r>
    <n v="760"/>
    <s v="1220100202010"/>
    <s v="CBL FLEX 1XAWG20 PVDF 600V AM/VE ROHS"/>
    <s v="1800108783"/>
    <s v="30"/>
    <d v="2024-06-14T00:00:00"/>
    <s v=""/>
    <s v="4200568089"/>
    <s v="10"/>
    <d v="2024-06-21T00:00:00"/>
    <d v="2024-06-21T00:00:00"/>
    <s v=""/>
    <d v="2024-07-15T00:00:00"/>
    <n v="30"/>
    <n v="8"/>
    <s v="Liberado"/>
    <n v="100"/>
    <n v="100"/>
    <n v="100"/>
    <n v="0"/>
    <n v="0"/>
    <n v="0"/>
    <s v="X"/>
    <s v="0.00"/>
    <s v=""/>
    <x v="45"/>
    <s v="TE CONNECTIVITY"/>
    <s v="44A0111-20-45"/>
    <s v=""/>
    <n v="0"/>
    <n v="0"/>
    <m/>
    <s v="7218|JA2581_1001"/>
    <n v="24"/>
    <s v="-"/>
    <m/>
    <s v="YES"/>
    <n v="100"/>
    <m/>
    <s v=""/>
    <n v="0"/>
    <s v="X"/>
    <n v="1"/>
    <s v=""/>
    <s v=""/>
    <s v=""/>
    <s v=""/>
    <n v="6"/>
    <n v="0"/>
    <m/>
    <n v="-564"/>
    <n v="0"/>
    <s v=""/>
    <s v=""/>
  </r>
  <r>
    <n v="761"/>
    <s v="1220100222002.LO"/>
    <s v="CBL FLEX 1XAWG22 600V PVDF AM/VE CUSN"/>
    <s v="1800108783"/>
    <s v="40"/>
    <d v="2024-06-14T00:00:00"/>
    <s v=""/>
    <s v="4200575495"/>
    <s v="160"/>
    <d v="2024-08-28T00:00:00"/>
    <d v="2024-09-27T00:00:00"/>
    <s v=""/>
    <d v="2024-09-25T00:00:00"/>
    <n v="65"/>
    <n v="8"/>
    <s v="Liberado"/>
    <n v="200"/>
    <n v="200"/>
    <n v="200"/>
    <n v="0"/>
    <n v="0"/>
    <n v="0"/>
    <s v="X"/>
    <s v="0.00"/>
    <s v=""/>
    <x v="43"/>
    <s v="TE CONNECTIVITY"/>
    <s v="44A0111-22-45"/>
    <s v=""/>
    <n v="0"/>
    <n v="0"/>
    <m/>
    <s v="7218|JA2581_1001"/>
    <n v="28"/>
    <s v="-"/>
    <m/>
    <s v="YES"/>
    <n v="200"/>
    <m/>
    <s v=""/>
    <n v="0"/>
    <s v="X"/>
    <n v="1"/>
    <s v=""/>
    <s v=""/>
    <s v=""/>
    <s v=""/>
    <n v="6"/>
    <n v="0"/>
    <m/>
    <n v="-492"/>
    <n v="0"/>
    <s v=""/>
    <s v=""/>
  </r>
  <r>
    <n v="762"/>
    <s v="1220100242001"/>
    <s v="CBL FLEX 1XAWG24 600V PVDF AMAR/VER ROHS"/>
    <s v="1800108783"/>
    <s v="50"/>
    <d v="2024-06-14T00:00:00"/>
    <s v=""/>
    <s v="4200571556"/>
    <s v="160"/>
    <d v="2024-07-19T00:00:00"/>
    <d v="2024-07-24T00:00:00"/>
    <s v=""/>
    <d v="2024-07-26T00:00:00"/>
    <n v="85"/>
    <n v="8"/>
    <s v="Liberado"/>
    <n v="100"/>
    <n v="100"/>
    <n v="100"/>
    <n v="0"/>
    <n v="100"/>
    <n v="0"/>
    <s v="X"/>
    <s v="0.00"/>
    <s v=""/>
    <x v="45"/>
    <s v="TE CONNECTIVITY"/>
    <s v="44A0111-24-45"/>
    <s v=""/>
    <n v="0"/>
    <n v="0"/>
    <m/>
    <s v="7218|JA2581_1001"/>
    <n v="7"/>
    <s v="-"/>
    <m/>
    <s v="YES"/>
    <n v="100"/>
    <m/>
    <s v=""/>
    <n v="0"/>
    <s v="X"/>
    <n v="1"/>
    <s v=""/>
    <s v=""/>
    <s v=""/>
    <s v=""/>
    <n v="6"/>
    <n v="0"/>
    <m/>
    <n v="-553"/>
    <n v="0"/>
    <s v=""/>
    <s v=""/>
  </r>
  <r>
    <n v="763"/>
    <s v="1221100122500"/>
    <s v="CBL APANT 1XAWG12 PVDF 600V AV"/>
    <s v="1800108783"/>
    <s v="60"/>
    <d v="2024-06-14T00:00:00"/>
    <s v=""/>
    <s v="4200575740"/>
    <s v="10"/>
    <d v="2024-08-30T00:00:00"/>
    <d v="2024-09-01T00:00:00"/>
    <s v=""/>
    <d v="2024-09-20T00:00:00"/>
    <n v="30"/>
    <n v="8"/>
    <s v="Liberado"/>
    <n v="300"/>
    <n v="300"/>
    <n v="300"/>
    <n v="0"/>
    <n v="300"/>
    <n v="0"/>
    <s v="X"/>
    <s v="0.00"/>
    <s v=""/>
    <x v="9"/>
    <s v="RAYCHEM CORP"/>
    <s v="44A0111-12-54"/>
    <s v=""/>
    <n v="0"/>
    <n v="0"/>
    <m/>
    <s v="7218|JA2581_1001"/>
    <n v="21"/>
    <s v="-"/>
    <m/>
    <s v="YES"/>
    <n v="300"/>
    <m/>
    <s v=""/>
    <n v="0"/>
    <s v="X"/>
    <n v="1"/>
    <s v=""/>
    <s v=""/>
    <s v=""/>
    <s v=""/>
    <n v="6"/>
    <n v="0"/>
    <m/>
    <n v="-497"/>
    <n v="0"/>
    <s v=""/>
    <s v=""/>
  </r>
  <r>
    <n v="764"/>
    <s v="1221100182500"/>
    <s v="CBL APAN 1 COND AWG18 VE DIAM=1,65MM"/>
    <s v="1800108783"/>
    <s v="70"/>
    <d v="2024-06-14T00:00:00"/>
    <s v=""/>
    <s v="4200570149"/>
    <s v="30"/>
    <d v="2024-07-10T00:00:00"/>
    <d v="2024-07-11T00:00:00"/>
    <s v=""/>
    <d v="2024-08-07T00:00:00"/>
    <n v="30"/>
    <n v="8"/>
    <s v="Liberado"/>
    <n v="100"/>
    <n v="100"/>
    <n v="100"/>
    <n v="0"/>
    <n v="100"/>
    <n v="0"/>
    <s v="X"/>
    <s v="0.00"/>
    <s v=""/>
    <x v="43"/>
    <s v="RAYCHEM CORP"/>
    <s v="44A0111-18-5"/>
    <s v=""/>
    <n v="0"/>
    <n v="0"/>
    <m/>
    <s v="7218|JA2581_1001"/>
    <n v="28"/>
    <s v="-"/>
    <m/>
    <s v="YES"/>
    <n v="100"/>
    <m/>
    <s v=""/>
    <n v="0"/>
    <s v="X"/>
    <n v="1"/>
    <s v=""/>
    <s v=""/>
    <s v=""/>
    <s v=""/>
    <n v="6"/>
    <n v="0"/>
    <m/>
    <n v="-541"/>
    <n v="0"/>
    <s v=""/>
    <s v=""/>
  </r>
  <r>
    <n v="765"/>
    <s v="1221200202221"/>
    <s v="CBL APA 2XAWG20 PVDF 600V CU/SN NE/BL-BL"/>
    <s v="1800108783"/>
    <s v="80"/>
    <d v="2024-06-14T00:00:00"/>
    <s v=""/>
    <s v="4200571560"/>
    <s v="120"/>
    <d v="2024-07-19T00:00:00"/>
    <d v="2024-10-11T00:00:00"/>
    <s v=""/>
    <d v="2024-11-08T00:00:00"/>
    <n v="35"/>
    <n v="8"/>
    <s v="Liberado"/>
    <n v="600"/>
    <n v="600"/>
    <n v="600"/>
    <n v="0"/>
    <n v="0"/>
    <n v="0"/>
    <s v="X"/>
    <s v="0.00"/>
    <s v=""/>
    <x v="43"/>
    <s v="TE CONNECTIVITY"/>
    <s v="44A1121-20-0/9-9"/>
    <s v=""/>
    <n v="2"/>
    <n v="0"/>
    <m/>
    <s v="7218|JA2581_1001"/>
    <n v="112"/>
    <s v="-"/>
    <m/>
    <s v="YES"/>
    <n v="600"/>
    <m/>
    <s v=""/>
    <n v="0"/>
    <s v="X"/>
    <n v="1"/>
    <s v=""/>
    <s v=""/>
    <s v=""/>
    <s v=""/>
    <n v="6"/>
    <n v="0"/>
    <m/>
    <n v="-448"/>
    <n v="0"/>
    <s v=""/>
    <s v=""/>
  </r>
  <r>
    <n v="766"/>
    <s v="1221200222900"/>
    <s v="CBL APANT 2XAWG22 PVDF 600V BL/NE-BL"/>
    <s v="1800108783"/>
    <s v="90"/>
    <d v="2024-06-14T00:00:00"/>
    <s v=""/>
    <s v="4200567987"/>
    <s v="120"/>
    <d v="2024-06-20T00:00:00"/>
    <d v="2024-11-15T00:00:00"/>
    <s v=""/>
    <d v="2024-11-07T00:00:00"/>
    <n v="45"/>
    <n v="8"/>
    <s v="Liberado"/>
    <n v="1500"/>
    <n v="1500"/>
    <n v="1500"/>
    <n v="0"/>
    <n v="1500"/>
    <n v="0"/>
    <s v="X"/>
    <s v="0.00"/>
    <s v=""/>
    <x v="43"/>
    <s v="TE CONNECTIVITY"/>
    <s v="44A1121-22-0/9-9"/>
    <s v=""/>
    <n v="1"/>
    <n v="0"/>
    <m/>
    <s v="7218|JA2581_1001"/>
    <n v="140"/>
    <s v="-"/>
    <m/>
    <s v="YES"/>
    <n v="1500"/>
    <m/>
    <s v=""/>
    <n v="0"/>
    <s v="X"/>
    <n v="1"/>
    <s v=""/>
    <s v=""/>
    <s v=""/>
    <s v=""/>
    <n v="6"/>
    <n v="0"/>
    <m/>
    <n v="-449"/>
    <n v="0"/>
    <s v=""/>
    <s v=""/>
  </r>
  <r>
    <n v="767"/>
    <s v="1221300222000.LO"/>
    <s v="CBL APAN 3XAWG22 600V PVDF RO/AM/AZ ROHS"/>
    <s v="1800108783"/>
    <s v="100"/>
    <d v="2024-06-14T00:00:00"/>
    <s v=""/>
    <s v="4200571560"/>
    <s v="130"/>
    <d v="2024-07-19T00:00:00"/>
    <d v="2024-10-11T00:00:00"/>
    <s v=""/>
    <d v="2024-10-10T00:00:00"/>
    <n v="85"/>
    <n v="8"/>
    <s v="Liberado"/>
    <n v="500"/>
    <n v="500"/>
    <n v="500"/>
    <n v="0"/>
    <n v="500"/>
    <n v="0"/>
    <s v="X"/>
    <s v="0.00"/>
    <s v=""/>
    <x v="43"/>
    <s v="TE CONNECTIVITY"/>
    <s v="44A1131-22-2/4/6-9"/>
    <s v=""/>
    <n v="1"/>
    <n v="0"/>
    <m/>
    <s v="7218|JA2581_1001"/>
    <n v="83"/>
    <s v="-"/>
    <m/>
    <s v="YES"/>
    <n v="500"/>
    <m/>
    <s v=""/>
    <n v="0"/>
    <s v="X"/>
    <n v="1"/>
    <s v=""/>
    <s v=""/>
    <s v=""/>
    <s v=""/>
    <n v="6"/>
    <n v="0"/>
    <m/>
    <n v="-477"/>
    <n v="0"/>
    <s v=""/>
    <s v=""/>
  </r>
  <r>
    <n v="768"/>
    <s v="1221400222402.LO"/>
    <s v="CBL APANT 4XAWG22 CU-SN NE-RO-VE-BL/BL"/>
    <s v="1800108783"/>
    <s v="110"/>
    <d v="2024-06-14T00:00:00"/>
    <s v=""/>
    <s v="4200569218"/>
    <s v="210"/>
    <d v="2024-07-03T00:00:00"/>
    <d v="2025-08-22T00:00:00"/>
    <s v=""/>
    <d v="2025-07-11T00:00:00"/>
    <n v="85"/>
    <n v="8"/>
    <s v="Liberado"/>
    <n v="100"/>
    <n v="977"/>
    <n v="977"/>
    <n v="0"/>
    <n v="977"/>
    <n v="0"/>
    <s v="X"/>
    <s v="0.00"/>
    <s v=""/>
    <x v="46"/>
    <s v="TYCO ELECTR. FRANCE"/>
    <s v="44A1141-22-0/2/5/9-9"/>
    <s v=""/>
    <n v="1"/>
    <n v="0"/>
    <m/>
    <s v="7218|JA2581_1001"/>
    <n v="373"/>
    <s v="-"/>
    <m/>
    <s v="YES"/>
    <n v="977"/>
    <m/>
    <s v=""/>
    <n v="0"/>
    <s v="X"/>
    <n v="1"/>
    <s v=""/>
    <s v=""/>
    <s v=""/>
    <s v=""/>
    <n v="6"/>
    <n v="0"/>
    <m/>
    <n v="-203"/>
    <n v="0"/>
    <s v=""/>
    <s v=""/>
  </r>
  <r>
    <n v="769"/>
    <s v="1222200182010.LO"/>
    <s v="CBLTRENZ 2XAWG18 PVDF 600V NE/RO ROHS"/>
    <s v="1800108783"/>
    <s v="130"/>
    <d v="2024-06-14T00:00:00"/>
    <s v=""/>
    <s v="4200571560"/>
    <s v="140"/>
    <d v="2024-07-19T00:00:00"/>
    <d v="2024-10-11T00:00:00"/>
    <s v=""/>
    <d v="2024-11-08T00:00:00"/>
    <n v="65"/>
    <n v="8"/>
    <s v="Liberado"/>
    <n v="300"/>
    <n v="300"/>
    <n v="300"/>
    <n v="0"/>
    <n v="300"/>
    <n v="0"/>
    <s v="X"/>
    <s v="0.00"/>
    <s v=""/>
    <x v="43"/>
    <s v="TE CONNECTIVITY"/>
    <s v="44A0121-18-0/2"/>
    <s v=""/>
    <n v="2"/>
    <n v="0"/>
    <m/>
    <s v="7218|JA2581_1001"/>
    <n v="112"/>
    <s v="-"/>
    <m/>
    <s v="YES"/>
    <n v="300"/>
    <m/>
    <s v=""/>
    <n v="0"/>
    <s v="X"/>
    <n v="1"/>
    <s v=""/>
    <s v=""/>
    <s v=""/>
    <s v=""/>
    <n v="6"/>
    <n v="0"/>
    <m/>
    <n v="-448"/>
    <n v="0"/>
    <s v=""/>
    <s v=""/>
  </r>
  <r>
    <n v="770"/>
    <s v="1222200202210"/>
    <s v="CBL FLEX 2XAWG20 PVDF 600V NE/BL"/>
    <s v="1800108783"/>
    <s v="140"/>
    <d v="2024-06-14T00:00:00"/>
    <s v=""/>
    <s v="4200569380"/>
    <s v="510"/>
    <d v="2024-07-04T00:00:00"/>
    <d v="2024-09-26T00:00:00"/>
    <s v=""/>
    <d v="2024-09-16T00:00:00"/>
    <n v="60"/>
    <n v="8"/>
    <s v="Liberado"/>
    <n v="600"/>
    <n v="600"/>
    <n v="600"/>
    <n v="0"/>
    <n v="0"/>
    <n v="0"/>
    <s v="X"/>
    <s v="0.00"/>
    <s v=""/>
    <x v="45"/>
    <s v="TE CONNECTIVITY"/>
    <s v="44A0121-20-0/9"/>
    <s v=""/>
    <n v="0"/>
    <n v="0"/>
    <m/>
    <s v="7218|JA2581_1001"/>
    <n v="74"/>
    <s v="-"/>
    <m/>
    <s v="YES"/>
    <n v="600"/>
    <m/>
    <s v=""/>
    <n v="0"/>
    <s v="X"/>
    <n v="1"/>
    <s v=""/>
    <s v=""/>
    <s v=""/>
    <s v=""/>
    <n v="6"/>
    <n v="0"/>
    <m/>
    <n v="-501"/>
    <n v="0"/>
    <s v=""/>
    <s v=""/>
  </r>
  <r>
    <n v="771"/>
    <s v="1229991079506"/>
    <s v="CBL FLEX TRENZ 2XAWG20 600V PVDF NGR/ROJ"/>
    <s v="1800108783"/>
    <s v="150"/>
    <d v="2024-06-14T00:00:00"/>
    <s v=""/>
    <s v="4200571560"/>
    <s v="150"/>
    <d v="2024-07-19T00:00:00"/>
    <d v="2024-10-11T00:00:00"/>
    <s v=""/>
    <d v="2024-10-28T00:00:00"/>
    <n v="40"/>
    <n v="8"/>
    <s v="Liberado"/>
    <n v="300"/>
    <n v="300"/>
    <n v="300"/>
    <n v="0"/>
    <n v="0"/>
    <n v="0"/>
    <s v="X"/>
    <s v="0.00"/>
    <s v=""/>
    <x v="43"/>
    <s v="TE CONNECTIVITY"/>
    <s v="44A0121-20-0/2"/>
    <s v=""/>
    <n v="1"/>
    <n v="0"/>
    <m/>
    <s v="7218|JA2581_1001"/>
    <n v="101"/>
    <s v="-"/>
    <m/>
    <s v="YES"/>
    <n v="300"/>
    <m/>
    <s v=""/>
    <n v="0"/>
    <s v="X"/>
    <n v="1"/>
    <s v=""/>
    <s v=""/>
    <s v=""/>
    <s v=""/>
    <n v="6"/>
    <n v="0"/>
    <m/>
    <n v="-459"/>
    <n v="0"/>
    <s v=""/>
    <s v=""/>
  </r>
  <r>
    <n v="772"/>
    <s v="1233090000040"/>
    <s v="CUERDA 0,060&quot; PA WAX NYLON M43435-I-4-B"/>
    <s v="1800108783"/>
    <s v="160"/>
    <d v="2024-06-14T00:00:00"/>
    <s v=""/>
    <s v="4200568066"/>
    <s v="10"/>
    <d v="2024-06-21T00:00:00"/>
    <d v="2024-06-27T00:00:00"/>
    <s v=""/>
    <d v="2024-08-02T00:00:00"/>
    <n v="30"/>
    <n v="8"/>
    <s v="Liberado"/>
    <n v="200"/>
    <n v="457"/>
    <n v="457"/>
    <n v="0"/>
    <n v="457"/>
    <n v="0"/>
    <s v="X"/>
    <s v="0.00"/>
    <s v=""/>
    <x v="43"/>
    <s v="FEDERAL SPEC."/>
    <s v="AA52080-B-4 BLACK"/>
    <s v=""/>
    <n v="0"/>
    <n v="0"/>
    <m/>
    <s v="7218|JA2581_1001"/>
    <n v="42"/>
    <s v="-"/>
    <m/>
    <s v="YES"/>
    <n v="457"/>
    <m/>
    <s v=""/>
    <n v="0"/>
    <s v="X"/>
    <n v="1"/>
    <s v=""/>
    <s v=""/>
    <s v=""/>
    <s v=""/>
    <n v="6"/>
    <n v="0"/>
    <m/>
    <n v="-546"/>
    <n v="0"/>
    <s v=""/>
    <s v=""/>
  </r>
  <r>
    <n v="773"/>
    <s v="1233090000040"/>
    <s v="CUERDA 0,060&quot; PA WAX NYLON M43435-I-4-B"/>
    <s v="1800108783"/>
    <s v="160"/>
    <d v="2024-06-14T00:00:00"/>
    <s v=""/>
    <s v="4200568063"/>
    <s v="10"/>
    <d v="2024-06-21T00:00:00"/>
    <s v=""/>
    <s v="BORR"/>
    <d v="2024-07-15T00:00:00"/>
    <n v="30"/>
    <n v="8"/>
    <s v=""/>
    <n v="200"/>
    <n v="457.2"/>
    <n v="0"/>
    <n v="457.2"/>
    <n v="0"/>
    <n v="0"/>
    <s v=""/>
    <s v="36.58"/>
    <s v=""/>
    <x v="7"/>
    <s v="FEDERAL SPEC."/>
    <s v="AA52080-B-4 BLACK"/>
    <s v=""/>
    <n v="0"/>
    <n v="0"/>
    <m/>
    <s v="7218|JA2581_1001"/>
    <n v="24"/>
    <s v="-"/>
    <m/>
    <s v=""/>
    <s v=""/>
    <m/>
    <s v=""/>
    <n v="0"/>
    <s v=""/>
    <n v="0"/>
    <s v=""/>
    <s v=""/>
    <s v=""/>
    <s v=""/>
    <n v="6"/>
    <n v="1"/>
    <m/>
    <n v="-564"/>
    <n v="0"/>
    <s v=""/>
    <s v=""/>
  </r>
  <r>
    <n v="774"/>
    <s v="1204800600000"/>
    <s v="CNC CIR PANEL 08-35 6P (M) AWG22 ROJO"/>
    <s v="1800108784"/>
    <s v="10"/>
    <d v="2024-06-14T00:00:00"/>
    <s v=""/>
    <s v="4200573052"/>
    <s v="30"/>
    <d v="2024-07-31T00:00:00"/>
    <d v="2024-11-11T00:00:00"/>
    <s v=""/>
    <d v="2024-11-27T00:00:00"/>
    <n v="56"/>
    <n v="8"/>
    <s v="Liberado"/>
    <n v="2"/>
    <n v="2"/>
    <n v="2"/>
    <n v="0"/>
    <n v="2"/>
    <n v="0"/>
    <s v="X"/>
    <s v="0.00"/>
    <s v=""/>
    <x v="47"/>
    <s v="SOURIAU/FCI"/>
    <s v="8STA0 08-35PN"/>
    <s v=""/>
    <n v="1"/>
    <n v="0"/>
    <m/>
    <s v="7218|JA2581_1001"/>
    <n v="119"/>
    <s v="-"/>
    <m/>
    <s v="YES"/>
    <n v="2"/>
    <m/>
    <s v=""/>
    <n v="0"/>
    <s v="X"/>
    <n v="1"/>
    <s v=""/>
    <s v=""/>
    <s v=""/>
    <s v=""/>
    <n v="6"/>
    <n v="0"/>
    <m/>
    <n v="-429"/>
    <n v="0"/>
    <s v=""/>
    <s v=""/>
  </r>
  <r>
    <n v="775"/>
    <s v="1209990080100"/>
    <s v="PIN M ENGASTAR #22 WIRED END NSA937910"/>
    <s v="1800108784"/>
    <s v="20"/>
    <d v="2024-06-14T00:00:00"/>
    <s v=""/>
    <s v="4200573048"/>
    <s v="20"/>
    <d v="2024-07-31T00:00:00"/>
    <d v="2024-07-31T00:00:00"/>
    <s v=""/>
    <d v="2024-12-06T00:00:00"/>
    <n v="30"/>
    <n v="8"/>
    <s v="Liberado"/>
    <n v="1000"/>
    <n v="1000"/>
    <n v="1000"/>
    <n v="0"/>
    <n v="1000"/>
    <n v="0"/>
    <s v="X"/>
    <s v="0.00"/>
    <s v=""/>
    <x v="48"/>
    <s v="SOURIAU/FCI"/>
    <s v="8559-122"/>
    <s v=""/>
    <n v="0"/>
    <n v="0"/>
    <m/>
    <s v="7218|JA2581_1001"/>
    <n v="128"/>
    <s v="-"/>
    <m/>
    <s v="YES"/>
    <n v="1000"/>
    <m/>
    <s v=""/>
    <n v="0"/>
    <s v="X"/>
    <n v="1"/>
    <s v=""/>
    <s v=""/>
    <s v=""/>
    <s v=""/>
    <n v="6"/>
    <n v="0"/>
    <m/>
    <n v="-420"/>
    <n v="0"/>
    <s v=""/>
    <s v=""/>
  </r>
  <r>
    <n v="776"/>
    <s v="1215500702900"/>
    <s v="CNC TWINAX CABLE CRIMP JACK"/>
    <s v="1800108784"/>
    <s v="30"/>
    <d v="2024-06-14T00:00:00"/>
    <s v=""/>
    <s v="4200573125"/>
    <s v="60"/>
    <d v="2024-08-01T00:00:00"/>
    <d v="2024-12-12T00:00:00"/>
    <s v=""/>
    <d v="2024-08-19T00:00:00"/>
    <n v="40"/>
    <n v="8"/>
    <s v="Liberado"/>
    <n v="3"/>
    <n v="3"/>
    <n v="3"/>
    <n v="0"/>
    <n v="3"/>
    <n v="0"/>
    <s v="X"/>
    <s v="0.00"/>
    <s v=""/>
    <x v="15"/>
    <s v="TROMPETER"/>
    <s v="CJ70-29"/>
    <s v=""/>
    <n v="1"/>
    <n v="1"/>
    <m/>
    <s v="7218|JA2581_1001"/>
    <n v="18"/>
    <s v="-"/>
    <m/>
    <s v="YES"/>
    <n v="3"/>
    <m/>
    <s v=""/>
    <n v="0"/>
    <s v="X"/>
    <n v="1"/>
    <s v=""/>
    <s v=""/>
    <s v=""/>
    <s v=""/>
    <n v="6"/>
    <n v="0"/>
    <m/>
    <n v="-529"/>
    <n v="0"/>
    <s v=""/>
    <s v=""/>
  </r>
  <r>
    <n v="777"/>
    <s v="1219990110080"/>
    <s v="PIN M ENGASTAR #20 WIRED END NSA937910"/>
    <s v="1800108784"/>
    <s v="40"/>
    <d v="2024-06-14T00:00:00"/>
    <s v=""/>
    <s v="4200573052"/>
    <s v="100"/>
    <d v="2024-07-31T00:00:00"/>
    <d v="2024-11-11T00:00:00"/>
    <s v=""/>
    <d v="2024-10-28T00:00:00"/>
    <n v="30"/>
    <n v="8"/>
    <s v="Liberado"/>
    <n v="1000"/>
    <n v="1000"/>
    <n v="1000"/>
    <n v="0"/>
    <n v="1000"/>
    <n v="0"/>
    <s v="X"/>
    <s v="0.00"/>
    <s v=""/>
    <x v="47"/>
    <s v="SOURIAU/FCI"/>
    <s v="EN3155-016-M-20-18"/>
    <s v=""/>
    <n v="1"/>
    <n v="1"/>
    <m/>
    <s v="7218|JA2581_1001"/>
    <n v="89"/>
    <s v="-"/>
    <m/>
    <s v="YES"/>
    <n v="1000"/>
    <m/>
    <s v=""/>
    <n v="0"/>
    <s v="X"/>
    <n v="1"/>
    <s v=""/>
    <s v=""/>
    <s v=""/>
    <s v=""/>
    <n v="6"/>
    <n v="0"/>
    <m/>
    <n v="-459"/>
    <n v="0"/>
    <s v=""/>
    <s v=""/>
  </r>
  <r>
    <n v="778"/>
    <s v="1233590160200"/>
    <s v="CLAMP MODULE 8559S"/>
    <s v="1800108784"/>
    <s v="50"/>
    <d v="2024-06-14T00:00:00"/>
    <s v=""/>
    <s v="4200573052"/>
    <s v="110"/>
    <d v="2024-07-31T00:00:00"/>
    <d v="2024-11-11T00:00:00"/>
    <s v=""/>
    <d v="2024-12-03T00:00:00"/>
    <n v="85"/>
    <n v="8"/>
    <s v="Liberado"/>
    <n v="40"/>
    <n v="50"/>
    <n v="50"/>
    <n v="0"/>
    <n v="50"/>
    <n v="0"/>
    <s v="X"/>
    <s v="0.00"/>
    <s v=""/>
    <x v="47"/>
    <s v="SOURIAU"/>
    <s v="8559S"/>
    <s v=""/>
    <n v="2"/>
    <n v="1"/>
    <m/>
    <s v="7218|JA2581_1001"/>
    <n v="125"/>
    <s v="-"/>
    <m/>
    <s v="YES"/>
    <n v="50"/>
    <m/>
    <s v=""/>
    <n v="0"/>
    <s v="X"/>
    <n v="1"/>
    <s v=""/>
    <s v=""/>
    <s v=""/>
    <s v=""/>
    <n v="6"/>
    <n v="0"/>
    <m/>
    <n v="-423"/>
    <n v="0"/>
    <s v=""/>
    <s v=""/>
  </r>
  <r>
    <n v="779"/>
    <s v="1234524199010"/>
    <s v="CASQ TERM AUTSLD D=2,65-3,68MM PVDF/SNPB"/>
    <s v="1800108784"/>
    <s v="60"/>
    <d v="2024-06-14T00:00:00"/>
    <s v=""/>
    <s v="4200569198"/>
    <s v="80"/>
    <d v="2024-07-03T00:00:00"/>
    <d v="2024-07-04T00:00:00"/>
    <s v=""/>
    <d v="2024-07-21T00:00:00"/>
    <n v="40"/>
    <n v="8"/>
    <s v="Liberado"/>
    <n v="1000"/>
    <n v="1000"/>
    <n v="1000"/>
    <n v="0"/>
    <n v="0"/>
    <n v="0"/>
    <s v="X"/>
    <s v="0.00"/>
    <s v=""/>
    <x v="43"/>
    <s v="SAE INC."/>
    <s v="M83519/1-2"/>
    <s v=""/>
    <n v="0"/>
    <n v="0"/>
    <m/>
    <s v="7218|JA2581_1001"/>
    <n v="18"/>
    <s v="-"/>
    <m/>
    <s v="YES"/>
    <n v="1000"/>
    <m/>
    <s v=""/>
    <n v="0"/>
    <s v="X"/>
    <n v="1"/>
    <s v=""/>
    <s v=""/>
    <s v=""/>
    <s v=""/>
    <n v="6"/>
    <n v="0"/>
    <m/>
    <n v="-558"/>
    <n v="0"/>
    <s v=""/>
    <s v=""/>
  </r>
  <r>
    <n v="780"/>
    <s v="1237090062100"/>
    <s v="BORNA RAIL SIZE22 5A 8559N2203B S/SELLAR"/>
    <s v="1800108784"/>
    <s v="70"/>
    <d v="2024-06-14T00:00:00"/>
    <s v=""/>
    <s v="4200573052"/>
    <s v="120"/>
    <d v="2024-07-31T00:00:00"/>
    <d v="2024-11-11T00:00:00"/>
    <s v=""/>
    <d v="2024-10-28T00:00:00"/>
    <n v="40"/>
    <n v="8"/>
    <s v="Liberado"/>
    <n v="90"/>
    <n v="100"/>
    <n v="100"/>
    <n v="0"/>
    <n v="100"/>
    <n v="0"/>
    <s v="X"/>
    <s v="0.00"/>
    <s v=""/>
    <x v="47"/>
    <s v="SOURIAU"/>
    <s v="8559N2203B"/>
    <s v=""/>
    <n v="1"/>
    <n v="1"/>
    <m/>
    <s v="7218|JA2581_1001"/>
    <n v="89"/>
    <s v="-"/>
    <m/>
    <s v="YES"/>
    <n v="100"/>
    <m/>
    <s v=""/>
    <n v="0"/>
    <s v="X"/>
    <n v="1"/>
    <s v=""/>
    <s v=""/>
    <s v=""/>
    <s v=""/>
    <n v="6"/>
    <n v="0"/>
    <m/>
    <n v="-459"/>
    <n v="0"/>
    <s v=""/>
    <s v=""/>
  </r>
  <r>
    <n v="781"/>
    <s v="1237090072100"/>
    <s v="BORNA RAIL SIZE20 7,5A 8559N2002B S/SELL"/>
    <s v="1800108784"/>
    <s v="80"/>
    <d v="2024-06-14T00:00:00"/>
    <s v=""/>
    <s v="4200573052"/>
    <s v="130"/>
    <d v="2024-07-31T00:00:00"/>
    <d v="2024-11-11T00:00:00"/>
    <s v=""/>
    <d v="2024-10-28T00:00:00"/>
    <n v="90"/>
    <n v="8"/>
    <s v="Liberado"/>
    <n v="60"/>
    <n v="100"/>
    <n v="100"/>
    <n v="0"/>
    <n v="100"/>
    <n v="0"/>
    <s v="X"/>
    <s v="0.00"/>
    <s v=""/>
    <x v="47"/>
    <s v="SOURIAU"/>
    <s v="8559N2002B"/>
    <s v=""/>
    <n v="1"/>
    <n v="1"/>
    <m/>
    <s v="7218|JA2581_1001"/>
    <n v="89"/>
    <s v="-"/>
    <m/>
    <s v="YES"/>
    <n v="100"/>
    <m/>
    <s v=""/>
    <n v="0"/>
    <s v="X"/>
    <n v="1"/>
    <s v=""/>
    <s v=""/>
    <s v=""/>
    <s v=""/>
    <n v="6"/>
    <n v="0"/>
    <m/>
    <n v="-459"/>
    <n v="0"/>
    <s v=""/>
    <s v=""/>
  </r>
  <r>
    <n v="782"/>
    <s v="1239024433900"/>
    <s v="MANG AUTOSOLD AWG22 C/TERMIN M83519/2-8"/>
    <s v="1800108784"/>
    <s v="90"/>
    <d v="2024-06-14T00:00:00"/>
    <s v=""/>
    <s v="4200571556"/>
    <s v="170"/>
    <d v="2024-07-19T00:00:00"/>
    <d v="2024-07-24T00:00:00"/>
    <s v=""/>
    <d v="2024-07-26T00:00:00"/>
    <n v="30"/>
    <n v="8"/>
    <s v="Liberado"/>
    <n v="500"/>
    <n v="500"/>
    <n v="0"/>
    <n v="500"/>
    <n v="0"/>
    <n v="0"/>
    <s v=""/>
    <s v="500.00"/>
    <s v=""/>
    <x v="45"/>
    <s v="TE CONNECTIVITY"/>
    <s v="S02-08-R"/>
    <s v=""/>
    <n v="0"/>
    <n v="0"/>
    <m/>
    <s v="7218|JA2581_1001"/>
    <n v="7"/>
    <s v="-"/>
    <m/>
    <s v=""/>
    <s v=""/>
    <m/>
    <s v=""/>
    <n v="1"/>
    <s v=""/>
    <n v="0"/>
    <s v="4200571556"/>
    <s v=""/>
    <s v=""/>
    <s v=""/>
    <n v="6"/>
    <n v="1"/>
    <m/>
    <n v="-553"/>
    <n v="0"/>
    <s v=""/>
    <s v=""/>
  </r>
  <r>
    <n v="783"/>
    <s v="1239024593000"/>
    <s v="MANG AUTOSOLDABLE DI= 5,97MM M83519/2-9"/>
    <s v="1800108784"/>
    <s v="100"/>
    <d v="2024-06-14T00:00:00"/>
    <s v=""/>
    <s v="4200575740"/>
    <s v="20"/>
    <d v="2024-08-30T00:00:00"/>
    <d v="2024-09-01T00:00:00"/>
    <s v=""/>
    <d v="2024-09-13T00:00:00"/>
    <n v="85"/>
    <n v="8"/>
    <s v="Liberado"/>
    <n v="200"/>
    <n v="200"/>
    <n v="200"/>
    <n v="0"/>
    <n v="200"/>
    <n v="0"/>
    <s v="X"/>
    <s v="0.00"/>
    <s v=""/>
    <x v="9"/>
    <s v="RAYCHEM LTD"/>
    <s v="S02-09-R"/>
    <s v=""/>
    <n v="0"/>
    <n v="0"/>
    <m/>
    <s v="7218|JA2581_1001"/>
    <n v="14"/>
    <s v="-"/>
    <m/>
    <s v="YES"/>
    <n v="200"/>
    <m/>
    <s v=""/>
    <n v="0"/>
    <s v="X"/>
    <n v="1"/>
    <s v=""/>
    <s v=""/>
    <s v=""/>
    <s v=""/>
    <n v="6"/>
    <n v="0"/>
    <m/>
    <n v="-504"/>
    <n v="0"/>
    <s v=""/>
    <s v=""/>
  </r>
  <r>
    <n v="784"/>
    <s v="0973528190300"/>
    <s v="DISTRIBUTION PANEL ASSY"/>
    <s v="1800108785"/>
    <s v="10"/>
    <d v="2024-06-14T00:00:00"/>
    <s v=""/>
    <s v="4200579198"/>
    <s v="10"/>
    <d v="2024-09-30T00:00:00"/>
    <d v="2024-12-02T00:00:00"/>
    <s v=""/>
    <d v="2025-03-21T00:00:00"/>
    <n v="30"/>
    <n v="8"/>
    <s v="Liberado"/>
    <n v="5"/>
    <n v="5"/>
    <n v="5"/>
    <n v="0"/>
    <n v="5"/>
    <n v="0"/>
    <s v="X"/>
    <s v="0.00"/>
    <s v=""/>
    <x v="3"/>
    <s v="INDRA SISTEMAS S.A."/>
    <s v="0973528190300"/>
    <s v=""/>
    <n v="2"/>
    <n v="0"/>
    <m/>
    <s v="7218|JA2581_1001"/>
    <n v="172"/>
    <s v="-"/>
    <m/>
    <s v="YES"/>
    <n v="5"/>
    <m/>
    <s v=""/>
    <n v="0"/>
    <s v="X"/>
    <n v="1"/>
    <s v=""/>
    <s v=""/>
    <s v=""/>
    <s v=""/>
    <n v="6"/>
    <n v="0"/>
    <m/>
    <n v="-315"/>
    <n v="0"/>
    <s v=""/>
    <s v=""/>
  </r>
  <r>
    <n v="785"/>
    <s v="1202094770000"/>
    <s v="ACC CNC SUB-D CIERRE TOR 4-40 UNC"/>
    <s v="1800108785"/>
    <s v="20"/>
    <d v="2024-06-14T00:00:00"/>
    <s v=""/>
    <s v="4200571180"/>
    <s v="140"/>
    <d v="2024-07-18T00:00:00"/>
    <d v="2024-09-16T00:00:00"/>
    <s v=""/>
    <d v="2024-08-06T00:00:00"/>
    <n v="80"/>
    <n v="8"/>
    <s v="Liberado"/>
    <n v="200"/>
    <n v="200"/>
    <n v="200"/>
    <n v="0"/>
    <n v="200"/>
    <n v="0"/>
    <s v="X"/>
    <s v="0.00"/>
    <s v=""/>
    <x v="45"/>
    <s v="ITT CANNON"/>
    <s v="D20419-18"/>
    <s v=""/>
    <n v="0"/>
    <n v="0"/>
    <m/>
    <s v="7218|JA2581_1001"/>
    <n v="19"/>
    <s v="-"/>
    <m/>
    <s v="YES"/>
    <n v="200"/>
    <m/>
    <s v=""/>
    <n v="0"/>
    <s v="X"/>
    <n v="1"/>
    <s v=""/>
    <s v=""/>
    <s v=""/>
    <s v=""/>
    <n v="6"/>
    <n v="0"/>
    <m/>
    <n v="-542"/>
    <n v="0"/>
    <s v=""/>
    <s v=""/>
  </r>
  <r>
    <n v="786"/>
    <s v="1219000292300"/>
    <s v="CAJA PORTACONTACTOS 10P (H) PASO 3,96MM"/>
    <s v="1800108785"/>
    <s v="30"/>
    <d v="2024-06-14T00:00:00"/>
    <s v=""/>
    <s v="4200577705"/>
    <s v="290"/>
    <d v="2024-09-18T00:00:00"/>
    <d v="2025-02-24T00:00:00"/>
    <s v=""/>
    <d v="2024-10-02T00:00:00"/>
    <n v="80"/>
    <n v="8"/>
    <s v="Liberado"/>
    <n v="8"/>
    <n v="10"/>
    <n v="10"/>
    <n v="0"/>
    <n v="10"/>
    <n v="0"/>
    <s v="X"/>
    <s v="0.00"/>
    <s v=""/>
    <x v="43"/>
    <s v="CONEXCON"/>
    <s v="3940-2101"/>
    <s v=""/>
    <n v="1"/>
    <n v="1"/>
    <m/>
    <s v="7218|JA2581_1001"/>
    <n v="14"/>
    <s v="-"/>
    <m/>
    <s v="YES"/>
    <n v="10"/>
    <m/>
    <s v=""/>
    <n v="0"/>
    <s v="X"/>
    <n v="1"/>
    <s v=""/>
    <s v=""/>
    <s v=""/>
    <s v=""/>
    <n v="6"/>
    <n v="0"/>
    <m/>
    <n v="-485"/>
    <n v="0"/>
    <s v=""/>
    <s v=""/>
  </r>
  <r>
    <n v="787"/>
    <s v="1219000990400"/>
    <s v="CAJA PORTACONTACTOS 9/H CRIMP SERIE SL"/>
    <s v="1800108785"/>
    <s v="40"/>
    <d v="2024-06-14T00:00:00"/>
    <s v=""/>
    <s v="4200570128"/>
    <s v="120"/>
    <d v="2024-07-10T00:00:00"/>
    <d v="2024-07-11T00:00:00"/>
    <s v=""/>
    <d v="2024-07-24T00:00:00"/>
    <n v="80"/>
    <n v="8"/>
    <s v="Liberado"/>
    <n v="100"/>
    <n v="100"/>
    <n v="100"/>
    <n v="0"/>
    <n v="0"/>
    <n v="0"/>
    <s v="X"/>
    <s v="0.00"/>
    <s v=""/>
    <x v="43"/>
    <s v="MOLEX"/>
    <s v="50-57-9409"/>
    <s v=""/>
    <n v="0"/>
    <n v="0"/>
    <m/>
    <s v="7218|JA2581_1001"/>
    <n v="14"/>
    <s v="-"/>
    <m/>
    <s v="YES"/>
    <n v="100"/>
    <m/>
    <s v=""/>
    <n v="0"/>
    <s v="X"/>
    <n v="1"/>
    <s v=""/>
    <s v=""/>
    <s v=""/>
    <s v=""/>
    <n v="6"/>
    <n v="0"/>
    <m/>
    <n v="-555"/>
    <n v="0"/>
    <s v=""/>
    <s v=""/>
  </r>
  <r>
    <n v="788"/>
    <s v="1219090030200"/>
    <s v="TERMINAL HEMBRA CRIMPAR AWG24-30 MGRID"/>
    <s v="1800108785"/>
    <s v="50"/>
    <d v="2024-06-14T00:00:00"/>
    <s v=""/>
    <s v="4200570128"/>
    <s v="130"/>
    <d v="2024-07-10T00:00:00"/>
    <d v="2024-07-11T00:00:00"/>
    <s v=""/>
    <d v="2024-07-24T00:00:00"/>
    <n v="50"/>
    <n v="8"/>
    <s v="Liberado"/>
    <n v="100"/>
    <n v="100"/>
    <n v="100"/>
    <n v="0"/>
    <n v="100"/>
    <n v="0"/>
    <s v="X"/>
    <s v="0.00"/>
    <s v=""/>
    <x v="43"/>
    <s v="MOLEX"/>
    <s v="50394-8052"/>
    <s v=""/>
    <n v="0"/>
    <n v="0"/>
    <m/>
    <s v="7218|JA2581_1001"/>
    <n v="14"/>
    <s v="-"/>
    <m/>
    <s v="YES"/>
    <n v="100"/>
    <m/>
    <s v=""/>
    <n v="0"/>
    <s v="X"/>
    <n v="1"/>
    <s v=""/>
    <s v=""/>
    <s v=""/>
    <s v=""/>
    <n v="6"/>
    <n v="0"/>
    <m/>
    <n v="-555"/>
    <n v="0"/>
    <s v=""/>
    <s v=""/>
  </r>
  <r>
    <n v="789"/>
    <s v="1219090080000"/>
    <s v="CONTACTO ENGASTAR AWG18-26 1,14MM"/>
    <s v="1800108785"/>
    <s v="60"/>
    <d v="2024-06-14T00:00:00"/>
    <s v=""/>
    <s v="4200579147"/>
    <s v="50"/>
    <d v="2024-09-30T00:00:00"/>
    <d v="2024-10-04T00:00:00"/>
    <s v=""/>
    <d v="2024-10-07T00:00:00"/>
    <n v="80"/>
    <n v="8"/>
    <s v="Liberado"/>
    <n v="80"/>
    <n v="80"/>
    <n v="80"/>
    <n v="0"/>
    <n v="80"/>
    <n v="0"/>
    <s v="X"/>
    <s v="0.00"/>
    <s v=""/>
    <x v="49"/>
    <s v="CENVALSA"/>
    <s v="3979-2001"/>
    <s v=""/>
    <n v="0"/>
    <n v="0"/>
    <m/>
    <s v="7218|JA2581_1001"/>
    <n v="7"/>
    <s v="-"/>
    <m/>
    <s v="YES"/>
    <n v="80"/>
    <m/>
    <s v=""/>
    <n v="0"/>
    <s v="X"/>
    <n v="1"/>
    <s v=""/>
    <s v=""/>
    <s v=""/>
    <s v=""/>
    <n v="6"/>
    <n v="0"/>
    <m/>
    <n v="-480"/>
    <n v="0"/>
    <s v=""/>
    <s v=""/>
  </r>
  <r>
    <n v="790"/>
    <s v="1219590030000"/>
    <s v="TERMINAL PIN P/PASO 2,54MM"/>
    <s v="1800108785"/>
    <s v="70"/>
    <d v="2024-06-14T00:00:00"/>
    <s v=""/>
    <s v="4200568685"/>
    <s v="10"/>
    <d v="2024-06-27T00:00:00"/>
    <d v="2024-06-28T00:00:00"/>
    <s v=""/>
    <d v="2024-07-15T00:00:00"/>
    <n v="45"/>
    <n v="8"/>
    <s v="Liberado"/>
    <n v="60"/>
    <n v="100"/>
    <n v="100"/>
    <n v="0"/>
    <n v="100"/>
    <n v="0"/>
    <s v="X"/>
    <s v="0.00"/>
    <s v=""/>
    <x v="50"/>
    <s v="ARISTON"/>
    <s v="CO 3570"/>
    <s v=""/>
    <n v="0"/>
    <n v="0"/>
    <m/>
    <s v="7218|JA2581_1001"/>
    <n v="18"/>
    <s v="-"/>
    <m/>
    <s v="YES"/>
    <n v="100"/>
    <m/>
    <s v=""/>
    <n v="0"/>
    <s v="X"/>
    <n v="1"/>
    <s v=""/>
    <s v=""/>
    <s v=""/>
    <s v=""/>
    <n v="6"/>
    <n v="0"/>
    <m/>
    <n v="-564"/>
    <n v="0"/>
    <s v=""/>
    <s v=""/>
  </r>
  <r>
    <n v="791"/>
    <s v="1220114152000"/>
    <s v="CBL FLEX 1X1,5 MM2 PVC 750V AV H07VK"/>
    <s v="1800108785"/>
    <s v="80"/>
    <d v="2024-06-14T00:00:00"/>
    <s v=""/>
    <s v="4200575330"/>
    <s v="40"/>
    <d v="2024-08-27T00:00:00"/>
    <d v="2024-09-03T00:00:00"/>
    <s v=""/>
    <d v="2024-09-03T00:00:00"/>
    <n v="30"/>
    <n v="8"/>
    <s v="Liberado"/>
    <n v="50"/>
    <n v="200"/>
    <n v="200"/>
    <n v="0"/>
    <n v="0"/>
    <n v="0"/>
    <s v="X"/>
    <s v="0.00"/>
    <s v=""/>
    <x v="51"/>
    <s v="AISMALIBAR"/>
    <s v="H07V-K/1X1,5MM2 AMARILLO/VERDE"/>
    <s v=""/>
    <n v="0"/>
    <n v="0"/>
    <m/>
    <s v="7218|JA2581_1001"/>
    <n v="7"/>
    <s v="-"/>
    <m/>
    <s v="YES"/>
    <n v="200"/>
    <m/>
    <s v=""/>
    <n v="0"/>
    <s v="X"/>
    <n v="1"/>
    <s v=""/>
    <s v=""/>
    <s v=""/>
    <s v=""/>
    <n v="6"/>
    <n v="0"/>
    <m/>
    <n v="-514"/>
    <n v="0"/>
    <s v=""/>
    <s v=""/>
  </r>
  <r>
    <n v="792"/>
    <s v="1220114153000"/>
    <s v="CBL FLEX 1X1,5MM2 PVC 450/750V H07V-K NE"/>
    <s v="1800108785"/>
    <s v="90"/>
    <d v="2024-06-14T00:00:00"/>
    <s v=""/>
    <s v="4200570846"/>
    <s v="60"/>
    <d v="2024-07-16T00:00:00"/>
    <d v="2024-08-23T00:00:00"/>
    <s v=""/>
    <d v="2024-07-22T00:00:00"/>
    <n v="85"/>
    <n v="8"/>
    <s v="Liberado"/>
    <n v="50"/>
    <n v="200"/>
    <n v="200"/>
    <n v="0"/>
    <n v="200"/>
    <n v="0"/>
    <s v="X"/>
    <s v="0.00"/>
    <s v=""/>
    <x v="4"/>
    <s v="GENERAL CABLE"/>
    <s v="1174106NG"/>
    <s v=""/>
    <n v="0"/>
    <n v="0"/>
    <m/>
    <s v="7218|JA2581_1001"/>
    <n v="6"/>
    <s v="-"/>
    <m/>
    <s v="YES"/>
    <n v="200"/>
    <m/>
    <s v=""/>
    <n v="0"/>
    <s v="X"/>
    <n v="1"/>
    <s v=""/>
    <s v=""/>
    <s v=""/>
    <s v=""/>
    <n v="6"/>
    <n v="0"/>
    <m/>
    <n v="-557"/>
    <n v="0"/>
    <s v=""/>
    <s v=""/>
  </r>
  <r>
    <n v="793"/>
    <s v="1220114153600"/>
    <s v="CBL FLEX 1X1,5MM2 PVC 450/750V H07V-K AZ"/>
    <s v="1800108785"/>
    <s v="100"/>
    <d v="2024-06-14T00:00:00"/>
    <s v=""/>
    <s v="4200571213"/>
    <s v="10"/>
    <d v="2024-07-18T00:00:00"/>
    <d v="2024-07-18T00:00:00"/>
    <s v=""/>
    <d v="2024-07-26T00:00:00"/>
    <n v="30"/>
    <n v="8"/>
    <s v="Liberado"/>
    <n v="50"/>
    <n v="200"/>
    <n v="200"/>
    <n v="0"/>
    <n v="200"/>
    <n v="0"/>
    <s v="X"/>
    <s v="0.00"/>
    <s v=""/>
    <x v="52"/>
    <s v="CERVI"/>
    <s v="06901416"/>
    <s v=""/>
    <n v="0"/>
    <n v="0"/>
    <m/>
    <s v="7218|JA2581_1001"/>
    <n v="8"/>
    <s v="-"/>
    <m/>
    <s v="YES"/>
    <n v="200"/>
    <m/>
    <s v=""/>
    <n v="0"/>
    <s v="X"/>
    <n v="1"/>
    <s v=""/>
    <s v=""/>
    <s v=""/>
    <s v=""/>
    <n v="6"/>
    <n v="0"/>
    <m/>
    <n v="-553"/>
    <n v="0"/>
    <s v=""/>
    <s v=""/>
  </r>
  <r>
    <n v="794"/>
    <s v="1220114153800"/>
    <s v="CBL FLEX 1X1,5 MM2 PVC 750V GR H07VK"/>
    <s v="1800108785"/>
    <s v="110"/>
    <d v="2024-06-14T00:00:00"/>
    <s v=""/>
    <s v="4200570846"/>
    <s v="70"/>
    <d v="2024-07-16T00:00:00"/>
    <d v="2024-08-23T00:00:00"/>
    <s v=""/>
    <d v="2024-07-22T00:00:00"/>
    <n v="55"/>
    <n v="8"/>
    <s v="Liberado"/>
    <n v="50"/>
    <n v="200"/>
    <n v="200"/>
    <n v="0"/>
    <n v="200"/>
    <n v="0"/>
    <s v="X"/>
    <s v="0.00"/>
    <s v=""/>
    <x v="4"/>
    <s v="GENERAL CABLE"/>
    <s v="GENLIS-F H07V-K/1X1,5MM2 GRIS"/>
    <s v=""/>
    <n v="0"/>
    <n v="0"/>
    <m/>
    <s v="7218|JA2581_1001"/>
    <n v="6"/>
    <s v="-"/>
    <m/>
    <s v="YES"/>
    <n v="200"/>
    <m/>
    <s v=""/>
    <n v="0"/>
    <s v="X"/>
    <n v="1"/>
    <s v=""/>
    <s v=""/>
    <s v=""/>
    <s v=""/>
    <n v="6"/>
    <n v="0"/>
    <m/>
    <n v="-557"/>
    <n v="0"/>
    <s v=""/>
    <s v=""/>
  </r>
  <r>
    <n v="795"/>
    <s v="1220114252000"/>
    <s v="CBL FLEX 1X2,5 MM2 PVC 750V AV H07VK"/>
    <s v="1800108785"/>
    <s v="120"/>
    <d v="2024-06-14T00:00:00"/>
    <s v=""/>
    <s v="4200570846"/>
    <s v="80"/>
    <d v="2024-07-16T00:00:00"/>
    <d v="2024-08-23T00:00:00"/>
    <s v=""/>
    <d v="2024-07-22T00:00:00"/>
    <n v="30"/>
    <n v="8"/>
    <s v="Liberado"/>
    <n v="50"/>
    <n v="200"/>
    <n v="200"/>
    <n v="0"/>
    <n v="200"/>
    <n v="0"/>
    <s v="X"/>
    <s v="0.00"/>
    <s v=""/>
    <x v="4"/>
    <s v="GENERAL CABLE"/>
    <s v="GENLIS-F H07V-K/1X2,5MM2 AMARILLO/VERDE"/>
    <s v=""/>
    <n v="0"/>
    <n v="0"/>
    <m/>
    <s v="7218|JA2581_1001"/>
    <n v="6"/>
    <s v="-"/>
    <m/>
    <s v="YES"/>
    <n v="200"/>
    <m/>
    <s v=""/>
    <n v="0"/>
    <s v="X"/>
    <n v="1"/>
    <s v=""/>
    <s v=""/>
    <s v=""/>
    <s v=""/>
    <n v="6"/>
    <n v="0"/>
    <m/>
    <n v="-557"/>
    <n v="0"/>
    <s v=""/>
    <s v=""/>
  </r>
  <r>
    <n v="796"/>
    <s v="1220114253000"/>
    <s v="CBL FLEX 1X2,5 MM2 PVC 750V NE H07VK"/>
    <s v="1800108785"/>
    <s v="130"/>
    <d v="2024-06-14T00:00:00"/>
    <s v=""/>
    <s v="4200570846"/>
    <s v="90"/>
    <d v="2024-07-16T00:00:00"/>
    <d v="2024-08-23T00:00:00"/>
    <s v=""/>
    <d v="2024-07-22T00:00:00"/>
    <n v="30"/>
    <n v="8"/>
    <s v="Liberado"/>
    <n v="50"/>
    <n v="200"/>
    <n v="200"/>
    <n v="0"/>
    <n v="200"/>
    <n v="0"/>
    <s v="X"/>
    <s v="0.00"/>
    <s v=""/>
    <x v="4"/>
    <s v="GENERAL CABLE"/>
    <s v="GENLIS-F H07V-K/1X2,5MM2 NEGRO"/>
    <s v=""/>
    <n v="0"/>
    <n v="0"/>
    <m/>
    <s v="7218|JA2581_1001"/>
    <n v="6"/>
    <s v="-"/>
    <m/>
    <s v="YES"/>
    <n v="200"/>
    <m/>
    <s v=""/>
    <n v="0"/>
    <s v="X"/>
    <n v="1"/>
    <s v=""/>
    <s v=""/>
    <s v=""/>
    <s v=""/>
    <n v="6"/>
    <n v="0"/>
    <m/>
    <n v="-557"/>
    <n v="0"/>
    <s v=""/>
    <s v=""/>
  </r>
  <r>
    <n v="797"/>
    <s v="1220114253100"/>
    <s v="CBL FLEX 1X2,5 MM2 PVC 750V MA H07VK"/>
    <s v="1800108785"/>
    <s v="140"/>
    <d v="2024-06-14T00:00:00"/>
    <s v=""/>
    <s v="4200570846"/>
    <s v="100"/>
    <d v="2024-07-16T00:00:00"/>
    <d v="2024-08-23T00:00:00"/>
    <s v=""/>
    <d v="2024-07-22T00:00:00"/>
    <n v="55"/>
    <n v="8"/>
    <s v="Liberado"/>
    <n v="50"/>
    <n v="200"/>
    <n v="200"/>
    <n v="0"/>
    <n v="200"/>
    <n v="0"/>
    <s v="X"/>
    <s v="0.00"/>
    <s v=""/>
    <x v="4"/>
    <s v="GENERAL CABLE"/>
    <s v="GENLIS-F H07V-K/1X2,5MM2 MARRON"/>
    <s v=""/>
    <n v="0"/>
    <n v="0"/>
    <m/>
    <s v="7218|JA2581_1001"/>
    <n v="6"/>
    <s v="-"/>
    <m/>
    <s v="YES"/>
    <n v="200"/>
    <m/>
    <s v=""/>
    <n v="0"/>
    <s v="X"/>
    <n v="1"/>
    <s v=""/>
    <s v=""/>
    <s v=""/>
    <s v=""/>
    <n v="6"/>
    <n v="0"/>
    <m/>
    <n v="-557"/>
    <n v="0"/>
    <s v=""/>
    <s v=""/>
  </r>
  <r>
    <n v="798"/>
    <s v="1220114253800"/>
    <s v="CBL FLEX 1X2,5 MM2 PVC 750V GR H07VK"/>
    <s v="1800108785"/>
    <s v="150"/>
    <d v="2024-06-14T00:00:00"/>
    <s v=""/>
    <s v="4200575330"/>
    <s v="50"/>
    <d v="2024-08-27T00:00:00"/>
    <d v="2024-09-03T00:00:00"/>
    <s v=""/>
    <d v="2024-09-03T00:00:00"/>
    <n v="30"/>
    <n v="8"/>
    <s v="Liberado"/>
    <n v="50"/>
    <n v="200"/>
    <n v="200"/>
    <n v="0"/>
    <n v="200"/>
    <n v="0"/>
    <s v="X"/>
    <s v="0.00"/>
    <s v=""/>
    <x v="51"/>
    <s v="AISMALIBAR"/>
    <s v="H07V-K/1X2,5MM2 GRIS"/>
    <s v=""/>
    <n v="0"/>
    <n v="0"/>
    <m/>
    <s v="7218|JA2581_1001"/>
    <n v="7"/>
    <s v="-"/>
    <m/>
    <s v="YES"/>
    <n v="200"/>
    <m/>
    <s v=""/>
    <n v="0"/>
    <s v="X"/>
    <n v="1"/>
    <s v=""/>
    <s v=""/>
    <s v=""/>
    <s v=""/>
    <n v="6"/>
    <n v="0"/>
    <m/>
    <n v="-514"/>
    <n v="0"/>
    <s v=""/>
    <s v=""/>
  </r>
  <r>
    <n v="799"/>
    <s v="1221200243200.LO"/>
    <s v="CBL AP 2XAWG24 ASCB-D/CEPT-E1 125R FLPLM"/>
    <s v="1800108785"/>
    <s v="160"/>
    <d v="2024-06-14T00:00:00"/>
    <s v=""/>
    <s v="4200575045"/>
    <s v="10"/>
    <d v="2024-08-22T00:00:00"/>
    <d v="2024-08-23T00:00:00"/>
    <s v=""/>
    <d v="2024-09-12T00:00:00"/>
    <n v="40"/>
    <n v="8"/>
    <s v="Liberado"/>
    <n v="300"/>
    <n v="300"/>
    <n v="300"/>
    <n v="0"/>
    <n v="300"/>
    <n v="0"/>
    <s v="X"/>
    <s v="0.00"/>
    <s v=""/>
    <x v="43"/>
    <s v="ELECTRONIC CBL SPEC"/>
    <s v="322402"/>
    <s v=""/>
    <n v="0"/>
    <n v="0"/>
    <m/>
    <s v="7218|JA2581_1001"/>
    <n v="21"/>
    <s v="-"/>
    <m/>
    <s v="YES"/>
    <n v="300"/>
    <m/>
    <s v=""/>
    <n v="0"/>
    <s v="X"/>
    <n v="1"/>
    <s v=""/>
    <s v=""/>
    <s v=""/>
    <s v=""/>
    <n v="6"/>
    <n v="0"/>
    <m/>
    <n v="-505"/>
    <n v="0"/>
    <s v=""/>
    <s v=""/>
  </r>
  <r>
    <n v="800"/>
    <s v="1231024740900"/>
    <s v="TUBO TERMORRETRACTIL 7,44-1,65MM L=30MM"/>
    <s v="1800108785"/>
    <s v="170"/>
    <d v="2024-06-14T00:00:00"/>
    <s v=""/>
    <s v="4200573771"/>
    <s v="50"/>
    <d v="2024-08-06T00:00:00"/>
    <d v="2024-12-10T00:00:00"/>
    <s v=""/>
    <d v="2024-08-20T00:00:00"/>
    <n v="60"/>
    <n v="8"/>
    <s v="Liberado"/>
    <n v="200"/>
    <n v="200"/>
    <n v="200"/>
    <n v="0"/>
    <n v="200"/>
    <n v="0"/>
    <s v="X"/>
    <s v="0.00"/>
    <s v=""/>
    <x v="15"/>
    <s v="TYCO ELECTR. FRANCE"/>
    <s v="ES-CAP-NO.2-B9-X-30MM"/>
    <s v=""/>
    <n v="1"/>
    <n v="1"/>
    <m/>
    <s v="7218|JA2581_1001"/>
    <n v="14"/>
    <s v="-"/>
    <m/>
    <s v="YES"/>
    <n v="200"/>
    <m/>
    <s v=""/>
    <n v="0"/>
    <s v="X"/>
    <n v="1"/>
    <s v=""/>
    <s v=""/>
    <s v=""/>
    <s v=""/>
    <n v="6"/>
    <n v="0"/>
    <m/>
    <n v="-528"/>
    <n v="0"/>
    <s v=""/>
    <s v=""/>
  </r>
  <r>
    <n v="801"/>
    <s v="1238524350200"/>
    <s v="TERMINAL PREAISLADO REDONDO D=3,5MM ROJO"/>
    <s v="1800108785"/>
    <s v="180"/>
    <d v="2024-06-14T00:00:00"/>
    <s v=""/>
    <s v="4200574756"/>
    <s v="30"/>
    <d v="2024-08-19T00:00:00"/>
    <d v="2024-08-20T00:00:00"/>
    <s v=""/>
    <d v="2024-08-26T00:00:00"/>
    <n v="110"/>
    <n v="8"/>
    <s v="Liberado"/>
    <n v="150"/>
    <n v="200"/>
    <n v="200"/>
    <n v="0"/>
    <n v="200"/>
    <n v="0"/>
    <s v="X"/>
    <s v="0.00"/>
    <s v=""/>
    <x v="4"/>
    <s v="CEMBRE"/>
    <s v="RF-M3,5"/>
    <s v=""/>
    <n v="0"/>
    <n v="0"/>
    <m/>
    <s v="7218|JA2581_1001"/>
    <n v="7"/>
    <s v="-"/>
    <m/>
    <s v="YES"/>
    <n v="200"/>
    <m/>
    <s v=""/>
    <n v="0"/>
    <s v="X"/>
    <n v="1"/>
    <s v=""/>
    <s v=""/>
    <s v=""/>
    <s v=""/>
    <n v="6"/>
    <n v="0"/>
    <m/>
    <n v="-522"/>
    <n v="0"/>
    <s v=""/>
    <s v=""/>
  </r>
  <r>
    <n v="802"/>
    <s v="956002516"/>
    <s v="TERM PRE REDONDO DIA 6MM AMARILLO"/>
    <s v="1800108785"/>
    <s v="230"/>
    <d v="2024-06-14T00:00:00"/>
    <s v=""/>
    <s v="4200573125"/>
    <s v="90"/>
    <d v="2024-08-01T00:00:00"/>
    <d v="2024-12-12T00:00:00"/>
    <s v=""/>
    <d v="2024-08-19T00:00:00"/>
    <n v="85"/>
    <n v="8"/>
    <s v="Liberado"/>
    <n v="100"/>
    <n v="100"/>
    <n v="100"/>
    <n v="0"/>
    <n v="100"/>
    <n v="0"/>
    <s v="X"/>
    <s v="0.00"/>
    <s v=""/>
    <x v="15"/>
    <s v="OTROS FABRICANTES"/>
    <s v="956002516"/>
    <s v=""/>
    <n v="1"/>
    <n v="1"/>
    <m/>
    <s v="7218|JA2581_1001"/>
    <n v="18"/>
    <s v="-"/>
    <m/>
    <s v="YES"/>
    <n v="100"/>
    <m/>
    <s v=""/>
    <n v="0"/>
    <s v="X"/>
    <n v="1"/>
    <s v=""/>
    <s v=""/>
    <s v=""/>
    <s v=""/>
    <n v="6"/>
    <n v="0"/>
    <m/>
    <n v="-529"/>
    <n v="0"/>
    <s v=""/>
    <s v=""/>
  </r>
  <r>
    <n v="803"/>
    <s v="1233524550900"/>
    <s v="BASE ANGULAR A/BRIDAS=5,5X1,7MM TALADRO"/>
    <s v="1800108786"/>
    <s v="10"/>
    <d v="2024-06-14T00:00:00"/>
    <s v=""/>
    <s v="4200570101"/>
    <s v="40"/>
    <d v="2024-07-10T00:00:00"/>
    <d v="2024-08-14T00:00:00"/>
    <s v=""/>
    <d v="2024-07-15T00:00:00"/>
    <n v="45"/>
    <n v="8"/>
    <s v="Liberado"/>
    <n v="300"/>
    <n v="300"/>
    <n v="300"/>
    <n v="0"/>
    <n v="0"/>
    <n v="0"/>
    <s v="X"/>
    <s v="0.00"/>
    <s v=""/>
    <x v="4"/>
    <s v="UNEX"/>
    <s v="1257"/>
    <s v=""/>
    <n v="0"/>
    <n v="0"/>
    <m/>
    <s v="7218|JA2581_1001"/>
    <n v="5"/>
    <s v="-"/>
    <m/>
    <s v="YES"/>
    <n v="300"/>
    <m/>
    <s v=""/>
    <n v="0"/>
    <s v="X"/>
    <n v="1"/>
    <s v=""/>
    <s v=""/>
    <s v=""/>
    <s v=""/>
    <n v="6"/>
    <n v="0"/>
    <m/>
    <n v="-564"/>
    <n v="0"/>
    <s v=""/>
    <s v=""/>
  </r>
  <r>
    <n v="804"/>
    <s v="0972888203300"/>
    <s v="AUDIO MIXER PLATE"/>
    <s v="1800108787"/>
    <s v="10"/>
    <d v="2024-06-14T00:00:00"/>
    <s v=""/>
    <s v="4200568870"/>
    <s v="50"/>
    <d v="2024-07-01T00:00:00"/>
    <d v="2024-07-02T00:00:00"/>
    <s v=""/>
    <d v="2025-03-08T00:00:00"/>
    <n v="90"/>
    <n v="8"/>
    <s v="Liberado"/>
    <n v="1"/>
    <n v="1"/>
    <n v="1"/>
    <n v="0"/>
    <n v="1"/>
    <n v="0"/>
    <s v="X"/>
    <s v="0.00"/>
    <s v=""/>
    <x v="53"/>
    <s v="INDRA SISTEMAS S.A."/>
    <s v="0972888203300"/>
    <s v=""/>
    <n v="3"/>
    <n v="3"/>
    <m/>
    <s v="7218|JA2584_1001"/>
    <n v="250"/>
    <s v="-"/>
    <m/>
    <s v="YES"/>
    <n v="1"/>
    <m/>
    <s v=""/>
    <n v="0"/>
    <s v="X"/>
    <n v="1"/>
    <s v=""/>
    <s v=""/>
    <s v=""/>
    <s v=""/>
    <n v="6"/>
    <n v="0"/>
    <m/>
    <n v="-328"/>
    <n v="0"/>
    <s v=""/>
    <s v=""/>
  </r>
  <r>
    <n v="805"/>
    <s v="0972888133000"/>
    <s v="ENCODER SUPPORT"/>
    <s v="1800108788"/>
    <s v="10"/>
    <d v="2024-06-14T00:00:00"/>
    <s v=""/>
    <s v="4200568870"/>
    <s v="60"/>
    <d v="2024-07-01T00:00:00"/>
    <d v="2024-07-02T00:00:00"/>
    <s v=""/>
    <d v="2025-01-14T00:00:00"/>
    <n v="1"/>
    <n v="8"/>
    <s v="Liberado"/>
    <n v="2"/>
    <n v="2"/>
    <n v="4"/>
    <n v="0"/>
    <n v="2"/>
    <n v="2"/>
    <s v="X"/>
    <s v="0.00"/>
    <s v=""/>
    <x v="53"/>
    <s v="INDRA SISTEMAS S.A."/>
    <s v="0972888133000"/>
    <s v=""/>
    <n v="2"/>
    <n v="2"/>
    <m/>
    <s v="7218|JA2587_1001"/>
    <n v="197"/>
    <s v="-"/>
    <m/>
    <s v="YES"/>
    <n v="4"/>
    <m/>
    <s v=""/>
    <n v="0"/>
    <s v="X"/>
    <n v="1"/>
    <s v=""/>
    <s v=""/>
    <s v=""/>
    <s v=""/>
    <n v="6"/>
    <n v="0"/>
    <m/>
    <n v="-381"/>
    <n v="0"/>
    <s v=""/>
    <s v=""/>
  </r>
  <r>
    <n v="806"/>
    <s v="3210503440000"/>
    <s v="EXTENSOR USB 2.0/CAT5 100MT"/>
    <s v="1800108788"/>
    <s v="20"/>
    <d v="2024-06-14T00:00:00"/>
    <s v=""/>
    <s v="4200570690"/>
    <s v="10"/>
    <d v="2024-07-15T00:00:00"/>
    <d v="2024-07-15T00:00:00"/>
    <s v=""/>
    <d v="2024-08-12T00:00:00"/>
    <n v="30"/>
    <n v="8"/>
    <s v="Liberado"/>
    <n v="5"/>
    <n v="5"/>
    <n v="5"/>
    <n v="0"/>
    <n v="5"/>
    <n v="0"/>
    <s v="X"/>
    <s v="0.00"/>
    <s v=""/>
    <x v="54"/>
    <s v="GEFEN INC"/>
    <s v="EXT-USB2.0-LR"/>
    <s v=""/>
    <n v="0"/>
    <n v="0"/>
    <m/>
    <s v="7218|JA2587_1001"/>
    <n v="28"/>
    <s v="-"/>
    <m/>
    <s v="YES"/>
    <n v="5"/>
    <m/>
    <s v=""/>
    <n v="0"/>
    <s v="X"/>
    <n v="1"/>
    <s v=""/>
    <s v=""/>
    <s v=""/>
    <s v=""/>
    <n v="6"/>
    <n v="0"/>
    <m/>
    <n v="-536"/>
    <n v="0"/>
    <s v=""/>
    <s v=""/>
  </r>
  <r>
    <n v="807"/>
    <s v="3190700971100"/>
    <s v="MONITOR IPS 24&quot; FHD 1920X1080 300NITS"/>
    <s v="1800108789"/>
    <s v="30"/>
    <d v="2024-06-14T00:00:00"/>
    <s v=""/>
    <s v="4200568538"/>
    <s v="10"/>
    <d v="2024-06-27T00:00:00"/>
    <d v="2024-06-27T00:00:00"/>
    <s v=""/>
    <d v="2024-07-15T00:00:00"/>
    <n v="40"/>
    <n v="8"/>
    <s v="Liberado"/>
    <n v="3"/>
    <n v="3"/>
    <n v="3"/>
    <n v="0"/>
    <n v="3"/>
    <n v="0"/>
    <s v="X"/>
    <s v="0.00"/>
    <s v=""/>
    <x v="55"/>
    <s v="HEWLETT PACKARD"/>
    <s v="E24T G5"/>
    <s v=""/>
    <n v="0"/>
    <n v="0"/>
    <m/>
    <s v="7218|JA2588_1001"/>
    <n v="18"/>
    <s v="-"/>
    <m/>
    <s v="YES"/>
    <n v="3"/>
    <m/>
    <s v=""/>
    <n v="0"/>
    <s v="X"/>
    <n v="1"/>
    <s v=""/>
    <s v=""/>
    <s v=""/>
    <s v=""/>
    <n v="6"/>
    <n v="0"/>
    <m/>
    <n v="-564"/>
    <n v="0"/>
    <s v=""/>
    <s v=""/>
  </r>
  <r>
    <n v="808"/>
    <s v="3190402881100"/>
    <s v="PANTALLA LED 15,6&quot; 1920X1080 16:9"/>
    <s v="1800108790"/>
    <s v="10"/>
    <d v="2024-06-14T00:00:00"/>
    <s v=""/>
    <s v="4200569360"/>
    <s v="10"/>
    <d v="2024-07-04T00:00:00"/>
    <d v="2024-07-04T00:00:00"/>
    <s v=""/>
    <d v="2024-07-26T00:00:00"/>
    <n v="40"/>
    <n v="8"/>
    <s v="Liberado"/>
    <n v="1"/>
    <n v="1"/>
    <n v="1"/>
    <n v="0"/>
    <n v="1"/>
    <n v="0"/>
    <s v="X"/>
    <s v="0.00"/>
    <s v=""/>
    <x v="13"/>
    <s v="ASUS"/>
    <s v="MB16ACV"/>
    <s v=""/>
    <n v="1"/>
    <n v="1"/>
    <m/>
    <s v="7218|JA2580_1001"/>
    <n v="22"/>
    <s v="-"/>
    <m/>
    <s v="YES"/>
    <n v="1"/>
    <m/>
    <s v=""/>
    <n v="0"/>
    <s v="X"/>
    <n v="1"/>
    <s v=""/>
    <s v=""/>
    <s v=""/>
    <s v=""/>
    <n v="6"/>
    <n v="0"/>
    <m/>
    <n v="-553"/>
    <n v="0"/>
    <s v=""/>
    <s v=""/>
  </r>
  <r>
    <n v="809"/>
    <s v="1200300890200"/>
    <s v="MOD CNC  8P #16 HL103 SELLADO"/>
    <s v="1800108793"/>
    <s v="10"/>
    <d v="2024-06-14T00:00:00"/>
    <s v=""/>
    <s v="4200572876"/>
    <s v="30"/>
    <d v="2024-07-30T00:00:00"/>
    <d v="2024-10-07T00:00:00"/>
    <s v=""/>
    <d v="2024-11-15T00:00:00"/>
    <n v="85"/>
    <n v="8"/>
    <s v="Liberado"/>
    <n v="4"/>
    <n v="10"/>
    <n v="10"/>
    <n v="0"/>
    <n v="10"/>
    <n v="0"/>
    <s v="X"/>
    <s v="0.00"/>
    <s v=""/>
    <x v="43"/>
    <s v="AMPHENOL AIR-LB"/>
    <s v="001115 302 02"/>
    <s v=""/>
    <n v="1"/>
    <n v="1"/>
    <m/>
    <s v="7218|JA2581_1001"/>
    <n v="108"/>
    <s v="-"/>
    <m/>
    <s v="YES"/>
    <n v="10"/>
    <m/>
    <s v=""/>
    <n v="0"/>
    <s v="X"/>
    <n v="1"/>
    <s v=""/>
    <s v=""/>
    <s v=""/>
    <s v=""/>
    <n v="6"/>
    <n v="0"/>
    <m/>
    <n v="-441"/>
    <n v="0"/>
    <s v=""/>
    <s v=""/>
  </r>
  <r>
    <n v="810"/>
    <s v="1200301890000"/>
    <s v="MOD CNC 18P(2X12+4X16+12X20) HL103 SELL"/>
    <s v="1800108793"/>
    <s v="20"/>
    <d v="2024-06-14T00:00:00"/>
    <s v=""/>
    <s v="4200572876"/>
    <s v="40"/>
    <d v="2024-07-30T00:00:00"/>
    <d v="2024-10-07T00:00:00"/>
    <s v=""/>
    <d v="2024-11-15T00:00:00"/>
    <n v="30"/>
    <n v="8"/>
    <s v="Liberado"/>
    <n v="30"/>
    <n v="30"/>
    <n v="30"/>
    <n v="0"/>
    <n v="30"/>
    <n v="0"/>
    <s v="X"/>
    <s v="0.00"/>
    <s v=""/>
    <x v="43"/>
    <s v="AMPHENOL AIR-LB"/>
    <s v="001115 503 02"/>
    <s v=""/>
    <n v="1"/>
    <n v="1"/>
    <m/>
    <s v="7218|JA2581_1001"/>
    <n v="108"/>
    <s v="-"/>
    <m/>
    <s v="YES"/>
    <n v="30"/>
    <m/>
    <s v=""/>
    <n v="0"/>
    <s v="X"/>
    <n v="1"/>
    <s v=""/>
    <s v=""/>
    <s v=""/>
    <s v=""/>
    <n v="6"/>
    <n v="0"/>
    <m/>
    <n v="-441"/>
    <n v="0"/>
    <s v=""/>
    <s v=""/>
  </r>
  <r>
    <n v="811"/>
    <s v="1200390091200"/>
    <s v="PIN CNC MOD #12 CRIMP AWG12-14 HL103"/>
    <s v="1800108793"/>
    <s v="30"/>
    <d v="2024-06-14T00:00:00"/>
    <s v=""/>
    <s v="4200569854"/>
    <s v="10"/>
    <d v="2024-07-09T00:00:00"/>
    <d v="2025-10-21T00:00:00"/>
    <s v=""/>
    <d v="2024-09-19T00:00:00"/>
    <n v="30"/>
    <n v="8"/>
    <s v="Liberado"/>
    <n v="200"/>
    <n v="200"/>
    <n v="200"/>
    <n v="0"/>
    <n v="0"/>
    <n v="0"/>
    <s v="X"/>
    <s v="0.00"/>
    <s v=""/>
    <x v="45"/>
    <s v="AMPHENOL AIR-LB"/>
    <s v="001104 400 02"/>
    <s v=""/>
    <n v="1"/>
    <n v="1"/>
    <m/>
    <s v="7218|JA2581_1001"/>
    <n v="72"/>
    <s v="-"/>
    <m/>
    <s v="YES"/>
    <n v="200"/>
    <m/>
    <s v=""/>
    <n v="0"/>
    <s v="X"/>
    <n v="1"/>
    <s v=""/>
    <s v=""/>
    <s v=""/>
    <s v=""/>
    <n v="6"/>
    <n v="0"/>
    <m/>
    <n v="-498"/>
    <n v="0"/>
    <s v=""/>
    <s v=""/>
  </r>
  <r>
    <n v="812"/>
    <s v="1200390091600"/>
    <s v="PIN CNC MOD #16 CRIMP AWG16-20 HL103"/>
    <s v="1800108793"/>
    <s v="40"/>
    <d v="2024-06-14T00:00:00"/>
    <s v=""/>
    <s v="4200572876"/>
    <s v="60"/>
    <d v="2024-07-30T00:00:00"/>
    <d v="2024-10-07T00:00:00"/>
    <s v=""/>
    <d v="2024-11-15T00:00:00"/>
    <n v="35"/>
    <n v="8"/>
    <s v="Liberado"/>
    <n v="200"/>
    <n v="200"/>
    <n v="200"/>
    <n v="0"/>
    <n v="200"/>
    <n v="0"/>
    <s v="X"/>
    <s v="0.00"/>
    <s v=""/>
    <x v="43"/>
    <s v="AMPHENOL AIR-LB"/>
    <s v="001104 300 02"/>
    <s v=""/>
    <n v="1"/>
    <n v="1"/>
    <m/>
    <s v="7218|JA2581_1001"/>
    <n v="108"/>
    <s v="-"/>
    <m/>
    <s v="YES"/>
    <n v="200"/>
    <m/>
    <s v=""/>
    <n v="0"/>
    <s v="X"/>
    <n v="1"/>
    <s v=""/>
    <s v=""/>
    <s v=""/>
    <s v=""/>
    <n v="6"/>
    <n v="0"/>
    <m/>
    <n v="-441"/>
    <n v="0"/>
    <s v=""/>
    <s v=""/>
  </r>
  <r>
    <n v="813"/>
    <s v="1200390091600"/>
    <s v="PIN CNC MOD #16 CRIMP AWG16-20 HL103"/>
    <s v="1800108793"/>
    <s v="40"/>
    <d v="2024-06-14T00:00:00"/>
    <s v=""/>
    <s v="4200568826"/>
    <s v="10"/>
    <d v="2024-06-28T00:00:00"/>
    <d v="2024-07-16T00:00:00"/>
    <s v="BORR"/>
    <d v="2024-07-15T00:00:00"/>
    <n v="35"/>
    <n v="8"/>
    <s v="Liberado"/>
    <n v="200"/>
    <n v="200"/>
    <n v="0"/>
    <n v="200"/>
    <n v="0"/>
    <n v="0"/>
    <s v=""/>
    <s v="262.00"/>
    <s v=""/>
    <x v="48"/>
    <s v="AMPHENOL AIR-LB"/>
    <s v="001104 300 02"/>
    <s v=""/>
    <n v="0"/>
    <n v="0"/>
    <m/>
    <s v="7218|JA2581_1001"/>
    <n v="17"/>
    <s v="-"/>
    <m/>
    <s v=""/>
    <s v=""/>
    <m/>
    <s v=""/>
    <n v="0"/>
    <s v=""/>
    <n v="0"/>
    <s v=""/>
    <s v=""/>
    <s v=""/>
    <s v=""/>
    <n v="6"/>
    <n v="1"/>
    <m/>
    <n v="-564"/>
    <n v="0"/>
    <s v=""/>
    <s v=""/>
  </r>
  <r>
    <n v="814"/>
    <s v="1200391070100"/>
    <s v="ACC PROTECTOR 5 BORN CNC BJT TYP2"/>
    <s v="1800108793"/>
    <s v="50"/>
    <d v="2024-06-14T00:00:00"/>
    <s v=""/>
    <s v="4200572888"/>
    <s v="10"/>
    <d v="2024-07-30T00:00:00"/>
    <d v="2024-07-30T00:00:00"/>
    <s v=""/>
    <d v="2024-11-01T00:00:00"/>
    <n v="80"/>
    <n v="8"/>
    <s v="Liberado"/>
    <n v="6"/>
    <n v="10"/>
    <n v="10"/>
    <n v="0"/>
    <n v="10"/>
    <n v="0"/>
    <s v="X"/>
    <s v="0.00"/>
    <s v=""/>
    <x v="48"/>
    <s v="AMPHENOL AIR-LB"/>
    <s v="001129 205 39"/>
    <s v=""/>
    <n v="0"/>
    <n v="0"/>
    <m/>
    <s v="7218|JA2581_1001"/>
    <n v="94"/>
    <s v="-"/>
    <m/>
    <s v="YES"/>
    <n v="10"/>
    <m/>
    <s v=""/>
    <n v="0"/>
    <s v="X"/>
    <n v="1"/>
    <s v=""/>
    <s v=""/>
    <s v=""/>
    <s v=""/>
    <n v="6"/>
    <n v="0"/>
    <m/>
    <n v="-455"/>
    <n v="0"/>
    <s v=""/>
    <s v=""/>
  </r>
  <r>
    <n v="815"/>
    <s v="1200391070100"/>
    <s v="ACC PROTECTOR 5 BORN CNC BJT TYP2"/>
    <s v="1800108793"/>
    <s v="50"/>
    <d v="2024-06-14T00:00:00"/>
    <s v=""/>
    <s v="4200572876"/>
    <s v="80"/>
    <d v="2024-07-30T00:00:00"/>
    <d v="2024-10-07T00:00:00"/>
    <s v="BORR"/>
    <d v="2024-11-15T00:00:00"/>
    <n v="80"/>
    <n v="8"/>
    <s v="Liberado"/>
    <n v="6"/>
    <n v="10"/>
    <n v="0"/>
    <n v="10"/>
    <n v="0"/>
    <n v="0"/>
    <s v=""/>
    <s v="311.00"/>
    <s v=""/>
    <x v="43"/>
    <s v="AMPHENOL AIR-LB"/>
    <s v="001129 205 39"/>
    <s v=""/>
    <n v="1"/>
    <n v="1"/>
    <m/>
    <s v="7218|JA2581_1001"/>
    <n v="108"/>
    <s v="-"/>
    <m/>
    <s v=""/>
    <s v=""/>
    <m/>
    <s v=""/>
    <n v="0"/>
    <s v=""/>
    <n v="0"/>
    <s v=""/>
    <s v=""/>
    <s v=""/>
    <s v=""/>
    <n v="6"/>
    <n v="1"/>
    <m/>
    <n v="-441"/>
    <n v="0"/>
    <s v=""/>
    <s v=""/>
  </r>
  <r>
    <n v="816"/>
    <s v="1200394000101"/>
    <s v="TOPE RETENC IZQUIERDO CNC MOD HL103/104"/>
    <s v="1800108793"/>
    <s v="60"/>
    <d v="2024-06-14T00:00:00"/>
    <s v=""/>
    <s v="4200572888"/>
    <s v="20"/>
    <d v="2024-07-30T00:00:00"/>
    <d v="2024-07-30T00:00:00"/>
    <s v=""/>
    <d v="2024-08-26T00:00:00"/>
    <n v="80"/>
    <n v="8"/>
    <s v="Liberado"/>
    <n v="6"/>
    <n v="10"/>
    <n v="10"/>
    <n v="0"/>
    <n v="10"/>
    <n v="0"/>
    <s v="X"/>
    <s v="0.00"/>
    <s v=""/>
    <x v="48"/>
    <s v="AMPHENOL AIR-LB"/>
    <s v="001102 007 60"/>
    <s v=""/>
    <n v="0"/>
    <n v="0"/>
    <m/>
    <s v="7218|JA2581_1001"/>
    <n v="27"/>
    <s v="-"/>
    <m/>
    <s v="YES"/>
    <n v="10"/>
    <m/>
    <s v=""/>
    <n v="0"/>
    <s v="X"/>
    <n v="1"/>
    <s v=""/>
    <s v=""/>
    <s v=""/>
    <s v=""/>
    <n v="6"/>
    <n v="0"/>
    <m/>
    <n v="-522"/>
    <n v="0"/>
    <s v=""/>
    <s v=""/>
  </r>
  <r>
    <n v="817"/>
    <s v="1200394000101"/>
    <s v="TOPE RETENC IZQUIERDO CNC MOD HL103/104"/>
    <s v="1800108793"/>
    <s v="60"/>
    <d v="2024-06-14T00:00:00"/>
    <s v=""/>
    <s v="4200572876"/>
    <s v="90"/>
    <d v="2024-07-30T00:00:00"/>
    <d v="2024-10-07T00:00:00"/>
    <s v="BORR"/>
    <d v="2024-11-15T00:00:00"/>
    <n v="80"/>
    <n v="8"/>
    <s v="Liberado"/>
    <n v="6"/>
    <n v="100"/>
    <n v="0"/>
    <n v="100"/>
    <n v="0"/>
    <n v="0"/>
    <s v=""/>
    <s v="1530.00"/>
    <s v=""/>
    <x v="43"/>
    <s v="AMPHENOL AIR-LB"/>
    <s v="001102 007 60"/>
    <s v=""/>
    <n v="1"/>
    <n v="1"/>
    <m/>
    <s v="7218|JA2581_1001"/>
    <n v="108"/>
    <s v="-"/>
    <m/>
    <s v=""/>
    <s v=""/>
    <m/>
    <s v=""/>
    <n v="0"/>
    <s v=""/>
    <n v="0"/>
    <s v=""/>
    <s v=""/>
    <s v=""/>
    <s v=""/>
    <n v="6"/>
    <n v="1"/>
    <m/>
    <n v="-441"/>
    <n v="0"/>
    <s v=""/>
    <s v=""/>
  </r>
  <r>
    <n v="818"/>
    <s v="1200394000102"/>
    <s v="TOPE RETENC DERECHO CNC MOD HL103/104"/>
    <s v="1800108793"/>
    <s v="70"/>
    <d v="2024-06-14T00:00:00"/>
    <s v=""/>
    <s v="4200572888"/>
    <s v="30"/>
    <d v="2024-07-30T00:00:00"/>
    <d v="2024-07-30T00:00:00"/>
    <s v=""/>
    <d v="2024-08-26T00:00:00"/>
    <n v="80"/>
    <n v="8"/>
    <s v="Liberado"/>
    <n v="6"/>
    <n v="10"/>
    <n v="10"/>
    <n v="0"/>
    <n v="10"/>
    <n v="0"/>
    <s v="X"/>
    <s v="0.00"/>
    <s v=""/>
    <x v="48"/>
    <s v="AMPHENOL AIR-LB"/>
    <s v="001102 004 60"/>
    <s v=""/>
    <n v="0"/>
    <n v="0"/>
    <m/>
    <s v="7218|JA2581_1001"/>
    <n v="27"/>
    <s v="-"/>
    <m/>
    <s v="YES"/>
    <n v="10"/>
    <m/>
    <s v=""/>
    <n v="0"/>
    <s v="X"/>
    <n v="1"/>
    <s v=""/>
    <s v=""/>
    <s v=""/>
    <s v=""/>
    <n v="6"/>
    <n v="0"/>
    <m/>
    <n v="-522"/>
    <n v="0"/>
    <s v=""/>
    <s v=""/>
  </r>
  <r>
    <n v="819"/>
    <s v="1200394000102"/>
    <s v="TOPE RETENC DERECHO CNC MOD HL103/104"/>
    <s v="1800108793"/>
    <s v="70"/>
    <d v="2024-06-14T00:00:00"/>
    <s v=""/>
    <s v="4200572876"/>
    <s v="100"/>
    <d v="2024-07-30T00:00:00"/>
    <d v="2024-10-07T00:00:00"/>
    <s v="BORR"/>
    <d v="2024-11-15T00:00:00"/>
    <n v="80"/>
    <n v="8"/>
    <s v="Liberado"/>
    <n v="6"/>
    <n v="100"/>
    <n v="0"/>
    <n v="100"/>
    <n v="0"/>
    <n v="0"/>
    <s v=""/>
    <s v="1529.00"/>
    <s v=""/>
    <x v="43"/>
    <s v="AMPHENOL AIR-LB"/>
    <s v="001102 004 60"/>
    <s v=""/>
    <n v="1"/>
    <n v="1"/>
    <m/>
    <s v="7218|JA2581_1001"/>
    <n v="108"/>
    <s v="-"/>
    <m/>
    <s v=""/>
    <s v=""/>
    <m/>
    <s v=""/>
    <n v="0"/>
    <s v=""/>
    <n v="0"/>
    <s v=""/>
    <s v=""/>
    <s v=""/>
    <s v=""/>
    <n v="6"/>
    <n v="1"/>
    <m/>
    <n v="-441"/>
    <n v="0"/>
    <s v=""/>
    <s v=""/>
  </r>
  <r>
    <n v="820"/>
    <s v="1200394000103"/>
    <s v="SEPARADOR MTJE MODULO BJT PTFE"/>
    <s v="1800108793"/>
    <s v="80"/>
    <d v="2024-06-14T00:00:00"/>
    <s v=""/>
    <s v="4200572888"/>
    <s v="40"/>
    <d v="2024-07-30T00:00:00"/>
    <d v="2024-07-30T00:00:00"/>
    <s v=""/>
    <d v="2024-08-26T00:00:00"/>
    <n v="80"/>
    <n v="8"/>
    <s v="Liberado"/>
    <n v="10"/>
    <n v="10"/>
    <n v="10"/>
    <n v="0"/>
    <n v="10"/>
    <n v="0"/>
    <s v="X"/>
    <s v="0.00"/>
    <s v=""/>
    <x v="48"/>
    <s v="AMPHENOL AIR-LB"/>
    <s v="001126 000 39"/>
    <s v=""/>
    <n v="0"/>
    <n v="0"/>
    <m/>
    <s v="7218|JA2581_1001"/>
    <n v="27"/>
    <s v="-"/>
    <m/>
    <s v="YES"/>
    <n v="10"/>
    <m/>
    <s v=""/>
    <n v="0"/>
    <s v="X"/>
    <n v="1"/>
    <s v=""/>
    <s v=""/>
    <s v=""/>
    <s v=""/>
    <n v="6"/>
    <n v="0"/>
    <m/>
    <n v="-522"/>
    <n v="0"/>
    <s v=""/>
    <s v=""/>
  </r>
  <r>
    <n v="821"/>
    <s v="1200394000103"/>
    <s v="SEPARADOR MTJE MODULO BJT PTFE"/>
    <s v="1800108793"/>
    <s v="80"/>
    <d v="2024-06-14T00:00:00"/>
    <s v=""/>
    <s v="4200572876"/>
    <s v="110"/>
    <d v="2024-07-30T00:00:00"/>
    <d v="2024-10-07T00:00:00"/>
    <s v="BORR"/>
    <d v="2024-10-04T00:00:00"/>
    <n v="80"/>
    <n v="8"/>
    <s v="Liberado"/>
    <n v="10"/>
    <n v="10"/>
    <n v="0"/>
    <n v="10"/>
    <n v="0"/>
    <n v="0"/>
    <s v=""/>
    <s v="196.50"/>
    <s v=""/>
    <x v="43"/>
    <s v="AMPHENOL AIR-LB"/>
    <s v="001126 000 39"/>
    <s v=""/>
    <n v="1"/>
    <n v="1"/>
    <m/>
    <s v="7218|JA2581_1001"/>
    <n v="66"/>
    <s v="-"/>
    <m/>
    <s v=""/>
    <s v=""/>
    <m/>
    <s v=""/>
    <n v="0"/>
    <s v=""/>
    <n v="0"/>
    <s v=""/>
    <s v=""/>
    <s v=""/>
    <s v=""/>
    <n v="6"/>
    <n v="1"/>
    <m/>
    <n v="-483"/>
    <n v="0"/>
    <s v=""/>
    <s v=""/>
  </r>
  <r>
    <n v="822"/>
    <s v="1200394000104"/>
    <s v="SEPARADOR SH MTJE MODULO BJT PTFE"/>
    <s v="1800108793"/>
    <s v="90"/>
    <d v="2024-06-14T00:00:00"/>
    <s v=""/>
    <s v="4200572888"/>
    <s v="50"/>
    <d v="2024-07-30T00:00:00"/>
    <d v="2024-07-30T00:00:00"/>
    <s v=""/>
    <d v="2024-09-30T00:00:00"/>
    <n v="30"/>
    <n v="8"/>
    <s v="Liberado"/>
    <n v="40"/>
    <n v="40"/>
    <n v="40"/>
    <n v="0"/>
    <n v="40"/>
    <n v="0"/>
    <s v="X"/>
    <s v="0.00"/>
    <s v=""/>
    <x v="48"/>
    <s v="AMPHENOL AIR-LB"/>
    <s v="001123 000 39"/>
    <s v=""/>
    <n v="0"/>
    <n v="0"/>
    <m/>
    <s v="7218|JA2581_1001"/>
    <n v="62"/>
    <s v="-"/>
    <m/>
    <s v="YES"/>
    <n v="40"/>
    <m/>
    <s v=""/>
    <n v="0"/>
    <s v="X"/>
    <n v="1"/>
    <s v=""/>
    <s v=""/>
    <s v=""/>
    <s v=""/>
    <n v="6"/>
    <n v="0"/>
    <m/>
    <n v="-487"/>
    <n v="0"/>
    <s v=""/>
    <s v=""/>
  </r>
  <r>
    <n v="823"/>
    <s v="1200394000104"/>
    <s v="SEPARADOR SH MTJE MODULO BJT PTFE"/>
    <s v="1800108793"/>
    <s v="90"/>
    <d v="2024-06-14T00:00:00"/>
    <s v=""/>
    <s v="4200572876"/>
    <s v="120"/>
    <d v="2024-07-30T00:00:00"/>
    <d v="2024-10-07T00:00:00"/>
    <s v="BORR"/>
    <d v="2024-10-04T00:00:00"/>
    <n v="30"/>
    <n v="8"/>
    <s v="Liberado"/>
    <n v="40"/>
    <n v="100"/>
    <n v="0"/>
    <n v="100"/>
    <n v="0"/>
    <n v="0"/>
    <s v=""/>
    <s v="1442.00"/>
    <s v=""/>
    <x v="43"/>
    <s v="AMPHENOL AIR-LB"/>
    <s v="001123 000 39"/>
    <s v=""/>
    <n v="1"/>
    <n v="1"/>
    <m/>
    <s v="7218|JA2581_1001"/>
    <n v="66"/>
    <s v="-"/>
    <m/>
    <s v=""/>
    <s v=""/>
    <m/>
    <s v=""/>
    <n v="0"/>
    <s v=""/>
    <n v="0"/>
    <s v=""/>
    <s v=""/>
    <s v=""/>
    <s v=""/>
    <n v="6"/>
    <n v="1"/>
    <m/>
    <n v="-483"/>
    <n v="0"/>
    <s v=""/>
    <s v=""/>
  </r>
  <r>
    <n v="824"/>
    <s v="1200394000106"/>
    <s v="RAIL CONEXION 5 AGUJEROS D=5"/>
    <s v="1800108793"/>
    <s v="100"/>
    <d v="2024-06-14T00:00:00"/>
    <s v=""/>
    <s v="4200571180"/>
    <s v="100"/>
    <d v="2024-07-18T00:00:00"/>
    <d v="2024-09-16T00:00:00"/>
    <s v=""/>
    <d v="2024-09-09T00:00:00"/>
    <n v="80"/>
    <n v="8"/>
    <s v="Liberado"/>
    <n v="10"/>
    <n v="10"/>
    <n v="10"/>
    <n v="0"/>
    <n v="10"/>
    <n v="0"/>
    <s v="X"/>
    <s v="0.00"/>
    <s v=""/>
    <x v="45"/>
    <s v="AMPHENOL AIR-LB"/>
    <s v="024055 005 04"/>
    <s v=""/>
    <n v="0"/>
    <n v="0"/>
    <m/>
    <s v="7218|JA2581_1001"/>
    <n v="53"/>
    <s v="-"/>
    <m/>
    <s v="YES"/>
    <n v="10"/>
    <m/>
    <s v=""/>
    <n v="0"/>
    <s v="X"/>
    <n v="1"/>
    <s v=""/>
    <s v=""/>
    <s v=""/>
    <s v=""/>
    <n v="6"/>
    <n v="0"/>
    <m/>
    <n v="-508"/>
    <n v="0"/>
    <s v=""/>
    <s v=""/>
  </r>
  <r>
    <n v="825"/>
    <s v="1202090240000"/>
    <s v="PIN CNC SUB-D M 20-24AWG (ROLLO 400UD)"/>
    <s v="1800108793"/>
    <s v="110"/>
    <d v="2024-06-14T00:00:00"/>
    <s v=""/>
    <s v="4200569407"/>
    <s v="110"/>
    <d v="2024-07-04T00:00:00"/>
    <d v="2024-07-05T00:00:00"/>
    <s v=""/>
    <d v="2024-07-15T00:00:00"/>
    <n v="50"/>
    <n v="8"/>
    <s v="Liberado"/>
    <n v="400"/>
    <n v="400"/>
    <n v="400"/>
    <n v="0"/>
    <n v="400"/>
    <n v="0"/>
    <s v="X"/>
    <s v="0.00"/>
    <s v=""/>
    <x v="56"/>
    <s v="AMPHENOL CORP"/>
    <s v="17RRD1M11400"/>
    <s v=""/>
    <n v="0"/>
    <n v="0"/>
    <m/>
    <s v="7218|JA2581_1001"/>
    <n v="11"/>
    <s v="-"/>
    <m/>
    <s v="YES"/>
    <n v="400"/>
    <m/>
    <s v=""/>
    <n v="0"/>
    <s v="X"/>
    <n v="1"/>
    <s v=""/>
    <s v=""/>
    <s v=""/>
    <s v=""/>
    <n v="6"/>
    <n v="0"/>
    <m/>
    <n v="-564"/>
    <n v="0"/>
    <s v=""/>
    <s v=""/>
  </r>
  <r>
    <n v="826"/>
    <s v="1202091050300"/>
    <s v="CAPERUZA P/SUB-D 9 C/TOR UNC 4-40 POLIAM"/>
    <s v="1800108793"/>
    <s v="120"/>
    <d v="2024-06-14T00:00:00"/>
    <s v=""/>
    <s v="4200569854"/>
    <s v="100"/>
    <d v="2024-07-09T00:00:00"/>
    <d v="2025-10-21T00:00:00"/>
    <s v=""/>
    <d v="2024-09-19T00:00:00"/>
    <n v="30"/>
    <n v="8"/>
    <s v="Liberado"/>
    <n v="50"/>
    <n v="50"/>
    <n v="50"/>
    <n v="0"/>
    <n v="50"/>
    <n v="0"/>
    <s v="X"/>
    <s v="0.00"/>
    <s v=""/>
    <x v="45"/>
    <s v="AMPHENOL CORP"/>
    <s v="DPPK09-SLIM"/>
    <s v=""/>
    <n v="1"/>
    <n v="1"/>
    <m/>
    <s v="7218|JA2581_1001"/>
    <n v="72"/>
    <s v="-"/>
    <m/>
    <s v="YES"/>
    <n v="50"/>
    <m/>
    <s v=""/>
    <n v="0"/>
    <s v="X"/>
    <n v="1"/>
    <s v=""/>
    <s v=""/>
    <s v=""/>
    <s v=""/>
    <n v="6"/>
    <n v="0"/>
    <m/>
    <n v="-498"/>
    <n v="0"/>
    <s v=""/>
    <s v=""/>
  </r>
  <r>
    <n v="827"/>
    <s v="1204890370020"/>
    <s v="ACC CNC CIR PIN #22 115VAC ORO"/>
    <s v="1800108793"/>
    <s v="130"/>
    <d v="2024-06-14T00:00:00"/>
    <s v=""/>
    <s v="4200566624"/>
    <s v="20"/>
    <d v="2024-06-11T00:00:00"/>
    <d v="2024-06-17T00:00:00"/>
    <s v=""/>
    <d v="2024-07-15T00:00:00"/>
    <n v="30"/>
    <n v="8"/>
    <s v="Liberado"/>
    <n v="60"/>
    <n v="60"/>
    <n v="60"/>
    <n v="0"/>
    <n v="60"/>
    <n v="0"/>
    <s v="X"/>
    <s v="0.00"/>
    <s v=""/>
    <x v="2"/>
    <s v="MILITARY SPECS."/>
    <s v="EN3155-003F2222"/>
    <s v=""/>
    <n v="0"/>
    <n v="0"/>
    <m/>
    <s v="7218|JA2581_1001"/>
    <n v="34"/>
    <s v="-"/>
    <m/>
    <s v="YES"/>
    <n v="60"/>
    <m/>
    <s v=""/>
    <n v="0"/>
    <s v="X"/>
    <n v="1"/>
    <s v=""/>
    <s v=""/>
    <s v=""/>
    <s v=""/>
    <n v="6"/>
    <n v="0"/>
    <m/>
    <n v="-564"/>
    <n v="0"/>
    <s v=""/>
    <s v=""/>
  </r>
  <r>
    <n v="828"/>
    <s v="1238090100000"/>
    <s v="TERMINAL CNC BJT M5"/>
    <s v="1800108793"/>
    <s v="140"/>
    <d v="2024-06-14T00:00:00"/>
    <s v=""/>
    <s v="4200572876"/>
    <s v="790"/>
    <d v="2024-07-30T00:00:00"/>
    <d v="2024-10-07T00:00:00"/>
    <s v=""/>
    <d v="2024-10-04T00:00:00"/>
    <n v="40"/>
    <n v="8"/>
    <s v="Liberado"/>
    <n v="30"/>
    <n v="30"/>
    <n v="30"/>
    <n v="0"/>
    <n v="30"/>
    <n v="0"/>
    <s v="X"/>
    <s v="0.00"/>
    <s v=""/>
    <x v="43"/>
    <s v="AMPHENOL AIR-LB"/>
    <s v="001152 935 37"/>
    <s v=""/>
    <n v="1"/>
    <n v="1"/>
    <m/>
    <s v="7218|JA2581_1001"/>
    <n v="66"/>
    <s v="-"/>
    <m/>
    <s v="YES"/>
    <n v="30"/>
    <m/>
    <s v=""/>
    <n v="0"/>
    <s v="X"/>
    <n v="1"/>
    <s v=""/>
    <s v=""/>
    <s v=""/>
    <s v=""/>
    <n v="6"/>
    <n v="0"/>
    <m/>
    <n v="-483"/>
    <n v="0"/>
    <s v=""/>
    <s v=""/>
  </r>
  <r>
    <n v="829"/>
    <s v="949170111-01"/>
    <s v="CNC RECT SUB-D 9 M CRIMPAR 117RRE9P"/>
    <s v="1800108793"/>
    <s v="150"/>
    <d v="2024-06-14T00:00:00"/>
    <s v=""/>
    <s v="4200580627"/>
    <s v="10"/>
    <d v="2024-10-09T00:00:00"/>
    <d v="2024-10-11T00:00:00"/>
    <s v=""/>
    <d v="2024-10-25T00:00:00"/>
    <n v="85"/>
    <n v="8"/>
    <s v="Liberado"/>
    <n v="35"/>
    <n v="50"/>
    <n v="50"/>
    <n v="0"/>
    <n v="50"/>
    <n v="0"/>
    <s v="X"/>
    <s v="0.00"/>
    <s v=""/>
    <x v="45"/>
    <s v="AMPHENOL CORP"/>
    <s v="117RRE9P"/>
    <s v=""/>
    <n v="0"/>
    <n v="0"/>
    <m/>
    <s v="7218|JA2581_1001"/>
    <n v="16"/>
    <s v="-"/>
    <m/>
    <s v="YES"/>
    <n v="50"/>
    <m/>
    <s v=""/>
    <n v="0"/>
    <s v="X"/>
    <n v="1"/>
    <s v=""/>
    <s v=""/>
    <s v=""/>
    <s v=""/>
    <n v="6"/>
    <n v="0"/>
    <m/>
    <n v="-462"/>
    <n v="0"/>
    <s v=""/>
    <s v=""/>
  </r>
  <r>
    <n v="830"/>
    <s v="949170160-02"/>
    <s v="CONTACTO HEMBRA 24AWG 17RRD1F11400"/>
    <s v="1800108793"/>
    <s v="160"/>
    <d v="2024-06-14T00:00:00"/>
    <s v=""/>
    <s v="4200573368"/>
    <s v="30"/>
    <d v="2024-08-02T00:00:00"/>
    <d v="2024-12-12T00:00:00"/>
    <s v=""/>
    <d v="2024-07-15T00:00:00"/>
    <n v="62"/>
    <n v="8"/>
    <s v="Liberado"/>
    <n v="415"/>
    <n v="415"/>
    <n v="415"/>
    <n v="0"/>
    <n v="415"/>
    <n v="0"/>
    <s v="X"/>
    <s v="0.00"/>
    <s v=""/>
    <x v="45"/>
    <s v="AMPHENOL CORP"/>
    <s v="17RRD1F11400"/>
    <s v=""/>
    <n v="0"/>
    <n v="0"/>
    <m/>
    <s v="7218|JA2581_1001"/>
    <n v="-18"/>
    <s v="-"/>
    <m/>
    <s v="YES"/>
    <n v="415"/>
    <m/>
    <s v=""/>
    <n v="0"/>
    <s v="X"/>
    <n v="1"/>
    <s v=""/>
    <s v=""/>
    <s v=""/>
    <s v=""/>
    <n v="6"/>
    <n v="0"/>
    <m/>
    <n v="-564"/>
    <n v="0"/>
    <s v=""/>
    <s v=""/>
  </r>
  <r>
    <n v="831"/>
    <s v="N07025FA4H5T0"/>
    <s v="CONECTOR SUB-D SIN PINES 25P M ENG. AMPH"/>
    <s v="1800108793"/>
    <s v="170"/>
    <d v="2024-06-14T00:00:00"/>
    <s v=""/>
    <s v="4200572876"/>
    <s v="810"/>
    <d v="2024-07-30T00:00:00"/>
    <d v="2024-10-07T00:00:00"/>
    <s v=""/>
    <d v="2024-08-16T00:00:00"/>
    <n v="42"/>
    <n v="8"/>
    <s v="Liberado"/>
    <n v="35"/>
    <n v="35"/>
    <n v="35"/>
    <n v="0"/>
    <n v="35"/>
    <n v="0"/>
    <s v="X"/>
    <s v="0.00"/>
    <s v=""/>
    <x v="43"/>
    <s v="AMPHENOL CORP"/>
    <s v="117RRB25P"/>
    <s v=""/>
    <n v="1"/>
    <n v="1"/>
    <m/>
    <s v="7218|JA2581_1001"/>
    <n v="17"/>
    <s v="-"/>
    <m/>
    <s v="YES"/>
    <n v="35"/>
    <m/>
    <s v=""/>
    <n v="0"/>
    <s v="X"/>
    <n v="1"/>
    <s v=""/>
    <s v=""/>
    <s v=""/>
    <s v=""/>
    <n v="6"/>
    <n v="0"/>
    <m/>
    <n v="-532"/>
    <n v="0"/>
    <s v=""/>
    <s v=""/>
  </r>
  <r>
    <n v="832"/>
    <s v="N07025SA4H5T0"/>
    <s v="CONECTOR SUB-D SIN PINES 25P H ENG. AMPH"/>
    <s v="1800108793"/>
    <s v="180"/>
    <d v="2024-06-14T00:00:00"/>
    <s v=""/>
    <s v="4200572876"/>
    <s v="820"/>
    <d v="2024-07-30T00:00:00"/>
    <d v="2024-10-07T00:00:00"/>
    <s v=""/>
    <d v="2024-07-15T00:00:00"/>
    <n v="58"/>
    <n v="8"/>
    <s v="Liberado"/>
    <n v="20"/>
    <n v="20"/>
    <n v="20"/>
    <n v="0"/>
    <n v="20"/>
    <n v="0"/>
    <s v="X"/>
    <s v="0.00"/>
    <s v=""/>
    <x v="43"/>
    <s v="AMPHENOL CORP"/>
    <s v="117RRB25S"/>
    <s v=""/>
    <n v="0"/>
    <n v="0"/>
    <m/>
    <s v="7218|JA2581_1001"/>
    <n v="-15"/>
    <s v="-"/>
    <m/>
    <s v="YES"/>
    <n v="20"/>
    <m/>
    <s v=""/>
    <n v="0"/>
    <s v="X"/>
    <n v="1"/>
    <s v=""/>
    <s v=""/>
    <s v=""/>
    <s v=""/>
    <n v="6"/>
    <n v="0"/>
    <m/>
    <n v="-564"/>
    <n v="0"/>
    <s v=""/>
    <s v=""/>
  </r>
  <r>
    <n v="833"/>
    <s v="1230524620000"/>
    <s v="FUND CBL 1/4&quot; CBL 1/8-1/2&quot; FR POLIES NEG"/>
    <s v="1800108794"/>
    <s v="10"/>
    <d v="2024-06-14T00:00:00"/>
    <s v=""/>
    <s v="4200571223"/>
    <s v="100"/>
    <d v="2024-07-18T00:00:00"/>
    <d v="2024-10-15T00:00:00"/>
    <s v=""/>
    <d v="2024-08-08T00:00:00"/>
    <n v="50"/>
    <n v="8"/>
    <s v="Liberado"/>
    <n v="1000"/>
    <n v="1000"/>
    <n v="1000"/>
    <n v="0"/>
    <n v="0"/>
    <n v="0"/>
    <s v="X"/>
    <s v="0.00"/>
    <s v=""/>
    <x v="43"/>
    <s v="WESTERN FILAMENT, INC"/>
    <s v="FR0250BK"/>
    <s v=""/>
    <n v="0"/>
    <n v="0"/>
    <m/>
    <s v="7218|JA2581_1001"/>
    <n v="21"/>
    <s v="-"/>
    <m/>
    <s v="YES"/>
    <n v="1000"/>
    <m/>
    <s v=""/>
    <n v="0"/>
    <s v="X"/>
    <n v="1"/>
    <s v=""/>
    <s v=""/>
    <s v=""/>
    <s v=""/>
    <n v="6"/>
    <n v="0"/>
    <m/>
    <n v="-540"/>
    <n v="0"/>
    <s v=""/>
    <s v=""/>
  </r>
  <r>
    <n v="834"/>
    <s v="1230525190000.LO"/>
    <s v="FUND CBL DI=6,35-19,05MM MALLA POLIES NE"/>
    <s v="1800108794"/>
    <s v="20"/>
    <d v="2024-06-14T00:00:00"/>
    <s v=""/>
    <s v="4200570458"/>
    <s v="20"/>
    <d v="2024-07-12T00:00:00"/>
    <d v="2024-07-18T00:00:00"/>
    <s v=""/>
    <d v="2024-09-20T00:00:00"/>
    <n v="60"/>
    <n v="8"/>
    <s v="Liberado"/>
    <n v="1000"/>
    <n v="1006.5"/>
    <n v="1006.5"/>
    <n v="0"/>
    <n v="0"/>
    <n v="0"/>
    <s v="X"/>
    <s v="0.00"/>
    <s v=""/>
    <x v="43"/>
    <s v="ALPHA WIRE"/>
    <s v="GRP-110-1/2BK005"/>
    <s v=""/>
    <n v="0"/>
    <n v="0"/>
    <m/>
    <s v="7218|JA2581_1001"/>
    <n v="70"/>
    <s v="-"/>
    <m/>
    <s v="YES"/>
    <n v="1006.5"/>
    <m/>
    <s v=""/>
    <n v="0"/>
    <s v="X"/>
    <n v="1"/>
    <s v=""/>
    <s v=""/>
    <s v=""/>
    <s v=""/>
    <n v="6"/>
    <n v="0"/>
    <m/>
    <n v="-497"/>
    <n v="0"/>
    <s v=""/>
    <s v=""/>
  </r>
  <r>
    <n v="835"/>
    <s v="1230525310000.LO"/>
    <s v="FUNDA CBL DI=12.7-31.75MM MALLA POLIESTE"/>
    <s v="1800108794"/>
    <s v="30"/>
    <d v="2024-06-14T00:00:00"/>
    <s v=""/>
    <s v="4200570458"/>
    <s v="30"/>
    <d v="2024-07-12T00:00:00"/>
    <d v="2024-07-18T00:00:00"/>
    <s v=""/>
    <d v="2024-09-20T00:00:00"/>
    <n v="30"/>
    <n v="8"/>
    <s v="Liberado"/>
    <n v="1000"/>
    <n v="1006.5"/>
    <n v="1006.5"/>
    <n v="0"/>
    <n v="0"/>
    <n v="0"/>
    <s v="X"/>
    <s v="0.00"/>
    <s v=""/>
    <x v="43"/>
    <s v="ALPHA WIRE"/>
    <s v="GRP-110-3/4"/>
    <s v=""/>
    <n v="0"/>
    <n v="0"/>
    <m/>
    <s v="7218|JA2581_1001"/>
    <n v="70"/>
    <s v="-"/>
    <m/>
    <s v="YES"/>
    <n v="1006.5"/>
    <m/>
    <s v=""/>
    <n v="0"/>
    <s v="X"/>
    <n v="1"/>
    <s v=""/>
    <s v=""/>
    <s v=""/>
    <s v=""/>
    <n v="6"/>
    <n v="0"/>
    <m/>
    <n v="-497"/>
    <n v="0"/>
    <s v=""/>
    <s v=""/>
  </r>
  <r>
    <n v="836"/>
    <s v="1231024160020"/>
    <s v="TUBO TERMO 2:1 1/16&quot; POLIOLEFINA NEGR RH"/>
    <s v="1800108794"/>
    <s v="40"/>
    <d v="2024-06-14T00:00:00"/>
    <s v=""/>
    <s v="4200574748"/>
    <s v="20"/>
    <d v="2024-08-19T00:00:00"/>
    <d v="2024-08-23T00:00:00"/>
    <s v=""/>
    <d v="2024-09-02T00:00:00"/>
    <n v="50"/>
    <n v="8"/>
    <s v="Liberado"/>
    <n v="30"/>
    <n v="600"/>
    <n v="600"/>
    <n v="0"/>
    <n v="600"/>
    <n v="0"/>
    <s v="X"/>
    <s v="0.00"/>
    <s v=""/>
    <x v="57"/>
    <s v="TE CONNECTIVITY"/>
    <s v="RNF-100-1/16-0-SP"/>
    <s v=""/>
    <n v="0"/>
    <n v="0"/>
    <m/>
    <s v="7218|JA2581_1001"/>
    <n v="14"/>
    <s v="-"/>
    <m/>
    <s v="YES"/>
    <n v="600"/>
    <m/>
    <s v=""/>
    <n v="0"/>
    <s v="X"/>
    <n v="1"/>
    <s v=""/>
    <s v=""/>
    <s v=""/>
    <s v=""/>
    <n v="6"/>
    <n v="0"/>
    <m/>
    <n v="-515"/>
    <n v="0"/>
    <s v=""/>
    <s v=""/>
  </r>
  <r>
    <n v="837"/>
    <s v="1136090066200"/>
    <s v="MAGNETOTER 1P 10A SNAP-IN BALANC I/O NEG"/>
    <s v="1800108795"/>
    <s v="10"/>
    <d v="2024-06-14T00:00:00"/>
    <s v=""/>
    <s v="4200568263"/>
    <s v="110"/>
    <d v="2024-06-24T00:00:00"/>
    <d v="2024-06-25T00:00:00"/>
    <s v=""/>
    <d v="2024-08-05T00:00:00"/>
    <n v="55"/>
    <n v="8"/>
    <s v="Liberado"/>
    <n v="6"/>
    <n v="10"/>
    <n v="10"/>
    <n v="0"/>
    <n v="10"/>
    <n v="0"/>
    <s v="X"/>
    <s v="0.00"/>
    <s v=""/>
    <x v="58"/>
    <s v="E.T.A."/>
    <s v="3130-F110-H7T1-W01Q-10A"/>
    <s v=""/>
    <n v="0"/>
    <n v="0"/>
    <m/>
    <s v="7218|JA2581_1001"/>
    <n v="42"/>
    <s v="-"/>
    <m/>
    <s v="YES"/>
    <n v="10"/>
    <m/>
    <s v=""/>
    <n v="0"/>
    <s v="X"/>
    <n v="1"/>
    <s v=""/>
    <s v=""/>
    <s v=""/>
    <s v=""/>
    <n v="6"/>
    <n v="0"/>
    <m/>
    <n v="-543"/>
    <n v="0"/>
    <s v=""/>
    <s v=""/>
  </r>
  <r>
    <n v="838"/>
    <s v="1136090066400"/>
    <s v="MAGNETOTER 3P 16A SNAP-IN BALANC I/O NEG"/>
    <s v="1800108795"/>
    <s v="20"/>
    <d v="2024-06-14T00:00:00"/>
    <s v=""/>
    <s v="4200568263"/>
    <s v="120"/>
    <d v="2024-06-24T00:00:00"/>
    <d v="2024-06-25T00:00:00"/>
    <s v=""/>
    <d v="2024-08-05T00:00:00"/>
    <n v="52"/>
    <n v="8"/>
    <s v="Liberado"/>
    <n v="2"/>
    <n v="10"/>
    <n v="10"/>
    <n v="0"/>
    <n v="10"/>
    <n v="0"/>
    <s v="X"/>
    <s v="0.00"/>
    <s v=""/>
    <x v="58"/>
    <s v="E.T.A."/>
    <s v="3130-F130-H7T1-W01Q-16A"/>
    <s v=""/>
    <n v="0"/>
    <n v="0"/>
    <m/>
    <s v="7218|JA2581_1001"/>
    <n v="42"/>
    <s v="-"/>
    <m/>
    <s v="YES"/>
    <n v="10"/>
    <m/>
    <s v=""/>
    <n v="0"/>
    <s v="X"/>
    <n v="1"/>
    <s v=""/>
    <s v=""/>
    <s v=""/>
    <s v=""/>
    <n v="6"/>
    <n v="0"/>
    <m/>
    <n v="-543"/>
    <n v="0"/>
    <s v=""/>
    <s v=""/>
  </r>
  <r>
    <n v="839"/>
    <s v="1202107830000"/>
    <s v="CNC SUB-D AD 78P M CRIMP RECT S/PINES"/>
    <s v="1800108795"/>
    <s v="30"/>
    <d v="2024-06-14T00:00:00"/>
    <s v=""/>
    <s v="4200570129"/>
    <s v="10"/>
    <d v="2024-07-10T00:00:00"/>
    <d v="2024-07-12T00:00:00"/>
    <s v="BORR"/>
    <d v="2024-12-04T00:00:00"/>
    <n v="40"/>
    <n v="8"/>
    <s v="Liberado"/>
    <n v="95"/>
    <n v="160"/>
    <n v="0"/>
    <n v="160"/>
    <n v="0"/>
    <n v="0"/>
    <s v=""/>
    <s v="1160.00"/>
    <s v=""/>
    <x v="45"/>
    <s v="MOLEX"/>
    <s v="1731130072"/>
    <s v=""/>
    <n v="0"/>
    <n v="0"/>
    <m/>
    <s v="7218|JA2581_1001"/>
    <n v="147"/>
    <s v="-"/>
    <m/>
    <s v=""/>
    <s v=""/>
    <m/>
    <s v=""/>
    <n v="0"/>
    <s v=""/>
    <n v="0"/>
    <s v=""/>
    <s v=""/>
    <s v=""/>
    <s v=""/>
    <n v="6"/>
    <n v="1"/>
    <m/>
    <n v="-422"/>
    <n v="0"/>
    <s v=""/>
    <s v=""/>
  </r>
  <r>
    <n v="840"/>
    <s v="1202107830000"/>
    <s v="CNC SUB-D AD 78P M CRIMP RECT S/PINES"/>
    <s v="1800108795"/>
    <s v="30"/>
    <d v="2024-06-14T00:00:00"/>
    <s v=""/>
    <s v="4200570328"/>
    <s v="10"/>
    <d v="2024-07-11T00:00:00"/>
    <d v="2024-07-12T00:00:00"/>
    <s v=""/>
    <d v="2024-07-19T00:00:00"/>
    <n v="40"/>
    <n v="8"/>
    <s v="Liberado"/>
    <n v="95"/>
    <n v="95"/>
    <n v="95"/>
    <n v="0"/>
    <n v="95"/>
    <n v="0"/>
    <s v="X"/>
    <s v="0.00"/>
    <s v=""/>
    <x v="56"/>
    <s v="MOLEX"/>
    <s v="1731130072"/>
    <s v=""/>
    <n v="0"/>
    <n v="0"/>
    <m/>
    <s v="7218|JA2581_1001"/>
    <n v="8"/>
    <s v="-"/>
    <m/>
    <s v="YES"/>
    <n v="95"/>
    <m/>
    <s v=""/>
    <n v="0"/>
    <s v="X"/>
    <n v="1"/>
    <s v=""/>
    <s v=""/>
    <s v=""/>
    <s v=""/>
    <n v="6"/>
    <n v="0"/>
    <m/>
    <n v="-560"/>
    <n v="0"/>
    <s v=""/>
    <s v=""/>
  </r>
  <r>
    <n v="841"/>
    <s v="1208005030000"/>
    <s v="CNC RJ45 PLUG 50-PIEZAS TRANSPARENTE"/>
    <s v="1800108795"/>
    <s v="40"/>
    <d v="2024-06-14T00:00:00"/>
    <s v=""/>
    <s v="4200567469"/>
    <s v="10"/>
    <d v="2024-06-18T00:00:00"/>
    <d v="2024-06-20T00:00:00"/>
    <s v=""/>
    <d v="2024-07-15T00:00:00"/>
    <n v="30"/>
    <n v="8"/>
    <s v="Liberado"/>
    <n v="100"/>
    <n v="100"/>
    <n v="100"/>
    <n v="0"/>
    <n v="100"/>
    <n v="0"/>
    <s v="X"/>
    <s v="0.00"/>
    <s v=""/>
    <x v="59"/>
    <s v="BELKIN COMPONENTS"/>
    <s v="R6G088-R-10"/>
    <s v=""/>
    <n v="0"/>
    <n v="0"/>
    <m/>
    <s v="7218|JA2581_1001"/>
    <n v="27"/>
    <s v="-"/>
    <m/>
    <s v="YES"/>
    <n v="100"/>
    <m/>
    <s v=""/>
    <n v="0"/>
    <s v="X"/>
    <n v="1"/>
    <s v=""/>
    <s v=""/>
    <s v=""/>
    <s v=""/>
    <n v="6"/>
    <n v="0"/>
    <m/>
    <n v="-564"/>
    <n v="0"/>
    <s v=""/>
    <s v=""/>
  </r>
  <r>
    <n v="842"/>
    <s v="1229590910009"/>
    <s v="CBL EQ DISPLAY PORT(M/M) 8K 22,8M NEGRO"/>
    <s v="1800108795"/>
    <s v="50"/>
    <d v="2024-06-14T00:00:00"/>
    <s v=""/>
    <s v="4200569265"/>
    <s v="10"/>
    <d v="2024-07-03T00:00:00"/>
    <d v="2024-07-05T00:00:00"/>
    <s v=""/>
    <d v="2024-07-29T00:00:00"/>
    <n v="30"/>
    <n v="8"/>
    <s v="Liberado"/>
    <n v="6"/>
    <n v="6"/>
    <n v="6"/>
    <n v="0"/>
    <n v="6"/>
    <n v="0"/>
    <s v="X"/>
    <s v="0.00"/>
    <s v=""/>
    <x v="60"/>
    <s v="EXTRON ELECTRONICS"/>
    <s v="26-727-75"/>
    <s v=""/>
    <n v="1"/>
    <n v="1"/>
    <m/>
    <s v="7218|JA2581_1001"/>
    <n v="26"/>
    <s v="-"/>
    <m/>
    <s v="YES"/>
    <n v="6"/>
    <m/>
    <s v=""/>
    <n v="0"/>
    <s v="X"/>
    <n v="1"/>
    <s v=""/>
    <s v=""/>
    <s v=""/>
    <s v=""/>
    <n v="6"/>
    <n v="0"/>
    <m/>
    <n v="-550"/>
    <n v="0"/>
    <s v=""/>
    <s v=""/>
  </r>
  <r>
    <n v="843"/>
    <s v="1229598230401"/>
    <s v="CBL EQ HDMI 1.4-M/M HD PRO P/150 L=45.7M"/>
    <s v="1800108795"/>
    <s v="60"/>
    <d v="2024-06-14T00:00:00"/>
    <s v=""/>
    <s v="4200569265"/>
    <s v="20"/>
    <d v="2024-07-03T00:00:00"/>
    <d v="2024-07-05T00:00:00"/>
    <s v=""/>
    <d v="2024-07-29T00:00:00"/>
    <n v="105"/>
    <n v="8"/>
    <s v="Liberado"/>
    <n v="8"/>
    <n v="8"/>
    <n v="8"/>
    <n v="0"/>
    <n v="8"/>
    <n v="0"/>
    <s v="X"/>
    <s v="0.00"/>
    <s v=""/>
    <x v="60"/>
    <s v="EXTRON ELECTRONICS"/>
    <s v="26-726-150"/>
    <s v=""/>
    <n v="1"/>
    <n v="1"/>
    <m/>
    <s v="7218|JA2581_1001"/>
    <n v="26"/>
    <s v="-"/>
    <m/>
    <s v="YES"/>
    <n v="8"/>
    <m/>
    <s v=""/>
    <n v="0"/>
    <s v="X"/>
    <n v="1"/>
    <s v=""/>
    <s v=""/>
    <s v=""/>
    <s v=""/>
    <n v="6"/>
    <n v="0"/>
    <m/>
    <n v="-550"/>
    <n v="0"/>
    <s v=""/>
    <s v=""/>
  </r>
  <r>
    <n v="844"/>
    <s v="1231024320000"/>
    <s v="TUBO TERMORRETRACTIL 3,2-0,58MM L=22MM P"/>
    <s v="1800108795"/>
    <s v="70"/>
    <d v="2024-06-14T00:00:00"/>
    <s v=""/>
    <s v="4200574737"/>
    <s v="30"/>
    <d v="2024-08-19T00:00:00"/>
    <d v="2024-08-23T00:00:00"/>
    <s v=""/>
    <d v="2024-09-03T00:00:00"/>
    <n v="60"/>
    <n v="8"/>
    <s v="Liberado"/>
    <n v="200"/>
    <n v="200"/>
    <n v="200"/>
    <n v="0"/>
    <n v="200"/>
    <n v="0"/>
    <s v="X"/>
    <s v="0.00"/>
    <s v=""/>
    <x v="43"/>
    <s v="TYCO ELECTR. FRANCE"/>
    <s v="PD-CAP-1/8-0"/>
    <s v=""/>
    <n v="0"/>
    <n v="0"/>
    <m/>
    <s v="7218|JA2581_1001"/>
    <n v="15"/>
    <s v="-"/>
    <m/>
    <s v="YES"/>
    <n v="200"/>
    <m/>
    <s v=""/>
    <n v="0"/>
    <s v="X"/>
    <n v="1"/>
    <s v=""/>
    <s v=""/>
    <s v=""/>
    <s v=""/>
    <n v="6"/>
    <n v="0"/>
    <m/>
    <n v="-514"/>
    <n v="0"/>
    <s v=""/>
    <s v=""/>
  </r>
  <r>
    <n v="845"/>
    <s v="1231024320000"/>
    <s v="TUBO TERMORRETRACTIL 3,2-0,58MM L=22MM P"/>
    <s v="1800108795"/>
    <s v="70"/>
    <d v="2024-06-14T00:00:00"/>
    <s v=""/>
    <s v="4200571038"/>
    <s v="30"/>
    <d v="2024-07-17T00:00:00"/>
    <d v="2024-08-23T00:00:00"/>
    <s v="BORR"/>
    <d v="2024-07-22T00:00:00"/>
    <n v="60"/>
    <n v="8"/>
    <s v="Liberado"/>
    <n v="200"/>
    <n v="200"/>
    <n v="0"/>
    <n v="200"/>
    <n v="0"/>
    <n v="0"/>
    <s v=""/>
    <s v="134.98"/>
    <s v=""/>
    <x v="61"/>
    <s v="TYCO ELECTR. FRANCE"/>
    <s v="PD-CAP-1/8-0"/>
    <s v=""/>
    <n v="0"/>
    <n v="0"/>
    <m/>
    <s v="7218|JA2581_1001"/>
    <n v="5"/>
    <s v="-"/>
    <m/>
    <s v=""/>
    <s v=""/>
    <m/>
    <s v=""/>
    <n v="0"/>
    <s v=""/>
    <n v="0"/>
    <s v=""/>
    <s v=""/>
    <s v=""/>
    <s v=""/>
    <n v="6"/>
    <n v="1"/>
    <m/>
    <n v="-557"/>
    <n v="0"/>
    <s v=""/>
    <s v=""/>
  </r>
  <r>
    <n v="846"/>
    <s v="1237000102900"/>
    <s v="BORNERO 10P 2X12/8X20"/>
    <s v="1800108795"/>
    <s v="80"/>
    <d v="2024-06-14T00:00:00"/>
    <s v=""/>
    <s v="4200569198"/>
    <s v="90"/>
    <d v="2024-07-03T00:00:00"/>
    <d v="2024-07-04T00:00:00"/>
    <s v=""/>
    <d v="2024-07-21T00:00:00"/>
    <n v="30"/>
    <n v="8"/>
    <s v="Liberado"/>
    <n v="20"/>
    <n v="20"/>
    <n v="20"/>
    <n v="0"/>
    <n v="20"/>
    <n v="0"/>
    <s v="X"/>
    <s v="0.00"/>
    <s v=""/>
    <x v="43"/>
    <s v="EADS NORMALISATION S"/>
    <s v="NSA 937 901 M 12 02"/>
    <s v=""/>
    <n v="0"/>
    <n v="0"/>
    <m/>
    <s v="7218|JA2581_1001"/>
    <n v="18"/>
    <s v="-"/>
    <m/>
    <s v="YES"/>
    <n v="20"/>
    <m/>
    <s v=""/>
    <n v="0"/>
    <s v="X"/>
    <n v="1"/>
    <s v=""/>
    <s v=""/>
    <s v=""/>
    <s v=""/>
    <n v="6"/>
    <n v="0"/>
    <m/>
    <n v="-558"/>
    <n v="0"/>
    <s v=""/>
    <s v=""/>
  </r>
  <r>
    <n v="847"/>
    <s v="1237000262200"/>
    <s v="BORNERO 21P AWG22-26 5A"/>
    <s v="1800108795"/>
    <s v="90"/>
    <d v="2024-06-14T00:00:00"/>
    <s v=""/>
    <s v="4200569198"/>
    <s v="100"/>
    <d v="2024-07-03T00:00:00"/>
    <d v="2024-07-04T00:00:00"/>
    <s v=""/>
    <d v="2024-07-21T00:00:00"/>
    <n v="110"/>
    <n v="8"/>
    <s v="Liberado"/>
    <n v="6"/>
    <n v="6"/>
    <n v="6"/>
    <n v="0"/>
    <n v="6"/>
    <n v="0"/>
    <s v="X"/>
    <s v="0.00"/>
    <s v=""/>
    <x v="43"/>
    <s v="EADS NORMALISATION S"/>
    <s v="NSA 937 901 M 22 06"/>
    <s v=""/>
    <n v="0"/>
    <n v="0"/>
    <m/>
    <s v="7218|JA2581_1001"/>
    <n v="18"/>
    <s v="-"/>
    <m/>
    <s v="YES"/>
    <n v="6"/>
    <m/>
    <s v=""/>
    <n v="0"/>
    <s v="X"/>
    <n v="1"/>
    <s v=""/>
    <s v=""/>
    <s v=""/>
    <s v=""/>
    <n v="6"/>
    <n v="0"/>
    <m/>
    <n v="-558"/>
    <n v="0"/>
    <s v=""/>
    <s v=""/>
  </r>
  <r>
    <n v="848"/>
    <s v="1238524450600"/>
    <s v="TERMINAL PREAISLADO REDONDO D=4,5MM AZUL"/>
    <s v="1800108795"/>
    <s v="100"/>
    <d v="2024-06-14T00:00:00"/>
    <s v=""/>
    <s v="4200567472"/>
    <s v="10"/>
    <d v="2024-06-18T00:00:00"/>
    <d v="2024-06-20T00:00:00"/>
    <s v=""/>
    <d v="2024-07-15T00:00:00"/>
    <n v="110"/>
    <n v="8"/>
    <s v="Liberado"/>
    <n v="200"/>
    <n v="200"/>
    <n v="200"/>
    <n v="0"/>
    <n v="200"/>
    <n v="0"/>
    <s v="X"/>
    <s v="0.00"/>
    <s v=""/>
    <x v="51"/>
    <s v="CEMBRE"/>
    <s v="BK-M5"/>
    <s v=""/>
    <n v="0"/>
    <n v="0"/>
    <m/>
    <s v="7218|JA2581_1001"/>
    <n v="27"/>
    <s v="-"/>
    <m/>
    <s v="YES"/>
    <n v="200"/>
    <m/>
    <s v=""/>
    <n v="0"/>
    <s v="X"/>
    <n v="1"/>
    <s v=""/>
    <s v=""/>
    <s v=""/>
    <s v=""/>
    <n v="6"/>
    <n v="0"/>
    <m/>
    <n v="-564"/>
    <n v="0"/>
    <s v=""/>
    <s v=""/>
  </r>
  <r>
    <n v="849"/>
    <s v="1239990800000"/>
    <s v="RAIL P/BORNEROS MODULARES 1M NSA937901"/>
    <s v="1800108795"/>
    <s v="110"/>
    <d v="2024-06-14T00:00:00"/>
    <s v=""/>
    <s v="4200569198"/>
    <s v="110"/>
    <d v="2024-07-03T00:00:00"/>
    <d v="2024-07-04T00:00:00"/>
    <s v=""/>
    <d v="2024-07-21T00:00:00"/>
    <n v="40"/>
    <n v="8"/>
    <s v="Liberado"/>
    <n v="5"/>
    <n v="5"/>
    <n v="5"/>
    <n v="0"/>
    <n v="5"/>
    <n v="0"/>
    <s v="X"/>
    <s v="0.00"/>
    <s v=""/>
    <x v="43"/>
    <s v="EADS NORMALISATION S"/>
    <s v="NSA937901RA1000"/>
    <s v=""/>
    <n v="0"/>
    <n v="0"/>
    <m/>
    <s v="7218|JA2581_1001"/>
    <n v="18"/>
    <s v="-"/>
    <m/>
    <s v="YES"/>
    <n v="5"/>
    <m/>
    <s v=""/>
    <n v="0"/>
    <s v="X"/>
    <n v="1"/>
    <s v=""/>
    <s v=""/>
    <s v=""/>
    <s v=""/>
    <n v="6"/>
    <n v="0"/>
    <m/>
    <n v="-558"/>
    <n v="0"/>
    <s v=""/>
    <s v=""/>
  </r>
  <r>
    <n v="850"/>
    <s v="1587080101200"/>
    <s v="ETIQUETA ADH TRANSF TERM 50,8X38,1MM TLS"/>
    <s v="1800108795"/>
    <s v="120"/>
    <d v="2024-06-14T00:00:00"/>
    <s v=""/>
    <s v="4200569417"/>
    <s v="30"/>
    <d v="2024-07-04T00:00:00"/>
    <d v="2024-07-11T00:00:00"/>
    <s v=""/>
    <d v="2024-07-15T00:00:00"/>
    <n v="30"/>
    <n v="8"/>
    <s v="Liberado"/>
    <n v="2000"/>
    <n v="2000"/>
    <n v="2000"/>
    <n v="0"/>
    <n v="2000"/>
    <n v="0"/>
    <s v="X"/>
    <s v="0.00"/>
    <s v=""/>
    <x v="62"/>
    <s v="BRADY"/>
    <s v="PTL-107-427"/>
    <s v=""/>
    <n v="0"/>
    <n v="0"/>
    <m/>
    <s v="7218|JA2581_1001"/>
    <n v="11"/>
    <s v="-"/>
    <m/>
    <s v="YES"/>
    <n v="2000"/>
    <m/>
    <s v=""/>
    <n v="0"/>
    <s v="X"/>
    <n v="1"/>
    <s v=""/>
    <s v=""/>
    <s v=""/>
    <s v=""/>
    <n v="6"/>
    <n v="0"/>
    <m/>
    <n v="-564"/>
    <n v="0"/>
    <s v=""/>
    <s v=""/>
  </r>
  <r>
    <n v="851"/>
    <s v="1130622466200"/>
    <s v="RELE DPDT  24VDC 10A LED/DIODO SUPR PLUG"/>
    <s v="1800108796"/>
    <s v="10"/>
    <d v="2024-06-14T00:00:00"/>
    <s v=""/>
    <s v="4200568068"/>
    <s v="10"/>
    <d v="2024-06-21T00:00:00"/>
    <d v="2024-06-21T00:00:00"/>
    <s v=""/>
    <d v="2024-07-22T00:00:00"/>
    <n v="30"/>
    <n v="8"/>
    <s v="Liberado"/>
    <n v="50"/>
    <n v="50"/>
    <n v="50"/>
    <n v="0"/>
    <n v="50"/>
    <n v="0"/>
    <s v="X"/>
    <s v="0.00"/>
    <s v=""/>
    <x v="63"/>
    <s v="OMRON TATEISI"/>
    <s v="LY2ND224DC"/>
    <s v=""/>
    <n v="1"/>
    <n v="1"/>
    <m/>
    <s v="7218|JA2581_1001"/>
    <n v="31"/>
    <s v="-"/>
    <m/>
    <s v="YES"/>
    <n v="50"/>
    <m/>
    <s v=""/>
    <n v="0"/>
    <s v="X"/>
    <n v="1"/>
    <s v=""/>
    <s v=""/>
    <s v=""/>
    <s v=""/>
    <n v="6"/>
    <n v="0"/>
    <m/>
    <n v="-557"/>
    <n v="0"/>
    <s v=""/>
    <s v=""/>
  </r>
  <r>
    <n v="852"/>
    <s v="1139900462000"/>
    <s v="PLACA MTJE ZOCALOS RELES SPDT/DPDT 18 LY"/>
    <s v="1800108796"/>
    <s v="20"/>
    <d v="2024-06-14T00:00:00"/>
    <s v=""/>
    <s v="4200568068"/>
    <s v="20"/>
    <d v="2024-06-21T00:00:00"/>
    <d v="2024-06-21T00:00:00"/>
    <s v=""/>
    <d v="2024-07-22T00:00:00"/>
    <n v="50"/>
    <n v="8"/>
    <s v="Liberado"/>
    <n v="6"/>
    <n v="6"/>
    <n v="12"/>
    <n v="0"/>
    <n v="6"/>
    <n v="6"/>
    <s v="X"/>
    <s v="0.00"/>
    <s v=""/>
    <x v="63"/>
    <s v="OMRON TATEISI"/>
    <s v="PYP-18"/>
    <s v=""/>
    <n v="1"/>
    <n v="1"/>
    <m/>
    <s v="7218|JA2581_1001"/>
    <n v="31"/>
    <s v="-"/>
    <m/>
    <s v="YES"/>
    <n v="12"/>
    <m/>
    <s v=""/>
    <n v="0"/>
    <s v="X"/>
    <n v="1"/>
    <s v=""/>
    <s v=""/>
    <s v=""/>
    <s v=""/>
    <n v="6"/>
    <n v="0"/>
    <m/>
    <n v="-557"/>
    <n v="0"/>
    <s v=""/>
    <s v=""/>
  </r>
  <r>
    <n v="853"/>
    <s v="1139900463000"/>
    <s v="ZOCALO RELE SPDT/DPDT S/CBL LY"/>
    <s v="1800108796"/>
    <s v="30"/>
    <d v="2024-06-14T00:00:00"/>
    <s v=""/>
    <s v="4200568068"/>
    <s v="30"/>
    <d v="2024-06-21T00:00:00"/>
    <d v="2024-06-21T00:00:00"/>
    <s v=""/>
    <d v="2025-04-29T00:00:00"/>
    <n v="50"/>
    <n v="8"/>
    <s v="Liberado"/>
    <n v="50"/>
    <n v="50"/>
    <n v="50"/>
    <n v="0"/>
    <n v="50"/>
    <n v="0"/>
    <s v="X"/>
    <s v="0.00"/>
    <s v=""/>
    <x v="63"/>
    <s v="OMRON TATEISI"/>
    <s v="PT08"/>
    <s v=""/>
    <n v="3"/>
    <n v="1"/>
    <m/>
    <s v="7218|JA2581_1001"/>
    <n v="312"/>
    <s v="-"/>
    <m/>
    <s v="YES"/>
    <n v="50"/>
    <m/>
    <s v=""/>
    <n v="0"/>
    <s v="X"/>
    <n v="1"/>
    <s v=""/>
    <s v=""/>
    <s v=""/>
    <s v=""/>
    <n v="6"/>
    <n v="0"/>
    <m/>
    <n v="-276"/>
    <n v="0"/>
    <s v=""/>
    <s v=""/>
  </r>
  <r>
    <n v="854"/>
    <s v="1202091258100"/>
    <s v="CAPERUZA P/SUB-D 25 C/TOR UNC 4-40 POLIA"/>
    <s v="1800108796"/>
    <s v="40"/>
    <d v="2024-06-14T00:00:00"/>
    <s v=""/>
    <s v="4200569756"/>
    <s v="70"/>
    <d v="2024-07-08T00:00:00"/>
    <d v="2024-07-10T00:00:00"/>
    <s v=""/>
    <d v="2024-07-15T00:00:00"/>
    <n v="30"/>
    <n v="8"/>
    <s v="Liberado"/>
    <n v="20"/>
    <n v="20"/>
    <n v="20"/>
    <n v="0"/>
    <n v="0"/>
    <n v="0"/>
    <s v="X"/>
    <s v="0.00"/>
    <s v=""/>
    <x v="43"/>
    <s v="ELDON"/>
    <s v="DPPK25-SLIM"/>
    <s v=""/>
    <n v="0"/>
    <n v="0"/>
    <m/>
    <s v="7218|JA2581_1001"/>
    <n v="7"/>
    <s v="-"/>
    <m/>
    <s v="YES"/>
    <n v="20"/>
    <m/>
    <s v=""/>
    <n v="0"/>
    <s v="X"/>
    <n v="1"/>
    <s v=""/>
    <s v=""/>
    <s v=""/>
    <s v=""/>
    <n v="6"/>
    <n v="0"/>
    <m/>
    <n v="-564"/>
    <n v="0"/>
    <s v=""/>
    <s v=""/>
  </r>
  <r>
    <n v="855"/>
    <s v="1202091379000"/>
    <s v="CAPERUZA P/SUB-D 37 PLASTICO"/>
    <s v="1800108796"/>
    <s v="50"/>
    <d v="2024-06-14T00:00:00"/>
    <s v=""/>
    <s v="4200568537"/>
    <s v="10"/>
    <d v="2024-06-27T00:00:00"/>
    <d v="2024-06-27T00:00:00"/>
    <s v=""/>
    <d v="2024-07-15T00:00:00"/>
    <n v="80"/>
    <n v="8"/>
    <s v="Liberado"/>
    <n v="15"/>
    <n v="15"/>
    <n v="15"/>
    <n v="0"/>
    <n v="15"/>
    <n v="0"/>
    <s v="X"/>
    <s v="0.00"/>
    <s v=""/>
    <x v="9"/>
    <s v="FRAMATOME CON.FRANCE"/>
    <s v="8630-3640A"/>
    <s v=""/>
    <n v="0"/>
    <n v="0"/>
    <m/>
    <s v="7218|JA2581_1001"/>
    <n v="18"/>
    <s v="-"/>
    <m/>
    <s v="YES"/>
    <n v="15"/>
    <m/>
    <s v=""/>
    <n v="0"/>
    <s v="X"/>
    <n v="1"/>
    <s v=""/>
    <s v=""/>
    <s v=""/>
    <s v=""/>
    <n v="6"/>
    <n v="0"/>
    <m/>
    <n v="-564"/>
    <n v="0"/>
    <s v=""/>
    <s v=""/>
  </r>
  <r>
    <n v="856"/>
    <s v="1202094330000"/>
    <s v="ACC TORNILLO MACHO #DD 4-40UNC-2A THD A="/>
    <s v="1800108796"/>
    <s v="60"/>
    <d v="2024-06-14T00:00:00"/>
    <s v=""/>
    <s v="4200569756"/>
    <s v="110"/>
    <d v="2024-07-08T00:00:00"/>
    <d v="2024-07-10T00:00:00"/>
    <s v=""/>
    <d v="2024-07-26T00:00:00"/>
    <n v="35"/>
    <n v="8"/>
    <s v="Liberado"/>
    <n v="100"/>
    <n v="100"/>
    <n v="100"/>
    <n v="0"/>
    <n v="100"/>
    <n v="0"/>
    <s v="X"/>
    <s v="0.00"/>
    <s v=""/>
    <x v="43"/>
    <s v="ITT CANNON ELECTRIC"/>
    <s v="D20420-13"/>
    <s v=""/>
    <n v="0"/>
    <n v="0"/>
    <m/>
    <s v="7218|JA2581_1001"/>
    <n v="18"/>
    <s v="-"/>
    <m/>
    <s v="YES"/>
    <n v="100"/>
    <m/>
    <s v=""/>
    <n v="0"/>
    <s v="X"/>
    <n v="1"/>
    <s v=""/>
    <s v=""/>
    <s v=""/>
    <s v=""/>
    <n v="6"/>
    <n v="0"/>
    <m/>
    <n v="-553"/>
    <n v="0"/>
    <s v=""/>
    <s v=""/>
  </r>
  <r>
    <n v="857"/>
    <s v="1232024245400"/>
    <s v="MANG IDENTIF TERMO 3/32&quot; 3:1 POLIOLE AMA"/>
    <s v="1800108796"/>
    <s v="70"/>
    <d v="2024-06-14T00:00:00"/>
    <s v=""/>
    <s v="4200568164"/>
    <s v="10"/>
    <d v="2024-06-21T00:00:00"/>
    <d v="2024-09-11T00:00:00"/>
    <s v="BORR"/>
    <d v="2024-07-15T00:00:00"/>
    <n v="45"/>
    <n v="8"/>
    <s v="Generado documento"/>
    <n v="150"/>
    <n v="200"/>
    <n v="2"/>
    <n v="200"/>
    <n v="0"/>
    <n v="2"/>
    <s v="X"/>
    <s v="95.50"/>
    <s v=""/>
    <x v="61"/>
    <s v="TE CONNECTIVITY"/>
    <s v="TMS-SCE-3/32-2.0-4"/>
    <s v=""/>
    <n v="0"/>
    <n v="0"/>
    <m/>
    <s v="7218|JA2581_1001"/>
    <n v="24"/>
    <s v="-"/>
    <m/>
    <s v="YES"/>
    <n v="2"/>
    <m/>
    <s v=""/>
    <n v="0"/>
    <s v="X"/>
    <n v="1"/>
    <s v=""/>
    <s v=""/>
    <s v=""/>
    <s v=""/>
    <n v="6"/>
    <n v="0"/>
    <m/>
    <n v="-564"/>
    <n v="0"/>
    <s v=""/>
    <s v=""/>
  </r>
  <r>
    <n v="858"/>
    <s v="1232024245400"/>
    <s v="MANG IDENTIF TERMO 3/32&quot; 3:1 POLIOLE AMA"/>
    <s v="1800108796"/>
    <s v="70"/>
    <d v="2024-06-14T00:00:00"/>
    <s v=""/>
    <s v="4200588475"/>
    <s v="10"/>
    <d v="2024-12-03T00:00:00"/>
    <d v="2024-12-04T00:00:00"/>
    <s v=""/>
    <d v="2024-12-11T00:00:00"/>
    <n v="45"/>
    <n v="8"/>
    <s v="Liberado"/>
    <n v="150"/>
    <n v="150"/>
    <n v="150"/>
    <n v="0"/>
    <n v="150"/>
    <n v="0"/>
    <s v="X"/>
    <s v="0.00"/>
    <s v=""/>
    <x v="9"/>
    <s v="TE CONNECTIVITY"/>
    <s v="TMS-SCE-3/32-2.0-4"/>
    <s v=""/>
    <n v="0"/>
    <n v="0"/>
    <m/>
    <s v="7218|JA2581_1001"/>
    <n v="8"/>
    <s v="-"/>
    <m/>
    <s v="YES"/>
    <n v="150"/>
    <m/>
    <s v=""/>
    <n v="0"/>
    <s v="X"/>
    <n v="1"/>
    <s v=""/>
    <s v=""/>
    <s v=""/>
    <s v=""/>
    <n v="6"/>
    <n v="0"/>
    <m/>
    <n v="-415"/>
    <n v="0"/>
    <s v=""/>
    <s v=""/>
  </r>
  <r>
    <n v="859"/>
    <s v="1233525320100"/>
    <s v="BRIDA 3,6X142MM DMAX=32MM NYLON NATURAL"/>
    <s v="1800108796"/>
    <s v="80"/>
    <d v="2024-06-14T00:00:00"/>
    <s v=""/>
    <s v="4200570101"/>
    <s v="80"/>
    <d v="2024-07-10T00:00:00"/>
    <d v="2024-08-14T00:00:00"/>
    <s v=""/>
    <d v="2024-07-15T00:00:00"/>
    <n v="30"/>
    <n v="8"/>
    <s v="Liberado"/>
    <n v="5000"/>
    <n v="5000"/>
    <n v="5000"/>
    <n v="0"/>
    <n v="5000"/>
    <n v="0"/>
    <s v="X"/>
    <s v="0.00"/>
    <s v=""/>
    <x v="4"/>
    <s v="UNEX"/>
    <s v="2233"/>
    <s v=""/>
    <n v="0"/>
    <n v="0"/>
    <m/>
    <s v="7218|JA2581_1001"/>
    <n v="5"/>
    <s v="-"/>
    <m/>
    <s v="YES"/>
    <n v="5000"/>
    <m/>
    <s v=""/>
    <n v="0"/>
    <s v="X"/>
    <n v="1"/>
    <s v=""/>
    <s v=""/>
    <s v=""/>
    <s v=""/>
    <n v="6"/>
    <n v="0"/>
    <m/>
    <n v="-564"/>
    <n v="0"/>
    <s v=""/>
    <s v=""/>
  </r>
  <r>
    <n v="860"/>
    <s v="1238500222000"/>
    <s v="TERM PREAISL PUNTERA AWG22 CRIMP BLANCO"/>
    <s v="1800108796"/>
    <s v="90"/>
    <d v="2024-06-14T00:00:00"/>
    <s v=""/>
    <s v="4200570311"/>
    <s v="100"/>
    <d v="2024-07-11T00:00:00"/>
    <d v="2024-07-16T00:00:00"/>
    <s v=""/>
    <d v="2024-10-04T00:00:00"/>
    <n v="40"/>
    <n v="8"/>
    <s v="Liberado"/>
    <n v="500"/>
    <n v="1000"/>
    <n v="2000"/>
    <n v="0"/>
    <n v="1000"/>
    <n v="1000"/>
    <s v="X"/>
    <s v="0.00"/>
    <s v=""/>
    <x v="64"/>
    <s v="WAGO"/>
    <s v="216-201"/>
    <s v=""/>
    <n v="1"/>
    <n v="0"/>
    <m/>
    <s v="7218|JA2581_1001"/>
    <n v="85"/>
    <s v="-"/>
    <m/>
    <s v="YES"/>
    <n v="2000"/>
    <m/>
    <s v=""/>
    <n v="0"/>
    <s v="X"/>
    <n v="1"/>
    <s v=""/>
    <s v=""/>
    <s v=""/>
    <s v=""/>
    <n v="6"/>
    <n v="0"/>
    <m/>
    <n v="-483"/>
    <n v="0"/>
    <s v=""/>
    <s v=""/>
  </r>
  <r>
    <n v="861"/>
    <s v="956001033"/>
    <s v="MAC TERMO 1/8&quot; M23053/5-104-0"/>
    <s v="1800108796"/>
    <s v="100"/>
    <d v="2024-06-14T00:00:00"/>
    <s v=""/>
    <s v="4200572876"/>
    <s v="10"/>
    <d v="2024-07-30T00:00:00"/>
    <d v="2024-10-07T00:00:00"/>
    <s v=""/>
    <d v="2024-08-23T00:00:00"/>
    <n v="30"/>
    <n v="8"/>
    <s v="Liberado"/>
    <n v="5"/>
    <n v="100"/>
    <n v="100"/>
    <n v="0"/>
    <n v="100"/>
    <n v="0"/>
    <s v="X"/>
    <s v="0.00"/>
    <s v=""/>
    <x v="43"/>
    <s v="OTROS FABRICANTES"/>
    <s v="956001033"/>
    <s v=""/>
    <n v="1"/>
    <n v="1"/>
    <m/>
    <s v="7218|JA2581_1001"/>
    <n v="24"/>
    <s v="-"/>
    <m/>
    <s v="YES"/>
    <n v="100"/>
    <m/>
    <s v=""/>
    <n v="0"/>
    <s v="X"/>
    <n v="1"/>
    <s v=""/>
    <s v=""/>
    <s v=""/>
    <s v=""/>
    <n v="6"/>
    <n v="0"/>
    <m/>
    <n v="-525"/>
    <n v="0"/>
    <s v=""/>
    <s v=""/>
  </r>
  <r>
    <n v="862"/>
    <s v="956004007"/>
    <s v="BRIDA P/CBL L=390X4.7MM"/>
    <s v="1800108796"/>
    <s v="110"/>
    <d v="2024-06-14T00:00:00"/>
    <s v=""/>
    <s v="4200573125"/>
    <s v="240"/>
    <d v="2024-08-01T00:00:00"/>
    <d v="2024-12-12T00:00:00"/>
    <s v=""/>
    <d v="2024-09-30T00:00:00"/>
    <n v="85"/>
    <n v="8"/>
    <s v="Liberado"/>
    <n v="4000"/>
    <n v="4000"/>
    <n v="4000"/>
    <n v="0"/>
    <n v="4000"/>
    <n v="0"/>
    <s v="X"/>
    <s v="0.00"/>
    <s v=""/>
    <x v="15"/>
    <s v="OTROS FABRICANTES"/>
    <s v="956004007"/>
    <s v=""/>
    <n v="1"/>
    <n v="1"/>
    <m/>
    <s v="7218|JA2581_1001"/>
    <n v="60"/>
    <s v="-"/>
    <m/>
    <s v="YES"/>
    <n v="4000"/>
    <m/>
    <s v=""/>
    <n v="0"/>
    <s v="X"/>
    <n v="1"/>
    <s v=""/>
    <s v=""/>
    <s v=""/>
    <s v=""/>
    <n v="6"/>
    <n v="0"/>
    <m/>
    <n v="-487"/>
    <n v="0"/>
    <s v=""/>
    <s v=""/>
  </r>
  <r>
    <n v="863"/>
    <s v="0918530000000"/>
    <s v="CANIF-DIO32_TIPO11B"/>
    <s v="1800108797"/>
    <s v="20"/>
    <d v="2024-06-16T00:00:00"/>
    <s v=""/>
    <s v="4200567892"/>
    <s v="10"/>
    <d v="2024-06-20T00:00:00"/>
    <d v="2024-06-21T00:00:00"/>
    <s v=""/>
    <d v="2024-07-20T00:00:00"/>
    <n v="30"/>
    <n v="8"/>
    <s v="Liberado"/>
    <n v="25"/>
    <n v="25"/>
    <n v="25"/>
    <n v="0"/>
    <n v="25"/>
    <n v="0"/>
    <s v="X"/>
    <s v="0.00"/>
    <s v=""/>
    <x v="65"/>
    <s v="INDRA SISTEMAS S.A."/>
    <s v="0918530000000"/>
    <s v=""/>
    <n v="0"/>
    <n v="0"/>
    <m/>
    <s v="7218|JA2586_1001"/>
    <n v="30"/>
    <s v="-"/>
    <m/>
    <s v="YES"/>
    <n v="25"/>
    <m/>
    <s v=""/>
    <n v="0"/>
    <s v="X"/>
    <n v="1"/>
    <s v=""/>
    <s v=""/>
    <s v=""/>
    <s v=""/>
    <n v="6"/>
    <n v="0"/>
    <m/>
    <n v="-559"/>
    <n v="0"/>
    <s v=""/>
    <s v=""/>
  </r>
  <r>
    <n v="864"/>
    <s v="1002531203209"/>
    <s v="RST PELCAR 120R 5% -500,350PPM 1/4W ROHS"/>
    <s v="1800108797"/>
    <s v="30"/>
    <d v="2024-06-16T00:00:00"/>
    <s v=""/>
    <s v="4200568748"/>
    <s v="20"/>
    <d v="2024-06-28T00:00:00"/>
    <d v="2024-06-28T00:00:00"/>
    <s v=""/>
    <d v="2024-07-17T00:00:00"/>
    <n v="30"/>
    <n v="8"/>
    <s v="Liberado"/>
    <n v="12"/>
    <n v="12"/>
    <n v="12"/>
    <n v="0"/>
    <n v="12"/>
    <n v="0"/>
    <s v="X"/>
    <s v="0.00"/>
    <s v=""/>
    <x v="15"/>
    <s v="YAGEO"/>
    <s v="CFR-25JR-52-120R"/>
    <s v=""/>
    <n v="0"/>
    <n v="0"/>
    <m/>
    <s v="7218|JA2586_1001"/>
    <n v="19"/>
    <s v="-"/>
    <m/>
    <s v="YES"/>
    <n v="12"/>
    <m/>
    <s v=""/>
    <n v="0"/>
    <s v="X"/>
    <n v="1"/>
    <s v=""/>
    <s v=""/>
    <s v=""/>
    <s v=""/>
    <n v="6"/>
    <n v="0"/>
    <m/>
    <n v="-562"/>
    <n v="0"/>
    <s v=""/>
    <s v=""/>
  </r>
  <r>
    <n v="865"/>
    <s v="1002545103100"/>
    <s v="RST PELCAR 5K10 5% 1/4W AXIAL ROHS"/>
    <s v="1800108797"/>
    <s v="40"/>
    <d v="2024-06-16T00:00:00"/>
    <s v=""/>
    <s v="4200569946"/>
    <s v="20"/>
    <d v="2024-07-09T00:00:00"/>
    <d v="2024-07-10T00:00:00"/>
    <s v=""/>
    <d v="2024-07-22T00:00:00"/>
    <n v="30"/>
    <n v="8"/>
    <s v="Liberado"/>
    <n v="2"/>
    <n v="2"/>
    <n v="2"/>
    <n v="0"/>
    <n v="2"/>
    <n v="0"/>
    <s v="X"/>
    <s v="0.00"/>
    <s v=""/>
    <x v="9"/>
    <s v="ARCOL"/>
    <s v="RCC025 5K1 J"/>
    <s v=""/>
    <n v="0"/>
    <n v="0"/>
    <m/>
    <s v="7218|JA2586_1001"/>
    <n v="13"/>
    <s v="-"/>
    <m/>
    <s v="YES"/>
    <n v="2"/>
    <m/>
    <s v=""/>
    <n v="0"/>
    <s v="X"/>
    <n v="1"/>
    <s v=""/>
    <s v=""/>
    <s v=""/>
    <s v=""/>
    <n v="6"/>
    <n v="0"/>
    <m/>
    <n v="-557"/>
    <n v="0"/>
    <s v=""/>
    <s v=""/>
  </r>
  <r>
    <n v="866"/>
    <s v="1060900040000"/>
    <s v="PORTALED T1 3/4  D=9,5MM P/LED 5MM PANEL"/>
    <s v="1800108797"/>
    <s v="50"/>
    <d v="2024-06-16T00:00:00"/>
    <s v=""/>
    <s v="4200568748"/>
    <s v="30"/>
    <d v="2024-06-28T00:00:00"/>
    <d v="2024-06-28T00:00:00"/>
    <s v=""/>
    <d v="2024-10-29T00:00:00"/>
    <n v="126"/>
    <n v="8"/>
    <s v="Liberado"/>
    <n v="1"/>
    <n v="1"/>
    <n v="1"/>
    <n v="0"/>
    <n v="1"/>
    <n v="0"/>
    <s v="X"/>
    <s v="0.00"/>
    <s v=""/>
    <x v="15"/>
    <s v="ARCOLECTRIC"/>
    <s v="A104800AAC"/>
    <s v=""/>
    <n v="1"/>
    <n v="0"/>
    <m/>
    <s v="7218|JA2586_1001"/>
    <n v="123"/>
    <s v="-"/>
    <m/>
    <s v="YES"/>
    <n v="1"/>
    <m/>
    <s v=""/>
    <n v="0"/>
    <s v="X"/>
    <n v="1"/>
    <s v=""/>
    <s v=""/>
    <s v=""/>
    <s v=""/>
    <n v="6"/>
    <n v="0"/>
    <m/>
    <n v="-458"/>
    <n v="0"/>
    <s v=""/>
    <s v=""/>
  </r>
  <r>
    <n v="867"/>
    <s v="1209013600000"/>
    <s v="REGLETA PINES 1X36M 2,54MM 3,43/5,84 RHS"/>
    <s v="1800108797"/>
    <s v="60"/>
    <d v="2024-06-16T00:00:00"/>
    <s v=""/>
    <s v="4200568022"/>
    <s v="10"/>
    <d v="2024-06-21T00:00:00"/>
    <d v="2024-06-25T00:00:00"/>
    <s v=""/>
    <d v="2024-07-15T00:00:00"/>
    <n v="80"/>
    <n v="8"/>
    <s v="Liberado"/>
    <n v="1"/>
    <n v="1"/>
    <n v="1"/>
    <n v="0"/>
    <n v="1"/>
    <n v="0"/>
    <s v="X"/>
    <s v="0.00"/>
    <s v=""/>
    <x v="56"/>
    <s v="FCI"/>
    <s v="77311-802-36LF"/>
    <s v=""/>
    <n v="0"/>
    <n v="0"/>
    <m/>
    <s v="7218|JA2586_1001"/>
    <n v="24"/>
    <s v="-"/>
    <m/>
    <s v="YES"/>
    <n v="1"/>
    <m/>
    <s v=""/>
    <n v="0"/>
    <s v="X"/>
    <n v="1"/>
    <s v=""/>
    <s v=""/>
    <s v=""/>
    <s v=""/>
    <n v="6"/>
    <n v="0"/>
    <m/>
    <n v="-564"/>
    <n v="0"/>
    <s v=""/>
    <s v=""/>
  </r>
  <r>
    <n v="868"/>
    <s v="1229594740000"/>
    <s v="CBL EQUIPADO INTERFACE 2X CNC SUB-D 25P-"/>
    <s v="1800108797"/>
    <s v="70"/>
    <d v="2024-06-16T00:00:00"/>
    <s v=""/>
    <s v="4200573607"/>
    <s v="10"/>
    <d v="2024-08-05T00:00:00"/>
    <d v="2024-09-23T00:00:00"/>
    <s v=""/>
    <d v="2024-09-23T00:00:00"/>
    <n v="30"/>
    <n v="8"/>
    <s v="Liberado"/>
    <n v="5"/>
    <n v="5"/>
    <n v="5"/>
    <n v="0"/>
    <n v="5"/>
    <n v="0"/>
    <s v="X"/>
    <s v="0.00"/>
    <s v=""/>
    <x v="66"/>
    <s v="MAX TECHNOLOGIES INC"/>
    <s v="MAX-AC-40300"/>
    <s v=""/>
    <n v="0"/>
    <n v="0"/>
    <m/>
    <s v="7218|JA2586_1001"/>
    <n v="49"/>
    <s v="-"/>
    <m/>
    <s v="YES"/>
    <n v="5"/>
    <m/>
    <s v=""/>
    <n v="0"/>
    <s v="X"/>
    <n v="1"/>
    <s v=""/>
    <s v=""/>
    <s v=""/>
    <s v=""/>
    <n v="6"/>
    <n v="0"/>
    <m/>
    <n v="-494"/>
    <n v="0"/>
    <s v=""/>
    <s v=""/>
  </r>
  <r>
    <n v="869"/>
    <s v="1229594740000"/>
    <s v="CBL EQUIPADO INTERFACE 2X CNC SUB-D 25P-"/>
    <s v="1800108797"/>
    <s v="70"/>
    <d v="2024-06-16T00:00:00"/>
    <s v=""/>
    <s v="4200572642"/>
    <s v="10"/>
    <d v="2024-07-29T00:00:00"/>
    <d v="2024-07-31T00:00:00"/>
    <s v="BORR"/>
    <d v="2024-09-23T00:00:00"/>
    <n v="30"/>
    <n v="8"/>
    <s v=""/>
    <n v="5"/>
    <n v="5"/>
    <n v="0"/>
    <n v="5"/>
    <n v="0"/>
    <n v="0"/>
    <s v=""/>
    <s v="2936.20"/>
    <s v=""/>
    <x v="66"/>
    <s v="MAX TECHNOLOGIES INC"/>
    <s v="MAX-AC-40300"/>
    <s v=""/>
    <n v="0"/>
    <n v="0"/>
    <m/>
    <s v="7218|JA2586_1001"/>
    <n v="56"/>
    <s v="-"/>
    <m/>
    <s v=""/>
    <s v=""/>
    <m/>
    <s v=""/>
    <n v="0"/>
    <s v=""/>
    <n v="0"/>
    <s v=""/>
    <s v=""/>
    <s v=""/>
    <s v=""/>
    <n v="6"/>
    <n v="1"/>
    <m/>
    <n v="-494"/>
    <n v="0"/>
    <s v=""/>
    <s v=""/>
  </r>
  <r>
    <n v="870"/>
    <s v="1229594740100"/>
    <s v="CBL EUIPADO INTERFACE 30CM C/INTERFACE D"/>
    <s v="1800108797"/>
    <s v="80"/>
    <d v="2024-06-16T00:00:00"/>
    <s v=""/>
    <s v="4200572642"/>
    <s v="20"/>
    <d v="2024-07-29T00:00:00"/>
    <d v="2024-07-31T00:00:00"/>
    <s v="BORR"/>
    <d v="2024-09-23T00:00:00"/>
    <n v="105"/>
    <n v="8"/>
    <s v=""/>
    <n v="1"/>
    <n v="1"/>
    <n v="0"/>
    <n v="1"/>
    <n v="0"/>
    <n v="0"/>
    <s v=""/>
    <s v="622.84"/>
    <s v=""/>
    <x v="66"/>
    <s v="MAX TECHNOLOGIES INC"/>
    <s v="MAX-AC-40311"/>
    <s v=""/>
    <n v="0"/>
    <n v="0"/>
    <m/>
    <s v="7218|JA2586_1001"/>
    <n v="56"/>
    <s v="-"/>
    <m/>
    <s v=""/>
    <s v=""/>
    <m/>
    <s v=""/>
    <n v="0"/>
    <s v=""/>
    <n v="0"/>
    <s v=""/>
    <s v=""/>
    <s v=""/>
    <s v=""/>
    <n v="6"/>
    <n v="1"/>
    <m/>
    <n v="-494"/>
    <n v="0"/>
    <s v=""/>
    <s v=""/>
  </r>
  <r>
    <n v="871"/>
    <s v="1229594740100"/>
    <s v="CBL EUIPADO INTERFACE 30CM C/INTERFACE D"/>
    <s v="1800108797"/>
    <s v="80"/>
    <d v="2024-06-16T00:00:00"/>
    <s v=""/>
    <s v="4200573607"/>
    <s v="20"/>
    <d v="2024-08-05T00:00:00"/>
    <d v="2024-09-23T00:00:00"/>
    <s v=""/>
    <d v="2024-09-23T00:00:00"/>
    <n v="105"/>
    <n v="8"/>
    <s v="Liberado"/>
    <n v="1"/>
    <n v="1"/>
    <n v="1"/>
    <n v="0"/>
    <n v="1"/>
    <n v="0"/>
    <s v="X"/>
    <s v="0.00"/>
    <s v=""/>
    <x v="66"/>
    <s v="MAX TECHNOLOGIES INC"/>
    <s v="MAX-AC-40311"/>
    <s v=""/>
    <n v="0"/>
    <n v="0"/>
    <m/>
    <s v="7218|JA2586_1001"/>
    <n v="49"/>
    <s v="-"/>
    <m/>
    <s v="YES"/>
    <n v="1"/>
    <m/>
    <s v=""/>
    <n v="0"/>
    <s v="X"/>
    <n v="1"/>
    <s v=""/>
    <s v=""/>
    <s v=""/>
    <s v=""/>
    <n v="6"/>
    <n v="0"/>
    <m/>
    <n v="-494"/>
    <n v="0"/>
    <s v=""/>
    <s v=""/>
  </r>
  <r>
    <n v="872"/>
    <s v="1351201460000"/>
    <s v="T. PXI 3U INTELLIGENT CARRIER 2X MOD SIT"/>
    <s v="1800108797"/>
    <s v="90"/>
    <d v="2024-06-16T00:00:00"/>
    <s v=""/>
    <s v="4200575472"/>
    <s v="10"/>
    <d v="2024-08-28T00:00:00"/>
    <d v="2024-09-09T00:00:00"/>
    <s v=""/>
    <d v="2024-11-06T00:00:00"/>
    <n v="30"/>
    <n v="8"/>
    <s v="Liberado"/>
    <n v="4"/>
    <n v="4"/>
    <n v="4"/>
    <n v="0"/>
    <n v="4"/>
    <n v="0"/>
    <s v="X"/>
    <s v="0.00"/>
    <s v=""/>
    <x v="66"/>
    <s v="MAX TECHNOLOGIES INC"/>
    <s v="MAX-SBC-400105"/>
    <s v=""/>
    <n v="0"/>
    <n v="0"/>
    <m/>
    <s v="7218|JA2586_1001"/>
    <n v="70"/>
    <s v="-"/>
    <m/>
    <s v="YES"/>
    <n v="4"/>
    <m/>
    <s v=""/>
    <n v="0"/>
    <s v="X"/>
    <n v="1"/>
    <s v=""/>
    <s v=""/>
    <s v=""/>
    <s v=""/>
    <n v="6"/>
    <n v="0"/>
    <m/>
    <n v="-450"/>
    <n v="0"/>
    <s v=""/>
    <s v=""/>
  </r>
  <r>
    <n v="873"/>
    <s v="1351201490500"/>
    <s v="MOD MEZZANINE IPM MULTI 8TX-8RX PARAMETR"/>
    <s v="1800108797"/>
    <s v="100"/>
    <d v="2024-06-16T00:00:00"/>
    <s v=""/>
    <s v="4200575472"/>
    <s v="20"/>
    <d v="2024-08-28T00:00:00"/>
    <d v="2024-09-09T00:00:00"/>
    <s v=""/>
    <d v="2024-11-06T00:00:00"/>
    <n v="30"/>
    <n v="8"/>
    <s v="Liberado"/>
    <n v="8"/>
    <n v="8"/>
    <n v="8"/>
    <n v="0"/>
    <n v="8"/>
    <n v="0"/>
    <s v="X"/>
    <s v="0.00"/>
    <s v=""/>
    <x v="66"/>
    <s v="MAX TECHNOLOGIES INC"/>
    <s v="MAX-IP-200142"/>
    <s v=""/>
    <n v="0"/>
    <n v="0"/>
    <m/>
    <s v="7218|JA2586_1001"/>
    <n v="70"/>
    <s v="-"/>
    <m/>
    <s v="YES"/>
    <n v="8"/>
    <m/>
    <s v=""/>
    <n v="0"/>
    <s v="X"/>
    <n v="1"/>
    <s v=""/>
    <s v=""/>
    <s v=""/>
    <s v=""/>
    <n v="6"/>
    <n v="0"/>
    <m/>
    <n v="-450"/>
    <n v="0"/>
    <s v=""/>
    <s v=""/>
  </r>
  <r>
    <n v="874"/>
    <s v="1351710950100"/>
    <s v="MODULO ADPT MULTIFUNCTION DAQ DEVICE USB"/>
    <s v="1800108797"/>
    <s v="110"/>
    <d v="2024-06-16T00:00:00"/>
    <s v=""/>
    <s v="4200569708"/>
    <s v="10"/>
    <d v="2024-07-08T00:00:00"/>
    <d v="2024-07-08T00:00:00"/>
    <s v=""/>
    <d v="2024-07-15T00:00:00"/>
    <n v="40"/>
    <n v="8"/>
    <s v="Liberado"/>
    <n v="1"/>
    <n v="1"/>
    <n v="1"/>
    <n v="0"/>
    <n v="1"/>
    <n v="0"/>
    <s v="X"/>
    <s v="0.00"/>
    <s v=""/>
    <x v="61"/>
    <s v="NATIONAL INSTRUMENTS"/>
    <s v="779678-01"/>
    <s v=""/>
    <n v="0"/>
    <n v="0"/>
    <m/>
    <s v="7218|JA2586_1001"/>
    <n v="7"/>
    <s v="-"/>
    <m/>
    <s v="YES"/>
    <n v="1"/>
    <m/>
    <s v=""/>
    <n v="0"/>
    <s v="X"/>
    <n v="1"/>
    <s v=""/>
    <s v=""/>
    <s v=""/>
    <s v=""/>
    <n v="6"/>
    <n v="0"/>
    <m/>
    <n v="-564"/>
    <n v="0"/>
    <s v=""/>
    <s v=""/>
  </r>
  <r>
    <n v="875"/>
    <s v="1390303690000"/>
    <s v="GATEWAY DR PCAN-ETHERNET 10/100MBPS"/>
    <s v="1800108797"/>
    <s v="120"/>
    <d v="2024-06-16T00:00:00"/>
    <s v=""/>
    <s v="4200569720"/>
    <s v="10"/>
    <d v="2024-07-08T00:00:00"/>
    <d v="2024-07-08T00:00:00"/>
    <s v=""/>
    <d v="2024-07-22T00:00:00"/>
    <n v="45"/>
    <n v="8"/>
    <s v="Liberado"/>
    <n v="6"/>
    <n v="6"/>
    <n v="6"/>
    <n v="0"/>
    <n v="6"/>
    <n v="0"/>
    <s v="X"/>
    <s v="0.00"/>
    <s v=""/>
    <x v="39"/>
    <s v="PEAK SYSTEM TECHNIK"/>
    <s v="IPEH-004010"/>
    <s v=""/>
    <n v="0"/>
    <n v="0"/>
    <m/>
    <s v="7218|JA2586_1001"/>
    <n v="14"/>
    <s v="-"/>
    <m/>
    <s v="YES"/>
    <n v="6"/>
    <m/>
    <s v=""/>
    <n v="0"/>
    <s v="X"/>
    <n v="1"/>
    <s v=""/>
    <s v=""/>
    <s v=""/>
    <s v=""/>
    <n v="6"/>
    <n v="0"/>
    <m/>
    <n v="-557"/>
    <n v="0"/>
    <s v=""/>
    <s v=""/>
  </r>
  <r>
    <n v="876"/>
    <s v="1701001920000"/>
    <s v="CHASIS BACKPLANE 3U 7+1SLOT P/COMPACTPCI"/>
    <s v="1800108797"/>
    <s v="130"/>
    <d v="2024-06-16T00:00:00"/>
    <s v=""/>
    <s v="4200575104"/>
    <s v="20"/>
    <d v="2024-08-23T00:00:00"/>
    <d v="2024-08-26T00:00:00"/>
    <s v=""/>
    <d v="2024-11-04T00:00:00"/>
    <n v="105"/>
    <n v="8"/>
    <s v="Liberado"/>
    <n v="1"/>
    <n v="1"/>
    <n v="1"/>
    <n v="0"/>
    <n v="1"/>
    <n v="0"/>
    <s v="X"/>
    <s v="0.00"/>
    <s v=""/>
    <x v="67"/>
    <s v="ADLINK TECHNOLOGY/NU"/>
    <s v="CPCIS-2632"/>
    <s v=""/>
    <n v="0"/>
    <n v="0"/>
    <m/>
    <s v="7218|JA2586_1001"/>
    <n v="73"/>
    <s v="-"/>
    <m/>
    <s v="YES"/>
    <n v="1"/>
    <m/>
    <s v=""/>
    <n v="0"/>
    <s v="X"/>
    <n v="1"/>
    <s v=""/>
    <s v=""/>
    <s v=""/>
    <s v=""/>
    <n v="6"/>
    <n v="0"/>
    <m/>
    <n v="-452"/>
    <n v="0"/>
    <s v=""/>
    <s v=""/>
  </r>
  <r>
    <n v="877"/>
    <s v="3170103091600"/>
    <s v="SWITCH 8P 10/100/1000BAS-T 123W POE/POE+"/>
    <s v="1800108797"/>
    <s v="140"/>
    <d v="2024-06-16T00:00:00"/>
    <s v=""/>
    <s v="4200569793"/>
    <s v="10"/>
    <d v="2024-07-08T00:00:00"/>
    <d v="2024-07-09T00:00:00"/>
    <s v=""/>
    <d v="2024-07-15T00:00:00"/>
    <n v="40"/>
    <n v="8"/>
    <s v="Liberado"/>
    <n v="1"/>
    <n v="1"/>
    <n v="1"/>
    <n v="0"/>
    <n v="1"/>
    <n v="0"/>
    <s v="X"/>
    <s v="0.00"/>
    <s v=""/>
    <x v="55"/>
    <s v="NETGEAR"/>
    <s v="GS108PP"/>
    <s v=""/>
    <n v="0"/>
    <n v="0"/>
    <m/>
    <s v="7218|JA2586_1001"/>
    <n v="7"/>
    <s v="-"/>
    <m/>
    <s v="YES"/>
    <n v="1"/>
    <m/>
    <s v=""/>
    <n v="0"/>
    <s v="X"/>
    <n v="1"/>
    <s v=""/>
    <s v=""/>
    <s v=""/>
    <s v=""/>
    <n v="6"/>
    <n v="0"/>
    <m/>
    <n v="-564"/>
    <n v="0"/>
    <s v=""/>
    <s v=""/>
  </r>
  <r>
    <n v="878"/>
    <s v="3200501301700"/>
    <s v="PC IND Q370 I7-8700 256GB-SSD SATA3 S/OF"/>
    <s v="1800108797"/>
    <s v="150"/>
    <d v="2024-06-16T00:00:00"/>
    <s v=""/>
    <s v="4200568375"/>
    <s v="10"/>
    <d v="2024-06-26T00:00:00"/>
    <d v="2024-08-01T00:00:00"/>
    <s v=""/>
    <d v="2024-08-14T00:00:00"/>
    <n v="60"/>
    <n v="8"/>
    <s v="Liberado"/>
    <n v="1"/>
    <n v="1"/>
    <n v="1"/>
    <n v="0"/>
    <n v="1"/>
    <n v="0"/>
    <s v="X"/>
    <s v="0.00"/>
    <s v=""/>
    <x v="68"/>
    <s v="TEMPEL S.A."/>
    <s v="EMB-PC-X86E/MIC-770Q-00A2/231000387"/>
    <s v=""/>
    <n v="1"/>
    <n v="1"/>
    <m/>
    <s v="7218|JA2586_1001"/>
    <n v="49"/>
    <s v="-"/>
    <m/>
    <s v="YES"/>
    <n v="1"/>
    <m/>
    <s v=""/>
    <n v="0"/>
    <s v="X"/>
    <n v="1"/>
    <s v=""/>
    <s v=""/>
    <s v=""/>
    <s v=""/>
    <n v="6"/>
    <n v="0"/>
    <m/>
    <n v="-534"/>
    <n v="0"/>
    <s v=""/>
    <s v=""/>
  </r>
  <r>
    <n v="879"/>
    <s v="3210501151200"/>
    <s v="ADAPT PCAN/USB OPTO-DECOUPLED"/>
    <s v="1800108797"/>
    <s v="160"/>
    <d v="2024-06-16T00:00:00"/>
    <s v=""/>
    <s v="4200569720"/>
    <s v="20"/>
    <d v="2024-07-08T00:00:00"/>
    <d v="2024-07-08T00:00:00"/>
    <s v=""/>
    <d v="2024-07-22T00:00:00"/>
    <n v="30"/>
    <n v="8"/>
    <s v="Liberado"/>
    <n v="2"/>
    <n v="2"/>
    <n v="2"/>
    <n v="0"/>
    <n v="2"/>
    <n v="0"/>
    <s v="X"/>
    <s v="0.00"/>
    <s v=""/>
    <x v="39"/>
    <s v="PEAK SYSTEM TECHNIK"/>
    <s v="IPEH-002022"/>
    <s v=""/>
    <n v="0"/>
    <n v="0"/>
    <m/>
    <s v="7218|JA2586_1001"/>
    <n v="14"/>
    <s v="-"/>
    <m/>
    <s v="YES"/>
    <n v="2"/>
    <m/>
    <s v=""/>
    <n v="0"/>
    <s v="X"/>
    <n v="1"/>
    <s v=""/>
    <s v=""/>
    <s v=""/>
    <s v=""/>
    <n v="6"/>
    <n v="0"/>
    <m/>
    <n v="-557"/>
    <n v="0"/>
    <s v=""/>
    <s v=""/>
  </r>
  <r>
    <n v="880"/>
    <s v="1279901170900"/>
    <s v="COMPASS PARA A320"/>
    <s v="1800108798"/>
    <s v="10"/>
    <d v="2024-06-16T00:00:00"/>
    <s v=""/>
    <s v="4200569673"/>
    <s v="20"/>
    <d v="2024-07-08T00:00:00"/>
    <d v="2024-07-08T00:00:00"/>
    <s v=""/>
    <d v="2025-01-30T00:00:00"/>
    <n v="135"/>
    <n v="8"/>
    <s v="Liberado"/>
    <n v="1"/>
    <n v="1"/>
    <n v="1"/>
    <n v="0"/>
    <n v="1"/>
    <n v="0"/>
    <s v="X"/>
    <s v="0.00"/>
    <s v=""/>
    <x v="69"/>
    <s v="SIMTEK"/>
    <s v="10-7133"/>
    <s v=""/>
    <n v="1"/>
    <n v="1"/>
    <m/>
    <s v="7218|JA2583_1001"/>
    <n v="206"/>
    <s v="-"/>
    <m/>
    <s v="YES"/>
    <n v="1"/>
    <m/>
    <s v=""/>
    <n v="0"/>
    <s v="X"/>
    <n v="1"/>
    <s v=""/>
    <s v=""/>
    <s v=""/>
    <s v=""/>
    <n v="6"/>
    <n v="0"/>
    <m/>
    <n v="-365"/>
    <n v="0"/>
    <s v=""/>
    <s v=""/>
  </r>
  <r>
    <n v="881"/>
    <s v="1390701500700"/>
    <s v="MOD MCDU SEQ27901 C/DISPLAY"/>
    <s v="1800108798"/>
    <s v="20"/>
    <d v="2024-06-16T00:00:00"/>
    <s v=""/>
    <s v="4200567534"/>
    <s v="10"/>
    <d v="2024-06-18T00:00:00"/>
    <d v="2024-06-21T00:00:00"/>
    <s v=""/>
    <d v="2024-12-30T00:00:00"/>
    <n v="130"/>
    <n v="8"/>
    <s v="Liberado"/>
    <n v="2"/>
    <n v="2"/>
    <n v="2"/>
    <n v="0"/>
    <n v="2"/>
    <n v="0"/>
    <s v="X"/>
    <s v="0.00"/>
    <s v=""/>
    <x v="2"/>
    <s v="GRABYSUR"/>
    <s v="GR-SEQ27901"/>
    <s v=""/>
    <n v="2"/>
    <n v="1"/>
    <m/>
    <s v="7218|JA2583_1001"/>
    <n v="195"/>
    <s v="-"/>
    <m/>
    <s v="YES"/>
    <n v="2"/>
    <m/>
    <s v=""/>
    <n v="0"/>
    <s v="X"/>
    <n v="1"/>
    <s v=""/>
    <s v=""/>
    <s v=""/>
    <s v=""/>
    <n v="6"/>
    <n v="0"/>
    <m/>
    <n v="-396"/>
    <n v="0"/>
    <s v=""/>
    <s v=""/>
  </r>
  <r>
    <n v="882"/>
    <s v="1124510125000"/>
    <s v="SWITCH MAGNETICO SPDT 28VDC 200MA C/FUS"/>
    <s v="1800108799"/>
    <s v="10"/>
    <d v="2024-06-16T00:00:00"/>
    <s v=""/>
    <s v="4200567900"/>
    <s v="110"/>
    <d v="2024-06-20T00:00:00"/>
    <d v="2024-06-21T00:00:00"/>
    <s v=""/>
    <d v="2024-08-01T00:00:00"/>
    <n v="55"/>
    <n v="8"/>
    <s v="Liberado"/>
    <n v="290"/>
    <n v="290"/>
    <n v="290"/>
    <n v="0"/>
    <n v="290"/>
    <n v="0"/>
    <s v="X"/>
    <s v="0.00"/>
    <s v=""/>
    <x v="58"/>
    <s v="E.T.A."/>
    <s v="9510-G111-P1F1-Z0R2B2"/>
    <s v=""/>
    <n v="0"/>
    <n v="0"/>
    <m/>
    <s v="7218|JA2583_1001"/>
    <n v="42"/>
    <s v="-"/>
    <m/>
    <s v="YES"/>
    <n v="290"/>
    <m/>
    <s v=""/>
    <n v="0"/>
    <s v="X"/>
    <n v="1"/>
    <s v=""/>
    <s v=""/>
    <s v=""/>
    <s v=""/>
    <n v="6"/>
    <n v="0"/>
    <m/>
    <n v="-547"/>
    <n v="0"/>
    <s v=""/>
    <s v=""/>
  </r>
  <r>
    <n v="883"/>
    <s v="1124510125200"/>
    <s v="SWITCH MAGNETICO SPDT 28VDC 5A VERDE C/D"/>
    <s v="1800108799"/>
    <s v="20"/>
    <d v="2024-06-16T00:00:00"/>
    <s v=""/>
    <s v="4200568263"/>
    <s v="10"/>
    <d v="2024-06-24T00:00:00"/>
    <d v="2024-06-25T00:00:00"/>
    <s v=""/>
    <d v="2024-08-05T00:00:00"/>
    <n v="39"/>
    <n v="8"/>
    <s v="Liberado"/>
    <n v="24"/>
    <n v="24"/>
    <n v="24"/>
    <n v="0"/>
    <n v="24"/>
    <n v="0"/>
    <s v="X"/>
    <s v="0.00"/>
    <s v=""/>
    <x v="58"/>
    <s v="E.T.A."/>
    <s v="9510-G111-P1F1-Z0R2A2-5A"/>
    <s v=""/>
    <n v="0"/>
    <n v="0"/>
    <m/>
    <s v="7218|JA2583_1001"/>
    <n v="42"/>
    <s v="-"/>
    <m/>
    <s v="YES"/>
    <n v="24"/>
    <m/>
    <s v=""/>
    <n v="0"/>
    <s v="X"/>
    <n v="1"/>
    <s v=""/>
    <s v=""/>
    <s v=""/>
    <s v=""/>
    <n v="6"/>
    <n v="0"/>
    <m/>
    <n v="-543"/>
    <n v="0"/>
    <s v=""/>
    <s v=""/>
  </r>
  <r>
    <n v="884"/>
    <s v="1124510125300"/>
    <s v="SWITCH MAGNETICO SPDT 28VDC 7A 200MA C/D"/>
    <s v="1800108799"/>
    <s v="30"/>
    <d v="2024-06-16T00:00:00"/>
    <s v=""/>
    <s v="4200568263"/>
    <s v="20"/>
    <d v="2024-06-24T00:00:00"/>
    <d v="2024-06-25T00:00:00"/>
    <s v=""/>
    <d v="2024-08-05T00:00:00"/>
    <n v="39"/>
    <n v="8"/>
    <s v="Liberado"/>
    <n v="5"/>
    <n v="10"/>
    <n v="10"/>
    <n v="0"/>
    <n v="10"/>
    <n v="0"/>
    <s v="X"/>
    <s v="0.00"/>
    <s v=""/>
    <x v="58"/>
    <s v="E.T.A."/>
    <s v="9510-G111-P1F1-Z0R2A2-7A"/>
    <s v=""/>
    <n v="0"/>
    <n v="0"/>
    <m/>
    <s v="7218|JA2583_1001"/>
    <n v="42"/>
    <s v="-"/>
    <m/>
    <s v="YES"/>
    <n v="10"/>
    <m/>
    <s v=""/>
    <n v="0"/>
    <s v="X"/>
    <n v="1"/>
    <s v=""/>
    <s v=""/>
    <s v=""/>
    <s v=""/>
    <n v="6"/>
    <n v="0"/>
    <m/>
    <n v="-543"/>
    <n v="0"/>
    <s v=""/>
    <s v=""/>
  </r>
  <r>
    <n v="885"/>
    <s v="1124510125400"/>
    <s v="SWITCH MAGNETICO SPDT 28VDC 7.5A 200MA C"/>
    <s v="1800108799"/>
    <s v="40"/>
    <d v="2024-06-16T00:00:00"/>
    <s v=""/>
    <s v="4200568263"/>
    <s v="30"/>
    <d v="2024-06-24T00:00:00"/>
    <d v="2024-06-25T00:00:00"/>
    <s v=""/>
    <d v="2024-08-05T00:00:00"/>
    <n v="39"/>
    <n v="8"/>
    <s v="Liberado"/>
    <n v="27"/>
    <n v="27"/>
    <n v="27"/>
    <n v="0"/>
    <n v="27"/>
    <n v="0"/>
    <s v="X"/>
    <s v="0.00"/>
    <s v=""/>
    <x v="58"/>
    <s v="E.T.A."/>
    <s v="9510-G111-P1F1-Z0R2A2-7.5A"/>
    <s v=""/>
    <n v="0"/>
    <n v="0"/>
    <m/>
    <s v="7218|JA2583_1001"/>
    <n v="42"/>
    <s v="-"/>
    <m/>
    <s v="YES"/>
    <n v="27"/>
    <m/>
    <s v=""/>
    <n v="0"/>
    <s v="X"/>
    <n v="1"/>
    <s v=""/>
    <s v=""/>
    <s v=""/>
    <s v=""/>
    <n v="6"/>
    <n v="0"/>
    <m/>
    <n v="-543"/>
    <n v="0"/>
    <s v=""/>
    <s v=""/>
  </r>
  <r>
    <n v="886"/>
    <s v="1124510125500"/>
    <s v="SWITCH MAGNETICO SPDT 28VDC 10A 200MA C/"/>
    <s v="1800108799"/>
    <s v="50"/>
    <d v="2024-06-16T00:00:00"/>
    <s v=""/>
    <s v="4200568263"/>
    <s v="40"/>
    <d v="2024-06-24T00:00:00"/>
    <d v="2024-06-25T00:00:00"/>
    <s v=""/>
    <d v="2024-08-05T00:00:00"/>
    <n v="45"/>
    <n v="8"/>
    <s v="Liberado"/>
    <n v="5"/>
    <n v="10"/>
    <n v="10"/>
    <n v="0"/>
    <n v="10"/>
    <n v="0"/>
    <s v="X"/>
    <s v="0.00"/>
    <s v=""/>
    <x v="58"/>
    <s v="E.T.A."/>
    <s v="9510-G111-P1F1-Z0R2A2-10A"/>
    <s v=""/>
    <n v="0"/>
    <n v="0"/>
    <m/>
    <s v="7218|JA2583_1001"/>
    <n v="42"/>
    <s v="-"/>
    <m/>
    <s v="YES"/>
    <n v="10"/>
    <m/>
    <s v=""/>
    <n v="0"/>
    <s v="X"/>
    <n v="1"/>
    <s v=""/>
    <s v=""/>
    <s v=""/>
    <s v=""/>
    <n v="6"/>
    <n v="0"/>
    <m/>
    <n v="-543"/>
    <n v="0"/>
    <s v=""/>
    <s v=""/>
  </r>
  <r>
    <n v="887"/>
    <s v="1124510125600"/>
    <s v="SWITCH MAGNETICO SPDT 28VDC 15A 200MA C/"/>
    <s v="1800108799"/>
    <s v="60"/>
    <d v="2024-06-16T00:00:00"/>
    <s v=""/>
    <s v="4200568263"/>
    <s v="50"/>
    <d v="2024-06-24T00:00:00"/>
    <d v="2024-06-25T00:00:00"/>
    <s v=""/>
    <d v="2024-08-05T00:00:00"/>
    <n v="39"/>
    <n v="8"/>
    <s v="Liberado"/>
    <n v="6"/>
    <n v="10"/>
    <n v="10"/>
    <n v="0"/>
    <n v="10"/>
    <n v="0"/>
    <s v="X"/>
    <s v="0.00"/>
    <s v=""/>
    <x v="58"/>
    <s v="E.T.A."/>
    <s v="9510-G111-P1F1-Z0R2A2-15A"/>
    <s v=""/>
    <n v="0"/>
    <n v="0"/>
    <m/>
    <s v="7218|JA2583_1001"/>
    <n v="42"/>
    <s v="-"/>
    <m/>
    <s v="YES"/>
    <n v="10"/>
    <m/>
    <s v=""/>
    <n v="0"/>
    <s v="X"/>
    <n v="1"/>
    <s v=""/>
    <s v=""/>
    <s v=""/>
    <s v=""/>
    <n v="6"/>
    <n v="0"/>
    <m/>
    <n v="-543"/>
    <n v="0"/>
    <s v=""/>
    <s v=""/>
  </r>
  <r>
    <n v="888"/>
    <s v="1124510125700"/>
    <s v="SWITCH MAGNETICO SPDT 28VDC 20A 200MA C/"/>
    <s v="1800108799"/>
    <s v="70"/>
    <d v="2024-06-16T00:00:00"/>
    <s v=""/>
    <s v="4200568263"/>
    <s v="60"/>
    <d v="2024-06-24T00:00:00"/>
    <d v="2024-06-25T00:00:00"/>
    <s v=""/>
    <d v="2024-08-05T00:00:00"/>
    <n v="39"/>
    <n v="8"/>
    <s v="Liberado"/>
    <n v="5"/>
    <n v="10"/>
    <n v="10"/>
    <n v="0"/>
    <n v="10"/>
    <n v="0"/>
    <s v="X"/>
    <s v="0.00"/>
    <s v=""/>
    <x v="58"/>
    <s v="E.T.A."/>
    <s v="9510-G111-P1F1-Z0R2A2-20A"/>
    <s v=""/>
    <n v="0"/>
    <n v="0"/>
    <m/>
    <s v="7218|JA2583_1001"/>
    <n v="42"/>
    <s v="-"/>
    <m/>
    <s v="YES"/>
    <n v="10"/>
    <m/>
    <s v=""/>
    <n v="0"/>
    <s v="X"/>
    <n v="1"/>
    <s v=""/>
    <s v=""/>
    <s v=""/>
    <s v=""/>
    <n v="6"/>
    <n v="0"/>
    <m/>
    <n v="-543"/>
    <n v="0"/>
    <s v=""/>
    <s v=""/>
  </r>
  <r>
    <n v="889"/>
    <s v="1124510125900"/>
    <s v="SWITCH MAGNETICO SPDT 28VDC 35A 200MA C/"/>
    <s v="1800108799"/>
    <s v="80"/>
    <d v="2024-06-16T00:00:00"/>
    <s v=""/>
    <s v="4200568263"/>
    <s v="70"/>
    <d v="2024-06-24T00:00:00"/>
    <d v="2024-06-25T00:00:00"/>
    <s v=""/>
    <d v="2024-08-05T00:00:00"/>
    <n v="39"/>
    <n v="8"/>
    <s v="Liberado"/>
    <n v="5"/>
    <n v="10"/>
    <n v="10"/>
    <n v="0"/>
    <n v="10"/>
    <n v="0"/>
    <s v="X"/>
    <s v="0.00"/>
    <s v=""/>
    <x v="58"/>
    <s v="E.T.A."/>
    <s v="9510-G111-P1F1-Z0R2A2-35A"/>
    <s v=""/>
    <n v="0"/>
    <n v="0"/>
    <m/>
    <s v="7218|JA2583_1001"/>
    <n v="42"/>
    <s v="-"/>
    <m/>
    <s v="YES"/>
    <n v="10"/>
    <m/>
    <s v=""/>
    <n v="0"/>
    <s v="X"/>
    <n v="1"/>
    <s v=""/>
    <s v=""/>
    <s v=""/>
    <s v=""/>
    <n v="6"/>
    <n v="0"/>
    <m/>
    <n v="-543"/>
    <n v="0"/>
    <s v=""/>
    <s v=""/>
  </r>
  <r>
    <n v="890"/>
    <s v="1124510126000"/>
    <s v="SWITCH MAGNETICO SPDT 28VDC 50A 200MA C/"/>
    <s v="1800108799"/>
    <s v="90"/>
    <d v="2024-06-16T00:00:00"/>
    <s v=""/>
    <s v="4200568263"/>
    <s v="80"/>
    <d v="2024-06-24T00:00:00"/>
    <d v="2024-06-25T00:00:00"/>
    <s v=""/>
    <d v="2024-08-05T00:00:00"/>
    <n v="39"/>
    <n v="8"/>
    <s v="Liberado"/>
    <n v="5"/>
    <n v="10"/>
    <n v="10"/>
    <n v="0"/>
    <n v="10"/>
    <n v="0"/>
    <s v="X"/>
    <s v="0.00"/>
    <s v=""/>
    <x v="58"/>
    <s v="E.T.A."/>
    <s v="9510-G111-P1F1-Z0R2A2-50A"/>
    <s v=""/>
    <n v="0"/>
    <n v="0"/>
    <m/>
    <s v="7218|JA2583_1001"/>
    <n v="42"/>
    <s v="-"/>
    <m/>
    <s v="YES"/>
    <n v="10"/>
    <m/>
    <s v=""/>
    <n v="0"/>
    <s v="X"/>
    <n v="1"/>
    <s v=""/>
    <s v=""/>
    <s v=""/>
    <s v=""/>
    <n v="6"/>
    <n v="0"/>
    <m/>
    <n v="-543"/>
    <n v="0"/>
    <s v=""/>
    <s v=""/>
  </r>
  <r>
    <n v="891"/>
    <s v="1124510126100"/>
    <s v="SWITCH MAGNETICO SPDT 28VDC 3A 200MA C/D"/>
    <s v="1800108799"/>
    <s v="100"/>
    <d v="2024-06-16T00:00:00"/>
    <s v=""/>
    <s v="4200568263"/>
    <s v="90"/>
    <d v="2024-06-24T00:00:00"/>
    <d v="2024-06-25T00:00:00"/>
    <s v=""/>
    <d v="2024-08-05T00:00:00"/>
    <n v="39"/>
    <n v="8"/>
    <s v="Liberado"/>
    <n v="113"/>
    <n v="113"/>
    <n v="113"/>
    <n v="0"/>
    <n v="113"/>
    <n v="0"/>
    <s v="X"/>
    <s v="0.00"/>
    <s v=""/>
    <x v="58"/>
    <s v="E.T.A."/>
    <s v="9510-G111-P1F1-Z0R2A2-3A"/>
    <s v=""/>
    <n v="0"/>
    <n v="0"/>
    <m/>
    <s v="7218|JA2583_1001"/>
    <n v="42"/>
    <s v="-"/>
    <m/>
    <s v="YES"/>
    <n v="113"/>
    <m/>
    <s v=""/>
    <n v="0"/>
    <s v="X"/>
    <n v="1"/>
    <s v=""/>
    <s v=""/>
    <s v=""/>
    <s v=""/>
    <n v="6"/>
    <n v="0"/>
    <m/>
    <n v="-543"/>
    <n v="0"/>
    <s v=""/>
    <s v=""/>
  </r>
  <r>
    <n v="892"/>
    <s v="1128990390300"/>
    <s v="ANILLO BLOQUEO OFF ROJO"/>
    <s v="1800108799"/>
    <s v="110"/>
    <d v="2024-06-16T00:00:00"/>
    <s v=""/>
    <s v="4200568263"/>
    <s v="100"/>
    <d v="2024-06-24T00:00:00"/>
    <d v="2024-06-25T00:00:00"/>
    <s v=""/>
    <d v="2024-08-05T00:00:00"/>
    <n v="85"/>
    <n v="8"/>
    <s v="Liberado"/>
    <n v="25"/>
    <n v="25"/>
    <n v="25"/>
    <n v="0"/>
    <n v="25"/>
    <n v="0"/>
    <s v="X"/>
    <s v="0.00"/>
    <s v=""/>
    <x v="58"/>
    <s v="E.T.A."/>
    <s v="Y 307 005 01"/>
    <s v=""/>
    <n v="0"/>
    <n v="0"/>
    <m/>
    <s v="7218|JA2583_1001"/>
    <n v="42"/>
    <s v="-"/>
    <m/>
    <s v="YES"/>
    <n v="25"/>
    <m/>
    <s v=""/>
    <n v="0"/>
    <s v="X"/>
    <n v="1"/>
    <s v=""/>
    <s v=""/>
    <s v=""/>
    <s v=""/>
    <n v="6"/>
    <n v="0"/>
    <m/>
    <n v="-543"/>
    <n v="0"/>
    <s v=""/>
    <s v=""/>
  </r>
  <r>
    <n v="893"/>
    <s v="1128990400100"/>
    <s v="INSERTO MARCAJE NEGRO 50A PULS CONFI A/B"/>
    <s v="1800108799"/>
    <s v="120"/>
    <d v="2024-06-16T00:00:00"/>
    <s v=""/>
    <s v="4200567900"/>
    <s v="180"/>
    <d v="2024-06-20T00:00:00"/>
    <d v="2024-06-21T00:00:00"/>
    <s v=""/>
    <d v="2024-08-01T00:00:00"/>
    <n v="85"/>
    <n v="8"/>
    <s v="Liberado"/>
    <n v="24"/>
    <n v="24"/>
    <n v="24"/>
    <n v="0"/>
    <n v="24"/>
    <n v="0"/>
    <s v="X"/>
    <s v="0.00"/>
    <s v=""/>
    <x v="58"/>
    <s v="E.T.A."/>
    <s v="X 222 175 19"/>
    <s v=""/>
    <n v="0"/>
    <n v="0"/>
    <m/>
    <s v="7218|JA2583_1001"/>
    <n v="42"/>
    <s v="-"/>
    <m/>
    <s v="YES"/>
    <n v="24"/>
    <m/>
    <s v=""/>
    <n v="0"/>
    <s v="X"/>
    <n v="1"/>
    <s v=""/>
    <s v=""/>
    <s v=""/>
    <s v=""/>
    <n v="6"/>
    <n v="0"/>
    <m/>
    <n v="-547"/>
    <n v="0"/>
    <s v=""/>
    <s v=""/>
  </r>
  <r>
    <n v="894"/>
    <s v="1128990400200"/>
    <s v="INSERTO MARCAJE NEGRO 15A PULS CONFI A/B"/>
    <s v="1800108799"/>
    <s v="130"/>
    <d v="2024-06-16T00:00:00"/>
    <s v=""/>
    <s v="4200567900"/>
    <s v="120"/>
    <d v="2024-06-20T00:00:00"/>
    <d v="2024-06-21T00:00:00"/>
    <s v=""/>
    <d v="2024-08-01T00:00:00"/>
    <n v="55"/>
    <n v="8"/>
    <s v="Liberado"/>
    <n v="4"/>
    <n v="4"/>
    <n v="4"/>
    <n v="0"/>
    <n v="4"/>
    <n v="0"/>
    <s v="X"/>
    <s v="0.00"/>
    <s v=""/>
    <x v="58"/>
    <s v="E.T.A."/>
    <s v="X 222 175 12"/>
    <s v=""/>
    <n v="0"/>
    <n v="0"/>
    <m/>
    <s v="7218|JA2583_1001"/>
    <n v="42"/>
    <s v="-"/>
    <m/>
    <s v="YES"/>
    <n v="4"/>
    <m/>
    <s v=""/>
    <n v="0"/>
    <s v="X"/>
    <n v="1"/>
    <s v=""/>
    <s v=""/>
    <s v=""/>
    <s v=""/>
    <n v="6"/>
    <n v="0"/>
    <m/>
    <n v="-547"/>
    <n v="0"/>
    <s v=""/>
    <s v=""/>
  </r>
  <r>
    <n v="895"/>
    <s v="1128990400300"/>
    <s v="INSERTO MARCAJE NEGRO 20A PULS CONFI A/B"/>
    <s v="1800108799"/>
    <s v="140"/>
    <d v="2024-06-16T00:00:00"/>
    <s v=""/>
    <s v="4200567900"/>
    <s v="130"/>
    <d v="2024-06-20T00:00:00"/>
    <d v="2024-06-21T00:00:00"/>
    <s v=""/>
    <d v="2024-08-01T00:00:00"/>
    <n v="50"/>
    <n v="8"/>
    <s v="Liberado"/>
    <n v="6"/>
    <n v="6"/>
    <n v="6"/>
    <n v="0"/>
    <n v="6"/>
    <n v="0"/>
    <s v="X"/>
    <s v="0.00"/>
    <s v=""/>
    <x v="58"/>
    <s v="E.T.A."/>
    <s v="X 222 175 13"/>
    <s v=""/>
    <n v="0"/>
    <n v="0"/>
    <m/>
    <s v="7218|JA2583_1001"/>
    <n v="42"/>
    <s v="-"/>
    <m/>
    <s v="YES"/>
    <n v="6"/>
    <m/>
    <s v=""/>
    <n v="0"/>
    <s v="X"/>
    <n v="1"/>
    <s v=""/>
    <s v=""/>
    <s v=""/>
    <s v=""/>
    <n v="6"/>
    <n v="0"/>
    <m/>
    <n v="-547"/>
    <n v="0"/>
    <s v=""/>
    <s v=""/>
  </r>
  <r>
    <n v="896"/>
    <s v="1128990400400"/>
    <s v="INSERTO MARCAJE NEGRO 10A PULS CONFI A/B"/>
    <s v="1800108799"/>
    <s v="150"/>
    <d v="2024-06-16T00:00:00"/>
    <s v=""/>
    <s v="4200567900"/>
    <s v="140"/>
    <d v="2024-06-20T00:00:00"/>
    <d v="2024-06-21T00:00:00"/>
    <s v=""/>
    <d v="2024-08-01T00:00:00"/>
    <n v="55"/>
    <n v="8"/>
    <s v="Liberado"/>
    <n v="30"/>
    <n v="30"/>
    <n v="30"/>
    <n v="0"/>
    <n v="30"/>
    <n v="0"/>
    <s v="X"/>
    <s v="0.00"/>
    <s v=""/>
    <x v="58"/>
    <s v="E.T.A."/>
    <s v="X 222 175 11"/>
    <s v=""/>
    <n v="0"/>
    <n v="0"/>
    <m/>
    <s v="7218|JA2583_1001"/>
    <n v="42"/>
    <s v="-"/>
    <m/>
    <s v="YES"/>
    <n v="30"/>
    <m/>
    <s v=""/>
    <n v="0"/>
    <s v="X"/>
    <n v="1"/>
    <s v=""/>
    <s v=""/>
    <s v=""/>
    <s v=""/>
    <n v="6"/>
    <n v="0"/>
    <m/>
    <n v="-547"/>
    <n v="0"/>
    <s v=""/>
    <s v=""/>
  </r>
  <r>
    <n v="897"/>
    <s v="1128990400800"/>
    <s v="INSERTO MARCAJE NEGRO 3A PULS CONFIG A/B"/>
    <s v="1800108799"/>
    <s v="160"/>
    <d v="2024-06-16T00:00:00"/>
    <s v=""/>
    <s v="4200567900"/>
    <s v="150"/>
    <d v="2024-06-20T00:00:00"/>
    <d v="2024-06-21T00:00:00"/>
    <s v=""/>
    <d v="2024-08-01T00:00:00"/>
    <n v="60"/>
    <n v="8"/>
    <s v="Liberado"/>
    <n v="178"/>
    <n v="178"/>
    <n v="178"/>
    <n v="0"/>
    <n v="178"/>
    <n v="0"/>
    <s v="X"/>
    <s v="0.00"/>
    <s v=""/>
    <x v="58"/>
    <s v="E.T.A."/>
    <s v="X 222 175 07"/>
    <s v=""/>
    <n v="0"/>
    <n v="0"/>
    <m/>
    <s v="7218|JA2583_1001"/>
    <n v="42"/>
    <s v="-"/>
    <m/>
    <s v="YES"/>
    <n v="178"/>
    <m/>
    <s v=""/>
    <n v="0"/>
    <s v="X"/>
    <n v="1"/>
    <s v=""/>
    <s v=""/>
    <s v=""/>
    <s v=""/>
    <n v="6"/>
    <n v="0"/>
    <m/>
    <n v="-547"/>
    <n v="0"/>
    <s v=""/>
    <s v=""/>
  </r>
  <r>
    <n v="898"/>
    <s v="1128990400900"/>
    <s v="INSERTO MARCAJE NEGRO 5A PULS CONFIG A/B"/>
    <s v="1800108799"/>
    <s v="170"/>
    <d v="2024-06-16T00:00:00"/>
    <s v=""/>
    <s v="4200567900"/>
    <s v="160"/>
    <d v="2024-06-20T00:00:00"/>
    <d v="2024-06-21T00:00:00"/>
    <s v=""/>
    <d v="2024-08-01T00:00:00"/>
    <n v="60"/>
    <n v="8"/>
    <s v="Liberado"/>
    <n v="31"/>
    <n v="31"/>
    <n v="31"/>
    <n v="0"/>
    <n v="31"/>
    <n v="0"/>
    <s v="X"/>
    <s v="0.00"/>
    <s v=""/>
    <x v="58"/>
    <s v="E.T.A."/>
    <s v="X 222 175 08"/>
    <s v=""/>
    <n v="0"/>
    <n v="0"/>
    <m/>
    <s v="7218|JA2583_1001"/>
    <n v="42"/>
    <s v="-"/>
    <m/>
    <s v="YES"/>
    <n v="31"/>
    <m/>
    <s v=""/>
    <n v="0"/>
    <s v="X"/>
    <n v="1"/>
    <s v=""/>
    <s v=""/>
    <s v=""/>
    <s v=""/>
    <n v="6"/>
    <n v="0"/>
    <m/>
    <n v="-547"/>
    <n v="0"/>
    <s v=""/>
    <s v=""/>
  </r>
  <r>
    <n v="899"/>
    <s v="1128990401100"/>
    <s v="INSERTO MARCAJE NEGRO 25A PULS CONFI A/B"/>
    <s v="1800108799"/>
    <s v="180"/>
    <d v="2024-06-16T00:00:00"/>
    <s v=""/>
    <s v="4200567900"/>
    <s v="170"/>
    <d v="2024-06-20T00:00:00"/>
    <d v="2024-06-21T00:00:00"/>
    <s v=""/>
    <d v="2024-08-01T00:00:00"/>
    <n v="60"/>
    <n v="8"/>
    <s v="Liberado"/>
    <n v="4"/>
    <n v="4"/>
    <n v="4"/>
    <n v="0"/>
    <n v="4"/>
    <n v="0"/>
    <s v="X"/>
    <s v="0.00"/>
    <s v=""/>
    <x v="58"/>
    <s v="E.T.A."/>
    <s v="X 222 175 14"/>
    <s v=""/>
    <n v="0"/>
    <n v="0"/>
    <m/>
    <s v="7218|JA2583_1001"/>
    <n v="42"/>
    <s v="-"/>
    <m/>
    <s v="YES"/>
    <n v="4"/>
    <m/>
    <s v=""/>
    <n v="0"/>
    <s v="X"/>
    <n v="1"/>
    <s v=""/>
    <s v=""/>
    <s v=""/>
    <s v=""/>
    <n v="6"/>
    <n v="0"/>
    <m/>
    <n v="-547"/>
    <n v="0"/>
    <s v=""/>
    <s v=""/>
  </r>
  <r>
    <n v="900"/>
    <s v="1128990401500"/>
    <s v="INSERTO MARCAJE NEGRO 7,5A PULS CONF A/B"/>
    <s v="1800108799"/>
    <s v="190"/>
    <d v="2024-06-16T00:00:00"/>
    <s v=""/>
    <s v="4200567900"/>
    <s v="190"/>
    <d v="2024-06-20T00:00:00"/>
    <d v="2024-06-21T00:00:00"/>
    <s v=""/>
    <d v="2024-08-01T00:00:00"/>
    <n v="85"/>
    <n v="8"/>
    <s v="Liberado"/>
    <n v="33"/>
    <n v="33"/>
    <n v="33"/>
    <n v="0"/>
    <n v="33"/>
    <n v="0"/>
    <s v="X"/>
    <s v="0.00"/>
    <s v=""/>
    <x v="58"/>
    <s v="E.T.A."/>
    <s v="X 222 175 09"/>
    <s v=""/>
    <n v="0"/>
    <n v="0"/>
    <m/>
    <s v="7218|JA2583_1001"/>
    <n v="42"/>
    <s v="-"/>
    <m/>
    <s v="YES"/>
    <n v="33"/>
    <m/>
    <s v=""/>
    <n v="0"/>
    <s v="X"/>
    <n v="1"/>
    <s v=""/>
    <s v=""/>
    <s v=""/>
    <s v=""/>
    <n v="6"/>
    <n v="0"/>
    <m/>
    <n v="-547"/>
    <n v="0"/>
    <s v=""/>
    <s v=""/>
  </r>
  <r>
    <n v="901"/>
    <s v="0970185470100"/>
    <s v="CARD SUPPORT 241VU"/>
    <s v="1800108820"/>
    <s v="10"/>
    <d v="2024-06-16T00:00:00"/>
    <s v=""/>
    <s v="4200568953"/>
    <s v="10"/>
    <d v="2024-07-01T00:00:00"/>
    <d v="2024-07-02T00:00:00"/>
    <s v=""/>
    <d v="2024-10-24T00:00:00"/>
    <n v="40"/>
    <n v="15"/>
    <s v="Liberado"/>
    <n v="1"/>
    <n v="1"/>
    <n v="1"/>
    <n v="0"/>
    <n v="1"/>
    <n v="0"/>
    <s v="X"/>
    <s v="0.00"/>
    <s v=""/>
    <x v="70"/>
    <s v="INDRA SISTEMAS S.A."/>
    <s v="0970185470100"/>
    <s v=""/>
    <n v="2"/>
    <n v="1"/>
    <m/>
    <s v="7218|JA2583_1001"/>
    <n v="115"/>
    <s v="-"/>
    <m/>
    <s v="YES"/>
    <n v="1"/>
    <m/>
    <s v=""/>
    <n v="0"/>
    <s v="X"/>
    <n v="1"/>
    <s v=""/>
    <s v=""/>
    <s v=""/>
    <s v=""/>
    <n v="6"/>
    <n v="0"/>
    <m/>
    <n v="-463"/>
    <n v="0"/>
    <s v=""/>
    <s v=""/>
  </r>
  <r>
    <n v="902"/>
    <s v="0970185470200"/>
    <s v="CARD SUPPORT 271VU"/>
    <s v="1800108820"/>
    <s v="20"/>
    <d v="2024-06-16T00:00:00"/>
    <s v=""/>
    <s v="4200568953"/>
    <s v="20"/>
    <d v="2024-07-01T00:00:00"/>
    <d v="2024-07-02T00:00:00"/>
    <s v=""/>
    <d v="2024-10-24T00:00:00"/>
    <n v="40"/>
    <n v="15"/>
    <s v="Liberado"/>
    <n v="5"/>
    <n v="5"/>
    <n v="5"/>
    <n v="0"/>
    <n v="5"/>
    <n v="0"/>
    <s v="X"/>
    <s v="0.00"/>
    <s v=""/>
    <x v="70"/>
    <s v="INDRA SISTEMAS S.A."/>
    <s v="0970185470200"/>
    <s v=""/>
    <n v="2"/>
    <n v="1"/>
    <m/>
    <s v="7218|JA2583_1001"/>
    <n v="115"/>
    <s v="-"/>
    <m/>
    <s v="YES"/>
    <n v="5"/>
    <m/>
    <s v=""/>
    <n v="0"/>
    <s v="X"/>
    <n v="1"/>
    <s v=""/>
    <s v=""/>
    <s v=""/>
    <s v=""/>
    <n v="6"/>
    <n v="0"/>
    <m/>
    <n v="-463"/>
    <n v="0"/>
    <s v=""/>
    <s v=""/>
  </r>
  <r>
    <n v="903"/>
    <s v="0970185470500"/>
    <s v="CARD SUPPORT 135VU"/>
    <s v="1800108820"/>
    <s v="30"/>
    <d v="2024-06-16T00:00:00"/>
    <s v=""/>
    <s v="4200568953"/>
    <s v="30"/>
    <d v="2024-07-01T00:00:00"/>
    <d v="2024-07-02T00:00:00"/>
    <s v=""/>
    <d v="2024-10-24T00:00:00"/>
    <n v="90"/>
    <n v="8"/>
    <s v="Liberado"/>
    <n v="1"/>
    <n v="1"/>
    <n v="1"/>
    <n v="0"/>
    <n v="1"/>
    <n v="0"/>
    <s v="X"/>
    <s v="0.00"/>
    <s v=""/>
    <x v="70"/>
    <s v="INDRA SISTEMAS S.A."/>
    <s v="0970185470500"/>
    <s v=""/>
    <n v="2"/>
    <n v="1"/>
    <m/>
    <s v="7218|JA2583_1001"/>
    <n v="115"/>
    <s v="-"/>
    <m/>
    <s v="YES"/>
    <n v="1"/>
    <m/>
    <s v=""/>
    <n v="0"/>
    <s v="X"/>
    <n v="1"/>
    <s v=""/>
    <s v=""/>
    <s v=""/>
    <s v=""/>
    <n v="6"/>
    <n v="0"/>
    <m/>
    <n v="-463"/>
    <n v="0"/>
    <s v=""/>
    <s v=""/>
  </r>
  <r>
    <n v="904"/>
    <s v="0970785011700"/>
    <s v="24VU PANEL"/>
    <s v="1800108820"/>
    <s v="40"/>
    <d v="2024-06-16T00:00:00"/>
    <s v=""/>
    <s v="4200570671"/>
    <s v="10"/>
    <d v="2024-07-15T00:00:00"/>
    <d v="2026-01-22T00:00:00"/>
    <s v=""/>
    <d v="2024-11-22T00:00:00"/>
    <n v="90"/>
    <n v="8"/>
    <s v="Liberado"/>
    <n v="1"/>
    <n v="1"/>
    <n v="1"/>
    <n v="0"/>
    <n v="1"/>
    <n v="0"/>
    <s v="X"/>
    <s v="0.00"/>
    <s v=""/>
    <x v="70"/>
    <s v="INDRA SISTEMAS S.A."/>
    <s v="0970785011700"/>
    <s v=""/>
    <n v="2"/>
    <n v="1"/>
    <m/>
    <s v="7218|JA2583_1001"/>
    <n v="130"/>
    <s v="-"/>
    <m/>
    <s v="YES"/>
    <n v="1"/>
    <m/>
    <s v=""/>
    <n v="0"/>
    <s v="X"/>
    <n v="1"/>
    <s v=""/>
    <s v=""/>
    <s v=""/>
    <s v=""/>
    <n v="6"/>
    <n v="0"/>
    <m/>
    <n v="-434"/>
    <n v="0"/>
    <s v=""/>
    <s v=""/>
  </r>
  <r>
    <n v="905"/>
    <s v="0970785241600"/>
    <s v="CHASSIS 24VU"/>
    <s v="1800108820"/>
    <s v="50"/>
    <d v="2024-06-16T00:00:00"/>
    <s v=""/>
    <s v="4200570671"/>
    <s v="20"/>
    <d v="2024-07-15T00:00:00"/>
    <d v="2026-01-22T00:00:00"/>
    <s v=""/>
    <d v="2026-01-24T00:00:00"/>
    <n v="90"/>
    <n v="8"/>
    <s v="Liberado"/>
    <n v="1"/>
    <n v="1"/>
    <n v="1"/>
    <n v="1"/>
    <n v="0"/>
    <n v="1"/>
    <s v=""/>
    <s v="182.95"/>
    <s v=""/>
    <x v="70"/>
    <s v="INDRA SISTEMAS S.A."/>
    <s v="0970785241600"/>
    <s v=""/>
    <n v="4"/>
    <n v="4"/>
    <m/>
    <s v="7218|JA2583_1001"/>
    <n v="558"/>
    <s v="-"/>
    <m/>
    <s v=""/>
    <s v=""/>
    <m/>
    <s v=""/>
    <n v="1"/>
    <s v=""/>
    <n v="0"/>
    <s v="4200570671"/>
    <s v=""/>
    <s v=""/>
    <s v=""/>
    <n v="6"/>
    <n v="1"/>
    <m/>
    <n v="-6"/>
    <n v="0"/>
    <s v=""/>
    <s v=""/>
  </r>
  <r>
    <n v="906"/>
    <s v="0970785241700"/>
    <s v="CAN SUPPORT 24VU"/>
    <s v="1800108820"/>
    <s v="60"/>
    <d v="2024-06-16T00:00:00"/>
    <s v=""/>
    <s v="4200570673"/>
    <s v="10"/>
    <d v="2024-07-15T00:00:00"/>
    <d v="2024-07-16T00:00:00"/>
    <s v=""/>
    <d v="2025-07-31T00:00:00"/>
    <n v="90"/>
    <n v="8"/>
    <s v="Liberado"/>
    <n v="1"/>
    <n v="1"/>
    <n v="1"/>
    <n v="0"/>
    <n v="1"/>
    <n v="0"/>
    <s v="X"/>
    <s v="0.00"/>
    <s v=""/>
    <x v="53"/>
    <s v="INDRA SISTEMAS S.A."/>
    <s v="0970785241700"/>
    <s v=""/>
    <n v="5"/>
    <n v="5"/>
    <m/>
    <s v="7218|JA2583_1001"/>
    <n v="381"/>
    <s v="-"/>
    <m/>
    <s v="YES"/>
    <n v="1"/>
    <m/>
    <s v=""/>
    <n v="0"/>
    <s v="X"/>
    <n v="1"/>
    <s v=""/>
    <s v=""/>
    <s v=""/>
    <s v=""/>
    <n v="6"/>
    <n v="0"/>
    <m/>
    <n v="-183"/>
    <n v="0"/>
    <s v=""/>
    <s v=""/>
  </r>
  <r>
    <n v="907"/>
    <s v="0970785470100"/>
    <s v="CARD SUPPORT 115VU"/>
    <s v="1800108820"/>
    <s v="70"/>
    <d v="2024-06-16T00:00:00"/>
    <s v=""/>
    <s v="4200570673"/>
    <s v="20"/>
    <d v="2024-07-15T00:00:00"/>
    <d v="2024-07-16T00:00:00"/>
    <s v=""/>
    <d v="2024-12-13T00:00:00"/>
    <n v="40"/>
    <n v="15"/>
    <s v="Liberado"/>
    <n v="1"/>
    <n v="1"/>
    <n v="1"/>
    <n v="0"/>
    <n v="1"/>
    <n v="0"/>
    <s v="X"/>
    <s v="0.00"/>
    <s v=""/>
    <x v="53"/>
    <s v="INDRA SISTEMAS S.A."/>
    <s v="0970785470100"/>
    <s v=""/>
    <n v="1"/>
    <n v="1"/>
    <m/>
    <s v="7218|JA2583_1001"/>
    <n v="151"/>
    <s v="-"/>
    <m/>
    <s v="YES"/>
    <n v="1"/>
    <m/>
    <s v=""/>
    <n v="0"/>
    <s v="X"/>
    <n v="1"/>
    <s v=""/>
    <s v=""/>
    <s v=""/>
    <s v=""/>
    <n v="6"/>
    <n v="0"/>
    <m/>
    <n v="-413"/>
    <n v="0"/>
    <s v=""/>
    <s v=""/>
  </r>
  <r>
    <n v="908"/>
    <s v="0970785470300"/>
    <s v="CARD SUPPORT 54 VU"/>
    <s v="1800108820"/>
    <s v="80"/>
    <d v="2024-06-16T00:00:00"/>
    <s v=""/>
    <s v="4200571231"/>
    <s v="10"/>
    <d v="2024-07-18T00:00:00"/>
    <d v="2024-07-18T00:00:00"/>
    <s v=""/>
    <d v="2024-11-22T00:00:00"/>
    <n v="40"/>
    <n v="15"/>
    <s v="Liberado"/>
    <n v="2"/>
    <n v="2"/>
    <n v="2"/>
    <n v="0"/>
    <n v="2"/>
    <n v="0"/>
    <s v="X"/>
    <s v="0.00"/>
    <s v=""/>
    <x v="70"/>
    <s v="INDRA SISTEMAS S.A."/>
    <s v="0970785470300"/>
    <s v=""/>
    <n v="2"/>
    <n v="1"/>
    <m/>
    <s v="7218|JA2583_1001"/>
    <n v="127"/>
    <s v="-"/>
    <m/>
    <s v="YES"/>
    <n v="2"/>
    <m/>
    <s v=""/>
    <n v="0"/>
    <s v="X"/>
    <n v="1"/>
    <s v=""/>
    <s v=""/>
    <s v=""/>
    <s v=""/>
    <n v="6"/>
    <n v="0"/>
    <m/>
    <n v="-434"/>
    <n v="0"/>
    <s v=""/>
    <s v=""/>
  </r>
  <r>
    <n v="909"/>
    <s v="0970785470400"/>
    <s v="CARD SUPPORT 110 VU"/>
    <s v="1800108820"/>
    <s v="90"/>
    <d v="2024-06-16T00:00:00"/>
    <s v=""/>
    <s v="4200571231"/>
    <s v="20"/>
    <d v="2024-07-18T00:00:00"/>
    <d v="2024-07-18T00:00:00"/>
    <s v=""/>
    <d v="2024-11-22T00:00:00"/>
    <n v="40"/>
    <n v="15"/>
    <s v="Liberado"/>
    <n v="1"/>
    <n v="1"/>
    <n v="1"/>
    <n v="0"/>
    <n v="1"/>
    <n v="0"/>
    <s v="X"/>
    <s v="0.00"/>
    <s v=""/>
    <x v="70"/>
    <s v="INDRA SISTEMAS S.A."/>
    <s v="0970785470400"/>
    <s v=""/>
    <n v="2"/>
    <n v="1"/>
    <m/>
    <s v="7218|JA2583_1001"/>
    <n v="127"/>
    <s v="-"/>
    <m/>
    <s v="YES"/>
    <n v="1"/>
    <m/>
    <s v=""/>
    <n v="0"/>
    <s v="X"/>
    <n v="1"/>
    <s v=""/>
    <s v=""/>
    <s v=""/>
    <s v=""/>
    <n v="6"/>
    <n v="0"/>
    <m/>
    <n v="-434"/>
    <n v="0"/>
    <s v=""/>
    <s v=""/>
  </r>
  <r>
    <n v="910"/>
    <s v="0970785470600"/>
    <s v="CARD SUPPORT 402VU"/>
    <s v="1800108820"/>
    <s v="100"/>
    <d v="2024-06-16T00:00:00"/>
    <s v=""/>
    <s v="4200571231"/>
    <s v="30"/>
    <d v="2024-07-18T00:00:00"/>
    <d v="2024-07-18T00:00:00"/>
    <s v=""/>
    <d v="2024-11-22T00:00:00"/>
    <n v="40"/>
    <n v="15"/>
    <s v="Liberado"/>
    <n v="1"/>
    <n v="1"/>
    <n v="1"/>
    <n v="0"/>
    <n v="1"/>
    <n v="0"/>
    <s v="X"/>
    <s v="0.00"/>
    <s v=""/>
    <x v="70"/>
    <s v="INDRA SISTEMAS S.A."/>
    <s v="0970785470600"/>
    <s v=""/>
    <n v="2"/>
    <n v="1"/>
    <m/>
    <s v="7218|JA2583_1001"/>
    <n v="127"/>
    <s v="-"/>
    <m/>
    <s v="YES"/>
    <n v="1"/>
    <m/>
    <s v=""/>
    <n v="0"/>
    <s v="X"/>
    <n v="1"/>
    <s v=""/>
    <s v=""/>
    <s v=""/>
    <s v=""/>
    <n v="6"/>
    <n v="0"/>
    <m/>
    <n v="-434"/>
    <n v="0"/>
    <s v=""/>
    <s v=""/>
  </r>
  <r>
    <n v="911"/>
    <s v="0970785470700"/>
    <s v="CARD SUPPORT 119VU"/>
    <s v="1800108820"/>
    <s v="110"/>
    <d v="2024-06-16T00:00:00"/>
    <s v=""/>
    <s v="4200571231"/>
    <s v="40"/>
    <d v="2024-07-18T00:00:00"/>
    <d v="2024-07-18T00:00:00"/>
    <s v=""/>
    <d v="2024-11-22T00:00:00"/>
    <n v="40"/>
    <n v="15"/>
    <s v="Liberado"/>
    <n v="1"/>
    <n v="1"/>
    <n v="1"/>
    <n v="0"/>
    <n v="1"/>
    <n v="0"/>
    <s v="X"/>
    <s v="0.00"/>
    <s v=""/>
    <x v="70"/>
    <s v="INDRA SISTEMAS S.A."/>
    <s v="0970785470700"/>
    <s v=""/>
    <n v="2"/>
    <n v="1"/>
    <m/>
    <s v="7218|JA2583_1001"/>
    <n v="127"/>
    <s v="-"/>
    <m/>
    <s v="YES"/>
    <n v="1"/>
    <m/>
    <s v=""/>
    <n v="0"/>
    <s v="X"/>
    <n v="1"/>
    <s v=""/>
    <s v=""/>
    <s v=""/>
    <s v=""/>
    <n v="6"/>
    <n v="0"/>
    <m/>
    <n v="-434"/>
    <n v="0"/>
    <s v=""/>
    <s v=""/>
  </r>
  <r>
    <n v="912"/>
    <s v="0970785470800"/>
    <s v="CARD SUPPORT 130VU"/>
    <s v="1800108820"/>
    <s v="120"/>
    <d v="2024-06-16T00:00:00"/>
    <s v=""/>
    <s v="4200570673"/>
    <s v="30"/>
    <d v="2024-07-15T00:00:00"/>
    <d v="2024-07-16T00:00:00"/>
    <s v=""/>
    <d v="2024-12-20T00:00:00"/>
    <n v="90"/>
    <n v="8"/>
    <s v="Liberado"/>
    <n v="1"/>
    <n v="1"/>
    <n v="1"/>
    <n v="0"/>
    <n v="1"/>
    <n v="0"/>
    <s v="X"/>
    <s v="0.00"/>
    <s v=""/>
    <x v="53"/>
    <s v="INDRA SISTEMAS S.A."/>
    <s v="0970785470800"/>
    <s v=""/>
    <n v="2"/>
    <n v="2"/>
    <m/>
    <s v="7218|JA2583_1001"/>
    <n v="158"/>
    <s v="-"/>
    <m/>
    <s v="YES"/>
    <n v="1"/>
    <m/>
    <s v=""/>
    <n v="0"/>
    <s v="X"/>
    <n v="1"/>
    <s v=""/>
    <s v=""/>
    <s v=""/>
    <s v=""/>
    <n v="6"/>
    <n v="0"/>
    <m/>
    <n v="-406"/>
    <n v="0"/>
    <s v=""/>
    <s v=""/>
  </r>
  <r>
    <n v="913"/>
    <s v="0970785470900"/>
    <s v="CARD SUPPORT 131VU"/>
    <s v="1800108820"/>
    <s v="130"/>
    <d v="2024-06-16T00:00:00"/>
    <s v=""/>
    <s v="4200570673"/>
    <s v="40"/>
    <d v="2024-07-15T00:00:00"/>
    <d v="2024-07-16T00:00:00"/>
    <s v=""/>
    <d v="2024-12-20T00:00:00"/>
    <n v="90"/>
    <n v="8"/>
    <s v="Liberado"/>
    <n v="1"/>
    <n v="1"/>
    <n v="1"/>
    <n v="0"/>
    <n v="1"/>
    <n v="0"/>
    <s v="X"/>
    <s v="0.00"/>
    <s v=""/>
    <x v="53"/>
    <s v="INDRA SISTEMAS S.A."/>
    <s v="0970785470900"/>
    <s v=""/>
    <n v="1"/>
    <n v="1"/>
    <m/>
    <s v="7218|JA2583_1001"/>
    <n v="158"/>
    <s v="-"/>
    <m/>
    <s v="YES"/>
    <n v="1"/>
    <m/>
    <s v=""/>
    <n v="0"/>
    <s v="X"/>
    <n v="1"/>
    <s v=""/>
    <s v=""/>
    <s v=""/>
    <s v=""/>
    <n v="6"/>
    <n v="0"/>
    <m/>
    <n v="-406"/>
    <n v="0"/>
    <s v=""/>
    <s v=""/>
  </r>
  <r>
    <n v="914"/>
    <s v="0971785310100"/>
    <s v="DBCU BUTTON DOOR"/>
    <s v="1800108821"/>
    <s v="10"/>
    <d v="2024-06-16T00:00:00"/>
    <s v=""/>
    <s v="4200568954"/>
    <s v="10"/>
    <d v="2024-07-01T00:00:00"/>
    <d v="2024-07-02T00:00:00"/>
    <s v=""/>
    <d v="2025-01-17T00:00:00"/>
    <n v="90"/>
    <n v="8"/>
    <s v="Liberado"/>
    <n v="1"/>
    <n v="1"/>
    <n v="1"/>
    <n v="0"/>
    <n v="1"/>
    <n v="0"/>
    <s v="X"/>
    <s v="0.00"/>
    <s v=""/>
    <x v="53"/>
    <s v="INDRA SISTEMAS S.A."/>
    <s v="0971785310100"/>
    <s v=""/>
    <n v="2"/>
    <n v="2"/>
    <m/>
    <s v="7218|JA2581_1001"/>
    <n v="200"/>
    <s v="-"/>
    <m/>
    <s v="YES"/>
    <n v="1"/>
    <m/>
    <s v=""/>
    <n v="0"/>
    <s v="X"/>
    <n v="1"/>
    <s v=""/>
    <s v=""/>
    <s v=""/>
    <s v=""/>
    <n v="6"/>
    <n v="0"/>
    <m/>
    <n v="-378"/>
    <n v="0"/>
    <s v=""/>
    <s v=""/>
  </r>
  <r>
    <n v="915"/>
    <s v="0971788310100"/>
    <s v="DBCU CONNECTION PLATE"/>
    <s v="1800108821"/>
    <s v="20"/>
    <d v="2024-06-16T00:00:00"/>
    <s v=""/>
    <s v="4200568954"/>
    <s v="20"/>
    <d v="2024-07-01T00:00:00"/>
    <d v="2024-07-02T00:00:00"/>
    <s v=""/>
    <d v="2025-01-16T00:00:00"/>
    <n v="90"/>
    <n v="8"/>
    <s v="Liberado"/>
    <n v="1"/>
    <n v="1"/>
    <n v="1"/>
    <n v="0"/>
    <n v="1"/>
    <n v="0"/>
    <s v="X"/>
    <s v="0.00"/>
    <s v=""/>
    <x v="53"/>
    <s v="INDRA SISTEMAS S.A."/>
    <s v="0971788310100"/>
    <s v=""/>
    <n v="2"/>
    <n v="2"/>
    <m/>
    <s v="7218|JA2581_1001"/>
    <n v="199"/>
    <s v="-"/>
    <m/>
    <s v="YES"/>
    <n v="1"/>
    <m/>
    <s v=""/>
    <n v="0"/>
    <s v="X"/>
    <n v="1"/>
    <s v=""/>
    <s v=""/>
    <s v=""/>
    <s v=""/>
    <n v="6"/>
    <n v="0"/>
    <m/>
    <n v="-379"/>
    <n v="0"/>
    <s v=""/>
    <s v=""/>
  </r>
  <r>
    <n v="916"/>
    <s v="1000954320003"/>
    <s v="RST PELMET AXI 43K 0.1% 15PPM 1/4W ROHS"/>
    <s v="1800108821"/>
    <s v="30"/>
    <d v="2024-06-16T00:00:00"/>
    <s v=""/>
    <s v="4200568748"/>
    <s v="80"/>
    <d v="2024-06-28T00:00:00"/>
    <d v="2024-06-28T00:00:00"/>
    <s v=""/>
    <d v="2024-07-17T00:00:00"/>
    <n v="40"/>
    <n v="8"/>
    <s v="Liberado"/>
    <n v="40"/>
    <n v="40"/>
    <n v="40"/>
    <n v="0"/>
    <n v="40"/>
    <n v="0"/>
    <s v="X"/>
    <s v="0.00"/>
    <s v=""/>
    <x v="15"/>
    <s v="TE CONNECTIVITY"/>
    <s v="H843K2BYA"/>
    <s v=""/>
    <n v="0"/>
    <n v="0"/>
    <m/>
    <s v="7218|JA2612_1001"/>
    <n v="19"/>
    <s v="-"/>
    <m/>
    <s v="YES"/>
    <n v="40"/>
    <m/>
    <s v=""/>
    <n v="0"/>
    <s v="X"/>
    <n v="1"/>
    <s v=""/>
    <s v=""/>
    <s v=""/>
    <s v=""/>
    <n v="6"/>
    <n v="0"/>
    <m/>
    <n v="-562"/>
    <n v="0"/>
    <s v=""/>
    <s v=""/>
  </r>
  <r>
    <n v="917"/>
    <s v="1002548203009"/>
    <s v="RST PELCAR 8K205% 1/4W 0207"/>
    <s v="1800108821"/>
    <s v="40"/>
    <d v="2024-06-16T00:00:00"/>
    <s v=""/>
    <s v="4200569759"/>
    <s v="90"/>
    <d v="2024-07-08T00:00:00"/>
    <d v="2024-07-17T00:00:00"/>
    <s v=""/>
    <d v="2024-07-15T00:00:00"/>
    <n v="100"/>
    <n v="8"/>
    <s v="Liberado"/>
    <n v="40"/>
    <n v="40"/>
    <n v="40"/>
    <n v="0"/>
    <n v="40"/>
    <n v="0"/>
    <s v="X"/>
    <s v="0.00"/>
    <s v=""/>
    <x v="9"/>
    <s v=""/>
    <s v=""/>
    <s v=""/>
    <n v="0"/>
    <n v="0"/>
    <m/>
    <s v="7218|JA2612_1001"/>
    <n v="7"/>
    <s v="-"/>
    <m/>
    <s v="YES"/>
    <n v="40"/>
    <m/>
    <s v=""/>
    <n v="0"/>
    <s v="X"/>
    <n v="1"/>
    <s v=""/>
    <s v=""/>
    <s v=""/>
    <s v=""/>
    <n v="6"/>
    <n v="0"/>
    <m/>
    <n v="-564"/>
    <n v="0"/>
    <s v=""/>
    <s v=""/>
  </r>
  <r>
    <n v="918"/>
    <s v="1139990091100"/>
    <s v="ZOCALO RELE CARRIL DIN P/RELE 4PCO"/>
    <s v="1800108821"/>
    <s v="50"/>
    <d v="2024-06-16T00:00:00"/>
    <s v=""/>
    <s v="4200568057"/>
    <s v="10"/>
    <d v="2024-06-21T00:00:00"/>
    <d v="2024-06-21T00:00:00"/>
    <s v=""/>
    <d v="2024-07-15T00:00:00"/>
    <n v="50"/>
    <n v="8"/>
    <s v="Liberado"/>
    <n v="10"/>
    <n v="10"/>
    <n v="10"/>
    <n v="0"/>
    <n v="10"/>
    <n v="0"/>
    <s v="X"/>
    <s v="0.00"/>
    <s v=""/>
    <x v="15"/>
    <s v="FINDER"/>
    <s v="96.72"/>
    <s v=""/>
    <n v="0"/>
    <n v="0"/>
    <m/>
    <s v="7218|JA2612_1001"/>
    <n v="24"/>
    <s v="-"/>
    <m/>
    <s v="YES"/>
    <n v="10"/>
    <m/>
    <s v=""/>
    <n v="0"/>
    <s v="X"/>
    <n v="1"/>
    <s v=""/>
    <s v=""/>
    <s v=""/>
    <s v=""/>
    <n v="6"/>
    <n v="0"/>
    <m/>
    <n v="-564"/>
    <n v="0"/>
    <s v=""/>
    <s v=""/>
  </r>
  <r>
    <n v="919"/>
    <s v="1139990091300"/>
    <s v="ZOCALO RELE 250VAC 35MM TOR AZUL P/56.34"/>
    <s v="1800108821"/>
    <s v="60"/>
    <d v="2024-06-16T00:00:00"/>
    <s v=""/>
    <s v="4200568061"/>
    <s v="10"/>
    <d v="2024-06-21T00:00:00"/>
    <d v="2024-06-21T00:00:00"/>
    <s v=""/>
    <d v="2024-07-15T00:00:00"/>
    <n v="40"/>
    <n v="8"/>
    <s v="Liberado"/>
    <n v="2"/>
    <n v="2"/>
    <n v="2"/>
    <n v="0"/>
    <n v="2"/>
    <n v="0"/>
    <s v="X"/>
    <s v="0.00"/>
    <s v=""/>
    <x v="61"/>
    <s v="FINDER"/>
    <s v="96.74SMA"/>
    <s v=""/>
    <n v="0"/>
    <n v="0"/>
    <m/>
    <s v="7218|JA2581_1001"/>
    <n v="24"/>
    <s v="-"/>
    <m/>
    <s v="YES"/>
    <n v="2"/>
    <m/>
    <s v=""/>
    <n v="0"/>
    <s v="X"/>
    <n v="1"/>
    <s v=""/>
    <s v=""/>
    <s v=""/>
    <s v=""/>
    <n v="6"/>
    <n v="0"/>
    <m/>
    <n v="-564"/>
    <n v="0"/>
    <s v=""/>
    <s v=""/>
  </r>
  <r>
    <n v="920"/>
    <s v="1142012242600"/>
    <s v="INDICADOR LED C/CUERP 24V PLASTIC NARANJ"/>
    <s v="1800108821"/>
    <s v="70"/>
    <d v="2024-06-16T00:00:00"/>
    <s v=""/>
    <s v="4200569759"/>
    <s v="100"/>
    <d v="2024-07-08T00:00:00"/>
    <d v="2024-07-17T00:00:00"/>
    <s v=""/>
    <d v="2024-07-29T00:00:00"/>
    <n v="40"/>
    <n v="8"/>
    <s v="Liberado"/>
    <n v="1"/>
    <n v="1"/>
    <n v="1"/>
    <n v="0"/>
    <n v="1"/>
    <n v="0"/>
    <s v="X"/>
    <s v="0.00"/>
    <s v=""/>
    <x v="9"/>
    <s v="SCHNEIDER ELECTRIC"/>
    <s v="ZB5AVB5"/>
    <s v=""/>
    <n v="0"/>
    <n v="0"/>
    <m/>
    <s v="7218|JA2612_1001"/>
    <n v="21"/>
    <s v="-"/>
    <m/>
    <s v="YES"/>
    <n v="1"/>
    <m/>
    <s v=""/>
    <n v="0"/>
    <s v="X"/>
    <n v="1"/>
    <s v=""/>
    <s v=""/>
    <s v=""/>
    <s v=""/>
    <n v="6"/>
    <n v="0"/>
    <m/>
    <n v="-550"/>
    <n v="0"/>
    <s v=""/>
    <s v=""/>
  </r>
  <r>
    <n v="921"/>
    <s v="1146093240100"/>
    <s v="AVISADOR LUMINOSO 24V AMBAR CAJA-BLANCA"/>
    <s v="1800108821"/>
    <s v="80"/>
    <d v="2024-06-16T00:00:00"/>
    <s v=""/>
    <s v="4200571051"/>
    <s v="10"/>
    <d v="2024-07-17T00:00:00"/>
    <d v="2024-07-17T00:00:00"/>
    <s v=""/>
    <d v="2024-07-26T00:00:00"/>
    <n v="40"/>
    <n v="8"/>
    <s v="Liberado"/>
    <n v="2"/>
    <n v="2"/>
    <n v="2"/>
    <n v="0"/>
    <n v="2"/>
    <n v="0"/>
    <s v="X"/>
    <s v="0.00"/>
    <s v=""/>
    <x v="15"/>
    <s v="E2S"/>
    <s v="L101XDC024BW/A"/>
    <s v=""/>
    <n v="0"/>
    <n v="0"/>
    <m/>
    <s v="7218|JA2612_1001"/>
    <n v="9"/>
    <s v="-"/>
    <m/>
    <s v="YES"/>
    <n v="2"/>
    <m/>
    <s v=""/>
    <n v="0"/>
    <s v="X"/>
    <n v="1"/>
    <s v=""/>
    <s v=""/>
    <s v=""/>
    <s v=""/>
    <n v="6"/>
    <n v="0"/>
    <m/>
    <n v="-553"/>
    <n v="0"/>
    <s v=""/>
    <s v=""/>
  </r>
  <r>
    <n v="922"/>
    <s v="1237000282000"/>
    <s v="TERMINAL REGLETA AWG28-14 600V GRIS"/>
    <s v="1800108821"/>
    <s v="90"/>
    <d v="2024-06-16T00:00:00"/>
    <s v=""/>
    <s v="4200570311"/>
    <s v="110"/>
    <d v="2024-07-11T00:00:00"/>
    <d v="2024-07-16T00:00:00"/>
    <s v=""/>
    <d v="2024-10-04T00:00:00"/>
    <n v="30"/>
    <n v="8"/>
    <s v="Liberado"/>
    <n v="200"/>
    <n v="200"/>
    <n v="200"/>
    <n v="0"/>
    <n v="200"/>
    <n v="0"/>
    <s v="X"/>
    <s v="0.00"/>
    <s v=""/>
    <x v="64"/>
    <s v="WAGO"/>
    <s v="280-621"/>
    <s v=""/>
    <n v="1"/>
    <n v="0"/>
    <m/>
    <s v="7218|JA2581_1001"/>
    <n v="85"/>
    <s v="-"/>
    <m/>
    <s v="YES"/>
    <n v="200"/>
    <m/>
    <s v=""/>
    <n v="0"/>
    <s v="X"/>
    <n v="1"/>
    <s v=""/>
    <s v=""/>
    <s v=""/>
    <s v=""/>
    <n v="6"/>
    <n v="0"/>
    <m/>
    <n v="-483"/>
    <n v="0"/>
    <s v=""/>
    <s v=""/>
  </r>
  <r>
    <n v="923"/>
    <s v="1237090350800"/>
    <s v="PLACA 2,5MM INTERM/FINAL REGLETA GRIS (1"/>
    <s v="1800108821"/>
    <s v="100"/>
    <d v="2024-06-16T00:00:00"/>
    <s v=""/>
    <s v="4200570311"/>
    <s v="120"/>
    <d v="2024-07-11T00:00:00"/>
    <d v="2024-07-16T00:00:00"/>
    <s v=""/>
    <d v="2024-10-04T00:00:00"/>
    <n v="110"/>
    <n v="8"/>
    <s v="Liberado"/>
    <n v="40"/>
    <n v="50"/>
    <n v="50"/>
    <n v="0"/>
    <n v="50"/>
    <n v="0"/>
    <s v="X"/>
    <s v="0.00"/>
    <s v=""/>
    <x v="64"/>
    <s v="WAGO"/>
    <s v="280-316"/>
    <s v=""/>
    <n v="1"/>
    <n v="0"/>
    <m/>
    <s v="7218|JA2581_1001"/>
    <n v="85"/>
    <s v="-"/>
    <m/>
    <s v="YES"/>
    <n v="50"/>
    <m/>
    <s v=""/>
    <n v="0"/>
    <s v="X"/>
    <n v="1"/>
    <s v=""/>
    <s v=""/>
    <s v=""/>
    <s v=""/>
    <n v="6"/>
    <n v="0"/>
    <m/>
    <n v="-483"/>
    <n v="0"/>
    <s v=""/>
    <s v=""/>
  </r>
  <r>
    <n v="924"/>
    <s v="1238524420660"/>
    <s v="TERM PREAISL DIA 4,2MM CBL AWG16-14 AZUL"/>
    <s v="1800108821"/>
    <s v="110"/>
    <d v="2024-06-16T00:00:00"/>
    <s v=""/>
    <s v="4200569232"/>
    <s v="50"/>
    <d v="2024-07-03T00:00:00"/>
    <d v="2024-07-10T00:00:00"/>
    <s v=""/>
    <d v="2024-07-21T00:00:00"/>
    <n v="30"/>
    <n v="8"/>
    <s v="Liberado"/>
    <n v="100"/>
    <n v="1000"/>
    <n v="1000"/>
    <n v="0"/>
    <n v="1000"/>
    <n v="0"/>
    <s v="X"/>
    <s v="0.00"/>
    <s v=""/>
    <x v="45"/>
    <s v="MILITARY STANDARDS"/>
    <s v="MS25036-153"/>
    <s v=""/>
    <n v="0"/>
    <n v="0"/>
    <m/>
    <s v="7218|JA2612_1001"/>
    <n v="18"/>
    <s v="-"/>
    <m/>
    <s v="YES"/>
    <n v="1000"/>
    <m/>
    <s v=""/>
    <n v="0"/>
    <s v="X"/>
    <n v="1"/>
    <s v=""/>
    <s v=""/>
    <s v=""/>
    <s v=""/>
    <n v="6"/>
    <n v="0"/>
    <m/>
    <n v="-558"/>
    <n v="0"/>
    <s v=""/>
    <s v=""/>
  </r>
  <r>
    <n v="925"/>
    <s v="1289991640000"/>
    <s v="TAPON BOTON BLANCO FLECHA-ARIBA XB4/XB5"/>
    <s v="1800108821"/>
    <s v="120"/>
    <d v="2024-06-16T00:00:00"/>
    <s v=""/>
    <s v="4200569504"/>
    <s v="260"/>
    <d v="2024-07-05T00:00:00"/>
    <d v="2024-07-05T00:00:00"/>
    <s v=""/>
    <d v="2024-07-15T00:00:00"/>
    <n v="85"/>
    <n v="8"/>
    <s v="Liberado"/>
    <n v="3"/>
    <n v="10"/>
    <n v="10"/>
    <n v="0"/>
    <n v="10"/>
    <n v="0"/>
    <s v="X"/>
    <s v="0.00"/>
    <s v=""/>
    <x v="4"/>
    <s v="SCHNEIDER ELECTRIC"/>
    <s v="ZBAF334"/>
    <s v=""/>
    <n v="0"/>
    <n v="0"/>
    <m/>
    <s v="7218|JA2612_1001"/>
    <n v="10"/>
    <s v="-"/>
    <m/>
    <s v="YES"/>
    <n v="10"/>
    <m/>
    <s v=""/>
    <n v="0"/>
    <s v="X"/>
    <n v="1"/>
    <s v=""/>
    <s v=""/>
    <s v=""/>
    <s v=""/>
    <n v="6"/>
    <n v="0"/>
    <m/>
    <n v="-564"/>
    <n v="0"/>
    <s v=""/>
    <s v=""/>
  </r>
  <r>
    <n v="926"/>
    <s v="1289991640001"/>
    <s v="TAPON BOTON NEGRO FLECHA-ARIBA XB4/XB5"/>
    <s v="1800108821"/>
    <s v="130"/>
    <d v="2024-06-16T00:00:00"/>
    <s v=""/>
    <s v="4200569504"/>
    <s v="270"/>
    <d v="2024-07-05T00:00:00"/>
    <d v="2024-07-05T00:00:00"/>
    <s v=""/>
    <d v="2024-07-15T00:00:00"/>
    <n v="85"/>
    <n v="8"/>
    <s v="Liberado"/>
    <n v="3"/>
    <n v="10"/>
    <n v="10"/>
    <n v="0"/>
    <n v="10"/>
    <n v="0"/>
    <s v="X"/>
    <s v="0.00"/>
    <s v=""/>
    <x v="4"/>
    <s v="SCHNEIDER ELECTRIC"/>
    <s v="ZBAF335"/>
    <s v=""/>
    <n v="0"/>
    <n v="0"/>
    <m/>
    <s v="7218|JA2612_1001"/>
    <n v="10"/>
    <s v="-"/>
    <m/>
    <s v="YES"/>
    <n v="10"/>
    <m/>
    <s v=""/>
    <n v="0"/>
    <s v="X"/>
    <n v="1"/>
    <s v=""/>
    <s v=""/>
    <s v=""/>
    <s v=""/>
    <n v="6"/>
    <n v="0"/>
    <m/>
    <n v="-564"/>
    <n v="0"/>
    <s v=""/>
    <s v=""/>
  </r>
  <r>
    <n v="927"/>
    <s v="1390701501200"/>
    <s v="PASARELA IND-13102022-1700 S/OF"/>
    <s v="1800108821"/>
    <s v="140"/>
    <d v="2024-06-16T00:00:00"/>
    <s v=""/>
    <s v="4200567373"/>
    <s v="10"/>
    <d v="2024-06-17T00:00:00"/>
    <d v="2024-11-25T00:00:00"/>
    <s v=""/>
    <d v="2024-11-25T00:00:00"/>
    <n v="110"/>
    <n v="8"/>
    <s v="Liberado"/>
    <n v="1"/>
    <n v="1"/>
    <n v="1"/>
    <n v="0"/>
    <n v="1"/>
    <n v="0"/>
    <s v="X"/>
    <s v="0.00"/>
    <s v=""/>
    <x v="10"/>
    <s v="TALLERES XUQUER"/>
    <s v="0712100000001/IND-13102022-1700"/>
    <s v=""/>
    <n v="2"/>
    <n v="2"/>
    <m/>
    <s v="7218|JA2581_1001"/>
    <n v="161"/>
    <s v="-"/>
    <m/>
    <s v="YES"/>
    <n v="1"/>
    <m/>
    <s v=""/>
    <n v="0"/>
    <s v="X"/>
    <n v="1"/>
    <s v=""/>
    <s v=""/>
    <s v=""/>
    <s v=""/>
    <n v="6"/>
    <n v="0"/>
    <m/>
    <n v="-431"/>
    <n v="0"/>
    <s v=""/>
    <s v=""/>
  </r>
  <r>
    <n v="928"/>
    <s v="1589990770000"/>
    <s v="CARRIL DIN 35X7,5MM L=2MTR"/>
    <s v="1800108821"/>
    <s v="150"/>
    <d v="2024-06-16T00:00:00"/>
    <s v=""/>
    <s v="4200575586"/>
    <s v="10"/>
    <d v="2024-08-29T00:00:00"/>
    <d v="2024-08-29T00:00:00"/>
    <s v=""/>
    <d v="2024-09-04T00:00:00"/>
    <n v="30"/>
    <n v="8"/>
    <s v="Liberado"/>
    <n v="5"/>
    <n v="10"/>
    <n v="10"/>
    <n v="0"/>
    <n v="10"/>
    <n v="0"/>
    <s v="X"/>
    <s v="0.00"/>
    <s v=""/>
    <x v="51"/>
    <s v="WAGO"/>
    <s v="210-113"/>
    <s v=""/>
    <n v="0"/>
    <n v="0"/>
    <m/>
    <s v="7218|JA2581_1001"/>
    <n v="6"/>
    <s v="-"/>
    <m/>
    <s v="YES"/>
    <n v="10"/>
    <m/>
    <s v=""/>
    <n v="0"/>
    <s v="X"/>
    <n v="1"/>
    <s v=""/>
    <s v=""/>
    <s v=""/>
    <s v=""/>
    <n v="6"/>
    <n v="0"/>
    <m/>
    <n v="-513"/>
    <n v="0"/>
    <s v=""/>
    <s v=""/>
  </r>
  <r>
    <n v="929"/>
    <s v="1390705229900"/>
    <s v="KIT SISTEMA MOV GEN3 SIMULA CC91958"/>
    <s v="1800108899"/>
    <s v="10"/>
    <d v="2024-06-19T00:00:00"/>
    <s v=""/>
    <s v="4600003976"/>
    <s v="10"/>
    <d v="2024-06-21T00:00:00"/>
    <d v="2024-09-11T00:00:00"/>
    <s v="BORR"/>
    <d v="2024-10-02T00:00:00"/>
    <n v="40"/>
    <n v="8"/>
    <s v="Liberado"/>
    <n v="1"/>
    <n v="1"/>
    <n v="0"/>
    <n v="1"/>
    <n v="0"/>
    <n v="0"/>
    <s v=""/>
    <s v="480436.00"/>
    <s v=""/>
    <x v="71"/>
    <s v="MOOG"/>
    <s v="CC91958-000A-075-0"/>
    <s v="X"/>
    <n v="0"/>
    <n v="0"/>
    <m/>
    <s v="7218|JA2612_1001"/>
    <n v="103"/>
    <s v="-"/>
    <m/>
    <s v=""/>
    <s v=""/>
    <m/>
    <s v=""/>
    <n v="0"/>
    <s v=""/>
    <n v="0"/>
    <s v=""/>
    <s v=""/>
    <s v=""/>
    <s v=""/>
    <n v="6"/>
    <n v="1"/>
    <m/>
    <n v="-485"/>
    <n v="0"/>
    <s v=""/>
    <s v=""/>
  </r>
  <r>
    <n v="930"/>
    <s v="1139900460100"/>
    <s v="CLIP FIJACION RELES SPDT/DPDT ESTANDAR L"/>
    <s v="1800108945"/>
    <s v="10"/>
    <d v="2024-06-19T00:00:00"/>
    <s v=""/>
    <s v="4200571230"/>
    <s v="10"/>
    <d v="2024-07-18T00:00:00"/>
    <d v="2024-07-18T00:00:00"/>
    <s v=""/>
    <d v="2024-08-01T00:00:00"/>
    <n v="50"/>
    <n v="8"/>
    <s v="Liberado"/>
    <n v="50"/>
    <n v="50"/>
    <n v="50"/>
    <n v="0"/>
    <n v="50"/>
    <n v="0"/>
    <s v="X"/>
    <s v="0.00"/>
    <s v=""/>
    <x v="63"/>
    <s v="OMRON TATEISI"/>
    <s v="PYC-P"/>
    <s v=""/>
    <n v="0"/>
    <n v="0"/>
    <m/>
    <s v="7218|JA2581_1001"/>
    <n v="14"/>
    <s v="-"/>
    <m/>
    <s v="YES"/>
    <n v="50"/>
    <m/>
    <s v=""/>
    <n v="0"/>
    <s v="X"/>
    <n v="1"/>
    <s v=""/>
    <s v=""/>
    <s v=""/>
    <s v=""/>
    <n v="6"/>
    <n v="0"/>
    <m/>
    <n v="-547"/>
    <n v="0"/>
    <s v=""/>
    <s v=""/>
  </r>
  <r>
    <n v="931"/>
    <s v="1220100202011"/>
    <s v="CBL HOOK-UP 20AWG 19X32 600V 1M NEGRO"/>
    <s v="1800108945"/>
    <s v="20"/>
    <d v="2024-06-19T00:00:00"/>
    <s v=""/>
    <s v="4200572816"/>
    <s v="10"/>
    <d v="2024-07-30T00:00:00"/>
    <d v="2024-07-30T00:00:00"/>
    <s v=""/>
    <d v="2024-08-08T00:00:00"/>
    <n v="85"/>
    <n v="8"/>
    <s v="Liberado"/>
    <n v="600"/>
    <n v="600"/>
    <n v="600"/>
    <n v="0"/>
    <n v="600"/>
    <n v="0"/>
    <s v="X"/>
    <s v="0.00"/>
    <s v=""/>
    <x v="45"/>
    <s v="RAYCHEM CORP"/>
    <s v="44A0111-20-0"/>
    <s v=""/>
    <n v="0"/>
    <n v="0"/>
    <m/>
    <s v="7218|JA2581_1001"/>
    <n v="9"/>
    <s v="-"/>
    <m/>
    <s v="YES"/>
    <n v="600"/>
    <m/>
    <s v=""/>
    <n v="0"/>
    <s v="X"/>
    <n v="1"/>
    <s v=""/>
    <s v=""/>
    <s v=""/>
    <s v=""/>
    <n v="6"/>
    <n v="0"/>
    <m/>
    <n v="-540"/>
    <n v="0"/>
    <s v=""/>
    <s v=""/>
  </r>
  <r>
    <n v="932"/>
    <s v="1220100202011"/>
    <s v="CBL HOOK-UP 20AWG 19X32 600V 1M NEGRO"/>
    <s v="1800108945"/>
    <s v="20"/>
    <d v="2024-06-19T00:00:00"/>
    <s v=""/>
    <s v="4200571584"/>
    <s v="10"/>
    <d v="2024-07-22T00:00:00"/>
    <d v="2025-04-29T00:00:00"/>
    <s v="BORR"/>
    <d v="2024-07-29T00:00:00"/>
    <n v="85"/>
    <n v="8"/>
    <s v="Liberado"/>
    <n v="600"/>
    <n v="600"/>
    <n v="0"/>
    <n v="600"/>
    <n v="0"/>
    <n v="0"/>
    <s v=""/>
    <s v="372.00"/>
    <s v=""/>
    <x v="61"/>
    <s v="RAYCHEM CORP"/>
    <s v="44A0111-20-0"/>
    <s v=""/>
    <n v="0"/>
    <n v="0"/>
    <m/>
    <s v="7218|JA2581_1001"/>
    <n v="7"/>
    <s v="-"/>
    <m/>
    <s v=""/>
    <s v=""/>
    <m/>
    <s v=""/>
    <n v="0"/>
    <s v=""/>
    <n v="0"/>
    <s v=""/>
    <s v=""/>
    <s v=""/>
    <s v=""/>
    <n v="6"/>
    <n v="1"/>
    <m/>
    <n v="-550"/>
    <n v="0"/>
    <s v=""/>
    <s v=""/>
  </r>
  <r>
    <n v="933"/>
    <s v="1220100203230"/>
    <s v="CBL FLEX 1XAWG20 600V PVDF ROJO ROHS"/>
    <s v="1800108945"/>
    <s v="30"/>
    <d v="2024-06-19T00:00:00"/>
    <s v=""/>
    <s v="4200571563"/>
    <s v="10"/>
    <d v="2024-07-19T00:00:00"/>
    <d v="2024-07-24T00:00:00"/>
    <s v=""/>
    <d v="2024-07-29T00:00:00"/>
    <n v="60"/>
    <n v="8"/>
    <s v="Liberado"/>
    <n v="600"/>
    <n v="600"/>
    <n v="600"/>
    <n v="0"/>
    <n v="0"/>
    <n v="0"/>
    <s v="X"/>
    <s v="0.00"/>
    <s v=""/>
    <x v="43"/>
    <s v="MILITARY SPECS."/>
    <s v="M81044/12-20-2"/>
    <s v=""/>
    <n v="0"/>
    <n v="0"/>
    <m/>
    <s v="7218|JA2581_1001"/>
    <n v="10"/>
    <s v="-"/>
    <m/>
    <s v="YES"/>
    <n v="600"/>
    <m/>
    <s v=""/>
    <n v="0"/>
    <s v="X"/>
    <n v="1"/>
    <s v=""/>
    <s v=""/>
    <s v=""/>
    <s v=""/>
    <n v="6"/>
    <n v="0"/>
    <m/>
    <n v="-550"/>
    <n v="0"/>
    <s v=""/>
    <s v=""/>
  </r>
  <r>
    <n v="934"/>
    <s v="1220100223030"/>
    <s v="CBL FLEX 1XAWG22 600V PVDF NEGRO ROHS"/>
    <s v="1800108945"/>
    <s v="40"/>
    <d v="2024-06-19T00:00:00"/>
    <s v=""/>
    <s v="4200571599"/>
    <s v="10"/>
    <d v="2024-07-22T00:00:00"/>
    <d v="2024-07-24T00:00:00"/>
    <s v=""/>
    <d v="2024-08-22T00:00:00"/>
    <n v="40"/>
    <n v="8"/>
    <s v="Liberado"/>
    <n v="1000"/>
    <n v="1000"/>
    <n v="1000"/>
    <n v="0"/>
    <n v="1000"/>
    <n v="0"/>
    <s v="X"/>
    <s v="0.00"/>
    <s v=""/>
    <x v="41"/>
    <s v="SAE INC."/>
    <s v="M81044/12-22-0"/>
    <s v=""/>
    <n v="0"/>
    <n v="0"/>
    <m/>
    <s v="7218|JA2581_1001"/>
    <n v="31"/>
    <s v="-"/>
    <m/>
    <s v="YES"/>
    <n v="1000"/>
    <m/>
    <s v=""/>
    <n v="0"/>
    <s v="X"/>
    <n v="1"/>
    <s v=""/>
    <s v=""/>
    <s v=""/>
    <s v=""/>
    <n v="6"/>
    <n v="0"/>
    <m/>
    <n v="-526"/>
    <n v="0"/>
    <s v=""/>
    <s v=""/>
  </r>
  <r>
    <n v="935"/>
    <s v="1220100223930"/>
    <s v="CBL FLEX 1XAWG22 600V PVDF BLANCO ROHS"/>
    <s v="1800108945"/>
    <s v="50"/>
    <d v="2024-06-19T00:00:00"/>
    <s v=""/>
    <s v="4200571599"/>
    <s v="20"/>
    <d v="2024-07-22T00:00:00"/>
    <d v="2024-07-24T00:00:00"/>
    <s v=""/>
    <d v="2024-08-19T00:00:00"/>
    <n v="55"/>
    <n v="8"/>
    <s v="Liberado"/>
    <n v="4000"/>
    <n v="4000"/>
    <n v="4000"/>
    <n v="0"/>
    <n v="4000"/>
    <n v="0"/>
    <s v="X"/>
    <s v="0.00"/>
    <s v=""/>
    <x v="41"/>
    <s v="SAE INC."/>
    <s v="M81044/12-22-9"/>
    <s v=""/>
    <n v="0"/>
    <n v="0"/>
    <m/>
    <s v="7218|JA2581_1001"/>
    <n v="28"/>
    <s v="-"/>
    <m/>
    <s v="YES"/>
    <n v="4000"/>
    <m/>
    <s v=""/>
    <n v="0"/>
    <s v="X"/>
    <n v="1"/>
    <s v=""/>
    <s v=""/>
    <s v=""/>
    <s v=""/>
    <n v="6"/>
    <n v="0"/>
    <m/>
    <n v="-529"/>
    <n v="0"/>
    <s v=""/>
    <s v=""/>
  </r>
  <r>
    <n v="936"/>
    <s v="1220100243230"/>
    <s v="CBL FLEX 1XAWG24 600V PVDF ROJO ROHS"/>
    <s v="1800108945"/>
    <s v="60"/>
    <d v="2024-06-19T00:00:00"/>
    <s v=""/>
    <s v="4200571599"/>
    <s v="30"/>
    <d v="2024-07-22T00:00:00"/>
    <d v="2024-07-24T00:00:00"/>
    <s v=""/>
    <d v="2024-07-26T00:00:00"/>
    <n v="40"/>
    <n v="8"/>
    <s v="Liberado"/>
    <n v="1000"/>
    <n v="1000"/>
    <n v="1000"/>
    <n v="0"/>
    <n v="1000"/>
    <n v="0"/>
    <s v="X"/>
    <s v="0.00"/>
    <s v=""/>
    <x v="41"/>
    <s v="SAE INC."/>
    <s v="M81044/12-24-2"/>
    <s v=""/>
    <n v="0"/>
    <n v="0"/>
    <m/>
    <s v="7218|JA2581_1001"/>
    <n v="4"/>
    <s v="-"/>
    <m/>
    <s v="YES"/>
    <n v="1000"/>
    <m/>
    <s v=""/>
    <n v="0"/>
    <s v="X"/>
    <n v="1"/>
    <s v=""/>
    <s v=""/>
    <s v=""/>
    <s v=""/>
    <n v="6"/>
    <n v="0"/>
    <m/>
    <n v="-553"/>
    <n v="0"/>
    <s v=""/>
    <s v=""/>
  </r>
  <r>
    <n v="937"/>
    <s v="1221100182200"/>
    <s v="CBL APANT 1XAWG18 PVDF 600V RO"/>
    <s v="1800108945"/>
    <s v="70"/>
    <d v="2024-06-19T00:00:00"/>
    <s v=""/>
    <s v="4200571582"/>
    <s v="10"/>
    <d v="2024-07-22T00:00:00"/>
    <s v=""/>
    <s v="BORR"/>
    <d v="2024-07-31T00:00:00"/>
    <n v="30"/>
    <n v="8"/>
    <s v=""/>
    <n v="300"/>
    <n v="300"/>
    <n v="0"/>
    <n v="300"/>
    <n v="0"/>
    <n v="0"/>
    <s v=""/>
    <s v="417.00"/>
    <s v=""/>
    <x v="15"/>
    <s v="RAYCHEM CORP"/>
    <s v="44A0111-18-2"/>
    <s v=""/>
    <n v="0"/>
    <n v="0"/>
    <m/>
    <s v="7218|JA2581_1001"/>
    <n v="9"/>
    <s v="-"/>
    <m/>
    <s v=""/>
    <s v=""/>
    <m/>
    <s v=""/>
    <n v="0"/>
    <s v=""/>
    <n v="0"/>
    <s v=""/>
    <s v=""/>
    <s v=""/>
    <s v=""/>
    <n v="6"/>
    <n v="1"/>
    <m/>
    <n v="-548"/>
    <n v="0"/>
    <s v=""/>
    <s v=""/>
  </r>
  <r>
    <n v="938"/>
    <s v="1221100182200"/>
    <s v="CBL APANT 1XAWG18 PVDF 600V RO"/>
    <s v="1800108945"/>
    <s v="70"/>
    <d v="2024-06-19T00:00:00"/>
    <s v=""/>
    <s v="4200571579"/>
    <s v="70"/>
    <d v="2024-07-22T00:00:00"/>
    <d v="2024-07-24T00:00:00"/>
    <s v=""/>
    <d v="2024-07-31T00:00:00"/>
    <n v="30"/>
    <n v="8"/>
    <s v="Liberado"/>
    <n v="300"/>
    <n v="300"/>
    <n v="300"/>
    <n v="0"/>
    <n v="300"/>
    <n v="0"/>
    <s v="X"/>
    <s v="0.00"/>
    <s v=""/>
    <x v="15"/>
    <s v="RAYCHEM CORP"/>
    <s v="44A0111-18-2"/>
    <s v=""/>
    <n v="1"/>
    <n v="1"/>
    <m/>
    <s v="7218|JA2581_1001"/>
    <n v="9"/>
    <s v="-"/>
    <m/>
    <s v="YES"/>
    <n v="300"/>
    <m/>
    <s v=""/>
    <n v="0"/>
    <s v="X"/>
    <n v="1"/>
    <s v=""/>
    <s v=""/>
    <s v=""/>
    <s v=""/>
    <n v="6"/>
    <n v="0"/>
    <m/>
    <n v="-548"/>
    <n v="0"/>
    <s v=""/>
    <s v=""/>
  </r>
  <r>
    <n v="939"/>
    <s v="1229991039503"/>
    <s v="CBL FLEX 1XAWG24 600V PVDF NEGRO ROHS"/>
    <s v="1800108945"/>
    <s v="80"/>
    <d v="2024-06-19T00:00:00"/>
    <s v=""/>
    <s v="4200570835"/>
    <s v="10"/>
    <d v="2024-07-16T00:00:00"/>
    <d v="2024-07-17T00:00:00"/>
    <s v=""/>
    <d v="2024-07-23T00:00:00"/>
    <n v="55"/>
    <n v="8"/>
    <s v="Liberado"/>
    <n v="1000"/>
    <n v="1000"/>
    <n v="1000"/>
    <n v="0"/>
    <n v="0"/>
    <n v="0"/>
    <s v="X"/>
    <s v="0.00"/>
    <s v=""/>
    <x v="45"/>
    <s v="TE CONNECTIVITY"/>
    <s v="44A0111-24-0"/>
    <s v=""/>
    <n v="0"/>
    <n v="0"/>
    <m/>
    <s v="7218|JA2581_1001"/>
    <n v="7"/>
    <s v="-"/>
    <m/>
    <s v="YES"/>
    <n v="1000"/>
    <m/>
    <s v=""/>
    <n v="0"/>
    <s v="X"/>
    <n v="1"/>
    <s v=""/>
    <s v=""/>
    <s v=""/>
    <s v=""/>
    <n v="6"/>
    <n v="0"/>
    <m/>
    <n v="-556"/>
    <n v="0"/>
    <s v=""/>
    <s v=""/>
  </r>
  <r>
    <n v="940"/>
    <s v="1229991069511"/>
    <s v="CBL FLEX 1XAWG12 600V PVDF NEGRO ROHS"/>
    <s v="1800108945"/>
    <s v="90"/>
    <d v="2024-06-19T00:00:00"/>
    <s v=""/>
    <s v="4200571599"/>
    <s v="40"/>
    <d v="2024-07-22T00:00:00"/>
    <d v="2024-07-24T00:00:00"/>
    <s v=""/>
    <d v="2024-08-19T00:00:00"/>
    <n v="85"/>
    <n v="8"/>
    <s v="Liberado"/>
    <n v="300"/>
    <n v="300"/>
    <n v="300"/>
    <n v="0"/>
    <n v="300"/>
    <n v="0"/>
    <s v="X"/>
    <s v="0.00"/>
    <s v=""/>
    <x v="41"/>
    <s v="SAE INC."/>
    <s v="M81044/12-12-0"/>
    <s v=""/>
    <n v="0"/>
    <n v="0"/>
    <m/>
    <s v="7218|JA2581_1001"/>
    <n v="28"/>
    <s v="-"/>
    <m/>
    <s v="YES"/>
    <n v="300"/>
    <m/>
    <s v=""/>
    <n v="0"/>
    <s v="X"/>
    <n v="1"/>
    <s v=""/>
    <s v=""/>
    <s v=""/>
    <s v=""/>
    <n v="6"/>
    <n v="0"/>
    <m/>
    <n v="-529"/>
    <n v="0"/>
    <s v=""/>
    <s v=""/>
  </r>
  <r>
    <n v="941"/>
    <s v="1229991069512"/>
    <s v="CBL FLEX 1XAWG12 600V PVDF ROJO ROHS"/>
    <s v="1800108945"/>
    <s v="100"/>
    <d v="2024-06-19T00:00:00"/>
    <s v=""/>
    <s v="4200571849"/>
    <s v="110"/>
    <d v="2024-07-23T00:00:00"/>
    <d v="2024-08-07T00:00:00"/>
    <s v=""/>
    <d v="2024-07-31T00:00:00"/>
    <n v="100"/>
    <n v="8"/>
    <s v="Liberado"/>
    <n v="300"/>
    <n v="300"/>
    <n v="300"/>
    <n v="0"/>
    <n v="0"/>
    <n v="0"/>
    <s v="X"/>
    <s v="0.00"/>
    <s v=""/>
    <x v="45"/>
    <s v="TE CONNECTIVITY"/>
    <s v="44A0111-12-2"/>
    <s v=""/>
    <n v="0"/>
    <n v="0"/>
    <m/>
    <s v="7218|JA2581_1001"/>
    <n v="8"/>
    <s v="-"/>
    <m/>
    <s v="YES"/>
    <n v="300"/>
    <m/>
    <s v=""/>
    <n v="0"/>
    <s v="X"/>
    <n v="1"/>
    <s v=""/>
    <s v=""/>
    <s v=""/>
    <s v=""/>
    <n v="6"/>
    <n v="0"/>
    <m/>
    <n v="-548"/>
    <n v="0"/>
    <s v=""/>
    <s v=""/>
  </r>
  <r>
    <n v="942"/>
    <s v="1229991069524"/>
    <s v="CBL FLEX 1XAWG22 600V PVDF ROJO ROHS"/>
    <s v="1800108945"/>
    <s v="110"/>
    <d v="2024-06-19T00:00:00"/>
    <s v=""/>
    <s v="4200571849"/>
    <s v="120"/>
    <d v="2024-07-23T00:00:00"/>
    <d v="2024-08-07T00:00:00"/>
    <s v=""/>
    <d v="2024-07-31T00:00:00"/>
    <n v="60"/>
    <n v="8"/>
    <s v="Liberado"/>
    <n v="1000"/>
    <n v="1000"/>
    <n v="1000"/>
    <n v="0"/>
    <n v="0"/>
    <n v="0"/>
    <s v="X"/>
    <s v="0.00"/>
    <s v=""/>
    <x v="45"/>
    <s v="TE CONNECTIVITY"/>
    <s v="44A0111-22-2"/>
    <s v=""/>
    <n v="0"/>
    <n v="0"/>
    <m/>
    <s v="7218|JA2581_1001"/>
    <n v="8"/>
    <s v="-"/>
    <m/>
    <s v="YES"/>
    <n v="1000"/>
    <m/>
    <s v=""/>
    <n v="0"/>
    <s v="X"/>
    <n v="1"/>
    <s v=""/>
    <s v=""/>
    <s v=""/>
    <s v=""/>
    <n v="6"/>
    <n v="0"/>
    <m/>
    <n v="-548"/>
    <n v="0"/>
    <s v=""/>
    <s v=""/>
  </r>
  <r>
    <n v="943"/>
    <s v="1233524500900"/>
    <s v="BASE ADH BRIDA A=5MM 29X29X2,5MM NYLON B"/>
    <s v="1800108945"/>
    <s v="120"/>
    <d v="2024-06-19T00:00:00"/>
    <s v=""/>
    <s v="4200571557"/>
    <s v="120"/>
    <d v="2024-07-19T00:00:00"/>
    <d v="2024-07-24T00:00:00"/>
    <s v=""/>
    <d v="2024-07-31T00:00:00"/>
    <n v="85"/>
    <n v="8"/>
    <s v="Liberado"/>
    <n v="500"/>
    <n v="500"/>
    <n v="500"/>
    <n v="0"/>
    <n v="500"/>
    <n v="0"/>
    <s v="X"/>
    <s v="0.00"/>
    <s v=""/>
    <x v="57"/>
    <s v="RS AMIDATA"/>
    <s v="229-560"/>
    <s v=""/>
    <n v="0"/>
    <n v="0"/>
    <m/>
    <s v="7218|JA2581_1001"/>
    <n v="12"/>
    <s v="-"/>
    <m/>
    <s v="YES"/>
    <n v="500"/>
    <m/>
    <s v=""/>
    <n v="0"/>
    <s v="X"/>
    <n v="1"/>
    <s v=""/>
    <s v=""/>
    <s v=""/>
    <s v=""/>
    <n v="6"/>
    <n v="0"/>
    <m/>
    <n v="-548"/>
    <n v="0"/>
    <s v=""/>
    <s v=""/>
  </r>
  <r>
    <n v="944"/>
    <s v="1587090630000"/>
    <s v="ETQ ADH PELIGRO 12.5X12.5MM VINILO"/>
    <s v="1800108945"/>
    <s v="130"/>
    <d v="2024-06-19T00:00:00"/>
    <s v=""/>
    <s v="4200581246"/>
    <s v="30"/>
    <d v="2024-10-15T00:00:00"/>
    <d v="2024-10-21T00:00:00"/>
    <s v=""/>
    <d v="2024-07-15T00:00:00"/>
    <n v="40"/>
    <n v="8"/>
    <s v="Liberado"/>
    <n v="6"/>
    <n v="6"/>
    <n v="6"/>
    <n v="0"/>
    <n v="6"/>
    <n v="0"/>
    <s v="X"/>
    <s v="0.00"/>
    <s v=""/>
    <x v="0"/>
    <s v="RS PRO"/>
    <s v="776-0939"/>
    <s v=""/>
    <n v="0"/>
    <n v="0"/>
    <m/>
    <s v="7218|JA2581_1001"/>
    <n v="-92"/>
    <s v="-"/>
    <m/>
    <s v="YES"/>
    <n v="6"/>
    <m/>
    <s v=""/>
    <n v="0"/>
    <s v="X"/>
    <n v="1"/>
    <s v=""/>
    <s v=""/>
    <s v=""/>
    <s v=""/>
    <n v="6"/>
    <n v="0"/>
    <m/>
    <n v="-564"/>
    <n v="0"/>
    <s v=""/>
    <s v=""/>
  </r>
  <r>
    <n v="945"/>
    <s v="1204200730720"/>
    <s v="CNC CIR 11-99 7H PLUG RECT AL/ZNI-NI R-N"/>
    <s v="1800108946"/>
    <s v="10"/>
    <d v="2024-06-19T00:00:00"/>
    <s v=""/>
    <s v="4200571563"/>
    <s v="20"/>
    <d v="2024-07-19T00:00:00"/>
    <d v="2024-07-24T00:00:00"/>
    <s v=""/>
    <d v="2024-08-06T00:00:00"/>
    <n v="40"/>
    <n v="8"/>
    <s v="Liberado"/>
    <n v="1"/>
    <n v="1"/>
    <n v="1"/>
    <n v="0"/>
    <n v="1"/>
    <n v="0"/>
    <s v="X"/>
    <s v="0.00"/>
    <s v=""/>
    <x v="43"/>
    <s v="MILITARY SPECS."/>
    <s v="D38999/26ZB99SN"/>
    <s v=""/>
    <n v="0"/>
    <n v="0"/>
    <m/>
    <s v="7218|JA2581_1001"/>
    <n v="18"/>
    <s v="-"/>
    <m/>
    <s v="YES"/>
    <n v="1"/>
    <m/>
    <s v=""/>
    <n v="0"/>
    <s v="X"/>
    <n v="1"/>
    <s v=""/>
    <s v=""/>
    <s v=""/>
    <s v=""/>
    <n v="6"/>
    <n v="0"/>
    <m/>
    <n v="-542"/>
    <n v="0"/>
    <s v=""/>
    <s v=""/>
  </r>
  <r>
    <n v="946"/>
    <s v="1204205300020"/>
    <s v="CNC CIR 23-54 53P(M) RECT PLUG"/>
    <s v="1800108946"/>
    <s v="20"/>
    <d v="2024-06-19T00:00:00"/>
    <s v=""/>
    <s v="4200572876"/>
    <s v="200"/>
    <d v="2024-07-30T00:00:00"/>
    <d v="2024-10-07T00:00:00"/>
    <s v=""/>
    <d v="2024-08-09T00:00:00"/>
    <n v="105"/>
    <n v="8"/>
    <s v="Liberado"/>
    <n v="1"/>
    <n v="1"/>
    <n v="1"/>
    <n v="0"/>
    <n v="1"/>
    <n v="0"/>
    <s v="X"/>
    <s v="0.00"/>
    <s v=""/>
    <x v="43"/>
    <s v="AMPHENOL CORP"/>
    <s v="TV06DZ-23-54P"/>
    <s v=""/>
    <n v="1"/>
    <n v="1"/>
    <m/>
    <s v="7218|JA2581_1001"/>
    <n v="10"/>
    <s v="-"/>
    <m/>
    <s v="YES"/>
    <n v="1"/>
    <m/>
    <s v=""/>
    <n v="0"/>
    <s v="X"/>
    <n v="1"/>
    <s v=""/>
    <s v=""/>
    <s v=""/>
    <s v=""/>
    <n v="6"/>
    <n v="0"/>
    <m/>
    <n v="-539"/>
    <n v="0"/>
    <s v=""/>
    <s v=""/>
  </r>
  <r>
    <n v="947"/>
    <s v="1204301230620"/>
    <s v="CNC CIR 15-97 12M RCPT RECT CRMP ROT-N"/>
    <s v="1800108946"/>
    <s v="30"/>
    <d v="2024-06-19T00:00:00"/>
    <s v=""/>
    <s v="4200571563"/>
    <s v="30"/>
    <d v="2024-07-19T00:00:00"/>
    <d v="2024-07-24T00:00:00"/>
    <s v=""/>
    <d v="2024-08-06T00:00:00"/>
    <n v="40"/>
    <n v="8"/>
    <s v="Liberado"/>
    <n v="3"/>
    <n v="3"/>
    <n v="3"/>
    <n v="0"/>
    <n v="3"/>
    <n v="0"/>
    <s v="X"/>
    <s v="0.00"/>
    <s v=""/>
    <x v="43"/>
    <s v="MILITARY SPECS."/>
    <s v="D38999/20ZD97PN"/>
    <s v=""/>
    <n v="0"/>
    <n v="0"/>
    <m/>
    <s v="7218|JA2581_1001"/>
    <n v="18"/>
    <s v="-"/>
    <m/>
    <s v="YES"/>
    <n v="3"/>
    <m/>
    <s v=""/>
    <n v="0"/>
    <s v="X"/>
    <n v="1"/>
    <s v=""/>
    <s v=""/>
    <s v=""/>
    <s v=""/>
    <n v="6"/>
    <n v="0"/>
    <m/>
    <n v="-542"/>
    <n v="0"/>
    <s v=""/>
    <s v=""/>
  </r>
  <r>
    <n v="948"/>
    <s v="1214200430722"/>
    <s v="CNC CIR 13-4   4H PLUG D38999/26ZC4SA"/>
    <s v="1800108946"/>
    <s v="40"/>
    <d v="2024-06-19T00:00:00"/>
    <s v=""/>
    <s v="4200571563"/>
    <s v="40"/>
    <d v="2024-07-19T00:00:00"/>
    <d v="2024-07-24T00:00:00"/>
    <s v=""/>
    <d v="2024-08-06T00:00:00"/>
    <n v="40"/>
    <n v="8"/>
    <s v="Liberado"/>
    <n v="3"/>
    <n v="3"/>
    <n v="3"/>
    <n v="0"/>
    <n v="3"/>
    <n v="0"/>
    <s v="X"/>
    <s v="0.00"/>
    <s v=""/>
    <x v="43"/>
    <s v="MILITARY SPECS."/>
    <s v="D38999/26ZC4SA"/>
    <s v=""/>
    <n v="0"/>
    <n v="0"/>
    <m/>
    <s v="7218|JA2581_1001"/>
    <n v="18"/>
    <s v="-"/>
    <m/>
    <s v="YES"/>
    <n v="3"/>
    <m/>
    <s v=""/>
    <n v="0"/>
    <s v="X"/>
    <n v="1"/>
    <s v=""/>
    <s v=""/>
    <s v=""/>
    <s v=""/>
    <n v="6"/>
    <n v="0"/>
    <m/>
    <n v="-542"/>
    <n v="0"/>
    <s v=""/>
    <s v=""/>
  </r>
  <r>
    <n v="949"/>
    <s v="1214201230020"/>
    <s v="CNC CIR 15-97 12H CRMP MIL-DTL-38999 III"/>
    <s v="1800108946"/>
    <s v="50"/>
    <d v="2024-06-19T00:00:00"/>
    <s v=""/>
    <s v="4200571563"/>
    <s v="50"/>
    <d v="2024-07-19T00:00:00"/>
    <d v="2024-07-24T00:00:00"/>
    <s v=""/>
    <d v="2024-08-06T00:00:00"/>
    <n v="40"/>
    <n v="8"/>
    <s v="Liberado"/>
    <n v="3"/>
    <n v="3"/>
    <n v="3"/>
    <n v="0"/>
    <n v="3"/>
    <n v="0"/>
    <s v="X"/>
    <s v="0.00"/>
    <s v=""/>
    <x v="43"/>
    <s v="MILITARY SPECS."/>
    <s v="D38999/26ZD97SN"/>
    <s v=""/>
    <n v="0"/>
    <n v="0"/>
    <m/>
    <s v="7218|JA2581_1001"/>
    <n v="18"/>
    <s v="-"/>
    <m/>
    <s v="YES"/>
    <n v="3"/>
    <m/>
    <s v=""/>
    <n v="0"/>
    <s v="X"/>
    <n v="1"/>
    <s v=""/>
    <s v=""/>
    <s v=""/>
    <s v=""/>
    <n v="6"/>
    <n v="0"/>
    <m/>
    <n v="-542"/>
    <n v="0"/>
    <s v=""/>
    <s v=""/>
  </r>
  <r>
    <n v="950"/>
    <s v="1214304130920"/>
    <s v="CNC CIR 21-41 41H RECEPT CRIMP ZN/NI R-N"/>
    <s v="1800108946"/>
    <s v="60"/>
    <d v="2024-06-19T00:00:00"/>
    <s v=""/>
    <s v="4200571564"/>
    <s v="10"/>
    <d v="2024-07-21T00:00:00"/>
    <d v="2024-07-24T00:00:00"/>
    <s v=""/>
    <d v="2024-08-12T00:00:00"/>
    <n v="40"/>
    <n v="8"/>
    <s v="Liberado"/>
    <n v="14"/>
    <n v="14"/>
    <n v="14"/>
    <n v="0"/>
    <n v="14"/>
    <n v="0"/>
    <s v="X"/>
    <s v="0.00"/>
    <s v=""/>
    <x v="41"/>
    <s v="MILITARY SPECS."/>
    <s v="D38999/20ZG41SN"/>
    <s v=""/>
    <n v="0"/>
    <n v="0"/>
    <m/>
    <s v="7218|JA2581_1001"/>
    <n v="22"/>
    <s v="-"/>
    <m/>
    <s v="YES"/>
    <n v="14"/>
    <m/>
    <s v=""/>
    <n v="0"/>
    <s v="X"/>
    <n v="1"/>
    <s v=""/>
    <s v=""/>
    <s v=""/>
    <s v=""/>
    <n v="6"/>
    <n v="0"/>
    <m/>
    <n v="-536"/>
    <n v="0"/>
    <s v=""/>
    <s v=""/>
  </r>
  <r>
    <n v="951"/>
    <s v="7853201250000"/>
    <s v="INSERTADOR/EXTRACTOR CONT #22 BLANC/VER"/>
    <s v="1800108946"/>
    <s v="70"/>
    <d v="2024-06-19T00:00:00"/>
    <s v=""/>
    <s v="4200575219"/>
    <s v="50"/>
    <d v="2024-08-26T00:00:00"/>
    <d v="2024-08-26T00:00:00"/>
    <s v=""/>
    <d v="2024-09-09T00:00:00"/>
    <n v="40"/>
    <n v="8"/>
    <s v="Liberado"/>
    <n v="30"/>
    <n v="50"/>
    <n v="50"/>
    <n v="0"/>
    <n v="50"/>
    <n v="0"/>
    <s v="X"/>
    <s v="0.00"/>
    <s v=""/>
    <x v="44"/>
    <s v="MILITARY SPECS."/>
    <s v="M81969/1-01"/>
    <s v=""/>
    <n v="0"/>
    <n v="0"/>
    <m/>
    <s v="7218|JA2581_1001"/>
    <n v="14"/>
    <s v="-"/>
    <m/>
    <s v="YES"/>
    <n v="50"/>
    <m/>
    <s v=""/>
    <n v="0"/>
    <s v="X"/>
    <n v="1"/>
    <s v=""/>
    <s v=""/>
    <s v=""/>
    <s v=""/>
    <n v="6"/>
    <n v="0"/>
    <m/>
    <n v="-508"/>
    <n v="0"/>
    <s v=""/>
    <s v=""/>
  </r>
  <r>
    <n v="952"/>
    <s v="1002541009009"/>
    <s v="RST PELCAR AXI 1K00 5% 350PPM 1/4W ROHS"/>
    <s v="1800108947"/>
    <s v="10"/>
    <d v="2024-06-19T00:00:00"/>
    <s v=""/>
    <s v="4200568030"/>
    <s v="120"/>
    <d v="2024-06-21T00:00:00"/>
    <d v="2024-06-21T00:00:00"/>
    <s v=""/>
    <d v="2024-07-08T00:00:00"/>
    <n v="100"/>
    <n v="8"/>
    <s v="Liberado"/>
    <n v="3"/>
    <n v="3"/>
    <n v="3"/>
    <n v="0"/>
    <n v="3"/>
    <n v="0"/>
    <s v="X"/>
    <s v="0.00"/>
    <s v=""/>
    <x v="9"/>
    <s v="RS PRO"/>
    <s v="707-7666"/>
    <s v=""/>
    <n v="1"/>
    <n v="1"/>
    <m/>
    <s v="7218|JA2586_1001"/>
    <n v="17"/>
    <s v="-"/>
    <m/>
    <s v="YES"/>
    <n v="3"/>
    <m/>
    <s v=""/>
    <n v="0"/>
    <s v="X"/>
    <n v="1"/>
    <s v=""/>
    <s v=""/>
    <s v=""/>
    <s v=""/>
    <n v="6"/>
    <n v="0"/>
    <m/>
    <n v="-571"/>
    <n v="0"/>
    <s v=""/>
    <s v=""/>
  </r>
  <r>
    <n v="953"/>
    <s v="1002551003509"/>
    <s v="RST PELCAR AXI 10K0 5% 350PPM 1/4W ROHS"/>
    <s v="1800108947"/>
    <s v="20"/>
    <d v="2024-06-19T00:00:00"/>
    <s v=""/>
    <s v="4200568030"/>
    <s v="130"/>
    <d v="2024-06-21T00:00:00"/>
    <d v="2024-06-21T00:00:00"/>
    <s v=""/>
    <d v="2024-07-08T00:00:00"/>
    <n v="100"/>
    <n v="8"/>
    <s v="Liberado"/>
    <n v="2"/>
    <n v="2"/>
    <n v="2"/>
    <n v="0"/>
    <n v="2"/>
    <n v="0"/>
    <s v="X"/>
    <s v="0.00"/>
    <s v=""/>
    <x v="9"/>
    <s v="RS PRO"/>
    <s v="707-7745"/>
    <s v=""/>
    <n v="1"/>
    <n v="1"/>
    <m/>
    <s v="7218|JA2586_1001"/>
    <n v="17"/>
    <s v="-"/>
    <m/>
    <s v="YES"/>
    <n v="2"/>
    <m/>
    <s v=""/>
    <n v="0"/>
    <s v="X"/>
    <n v="1"/>
    <s v=""/>
    <s v=""/>
    <s v=""/>
    <s v=""/>
    <n v="6"/>
    <n v="0"/>
    <m/>
    <n v="-571"/>
    <n v="0"/>
    <s v=""/>
    <s v=""/>
  </r>
  <r>
    <n v="954"/>
    <s v="1050106909000"/>
    <s v="TRT NPN 45V 2A 1W TO-92 ROHS"/>
    <s v="1800108947"/>
    <s v="30"/>
    <d v="2024-06-19T00:00:00"/>
    <s v=""/>
    <s v="4200568108"/>
    <s v="30"/>
    <d v="2024-06-21T00:00:00"/>
    <d v="2024-06-21T00:00:00"/>
    <s v=""/>
    <d v="2024-07-15T00:00:00"/>
    <n v="105"/>
    <n v="8"/>
    <s v="Liberado"/>
    <n v="2"/>
    <n v="2"/>
    <n v="2"/>
    <n v="0"/>
    <n v="2"/>
    <n v="0"/>
    <s v="X"/>
    <s v="0.00"/>
    <s v=""/>
    <x v="15"/>
    <s v="DIODES INC."/>
    <s v="ZTX690B"/>
    <s v=""/>
    <n v="0"/>
    <n v="0"/>
    <m/>
    <s v="7218|JA2586_1001"/>
    <n v="24"/>
    <s v="-"/>
    <m/>
    <s v="YES"/>
    <n v="2"/>
    <m/>
    <s v=""/>
    <n v="0"/>
    <s v="X"/>
    <n v="1"/>
    <s v=""/>
    <s v=""/>
    <s v=""/>
    <s v=""/>
    <n v="6"/>
    <n v="0"/>
    <m/>
    <n v="-564"/>
    <n v="0"/>
    <s v=""/>
    <s v=""/>
  </r>
  <r>
    <n v="955"/>
    <s v="1066090000000"/>
    <s v="FOTOTRANSISTOR NPN 3MM T-1 IR ROHS"/>
    <s v="1800108947"/>
    <s v="40"/>
    <d v="2024-06-19T00:00:00"/>
    <s v=""/>
    <s v="4200568010"/>
    <s v="270"/>
    <d v="2024-06-21T00:00:00"/>
    <d v="2024-06-21T00:00:00"/>
    <s v=""/>
    <d v="2024-07-05T00:00:00"/>
    <n v="85"/>
    <n v="8"/>
    <s v="Liberado"/>
    <n v="1"/>
    <n v="1"/>
    <n v="1"/>
    <n v="0"/>
    <n v="1"/>
    <n v="0"/>
    <s v="X"/>
    <s v="0.00"/>
    <s v=""/>
    <x v="15"/>
    <s v="OSRAM"/>
    <s v="SFH 3310"/>
    <s v=""/>
    <n v="1"/>
    <n v="1"/>
    <m/>
    <s v="7218|JA2586_1001"/>
    <n v="14"/>
    <s v="-"/>
    <m/>
    <s v="YES"/>
    <n v="1"/>
    <m/>
    <s v=""/>
    <n v="0"/>
    <s v="X"/>
    <n v="1"/>
    <s v=""/>
    <s v=""/>
    <s v=""/>
    <s v=""/>
    <n v="6"/>
    <n v="0"/>
    <m/>
    <n v="-574"/>
    <n v="0"/>
    <s v=""/>
    <s v=""/>
  </r>
  <r>
    <n v="956"/>
    <s v="1217000831000"/>
    <s v="CNC RJ-45 PANEL (8X8) NEGRO APANTALLADO"/>
    <s v="1800108947"/>
    <s v="50"/>
    <d v="2024-06-19T00:00:00"/>
    <s v=""/>
    <s v="4200571557"/>
    <s v="130"/>
    <d v="2024-07-19T00:00:00"/>
    <d v="2024-07-24T00:00:00"/>
    <s v=""/>
    <d v="2024-07-31T00:00:00"/>
    <n v="42"/>
    <n v="8"/>
    <s v="Liberado"/>
    <n v="6"/>
    <n v="6"/>
    <n v="6"/>
    <n v="0"/>
    <n v="6"/>
    <n v="0"/>
    <s v="X"/>
    <s v="0.00"/>
    <s v=""/>
    <x v="57"/>
    <s v="RS PRO"/>
    <s v="186-3111"/>
    <s v=""/>
    <n v="0"/>
    <n v="0"/>
    <m/>
    <s v="7218|JA2586_1001"/>
    <n v="12"/>
    <s v="-"/>
    <m/>
    <s v="YES"/>
    <n v="6"/>
    <m/>
    <s v=""/>
    <n v="0"/>
    <s v="X"/>
    <n v="1"/>
    <s v=""/>
    <s v=""/>
    <s v=""/>
    <s v=""/>
    <n v="6"/>
    <n v="0"/>
    <m/>
    <n v="-548"/>
    <n v="0"/>
    <s v=""/>
    <s v=""/>
  </r>
  <r>
    <n v="957"/>
    <s v="1219001090100"/>
    <s v="CAJA PORTACONTACTOS 10/H CRIMP SERIE SL"/>
    <s v="1800108947"/>
    <s v="60"/>
    <d v="2024-06-19T00:00:00"/>
    <s v=""/>
    <s v="4200571148"/>
    <s v="40"/>
    <d v="2024-07-17T00:00:00"/>
    <d v="2024-07-18T00:00:00"/>
    <s v=""/>
    <d v="2024-07-31T00:00:00"/>
    <n v="80"/>
    <n v="8"/>
    <s v="Liberado"/>
    <n v="1"/>
    <n v="1"/>
    <n v="1"/>
    <n v="0"/>
    <n v="1"/>
    <n v="0"/>
    <s v="X"/>
    <s v="0.00"/>
    <s v=""/>
    <x v="43"/>
    <s v="MOLEX"/>
    <s v="50-57-9410"/>
    <s v=""/>
    <n v="1"/>
    <n v="1"/>
    <m/>
    <s v="7218|JA2586_1001"/>
    <n v="14"/>
    <s v="-"/>
    <m/>
    <s v="YES"/>
    <n v="1"/>
    <m/>
    <s v=""/>
    <n v="0"/>
    <s v="X"/>
    <n v="1"/>
    <s v=""/>
    <s v=""/>
    <s v=""/>
    <s v=""/>
    <n v="6"/>
    <n v="0"/>
    <m/>
    <n v="-548"/>
    <n v="0"/>
    <s v=""/>
    <s v=""/>
  </r>
  <r>
    <n v="958"/>
    <s v="1219090030000"/>
    <s v="CONTACTO HEMBRA CRIMPAR AWG22-24"/>
    <s v="1800108947"/>
    <s v="70"/>
    <d v="2024-06-19T00:00:00"/>
    <s v=""/>
    <s v="4200571557"/>
    <s v="140"/>
    <d v="2024-07-19T00:00:00"/>
    <d v="2024-07-24T00:00:00"/>
    <s v=""/>
    <d v="2024-07-31T00:00:00"/>
    <n v="65"/>
    <n v="8"/>
    <s v="Liberado"/>
    <n v="10"/>
    <n v="10"/>
    <n v="10"/>
    <n v="0"/>
    <n v="10"/>
    <n v="0"/>
    <s v="X"/>
    <s v="0.00"/>
    <s v=""/>
    <x v="57"/>
    <s v="RS"/>
    <s v="360-6869"/>
    <s v=""/>
    <n v="0"/>
    <n v="0"/>
    <m/>
    <s v="7218|JA2586_1001"/>
    <n v="12"/>
    <s v="-"/>
    <m/>
    <s v="YES"/>
    <n v="10"/>
    <m/>
    <s v=""/>
    <n v="0"/>
    <s v="X"/>
    <n v="1"/>
    <s v=""/>
    <s v=""/>
    <s v=""/>
    <s v=""/>
    <n v="6"/>
    <n v="0"/>
    <m/>
    <n v="-548"/>
    <n v="0"/>
    <s v=""/>
    <s v=""/>
  </r>
  <r>
    <n v="959"/>
    <s v="1229590140400"/>
    <s v="CBL EQ CAT6A LSZH RJ45-M/RJ45-M L=0.5M"/>
    <s v="1800108947"/>
    <s v="80"/>
    <d v="2024-06-19T00:00:00"/>
    <s v=""/>
    <s v="4200571219"/>
    <s v="10"/>
    <d v="2024-07-18T00:00:00"/>
    <d v="2024-07-24T00:00:00"/>
    <s v="BORR"/>
    <d v="2024-07-26T00:00:00"/>
    <n v="105"/>
    <n v="8"/>
    <s v=""/>
    <n v="6"/>
    <n v="6"/>
    <n v="0"/>
    <n v="6"/>
    <n v="0"/>
    <n v="0"/>
    <s v=""/>
    <s v="31.20"/>
    <s v=""/>
    <x v="72"/>
    <s v="OMRON CORPORATION"/>
    <s v="XS6W-6LSZH8SS50CM-Y"/>
    <s v=""/>
    <n v="0"/>
    <n v="0"/>
    <m/>
    <s v="7218|JA2586_1001"/>
    <n v="8"/>
    <s v="-"/>
    <m/>
    <s v=""/>
    <s v=""/>
    <m/>
    <s v=""/>
    <n v="0"/>
    <s v=""/>
    <n v="0"/>
    <s v=""/>
    <s v=""/>
    <s v=""/>
    <s v=""/>
    <n v="6"/>
    <n v="1"/>
    <m/>
    <n v="-553"/>
    <n v="0"/>
    <s v=""/>
    <s v=""/>
  </r>
  <r>
    <n v="960"/>
    <s v="1229590140400"/>
    <s v="CBL EQ CAT6A LSZH RJ45-M/RJ45-M L=0.5M"/>
    <s v="1800108947"/>
    <s v="80"/>
    <d v="2024-06-19T00:00:00"/>
    <s v=""/>
    <s v="4200580892"/>
    <s v="10"/>
    <d v="2024-10-11T00:00:00"/>
    <d v="2024-10-15T00:00:00"/>
    <s v=""/>
    <d v="2024-10-18T00:00:00"/>
    <n v="105"/>
    <n v="8"/>
    <s v="Liberado"/>
    <n v="6"/>
    <n v="6"/>
    <n v="0"/>
    <n v="6"/>
    <n v="0"/>
    <n v="0"/>
    <s v=""/>
    <s v="31.20"/>
    <s v=""/>
    <x v="63"/>
    <s v="OMRON CORPORATION"/>
    <s v="XS6W-6LSZH8SS50CM-Y"/>
    <s v=""/>
    <n v="0"/>
    <n v="0"/>
    <m/>
    <s v="7218|JA2586_1001"/>
    <n v="7"/>
    <s v="-"/>
    <m/>
    <s v=""/>
    <s v=""/>
    <m/>
    <s v=""/>
    <n v="1"/>
    <s v=""/>
    <n v="0"/>
    <s v="4200580892"/>
    <s v=""/>
    <s v=""/>
    <s v=""/>
    <n v="6"/>
    <n v="1"/>
    <m/>
    <n v="-469"/>
    <n v="0"/>
    <s v=""/>
    <s v=""/>
  </r>
  <r>
    <n v="961"/>
    <s v="1263511000106"/>
    <s v="F.A CONM 190-264V 12V 30W CARRIL DIN"/>
    <s v="1800108947"/>
    <s v="90"/>
    <d v="2024-06-19T00:00:00"/>
    <s v=""/>
    <s v="4200568262"/>
    <s v="10"/>
    <d v="2024-06-24T00:00:00"/>
    <d v="2024-06-26T00:00:00"/>
    <s v=""/>
    <d v="2024-07-15T00:00:00"/>
    <n v="40"/>
    <n v="8"/>
    <s v="Liberado"/>
    <n v="1"/>
    <n v="1"/>
    <n v="1"/>
    <n v="0"/>
    <n v="1"/>
    <n v="0"/>
    <s v="X"/>
    <s v="0.00"/>
    <s v=""/>
    <x v="15"/>
    <s v="ELC"/>
    <s v="ALE1202"/>
    <s v=""/>
    <n v="0"/>
    <n v="0"/>
    <m/>
    <s v="7218|JA2586_1001"/>
    <n v="21"/>
    <s v="-"/>
    <m/>
    <s v="YES"/>
    <n v="1"/>
    <m/>
    <s v=""/>
    <n v="0"/>
    <s v="X"/>
    <n v="1"/>
    <s v=""/>
    <s v=""/>
    <s v=""/>
    <s v=""/>
    <n v="6"/>
    <n v="0"/>
    <m/>
    <n v="-564"/>
    <n v="0"/>
    <s v=""/>
    <s v=""/>
  </r>
  <r>
    <n v="962"/>
    <s v="1002531003609"/>
    <s v="RST PELCAR AXI 100R 5% 350PPM 1/4W ROHS"/>
    <s v="1800108948"/>
    <s v="10"/>
    <d v="2024-06-19T00:00:00"/>
    <s v=""/>
    <s v="4200568010"/>
    <s v="290"/>
    <d v="2024-06-21T00:00:00"/>
    <d v="2024-06-21T00:00:00"/>
    <s v=""/>
    <d v="2024-07-05T00:00:00"/>
    <n v="40"/>
    <n v="8"/>
    <s v="Liberado"/>
    <n v="40"/>
    <n v="40"/>
    <n v="40"/>
    <n v="0"/>
    <n v="40"/>
    <n v="0"/>
    <s v="X"/>
    <s v="0.00"/>
    <s v=""/>
    <x v="15"/>
    <s v="RS PRO"/>
    <s v="707-7587"/>
    <s v=""/>
    <n v="1"/>
    <n v="1"/>
    <m/>
    <s v="7218|JA2612_1001"/>
    <n v="14"/>
    <s v="-"/>
    <m/>
    <s v="YES"/>
    <n v="40"/>
    <m/>
    <s v=""/>
    <n v="0"/>
    <s v="X"/>
    <n v="1"/>
    <s v=""/>
    <s v=""/>
    <s v=""/>
    <s v=""/>
    <n v="6"/>
    <n v="0"/>
    <m/>
    <n v="-574"/>
    <n v="0"/>
    <s v=""/>
    <s v=""/>
  </r>
  <r>
    <n v="963"/>
    <s v="1002551003309"/>
    <s v="RST PELCAR 10K 5% 500PPM 1/4W AXIAL ROHS"/>
    <s v="1800108948"/>
    <s v="20"/>
    <d v="2024-06-19T00:00:00"/>
    <s v=""/>
    <s v="4200568108"/>
    <s v="190"/>
    <d v="2024-06-21T00:00:00"/>
    <d v="2024-06-21T00:00:00"/>
    <s v=""/>
    <d v="2024-07-15T00:00:00"/>
    <n v="0"/>
    <n v="8"/>
    <s v="Liberado"/>
    <n v="40"/>
    <n v="40"/>
    <n v="40"/>
    <n v="0"/>
    <n v="40"/>
    <n v="0"/>
    <s v="X"/>
    <s v="0.00"/>
    <s v=""/>
    <x v="15"/>
    <s v="YAGEO"/>
    <s v="CFR-25JT-52-10K"/>
    <s v=""/>
    <n v="0"/>
    <n v="0"/>
    <m/>
    <s v="7218|JA2612_1001"/>
    <n v="24"/>
    <s v="-"/>
    <m/>
    <s v="YES"/>
    <n v="40"/>
    <m/>
    <s v=""/>
    <n v="0"/>
    <s v="X"/>
    <n v="1"/>
    <s v=""/>
    <s v=""/>
    <s v=""/>
    <s v=""/>
    <n v="6"/>
    <n v="0"/>
    <m/>
    <n v="-564"/>
    <n v="0"/>
    <s v=""/>
    <s v=""/>
  </r>
  <r>
    <n v="964"/>
    <s v="1124110210004"/>
    <s v="MICRORRUPTOR SPDT 16A 250V 6,3X0,8 PALAN"/>
    <s v="1800108948"/>
    <s v="30"/>
    <d v="2024-06-19T00:00:00"/>
    <s v=""/>
    <s v="4200571039"/>
    <s v="10"/>
    <d v="2024-07-17T00:00:00"/>
    <d v="2024-07-17T00:00:00"/>
    <s v=""/>
    <d v="2024-07-23T00:00:00"/>
    <n v="49"/>
    <n v="8"/>
    <s v="Liberado"/>
    <n v="3"/>
    <n v="3"/>
    <n v="3"/>
    <n v="0"/>
    <n v="3"/>
    <n v="0"/>
    <s v="X"/>
    <s v="0.00"/>
    <s v=""/>
    <x v="73"/>
    <s v="CHERRY"/>
    <s v="D459-V3LL"/>
    <s v=""/>
    <n v="0"/>
    <n v="0"/>
    <m/>
    <s v="7218|JA2612_1001"/>
    <n v="6"/>
    <s v="-"/>
    <m/>
    <s v="YES"/>
    <n v="3"/>
    <m/>
    <s v=""/>
    <n v="0"/>
    <s v="X"/>
    <n v="1"/>
    <s v=""/>
    <s v=""/>
    <s v=""/>
    <s v=""/>
    <n v="6"/>
    <n v="0"/>
    <m/>
    <n v="-556"/>
    <n v="0"/>
    <s v=""/>
    <s v=""/>
  </r>
  <r>
    <n v="965"/>
    <s v="1124320115000"/>
    <s v="INT FINAL CARRERA C/RODILLO VERT DPST (1"/>
    <s v="1800108948"/>
    <s v="40"/>
    <d v="2024-06-19T00:00:00"/>
    <s v=""/>
    <s v="4200571557"/>
    <s v="150"/>
    <d v="2024-07-19T00:00:00"/>
    <d v="2024-07-24T00:00:00"/>
    <s v=""/>
    <d v="2024-07-31T00:00:00"/>
    <n v="49"/>
    <n v="8"/>
    <s v="Liberado"/>
    <n v="5"/>
    <n v="5"/>
    <n v="5"/>
    <n v="0"/>
    <n v="5"/>
    <n v="0"/>
    <s v="X"/>
    <s v="0.00"/>
    <s v=""/>
    <x v="57"/>
    <s v="RS"/>
    <s v="308-1664"/>
    <s v=""/>
    <n v="0"/>
    <n v="0"/>
    <m/>
    <s v="7218|JA2581_1001"/>
    <n v="12"/>
    <s v="-"/>
    <m/>
    <s v="YES"/>
    <n v="5"/>
    <m/>
    <s v=""/>
    <n v="0"/>
    <s v="X"/>
    <n v="1"/>
    <s v=""/>
    <s v=""/>
    <s v=""/>
    <s v=""/>
    <n v="6"/>
    <n v="0"/>
    <m/>
    <n v="-548"/>
    <n v="0"/>
    <s v=""/>
    <s v=""/>
  </r>
  <r>
    <n v="966"/>
    <s v="1125110113403"/>
    <s v="PULSADOR SETA 1P NC D=40MM C/CAJA ETIQUE"/>
    <s v="1800108948"/>
    <s v="50"/>
    <d v="2024-06-19T00:00:00"/>
    <s v=""/>
    <s v="4200571638"/>
    <s v="10"/>
    <d v="2024-07-22T00:00:00"/>
    <d v="2024-07-24T00:00:00"/>
    <s v=""/>
    <d v="2024-07-29T00:00:00"/>
    <n v="85"/>
    <n v="8"/>
    <s v="Liberado"/>
    <n v="2"/>
    <n v="2"/>
    <n v="2"/>
    <n v="0"/>
    <n v="2"/>
    <n v="0"/>
    <s v="X"/>
    <s v="0.00"/>
    <s v=""/>
    <x v="51"/>
    <s v="TELEMECANIQUE"/>
    <s v="XAL-K17814"/>
    <s v=""/>
    <n v="0"/>
    <n v="0"/>
    <m/>
    <s v="7218|JA2612_1001"/>
    <n v="7"/>
    <s v="-"/>
    <m/>
    <s v="YES"/>
    <n v="2"/>
    <m/>
    <s v=""/>
    <n v="0"/>
    <s v="X"/>
    <n v="1"/>
    <s v=""/>
    <s v=""/>
    <s v=""/>
    <s v=""/>
    <n v="6"/>
    <n v="0"/>
    <m/>
    <n v="-550"/>
    <n v="0"/>
    <s v=""/>
    <s v=""/>
  </r>
  <r>
    <n v="967"/>
    <s v="1126622240000"/>
    <s v="ESTACION CTRL 2PUL 1NO+1NC FLUSH NEG/BLN"/>
    <s v="1800108948"/>
    <s v="60"/>
    <d v="2024-06-19T00:00:00"/>
    <s v=""/>
    <s v="4200571460"/>
    <s v="50"/>
    <d v="2024-07-19T00:00:00"/>
    <d v="2024-07-28T00:00:00"/>
    <s v=""/>
    <d v="2024-07-26T00:00:00"/>
    <n v="85"/>
    <n v="8"/>
    <s v="Liberado"/>
    <n v="1"/>
    <n v="1"/>
    <n v="1"/>
    <n v="0"/>
    <n v="1"/>
    <n v="0"/>
    <s v="X"/>
    <s v="0.00"/>
    <s v=""/>
    <x v="51"/>
    <s v="SCHNEIDER ELECTRIC"/>
    <s v="XALD222"/>
    <s v=""/>
    <n v="0"/>
    <n v="0"/>
    <m/>
    <s v="7218|JA2612_1001"/>
    <n v="7"/>
    <s v="-"/>
    <m/>
    <s v="YES"/>
    <n v="1"/>
    <m/>
    <s v=""/>
    <n v="0"/>
    <s v="X"/>
    <n v="1"/>
    <s v=""/>
    <s v=""/>
    <s v=""/>
    <s v=""/>
    <n v="6"/>
    <n v="0"/>
    <m/>
    <n v="-553"/>
    <n v="0"/>
    <s v=""/>
    <s v=""/>
  </r>
</pivotCacheRecords>
</file>

<file path=xl/pivotCache/pivotCacheRecords5.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31">
  <r>
    <n v="1"/>
    <s v="39121435"/>
    <s v="Unidad de distribuci&amp;#243;n de potencia"/>
    <s v="1101755661"/>
    <s v="1"/>
    <d v="2024-06-14T00:00:00"/>
    <s v=""/>
    <s v="4800002570"/>
    <s v="5000"/>
    <d v="2024-06-07T00:00:00"/>
    <s v=""/>
    <s v=""/>
    <d v="2024-06-15T00:00:00"/>
    <n v="0"/>
    <n v="0"/>
    <s v=""/>
    <n v="3"/>
    <n v="3"/>
    <n v="3"/>
    <n v="0"/>
    <n v="0"/>
    <n v="0"/>
    <s v="X"/>
    <s v="0.00"/>
    <s v=""/>
    <x v="0"/>
    <s v=""/>
    <s v="1237430"/>
    <s v=""/>
    <n v="0"/>
    <n v="0"/>
    <m/>
    <s v="7218|JA2580_1001"/>
    <n v="8"/>
    <s v="-"/>
    <d v="2026-01-30T00:00:00"/>
    <s v="YES"/>
    <d v="1900-01-02T00:00:00"/>
    <s v=""/>
    <s v=""/>
    <n v="0"/>
    <s v="X"/>
    <n v="1"/>
    <s v=""/>
    <s v=""/>
    <s v=""/>
    <s v=""/>
    <n v="6"/>
    <n v="0"/>
    <d v="2026-01-30T00:00:00"/>
    <n v="-594"/>
    <n v="0"/>
    <s v=""/>
    <s v=""/>
  </r>
  <r>
    <n v="2"/>
    <s v="39121415"/>
    <s v="Unidad de distribuci&amp;#243;n de potencia"/>
    <s v="1101755661"/>
    <s v="2"/>
    <d v="2024-06-14T00:00:00"/>
    <s v=""/>
    <s v="4800002570"/>
    <s v="5010"/>
    <d v="2024-06-07T00:00:00"/>
    <s v=""/>
    <s v=""/>
    <d v="2024-06-15T00:00:00"/>
    <n v="0"/>
    <n v="0"/>
    <s v=""/>
    <n v="1"/>
    <n v="1"/>
    <n v="1"/>
    <n v="0"/>
    <n v="0"/>
    <n v="0"/>
    <s v="X"/>
    <s v="0.00"/>
    <s v=""/>
    <x v="0"/>
    <s v=""/>
    <s v="6520342"/>
    <s v=""/>
    <n v="0"/>
    <n v="0"/>
    <m/>
    <s v="7218|JA2580_1001"/>
    <n v="8"/>
    <s v="-"/>
    <m/>
    <s v="YES"/>
    <n v="1"/>
    <s v=""/>
    <s v=""/>
    <n v="0"/>
    <s v="X"/>
    <n v="1"/>
    <s v=""/>
    <s v=""/>
    <s v=""/>
    <s v=""/>
    <n v="6"/>
    <n v="0"/>
    <m/>
    <n v="-594"/>
    <n v="0"/>
    <s v=""/>
    <s v=""/>
  </r>
  <r>
    <n v="3"/>
    <s v="26121536"/>
    <s v="Unidad de distribuci&amp;#243;n de potencia"/>
    <s v="1101755661"/>
    <s v="3"/>
    <d v="2024-06-14T00:00:00"/>
    <s v=""/>
    <s v="4800002570"/>
    <s v="5020"/>
    <d v="2024-06-07T00:00:00"/>
    <s v=""/>
    <s v=""/>
    <d v="2024-06-15T00:00:00"/>
    <n v="0"/>
    <n v="0"/>
    <s v=""/>
    <n v="1"/>
    <n v="1"/>
    <n v="1"/>
    <n v="0"/>
    <n v="0"/>
    <n v="0"/>
    <s v="X"/>
    <s v="0.00"/>
    <s v=""/>
    <x v="0"/>
    <s v=""/>
    <s v="0479409"/>
    <s v=""/>
    <n v="0"/>
    <n v="0"/>
    <m/>
    <s v="7218|JA2580_1001"/>
    <n v="8"/>
    <s v="-"/>
    <m/>
    <s v="YES"/>
    <n v="1"/>
    <s v=""/>
    <s v=""/>
    <n v="0"/>
    <s v="X"/>
    <n v="1"/>
    <s v=""/>
    <s v=""/>
    <s v=""/>
    <s v=""/>
    <n v="6"/>
    <n v="0"/>
    <m/>
    <n v="-594"/>
    <n v="0"/>
    <s v=""/>
    <s v=""/>
  </r>
  <r>
    <n v="4"/>
    <s v="39121435"/>
    <s v="Unidad de distribuci&amp;#243;n de potencia"/>
    <s v="1101755661"/>
    <s v="4"/>
    <d v="2024-06-14T00:00:00"/>
    <s v=""/>
    <s v="4800002570"/>
    <s v="5030"/>
    <d v="2024-06-07T00:00:00"/>
    <s v=""/>
    <s v=""/>
    <d v="2024-06-15T00:00:00"/>
    <n v="0"/>
    <n v="0"/>
    <s v=""/>
    <n v="3"/>
    <n v="3"/>
    <n v="3"/>
    <n v="0"/>
    <n v="0"/>
    <n v="0"/>
    <s v="X"/>
    <s v="0.00"/>
    <s v=""/>
    <x v="0"/>
    <s v=""/>
    <s v="1237433"/>
    <s v=""/>
    <n v="0"/>
    <n v="0"/>
    <m/>
    <s v="7218|JA2580_1001"/>
    <n v="8"/>
    <s v="-"/>
    <m/>
    <s v="YES"/>
    <n v="3"/>
    <s v=""/>
    <s v=""/>
    <n v="0"/>
    <s v="X"/>
    <n v="1"/>
    <s v=""/>
    <s v=""/>
    <s v=""/>
    <s v=""/>
    <n v="6"/>
    <n v="0"/>
    <m/>
    <n v="-594"/>
    <n v="0"/>
    <s v=""/>
    <s v=""/>
  </r>
  <r>
    <n v="5"/>
    <s v="39121708"/>
    <s v="Tira de jumpers Wago serie TOPJOB S, 200"/>
    <s v="1101756080"/>
    <s v="1"/>
    <d v="2024-06-17T00:00:00"/>
    <s v=""/>
    <s v="4800002579"/>
    <s v="450"/>
    <d v="2024-06-14T00:00:00"/>
    <s v=""/>
    <s v=""/>
    <d v="2024-06-18T00:00:00"/>
    <n v="0"/>
    <n v="0"/>
    <s v=""/>
    <n v="1"/>
    <n v="1"/>
    <n v="1"/>
    <n v="0"/>
    <n v="0"/>
    <n v="0"/>
    <s v="X"/>
    <s v="0.00"/>
    <s v=""/>
    <x v="0"/>
    <s v=""/>
    <s v="5076591"/>
    <s v=""/>
    <n v="0"/>
    <n v="0"/>
    <m/>
    <s v="7218|JA2581_1001"/>
    <n v="4"/>
    <s v="-"/>
    <m/>
    <s v="YES"/>
    <n v="1"/>
    <s v=""/>
    <s v=""/>
    <n v="0"/>
    <s v="X"/>
    <n v="1"/>
    <s v=""/>
    <s v=""/>
    <s v=""/>
    <s v=""/>
    <n v="6"/>
    <n v="0"/>
    <m/>
    <n v="-591"/>
    <n v="0"/>
    <s v=""/>
    <s v=""/>
  </r>
  <r>
    <n v="6"/>
    <s v="39121432"/>
    <s v="Conector circular Amphenol Limited Hembr"/>
    <s v="1101756080"/>
    <s v="2"/>
    <d v="2024-06-17T00:00:00"/>
    <s v=""/>
    <s v="4800002579"/>
    <s v="460"/>
    <d v="2024-06-14T00:00:00"/>
    <s v=""/>
    <s v=""/>
    <d v="2024-06-18T00:00:00"/>
    <n v="0"/>
    <n v="0"/>
    <s v=""/>
    <n v="1000"/>
    <n v="1000"/>
    <n v="1000"/>
    <n v="0"/>
    <n v="0"/>
    <n v="0"/>
    <s v="X"/>
    <s v="0.00"/>
    <s v=""/>
    <x v="0"/>
    <s v=""/>
    <s v="8751456"/>
    <s v=""/>
    <n v="0"/>
    <n v="0"/>
    <m/>
    <s v="7218|JA2581_1001"/>
    <n v="4"/>
    <s v="-"/>
    <m/>
    <s v="YES"/>
    <n v="1000"/>
    <s v=""/>
    <s v=""/>
    <n v="0"/>
    <s v="X"/>
    <n v="1"/>
    <s v=""/>
    <s v=""/>
    <s v=""/>
    <s v=""/>
    <n v="6"/>
    <n v="0"/>
    <m/>
    <n v="-591"/>
    <n v="0"/>
    <s v=""/>
    <s v=""/>
  </r>
  <r>
    <n v="7"/>
    <s v="39121432"/>
    <s v="Conector circular Amphenol Limited Macho"/>
    <s v="1101756080"/>
    <s v="3"/>
    <d v="2024-06-17T00:00:00"/>
    <s v=""/>
    <s v="4800002579"/>
    <s v="470"/>
    <d v="2024-06-14T00:00:00"/>
    <s v=""/>
    <s v=""/>
    <d v="2024-06-18T00:00:00"/>
    <n v="0"/>
    <n v="0"/>
    <s v=""/>
    <n v="1000"/>
    <n v="1000"/>
    <n v="1000"/>
    <n v="0"/>
    <n v="0"/>
    <n v="0"/>
    <s v="X"/>
    <s v="0.00"/>
    <s v=""/>
    <x v="0"/>
    <s v=""/>
    <s v="8751462"/>
    <s v=""/>
    <n v="0"/>
    <n v="0"/>
    <m/>
    <s v="7218|JA2581_1001"/>
    <n v="4"/>
    <s v="-"/>
    <m/>
    <s v="YES"/>
    <n v="1000"/>
    <s v=""/>
    <s v=""/>
    <n v="0"/>
    <s v="X"/>
    <n v="1"/>
    <s v=""/>
    <s v=""/>
    <s v=""/>
    <s v=""/>
    <n v="6"/>
    <n v="0"/>
    <m/>
    <n v="-591"/>
    <n v="0"/>
    <s v=""/>
    <s v=""/>
  </r>
  <r>
    <n v="8"/>
    <s v="39121432"/>
    <s v="Contacto para conector circular Amphenol"/>
    <s v="1101756080"/>
    <s v="4"/>
    <d v="2024-06-17T00:00:00"/>
    <s v=""/>
    <s v="4800002579"/>
    <s v="480"/>
    <d v="2024-06-14T00:00:00"/>
    <s v=""/>
    <s v=""/>
    <d v="2024-06-18T00:00:00"/>
    <n v="0"/>
    <n v="0"/>
    <s v=""/>
    <n v="100"/>
    <n v="100"/>
    <n v="100"/>
    <n v="0"/>
    <n v="0"/>
    <n v="0"/>
    <s v="X"/>
    <s v="0.00"/>
    <s v=""/>
    <x v="0"/>
    <s v=""/>
    <s v="7620695"/>
    <s v=""/>
    <n v="0"/>
    <n v="0"/>
    <m/>
    <s v="7218|JA2581_1001"/>
    <n v="4"/>
    <s v="-"/>
    <m/>
    <s v="YES"/>
    <n v="100"/>
    <s v=""/>
    <s v=""/>
    <n v="0"/>
    <s v="X"/>
    <n v="1"/>
    <s v=""/>
    <s v=""/>
    <s v=""/>
    <s v=""/>
    <n v="6"/>
    <n v="0"/>
    <m/>
    <n v="-591"/>
    <n v="0"/>
    <s v=""/>
    <s v=""/>
  </r>
  <r>
    <n v="9"/>
    <s v="39121432"/>
    <s v="Contacto para conector circular Amphenol"/>
    <s v="1101756080"/>
    <s v="5"/>
    <d v="2024-06-17T00:00:00"/>
    <s v=""/>
    <s v="4800002579"/>
    <s v="490"/>
    <d v="2024-06-14T00:00:00"/>
    <s v=""/>
    <s v=""/>
    <d v="2024-06-18T00:00:00"/>
    <n v="0"/>
    <n v="0"/>
    <s v=""/>
    <n v="100"/>
    <n v="100"/>
    <n v="100"/>
    <n v="0"/>
    <n v="0"/>
    <n v="0"/>
    <s v="X"/>
    <s v="0.00"/>
    <s v=""/>
    <x v="0"/>
    <s v=""/>
    <s v="7620686"/>
    <s v=""/>
    <n v="0"/>
    <n v="0"/>
    <m/>
    <s v="7218|JA2581_1001"/>
    <n v="4"/>
    <s v="-"/>
    <m/>
    <s v="YES"/>
    <n v="100"/>
    <s v=""/>
    <s v=""/>
    <n v="0"/>
    <s v="X"/>
    <n v="1"/>
    <s v=""/>
    <s v=""/>
    <s v=""/>
    <s v=""/>
    <n v="6"/>
    <n v="0"/>
    <m/>
    <n v="-591"/>
    <n v="0"/>
    <s v=""/>
    <s v=""/>
  </r>
  <r>
    <n v="10"/>
    <s v="39121413"/>
    <s v="Conector circular Amphenol Limited Hembr"/>
    <s v="1101756080"/>
    <s v="6"/>
    <d v="2024-06-17T00:00:00"/>
    <s v=""/>
    <s v="4800002579"/>
    <s v="500"/>
    <d v="2024-06-14T00:00:00"/>
    <s v=""/>
    <s v=""/>
    <d v="2024-06-18T00:00:00"/>
    <n v="0"/>
    <n v="0"/>
    <s v=""/>
    <n v="2000"/>
    <n v="2000"/>
    <n v="2000"/>
    <n v="0"/>
    <n v="0"/>
    <n v="0"/>
    <s v="X"/>
    <s v="0.00"/>
    <s v=""/>
    <x v="0"/>
    <s v=""/>
    <s v="1860301"/>
    <s v=""/>
    <n v="0"/>
    <n v="0"/>
    <m/>
    <s v="7218|JA2581_1001"/>
    <n v="4"/>
    <s v="-"/>
    <m/>
    <s v="YES"/>
    <n v="2000"/>
    <s v=""/>
    <s v=""/>
    <n v="0"/>
    <s v="X"/>
    <n v="1"/>
    <s v=""/>
    <s v=""/>
    <s v=""/>
    <s v=""/>
    <n v="6"/>
    <n v="0"/>
    <m/>
    <n v="-591"/>
    <n v="0"/>
    <s v=""/>
    <s v=""/>
  </r>
  <r>
    <n v="11"/>
    <s v="39121432"/>
    <s v="Contacto para conector circular Amphenol"/>
    <s v="1101756080"/>
    <s v="7"/>
    <d v="2024-06-17T00:00:00"/>
    <s v=""/>
    <s v="4800002579"/>
    <s v="510"/>
    <d v="2024-06-14T00:00:00"/>
    <s v=""/>
    <s v=""/>
    <d v="2024-06-18T00:00:00"/>
    <n v="0"/>
    <n v="0"/>
    <s v=""/>
    <n v="100"/>
    <n v="100"/>
    <n v="100"/>
    <n v="0"/>
    <n v="0"/>
    <n v="0"/>
    <s v="X"/>
    <s v="0.00"/>
    <s v=""/>
    <x v="0"/>
    <s v=""/>
    <s v="7620664"/>
    <s v=""/>
    <n v="0"/>
    <n v="0"/>
    <m/>
    <s v="7218|JA2581_1001"/>
    <n v="4"/>
    <s v="-"/>
    <m/>
    <s v="YES"/>
    <n v="100"/>
    <s v=""/>
    <s v=""/>
    <n v="0"/>
    <s v="X"/>
    <n v="1"/>
    <s v=""/>
    <s v=""/>
    <s v=""/>
    <s v=""/>
    <n v="6"/>
    <n v="0"/>
    <m/>
    <n v="-591"/>
    <n v="0"/>
    <s v=""/>
    <s v=""/>
  </r>
  <r>
    <n v="12"/>
    <s v="39121432"/>
    <s v="Contacto para conector circular Amphenol"/>
    <s v="1101756080"/>
    <s v="8"/>
    <d v="2024-06-17T00:00:00"/>
    <s v=""/>
    <s v="4800002579"/>
    <s v="520"/>
    <d v="2024-06-14T00:00:00"/>
    <s v=""/>
    <s v=""/>
    <d v="2024-06-18T00:00:00"/>
    <n v="0"/>
    <n v="0"/>
    <s v=""/>
    <n v="100"/>
    <n v="100"/>
    <n v="100"/>
    <n v="0"/>
    <n v="0"/>
    <n v="0"/>
    <s v="X"/>
    <s v="0.00"/>
    <s v=""/>
    <x v="0"/>
    <s v=""/>
    <s v="7620676"/>
    <s v=""/>
    <n v="0"/>
    <n v="0"/>
    <m/>
    <s v="7218|JA2581_1001"/>
    <n v="4"/>
    <s v="-"/>
    <m/>
    <s v="YES"/>
    <n v="100"/>
    <s v=""/>
    <s v=""/>
    <n v="0"/>
    <s v="X"/>
    <n v="1"/>
    <s v=""/>
    <s v=""/>
    <s v=""/>
    <s v=""/>
    <n v="6"/>
    <n v="0"/>
    <m/>
    <n v="-591"/>
    <n v="0"/>
    <s v=""/>
    <s v=""/>
  </r>
  <r>
    <n v="13"/>
    <s v="39121432"/>
    <s v="Contacto para conector circular Amphenol"/>
    <s v="1101756080"/>
    <s v="9"/>
    <d v="2024-06-17T00:00:00"/>
    <s v=""/>
    <s v="4800002579"/>
    <s v="530"/>
    <d v="2024-06-14T00:00:00"/>
    <s v=""/>
    <s v=""/>
    <d v="2024-06-18T00:00:00"/>
    <n v="0"/>
    <n v="0"/>
    <s v=""/>
    <n v="300"/>
    <n v="300"/>
    <n v="300"/>
    <n v="0"/>
    <n v="0"/>
    <n v="0"/>
    <s v="X"/>
    <s v="0.00"/>
    <s v=""/>
    <x v="0"/>
    <s v=""/>
    <s v="7620673"/>
    <s v=""/>
    <n v="0"/>
    <n v="0"/>
    <m/>
    <s v="7218|JA2581_1001"/>
    <n v="4"/>
    <s v="-"/>
    <m/>
    <s v="YES"/>
    <n v="300"/>
    <s v=""/>
    <s v=""/>
    <n v="0"/>
    <s v="X"/>
    <n v="1"/>
    <s v=""/>
    <s v=""/>
    <s v=""/>
    <s v=""/>
    <n v="6"/>
    <n v="0"/>
    <m/>
    <n v="-591"/>
    <n v="0"/>
    <s v=""/>
    <s v=""/>
  </r>
  <r>
    <n v="14"/>
    <s v="39121432"/>
    <s v="Contacto para conector circular Amphenol"/>
    <s v="1101756080"/>
    <s v="10"/>
    <d v="2024-06-17T00:00:00"/>
    <s v=""/>
    <s v="4800002579"/>
    <s v="540"/>
    <d v="2024-06-14T00:00:00"/>
    <s v=""/>
    <s v=""/>
    <d v="2024-06-18T00:00:00"/>
    <n v="0"/>
    <n v="0"/>
    <s v=""/>
    <n v="300"/>
    <n v="300"/>
    <n v="300"/>
    <n v="0"/>
    <n v="0"/>
    <n v="0"/>
    <s v="X"/>
    <s v="0.00"/>
    <s v=""/>
    <x v="0"/>
    <s v=""/>
    <s v="7620670"/>
    <s v=""/>
    <n v="0"/>
    <n v="0"/>
    <m/>
    <s v="7218|JA2581_1001"/>
    <n v="4"/>
    <s v="-"/>
    <m/>
    <s v="YES"/>
    <n v="300"/>
    <s v=""/>
    <s v=""/>
    <n v="0"/>
    <s v="X"/>
    <n v="1"/>
    <s v=""/>
    <s v=""/>
    <s v=""/>
    <s v=""/>
    <n v="6"/>
    <n v="0"/>
    <m/>
    <n v="-591"/>
    <n v="0"/>
    <s v=""/>
    <s v=""/>
  </r>
  <r>
    <n v="15"/>
    <s v="39121432"/>
    <s v="Contacto para conector circular Amphenol"/>
    <s v="1101756080"/>
    <s v="11"/>
    <d v="2024-06-17T00:00:00"/>
    <s v=""/>
    <s v="4800002579"/>
    <s v="550"/>
    <d v="2024-06-14T00:00:00"/>
    <s v=""/>
    <s v=""/>
    <d v="2024-06-18T00:00:00"/>
    <n v="0"/>
    <n v="0"/>
    <s v=""/>
    <n v="2000"/>
    <n v="2000"/>
    <n v="2000"/>
    <n v="0"/>
    <n v="0"/>
    <n v="0"/>
    <s v="X"/>
    <s v="0.00"/>
    <s v=""/>
    <x v="0"/>
    <s v=""/>
    <s v="7620682"/>
    <s v=""/>
    <n v="0"/>
    <n v="0"/>
    <m/>
    <s v="7218|JA2581_1001"/>
    <n v="4"/>
    <s v="-"/>
    <m/>
    <s v="YES"/>
    <n v="2000"/>
    <s v=""/>
    <s v=""/>
    <n v="0"/>
    <s v="X"/>
    <n v="1"/>
    <s v=""/>
    <s v=""/>
    <s v=""/>
    <s v=""/>
    <n v="6"/>
    <n v="0"/>
    <m/>
    <n v="-591"/>
    <n v="0"/>
    <s v=""/>
    <s v=""/>
  </r>
  <r>
    <n v="16"/>
    <s v="39121413"/>
    <s v="Conector circular Amphenol Limited Conec"/>
    <s v="1101756080"/>
    <s v="12"/>
    <d v="2024-06-17T00:00:00"/>
    <s v=""/>
    <s v="4800002579"/>
    <s v="560"/>
    <d v="2024-06-14T00:00:00"/>
    <s v=""/>
    <s v=""/>
    <d v="2024-06-18T00:00:00"/>
    <n v="0"/>
    <n v="0"/>
    <s v=""/>
    <n v="2"/>
    <n v="2"/>
    <n v="2"/>
    <n v="0"/>
    <n v="0"/>
    <n v="0"/>
    <s v="X"/>
    <s v="0.00"/>
    <s v=""/>
    <x v="0"/>
    <s v=""/>
    <s v="2368091"/>
    <s v=""/>
    <n v="0"/>
    <n v="0"/>
    <m/>
    <s v="7218|JA2581_1001"/>
    <n v="4"/>
    <s v="-"/>
    <m/>
    <s v="YES"/>
    <n v="2"/>
    <s v=""/>
    <s v=""/>
    <n v="0"/>
    <s v="X"/>
    <n v="1"/>
    <s v=""/>
    <s v=""/>
    <s v=""/>
    <s v=""/>
    <n v="6"/>
    <n v="0"/>
    <m/>
    <n v="-591"/>
    <n v="0"/>
    <s v=""/>
    <s v=""/>
  </r>
  <r>
    <n v="17"/>
    <s v="39121413"/>
    <s v="Conector circular Amphenol Limited Conec"/>
    <s v="1101756080"/>
    <s v="13"/>
    <d v="2024-06-17T00:00:00"/>
    <s v=""/>
    <s v="4800002579"/>
    <s v="570"/>
    <d v="2024-06-14T00:00:00"/>
    <s v=""/>
    <s v=""/>
    <d v="2024-06-18T00:00:00"/>
    <n v="0"/>
    <n v="0"/>
    <s v=""/>
    <n v="2"/>
    <n v="2"/>
    <n v="2"/>
    <n v="0"/>
    <n v="0"/>
    <n v="0"/>
    <s v="X"/>
    <s v="0.00"/>
    <s v=""/>
    <x v="0"/>
    <s v=""/>
    <s v="2368157"/>
    <s v=""/>
    <n v="0"/>
    <n v="0"/>
    <m/>
    <s v="7218|JA2581_1001"/>
    <n v="4"/>
    <s v="-"/>
    <m/>
    <s v="YES"/>
    <n v="2"/>
    <s v=""/>
    <s v=""/>
    <n v="0"/>
    <s v="X"/>
    <n v="1"/>
    <s v=""/>
    <s v=""/>
    <s v=""/>
    <s v=""/>
    <n v="6"/>
    <n v="0"/>
    <m/>
    <n v="-591"/>
    <n v="0"/>
    <s v=""/>
    <s v=""/>
  </r>
  <r>
    <n v="18"/>
    <s v="39121413"/>
    <s v="Conector circular Amphenol Limited Conec"/>
    <s v="1101756080"/>
    <s v="14"/>
    <d v="2024-06-17T00:00:00"/>
    <s v=""/>
    <s v="4800002579"/>
    <s v="580"/>
    <d v="2024-06-14T00:00:00"/>
    <s v=""/>
    <s v=""/>
    <d v="2024-06-18T00:00:00"/>
    <n v="0"/>
    <n v="0"/>
    <s v=""/>
    <n v="2"/>
    <n v="2"/>
    <n v="2"/>
    <n v="0"/>
    <n v="0"/>
    <n v="0"/>
    <s v="X"/>
    <s v="0.00"/>
    <s v=""/>
    <x v="0"/>
    <s v=""/>
    <s v="2368092"/>
    <s v=""/>
    <n v="0"/>
    <n v="0"/>
    <m/>
    <s v="7218|JA2581_1001"/>
    <n v="4"/>
    <s v="-"/>
    <m/>
    <s v="YES"/>
    <n v="2"/>
    <s v=""/>
    <s v=""/>
    <n v="0"/>
    <s v="X"/>
    <n v="1"/>
    <s v=""/>
    <s v=""/>
    <s v=""/>
    <s v=""/>
    <n v="6"/>
    <n v="0"/>
    <m/>
    <n v="-591"/>
    <n v="0"/>
    <s v=""/>
    <s v=""/>
  </r>
  <r>
    <n v="19"/>
    <s v="39121413"/>
    <s v="Conector circular Amphenol Limited Conec"/>
    <s v="1101756080"/>
    <s v="15"/>
    <d v="2024-06-17T00:00:00"/>
    <s v=""/>
    <s v="4800002579"/>
    <s v="590"/>
    <d v="2024-06-14T00:00:00"/>
    <s v=""/>
    <s v=""/>
    <d v="2024-06-18T00:00:00"/>
    <n v="0"/>
    <n v="0"/>
    <s v=""/>
    <n v="2"/>
    <n v="2"/>
    <n v="2"/>
    <n v="0"/>
    <n v="0"/>
    <n v="0"/>
    <s v="X"/>
    <s v="0.00"/>
    <s v=""/>
    <x v="0"/>
    <s v=""/>
    <s v="2368155"/>
    <s v=""/>
    <n v="0"/>
    <n v="0"/>
    <m/>
    <s v="7218|JA2581_1001"/>
    <n v="4"/>
    <s v="-"/>
    <m/>
    <s v="YES"/>
    <n v="2"/>
    <s v=""/>
    <s v=""/>
    <n v="0"/>
    <s v="X"/>
    <n v="1"/>
    <s v=""/>
    <s v=""/>
    <s v=""/>
    <s v=""/>
    <n v="6"/>
    <n v="0"/>
    <m/>
    <n v="-591"/>
    <n v="0"/>
    <s v=""/>
    <s v=""/>
  </r>
  <r>
    <n v="20"/>
    <s v="32000000"/>
    <s v="Conector circular MIL-C-38999 serie III"/>
    <s v="1101756080"/>
    <s v="16"/>
    <d v="2024-06-17T00:00:00"/>
    <s v=""/>
    <s v="4800002579"/>
    <s v="600"/>
    <d v="2024-06-14T00:00:00"/>
    <s v=""/>
    <s v=""/>
    <d v="2024-06-18T00:00:00"/>
    <n v="0"/>
    <n v="0"/>
    <s v=""/>
    <n v="2"/>
    <n v="2"/>
    <n v="2"/>
    <n v="0"/>
    <n v="0"/>
    <n v="0"/>
    <s v="X"/>
    <s v="0.00"/>
    <s v=""/>
    <x v="0"/>
    <s v=""/>
    <s v="2804838"/>
    <s v=""/>
    <n v="0"/>
    <n v="0"/>
    <m/>
    <s v="7218|JA2581_1001"/>
    <n v="4"/>
    <s v="-"/>
    <m/>
    <s v="YES"/>
    <n v="2"/>
    <s v=""/>
    <s v=""/>
    <n v="0"/>
    <s v="X"/>
    <n v="1"/>
    <s v=""/>
    <s v=""/>
    <s v=""/>
    <s v=""/>
    <n v="6"/>
    <n v="0"/>
    <m/>
    <n v="-591"/>
    <n v="0"/>
    <s v=""/>
    <s v=""/>
  </r>
  <r>
    <n v="21"/>
    <s v="32000000"/>
    <s v="Conector circular MIL-C-38999 serie III"/>
    <s v="1101756080"/>
    <s v="17"/>
    <d v="2024-06-17T00:00:00"/>
    <s v=""/>
    <s v="4800002579"/>
    <s v="610"/>
    <d v="2024-06-14T00:00:00"/>
    <s v=""/>
    <s v=""/>
    <d v="2024-06-18T00:00:00"/>
    <n v="0"/>
    <n v="0"/>
    <s v=""/>
    <n v="2"/>
    <n v="2"/>
    <n v="2"/>
    <n v="0"/>
    <n v="0"/>
    <n v="0"/>
    <s v="X"/>
    <s v="0.00"/>
    <s v=""/>
    <x v="0"/>
    <s v=""/>
    <s v="2804913"/>
    <s v=""/>
    <n v="0"/>
    <n v="0"/>
    <m/>
    <s v="7218|JA2581_1001"/>
    <n v="4"/>
    <s v="-"/>
    <m/>
    <s v="YES"/>
    <n v="2"/>
    <s v=""/>
    <s v=""/>
    <n v="0"/>
    <s v="X"/>
    <n v="1"/>
    <s v=""/>
    <s v=""/>
    <s v=""/>
    <s v=""/>
    <n v="6"/>
    <n v="0"/>
    <m/>
    <n v="-591"/>
    <n v="0"/>
    <s v=""/>
    <s v=""/>
  </r>
  <r>
    <n v="22"/>
    <s v="32000000"/>
    <s v="Conector circular MIL-C-38999 serie III"/>
    <s v="1101756129"/>
    <s v="1"/>
    <d v="2024-06-17T00:00:00"/>
    <s v=""/>
    <s v="4800002579"/>
    <s v="800"/>
    <d v="2024-06-14T00:00:00"/>
    <s v=""/>
    <s v=""/>
    <d v="2024-06-18T00:00:00"/>
    <n v="0"/>
    <n v="0"/>
    <s v=""/>
    <n v="2"/>
    <n v="2"/>
    <n v="2"/>
    <n v="0"/>
    <n v="0"/>
    <n v="0"/>
    <s v="X"/>
    <s v="0.00"/>
    <s v=""/>
    <x v="0"/>
    <s v=""/>
    <s v="2804913"/>
    <s v=""/>
    <n v="0"/>
    <n v="0"/>
    <m/>
    <s v="7218|JA2581_1001"/>
    <n v="4"/>
    <s v="-"/>
    <m/>
    <s v="YES"/>
    <n v="2"/>
    <s v=""/>
    <s v=""/>
    <n v="0"/>
    <s v="X"/>
    <n v="1"/>
    <s v=""/>
    <s v=""/>
    <s v=""/>
    <s v=""/>
    <n v="6"/>
    <n v="0"/>
    <m/>
    <n v="-591"/>
    <n v="0"/>
    <s v=""/>
    <s v=""/>
  </r>
  <r>
    <n v="23"/>
    <s v="39121413"/>
    <s v="Conector circular Amphenol Limited Conec"/>
    <s v="1101756129"/>
    <s v="2"/>
    <d v="2024-06-17T00:00:00"/>
    <s v=""/>
    <s v="4800002579"/>
    <s v="810"/>
    <d v="2024-06-14T00:00:00"/>
    <s v=""/>
    <s v=""/>
    <d v="2024-06-18T00:00:00"/>
    <n v="0"/>
    <n v="0"/>
    <s v=""/>
    <n v="1"/>
    <n v="1"/>
    <n v="1"/>
    <n v="0"/>
    <n v="0"/>
    <n v="0"/>
    <s v="X"/>
    <s v="0.00"/>
    <s v=""/>
    <x v="0"/>
    <s v=""/>
    <s v="2368094"/>
    <s v=""/>
    <n v="0"/>
    <n v="0"/>
    <m/>
    <s v="7218|JA2581_1001"/>
    <n v="4"/>
    <s v="-"/>
    <m/>
    <s v="YES"/>
    <n v="1"/>
    <s v=""/>
    <s v=""/>
    <n v="0"/>
    <s v="X"/>
    <n v="1"/>
    <s v=""/>
    <s v=""/>
    <s v=""/>
    <s v=""/>
    <n v="6"/>
    <n v="0"/>
    <m/>
    <n v="-591"/>
    <n v="0"/>
    <s v=""/>
    <s v=""/>
  </r>
  <r>
    <n v="24"/>
    <s v="39121413"/>
    <s v="Conector circular Amphenol Limited Conec"/>
    <s v="1101756129"/>
    <s v="3"/>
    <d v="2024-06-17T00:00:00"/>
    <s v=""/>
    <s v="4800002579"/>
    <s v="820"/>
    <d v="2024-06-14T00:00:00"/>
    <s v=""/>
    <s v=""/>
    <d v="2024-06-18T00:00:00"/>
    <n v="0"/>
    <n v="0"/>
    <s v=""/>
    <n v="1"/>
    <n v="1"/>
    <n v="1"/>
    <n v="0"/>
    <n v="0"/>
    <n v="0"/>
    <s v="X"/>
    <s v="0.00"/>
    <s v=""/>
    <x v="0"/>
    <s v=""/>
    <s v="2368158"/>
    <s v=""/>
    <n v="0"/>
    <n v="0"/>
    <m/>
    <s v="7218|JA2581_1001"/>
    <n v="4"/>
    <s v="-"/>
    <m/>
    <s v="YES"/>
    <n v="1"/>
    <s v=""/>
    <s v=""/>
    <n v="0"/>
    <s v="X"/>
    <n v="1"/>
    <s v=""/>
    <s v=""/>
    <s v=""/>
    <s v=""/>
    <n v="6"/>
    <n v="0"/>
    <m/>
    <n v="-591"/>
    <n v="0"/>
    <s v=""/>
    <s v=""/>
  </r>
  <r>
    <n v="25"/>
    <s v="39121413"/>
    <s v="Conector circular Amphenol Limited Conec"/>
    <s v="1101756129"/>
    <s v="4"/>
    <d v="2024-06-17T00:00:00"/>
    <s v=""/>
    <s v="4800002579"/>
    <s v="830"/>
    <d v="2024-06-14T00:00:00"/>
    <s v=""/>
    <s v=""/>
    <d v="2024-06-18T00:00:00"/>
    <n v="0"/>
    <n v="0"/>
    <s v=""/>
    <n v="2"/>
    <n v="2"/>
    <n v="2"/>
    <n v="0"/>
    <n v="0"/>
    <n v="0"/>
    <s v="X"/>
    <s v="0.00"/>
    <s v=""/>
    <x v="0"/>
    <s v=""/>
    <s v="2368095"/>
    <s v=""/>
    <n v="0"/>
    <n v="0"/>
    <m/>
    <s v="7218|JA2581_1001"/>
    <n v="4"/>
    <s v="-"/>
    <m/>
    <s v="YES"/>
    <n v="2"/>
    <s v=""/>
    <s v=""/>
    <n v="0"/>
    <s v="X"/>
    <n v="1"/>
    <s v=""/>
    <s v=""/>
    <s v=""/>
    <s v=""/>
    <n v="6"/>
    <n v="0"/>
    <m/>
    <n v="-591"/>
    <n v="0"/>
    <s v=""/>
    <s v=""/>
  </r>
  <r>
    <n v="26"/>
    <s v="39121413"/>
    <s v="Conector circular Amphenol Limited Conec"/>
    <s v="1101756129"/>
    <s v="5"/>
    <d v="2024-06-17T00:00:00"/>
    <s v=""/>
    <s v="4800002579"/>
    <s v="840"/>
    <d v="2024-06-14T00:00:00"/>
    <s v=""/>
    <s v=""/>
    <d v="2024-06-18T00:00:00"/>
    <n v="0"/>
    <n v="0"/>
    <s v=""/>
    <n v="2"/>
    <n v="2"/>
    <n v="2"/>
    <n v="0"/>
    <n v="0"/>
    <n v="0"/>
    <s v="X"/>
    <s v="0.00"/>
    <s v=""/>
    <x v="0"/>
    <s v=""/>
    <s v="2368161"/>
    <s v=""/>
    <n v="0"/>
    <n v="0"/>
    <m/>
    <s v="7218|JA2581_1001"/>
    <n v="4"/>
    <s v="-"/>
    <m/>
    <s v="YES"/>
    <n v="2"/>
    <s v=""/>
    <s v=""/>
    <n v="0"/>
    <s v="X"/>
    <n v="1"/>
    <s v=""/>
    <s v=""/>
    <s v=""/>
    <s v=""/>
    <n v="6"/>
    <n v="0"/>
    <m/>
    <n v="-591"/>
    <n v="0"/>
    <s v=""/>
    <s v=""/>
  </r>
  <r>
    <n v="27"/>
    <s v="32000000"/>
    <s v="Conector circular MIL-C-38999 serie III"/>
    <s v="1101756129"/>
    <s v="6"/>
    <d v="2024-06-17T00:00:00"/>
    <s v=""/>
    <s v="4800002579"/>
    <s v="850"/>
    <d v="2024-06-14T00:00:00"/>
    <s v=""/>
    <s v=""/>
    <d v="2024-06-18T00:00:00"/>
    <n v="0"/>
    <n v="0"/>
    <s v=""/>
    <n v="1"/>
    <n v="1"/>
    <n v="1"/>
    <n v="0"/>
    <n v="0"/>
    <n v="0"/>
    <s v="X"/>
    <s v="0.00"/>
    <s v=""/>
    <x v="0"/>
    <s v=""/>
    <s v="2804840"/>
    <s v=""/>
    <n v="0"/>
    <n v="0"/>
    <m/>
    <s v="7218|JA2581_1001"/>
    <n v="4"/>
    <s v="-"/>
    <m/>
    <s v="YES"/>
    <n v="1"/>
    <s v=""/>
    <s v=""/>
    <n v="0"/>
    <s v="X"/>
    <n v="1"/>
    <s v=""/>
    <s v=""/>
    <s v=""/>
    <s v=""/>
    <n v="6"/>
    <n v="0"/>
    <m/>
    <n v="-591"/>
    <n v="0"/>
    <s v=""/>
    <s v=""/>
  </r>
  <r>
    <n v="28"/>
    <s v="39121413"/>
    <s v="Conector circular Amphenol Limited Conec"/>
    <s v="1101756129"/>
    <s v="7"/>
    <d v="2024-06-17T00:00:00"/>
    <s v=""/>
    <s v="4800002579"/>
    <s v="860"/>
    <d v="2024-06-14T00:00:00"/>
    <s v=""/>
    <s v=""/>
    <d v="2024-06-18T00:00:00"/>
    <n v="0"/>
    <n v="0"/>
    <s v=""/>
    <n v="1"/>
    <n v="1"/>
    <n v="1"/>
    <n v="0"/>
    <n v="0"/>
    <n v="0"/>
    <s v="X"/>
    <s v="0.00"/>
    <s v=""/>
    <x v="0"/>
    <s v=""/>
    <s v="2368163"/>
    <s v=""/>
    <n v="0"/>
    <n v="0"/>
    <m/>
    <s v="7218|JA2581_1001"/>
    <n v="4"/>
    <s v="-"/>
    <m/>
    <s v="YES"/>
    <n v="1"/>
    <s v=""/>
    <s v=""/>
    <n v="0"/>
    <s v="X"/>
    <n v="1"/>
    <s v=""/>
    <s v=""/>
    <s v=""/>
    <s v=""/>
    <n v="6"/>
    <n v="0"/>
    <m/>
    <n v="-591"/>
    <n v="0"/>
    <s v=""/>
    <s v=""/>
  </r>
  <r>
    <n v="29"/>
    <s v="32000000"/>
    <s v="Conector circular MIL-C-38999 serie III"/>
    <s v="1101756129"/>
    <s v="8"/>
    <d v="2024-06-17T00:00:00"/>
    <s v=""/>
    <s v="4800002579"/>
    <s v="870"/>
    <d v="2024-06-14T00:00:00"/>
    <s v=""/>
    <s v=""/>
    <d v="2024-06-18T00:00:00"/>
    <n v="0"/>
    <n v="0"/>
    <s v=""/>
    <n v="2"/>
    <n v="2"/>
    <n v="2"/>
    <n v="0"/>
    <n v="0"/>
    <n v="0"/>
    <s v="X"/>
    <s v="0.00"/>
    <s v=""/>
    <x v="0"/>
    <s v=""/>
    <s v="2804846"/>
    <s v=""/>
    <n v="0"/>
    <n v="0"/>
    <m/>
    <s v="7218|JA2581_1001"/>
    <n v="4"/>
    <s v="-"/>
    <m/>
    <s v="YES"/>
    <n v="2"/>
    <s v=""/>
    <s v=""/>
    <n v="0"/>
    <s v="X"/>
    <n v="1"/>
    <s v=""/>
    <s v=""/>
    <s v=""/>
    <s v=""/>
    <n v="6"/>
    <n v="0"/>
    <m/>
    <n v="-591"/>
    <n v="0"/>
    <s v=""/>
    <s v=""/>
  </r>
  <r>
    <n v="30"/>
    <s v="32000000"/>
    <s v="Conector circular MIL-C-38999 serie III"/>
    <s v="1101756129"/>
    <s v="9"/>
    <d v="2024-06-17T00:00:00"/>
    <s v=""/>
    <s v="4800002579"/>
    <s v="880"/>
    <d v="2024-06-14T00:00:00"/>
    <s v=""/>
    <s v=""/>
    <d v="2024-06-18T00:00:00"/>
    <n v="0"/>
    <n v="0"/>
    <s v=""/>
    <n v="2"/>
    <n v="2"/>
    <n v="2"/>
    <n v="0"/>
    <n v="0"/>
    <n v="0"/>
    <s v="X"/>
    <s v="0.00"/>
    <s v=""/>
    <x v="0"/>
    <s v=""/>
    <s v="2804918"/>
    <s v=""/>
    <n v="0"/>
    <n v="0"/>
    <m/>
    <s v="7218|JA2581_1001"/>
    <n v="4"/>
    <s v="-"/>
    <m/>
    <s v="YES"/>
    <n v="2"/>
    <s v=""/>
    <s v=""/>
    <n v="0"/>
    <s v="X"/>
    <n v="1"/>
    <s v=""/>
    <s v=""/>
    <s v=""/>
    <s v=""/>
    <n v="6"/>
    <n v="0"/>
    <m/>
    <n v="-591"/>
    <n v="0"/>
    <s v=""/>
    <s v=""/>
  </r>
  <r>
    <n v="31"/>
    <s v="32000000"/>
    <s v="Conector circular MIL-C-38999 serie III"/>
    <s v="1101756129"/>
    <s v="10"/>
    <d v="2024-06-17T00:00:00"/>
    <s v=""/>
    <s v="4800002579"/>
    <s v="890"/>
    <d v="2024-06-14T00:00:00"/>
    <s v=""/>
    <s v=""/>
    <d v="2024-06-18T00:00:00"/>
    <n v="0"/>
    <n v="0"/>
    <s v=""/>
    <n v="9"/>
    <n v="9"/>
    <n v="9"/>
    <n v="0"/>
    <n v="0"/>
    <n v="0"/>
    <s v="X"/>
    <s v="0.00"/>
    <s v=""/>
    <x v="0"/>
    <s v=""/>
    <s v="2804847"/>
    <s v=""/>
    <n v="0"/>
    <n v="0"/>
    <m/>
    <s v="7218|JA2581_1001"/>
    <n v="4"/>
    <s v="-"/>
    <m/>
    <s v="YES"/>
    <n v="9"/>
    <s v=""/>
    <s v=""/>
    <n v="0"/>
    <s v="X"/>
    <n v="1"/>
    <s v=""/>
    <s v=""/>
    <s v=""/>
    <s v=""/>
    <n v="6"/>
    <n v="0"/>
    <m/>
    <n v="-591"/>
    <n v="0"/>
    <s v=""/>
    <s v=""/>
  </r>
  <r>
    <n v="32"/>
    <s v="32000000"/>
    <s v="Conector circular MIL-C-38999 serie III"/>
    <s v="1101756129"/>
    <s v="11"/>
    <d v="2024-06-17T00:00:00"/>
    <s v=""/>
    <s v="4800002579"/>
    <s v="900"/>
    <d v="2024-06-14T00:00:00"/>
    <s v=""/>
    <s v=""/>
    <d v="2024-06-18T00:00:00"/>
    <n v="0"/>
    <n v="0"/>
    <s v=""/>
    <n v="9"/>
    <n v="9"/>
    <n v="9"/>
    <n v="0"/>
    <n v="0"/>
    <n v="0"/>
    <s v="X"/>
    <s v="0.00"/>
    <s v=""/>
    <x v="0"/>
    <s v=""/>
    <s v="2804921"/>
    <s v=""/>
    <n v="0"/>
    <n v="0"/>
    <m/>
    <s v="7218|JA2581_1001"/>
    <n v="4"/>
    <s v="-"/>
    <m/>
    <s v="YES"/>
    <n v="9"/>
    <s v=""/>
    <s v=""/>
    <n v="0"/>
    <s v="X"/>
    <n v="1"/>
    <s v=""/>
    <s v=""/>
    <s v=""/>
    <s v=""/>
    <n v="6"/>
    <n v="0"/>
    <m/>
    <n v="-591"/>
    <n v="0"/>
    <s v=""/>
    <s v=""/>
  </r>
  <r>
    <n v="33"/>
    <s v="32000000"/>
    <s v="Conector circular MIL-C-38999 serie III"/>
    <s v="1101756129"/>
    <s v="12"/>
    <d v="2024-06-17T00:00:00"/>
    <s v=""/>
    <s v="4800002579"/>
    <s v="910"/>
    <d v="2024-06-14T00:00:00"/>
    <s v=""/>
    <s v=""/>
    <d v="2024-06-18T00:00:00"/>
    <n v="0"/>
    <n v="0"/>
    <s v=""/>
    <n v="29"/>
    <n v="29"/>
    <n v="29"/>
    <n v="0"/>
    <n v="0"/>
    <n v="0"/>
    <s v="X"/>
    <s v="0.00"/>
    <s v=""/>
    <x v="0"/>
    <s v=""/>
    <s v="2804849"/>
    <s v=""/>
    <n v="0"/>
    <n v="0"/>
    <m/>
    <s v="7218|JA2581_1001"/>
    <n v="4"/>
    <s v="-"/>
    <m/>
    <s v="YES"/>
    <n v="29"/>
    <s v=""/>
    <s v=""/>
    <n v="0"/>
    <s v="X"/>
    <n v="1"/>
    <s v=""/>
    <s v=""/>
    <s v=""/>
    <s v=""/>
    <n v="6"/>
    <n v="0"/>
    <m/>
    <n v="-591"/>
    <n v="0"/>
    <s v=""/>
    <s v=""/>
  </r>
  <r>
    <n v="34"/>
    <s v="32000000"/>
    <s v="Conector circular MIL-C-38999 serie III"/>
    <s v="1101756129"/>
    <s v="13"/>
    <d v="2024-06-17T00:00:00"/>
    <s v=""/>
    <s v="4800002579"/>
    <s v="920"/>
    <d v="2024-06-14T00:00:00"/>
    <s v=""/>
    <s v=""/>
    <d v="2024-06-18T00:00:00"/>
    <n v="0"/>
    <n v="0"/>
    <s v=""/>
    <n v="29"/>
    <n v="29"/>
    <n v="29"/>
    <n v="0"/>
    <n v="0"/>
    <n v="0"/>
    <s v="X"/>
    <s v="0.00"/>
    <s v=""/>
    <x v="0"/>
    <s v=""/>
    <s v="2804920"/>
    <s v=""/>
    <n v="0"/>
    <n v="0"/>
    <m/>
    <s v="7218|JA2581_1001"/>
    <n v="4"/>
    <s v="-"/>
    <m/>
    <s v="YES"/>
    <n v="29"/>
    <s v=""/>
    <s v=""/>
    <n v="0"/>
    <s v="X"/>
    <n v="1"/>
    <s v=""/>
    <s v=""/>
    <s v=""/>
    <s v=""/>
    <n v="6"/>
    <n v="0"/>
    <m/>
    <n v="-591"/>
    <n v="0"/>
    <s v=""/>
    <s v=""/>
  </r>
  <r>
    <n v="35"/>
    <s v="32000000"/>
    <s v="Conector circular MIL-C-38999 serie III"/>
    <s v="1101756211"/>
    <s v="1"/>
    <d v="2024-06-17T00:00:00"/>
    <s v=""/>
    <s v="4800002579"/>
    <s v="980"/>
    <d v="2024-06-14T00:00:00"/>
    <s v=""/>
    <s v=""/>
    <d v="2024-06-18T00:00:00"/>
    <n v="0"/>
    <n v="0"/>
    <s v=""/>
    <n v="1"/>
    <n v="1"/>
    <n v="1"/>
    <n v="0"/>
    <n v="0"/>
    <n v="0"/>
    <s v="X"/>
    <s v="0.00"/>
    <s v=""/>
    <x v="0"/>
    <s v=""/>
    <s v="2804923"/>
    <s v=""/>
    <n v="0"/>
    <n v="0"/>
    <m/>
    <s v="7218|JA2581_1001"/>
    <n v="4"/>
    <s v="-"/>
    <m/>
    <s v="YES"/>
    <n v="1"/>
    <s v=""/>
    <s v=""/>
    <n v="0"/>
    <s v="X"/>
    <n v="1"/>
    <s v=""/>
    <s v=""/>
    <s v=""/>
    <s v=""/>
    <n v="6"/>
    <n v="0"/>
    <m/>
    <n v="-591"/>
    <n v="0"/>
    <s v=""/>
    <s v=""/>
  </r>
  <r>
    <n v="36"/>
    <s v="39121413"/>
    <s v="Conector circular Amphenol India Hembra"/>
    <s v="1101756211"/>
    <s v="2"/>
    <d v="2024-06-17T00:00:00"/>
    <s v=""/>
    <s v="4800002579"/>
    <s v="990"/>
    <d v="2024-06-14T00:00:00"/>
    <s v=""/>
    <s v=""/>
    <d v="2024-06-18T00:00:00"/>
    <n v="0"/>
    <n v="0"/>
    <s v=""/>
    <n v="1"/>
    <n v="1"/>
    <n v="1"/>
    <n v="0"/>
    <n v="0"/>
    <n v="0"/>
    <s v="X"/>
    <s v="0.00"/>
    <s v=""/>
    <x v="0"/>
    <s v=""/>
    <s v="2475435"/>
    <s v=""/>
    <n v="0"/>
    <n v="0"/>
    <m/>
    <s v="7218|JA2581_1001"/>
    <n v="4"/>
    <s v="-"/>
    <m/>
    <s v="YES"/>
    <n v="1"/>
    <s v=""/>
    <s v=""/>
    <n v="0"/>
    <s v="X"/>
    <n v="1"/>
    <s v=""/>
    <s v=""/>
    <s v=""/>
    <s v=""/>
    <n v="6"/>
    <n v="0"/>
    <m/>
    <n v="-591"/>
    <n v="0"/>
    <s v=""/>
    <s v=""/>
  </r>
  <r>
    <n v="37"/>
    <s v="39121413"/>
    <s v="Conector circular Amphenol India Hembra"/>
    <s v="1101756211"/>
    <s v="3"/>
    <d v="2024-06-17T00:00:00"/>
    <s v=""/>
    <s v="4800002579"/>
    <s v="1000"/>
    <d v="2024-06-14T00:00:00"/>
    <s v=""/>
    <s v=""/>
    <d v="2024-06-18T00:00:00"/>
    <n v="0"/>
    <n v="0"/>
    <s v=""/>
    <n v="10"/>
    <n v="10"/>
    <n v="10"/>
    <n v="0"/>
    <n v="0"/>
    <n v="0"/>
    <s v="X"/>
    <s v="0.00"/>
    <s v=""/>
    <x v="0"/>
    <s v=""/>
    <s v="2475437"/>
    <s v=""/>
    <n v="0"/>
    <n v="0"/>
    <m/>
    <s v="7218|JA2581_1001"/>
    <n v="4"/>
    <s v="-"/>
    <m/>
    <s v="YES"/>
    <n v="10"/>
    <s v=""/>
    <s v=""/>
    <n v="0"/>
    <s v="X"/>
    <n v="1"/>
    <s v=""/>
    <s v=""/>
    <s v=""/>
    <s v=""/>
    <n v="6"/>
    <n v="0"/>
    <m/>
    <n v="-591"/>
    <n v="0"/>
    <s v=""/>
    <s v=""/>
  </r>
  <r>
    <n v="38"/>
    <s v="39121413"/>
    <s v="Conector circular Souriau Sunbank by Eat"/>
    <s v="1101756211"/>
    <s v="4"/>
    <d v="2024-06-17T00:00:00"/>
    <s v=""/>
    <s v="4800002579"/>
    <s v="1010"/>
    <d v="2024-06-14T00:00:00"/>
    <s v=""/>
    <s v=""/>
    <d v="2024-06-18T00:00:00"/>
    <n v="0"/>
    <n v="0"/>
    <s v=""/>
    <n v="2"/>
    <n v="2"/>
    <n v="2"/>
    <n v="0"/>
    <n v="0"/>
    <n v="0"/>
    <s v="X"/>
    <s v="0.00"/>
    <s v=""/>
    <x v="0"/>
    <s v=""/>
    <s v="7601259"/>
    <s v=""/>
    <n v="0"/>
    <n v="0"/>
    <m/>
    <s v="7218|JA2581_1001"/>
    <n v="4"/>
    <s v="-"/>
    <m/>
    <s v="YES"/>
    <n v="2"/>
    <s v=""/>
    <s v=""/>
    <n v="0"/>
    <s v="X"/>
    <n v="1"/>
    <s v=""/>
    <s v=""/>
    <s v=""/>
    <s v=""/>
    <n v="6"/>
    <n v="0"/>
    <m/>
    <n v="-591"/>
    <n v="0"/>
    <s v=""/>
    <s v=""/>
  </r>
  <r>
    <n v="39"/>
    <s v="39121415"/>
    <s v="Conector D-sub FCT from Molex, Serie 173"/>
    <s v="1101756211"/>
    <s v="5"/>
    <d v="2024-06-17T00:00:00"/>
    <s v=""/>
    <s v="4800002579"/>
    <s v="1020"/>
    <d v="2024-06-14T00:00:00"/>
    <s v=""/>
    <s v=""/>
    <d v="2024-06-18T00:00:00"/>
    <n v="0"/>
    <n v="0"/>
    <s v=""/>
    <n v="5"/>
    <n v="5"/>
    <n v="5"/>
    <n v="0"/>
    <n v="0"/>
    <n v="0"/>
    <s v="X"/>
    <s v="0.00"/>
    <s v=""/>
    <x v="0"/>
    <s v=""/>
    <s v="2075813"/>
    <s v=""/>
    <n v="0"/>
    <n v="0"/>
    <m/>
    <s v="7218|JA2581_1001"/>
    <n v="4"/>
    <s v="-"/>
    <m/>
    <s v="YES"/>
    <n v="5"/>
    <s v=""/>
    <s v=""/>
    <n v="0"/>
    <s v="X"/>
    <n v="1"/>
    <s v=""/>
    <s v=""/>
    <s v=""/>
    <s v=""/>
    <n v="6"/>
    <n v="0"/>
    <m/>
    <n v="-591"/>
    <n v="0"/>
    <s v=""/>
    <s v=""/>
  </r>
  <r>
    <n v="40"/>
    <s v="39121421"/>
    <s v="Carcasa de conector Molex 39-01-4031, Se"/>
    <s v="1101756211"/>
    <s v="6"/>
    <d v="2024-06-17T00:00:00"/>
    <s v=""/>
    <s v="4800002579"/>
    <s v="1030"/>
    <d v="2024-06-14T00:00:00"/>
    <s v=""/>
    <s v=""/>
    <d v="2024-06-18T00:00:00"/>
    <n v="0"/>
    <n v="0"/>
    <s v=""/>
    <n v="100"/>
    <n v="100"/>
    <n v="100"/>
    <n v="0"/>
    <n v="0"/>
    <n v="0"/>
    <s v="X"/>
    <s v="0.00"/>
    <s v=""/>
    <x v="0"/>
    <s v=""/>
    <s v="6795842P"/>
    <s v=""/>
    <n v="0"/>
    <n v="0"/>
    <m/>
    <s v="7218|JA2581_1001"/>
    <n v="4"/>
    <s v="-"/>
    <m/>
    <s v="YES"/>
    <n v="100"/>
    <s v=""/>
    <s v=""/>
    <n v="0"/>
    <s v="X"/>
    <n v="1"/>
    <s v=""/>
    <s v=""/>
    <s v=""/>
    <s v=""/>
    <n v="6"/>
    <n v="0"/>
    <m/>
    <n v="-591"/>
    <n v="0"/>
    <s v=""/>
    <s v=""/>
  </r>
  <r>
    <n v="41"/>
    <s v="39121432"/>
    <s v="Contacto de crimpado Molex 39-00-0039, M"/>
    <s v="1101756211"/>
    <s v="7"/>
    <d v="2024-06-17T00:00:00"/>
    <s v=""/>
    <s v="4800002579"/>
    <s v="1040"/>
    <d v="2024-06-14T00:00:00"/>
    <s v=""/>
    <s v=""/>
    <d v="2024-06-18T00:00:00"/>
    <n v="0"/>
    <n v="0"/>
    <s v=""/>
    <n v="1000"/>
    <n v="1000"/>
    <n v="1000"/>
    <n v="0"/>
    <n v="0"/>
    <n v="0"/>
    <s v="X"/>
    <s v="0.00"/>
    <s v=""/>
    <x v="0"/>
    <s v=""/>
    <s v="1729134P"/>
    <s v=""/>
    <n v="0"/>
    <n v="0"/>
    <m/>
    <s v="7218|JA2581_1001"/>
    <n v="4"/>
    <s v="-"/>
    <m/>
    <s v="YES"/>
    <n v="1000"/>
    <s v=""/>
    <s v=""/>
    <n v="0"/>
    <s v="X"/>
    <n v="1"/>
    <s v=""/>
    <s v=""/>
    <s v=""/>
    <s v=""/>
    <n v="6"/>
    <n v="0"/>
    <m/>
    <n v="-591"/>
    <n v="0"/>
    <s v=""/>
    <s v=""/>
  </r>
  <r>
    <n v="42"/>
    <s v="39121421"/>
    <s v="Carcasa de conector de crimpado Molex 39"/>
    <s v="1101756211"/>
    <s v="8"/>
    <d v="2024-06-17T00:00:00"/>
    <s v=""/>
    <s v="4800002579"/>
    <s v="1050"/>
    <d v="2024-06-14T00:00:00"/>
    <s v=""/>
    <s v=""/>
    <d v="2024-06-18T00:00:00"/>
    <n v="0"/>
    <n v="0"/>
    <s v=""/>
    <n v="30"/>
    <n v="30"/>
    <n v="30"/>
    <n v="0"/>
    <n v="0"/>
    <n v="0"/>
    <s v="X"/>
    <s v="0.00"/>
    <s v=""/>
    <x v="0"/>
    <s v=""/>
    <s v="2076789"/>
    <s v=""/>
    <n v="0"/>
    <n v="0"/>
    <m/>
    <s v="7218|JA2581_1001"/>
    <n v="4"/>
    <s v="-"/>
    <m/>
    <s v="YES"/>
    <n v="30"/>
    <s v=""/>
    <s v=""/>
    <n v="0"/>
    <s v="X"/>
    <n v="1"/>
    <s v=""/>
    <s v=""/>
    <s v=""/>
    <s v=""/>
    <n v="6"/>
    <n v="0"/>
    <m/>
    <n v="-591"/>
    <n v="0"/>
    <s v=""/>
    <s v=""/>
  </r>
  <r>
    <n v="43"/>
    <s v="39121432"/>
    <s v="Contacto de crimpado Molex 39-00-0041, M"/>
    <s v="1101756211"/>
    <s v="9"/>
    <d v="2024-06-17T00:00:00"/>
    <s v=""/>
    <s v="4800002579"/>
    <s v="1060"/>
    <d v="2024-06-14T00:00:00"/>
    <s v=""/>
    <s v=""/>
    <d v="2024-06-18T00:00:00"/>
    <n v="0"/>
    <n v="0"/>
    <s v=""/>
    <n v="1000"/>
    <n v="1000"/>
    <n v="1000"/>
    <n v="0"/>
    <n v="0"/>
    <n v="0"/>
    <s v="X"/>
    <s v="0.00"/>
    <s v=""/>
    <x v="0"/>
    <s v=""/>
    <s v="1729140P"/>
    <s v=""/>
    <n v="0"/>
    <n v="0"/>
    <m/>
    <s v="7218|JA2581_1001"/>
    <n v="4"/>
    <s v="-"/>
    <m/>
    <s v="YES"/>
    <n v="1000"/>
    <s v=""/>
    <s v=""/>
    <n v="0"/>
    <s v="X"/>
    <n v="1"/>
    <s v=""/>
    <s v=""/>
    <s v=""/>
    <s v=""/>
    <n v="6"/>
    <n v="0"/>
    <m/>
    <n v="-591"/>
    <n v="0"/>
    <s v=""/>
    <s v=""/>
  </r>
  <r>
    <n v="44"/>
    <s v="39121432"/>
    <s v="Contacto de crimpado hembra Molex serie"/>
    <s v="1101756211"/>
    <s v="10"/>
    <d v="2024-06-17T00:00:00"/>
    <s v=""/>
    <s v="4800002579"/>
    <s v="1070"/>
    <d v="2024-06-14T00:00:00"/>
    <s v=""/>
    <s v=""/>
    <d v="2024-06-18T00:00:00"/>
    <n v="0"/>
    <n v="0"/>
    <s v=""/>
    <n v="250"/>
    <n v="250"/>
    <n v="250"/>
    <n v="0"/>
    <n v="0"/>
    <n v="0"/>
    <s v="X"/>
    <s v="0.00"/>
    <s v=""/>
    <x v="0"/>
    <s v=""/>
    <s v="2363050P"/>
    <s v=""/>
    <n v="0"/>
    <n v="0"/>
    <m/>
    <s v="7218|JA2581_1001"/>
    <n v="4"/>
    <s v="-"/>
    <m/>
    <s v="YES"/>
    <n v="250"/>
    <s v=""/>
    <s v=""/>
    <n v="0"/>
    <s v="X"/>
    <n v="1"/>
    <s v=""/>
    <s v=""/>
    <s v=""/>
    <s v=""/>
    <n v="6"/>
    <n v="0"/>
    <m/>
    <n v="-591"/>
    <n v="0"/>
    <s v=""/>
    <s v=""/>
  </r>
  <r>
    <n v="45"/>
    <s v="39121432"/>
    <s v="Contacto de crimpado macho Molex serie S"/>
    <s v="1101756211"/>
    <s v="11"/>
    <d v="2024-06-17T00:00:00"/>
    <s v=""/>
    <s v="4800002579"/>
    <s v="1080"/>
    <d v="2024-06-14T00:00:00"/>
    <s v=""/>
    <s v=""/>
    <d v="2024-06-18T00:00:00"/>
    <n v="0"/>
    <n v="0"/>
    <s v=""/>
    <n v="250"/>
    <n v="250"/>
    <n v="250"/>
    <n v="0"/>
    <n v="0"/>
    <n v="0"/>
    <s v="X"/>
    <s v="0.00"/>
    <s v=""/>
    <x v="0"/>
    <s v=""/>
    <s v="2363044P"/>
    <s v=""/>
    <n v="0"/>
    <n v="0"/>
    <m/>
    <s v="7218|JA2581_1001"/>
    <n v="4"/>
    <s v="-"/>
    <m/>
    <s v="YES"/>
    <n v="250"/>
    <s v=""/>
    <s v=""/>
    <n v="0"/>
    <s v="X"/>
    <n v="1"/>
    <s v=""/>
    <s v=""/>
    <s v=""/>
    <s v=""/>
    <n v="6"/>
    <n v="0"/>
    <m/>
    <n v="-591"/>
    <n v="0"/>
    <s v=""/>
    <s v=""/>
  </r>
  <r>
    <n v="46"/>
    <s v="39121421"/>
    <s v="Carcasa de conector Molex 50-57-9204, Se"/>
    <s v="1101756211"/>
    <s v="12"/>
    <d v="2024-06-17T00:00:00"/>
    <s v=""/>
    <s v="4800002579"/>
    <s v="1090"/>
    <d v="2024-06-14T00:00:00"/>
    <s v=""/>
    <s v=""/>
    <d v="2024-06-18T00:00:00"/>
    <n v="0"/>
    <n v="0"/>
    <s v=""/>
    <n v="10"/>
    <n v="10"/>
    <n v="10"/>
    <n v="0"/>
    <n v="0"/>
    <n v="0"/>
    <s v="X"/>
    <s v="0.00"/>
    <s v=""/>
    <x v="0"/>
    <s v=""/>
    <s v="6703887"/>
    <s v=""/>
    <n v="0"/>
    <n v="0"/>
    <m/>
    <s v="7218|JA2581_1001"/>
    <n v="4"/>
    <s v="-"/>
    <m/>
    <s v="YES"/>
    <n v="10"/>
    <s v=""/>
    <s v=""/>
    <n v="0"/>
    <s v="X"/>
    <n v="1"/>
    <s v=""/>
    <s v=""/>
    <s v=""/>
    <s v=""/>
    <n v="6"/>
    <n v="0"/>
    <m/>
    <n v="-591"/>
    <n v="0"/>
    <s v=""/>
    <s v=""/>
  </r>
  <r>
    <n v="47"/>
    <s v="39121421"/>
    <s v="Carcasa de conector Molex 50-57-9404, Se"/>
    <s v="1101756211"/>
    <s v="13"/>
    <d v="2024-06-17T00:00:00"/>
    <s v=""/>
    <s v="4800002579"/>
    <s v="1100"/>
    <d v="2024-06-14T00:00:00"/>
    <s v=""/>
    <s v=""/>
    <d v="2024-06-18T00:00:00"/>
    <n v="0"/>
    <n v="0"/>
    <s v=""/>
    <n v="10"/>
    <n v="10"/>
    <n v="10"/>
    <n v="0"/>
    <n v="0"/>
    <n v="0"/>
    <s v="X"/>
    <s v="0.00"/>
    <s v=""/>
    <x v="0"/>
    <s v=""/>
    <s v="6783161"/>
    <s v=""/>
    <n v="0"/>
    <n v="0"/>
    <m/>
    <s v="7218|JA2581_1001"/>
    <n v="4"/>
    <s v="-"/>
    <m/>
    <s v="YES"/>
    <n v="10"/>
    <s v=""/>
    <s v=""/>
    <n v="0"/>
    <s v="X"/>
    <n v="1"/>
    <s v=""/>
    <s v=""/>
    <s v=""/>
    <s v=""/>
    <n v="6"/>
    <n v="0"/>
    <m/>
    <n v="-591"/>
    <n v="0"/>
    <s v=""/>
    <s v=""/>
  </r>
  <r>
    <n v="48"/>
    <s v="39121432"/>
    <s v="Contacto de crimpado hembra Molex serie"/>
    <s v="1101756211"/>
    <s v="14"/>
    <d v="2024-06-17T00:00:00"/>
    <s v=""/>
    <s v="4800002579"/>
    <s v="1110"/>
    <d v="2024-06-14T00:00:00"/>
    <s v=""/>
    <s v=""/>
    <d v="2024-06-18T00:00:00"/>
    <n v="0"/>
    <n v="0"/>
    <s v=""/>
    <n v="1000"/>
    <n v="1000"/>
    <n v="1000"/>
    <n v="0"/>
    <n v="0"/>
    <n v="0"/>
    <s v="X"/>
    <s v="0.00"/>
    <s v=""/>
    <x v="0"/>
    <s v=""/>
    <s v="6794742P"/>
    <s v=""/>
    <n v="0"/>
    <n v="0"/>
    <m/>
    <s v="7218|JA2581_1001"/>
    <n v="4"/>
    <s v="-"/>
    <m/>
    <s v="YES"/>
    <n v="1000"/>
    <s v=""/>
    <s v=""/>
    <n v="0"/>
    <s v="X"/>
    <n v="1"/>
    <s v=""/>
    <s v=""/>
    <s v=""/>
    <s v=""/>
    <n v="6"/>
    <n v="0"/>
    <m/>
    <n v="-591"/>
    <n v="0"/>
    <s v=""/>
    <s v=""/>
  </r>
  <r>
    <n v="49"/>
    <s v="39121421"/>
    <s v="Carcasa de conector Molex 43025-0600, Se"/>
    <s v="1101756211"/>
    <s v="15"/>
    <d v="2024-06-17T00:00:00"/>
    <s v=""/>
    <s v="4800002579"/>
    <s v="1120"/>
    <d v="2024-06-14T00:00:00"/>
    <s v=""/>
    <s v=""/>
    <d v="2024-06-18T00:00:00"/>
    <n v="0"/>
    <n v="0"/>
    <s v=""/>
    <n v="125"/>
    <n v="125"/>
    <n v="125"/>
    <n v="0"/>
    <n v="0"/>
    <n v="0"/>
    <s v="X"/>
    <s v="0.00"/>
    <s v=""/>
    <x v="0"/>
    <s v=""/>
    <s v="2332769P"/>
    <s v=""/>
    <n v="0"/>
    <n v="0"/>
    <m/>
    <s v="7218|JA2581_1001"/>
    <n v="4"/>
    <s v="-"/>
    <m/>
    <s v="YES"/>
    <n v="125"/>
    <s v=""/>
    <s v=""/>
    <n v="0"/>
    <s v="X"/>
    <n v="1"/>
    <s v=""/>
    <s v=""/>
    <s v=""/>
    <s v=""/>
    <n v="6"/>
    <n v="0"/>
    <m/>
    <n v="-591"/>
    <n v="0"/>
    <s v=""/>
    <s v=""/>
  </r>
  <r>
    <n v="50"/>
    <s v="39121421"/>
    <s v="Carcasa de conector Molex 43020-0600, Se"/>
    <s v="1101756211"/>
    <s v="16"/>
    <d v="2024-06-17T00:00:00"/>
    <s v=""/>
    <s v="4800002579"/>
    <s v="1130"/>
    <d v="2024-06-14T00:00:00"/>
    <s v=""/>
    <s v=""/>
    <d v="2024-06-18T00:00:00"/>
    <n v="0"/>
    <n v="0"/>
    <s v=""/>
    <n v="100"/>
    <n v="100"/>
    <n v="100"/>
    <n v="0"/>
    <n v="0"/>
    <n v="0"/>
    <s v="X"/>
    <s v="0.00"/>
    <s v=""/>
    <x v="0"/>
    <s v=""/>
    <s v="2332826P"/>
    <s v=""/>
    <n v="0"/>
    <n v="0"/>
    <m/>
    <s v="7218|JA2581_1001"/>
    <n v="4"/>
    <s v="-"/>
    <m/>
    <s v="YES"/>
    <n v="100"/>
    <s v=""/>
    <s v=""/>
    <n v="0"/>
    <s v="X"/>
    <n v="1"/>
    <s v=""/>
    <s v=""/>
    <s v=""/>
    <s v=""/>
    <n v="6"/>
    <n v="0"/>
    <m/>
    <n v="-591"/>
    <n v="0"/>
    <s v=""/>
    <s v=""/>
  </r>
  <r>
    <n v="51"/>
    <s v="39121432"/>
    <s v="Contacto de crimpado hembra Molex serie"/>
    <s v="1101756211"/>
    <s v="17"/>
    <d v="2024-06-17T00:00:00"/>
    <s v=""/>
    <s v="4800002579"/>
    <s v="1140"/>
    <d v="2024-06-14T00:00:00"/>
    <s v=""/>
    <s v=""/>
    <d v="2024-06-18T00:00:00"/>
    <n v="0"/>
    <n v="0"/>
    <s v=""/>
    <n v="100"/>
    <n v="100"/>
    <n v="100"/>
    <n v="0"/>
    <n v="0"/>
    <n v="0"/>
    <s v="X"/>
    <s v="0.00"/>
    <s v=""/>
    <x v="0"/>
    <s v=""/>
    <s v="2333009"/>
    <s v=""/>
    <n v="0"/>
    <n v="0"/>
    <m/>
    <s v="7218|JA2581_1001"/>
    <n v="4"/>
    <s v="-"/>
    <m/>
    <s v="YES"/>
    <n v="100"/>
    <s v=""/>
    <s v=""/>
    <n v="0"/>
    <s v="X"/>
    <n v="1"/>
    <s v=""/>
    <s v=""/>
    <s v=""/>
    <s v=""/>
    <n v="6"/>
    <n v="0"/>
    <m/>
    <n v="-591"/>
    <n v="0"/>
    <s v=""/>
    <s v=""/>
  </r>
  <r>
    <n v="52"/>
    <s v="39121432"/>
    <s v="Contacto de terminal de crimpado Molex 4"/>
    <s v="1101756211"/>
    <s v="18"/>
    <d v="2024-06-17T00:00:00"/>
    <s v=""/>
    <s v="4800002579"/>
    <s v="1150"/>
    <d v="2024-06-14T00:00:00"/>
    <s v=""/>
    <s v=""/>
    <d v="2024-06-18T00:00:00"/>
    <n v="0"/>
    <n v="0"/>
    <s v=""/>
    <n v="100"/>
    <n v="100"/>
    <n v="100"/>
    <n v="0"/>
    <n v="0"/>
    <n v="0"/>
    <s v="X"/>
    <s v="0.00"/>
    <s v=""/>
    <x v="0"/>
    <s v=""/>
    <s v="2333037"/>
    <s v=""/>
    <n v="0"/>
    <n v="0"/>
    <m/>
    <s v="7218|JA2581_1001"/>
    <n v="4"/>
    <s v="-"/>
    <m/>
    <s v="YES"/>
    <n v="100"/>
    <s v=""/>
    <s v=""/>
    <n v="0"/>
    <s v="X"/>
    <n v="1"/>
    <s v=""/>
    <s v=""/>
    <s v=""/>
    <s v=""/>
    <n v="6"/>
    <n v="0"/>
    <m/>
    <n v="-591"/>
    <n v="0"/>
    <s v=""/>
    <s v=""/>
  </r>
  <r>
    <n v="53"/>
    <s v="39121432"/>
    <s v="Contacto de crimpado hembra Molex serie"/>
    <s v="1101756236"/>
    <s v="1"/>
    <d v="2024-06-17T00:00:00"/>
    <s v=""/>
    <s v="4800002579"/>
    <s v="1220"/>
    <d v="2024-06-14T00:00:00"/>
    <s v=""/>
    <s v=""/>
    <d v="2024-06-18T00:00:00"/>
    <n v="0"/>
    <n v="0"/>
    <s v=""/>
    <n v="100"/>
    <n v="100"/>
    <n v="100"/>
    <n v="0"/>
    <n v="0"/>
    <n v="0"/>
    <s v="X"/>
    <s v="0.00"/>
    <s v=""/>
    <x v="0"/>
    <s v=""/>
    <s v="6706293"/>
    <s v=""/>
    <n v="0"/>
    <n v="0"/>
    <m/>
    <s v="7218|JA2581_1001"/>
    <n v="4"/>
    <s v="-"/>
    <m/>
    <s v="YES"/>
    <n v="100"/>
    <s v=""/>
    <s v=""/>
    <n v="0"/>
    <s v="X"/>
    <n v="1"/>
    <s v=""/>
    <s v=""/>
    <s v=""/>
    <s v=""/>
    <n v="6"/>
    <n v="0"/>
    <m/>
    <n v="-591"/>
    <n v="0"/>
    <s v=""/>
    <s v=""/>
  </r>
  <r>
    <n v="54"/>
    <s v="39121421"/>
    <s v="Carcasa de conector Molex 51110-0860, Se"/>
    <s v="1101756236"/>
    <s v="2"/>
    <d v="2024-06-17T00:00:00"/>
    <s v=""/>
    <s v="4800002579"/>
    <s v="1230"/>
    <d v="2024-06-14T00:00:00"/>
    <s v=""/>
    <s v=""/>
    <d v="2024-06-18T00:00:00"/>
    <n v="0"/>
    <n v="0"/>
    <s v=""/>
    <n v="100"/>
    <n v="100"/>
    <n v="100"/>
    <n v="0"/>
    <n v="0"/>
    <n v="0"/>
    <s v="X"/>
    <s v="0.00"/>
    <s v=""/>
    <x v="0"/>
    <s v=""/>
    <s v="6703607"/>
    <s v=""/>
    <n v="0"/>
    <n v="0"/>
    <m/>
    <s v="7218|JA2581_1001"/>
    <n v="4"/>
    <s v="-"/>
    <m/>
    <s v="YES"/>
    <n v="100"/>
    <s v=""/>
    <s v=""/>
    <n v="0"/>
    <s v="X"/>
    <n v="1"/>
    <s v=""/>
    <s v=""/>
    <s v=""/>
    <s v=""/>
    <n v="6"/>
    <n v="0"/>
    <m/>
    <n v="-591"/>
    <n v="0"/>
    <s v=""/>
    <s v=""/>
  </r>
  <r>
    <n v="55"/>
    <s v="39121432"/>
    <s v="Puntera hueca de crimpado Schneider Elec"/>
    <s v="1101756236"/>
    <s v="3"/>
    <d v="2024-06-17T00:00:00"/>
    <s v=""/>
    <s v="4800002579"/>
    <s v="1240"/>
    <d v="2024-06-14T00:00:00"/>
    <s v=""/>
    <s v=""/>
    <d v="2024-06-18T00:00:00"/>
    <n v="0"/>
    <n v="0"/>
    <s v=""/>
    <n v="3"/>
    <n v="3"/>
    <n v="3"/>
    <n v="0"/>
    <n v="0"/>
    <n v="0"/>
    <s v="X"/>
    <s v="0.00"/>
    <s v=""/>
    <x v="0"/>
    <s v=""/>
    <s v="2546429"/>
    <s v=""/>
    <n v="0"/>
    <n v="0"/>
    <m/>
    <s v="7218|JA2581_1001"/>
    <n v="4"/>
    <s v="-"/>
    <m/>
    <s v="YES"/>
    <n v="3"/>
    <s v=""/>
    <s v=""/>
    <n v="0"/>
    <s v="X"/>
    <n v="1"/>
    <s v=""/>
    <s v=""/>
    <s v=""/>
    <s v=""/>
    <n v="6"/>
    <n v="0"/>
    <m/>
    <n v="-591"/>
    <n v="0"/>
    <s v=""/>
    <s v=""/>
  </r>
  <r>
    <n v="56"/>
    <s v="31163100"/>
    <s v="Tornillo de conector - Bloqueo roscado,"/>
    <s v="1101756236"/>
    <s v="4"/>
    <d v="2024-06-17T00:00:00"/>
    <s v=""/>
    <s v="4800002579"/>
    <s v="1250"/>
    <d v="2024-06-14T00:00:00"/>
    <s v=""/>
    <s v=""/>
    <d v="2024-06-18T00:00:00"/>
    <n v="0"/>
    <n v="0"/>
    <s v=""/>
    <n v="400"/>
    <n v="400"/>
    <n v="400"/>
    <n v="0"/>
    <n v="0"/>
    <n v="0"/>
    <s v="X"/>
    <s v="0.00"/>
    <s v=""/>
    <x v="0"/>
    <s v=""/>
    <s v="0453886"/>
    <s v=""/>
    <n v="0"/>
    <n v="0"/>
    <m/>
    <s v="7218|JA2581_1001"/>
    <n v="4"/>
    <s v="-"/>
    <m/>
    <s v="YES"/>
    <n v="400"/>
    <s v=""/>
    <s v=""/>
    <n v="0"/>
    <s v="X"/>
    <n v="1"/>
    <s v=""/>
    <s v=""/>
    <s v=""/>
    <s v=""/>
    <n v="6"/>
    <n v="0"/>
    <m/>
    <n v="-591"/>
    <n v="0"/>
    <s v=""/>
    <s v=""/>
  </r>
  <r>
    <n v="57"/>
    <s v="11162114"/>
    <s v="Cinta de gancho y bucle Velcro de color"/>
    <s v="1101756236"/>
    <s v="5"/>
    <d v="2024-06-17T00:00:00"/>
    <s v=""/>
    <s v="4800002579"/>
    <s v="1260"/>
    <d v="2024-06-14T00:00:00"/>
    <s v=""/>
    <s v=""/>
    <d v="2024-06-18T00:00:00"/>
    <n v="0"/>
    <n v="0"/>
    <s v=""/>
    <n v="1"/>
    <n v="1"/>
    <n v="1"/>
    <n v="0"/>
    <n v="0"/>
    <n v="0"/>
    <s v="X"/>
    <s v="0.00"/>
    <s v=""/>
    <x v="0"/>
    <s v=""/>
    <s v="4239533"/>
    <s v=""/>
    <n v="0"/>
    <n v="0"/>
    <m/>
    <s v="7218|JA2581_1001"/>
    <n v="4"/>
    <s v="-"/>
    <m/>
    <s v="YES"/>
    <n v="1"/>
    <s v=""/>
    <s v=""/>
    <n v="0"/>
    <s v="X"/>
    <n v="1"/>
    <s v=""/>
    <s v=""/>
    <s v=""/>
    <s v=""/>
    <n v="6"/>
    <n v="0"/>
    <m/>
    <n v="-591"/>
    <n v="0"/>
    <s v=""/>
    <s v=""/>
  </r>
  <r>
    <n v="58"/>
    <s v="39121432"/>
    <s v="Terminal redondo aislado de Cobre RS PRO"/>
    <s v="1101756236"/>
    <s v="6"/>
    <d v="2024-06-17T00:00:00"/>
    <s v=""/>
    <s v="4800002579"/>
    <s v="1270"/>
    <d v="2024-06-14T00:00:00"/>
    <s v=""/>
    <s v=""/>
    <d v="2024-06-18T00:00:00"/>
    <n v="0"/>
    <n v="0"/>
    <s v=""/>
    <n v="100"/>
    <n v="100"/>
    <n v="100"/>
    <n v="0"/>
    <n v="0"/>
    <n v="0"/>
    <s v="X"/>
    <s v="0.00"/>
    <s v=""/>
    <x v="0"/>
    <s v=""/>
    <s v="2673919"/>
    <s v=""/>
    <n v="0"/>
    <n v="0"/>
    <m/>
    <s v="7218|JA2581_1001"/>
    <n v="4"/>
    <s v="-"/>
    <m/>
    <s v="YES"/>
    <n v="100"/>
    <s v=""/>
    <s v=""/>
    <n v="0"/>
    <s v="X"/>
    <n v="1"/>
    <s v=""/>
    <s v=""/>
    <s v=""/>
    <s v=""/>
    <n v="6"/>
    <n v="0"/>
    <m/>
    <n v="-591"/>
    <n v="0"/>
    <s v=""/>
    <s v=""/>
  </r>
  <r>
    <n v="59"/>
    <s v="39121432"/>
    <s v="Terminal redondo aislado de Cobre RS PRO"/>
    <s v="1101756236"/>
    <s v="7"/>
    <d v="2024-06-17T00:00:00"/>
    <s v=""/>
    <s v="4800002579"/>
    <s v="1280"/>
    <d v="2024-06-14T00:00:00"/>
    <s v=""/>
    <s v=""/>
    <d v="2024-06-18T00:00:00"/>
    <n v="0"/>
    <n v="0"/>
    <s v=""/>
    <n v="100"/>
    <n v="100"/>
    <n v="100"/>
    <n v="0"/>
    <n v="0"/>
    <n v="0"/>
    <s v="X"/>
    <s v="0.00"/>
    <s v=""/>
    <x v="0"/>
    <s v=""/>
    <s v="2673880"/>
    <s v=""/>
    <n v="0"/>
    <n v="0"/>
    <m/>
    <s v="7218|JA2581_1001"/>
    <n v="4"/>
    <s v="-"/>
    <m/>
    <s v="YES"/>
    <n v="100"/>
    <s v=""/>
    <s v=""/>
    <n v="0"/>
    <s v="X"/>
    <n v="1"/>
    <s v=""/>
    <s v=""/>
    <s v=""/>
    <s v=""/>
    <n v="6"/>
    <n v="0"/>
    <m/>
    <n v="-591"/>
    <n v="0"/>
    <s v=""/>
    <s v=""/>
  </r>
  <r>
    <n v="60"/>
    <s v="39121432"/>
    <s v="Terminal redondo aislado de Cobre RS PRO"/>
    <s v="1101756236"/>
    <s v="8"/>
    <d v="2024-06-17T00:00:00"/>
    <s v=""/>
    <s v="4800002579"/>
    <s v="1290"/>
    <d v="2024-06-14T00:00:00"/>
    <s v=""/>
    <s v=""/>
    <d v="2024-06-18T00:00:00"/>
    <n v="0"/>
    <n v="0"/>
    <s v=""/>
    <n v="500"/>
    <n v="500"/>
    <n v="500"/>
    <n v="0"/>
    <n v="0"/>
    <n v="0"/>
    <s v="X"/>
    <s v="0.00"/>
    <s v=""/>
    <x v="0"/>
    <s v=""/>
    <s v="2673650"/>
    <s v=""/>
    <n v="0"/>
    <n v="0"/>
    <m/>
    <s v="7218|JA2581_1001"/>
    <n v="4"/>
    <s v="-"/>
    <m/>
    <s v="YES"/>
    <n v="500"/>
    <s v=""/>
    <s v=""/>
    <n v="0"/>
    <s v="X"/>
    <n v="1"/>
    <s v=""/>
    <s v=""/>
    <s v=""/>
    <s v=""/>
    <n v="6"/>
    <n v="0"/>
    <m/>
    <n v="-591"/>
    <n v="0"/>
    <s v=""/>
    <s v=""/>
  </r>
  <r>
    <n v="61"/>
    <s v="39121432"/>
    <s v="Terminal redondo aislado de Cobre RS PRO"/>
    <s v="1101756236"/>
    <s v="9"/>
    <d v="2024-06-17T00:00:00"/>
    <s v=""/>
    <s v="4800002579"/>
    <s v="1300"/>
    <d v="2024-06-14T00:00:00"/>
    <s v=""/>
    <s v=""/>
    <d v="2024-06-18T00:00:00"/>
    <n v="0"/>
    <n v="0"/>
    <s v=""/>
    <n v="200"/>
    <n v="200"/>
    <n v="200"/>
    <n v="0"/>
    <n v="0"/>
    <n v="0"/>
    <s v="X"/>
    <s v="0.00"/>
    <s v=""/>
    <x v="0"/>
    <s v=""/>
    <s v="2394098"/>
    <s v=""/>
    <n v="0"/>
    <n v="0"/>
    <m/>
    <s v="7218|JA2581_1001"/>
    <n v="4"/>
    <s v="-"/>
    <m/>
    <s v="YES"/>
    <n v="200"/>
    <s v=""/>
    <s v=""/>
    <n v="0"/>
    <s v="X"/>
    <n v="1"/>
    <s v=""/>
    <s v=""/>
    <s v=""/>
    <s v=""/>
    <n v="6"/>
    <n v="0"/>
    <m/>
    <n v="-591"/>
    <n v="0"/>
    <s v=""/>
    <s v=""/>
  </r>
  <r>
    <n v="62"/>
    <s v="39121432"/>
    <s v="Terminal de horquilla RS PRO, Aislado, M"/>
    <s v="1101756236"/>
    <s v="10"/>
    <d v="2024-06-17T00:00:00"/>
    <s v=""/>
    <s v="4800002579"/>
    <s v="1310"/>
    <d v="2024-06-14T00:00:00"/>
    <s v=""/>
    <s v=""/>
    <d v="2024-06-18T00:00:00"/>
    <n v="0"/>
    <n v="0"/>
    <s v=""/>
    <n v="200"/>
    <n v="200"/>
    <n v="200"/>
    <n v="0"/>
    <n v="0"/>
    <n v="0"/>
    <s v="X"/>
    <s v="0.00"/>
    <s v=""/>
    <x v="0"/>
    <s v=""/>
    <s v="0534272"/>
    <s v=""/>
    <n v="0"/>
    <n v="0"/>
    <m/>
    <s v="7218|JA2581_1001"/>
    <n v="4"/>
    <s v="-"/>
    <m/>
    <s v="YES"/>
    <n v="200"/>
    <s v=""/>
    <s v=""/>
    <n v="0"/>
    <s v="X"/>
    <n v="1"/>
    <s v=""/>
    <s v=""/>
    <s v=""/>
    <s v=""/>
    <n v="6"/>
    <n v="0"/>
    <m/>
    <n v="-591"/>
    <n v="0"/>
    <s v=""/>
    <s v=""/>
  </r>
  <r>
    <n v="63"/>
    <s v="39121432"/>
    <s v="Puntera hueca de crimpado RS PRO, Pin de"/>
    <s v="1101756236"/>
    <s v="11"/>
    <d v="2024-06-17T00:00:00"/>
    <s v=""/>
    <s v="4800002579"/>
    <s v="1320"/>
    <d v="2024-06-14T00:00:00"/>
    <s v=""/>
    <s v=""/>
    <d v="2024-06-18T00:00:00"/>
    <n v="0"/>
    <n v="0"/>
    <s v=""/>
    <n v="200"/>
    <n v="200"/>
    <n v="200"/>
    <n v="0"/>
    <n v="0"/>
    <n v="0"/>
    <s v="X"/>
    <s v="0.00"/>
    <s v=""/>
    <x v="0"/>
    <s v=""/>
    <s v="2114296"/>
    <s v=""/>
    <n v="0"/>
    <n v="0"/>
    <m/>
    <s v="7218|JA2581_1001"/>
    <n v="4"/>
    <s v="-"/>
    <m/>
    <s v="YES"/>
    <n v="200"/>
    <s v=""/>
    <s v=""/>
    <n v="0"/>
    <s v="X"/>
    <n v="1"/>
    <s v=""/>
    <s v=""/>
    <s v=""/>
    <s v=""/>
    <n v="6"/>
    <n v="0"/>
    <m/>
    <n v="-591"/>
    <n v="0"/>
    <s v=""/>
    <s v=""/>
  </r>
  <r>
    <n v="64"/>
    <s v="39121432"/>
    <s v="Puntera hueca de crimpado RS PRO, Pin de"/>
    <s v="1101756236"/>
    <s v="12"/>
    <d v="2024-06-17T00:00:00"/>
    <s v=""/>
    <s v="4800002579"/>
    <s v="1330"/>
    <d v="2024-06-14T00:00:00"/>
    <s v=""/>
    <s v=""/>
    <d v="2024-06-18T00:00:00"/>
    <n v="0"/>
    <n v="0"/>
    <s v=""/>
    <n v="100"/>
    <n v="100"/>
    <n v="100"/>
    <n v="0"/>
    <n v="0"/>
    <n v="0"/>
    <s v="X"/>
    <s v="0.00"/>
    <s v=""/>
    <x v="0"/>
    <s v=""/>
    <s v="2114319"/>
    <s v=""/>
    <n v="0"/>
    <n v="0"/>
    <m/>
    <s v="7218|JA2581_1001"/>
    <n v="4"/>
    <s v="-"/>
    <m/>
    <s v="YES"/>
    <n v="100"/>
    <s v=""/>
    <s v=""/>
    <n v="0"/>
    <s v="X"/>
    <n v="1"/>
    <s v=""/>
    <s v=""/>
    <s v=""/>
    <s v=""/>
    <n v="6"/>
    <n v="0"/>
    <m/>
    <n v="-591"/>
    <n v="0"/>
    <s v=""/>
    <s v=""/>
  </r>
  <r>
    <n v="65"/>
    <s v="39121432"/>
    <s v="Puntera hueca de crimpado RS PRO, Pin de"/>
    <s v="1101756236"/>
    <s v="13"/>
    <d v="2024-06-17T00:00:00"/>
    <s v=""/>
    <s v="4800002579"/>
    <s v="1340"/>
    <d v="2024-06-14T00:00:00"/>
    <s v=""/>
    <s v=""/>
    <d v="2024-06-18T00:00:00"/>
    <n v="0"/>
    <n v="0"/>
    <s v=""/>
    <n v="100"/>
    <n v="100"/>
    <n v="100"/>
    <n v="0"/>
    <n v="0"/>
    <n v="0"/>
    <s v="X"/>
    <s v="0.00"/>
    <s v=""/>
    <x v="0"/>
    <s v=""/>
    <s v="2114325"/>
    <s v=""/>
    <n v="0"/>
    <n v="0"/>
    <m/>
    <s v="7218|JA2581_1001"/>
    <n v="4"/>
    <s v="-"/>
    <m/>
    <s v="YES"/>
    <n v="100"/>
    <s v=""/>
    <s v=""/>
    <n v="0"/>
    <s v="X"/>
    <n v="1"/>
    <s v=""/>
    <s v=""/>
    <s v=""/>
    <s v=""/>
    <n v="6"/>
    <n v="0"/>
    <m/>
    <n v="-591"/>
    <n v="0"/>
    <s v=""/>
    <s v=""/>
  </r>
  <r>
    <n v="66"/>
    <s v="24112003"/>
    <s v="Gaveta RS PRO, Rojo de Cart&amp;#243;n, 100m"/>
    <s v="1101773840"/>
    <s v="1"/>
    <d v="2024-08-08T00:00:00"/>
    <s v=""/>
    <s v="4800002611"/>
    <s v="3020"/>
    <d v="2024-08-01T00:00:00"/>
    <s v=""/>
    <s v=""/>
    <d v="2024-08-09T00:00:00"/>
    <n v="0"/>
    <n v="0"/>
    <s v=""/>
    <n v="1"/>
    <n v="1"/>
    <n v="1"/>
    <n v="0"/>
    <n v="0"/>
    <n v="0"/>
    <s v="X"/>
    <s v="0.00"/>
    <s v=""/>
    <x v="0"/>
    <s v=""/>
    <s v="2281188"/>
    <s v=""/>
    <n v="0"/>
    <n v="0"/>
    <m/>
    <s v="7218|S24B05_P10322"/>
    <n v="8"/>
    <s v="-"/>
    <m/>
    <s v="YES"/>
    <n v="1"/>
    <s v=""/>
    <s v=""/>
    <n v="0"/>
    <s v="X"/>
    <n v="1"/>
    <s v=""/>
    <s v=""/>
    <s v=""/>
    <s v=""/>
    <n v="8"/>
    <n v="0"/>
    <m/>
    <n v="-539"/>
    <n v="0"/>
    <s v=""/>
    <s v=""/>
  </r>
  <r>
    <n v="67"/>
    <s v="24112003"/>
    <s v="Gaveta RS PRO, Rojo de Cart&amp;#243;n, 100m"/>
    <s v="1101773840"/>
    <s v="2"/>
    <d v="2024-08-08T00:00:00"/>
    <s v=""/>
    <s v="4800002611"/>
    <s v="3030"/>
    <d v="2024-08-01T00:00:00"/>
    <s v=""/>
    <s v=""/>
    <d v="2024-08-09T00:00:00"/>
    <n v="0"/>
    <n v="0"/>
    <s v=""/>
    <n v="2"/>
    <n v="2"/>
    <n v="2"/>
    <n v="0"/>
    <n v="0"/>
    <n v="0"/>
    <s v="X"/>
    <s v="0.00"/>
    <s v=""/>
    <x v="0"/>
    <s v=""/>
    <s v="2281116"/>
    <s v=""/>
    <n v="0"/>
    <n v="0"/>
    <m/>
    <s v="7218|S24B05_P10322"/>
    <n v="8"/>
    <s v="-"/>
    <m/>
    <s v="YES"/>
    <n v="2"/>
    <s v=""/>
    <s v=""/>
    <n v="0"/>
    <s v="X"/>
    <n v="1"/>
    <s v=""/>
    <s v=""/>
    <s v=""/>
    <s v=""/>
    <n v="8"/>
    <n v="0"/>
    <m/>
    <n v="-539"/>
    <n v="0"/>
    <s v=""/>
    <s v=""/>
  </r>
  <r>
    <n v="68"/>
    <s v="24112003"/>
    <s v="Gaveta RS PRO, Rojo de Cart&amp;#243;n, 100m"/>
    <s v="1101773840"/>
    <s v="3"/>
    <d v="2024-08-08T00:00:00"/>
    <s v=""/>
    <s v="4800002611"/>
    <s v="3040"/>
    <d v="2024-08-01T00:00:00"/>
    <s v=""/>
    <s v=""/>
    <d v="2024-08-09T00:00:00"/>
    <n v="0"/>
    <n v="0"/>
    <s v=""/>
    <n v="1"/>
    <n v="1"/>
    <n v="1"/>
    <n v="0"/>
    <n v="0"/>
    <n v="0"/>
    <s v="X"/>
    <s v="0.00"/>
    <s v=""/>
    <x v="0"/>
    <s v=""/>
    <s v="2281194"/>
    <s v=""/>
    <n v="0"/>
    <n v="0"/>
    <m/>
    <s v="7218|S24B05_P10322"/>
    <n v="8"/>
    <s v="-"/>
    <m/>
    <s v="YES"/>
    <n v="1"/>
    <s v=""/>
    <s v=""/>
    <n v="0"/>
    <s v="X"/>
    <n v="1"/>
    <s v=""/>
    <s v=""/>
    <s v=""/>
    <s v=""/>
    <n v="8"/>
    <n v="0"/>
    <m/>
    <n v="-539"/>
    <n v="0"/>
    <s v=""/>
    <s v=""/>
  </r>
  <r>
    <n v="69"/>
    <s v="24112003"/>
    <s v="Gaveta RS PRO, Rojo de Cart&amp;#243;n, 100m"/>
    <s v="1101773840"/>
    <s v="4"/>
    <d v="2024-08-08T00:00:00"/>
    <s v=""/>
    <s v="4800002611"/>
    <s v="3050"/>
    <d v="2024-08-01T00:00:00"/>
    <s v=""/>
    <s v=""/>
    <d v="2024-08-09T00:00:00"/>
    <n v="0"/>
    <n v="0"/>
    <s v=""/>
    <n v="1"/>
    <n v="1"/>
    <n v="1"/>
    <n v="0"/>
    <n v="0"/>
    <n v="0"/>
    <s v="X"/>
    <s v="0.00"/>
    <s v=""/>
    <x v="0"/>
    <s v=""/>
    <s v="2281122"/>
    <s v=""/>
    <n v="0"/>
    <n v="0"/>
    <m/>
    <s v="7218|S24B05_P10322"/>
    <n v="8"/>
    <s v="-"/>
    <m/>
    <s v="YES"/>
    <n v="1"/>
    <s v=""/>
    <s v=""/>
    <n v="0"/>
    <s v="X"/>
    <n v="1"/>
    <s v=""/>
    <s v=""/>
    <s v=""/>
    <s v=""/>
    <n v="8"/>
    <n v="0"/>
    <m/>
    <n v="-539"/>
    <n v="0"/>
    <s v=""/>
    <s v=""/>
  </r>
  <r>
    <n v="70"/>
    <s v="1709800000000"/>
    <s v="PEQUEÑO MATERIAL FERRETERIA E INSTALACIO"/>
    <s v="1101775736"/>
    <s v="1"/>
    <d v="2024-08-19T00:00:00"/>
    <s v=""/>
    <s v="4200576567"/>
    <s v="90"/>
    <d v="2024-09-09T00:00:00"/>
    <d v="2024-09-09T00:00:00"/>
    <s v=""/>
    <d v="2024-11-06T00:00:00"/>
    <n v="55"/>
    <n v="8"/>
    <s v="Liberado"/>
    <n v="1"/>
    <n v="1"/>
    <n v="1"/>
    <n v="0"/>
    <n v="0"/>
    <n v="0"/>
    <s v="X"/>
    <s v="0.00"/>
    <s v=""/>
    <x v="1"/>
    <s v="OTROS FABRICANTES"/>
    <s v="1709800000000"/>
    <s v=""/>
    <n v="0"/>
    <n v="0"/>
    <m/>
    <s v="7218|JA2593_1001"/>
    <n v="58"/>
    <s v="-"/>
    <m/>
    <s v="YES"/>
    <n v="1"/>
    <s v=""/>
    <s v=""/>
    <n v="0"/>
    <s v="X"/>
    <n v="1"/>
    <s v=""/>
    <s v=""/>
    <s v=""/>
    <s v=""/>
    <n v="8"/>
    <n v="0"/>
    <m/>
    <n v="-450"/>
    <n v="0"/>
    <s v=""/>
    <s v=""/>
  </r>
  <r>
    <n v="71"/>
    <s v="1709800000000"/>
    <s v="PEQUEÑO MATERIAL FERRETERIA E INSTALACIO"/>
    <s v="1101775736"/>
    <s v="2"/>
    <d v="2024-08-19T00:00:00"/>
    <s v=""/>
    <s v="4200576567"/>
    <s v="100"/>
    <d v="2024-09-09T00:00:00"/>
    <d v="2024-09-09T00:00:00"/>
    <s v=""/>
    <d v="2024-11-06T00:00:00"/>
    <n v="55"/>
    <n v="8"/>
    <s v="Liberado"/>
    <n v="1"/>
    <n v="6"/>
    <n v="6"/>
    <n v="0"/>
    <n v="0"/>
    <n v="0"/>
    <s v="X"/>
    <s v="0.00"/>
    <s v=""/>
    <x v="1"/>
    <s v="OTROS FABRICANTES"/>
    <s v="1709800000000"/>
    <s v=""/>
    <n v="0"/>
    <n v="0"/>
    <m/>
    <s v="7218|JA2593_1001"/>
    <n v="58"/>
    <s v="-"/>
    <m/>
    <s v="YES"/>
    <n v="6"/>
    <s v=""/>
    <s v=""/>
    <n v="0"/>
    <s v="X"/>
    <n v="1"/>
    <s v=""/>
    <s v=""/>
    <s v=""/>
    <s v=""/>
    <n v="8"/>
    <n v="0"/>
    <m/>
    <n v="-450"/>
    <n v="0"/>
    <s v=""/>
    <s v=""/>
  </r>
  <r>
    <n v="72"/>
    <s v="1709800000000"/>
    <s v="PEQUEÑO MATERIAL FERRETERIA E INSTALACIO"/>
    <s v="1101775736"/>
    <s v="3"/>
    <d v="2024-08-19T00:00:00"/>
    <s v=""/>
    <s v="4200576567"/>
    <s v="110"/>
    <d v="2024-09-09T00:00:00"/>
    <d v="2024-09-09T00:00:00"/>
    <s v=""/>
    <d v="2024-11-06T00:00:00"/>
    <n v="55"/>
    <n v="8"/>
    <s v="Liberado"/>
    <n v="1"/>
    <n v="24"/>
    <n v="24"/>
    <n v="0"/>
    <n v="0"/>
    <n v="0"/>
    <s v="X"/>
    <s v="0.00"/>
    <s v=""/>
    <x v="1"/>
    <s v="OTROS FABRICANTES"/>
    <s v="1709800000000"/>
    <s v=""/>
    <n v="0"/>
    <n v="0"/>
    <m/>
    <s v="7218|JA2593_1001"/>
    <n v="58"/>
    <s v="-"/>
    <m/>
    <s v="YES"/>
    <n v="24"/>
    <s v=""/>
    <s v=""/>
    <n v="0"/>
    <s v="X"/>
    <n v="1"/>
    <s v=""/>
    <s v=""/>
    <s v=""/>
    <s v=""/>
    <n v="8"/>
    <n v="0"/>
    <m/>
    <n v="-450"/>
    <n v="0"/>
    <s v=""/>
    <s v=""/>
  </r>
  <r>
    <n v="73"/>
    <s v="1709800000000"/>
    <s v="PEQUEÑO MATERIAL FERRETERIA E INSTALACIO"/>
    <s v="1101775736"/>
    <s v="4"/>
    <d v="2024-08-19T00:00:00"/>
    <s v=""/>
    <s v="4200576567"/>
    <s v="120"/>
    <d v="2024-09-09T00:00:00"/>
    <d v="2024-09-09T00:00:00"/>
    <s v=""/>
    <d v="2024-11-06T00:00:00"/>
    <n v="55"/>
    <n v="8"/>
    <s v="Liberado"/>
    <n v="1"/>
    <n v="1"/>
    <n v="1"/>
    <n v="0"/>
    <n v="0"/>
    <n v="0"/>
    <s v="X"/>
    <s v="0.00"/>
    <s v=""/>
    <x v="1"/>
    <s v="OTROS FABRICANTES"/>
    <s v="1709800000000"/>
    <s v=""/>
    <n v="0"/>
    <n v="0"/>
    <m/>
    <s v="7218|JA2593_1001"/>
    <n v="58"/>
    <s v="-"/>
    <m/>
    <s v="YES"/>
    <n v="1"/>
    <s v=""/>
    <s v=""/>
    <n v="0"/>
    <s v="X"/>
    <n v="1"/>
    <s v=""/>
    <s v=""/>
    <s v=""/>
    <s v=""/>
    <n v="8"/>
    <n v="0"/>
    <m/>
    <n v="-450"/>
    <n v="0"/>
    <s v=""/>
    <s v=""/>
  </r>
  <r>
    <n v="74"/>
    <s v="1709800000000"/>
    <s v="PEQUEÑO MATERIAL FERRETERIA E INSTALACIO"/>
    <s v="1101775736"/>
    <s v="5"/>
    <d v="2024-08-19T00:00:00"/>
    <s v=""/>
    <s v="4200576567"/>
    <s v="130"/>
    <d v="2024-09-09T00:00:00"/>
    <d v="2024-09-09T00:00:00"/>
    <s v=""/>
    <d v="2024-11-06T00:00:00"/>
    <n v="55"/>
    <n v="8"/>
    <s v="Liberado"/>
    <n v="1"/>
    <n v="1"/>
    <n v="1"/>
    <n v="0"/>
    <n v="0"/>
    <n v="0"/>
    <s v="X"/>
    <s v="0.00"/>
    <s v=""/>
    <x v="1"/>
    <s v="OTROS FABRICANTES"/>
    <s v="1709800000000"/>
    <s v=""/>
    <n v="0"/>
    <n v="0"/>
    <m/>
    <s v="7218|JA2593_1001"/>
    <n v="58"/>
    <s v="-"/>
    <m/>
    <s v="YES"/>
    <n v="1"/>
    <s v=""/>
    <s v=""/>
    <n v="0"/>
    <s v="X"/>
    <n v="1"/>
    <s v=""/>
    <s v=""/>
    <s v=""/>
    <s v=""/>
    <n v="8"/>
    <n v="0"/>
    <m/>
    <n v="-450"/>
    <n v="0"/>
    <s v=""/>
    <s v=""/>
  </r>
  <r>
    <n v="75"/>
    <s v="9999000322010"/>
    <s v="N.R. PANELES SIMULADORES"/>
    <s v="1101780013"/>
    <s v="1"/>
    <d v="2024-09-05T00:00:00"/>
    <s v=""/>
    <s v="4200578537"/>
    <s v="10"/>
    <d v="2024-09-24T00:00:00"/>
    <d v="2024-09-24T00:00:00"/>
    <s v=""/>
    <d v="2025-01-31T00:00:00"/>
    <n v="95"/>
    <n v="8"/>
    <s v="Liberado"/>
    <n v="1"/>
    <n v="1"/>
    <n v="1"/>
    <n v="0"/>
    <n v="0"/>
    <n v="0"/>
    <s v="X"/>
    <s v="0.00"/>
    <s v=""/>
    <x v="2"/>
    <s v=""/>
    <s v=""/>
    <s v=""/>
    <n v="1"/>
    <n v="1"/>
    <m/>
    <s v="7218|JA2583_1001"/>
    <n v="129"/>
    <s v="-"/>
    <m/>
    <s v="YES"/>
    <n v="1"/>
    <s v=""/>
    <s v=""/>
    <n v="0"/>
    <s v="X"/>
    <n v="1"/>
    <s v=""/>
    <s v=""/>
    <s v=""/>
    <s v=""/>
    <n v="9"/>
    <n v="0"/>
    <m/>
    <n v="-364"/>
    <n v="0"/>
    <s v=""/>
    <s v=""/>
  </r>
  <r>
    <n v="76"/>
    <s v="32121615"/>
    <s v="Resistencia RS PRO, de 100? &amp;#177;5%, 0."/>
    <s v="1101786463"/>
    <s v="1"/>
    <d v="2024-09-26T00:00:00"/>
    <s v=""/>
    <s v="4800002666"/>
    <s v="1210"/>
    <d v="2024-09-24T00:00:00"/>
    <s v=""/>
    <s v=""/>
    <d v="2024-09-27T00:00:00"/>
    <n v="0"/>
    <n v="0"/>
    <s v=""/>
    <n v="10"/>
    <n v="10"/>
    <n v="10"/>
    <n v="0"/>
    <n v="0"/>
    <n v="0"/>
    <s v="X"/>
    <s v="0.00"/>
    <s v=""/>
    <x v="0"/>
    <s v=""/>
    <s v="7077587"/>
    <s v=""/>
    <n v="0"/>
    <n v="0"/>
    <m/>
    <s v="7218|JA2593_1001"/>
    <n v="3"/>
    <s v="-"/>
    <m/>
    <s v="YES"/>
    <n v="10"/>
    <s v=""/>
    <s v=""/>
    <n v="0"/>
    <s v="X"/>
    <n v="1"/>
    <s v=""/>
    <s v=""/>
    <s v=""/>
    <s v=""/>
    <n v="9"/>
    <n v="0"/>
    <m/>
    <n v="-490"/>
    <n v="0"/>
    <s v=""/>
    <s v=""/>
  </r>
  <r>
    <n v="77"/>
    <s v="32121615"/>
    <s v="Resistencia RS PRO, de 100? &amp;#177;5%, 0."/>
    <s v="1101786467"/>
    <s v="1"/>
    <d v="2024-09-26T00:00:00"/>
    <s v=""/>
    <s v="4800002666"/>
    <s v="1220"/>
    <d v="2024-09-24T00:00:00"/>
    <s v=""/>
    <s v=""/>
    <d v="2024-09-27T00:00:00"/>
    <n v="0"/>
    <n v="0"/>
    <s v=""/>
    <n v="10"/>
    <n v="10"/>
    <n v="10"/>
    <n v="0"/>
    <n v="0"/>
    <n v="0"/>
    <s v="X"/>
    <s v="0.00"/>
    <s v=""/>
    <x v="0"/>
    <s v=""/>
    <s v="7077587"/>
    <s v=""/>
    <n v="0"/>
    <n v="0"/>
    <m/>
    <s v="7218|JA2593_1001"/>
    <n v="3"/>
    <s v="-"/>
    <m/>
    <s v="YES"/>
    <n v="10"/>
    <s v=""/>
    <s v=""/>
    <n v="0"/>
    <s v="X"/>
    <n v="1"/>
    <s v=""/>
    <s v=""/>
    <s v=""/>
    <s v=""/>
    <n v="9"/>
    <n v="0"/>
    <m/>
    <n v="-490"/>
    <n v="0"/>
    <s v=""/>
    <s v=""/>
  </r>
  <r>
    <n v="78"/>
    <s v="39111803"/>
    <s v="Soporte para LED Arcolectric (Bulgin) Lt"/>
    <s v="1101790024"/>
    <s v="1"/>
    <d v="2024-10-04T00:00:00"/>
    <s v=""/>
    <s v="4800002669"/>
    <s v="4120"/>
    <d v="2024-10-01T00:00:00"/>
    <s v=""/>
    <s v=""/>
    <d v="2024-10-05T00:00:00"/>
    <n v="0"/>
    <n v="0"/>
    <s v=""/>
    <n v="1"/>
    <n v="1"/>
    <n v="1"/>
    <n v="0"/>
    <n v="0"/>
    <n v="0"/>
    <s v="X"/>
    <s v="0.00"/>
    <s v=""/>
    <x v="0"/>
    <s v=""/>
    <s v="2370519"/>
    <s v=""/>
    <n v="0"/>
    <n v="0"/>
    <m/>
    <s v="7218|JA2593_1001"/>
    <n v="4"/>
    <s v="-"/>
    <m/>
    <s v="YES"/>
    <n v="1"/>
    <s v=""/>
    <s v=""/>
    <n v="0"/>
    <s v="X"/>
    <n v="1"/>
    <s v=""/>
    <s v=""/>
    <s v=""/>
    <s v=""/>
    <n v="10"/>
    <n v="0"/>
    <m/>
    <n v="-482"/>
    <n v="0"/>
    <s v=""/>
    <s v=""/>
  </r>
  <r>
    <n v="79"/>
    <s v="32111601"/>
    <s v="Fototransistor NPN ams OSRAM de amplio e"/>
    <s v="1101790024"/>
    <s v="2"/>
    <d v="2024-10-04T00:00:00"/>
    <s v=""/>
    <s v="4800002669"/>
    <s v="4130"/>
    <d v="2024-10-01T00:00:00"/>
    <s v=""/>
    <s v=""/>
    <d v="2024-10-05T00:00:00"/>
    <n v="0"/>
    <n v="0"/>
    <s v=""/>
    <n v="20"/>
    <n v="20"/>
    <n v="20"/>
    <n v="0"/>
    <n v="0"/>
    <n v="0"/>
    <s v="X"/>
    <s v="0.00"/>
    <s v=""/>
    <x v="0"/>
    <s v=""/>
    <s v="6547808P"/>
    <s v=""/>
    <n v="0"/>
    <n v="0"/>
    <m/>
    <s v="7218|JA2593_1001"/>
    <n v="4"/>
    <s v="-"/>
    <m/>
    <s v="YES"/>
    <n v="20"/>
    <s v=""/>
    <s v=""/>
    <n v="0"/>
    <s v="X"/>
    <n v="1"/>
    <s v=""/>
    <s v=""/>
    <s v=""/>
    <s v=""/>
    <n v="10"/>
    <n v="0"/>
    <m/>
    <n v="-482"/>
    <n v="0"/>
    <s v=""/>
    <s v=""/>
  </r>
  <r>
    <n v="80"/>
    <s v="40183009"/>
    <s v="Tubo termorretr&amp;#225;ctil RS PRO de Poli"/>
    <s v="1101790024"/>
    <s v="3"/>
    <d v="2024-10-04T00:00:00"/>
    <s v=""/>
    <s v="4800002669"/>
    <s v="4140"/>
    <d v="2024-10-01T00:00:00"/>
    <s v=""/>
    <s v=""/>
    <d v="2024-10-05T00:00:00"/>
    <n v="0"/>
    <n v="0"/>
    <s v=""/>
    <n v="1"/>
    <n v="1"/>
    <n v="1"/>
    <n v="0"/>
    <n v="0"/>
    <n v="0"/>
    <s v="X"/>
    <s v="0.00"/>
    <s v=""/>
    <x v="0"/>
    <s v=""/>
    <s v="7004646"/>
    <s v=""/>
    <n v="0"/>
    <n v="0"/>
    <m/>
    <s v="7218|JA2593_1001"/>
    <n v="4"/>
    <s v="-"/>
    <m/>
    <s v="YES"/>
    <n v="1"/>
    <s v=""/>
    <s v=""/>
    <n v="0"/>
    <s v="X"/>
    <n v="1"/>
    <s v=""/>
    <s v=""/>
    <s v=""/>
    <s v=""/>
    <n v="10"/>
    <n v="0"/>
    <m/>
    <n v="-482"/>
    <n v="0"/>
    <s v=""/>
    <s v=""/>
  </r>
  <r>
    <n v="81"/>
    <s v="31163100"/>
    <s v="Tornillo de conector - Bloqueo roscado,"/>
    <s v="1101791120"/>
    <s v="1"/>
    <d v="2024-10-08T00:00:00"/>
    <s v=""/>
    <s v="4800002684"/>
    <s v="630"/>
    <d v="2024-10-07T00:00:00"/>
    <s v=""/>
    <s v=""/>
    <d v="2024-10-09T00:00:00"/>
    <n v="0"/>
    <n v="0"/>
    <s v=""/>
    <n v="10"/>
    <n v="10"/>
    <n v="10"/>
    <n v="0"/>
    <n v="0"/>
    <n v="0"/>
    <s v="X"/>
    <s v="0.00"/>
    <s v=""/>
    <x v="0"/>
    <s v=""/>
    <s v="0453886"/>
    <s v=""/>
    <n v="0"/>
    <n v="0"/>
    <m/>
    <s v="7218|JA2593_1001"/>
    <n v="2"/>
    <s v="-"/>
    <m/>
    <s v="YES"/>
    <n v="10"/>
    <s v=""/>
    <s v=""/>
    <n v="0"/>
    <s v="X"/>
    <n v="1"/>
    <s v=""/>
    <s v=""/>
    <s v=""/>
    <s v=""/>
    <n v="10"/>
    <n v="0"/>
    <m/>
    <n v="-478"/>
    <n v="0"/>
    <s v=""/>
    <s v=""/>
  </r>
  <r>
    <n v="82"/>
    <s v="39121432"/>
    <s v="Conector circular Amphenol Limited Macho"/>
    <s v="1101791120"/>
    <s v="2"/>
    <d v="2024-10-08T00:00:00"/>
    <s v=""/>
    <s v="4800002684"/>
    <s v="640"/>
    <d v="2024-10-07T00:00:00"/>
    <s v=""/>
    <s v=""/>
    <d v="2024-10-09T00:00:00"/>
    <n v="0"/>
    <n v="0"/>
    <s v=""/>
    <n v="50"/>
    <n v="50"/>
    <n v="50"/>
    <n v="0"/>
    <n v="0"/>
    <n v="0"/>
    <s v="X"/>
    <s v="0.00"/>
    <s v=""/>
    <x v="0"/>
    <s v=""/>
    <s v="8751462"/>
    <s v=""/>
    <n v="0"/>
    <n v="0"/>
    <m/>
    <s v="7218|JA2593_1001"/>
    <n v="2"/>
    <s v="-"/>
    <m/>
    <s v="YES"/>
    <n v="50"/>
    <s v=""/>
    <s v=""/>
    <n v="0"/>
    <s v="X"/>
    <n v="1"/>
    <s v=""/>
    <s v=""/>
    <s v=""/>
    <s v=""/>
    <n v="10"/>
    <n v="0"/>
    <m/>
    <n v="-478"/>
    <n v="0"/>
    <s v=""/>
    <s v=""/>
  </r>
  <r>
    <n v="83"/>
    <s v="39121432"/>
    <s v="Puntera hueca de crimpado RS PRO, Pin de"/>
    <s v="1101791120"/>
    <s v="3"/>
    <d v="2024-10-08T00:00:00"/>
    <s v=""/>
    <s v="4800002684"/>
    <s v="650"/>
    <d v="2024-10-07T00:00:00"/>
    <s v=""/>
    <s v=""/>
    <d v="2024-10-09T00:00:00"/>
    <n v="0"/>
    <n v="0"/>
    <s v=""/>
    <n v="100"/>
    <n v="100"/>
    <n v="100"/>
    <n v="0"/>
    <n v="0"/>
    <n v="0"/>
    <s v="X"/>
    <s v="0.00"/>
    <s v=""/>
    <x v="0"/>
    <s v=""/>
    <s v="2114280"/>
    <s v=""/>
    <n v="0"/>
    <n v="0"/>
    <m/>
    <s v="7218|JA2593_1001"/>
    <n v="2"/>
    <s v="-"/>
    <m/>
    <s v="YES"/>
    <n v="100"/>
    <s v=""/>
    <s v=""/>
    <n v="0"/>
    <s v="X"/>
    <n v="1"/>
    <s v=""/>
    <s v=""/>
    <s v=""/>
    <s v=""/>
    <n v="10"/>
    <n v="0"/>
    <m/>
    <n v="-478"/>
    <n v="0"/>
    <s v=""/>
    <s v=""/>
  </r>
  <r>
    <n v="84"/>
    <s v="26121522"/>
    <s v="Cable para Entornos Hostiles TE Connecti"/>
    <s v="1101791858"/>
    <s v="1"/>
    <d v="2024-10-10T00:00:00"/>
    <s v=""/>
    <s v="4800002684"/>
    <s v="2430"/>
    <d v="2024-10-07T00:00:00"/>
    <s v=""/>
    <s v=""/>
    <d v="2024-10-11T00:00:00"/>
    <n v="0"/>
    <n v="0"/>
    <s v=""/>
    <n v="2"/>
    <n v="2"/>
    <n v="2"/>
    <n v="0"/>
    <n v="0"/>
    <n v="0"/>
    <s v="X"/>
    <s v="0.00"/>
    <s v=""/>
    <x v="0"/>
    <s v=""/>
    <s v="2291472"/>
    <s v=""/>
    <n v="0"/>
    <n v="0"/>
    <m/>
    <s v="7218|JA2593_1001"/>
    <n v="4"/>
    <s v="-"/>
    <m/>
    <s v="YES"/>
    <n v="2"/>
    <s v=""/>
    <s v=""/>
    <n v="0"/>
    <s v="X"/>
    <n v="1"/>
    <s v=""/>
    <s v=""/>
    <s v=""/>
    <s v=""/>
    <n v="10"/>
    <n v="0"/>
    <m/>
    <n v="-476"/>
    <n v="0"/>
    <s v=""/>
    <s v=""/>
  </r>
  <r>
    <n v="85"/>
    <s v="32000000"/>
    <s v="Cabezal de pulsador Schneider Electric s"/>
    <s v="1101792080"/>
    <s v="1"/>
    <d v="2024-10-10T00:00:00"/>
    <s v=""/>
    <s v="4800002684"/>
    <s v="3030"/>
    <d v="2024-10-07T00:00:00"/>
    <s v=""/>
    <s v=""/>
    <d v="2024-10-11T00:00:00"/>
    <n v="0"/>
    <n v="0"/>
    <s v=""/>
    <n v="1"/>
    <n v="1"/>
    <n v="1"/>
    <n v="0"/>
    <n v="0"/>
    <n v="0"/>
    <s v="X"/>
    <s v="0.00"/>
    <s v=""/>
    <x v="0"/>
    <s v=""/>
    <s v="2762926"/>
    <s v=""/>
    <n v="0"/>
    <n v="0"/>
    <m/>
    <s v="7218|JA2594_1001"/>
    <n v="4"/>
    <s v="-"/>
    <m/>
    <s v="YES"/>
    <n v="1"/>
    <s v=""/>
    <s v=""/>
    <n v="0"/>
    <s v="X"/>
    <n v="1"/>
    <s v=""/>
    <s v=""/>
    <s v=""/>
    <s v=""/>
    <n v="10"/>
    <n v="0"/>
    <m/>
    <n v="-476"/>
    <n v="0"/>
    <s v=""/>
    <s v=""/>
  </r>
  <r>
    <n v="86"/>
    <s v="39121432"/>
    <s v="Contacto para conector circular Amphenol"/>
    <s v="1101792134"/>
    <s v="1"/>
    <d v="2024-10-10T00:00:00"/>
    <s v=""/>
    <s v="4800002684"/>
    <s v="3240"/>
    <d v="2024-10-07T00:00:00"/>
    <s v=""/>
    <s v=""/>
    <d v="2024-10-11T00:00:00"/>
    <n v="0"/>
    <n v="0"/>
    <s v=""/>
    <n v="200"/>
    <n v="200"/>
    <n v="200"/>
    <n v="0"/>
    <n v="0"/>
    <n v="0"/>
    <s v="X"/>
    <s v="0.00"/>
    <s v=""/>
    <x v="0"/>
    <s v=""/>
    <s v="7620670"/>
    <s v=""/>
    <n v="0"/>
    <n v="0"/>
    <m/>
    <s v="7218|JA2593_1001"/>
    <n v="4"/>
    <s v="-"/>
    <m/>
    <s v="YES"/>
    <n v="200"/>
    <s v=""/>
    <s v=""/>
    <n v="0"/>
    <s v="X"/>
    <n v="1"/>
    <s v=""/>
    <s v=""/>
    <s v=""/>
    <s v=""/>
    <n v="10"/>
    <n v="0"/>
    <m/>
    <n v="-476"/>
    <n v="0"/>
    <s v=""/>
    <s v=""/>
  </r>
  <r>
    <n v="87"/>
    <s v="39112102"/>
    <s v="LED Kingbright, Azul, 465 nm, Vf= 3.3 V,"/>
    <s v="1101792163"/>
    <s v="1"/>
    <d v="2024-10-10T00:00:00"/>
    <s v=""/>
    <s v="4800002684"/>
    <s v="3270"/>
    <d v="2024-10-07T00:00:00"/>
    <s v=""/>
    <s v=""/>
    <d v="2024-10-11T00:00:00"/>
    <n v="0"/>
    <n v="0"/>
    <s v=""/>
    <n v="5"/>
    <n v="5"/>
    <n v="5"/>
    <n v="0"/>
    <n v="0"/>
    <n v="0"/>
    <s v="X"/>
    <s v="0.00"/>
    <s v=""/>
    <x v="0"/>
    <s v=""/>
    <s v="4663548"/>
    <s v=""/>
    <n v="0"/>
    <n v="0"/>
    <m/>
    <s v="7218|JA2593_1001"/>
    <n v="4"/>
    <s v="-"/>
    <m/>
    <s v="YES"/>
    <n v="5"/>
    <s v=""/>
    <s v=""/>
    <n v="0"/>
    <s v="X"/>
    <n v="1"/>
    <s v=""/>
    <s v=""/>
    <s v=""/>
    <s v=""/>
    <n v="10"/>
    <n v="0"/>
    <m/>
    <n v="-476"/>
    <n v="0"/>
    <s v=""/>
    <s v=""/>
  </r>
  <r>
    <n v="88"/>
    <s v="32111503"/>
    <s v="LED Nichia, Blanco, Vf= 3,2 V, 65 &amp;#176;"/>
    <s v="1101792163"/>
    <s v="2"/>
    <d v="2024-10-10T00:00:00"/>
    <s v=""/>
    <s v="4800002684"/>
    <s v="3280"/>
    <d v="2024-10-07T00:00:00"/>
    <s v=""/>
    <s v=""/>
    <d v="2024-10-11T00:00:00"/>
    <n v="0"/>
    <n v="0"/>
    <s v=""/>
    <n v="5"/>
    <n v="5"/>
    <n v="5"/>
    <n v="0"/>
    <n v="0"/>
    <n v="0"/>
    <s v="X"/>
    <s v="0.00"/>
    <s v=""/>
    <x v="0"/>
    <s v=""/>
    <s v="7133974"/>
    <s v=""/>
    <n v="0"/>
    <n v="0"/>
    <m/>
    <s v="7218|JA2593_1001"/>
    <n v="4"/>
    <s v="-"/>
    <m/>
    <s v="YES"/>
    <n v="5"/>
    <s v=""/>
    <s v=""/>
    <n v="0"/>
    <s v="X"/>
    <n v="1"/>
    <s v=""/>
    <s v=""/>
    <s v=""/>
    <s v=""/>
    <n v="10"/>
    <n v="0"/>
    <m/>
    <n v="-476"/>
    <n v="0"/>
    <s v=""/>
    <s v=""/>
  </r>
  <r>
    <n v="89"/>
    <s v=""/>
    <s v="MONTAJE SIMULADOR A320"/>
    <s v="1101792892"/>
    <s v="1"/>
    <d v="2024-10-14T00:00:00"/>
    <s v=""/>
    <s v="4300334654"/>
    <s v="10"/>
    <d v="2024-11-04T00:00:00"/>
    <d v="2024-11-04T00:00:00"/>
    <s v=""/>
    <d v="2024-11-06T00:00:00"/>
    <n v="0"/>
    <n v="0"/>
    <s v="Liberado"/>
    <n v="1"/>
    <n v="1"/>
    <n v="0"/>
    <n v="0"/>
    <n v="0"/>
    <n v="0"/>
    <s v="X"/>
    <s v="0.00"/>
    <s v=""/>
    <x v="3"/>
    <s v=""/>
    <s v=""/>
    <s v=""/>
    <n v="0"/>
    <n v="0"/>
    <m/>
    <s v="7218|JA2593_1001"/>
    <n v="2"/>
    <s v="-"/>
    <m/>
    <s v="YES"/>
    <n v="0"/>
    <s v=""/>
    <s v=""/>
    <n v="0"/>
    <s v="X"/>
    <n v="1"/>
    <s v=""/>
    <s v=""/>
    <s v=""/>
    <s v=""/>
    <n v="10"/>
    <n v="0"/>
    <m/>
    <n v="-450"/>
    <n v="0"/>
    <s v=""/>
    <s v=""/>
  </r>
  <r>
    <n v="90"/>
    <s v="32121609"/>
    <s v="Resistencia TE Connectivity, de 2k? &amp;#17"/>
    <s v="1101794250"/>
    <s v="1"/>
    <d v="2024-10-16T00:00:00"/>
    <s v=""/>
    <s v="4800002692"/>
    <s v="3500"/>
    <d v="2024-10-11T00:00:00"/>
    <s v=""/>
    <s v=""/>
    <d v="2024-10-17T00:00:00"/>
    <n v="0"/>
    <n v="0"/>
    <s v=""/>
    <n v="10"/>
    <n v="10"/>
    <n v="10"/>
    <n v="0"/>
    <n v="0"/>
    <n v="0"/>
    <s v="X"/>
    <s v="0.00"/>
    <s v=""/>
    <x v="0"/>
    <s v=""/>
    <s v="1251200"/>
    <s v=""/>
    <n v="0"/>
    <n v="0"/>
    <m/>
    <s v="7218|JA2593_1001"/>
    <n v="6"/>
    <s v="-"/>
    <m/>
    <s v="YES"/>
    <n v="10"/>
    <s v=""/>
    <s v=""/>
    <n v="0"/>
    <s v="X"/>
    <n v="1"/>
    <s v=""/>
    <s v=""/>
    <s v=""/>
    <s v=""/>
    <n v="10"/>
    <n v="0"/>
    <m/>
    <n v="-470"/>
    <n v="0"/>
    <s v=""/>
    <s v=""/>
  </r>
  <r>
    <n v="91"/>
    <s v="39121534"/>
    <s v="Luz piloto, Universal LED, di&amp;#225;metro"/>
    <s v="1101794252"/>
    <s v="1"/>
    <d v="2024-10-16T00:00:00"/>
    <s v=""/>
    <s v="4800002692"/>
    <s v="3510"/>
    <d v="2024-10-11T00:00:00"/>
    <s v=""/>
    <s v=""/>
    <d v="2024-10-17T00:00:00"/>
    <n v="0"/>
    <n v="0"/>
    <s v=""/>
    <n v="2"/>
    <n v="2"/>
    <n v="2"/>
    <n v="0"/>
    <n v="0"/>
    <n v="0"/>
    <s v="X"/>
    <s v="0.00"/>
    <s v=""/>
    <x v="0"/>
    <s v=""/>
    <s v="6095846"/>
    <s v=""/>
    <n v="0"/>
    <n v="0"/>
    <m/>
    <s v="7218|JA2593_1001"/>
    <n v="6"/>
    <s v="-"/>
    <m/>
    <s v="YES"/>
    <n v="2"/>
    <s v=""/>
    <s v=""/>
    <n v="0"/>
    <s v="X"/>
    <n v="1"/>
    <s v=""/>
    <s v=""/>
    <s v=""/>
    <s v=""/>
    <n v="10"/>
    <n v="0"/>
    <m/>
    <n v="-470"/>
    <n v="0"/>
    <s v=""/>
    <s v=""/>
  </r>
  <r>
    <n v="92"/>
    <s v="39122221"/>
    <s v="Bloque de luces Eaton 216557 M22-LED-W,"/>
    <s v="1101794252"/>
    <s v="2"/>
    <d v="2024-10-16T00:00:00"/>
    <s v=""/>
    <s v="4800002692"/>
    <s v="3520"/>
    <d v="2024-10-11T00:00:00"/>
    <s v=""/>
    <s v=""/>
    <d v="2024-10-17T00:00:00"/>
    <n v="0"/>
    <n v="0"/>
    <s v=""/>
    <n v="2"/>
    <n v="2"/>
    <n v="2"/>
    <n v="0"/>
    <n v="0"/>
    <n v="0"/>
    <s v="X"/>
    <s v="0.00"/>
    <s v=""/>
    <x v="0"/>
    <s v=""/>
    <s v="3993630"/>
    <s v=""/>
    <n v="0"/>
    <n v="0"/>
    <m/>
    <s v="7218|JA2593_1001"/>
    <n v="6"/>
    <s v="-"/>
    <m/>
    <s v="YES"/>
    <n v="2"/>
    <s v=""/>
    <s v=""/>
    <n v="0"/>
    <s v="X"/>
    <n v="1"/>
    <s v=""/>
    <s v=""/>
    <s v=""/>
    <s v=""/>
    <n v="10"/>
    <n v="0"/>
    <m/>
    <n v="-470"/>
    <n v="0"/>
    <s v=""/>
    <s v=""/>
  </r>
  <r>
    <n v="93"/>
    <s v="32111601"/>
    <s v="Fototransistor NPN Vishay sensible a IR,"/>
    <s v="1101794570"/>
    <s v="1"/>
    <d v="2024-10-17T00:00:00"/>
    <s v=""/>
    <s v="4800002695"/>
    <s v="200"/>
    <d v="2024-10-18T00:00:00"/>
    <s v=""/>
    <s v=""/>
    <d v="2024-10-18T00:00:00"/>
    <n v="0"/>
    <n v="0"/>
    <s v=""/>
    <n v="100"/>
    <n v="100"/>
    <n v="100"/>
    <n v="0"/>
    <n v="0"/>
    <n v="0"/>
    <s v="X"/>
    <s v="0.00"/>
    <s v=""/>
    <x v="0"/>
    <s v=""/>
    <s v="7000760P"/>
    <s v=""/>
    <n v="0"/>
    <n v="0"/>
    <m/>
    <s v="7218|JA2593_1001"/>
    <n v="0"/>
    <s v="-"/>
    <m/>
    <s v="YES"/>
    <n v="100"/>
    <s v=""/>
    <s v=""/>
    <n v="0"/>
    <s v="X"/>
    <n v="1"/>
    <s v=""/>
    <s v=""/>
    <s v=""/>
    <s v=""/>
    <n v="10"/>
    <n v="0"/>
    <m/>
    <n v="-469"/>
    <n v="0"/>
    <s v=""/>
    <s v=""/>
  </r>
  <r>
    <n v="94"/>
    <s v="27112147"/>
    <s v="Herramienta de crimpado Molex, serie 207"/>
    <s v="1101795754"/>
    <s v="1"/>
    <d v="2024-10-21T00:00:00"/>
    <s v=""/>
    <s v="4800002700"/>
    <s v="470"/>
    <d v="2024-10-24T00:00:00"/>
    <s v=""/>
    <s v="BORR"/>
    <d v="2024-10-22T00:00:00"/>
    <n v="0"/>
    <n v="0"/>
    <s v=""/>
    <n v="1"/>
    <n v="1"/>
    <n v="0"/>
    <n v="1"/>
    <n v="0"/>
    <n v="0"/>
    <s v=""/>
    <s v="272.54"/>
    <s v=""/>
    <x v="0"/>
    <s v=""/>
    <s v="1754238"/>
    <s v=""/>
    <n v="0"/>
    <n v="0"/>
    <m/>
    <s v="7218|JA2593_1001"/>
    <n v="-2"/>
    <s v="-"/>
    <m/>
    <s v=""/>
    <s v=""/>
    <s v=""/>
    <s v=""/>
    <n v="0"/>
    <s v=""/>
    <n v="0"/>
    <s v=""/>
    <s v=""/>
    <s v=""/>
    <s v=""/>
    <n v="10"/>
    <n v="1"/>
    <m/>
    <n v="-465"/>
    <n v="0"/>
    <s v=""/>
    <s v=""/>
  </r>
  <r>
    <n v="95"/>
    <s v="27112147"/>
    <s v="Herramienta de crimpado Molex, serie 207"/>
    <s v="1101795754"/>
    <s v="1"/>
    <d v="2024-10-21T00:00:00"/>
    <s v=""/>
    <s v="4800002701"/>
    <s v="470"/>
    <d v="2024-10-24T00:00:00"/>
    <s v=""/>
    <s v=""/>
    <d v="2024-10-22T00:00:00"/>
    <n v="0"/>
    <n v="0"/>
    <s v=""/>
    <n v="1"/>
    <n v="1"/>
    <n v="1"/>
    <n v="0"/>
    <n v="0"/>
    <n v="0"/>
    <s v="X"/>
    <s v="0.00"/>
    <s v=""/>
    <x v="0"/>
    <s v=""/>
    <s v="1754238"/>
    <s v=""/>
    <n v="0"/>
    <n v="0"/>
    <m/>
    <s v="7218|JA2593_1001"/>
    <n v="-2"/>
    <s v="-"/>
    <m/>
    <s v="YES"/>
    <n v="1"/>
    <s v=""/>
    <s v=""/>
    <n v="0"/>
    <s v="X"/>
    <n v="1"/>
    <s v=""/>
    <s v=""/>
    <s v=""/>
    <s v=""/>
    <n v="10"/>
    <n v="0"/>
    <m/>
    <n v="-465"/>
    <n v="0"/>
    <s v=""/>
    <s v=""/>
  </r>
  <r>
    <n v="96"/>
    <s v="1359900000500"/>
    <s v="COMPRA DIRECTA ELECTRICOS/ELECTRONICOS"/>
    <s v="1101796017"/>
    <s v="1"/>
    <d v="2024-10-22T00:00:00"/>
    <s v=""/>
    <s v="4200582780"/>
    <s v="10"/>
    <d v="2024-10-24T00:00:00"/>
    <d v="2024-10-25T00:00:00"/>
    <s v=""/>
    <d v="2024-12-16T00:00:00"/>
    <n v="30"/>
    <n v="8"/>
    <s v="Liberado"/>
    <n v="1"/>
    <n v="1"/>
    <n v="1"/>
    <n v="0"/>
    <n v="0"/>
    <n v="0"/>
    <s v="X"/>
    <s v="0.00"/>
    <s v=""/>
    <x v="4"/>
    <s v="OTROS FABRICANTES"/>
    <s v="1359900000500"/>
    <s v=""/>
    <n v="0"/>
    <n v="0"/>
    <m/>
    <s v="7218|JA2593_1001"/>
    <n v="53"/>
    <s v="-"/>
    <m/>
    <s v="YES"/>
    <n v="1"/>
    <s v=""/>
    <s v=""/>
    <n v="0"/>
    <s v="X"/>
    <n v="1"/>
    <s v=""/>
    <s v=""/>
    <s v=""/>
    <s v=""/>
    <n v="10"/>
    <n v="0"/>
    <m/>
    <n v="-410"/>
    <n v="0"/>
    <s v=""/>
    <s v=""/>
  </r>
  <r>
    <n v="97"/>
    <s v="1359900000500"/>
    <s v="COMPRA DIRECTA ELECTRICOS/ELECTRONICOS"/>
    <s v="1101797682"/>
    <s v="1"/>
    <d v="2024-10-25T00:00:00"/>
    <s v=""/>
    <s v="4200583598"/>
    <s v="10"/>
    <d v="2024-10-30T00:00:00"/>
    <d v="2024-10-31T00:00:00"/>
    <s v=""/>
    <d v="2024-12-17T00:00:00"/>
    <n v="30"/>
    <n v="8"/>
    <s v="Liberado"/>
    <n v="1"/>
    <n v="1"/>
    <n v="1"/>
    <n v="0"/>
    <n v="0"/>
    <n v="0"/>
    <s v="X"/>
    <s v="0.00"/>
    <s v=""/>
    <x v="4"/>
    <s v="OTROS FABRICANTES"/>
    <s v="1359900000500"/>
    <s v=""/>
    <n v="0"/>
    <n v="0"/>
    <m/>
    <s v="7218|JA2593_1001"/>
    <n v="48"/>
    <s v="-"/>
    <m/>
    <s v="YES"/>
    <n v="1"/>
    <s v=""/>
    <s v=""/>
    <n v="0"/>
    <s v="X"/>
    <n v="1"/>
    <s v=""/>
    <s v=""/>
    <s v=""/>
    <s v=""/>
    <n v="10"/>
    <n v="0"/>
    <m/>
    <n v="-409"/>
    <n v="0"/>
    <s v=""/>
    <s v=""/>
  </r>
  <r>
    <n v="98"/>
    <s v="1359900000500"/>
    <s v="COMPRA DIRECTA ELECTRICOS/ELECTRONICOS"/>
    <s v="1101797682"/>
    <s v="2"/>
    <d v="2024-10-25T00:00:00"/>
    <s v=""/>
    <s v="4200583598"/>
    <s v="20"/>
    <d v="2024-10-30T00:00:00"/>
    <d v="2024-10-31T00:00:00"/>
    <s v=""/>
    <d v="2024-12-17T00:00:00"/>
    <n v="30"/>
    <n v="8"/>
    <s v="Liberado"/>
    <n v="1"/>
    <n v="1"/>
    <n v="1"/>
    <n v="0"/>
    <n v="0"/>
    <n v="0"/>
    <s v="X"/>
    <s v="0.00"/>
    <s v=""/>
    <x v="4"/>
    <s v="OTROS FABRICANTES"/>
    <s v="1359900000500"/>
    <s v=""/>
    <n v="0"/>
    <n v="0"/>
    <m/>
    <s v="7218|JA2593_1001"/>
    <n v="48"/>
    <s v="-"/>
    <m/>
    <s v="YES"/>
    <n v="1"/>
    <s v=""/>
    <s v=""/>
    <n v="0"/>
    <s v="X"/>
    <n v="1"/>
    <s v=""/>
    <s v=""/>
    <s v=""/>
    <s v=""/>
    <n v="10"/>
    <n v="0"/>
    <m/>
    <n v="-409"/>
    <n v="0"/>
    <s v=""/>
    <s v=""/>
  </r>
  <r>
    <n v="99"/>
    <s v="1359900000500"/>
    <s v="COMPRA DIRECTA ELECTRICOS/ELECTRONICOS"/>
    <s v="1101797682"/>
    <s v="3"/>
    <d v="2024-10-25T00:00:00"/>
    <s v=""/>
    <s v="4200583598"/>
    <s v="30"/>
    <d v="2024-10-30T00:00:00"/>
    <d v="2024-10-31T00:00:00"/>
    <s v=""/>
    <d v="2024-12-17T00:00:00"/>
    <n v="30"/>
    <n v="8"/>
    <s v="Liberado"/>
    <n v="1"/>
    <n v="1"/>
    <n v="1"/>
    <n v="0"/>
    <n v="0"/>
    <n v="0"/>
    <s v="X"/>
    <s v="0.00"/>
    <s v=""/>
    <x v="4"/>
    <s v="OTROS FABRICANTES"/>
    <s v="1359900000500"/>
    <s v=""/>
    <n v="0"/>
    <n v="0"/>
    <m/>
    <s v="7218|JA2593_1001"/>
    <n v="48"/>
    <s v="-"/>
    <m/>
    <s v="YES"/>
    <n v="1"/>
    <s v=""/>
    <s v=""/>
    <n v="0"/>
    <s v="X"/>
    <n v="1"/>
    <s v=""/>
    <s v=""/>
    <s v=""/>
    <s v=""/>
    <n v="10"/>
    <n v="0"/>
    <m/>
    <n v="-409"/>
    <n v="0"/>
    <s v=""/>
    <s v=""/>
  </r>
  <r>
    <n v="100"/>
    <s v="32111601"/>
    <s v="Fototransistor NPN Vishay sensible a IR,"/>
    <s v="1101797739"/>
    <s v="1"/>
    <d v="2024-10-25T00:00:00"/>
    <s v=""/>
    <s v="4800002701"/>
    <s v="4040"/>
    <d v="2024-10-24T00:00:00"/>
    <s v=""/>
    <s v=""/>
    <d v="2024-10-26T00:00:00"/>
    <n v="0"/>
    <n v="0"/>
    <s v=""/>
    <n v="100"/>
    <n v="100"/>
    <n v="100"/>
    <n v="0"/>
    <n v="0"/>
    <n v="0"/>
    <s v="X"/>
    <s v="0.00"/>
    <s v=""/>
    <x v="0"/>
    <s v=""/>
    <s v="7000760P"/>
    <s v=""/>
    <n v="0"/>
    <n v="0"/>
    <m/>
    <s v="7218|JA2593_1001"/>
    <n v="2"/>
    <s v="-"/>
    <m/>
    <s v="YES"/>
    <n v="100"/>
    <s v=""/>
    <s v=""/>
    <n v="0"/>
    <s v="X"/>
    <n v="1"/>
    <s v=""/>
    <s v=""/>
    <s v=""/>
    <s v=""/>
    <n v="10"/>
    <n v="0"/>
    <m/>
    <n v="-461"/>
    <n v="0"/>
    <s v=""/>
    <s v=""/>
  </r>
  <r>
    <n v="101"/>
    <s v="9999000322010"/>
    <s v="N.R. PANELES SIMULADORES"/>
    <s v="1101797741"/>
    <s v="1"/>
    <d v="2024-10-25T00:00:00"/>
    <s v=""/>
    <s v="4200583162"/>
    <s v="10"/>
    <d v="2024-10-28T00:00:00"/>
    <d v="2024-10-29T00:00:00"/>
    <s v=""/>
    <d v="2024-12-31T00:00:00"/>
    <n v="40"/>
    <n v="8"/>
    <s v="Liberado"/>
    <n v="1"/>
    <n v="1"/>
    <n v="1"/>
    <n v="0"/>
    <n v="0"/>
    <n v="0"/>
    <s v="X"/>
    <s v="0.00"/>
    <s v=""/>
    <x v="2"/>
    <s v=""/>
    <s v=""/>
    <s v=""/>
    <n v="0"/>
    <n v="0"/>
    <m/>
    <s v="7218|JA2588_1001"/>
    <n v="64"/>
    <s v="-"/>
    <m/>
    <s v="YES"/>
    <n v="1"/>
    <s v=""/>
    <s v=""/>
    <n v="0"/>
    <s v="X"/>
    <n v="1"/>
    <s v=""/>
    <s v=""/>
    <s v=""/>
    <s v=""/>
    <n v="10"/>
    <n v="0"/>
    <m/>
    <n v="-395"/>
    <n v="0"/>
    <s v=""/>
    <s v=""/>
  </r>
  <r>
    <n v="102"/>
    <s v="9999000322010"/>
    <s v="N.R. PANELES SIMULADORES"/>
    <s v="1101797741"/>
    <s v="2"/>
    <d v="2024-10-25T00:00:00"/>
    <s v=""/>
    <s v="4200583162"/>
    <s v="20"/>
    <d v="2024-10-28T00:00:00"/>
    <d v="2024-10-29T00:00:00"/>
    <s v=""/>
    <d v="2024-12-31T00:00:00"/>
    <n v="40"/>
    <n v="8"/>
    <s v="Liberado"/>
    <n v="1"/>
    <n v="1"/>
    <n v="1"/>
    <n v="0"/>
    <n v="0"/>
    <n v="0"/>
    <s v="X"/>
    <s v="0.00"/>
    <s v=""/>
    <x v="2"/>
    <s v=""/>
    <s v=""/>
    <s v=""/>
    <n v="0"/>
    <n v="0"/>
    <m/>
    <s v="7218|JA2588_1001"/>
    <n v="64"/>
    <s v="-"/>
    <m/>
    <s v="YES"/>
    <n v="1"/>
    <s v=""/>
    <s v=""/>
    <n v="0"/>
    <s v="X"/>
    <n v="1"/>
    <s v=""/>
    <s v=""/>
    <s v=""/>
    <s v=""/>
    <n v="10"/>
    <n v="0"/>
    <m/>
    <n v="-395"/>
    <n v="0"/>
    <s v=""/>
    <s v=""/>
  </r>
  <r>
    <n v="103"/>
    <s v="9999000322010"/>
    <s v="N.R. PANELES SIMULADORES"/>
    <s v="1101797741"/>
    <s v="3"/>
    <d v="2024-10-25T00:00:00"/>
    <s v=""/>
    <s v="4200583162"/>
    <s v="30"/>
    <d v="2024-10-28T00:00:00"/>
    <d v="2024-10-29T00:00:00"/>
    <s v=""/>
    <d v="2024-12-31T00:00:00"/>
    <n v="40"/>
    <n v="8"/>
    <s v="Liberado"/>
    <n v="1"/>
    <n v="1"/>
    <n v="1"/>
    <n v="0"/>
    <n v="0"/>
    <n v="0"/>
    <s v="X"/>
    <s v="0.00"/>
    <s v=""/>
    <x v="2"/>
    <s v=""/>
    <s v=""/>
    <s v=""/>
    <n v="0"/>
    <n v="0"/>
    <m/>
    <s v="7218|JA2588_1001"/>
    <n v="64"/>
    <s v="-"/>
    <m/>
    <s v="YES"/>
    <n v="1"/>
    <s v=""/>
    <s v=""/>
    <n v="0"/>
    <s v="X"/>
    <n v="1"/>
    <s v=""/>
    <s v=""/>
    <s v=""/>
    <s v=""/>
    <n v="10"/>
    <n v="0"/>
    <m/>
    <n v="-395"/>
    <n v="0"/>
    <s v=""/>
    <s v=""/>
  </r>
  <r>
    <n v="104"/>
    <s v="9999000322010"/>
    <s v="N.R. PANELES SIMULADORES"/>
    <s v="1101797741"/>
    <s v="4"/>
    <d v="2024-10-25T00:00:00"/>
    <s v=""/>
    <s v="4200583162"/>
    <s v="40"/>
    <d v="2024-10-28T00:00:00"/>
    <d v="2024-10-29T00:00:00"/>
    <s v=""/>
    <d v="2024-12-31T00:00:00"/>
    <n v="40"/>
    <n v="8"/>
    <s v="Liberado"/>
    <n v="1"/>
    <n v="1"/>
    <n v="1"/>
    <n v="0"/>
    <n v="0"/>
    <n v="0"/>
    <s v="X"/>
    <s v="0.00"/>
    <s v=""/>
    <x v="2"/>
    <s v=""/>
    <s v=""/>
    <s v=""/>
    <n v="0"/>
    <n v="0"/>
    <m/>
    <s v="7218|JA2588_1001"/>
    <n v="64"/>
    <s v="-"/>
    <m/>
    <s v="YES"/>
    <n v="1"/>
    <s v=""/>
    <s v=""/>
    <n v="0"/>
    <s v="X"/>
    <n v="1"/>
    <s v=""/>
    <s v=""/>
    <s v=""/>
    <s v=""/>
    <n v="10"/>
    <n v="0"/>
    <m/>
    <n v="-395"/>
    <n v="0"/>
    <s v=""/>
    <s v=""/>
  </r>
  <r>
    <n v="105"/>
    <s v="9999000322010"/>
    <s v="N.R. PANELES SIMULADORES"/>
    <s v="1101797741"/>
    <s v="5"/>
    <d v="2024-10-25T00:00:00"/>
    <s v=""/>
    <s v="4200583162"/>
    <s v="50"/>
    <d v="2024-10-28T00:00:00"/>
    <d v="2024-10-29T00:00:00"/>
    <s v=""/>
    <d v="2024-12-31T00:00:00"/>
    <n v="40"/>
    <n v="8"/>
    <s v="Liberado"/>
    <n v="1"/>
    <n v="1"/>
    <n v="1"/>
    <n v="0"/>
    <n v="0"/>
    <n v="0"/>
    <s v="X"/>
    <s v="0.00"/>
    <s v=""/>
    <x v="2"/>
    <s v=""/>
    <s v=""/>
    <s v=""/>
    <n v="0"/>
    <n v="0"/>
    <m/>
    <s v="7218|JA2588_1001"/>
    <n v="64"/>
    <s v="-"/>
    <m/>
    <s v="YES"/>
    <n v="1"/>
    <s v=""/>
    <s v=""/>
    <n v="0"/>
    <s v="X"/>
    <n v="1"/>
    <s v=""/>
    <s v=""/>
    <s v=""/>
    <s v=""/>
    <n v="10"/>
    <n v="0"/>
    <m/>
    <n v="-395"/>
    <n v="0"/>
    <s v=""/>
    <s v=""/>
  </r>
  <r>
    <n v="106"/>
    <s v="39121432"/>
    <s v="Terminal de leng&amp;#252;eta hembra TE Conn"/>
    <s v="1101798256"/>
    <s v="1"/>
    <d v="2024-10-28T00:00:00"/>
    <s v=""/>
    <s v="4800002706"/>
    <s v="580"/>
    <d v="2024-10-29T00:00:00"/>
    <s v=""/>
    <s v=""/>
    <d v="2024-10-29T00:00:00"/>
    <n v="0"/>
    <n v="0"/>
    <s v=""/>
    <n v="200"/>
    <n v="200"/>
    <n v="200"/>
    <n v="0"/>
    <n v="0"/>
    <n v="0"/>
    <s v="X"/>
    <s v="0.00"/>
    <s v=""/>
    <x v="0"/>
    <s v=""/>
    <s v="7197145"/>
    <s v=""/>
    <n v="0"/>
    <n v="0"/>
    <m/>
    <s v="7218|JA2581_1001"/>
    <n v="0"/>
    <s v="-"/>
    <m/>
    <s v="YES"/>
    <n v="200"/>
    <s v=""/>
    <s v=""/>
    <n v="0"/>
    <s v="X"/>
    <n v="1"/>
    <s v=""/>
    <s v=""/>
    <s v=""/>
    <s v=""/>
    <n v="10"/>
    <n v="0"/>
    <m/>
    <n v="-458"/>
    <n v="0"/>
    <s v=""/>
    <s v=""/>
  </r>
  <r>
    <n v="107"/>
    <s v="27112147"/>
    <s v="Herramienta de crimpado Molex, serie 207"/>
    <s v="1101798585"/>
    <s v="1"/>
    <d v="2024-10-29T00:00:00"/>
    <s v=""/>
    <s v="4800002706"/>
    <s v="750"/>
    <d v="2024-10-29T00:00:00"/>
    <s v=""/>
    <s v=""/>
    <d v="2024-10-30T00:00:00"/>
    <n v="0"/>
    <n v="0"/>
    <s v=""/>
    <n v="1"/>
    <n v="1"/>
    <n v="1"/>
    <n v="0"/>
    <n v="0"/>
    <n v="0"/>
    <s v="X"/>
    <s v="0.00"/>
    <s v=""/>
    <x v="0"/>
    <s v=""/>
    <s v="1754238"/>
    <s v=""/>
    <n v="0"/>
    <n v="0"/>
    <m/>
    <s v="7218|JA2593_1001"/>
    <n v="1"/>
    <s v="-"/>
    <m/>
    <s v="YES"/>
    <n v="1"/>
    <s v=""/>
    <s v=""/>
    <n v="0"/>
    <s v="X"/>
    <n v="1"/>
    <s v=""/>
    <s v=""/>
    <s v=""/>
    <s v=""/>
    <n v="10"/>
    <n v="0"/>
    <m/>
    <n v="-457"/>
    <n v="0"/>
    <s v=""/>
    <s v=""/>
  </r>
  <r>
    <n v="108"/>
    <s v="27112836"/>
    <s v="Juego de puntas de atornillar MTI de 32"/>
    <s v="1101798585"/>
    <s v="2"/>
    <d v="2024-10-29T00:00:00"/>
    <s v=""/>
    <s v="4800002706"/>
    <s v="760"/>
    <d v="2024-10-29T00:00:00"/>
    <s v=""/>
    <s v=""/>
    <d v="2024-10-30T00:00:00"/>
    <n v="0"/>
    <n v="0"/>
    <s v=""/>
    <n v="1"/>
    <n v="1"/>
    <n v="1"/>
    <n v="0"/>
    <n v="0"/>
    <n v="0"/>
    <s v="X"/>
    <s v="0.00"/>
    <s v=""/>
    <x v="0"/>
    <s v=""/>
    <s v="3966111"/>
    <s v=""/>
    <n v="0"/>
    <n v="0"/>
    <m/>
    <s v="7218|JA2593_1001"/>
    <n v="1"/>
    <s v="-"/>
    <m/>
    <s v="YES"/>
    <n v="1"/>
    <s v=""/>
    <s v=""/>
    <n v="0"/>
    <s v="X"/>
    <n v="1"/>
    <s v=""/>
    <s v=""/>
    <s v=""/>
    <s v=""/>
    <n v="10"/>
    <n v="0"/>
    <m/>
    <n v="-457"/>
    <n v="0"/>
    <s v=""/>
    <s v=""/>
  </r>
  <r>
    <n v="109"/>
    <s v="32121609"/>
    <s v="Resistencia TE Connectivity, de 2k? &amp;#17"/>
    <s v="1101799195"/>
    <s v="1"/>
    <d v="2024-10-30T00:00:00"/>
    <s v=""/>
    <s v="4800002706"/>
    <s v="1470"/>
    <d v="2024-10-29T00:00:00"/>
    <s v=""/>
    <s v=""/>
    <d v="2024-10-31T00:00:00"/>
    <n v="0"/>
    <n v="0"/>
    <s v=""/>
    <n v="10"/>
    <n v="10"/>
    <n v="10"/>
    <n v="0"/>
    <n v="0"/>
    <n v="0"/>
    <s v="X"/>
    <s v="0.00"/>
    <s v=""/>
    <x v="0"/>
    <s v=""/>
    <s v="1251200"/>
    <s v=""/>
    <n v="0"/>
    <n v="0"/>
    <m/>
    <s v="7218|JA2593_1001"/>
    <n v="2"/>
    <s v="-"/>
    <m/>
    <s v="YES"/>
    <n v="10"/>
    <s v=""/>
    <s v=""/>
    <n v="0"/>
    <s v="X"/>
    <n v="1"/>
    <s v=""/>
    <s v=""/>
    <s v=""/>
    <s v=""/>
    <n v="10"/>
    <n v="0"/>
    <m/>
    <n v="-456"/>
    <n v="0"/>
    <s v=""/>
    <s v=""/>
  </r>
  <r>
    <n v="110"/>
    <s v="26121639"/>
    <s v="Cable de datos apantallado TE Connectivi"/>
    <s v="1101799202"/>
    <s v="1"/>
    <d v="2024-10-30T00:00:00"/>
    <s v=""/>
    <s v="4800002706"/>
    <s v="1480"/>
    <d v="2024-10-29T00:00:00"/>
    <s v=""/>
    <s v=""/>
    <d v="2024-10-31T00:00:00"/>
    <n v="0"/>
    <n v="0"/>
    <s v=""/>
    <n v="1"/>
    <n v="1"/>
    <n v="1"/>
    <n v="0"/>
    <n v="0"/>
    <n v="0"/>
    <s v="X"/>
    <s v="0.00"/>
    <s v=""/>
    <x v="0"/>
    <s v=""/>
    <s v="0362572"/>
    <s v=""/>
    <n v="0"/>
    <n v="0"/>
    <m/>
    <s v="7218|JA2593_1001"/>
    <n v="2"/>
    <s v="-"/>
    <m/>
    <s v="YES"/>
    <n v="1"/>
    <s v=""/>
    <s v=""/>
    <n v="0"/>
    <s v="X"/>
    <n v="1"/>
    <s v=""/>
    <s v=""/>
    <s v=""/>
    <s v=""/>
    <n v="10"/>
    <n v="0"/>
    <m/>
    <n v="-456"/>
    <n v="0"/>
    <s v=""/>
    <s v=""/>
  </r>
  <r>
    <n v="111"/>
    <s v=""/>
    <s v="MONTAJE EQUIPO CABINA SIMULADOR A320"/>
    <s v="1101800301"/>
    <s v="1"/>
    <d v="2024-11-04T00:00:00"/>
    <s v=""/>
    <s v="4300335153"/>
    <s v="10"/>
    <d v="2024-11-12T00:00:00"/>
    <d v="2024-11-13T00:00:00"/>
    <s v=""/>
    <d v="2024-11-27T00:00:00"/>
    <n v="0"/>
    <n v="0"/>
    <s v="Liberado"/>
    <n v="1"/>
    <n v="1"/>
    <n v="0"/>
    <n v="0"/>
    <n v="0"/>
    <n v="0"/>
    <s v="X"/>
    <s v="0.00"/>
    <s v=""/>
    <x v="3"/>
    <s v=""/>
    <s v=""/>
    <s v=""/>
    <n v="0"/>
    <n v="0"/>
    <m/>
    <s v="7218|JA2593_1001"/>
    <n v="15"/>
    <s v="-"/>
    <m/>
    <s v="YES"/>
    <n v="0"/>
    <s v=""/>
    <s v=""/>
    <n v="0"/>
    <s v="X"/>
    <n v="1"/>
    <s v=""/>
    <s v=""/>
    <s v=""/>
    <s v=""/>
    <n v="11"/>
    <n v="0"/>
    <m/>
    <n v="-429"/>
    <n v="0"/>
    <s v=""/>
    <s v=""/>
  </r>
  <r>
    <n v="112"/>
    <s v="32111502"/>
    <s v="Vishay 1.7 (Dia.) x 3.9mm Simple BZX55C6"/>
    <s v="1101802159"/>
    <s v="1"/>
    <d v="2024-11-07T00:00:00"/>
    <s v=""/>
    <s v="4800002712"/>
    <s v="4420"/>
    <d v="2024-11-04T00:00:00"/>
    <s v=""/>
    <s v=""/>
    <d v="2024-11-08T00:00:00"/>
    <n v="0"/>
    <n v="0"/>
    <s v=""/>
    <n v="250"/>
    <n v="250"/>
    <n v="250"/>
    <n v="0"/>
    <n v="0"/>
    <n v="0"/>
    <s v="X"/>
    <s v="0.00"/>
    <s v=""/>
    <x v="0"/>
    <s v=""/>
    <s v="6997806"/>
    <s v=""/>
    <n v="0"/>
    <n v="0"/>
    <m/>
    <s v="7218|JA2593_1001"/>
    <n v="4"/>
    <s v="-"/>
    <m/>
    <s v="YES"/>
    <n v="250"/>
    <s v=""/>
    <s v=""/>
    <n v="0"/>
    <s v="X"/>
    <n v="1"/>
    <s v=""/>
    <s v=""/>
    <s v=""/>
    <s v=""/>
    <n v="11"/>
    <n v="0"/>
    <m/>
    <n v="-448"/>
    <n v="0"/>
    <s v=""/>
    <s v=""/>
  </r>
  <r>
    <n v="113"/>
    <s v="32101629"/>
    <s v="Amplificador operacional LF347N 3MHZ PDI"/>
    <s v="1101802159"/>
    <s v="2"/>
    <d v="2024-11-07T00:00:00"/>
    <s v=""/>
    <s v="4800002712"/>
    <s v="4430"/>
    <d v="2024-11-04T00:00:00"/>
    <s v=""/>
    <s v=""/>
    <d v="2024-11-08T00:00:00"/>
    <n v="0"/>
    <n v="0"/>
    <s v=""/>
    <n v="50"/>
    <n v="50"/>
    <n v="50"/>
    <n v="0"/>
    <n v="0"/>
    <n v="0"/>
    <s v="X"/>
    <s v="0.00"/>
    <s v=""/>
    <x v="0"/>
    <s v=""/>
    <s v="6610473P"/>
    <s v=""/>
    <n v="0"/>
    <n v="0"/>
    <m/>
    <s v="7218|JA2593_1001"/>
    <n v="4"/>
    <s v="-"/>
    <m/>
    <s v="YES"/>
    <n v="50"/>
    <s v=""/>
    <s v=""/>
    <n v="0"/>
    <s v="X"/>
    <n v="1"/>
    <s v=""/>
    <s v=""/>
    <s v=""/>
    <s v=""/>
    <n v="11"/>
    <n v="0"/>
    <m/>
    <n v="-448"/>
    <n v="0"/>
    <s v=""/>
    <s v=""/>
  </r>
  <r>
    <n v="114"/>
    <s v="32121615"/>
    <s v="Resistencia TE Connectivity, de 1k? &amp;#17"/>
    <s v="1101802159"/>
    <s v="3"/>
    <d v="2024-11-07T00:00:00"/>
    <s v=""/>
    <s v="4800002712"/>
    <s v="4440"/>
    <d v="2024-11-04T00:00:00"/>
    <s v=""/>
    <s v=""/>
    <d v="2024-11-08T00:00:00"/>
    <n v="0"/>
    <n v="0"/>
    <s v=""/>
    <n v="200"/>
    <n v="200"/>
    <n v="200"/>
    <n v="0"/>
    <n v="0"/>
    <n v="0"/>
    <s v="X"/>
    <s v="0.00"/>
    <s v=""/>
    <x v="0"/>
    <s v=""/>
    <s v="1251150P"/>
    <s v=""/>
    <n v="0"/>
    <n v="0"/>
    <m/>
    <s v="7218|JA2593_1001"/>
    <n v="4"/>
    <s v="-"/>
    <m/>
    <s v="YES"/>
    <n v="200"/>
    <s v=""/>
    <s v=""/>
    <n v="0"/>
    <s v="X"/>
    <n v="1"/>
    <s v=""/>
    <s v=""/>
    <s v=""/>
    <s v=""/>
    <n v="11"/>
    <n v="0"/>
    <m/>
    <n v="-448"/>
    <n v="0"/>
    <s v=""/>
    <s v=""/>
  </r>
  <r>
    <n v="115"/>
    <s v="32111511"/>
    <s v="Diodo de conmutaci&amp;#243;n, 1N4148, 300mA"/>
    <s v="1101802159"/>
    <s v="4"/>
    <d v="2024-11-07T00:00:00"/>
    <s v=""/>
    <s v="4800002712"/>
    <s v="4450"/>
    <d v="2024-11-04T00:00:00"/>
    <s v=""/>
    <s v=""/>
    <d v="2024-11-08T00:00:00"/>
    <n v="0"/>
    <n v="0"/>
    <s v=""/>
    <n v="2000"/>
    <n v="2000"/>
    <n v="2000"/>
    <n v="0"/>
    <n v="0"/>
    <n v="0"/>
    <s v="X"/>
    <s v="0.00"/>
    <s v=""/>
    <x v="0"/>
    <s v=""/>
    <s v="8428002"/>
    <s v=""/>
    <n v="0"/>
    <n v="0"/>
    <m/>
    <s v="7218|JA2593_1001"/>
    <n v="4"/>
    <s v="-"/>
    <m/>
    <s v="YES"/>
    <n v="2000"/>
    <s v=""/>
    <s v=""/>
    <n v="0"/>
    <s v="X"/>
    <n v="1"/>
    <s v=""/>
    <s v=""/>
    <s v=""/>
    <s v=""/>
    <n v="11"/>
    <n v="0"/>
    <m/>
    <n v="-448"/>
    <n v="0"/>
    <s v=""/>
    <s v=""/>
  </r>
  <r>
    <n v="116"/>
    <s v="32111504"/>
    <s v="Diodo, GI754-E3/54, 6A, 400V Conexi&amp;#243"/>
    <s v="1101802159"/>
    <s v="5"/>
    <d v="2024-11-07T00:00:00"/>
    <s v=""/>
    <s v="4800002712"/>
    <s v="4460"/>
    <d v="2024-11-04T00:00:00"/>
    <s v=""/>
    <s v=""/>
    <d v="2024-11-08T00:00:00"/>
    <n v="0"/>
    <n v="0"/>
    <s v=""/>
    <n v="40"/>
    <n v="40"/>
    <n v="40"/>
    <n v="0"/>
    <n v="0"/>
    <n v="0"/>
    <s v="X"/>
    <s v="0.00"/>
    <s v=""/>
    <x v="0"/>
    <s v=""/>
    <s v="7088016P"/>
    <s v=""/>
    <n v="0"/>
    <n v="0"/>
    <m/>
    <s v="7218|JA2593_1001"/>
    <n v="4"/>
    <s v="-"/>
    <m/>
    <s v="YES"/>
    <n v="40"/>
    <s v=""/>
    <s v=""/>
    <n v="0"/>
    <s v="X"/>
    <n v="1"/>
    <s v=""/>
    <s v=""/>
    <s v=""/>
    <s v=""/>
    <n v="11"/>
    <n v="0"/>
    <m/>
    <n v="-448"/>
    <n v="0"/>
    <s v=""/>
    <s v=""/>
  </r>
  <r>
    <n v="117"/>
    <s v="32121505"/>
    <s v="Condensador electrol&amp;#237;tico Panasonic"/>
    <s v="1101802159"/>
    <s v="6"/>
    <d v="2024-11-07T00:00:00"/>
    <s v=""/>
    <s v="4800002712"/>
    <s v="4470"/>
    <d v="2024-11-04T00:00:00"/>
    <s v=""/>
    <s v=""/>
    <d v="2024-11-08T00:00:00"/>
    <n v="0"/>
    <n v="0"/>
    <s v=""/>
    <n v="40"/>
    <n v="40"/>
    <n v="40"/>
    <n v="0"/>
    <n v="0"/>
    <n v="0"/>
    <s v="X"/>
    <s v="0.00"/>
    <s v=""/>
    <x v="0"/>
    <s v=""/>
    <s v="3150619P"/>
    <s v=""/>
    <n v="0"/>
    <n v="0"/>
    <m/>
    <s v="7218|JA2593_1001"/>
    <n v="4"/>
    <s v="-"/>
    <m/>
    <s v="YES"/>
    <n v="40"/>
    <s v=""/>
    <s v=""/>
    <n v="0"/>
    <s v="X"/>
    <n v="1"/>
    <s v=""/>
    <s v=""/>
    <s v=""/>
    <s v=""/>
    <n v="11"/>
    <n v="0"/>
    <m/>
    <n v="-448"/>
    <n v="0"/>
    <s v=""/>
    <s v=""/>
  </r>
  <r>
    <n v="118"/>
    <s v="15121905"/>
    <s v="Pasta t&amp;#233;rmica con &amp;#243;xido met&amp;#2"/>
    <s v="1101802185"/>
    <s v="1"/>
    <d v="2024-11-07T00:00:00"/>
    <s v=""/>
    <s v="4800002712"/>
    <s v="4490"/>
    <d v="2024-11-04T00:00:00"/>
    <s v=""/>
    <s v=""/>
    <d v="2024-11-08T00:00:00"/>
    <n v="0"/>
    <n v="0"/>
    <s v=""/>
    <n v="4"/>
    <n v="4"/>
    <n v="4"/>
    <n v="0"/>
    <n v="0"/>
    <n v="0"/>
    <s v="X"/>
    <s v="0.00"/>
    <s v=""/>
    <x v="0"/>
    <s v=""/>
    <s v="0554311"/>
    <s v=""/>
    <n v="0"/>
    <n v="0"/>
    <m/>
    <s v="7218|JA2593_1001"/>
    <n v="4"/>
    <s v="-"/>
    <m/>
    <s v="YES"/>
    <n v="4"/>
    <s v=""/>
    <s v=""/>
    <n v="0"/>
    <s v="X"/>
    <n v="1"/>
    <s v=""/>
    <s v=""/>
    <s v=""/>
    <s v=""/>
    <n v="11"/>
    <n v="0"/>
    <m/>
    <n v="-448"/>
    <n v="0"/>
    <s v=""/>
    <s v=""/>
  </r>
  <r>
    <n v="119"/>
    <s v="55121612"/>
    <s v="PK20 ETQ LSR 210X297 METAL APLI 10071"/>
    <s v="1101802192"/>
    <s v="1"/>
    <d v="2024-11-07T00:00:00"/>
    <s v=""/>
    <s v="4800002711"/>
    <s v="860"/>
    <d v="2024-11-04T00:00:00"/>
    <s v=""/>
    <s v=""/>
    <d v="2024-11-08T00:00:00"/>
    <n v="0"/>
    <n v="0"/>
    <s v=""/>
    <n v="3"/>
    <n v="3"/>
    <n v="3"/>
    <n v="0"/>
    <n v="0"/>
    <n v="0"/>
    <s v="X"/>
    <s v="0.00"/>
    <s v=""/>
    <x v="5"/>
    <s v=""/>
    <s v="3048879"/>
    <s v=""/>
    <n v="0"/>
    <n v="0"/>
    <m/>
    <s v="7218|S24B05_S1076"/>
    <n v="4"/>
    <s v="-"/>
    <m/>
    <s v="YES"/>
    <n v="3"/>
    <s v=""/>
    <s v=""/>
    <n v="0"/>
    <s v="X"/>
    <n v="1"/>
    <s v=""/>
    <s v=""/>
    <s v=""/>
    <s v=""/>
    <n v="11"/>
    <n v="0"/>
    <m/>
    <n v="-448"/>
    <n v="0"/>
    <s v=""/>
    <s v=""/>
  </r>
  <r>
    <n v="120"/>
    <s v="43223306"/>
    <s v="Bandeja en rack con ventilaci&amp;#243;n 1U"/>
    <s v="1101802534"/>
    <s v="1"/>
    <d v="2024-11-08T00:00:00"/>
    <s v=""/>
    <s v="4800002712"/>
    <s v="4770"/>
    <d v="2024-11-04T00:00:00"/>
    <s v=""/>
    <s v=""/>
    <d v="2024-11-09T00:00:00"/>
    <n v="0"/>
    <n v="0"/>
    <s v=""/>
    <n v="8"/>
    <n v="8"/>
    <n v="8"/>
    <n v="0"/>
    <n v="0"/>
    <n v="0"/>
    <s v="X"/>
    <s v="0.00"/>
    <s v=""/>
    <x v="0"/>
    <s v=""/>
    <s v="1863002"/>
    <s v=""/>
    <n v="0"/>
    <n v="0"/>
    <m/>
    <s v="7218|JA2583_1001"/>
    <n v="5"/>
    <s v="-"/>
    <m/>
    <s v="YES"/>
    <n v="8"/>
    <s v=""/>
    <s v=""/>
    <n v="0"/>
    <s v="X"/>
    <n v="1"/>
    <s v=""/>
    <s v=""/>
    <s v=""/>
    <s v=""/>
    <n v="11"/>
    <n v="0"/>
    <m/>
    <n v="-447"/>
    <n v="0"/>
    <s v=""/>
    <s v=""/>
  </r>
  <r>
    <n v="121"/>
    <s v="32121609"/>
    <s v="Resistencia TE Connectivity, de 2k? &amp;#17"/>
    <s v="1101802542"/>
    <s v="1"/>
    <d v="2024-11-08T00:00:00"/>
    <s v=""/>
    <s v="4800002712"/>
    <s v="4780"/>
    <d v="2024-11-04T00:00:00"/>
    <s v=""/>
    <s v=""/>
    <d v="2024-11-09T00:00:00"/>
    <n v="0"/>
    <n v="0"/>
    <s v=""/>
    <n v="10"/>
    <n v="10"/>
    <n v="10"/>
    <n v="0"/>
    <n v="0"/>
    <n v="0"/>
    <s v="X"/>
    <s v="0.00"/>
    <s v=""/>
    <x v="0"/>
    <s v=""/>
    <s v="1251200"/>
    <s v=""/>
    <n v="0"/>
    <n v="0"/>
    <m/>
    <s v="7218|JA2593_1001"/>
    <n v="5"/>
    <s v="-"/>
    <m/>
    <s v="YES"/>
    <n v="10"/>
    <s v=""/>
    <s v=""/>
    <n v="0"/>
    <s v="X"/>
    <n v="1"/>
    <s v=""/>
    <s v=""/>
    <s v=""/>
    <s v=""/>
    <n v="11"/>
    <n v="0"/>
    <m/>
    <n v="-447"/>
    <n v="0"/>
    <s v=""/>
    <s v=""/>
  </r>
  <r>
    <n v="122"/>
    <s v="24141501"/>
    <s v="Pel&amp;#237;cula para protecci&amp;#243;n contr"/>
    <s v="1101802755"/>
    <s v="1"/>
    <d v="2024-11-08T00:00:00"/>
    <s v=""/>
    <s v="4800002712"/>
    <s v="5040"/>
    <d v="2024-11-04T00:00:00"/>
    <s v=""/>
    <s v=""/>
    <d v="2024-11-09T00:00:00"/>
    <n v="0"/>
    <n v="0"/>
    <s v=""/>
    <n v="2"/>
    <n v="2"/>
    <n v="2"/>
    <n v="0"/>
    <n v="0"/>
    <n v="0"/>
    <s v="X"/>
    <s v="0.00"/>
    <s v=""/>
    <x v="0"/>
    <s v=""/>
    <s v="8157012"/>
    <s v=""/>
    <n v="0"/>
    <n v="0"/>
    <m/>
    <s v="7218|JA2593_1001"/>
    <n v="5"/>
    <s v="-"/>
    <m/>
    <s v="YES"/>
    <n v="2"/>
    <s v=""/>
    <s v=""/>
    <n v="0"/>
    <s v="X"/>
    <n v="1"/>
    <s v=""/>
    <s v=""/>
    <s v=""/>
    <s v=""/>
    <n v="11"/>
    <n v="0"/>
    <m/>
    <n v="-447"/>
    <n v="0"/>
    <s v=""/>
    <s v=""/>
  </r>
  <r>
    <n v="123"/>
    <s v="39121723"/>
    <s v="Tubo termorretr&amp;#225;ctil TE Connectivit"/>
    <s v="1101803073"/>
    <s v="1"/>
    <d v="2024-11-11T00:00:00"/>
    <s v=""/>
    <s v="4800002726"/>
    <s v="60"/>
    <d v="2024-11-10T00:00:00"/>
    <s v=""/>
    <s v=""/>
    <d v="2024-11-12T00:00:00"/>
    <n v="0"/>
    <n v="0"/>
    <s v=""/>
    <n v="1"/>
    <n v="1"/>
    <n v="1"/>
    <n v="0"/>
    <n v="0"/>
    <n v="0"/>
    <s v="X"/>
    <s v="0.00"/>
    <s v=""/>
    <x v="0"/>
    <s v=""/>
    <s v="2777960"/>
    <s v=""/>
    <n v="0"/>
    <n v="0"/>
    <m/>
    <s v="7218|JA2593_1001"/>
    <n v="2"/>
    <s v="-"/>
    <m/>
    <s v="YES"/>
    <n v="1"/>
    <s v=""/>
    <s v=""/>
    <n v="0"/>
    <s v="X"/>
    <n v="1"/>
    <s v=""/>
    <s v=""/>
    <s v=""/>
    <s v=""/>
    <n v="11"/>
    <n v="0"/>
    <m/>
    <n v="-444"/>
    <n v="0"/>
    <s v=""/>
    <s v=""/>
  </r>
  <r>
    <n v="124"/>
    <s v="39121723"/>
    <s v="Tubo termorretr&amp;#225;ctil TE Connectivit"/>
    <s v="1101803073"/>
    <s v="2"/>
    <d v="2024-11-11T00:00:00"/>
    <s v=""/>
    <s v="4800002726"/>
    <s v="70"/>
    <d v="2024-11-10T00:00:00"/>
    <s v=""/>
    <s v=""/>
    <d v="2024-11-12T00:00:00"/>
    <n v="0"/>
    <n v="0"/>
    <s v=""/>
    <n v="1"/>
    <n v="1"/>
    <n v="1"/>
    <n v="0"/>
    <n v="0"/>
    <n v="0"/>
    <s v="X"/>
    <s v="0.00"/>
    <s v=""/>
    <x v="0"/>
    <s v=""/>
    <s v="2777960"/>
    <s v=""/>
    <n v="0"/>
    <n v="0"/>
    <m/>
    <s v="7218|JA2593_1001"/>
    <n v="2"/>
    <s v="-"/>
    <m/>
    <s v="YES"/>
    <n v="1"/>
    <s v=""/>
    <s v=""/>
    <n v="0"/>
    <s v="X"/>
    <n v="1"/>
    <s v=""/>
    <s v=""/>
    <s v=""/>
    <s v=""/>
    <n v="11"/>
    <n v="0"/>
    <m/>
    <n v="-444"/>
    <n v="0"/>
    <s v=""/>
    <s v=""/>
  </r>
  <r>
    <n v="125"/>
    <s v="39121412"/>
    <s v="Carcasa de conector circular Amphenol Li"/>
    <s v="1101803108"/>
    <s v="1"/>
    <d v="2024-11-11T00:00:00"/>
    <s v=""/>
    <s v="4800002726"/>
    <s v="100"/>
    <d v="2024-11-10T00:00:00"/>
    <s v=""/>
    <s v=""/>
    <d v="2024-11-12T00:00:00"/>
    <n v="0"/>
    <n v="0"/>
    <s v=""/>
    <n v="1"/>
    <n v="1"/>
    <n v="1"/>
    <n v="0"/>
    <n v="0"/>
    <n v="0"/>
    <s v="X"/>
    <s v="0.00"/>
    <s v=""/>
    <x v="0"/>
    <s v=""/>
    <s v="2067532"/>
    <s v=""/>
    <n v="0"/>
    <n v="0"/>
    <m/>
    <s v="7218|JA2593_1001"/>
    <n v="2"/>
    <s v="-"/>
    <m/>
    <s v="YES"/>
    <n v="1"/>
    <s v=""/>
    <s v=""/>
    <n v="0"/>
    <s v="X"/>
    <n v="1"/>
    <s v=""/>
    <s v=""/>
    <s v=""/>
    <s v=""/>
    <n v="11"/>
    <n v="0"/>
    <m/>
    <n v="-444"/>
    <n v="0"/>
    <s v=""/>
    <s v=""/>
  </r>
  <r>
    <n v="126"/>
    <s v="39121723"/>
    <s v="Tubo termorretr&amp;#225;ctil TE Connectivit"/>
    <s v="1101803543"/>
    <s v="1"/>
    <d v="2024-11-12T00:00:00"/>
    <s v=""/>
    <s v="4800002726"/>
    <s v="1360"/>
    <d v="2024-11-10T00:00:00"/>
    <s v=""/>
    <s v=""/>
    <d v="2024-11-13T00:00:00"/>
    <n v="0"/>
    <n v="0"/>
    <s v=""/>
    <n v="3"/>
    <n v="3"/>
    <n v="3"/>
    <n v="0"/>
    <n v="0"/>
    <n v="0"/>
    <s v="X"/>
    <s v="0.00"/>
    <s v=""/>
    <x v="0"/>
    <s v=""/>
    <s v="2885241"/>
    <s v=""/>
    <n v="0"/>
    <n v="0"/>
    <m/>
    <s v="7218|JA2582_1001"/>
    <n v="3"/>
    <s v="-"/>
    <m/>
    <s v="YES"/>
    <n v="3"/>
    <s v=""/>
    <s v=""/>
    <n v="0"/>
    <s v="X"/>
    <n v="1"/>
    <s v=""/>
    <s v=""/>
    <s v=""/>
    <s v=""/>
    <n v="11"/>
    <n v="0"/>
    <m/>
    <n v="-443"/>
    <n v="0"/>
    <s v=""/>
    <s v=""/>
  </r>
  <r>
    <n v="127"/>
    <s v="39121412"/>
    <s v="Carcasa de conector circular Amphenol Li"/>
    <s v="1101803543"/>
    <s v="2"/>
    <d v="2024-11-12T00:00:00"/>
    <s v=""/>
    <s v="4800002726"/>
    <s v="1370"/>
    <d v="2024-11-10T00:00:00"/>
    <s v=""/>
    <s v=""/>
    <d v="2024-11-13T00:00:00"/>
    <n v="0"/>
    <n v="0"/>
    <s v=""/>
    <n v="1"/>
    <n v="1"/>
    <n v="1"/>
    <n v="0"/>
    <n v="0"/>
    <n v="0"/>
    <s v="X"/>
    <s v="0.00"/>
    <s v=""/>
    <x v="0"/>
    <s v=""/>
    <s v="2067523"/>
    <s v=""/>
    <n v="0"/>
    <n v="0"/>
    <m/>
    <s v="7218|JA2582_1001"/>
    <n v="3"/>
    <s v="-"/>
    <m/>
    <s v="YES"/>
    <n v="1"/>
    <s v=""/>
    <s v=""/>
    <n v="0"/>
    <s v="X"/>
    <n v="1"/>
    <s v=""/>
    <s v=""/>
    <s v=""/>
    <s v=""/>
    <n v="11"/>
    <n v="0"/>
    <m/>
    <n v="-443"/>
    <n v="0"/>
    <s v=""/>
    <s v=""/>
  </r>
  <r>
    <n v="128"/>
    <s v="39121412"/>
    <s v="Carcasa de conector circular Amphenol Li"/>
    <s v="1101803543"/>
    <s v="3"/>
    <d v="2024-11-12T00:00:00"/>
    <s v=""/>
    <s v="4800002726"/>
    <s v="1380"/>
    <d v="2024-11-10T00:00:00"/>
    <s v=""/>
    <s v=""/>
    <d v="2024-11-13T00:00:00"/>
    <n v="0"/>
    <n v="0"/>
    <s v=""/>
    <n v="1"/>
    <n v="1"/>
    <n v="1"/>
    <n v="0"/>
    <n v="0"/>
    <n v="0"/>
    <s v="X"/>
    <s v="0.00"/>
    <s v=""/>
    <x v="0"/>
    <s v=""/>
    <s v="2067532"/>
    <s v=""/>
    <n v="0"/>
    <n v="0"/>
    <m/>
    <s v="7218|JA2582_1001"/>
    <n v="3"/>
    <s v="-"/>
    <m/>
    <s v="YES"/>
    <n v="1"/>
    <s v=""/>
    <s v=""/>
    <n v="0"/>
    <s v="X"/>
    <n v="1"/>
    <s v=""/>
    <s v=""/>
    <s v=""/>
    <s v=""/>
    <n v="11"/>
    <n v="0"/>
    <m/>
    <n v="-443"/>
    <n v="0"/>
    <s v=""/>
    <s v=""/>
  </r>
  <r>
    <n v="129"/>
    <s v="39121412"/>
    <s v="Carcasa de conector circular Amphenol M8"/>
    <s v="1101803543"/>
    <s v="4"/>
    <d v="2024-11-12T00:00:00"/>
    <s v=""/>
    <s v="4800002726"/>
    <s v="1390"/>
    <d v="2024-11-10T00:00:00"/>
    <s v=""/>
    <s v=""/>
    <d v="2024-11-13T00:00:00"/>
    <n v="0"/>
    <n v="0"/>
    <s v=""/>
    <n v="2"/>
    <n v="2"/>
    <n v="2"/>
    <n v="0"/>
    <n v="0"/>
    <n v="0"/>
    <s v="X"/>
    <s v="0.00"/>
    <s v=""/>
    <x v="0"/>
    <s v=""/>
    <s v="2067519"/>
    <s v=""/>
    <n v="0"/>
    <n v="0"/>
    <m/>
    <s v="7218|JA2582_1001"/>
    <n v="3"/>
    <s v="-"/>
    <m/>
    <s v="YES"/>
    <n v="2"/>
    <s v=""/>
    <s v=""/>
    <n v="0"/>
    <s v="X"/>
    <n v="1"/>
    <s v=""/>
    <s v=""/>
    <s v=""/>
    <s v=""/>
    <n v="11"/>
    <n v="0"/>
    <m/>
    <n v="-443"/>
    <n v="0"/>
    <s v=""/>
    <s v=""/>
  </r>
  <r>
    <n v="130"/>
    <s v="39121432"/>
    <s v="Puntera hueca de crimpado RS PRO, Aislad"/>
    <s v="1101804761"/>
    <s v="1"/>
    <d v="2024-11-14T00:00:00"/>
    <s v=""/>
    <s v="4800002726"/>
    <s v="3420"/>
    <d v="2024-11-10T00:00:00"/>
    <s v=""/>
    <s v=""/>
    <d v="2024-11-15T00:00:00"/>
    <n v="0"/>
    <n v="0"/>
    <s v=""/>
    <n v="100"/>
    <n v="100"/>
    <n v="100"/>
    <n v="0"/>
    <n v="0"/>
    <n v="0"/>
    <s v="X"/>
    <s v="0.00"/>
    <s v=""/>
    <x v="0"/>
    <s v=""/>
    <s v="1787320"/>
    <s v=""/>
    <n v="0"/>
    <n v="0"/>
    <m/>
    <s v="7218|JA2593_1001"/>
    <n v="5"/>
    <s v="-"/>
    <m/>
    <s v="YES"/>
    <n v="100"/>
    <s v=""/>
    <s v=""/>
    <n v="0"/>
    <s v="X"/>
    <n v="1"/>
    <s v=""/>
    <s v=""/>
    <s v=""/>
    <s v=""/>
    <n v="11"/>
    <n v="0"/>
    <m/>
    <n v="-441"/>
    <n v="0"/>
    <s v=""/>
    <s v=""/>
  </r>
  <r>
    <n v="131"/>
    <s v="43211609"/>
    <s v="Cable USB 2.0 StarTech.com, con A. USB C"/>
    <s v="1101804766"/>
    <s v="1"/>
    <d v="2024-11-14T00:00:00"/>
    <s v=""/>
    <s v="4800002726"/>
    <s v="3440"/>
    <d v="2024-11-10T00:00:00"/>
    <s v=""/>
    <s v=""/>
    <d v="2024-11-15T00:00:00"/>
    <n v="0"/>
    <n v="0"/>
    <s v=""/>
    <n v="1"/>
    <n v="1"/>
    <n v="1"/>
    <n v="0"/>
    <n v="0"/>
    <n v="0"/>
    <s v="X"/>
    <s v="0.00"/>
    <s v=""/>
    <x v="0"/>
    <s v=""/>
    <s v="1863229"/>
    <s v=""/>
    <n v="0"/>
    <n v="0"/>
    <m/>
    <s v="7218|JA2588_1001"/>
    <n v="5"/>
    <s v="-"/>
    <m/>
    <s v="YES"/>
    <n v="1"/>
    <s v=""/>
    <s v=""/>
    <n v="0"/>
    <s v="X"/>
    <n v="1"/>
    <s v=""/>
    <s v=""/>
    <s v=""/>
    <s v=""/>
    <n v="11"/>
    <n v="0"/>
    <m/>
    <n v="-441"/>
    <n v="0"/>
    <s v=""/>
    <s v=""/>
  </r>
  <r>
    <n v="132"/>
    <s v="43202222"/>
    <s v="Cable VGA StarTech.com de color Negro, c"/>
    <s v="1101804766"/>
    <s v="2"/>
    <d v="2024-11-14T00:00:00"/>
    <s v=""/>
    <s v="4800002726"/>
    <s v="3450"/>
    <d v="2024-11-10T00:00:00"/>
    <s v=""/>
    <s v=""/>
    <d v="2024-11-15T00:00:00"/>
    <n v="0"/>
    <n v="0"/>
    <s v=""/>
    <n v="1"/>
    <n v="1"/>
    <n v="1"/>
    <n v="0"/>
    <n v="0"/>
    <n v="0"/>
    <s v="X"/>
    <s v="0.00"/>
    <s v=""/>
    <x v="0"/>
    <s v=""/>
    <s v="1861667"/>
    <s v=""/>
    <n v="0"/>
    <n v="0"/>
    <m/>
    <s v="7218|JA2588_1001"/>
    <n v="5"/>
    <s v="-"/>
    <m/>
    <s v="YES"/>
    <n v="1"/>
    <s v=""/>
    <s v=""/>
    <n v="0"/>
    <s v="X"/>
    <n v="1"/>
    <s v=""/>
    <s v=""/>
    <s v=""/>
    <s v=""/>
    <n v="11"/>
    <n v="0"/>
    <m/>
    <n v="-441"/>
    <n v="0"/>
    <s v=""/>
    <s v=""/>
  </r>
  <r>
    <n v="133"/>
    <s v="43211617"/>
    <s v="Cable USB 2.0 StarTech.com, con A. USB A"/>
    <s v="1101804766"/>
    <s v="3"/>
    <d v="2024-11-14T00:00:00"/>
    <s v=""/>
    <s v="4800002726"/>
    <s v="3460"/>
    <d v="2024-11-10T00:00:00"/>
    <s v=""/>
    <s v=""/>
    <d v="2024-11-15T00:00:00"/>
    <n v="0"/>
    <n v="0"/>
    <s v=""/>
    <n v="1"/>
    <n v="1"/>
    <n v="1"/>
    <n v="0"/>
    <n v="0"/>
    <n v="0"/>
    <s v="X"/>
    <s v="0.00"/>
    <s v=""/>
    <x v="0"/>
    <s v=""/>
    <s v="1863178"/>
    <s v=""/>
    <n v="0"/>
    <n v="0"/>
    <m/>
    <s v="7218|JA2588_1001"/>
    <n v="5"/>
    <s v="-"/>
    <m/>
    <s v="YES"/>
    <n v="1"/>
    <s v=""/>
    <s v=""/>
    <n v="0"/>
    <s v="X"/>
    <n v="1"/>
    <s v=""/>
    <s v=""/>
    <s v=""/>
    <s v=""/>
    <n v="11"/>
    <n v="0"/>
    <m/>
    <n v="-441"/>
    <n v="0"/>
    <s v=""/>
    <s v=""/>
  </r>
  <r>
    <n v="134"/>
    <s v="43211617"/>
    <s v="Cable USB 2.0 StarTech.com, con A. USB A"/>
    <s v="1101804766"/>
    <s v="4"/>
    <d v="2024-11-14T00:00:00"/>
    <s v=""/>
    <s v="4800002726"/>
    <s v="3470"/>
    <d v="2024-11-10T00:00:00"/>
    <s v=""/>
    <s v=""/>
    <d v="2024-11-15T00:00:00"/>
    <n v="0"/>
    <n v="0"/>
    <s v=""/>
    <n v="4"/>
    <n v="4"/>
    <n v="4"/>
    <n v="0"/>
    <n v="0"/>
    <n v="0"/>
    <s v="X"/>
    <s v="0.00"/>
    <s v=""/>
    <x v="0"/>
    <s v=""/>
    <s v="1863187"/>
    <s v=""/>
    <n v="0"/>
    <n v="0"/>
    <m/>
    <s v="7218|JA2588_1001"/>
    <n v="5"/>
    <s v="-"/>
    <m/>
    <s v="YES"/>
    <n v="4"/>
    <s v=""/>
    <s v=""/>
    <n v="0"/>
    <s v="X"/>
    <n v="1"/>
    <s v=""/>
    <s v=""/>
    <s v=""/>
    <s v=""/>
    <n v="11"/>
    <n v="0"/>
    <m/>
    <n v="-441"/>
    <n v="0"/>
    <s v=""/>
    <s v=""/>
  </r>
  <r>
    <n v="135"/>
    <s v="26121639"/>
    <s v="Cable de datos apantallado TE Connectivi"/>
    <s v="1101805339"/>
    <s v="1"/>
    <d v="2024-11-15T00:00:00"/>
    <s v=""/>
    <s v="4800002726"/>
    <s v="4800"/>
    <d v="2024-11-10T00:00:00"/>
    <s v=""/>
    <s v=""/>
    <d v="2024-11-16T00:00:00"/>
    <n v="0"/>
    <n v="0"/>
    <s v=""/>
    <n v="1"/>
    <n v="1"/>
    <n v="1"/>
    <n v="0"/>
    <n v="0"/>
    <n v="0"/>
    <s v="X"/>
    <s v="0.00"/>
    <s v=""/>
    <x v="0"/>
    <s v=""/>
    <s v="0362572"/>
    <s v=""/>
    <n v="0"/>
    <n v="0"/>
    <m/>
    <s v="7218|JA2593_1001"/>
    <n v="6"/>
    <s v="-"/>
    <m/>
    <s v="YES"/>
    <n v="1"/>
    <s v=""/>
    <s v=""/>
    <n v="0"/>
    <s v="X"/>
    <n v="1"/>
    <s v=""/>
    <s v=""/>
    <s v=""/>
    <s v=""/>
    <n v="11"/>
    <n v="0"/>
    <m/>
    <n v="-440"/>
    <n v="0"/>
    <s v=""/>
    <s v=""/>
  </r>
  <r>
    <n v="136"/>
    <s v="39121432"/>
    <s v="Contacto de crimpado hembra Molex serie"/>
    <s v="1101805339"/>
    <s v="2"/>
    <d v="2024-11-15T00:00:00"/>
    <s v=""/>
    <s v="4800002726"/>
    <s v="4810"/>
    <d v="2024-11-10T00:00:00"/>
    <s v=""/>
    <s v=""/>
    <d v="2024-11-16T00:00:00"/>
    <n v="0"/>
    <n v="0"/>
    <s v=""/>
    <n v="100"/>
    <n v="100"/>
    <n v="100"/>
    <n v="0"/>
    <n v="0"/>
    <n v="0"/>
    <s v="X"/>
    <s v="0.00"/>
    <s v=""/>
    <x v="0"/>
    <s v=""/>
    <s v="6706293"/>
    <s v=""/>
    <n v="0"/>
    <n v="0"/>
    <m/>
    <s v="7218|JA2593_1001"/>
    <n v="6"/>
    <s v="-"/>
    <m/>
    <s v="YES"/>
    <n v="100"/>
    <s v=""/>
    <s v=""/>
    <n v="0"/>
    <s v="X"/>
    <n v="1"/>
    <s v=""/>
    <s v=""/>
    <s v=""/>
    <s v=""/>
    <n v="11"/>
    <n v="0"/>
    <m/>
    <n v="-440"/>
    <n v="0"/>
    <s v=""/>
    <s v=""/>
  </r>
  <r>
    <n v="137"/>
    <s v="1359900000500"/>
    <s v="COMPRA DIRECTA ELECTRICOS/ELECTRONICOS"/>
    <s v="1101805413"/>
    <s v="1"/>
    <d v="2024-11-15T00:00:00"/>
    <s v=""/>
    <s v="4200586752"/>
    <s v="30"/>
    <d v="2024-11-21T00:00:00"/>
    <d v="2024-11-21T00:00:00"/>
    <s v=""/>
    <d v="2024-12-20T00:00:00"/>
    <n v="30"/>
    <n v="8"/>
    <s v="Liberado"/>
    <n v="1"/>
    <n v="1"/>
    <n v="1"/>
    <n v="0"/>
    <n v="0"/>
    <n v="0"/>
    <s v="X"/>
    <s v="0.00"/>
    <s v=""/>
    <x v="6"/>
    <s v="OTROS FABRICANTES"/>
    <s v="1359900000500"/>
    <s v=""/>
    <n v="0"/>
    <n v="0"/>
    <m/>
    <s v="7218|JA2593_1001"/>
    <n v="29"/>
    <s v="-"/>
    <m/>
    <s v="YES"/>
    <n v="1"/>
    <s v=""/>
    <s v=""/>
    <n v="0"/>
    <s v="X"/>
    <n v="1"/>
    <s v=""/>
    <s v=""/>
    <s v=""/>
    <s v=""/>
    <n v="11"/>
    <n v="0"/>
    <m/>
    <n v="-406"/>
    <n v="0"/>
    <s v=""/>
    <s v=""/>
  </r>
  <r>
    <n v="138"/>
    <s v="31161807"/>
    <s v="Arandelas Galvanizado brillante, Acero,"/>
    <s v="1101806430"/>
    <s v="1"/>
    <d v="2024-11-19T00:00:00"/>
    <s v=""/>
    <s v="4800002733"/>
    <s v="1340"/>
    <d v="2024-11-15T00:00:00"/>
    <s v=""/>
    <s v=""/>
    <d v="2024-11-20T00:00:00"/>
    <n v="0"/>
    <n v="0"/>
    <s v=""/>
    <n v="1"/>
    <n v="1"/>
    <n v="1"/>
    <n v="0"/>
    <n v="0"/>
    <n v="0"/>
    <s v="X"/>
    <s v="0.00"/>
    <s v=""/>
    <x v="0"/>
    <s v=""/>
    <s v="0560338"/>
    <s v=""/>
    <n v="0"/>
    <n v="0"/>
    <m/>
    <s v="7218|JA2593_1001"/>
    <n v="5"/>
    <s v="-"/>
    <m/>
    <s v="YES"/>
    <n v="1"/>
    <s v=""/>
    <s v=""/>
    <n v="0"/>
    <s v="X"/>
    <n v="1"/>
    <s v=""/>
    <s v=""/>
    <s v=""/>
    <s v=""/>
    <n v="11"/>
    <n v="0"/>
    <m/>
    <n v="-436"/>
    <n v="0"/>
    <s v=""/>
    <s v=""/>
  </r>
  <r>
    <n v="139"/>
    <s v="31161801"/>
    <s v="Arandela a prueba de vibraciones Galvani"/>
    <s v="1101806430"/>
    <s v="2"/>
    <d v="2024-11-19T00:00:00"/>
    <s v=""/>
    <s v="4800002733"/>
    <s v="1350"/>
    <d v="2024-11-15T00:00:00"/>
    <s v=""/>
    <s v=""/>
    <d v="2024-11-20T00:00:00"/>
    <n v="0"/>
    <n v="0"/>
    <s v=""/>
    <n v="1"/>
    <n v="1"/>
    <n v="1"/>
    <n v="0"/>
    <n v="0"/>
    <n v="0"/>
    <s v="X"/>
    <s v="0.00"/>
    <s v=""/>
    <x v="0"/>
    <s v=""/>
    <s v="0526574"/>
    <s v=""/>
    <n v="0"/>
    <n v="0"/>
    <m/>
    <s v="7218|JA2593_1001"/>
    <n v="5"/>
    <s v="-"/>
    <m/>
    <s v="YES"/>
    <n v="1"/>
    <s v=""/>
    <s v=""/>
    <n v="0"/>
    <s v="X"/>
    <n v="1"/>
    <s v=""/>
    <s v=""/>
    <s v=""/>
    <s v=""/>
    <n v="11"/>
    <n v="0"/>
    <m/>
    <n v="-436"/>
    <n v="0"/>
    <s v=""/>
    <s v=""/>
  </r>
  <r>
    <n v="140"/>
    <s v="31161727"/>
    <s v="Tuerca hexagonal M3 RS PRO de acero Galv"/>
    <s v="1101806430"/>
    <s v="3"/>
    <d v="2024-11-19T00:00:00"/>
    <s v=""/>
    <s v="4800002733"/>
    <s v="1360"/>
    <d v="2024-11-15T00:00:00"/>
    <s v=""/>
    <s v=""/>
    <d v="2024-11-20T00:00:00"/>
    <n v="0"/>
    <n v="0"/>
    <s v=""/>
    <n v="1"/>
    <n v="1"/>
    <n v="1"/>
    <n v="0"/>
    <n v="0"/>
    <n v="0"/>
    <s v="X"/>
    <s v="0.00"/>
    <s v=""/>
    <x v="0"/>
    <s v=""/>
    <s v="0560293"/>
    <s v=""/>
    <n v="0"/>
    <n v="0"/>
    <m/>
    <s v="7218|JA2593_1001"/>
    <n v="5"/>
    <s v="-"/>
    <m/>
    <s v="YES"/>
    <n v="1"/>
    <s v=""/>
    <s v=""/>
    <n v="0"/>
    <s v="X"/>
    <n v="1"/>
    <s v=""/>
    <s v=""/>
    <s v=""/>
    <s v=""/>
    <n v="11"/>
    <n v="0"/>
    <m/>
    <n v="-436"/>
    <n v="0"/>
    <s v=""/>
    <s v=""/>
  </r>
  <r>
    <n v="141"/>
    <s v="32121508"/>
    <s v="Condensador de t&amp;#225;ntalo Vishay 489D4"/>
    <s v="1101806430"/>
    <s v="4"/>
    <d v="2024-11-19T00:00:00"/>
    <s v=""/>
    <s v="4800002733"/>
    <s v="1370"/>
    <d v="2024-11-15T00:00:00"/>
    <s v=""/>
    <s v=""/>
    <d v="2024-11-20T00:00:00"/>
    <n v="0"/>
    <n v="0"/>
    <s v=""/>
    <n v="30"/>
    <n v="30"/>
    <n v="30"/>
    <n v="0"/>
    <n v="0"/>
    <n v="0"/>
    <s v="X"/>
    <s v="0.00"/>
    <s v=""/>
    <x v="0"/>
    <s v=""/>
    <s v="6844389"/>
    <s v=""/>
    <n v="0"/>
    <n v="0"/>
    <m/>
    <s v="7218|JA2593_1001"/>
    <n v="5"/>
    <s v="-"/>
    <m/>
    <s v="YES"/>
    <n v="30"/>
    <s v=""/>
    <s v=""/>
    <n v="0"/>
    <s v="X"/>
    <n v="1"/>
    <s v=""/>
    <s v=""/>
    <s v=""/>
    <s v=""/>
    <n v="11"/>
    <n v="0"/>
    <m/>
    <n v="-436"/>
    <n v="0"/>
    <s v=""/>
    <s v=""/>
  </r>
  <r>
    <n v="142"/>
    <s v="32121701"/>
    <s v="Diodo, 1N4004-E3/54, 1A, 400V Conexi&amp;#24"/>
    <s v="1101806430"/>
    <s v="5"/>
    <d v="2024-11-19T00:00:00"/>
    <s v=""/>
    <s v="4800002733"/>
    <s v="1380"/>
    <d v="2024-11-15T00:00:00"/>
    <s v=""/>
    <s v=""/>
    <d v="2024-11-20T00:00:00"/>
    <n v="0"/>
    <n v="0"/>
    <s v=""/>
    <n v="20"/>
    <n v="20"/>
    <n v="20"/>
    <n v="0"/>
    <n v="0"/>
    <n v="0"/>
    <s v="X"/>
    <s v="0.00"/>
    <s v=""/>
    <x v="0"/>
    <s v=""/>
    <s v="6289029"/>
    <s v=""/>
    <n v="0"/>
    <n v="0"/>
    <m/>
    <s v="7218|JA2593_1001"/>
    <n v="5"/>
    <s v="-"/>
    <m/>
    <s v="YES"/>
    <n v="20"/>
    <s v=""/>
    <s v=""/>
    <n v="0"/>
    <s v="X"/>
    <n v="1"/>
    <s v=""/>
    <s v=""/>
    <s v=""/>
    <s v=""/>
    <n v="11"/>
    <n v="0"/>
    <m/>
    <n v="-436"/>
    <n v="0"/>
    <s v=""/>
    <s v=""/>
  </r>
  <r>
    <n v="143"/>
    <s v="32121615"/>
    <s v="Resistencia RS PRO, de 5.1k? &amp;#177;5%, 0"/>
    <s v="1101806430"/>
    <s v="6"/>
    <d v="2024-11-19T00:00:00"/>
    <s v=""/>
    <s v="4800002733"/>
    <s v="1390"/>
    <d v="2024-11-15T00:00:00"/>
    <s v=""/>
    <s v=""/>
    <d v="2024-11-20T00:00:00"/>
    <n v="0"/>
    <n v="0"/>
    <s v=""/>
    <n v="5000"/>
    <n v="5000"/>
    <n v="5000"/>
    <n v="0"/>
    <n v="0"/>
    <n v="0"/>
    <s v="X"/>
    <s v="0.00"/>
    <s v=""/>
    <x v="0"/>
    <s v=""/>
    <s v="7397512"/>
    <s v=""/>
    <n v="0"/>
    <n v="0"/>
    <m/>
    <s v="7218|JA2593_1001"/>
    <n v="5"/>
    <s v="-"/>
    <m/>
    <s v="YES"/>
    <n v="5000"/>
    <s v=""/>
    <s v=""/>
    <n v="0"/>
    <s v="X"/>
    <n v="1"/>
    <s v=""/>
    <s v=""/>
    <s v=""/>
    <s v=""/>
    <n v="11"/>
    <n v="0"/>
    <m/>
    <n v="-436"/>
    <n v="0"/>
    <s v=""/>
    <s v=""/>
  </r>
  <r>
    <n v="144"/>
    <s v="32121607"/>
    <s v="Matriz de resistencias Bourns, 4.7k?, &amp;#"/>
    <s v="1101806430"/>
    <s v="7"/>
    <d v="2024-11-19T00:00:00"/>
    <s v=""/>
    <s v="4800002733"/>
    <s v="1400"/>
    <d v="2024-11-15T00:00:00"/>
    <s v=""/>
    <s v=""/>
    <d v="2024-11-20T00:00:00"/>
    <n v="0"/>
    <n v="0"/>
    <s v=""/>
    <n v="25"/>
    <n v="25"/>
    <n v="25"/>
    <n v="0"/>
    <n v="0"/>
    <n v="0"/>
    <s v="X"/>
    <s v="0.00"/>
    <s v=""/>
    <x v="0"/>
    <s v=""/>
    <s v="5224015"/>
    <s v=""/>
    <n v="0"/>
    <n v="0"/>
    <m/>
    <s v="7218|JA2593_1001"/>
    <n v="5"/>
    <s v="-"/>
    <m/>
    <s v="YES"/>
    <n v="25"/>
    <s v=""/>
    <s v=""/>
    <n v="0"/>
    <s v="X"/>
    <n v="1"/>
    <s v=""/>
    <s v=""/>
    <s v=""/>
    <s v=""/>
    <n v="11"/>
    <n v="0"/>
    <m/>
    <n v="-436"/>
    <n v="0"/>
    <s v=""/>
    <s v=""/>
  </r>
  <r>
    <n v="145"/>
    <s v="32121615"/>
    <s v="Resistencia RS PRO, de 27k? &amp;#177;5%, 0."/>
    <s v="1101806430"/>
    <s v="8"/>
    <d v="2024-11-19T00:00:00"/>
    <s v=""/>
    <s v="4800002733"/>
    <s v="1410"/>
    <d v="2024-11-15T00:00:00"/>
    <s v=""/>
    <s v=""/>
    <d v="2024-11-20T00:00:00"/>
    <n v="0"/>
    <n v="0"/>
    <s v=""/>
    <n v="5000"/>
    <n v="5000"/>
    <n v="5000"/>
    <n v="0"/>
    <n v="0"/>
    <n v="0"/>
    <s v="X"/>
    <s v="0.00"/>
    <s v=""/>
    <x v="0"/>
    <s v=""/>
    <s v="7397575"/>
    <s v=""/>
    <n v="0"/>
    <n v="0"/>
    <m/>
    <s v="7218|JA2593_1001"/>
    <n v="5"/>
    <s v="-"/>
    <m/>
    <s v="YES"/>
    <n v="5000"/>
    <s v=""/>
    <s v=""/>
    <n v="0"/>
    <s v="X"/>
    <n v="1"/>
    <s v=""/>
    <s v=""/>
    <s v=""/>
    <s v=""/>
    <n v="11"/>
    <n v="0"/>
    <m/>
    <n v="-436"/>
    <n v="0"/>
    <s v=""/>
    <s v=""/>
  </r>
  <r>
    <n v="146"/>
    <s v="32121618"/>
    <s v="Resistencia TE Connectivity, de 13k? &amp;#1"/>
    <s v="1101806430"/>
    <s v="9"/>
    <d v="2024-11-19T00:00:00"/>
    <s v=""/>
    <s v="4800002733"/>
    <s v="1420"/>
    <d v="2024-11-15T00:00:00"/>
    <s v=""/>
    <s v=""/>
    <d v="2024-11-20T00:00:00"/>
    <n v="0"/>
    <n v="0"/>
    <s v=""/>
    <n v="10"/>
    <n v="10"/>
    <n v="10"/>
    <n v="0"/>
    <n v="0"/>
    <n v="0"/>
    <s v="X"/>
    <s v="0.00"/>
    <s v=""/>
    <x v="0"/>
    <s v=""/>
    <s v="7550870"/>
    <s v=""/>
    <n v="0"/>
    <n v="0"/>
    <m/>
    <s v="7218|JA2593_1001"/>
    <n v="5"/>
    <s v="-"/>
    <m/>
    <s v="YES"/>
    <n v="10"/>
    <s v=""/>
    <s v=""/>
    <n v="0"/>
    <s v="X"/>
    <n v="1"/>
    <s v=""/>
    <s v=""/>
    <s v=""/>
    <s v=""/>
    <n v="11"/>
    <n v="0"/>
    <m/>
    <n v="-436"/>
    <n v="0"/>
    <s v=""/>
    <s v=""/>
  </r>
  <r>
    <n v="147"/>
    <s v="32121616"/>
    <s v="Potenci&amp;#243;metro para PCB Bourns serie"/>
    <s v="1101806430"/>
    <s v="10"/>
    <d v="2024-11-19T00:00:00"/>
    <s v=""/>
    <s v="4800002733"/>
    <s v="1430"/>
    <d v="2024-11-15T00:00:00"/>
    <s v=""/>
    <s v=""/>
    <d v="2024-11-20T00:00:00"/>
    <n v="0"/>
    <n v="0"/>
    <s v=""/>
    <n v="6"/>
    <n v="6"/>
    <n v="6"/>
    <n v="0"/>
    <n v="0"/>
    <n v="0"/>
    <s v="X"/>
    <s v="0.00"/>
    <s v=""/>
    <x v="0"/>
    <s v=""/>
    <s v="5219287"/>
    <s v=""/>
    <n v="0"/>
    <n v="0"/>
    <m/>
    <s v="7218|JA2593_1001"/>
    <n v="5"/>
    <s v="-"/>
    <m/>
    <s v="YES"/>
    <n v="6"/>
    <s v=""/>
    <s v=""/>
    <n v="0"/>
    <s v="X"/>
    <n v="1"/>
    <s v=""/>
    <s v=""/>
    <s v=""/>
    <s v=""/>
    <n v="11"/>
    <n v="0"/>
    <m/>
    <n v="-436"/>
    <n v="0"/>
    <s v=""/>
    <s v=""/>
  </r>
  <r>
    <n v="148"/>
    <s v="32121615"/>
    <s v="Resistencia RS PRO, de 33k? &amp;#177;5%, 0."/>
    <s v="1101806430"/>
    <s v="11"/>
    <d v="2024-11-19T00:00:00"/>
    <s v=""/>
    <s v="4800002733"/>
    <s v="1440"/>
    <d v="2024-11-15T00:00:00"/>
    <s v=""/>
    <s v=""/>
    <d v="2024-11-20T00:00:00"/>
    <n v="0"/>
    <n v="0"/>
    <s v=""/>
    <n v="10"/>
    <n v="10"/>
    <n v="10"/>
    <n v="0"/>
    <n v="0"/>
    <n v="0"/>
    <s v="X"/>
    <s v="0.00"/>
    <s v=""/>
    <x v="0"/>
    <s v=""/>
    <s v="7077789"/>
    <s v=""/>
    <n v="0"/>
    <n v="0"/>
    <m/>
    <s v="7218|JA2593_1001"/>
    <n v="5"/>
    <s v="-"/>
    <m/>
    <s v="YES"/>
    <n v="10"/>
    <s v=""/>
    <s v=""/>
    <n v="0"/>
    <s v="X"/>
    <n v="1"/>
    <s v=""/>
    <s v=""/>
    <s v=""/>
    <s v=""/>
    <n v="11"/>
    <n v="0"/>
    <m/>
    <n v="-436"/>
    <n v="0"/>
    <s v=""/>
    <s v=""/>
  </r>
  <r>
    <n v="149"/>
    <s v="32131006"/>
    <s v="Z&amp;#243;calo DIL Preci-Dip, paso de 2.54m"/>
    <s v="1101806430"/>
    <s v="12"/>
    <d v="2024-11-19T00:00:00"/>
    <s v=""/>
    <s v="4800002733"/>
    <s v="1450"/>
    <d v="2024-11-15T00:00:00"/>
    <s v=""/>
    <s v=""/>
    <d v="2024-11-20T00:00:00"/>
    <n v="0"/>
    <n v="0"/>
    <s v=""/>
    <n v="10"/>
    <n v="10"/>
    <n v="10"/>
    <n v="0"/>
    <n v="0"/>
    <n v="0"/>
    <s v="X"/>
    <s v="0.00"/>
    <s v=""/>
    <x v="0"/>
    <s v=""/>
    <s v="7020676"/>
    <s v=""/>
    <n v="0"/>
    <n v="0"/>
    <m/>
    <s v="7218|JA2593_1001"/>
    <n v="5"/>
    <s v="-"/>
    <m/>
    <s v="YES"/>
    <n v="10"/>
    <s v=""/>
    <s v=""/>
    <n v="0"/>
    <s v="X"/>
    <n v="1"/>
    <s v=""/>
    <s v=""/>
    <s v=""/>
    <s v=""/>
    <n v="11"/>
    <n v="0"/>
    <m/>
    <n v="-436"/>
    <n v="0"/>
    <s v=""/>
    <s v=""/>
  </r>
  <r>
    <n v="150"/>
    <s v="1807990092800"/>
    <s v="PIEZA RECORTADA ADH GANCHO 25X25MM NEGRO"/>
    <s v="1101806908"/>
    <s v="1"/>
    <d v="2024-11-19T00:00:00"/>
    <s v=""/>
    <s v="4200594733"/>
    <s v="10"/>
    <d v="2025-01-27T00:00:00"/>
    <d v="2025-01-27T00:00:00"/>
    <s v=""/>
    <d v="2025-02-03T00:00:00"/>
    <n v="61"/>
    <n v="8"/>
    <s v="Liberado"/>
    <n v="6"/>
    <n v="1"/>
    <n v="1"/>
    <n v="0"/>
    <n v="1"/>
    <n v="0"/>
    <s v="X"/>
    <s v="0.00"/>
    <s v=""/>
    <x v="7"/>
    <s v="VELCRO"/>
    <s v="EB51025330118476"/>
    <s v=""/>
    <n v="0"/>
    <n v="0"/>
    <m/>
    <s v="7218|S24B05_P10253"/>
    <n v="7"/>
    <s v="-"/>
    <m/>
    <s v="YES"/>
    <n v="1"/>
    <s v=""/>
    <s v=""/>
    <n v="0"/>
    <s v="X"/>
    <n v="1"/>
    <s v=""/>
    <s v=""/>
    <s v=""/>
    <s v=""/>
    <n v="11"/>
    <n v="0"/>
    <m/>
    <n v="-361"/>
    <n v="0"/>
    <s v=""/>
    <s v="X"/>
  </r>
  <r>
    <n v="151"/>
    <s v="1807990092800"/>
    <s v="PIEZA RECORTADA ADH GANCHO 25X25MM NEGRO"/>
    <s v="1101806908"/>
    <s v="1"/>
    <d v="2024-11-19T00:00:00"/>
    <s v=""/>
    <s v="4200604976"/>
    <s v="10"/>
    <d v="2025-03-31T00:00:00"/>
    <d v="2025-04-01T00:00:00"/>
    <s v=""/>
    <d v="2025-04-04T00:00:00"/>
    <n v="61"/>
    <n v="8"/>
    <s v="Liberado"/>
    <n v="6"/>
    <n v="5"/>
    <n v="5"/>
    <n v="0"/>
    <n v="5"/>
    <n v="0"/>
    <s v="X"/>
    <s v="0.00"/>
    <s v=""/>
    <x v="7"/>
    <s v="VELCRO"/>
    <s v="EB51025330118476"/>
    <s v=""/>
    <n v="0"/>
    <n v="0"/>
    <m/>
    <s v="7218|S24B05_P10253"/>
    <n v="4"/>
    <s v="-"/>
    <m/>
    <s v="YES"/>
    <n v="5"/>
    <s v=""/>
    <s v=""/>
    <n v="0"/>
    <s v="X"/>
    <n v="1"/>
    <s v=""/>
    <s v=""/>
    <s v=""/>
    <s v=""/>
    <n v="11"/>
    <n v="0"/>
    <m/>
    <n v="-301"/>
    <n v="0"/>
    <s v=""/>
    <s v="X"/>
  </r>
  <r>
    <n v="152"/>
    <s v="1232525308000"/>
    <s v="CINT ADH ESPUM ACR VHB 4930P 30MM 33M BL"/>
    <s v="1101806908"/>
    <s v="2"/>
    <d v="2024-11-19T00:00:00"/>
    <s v=""/>
    <s v="4200594733"/>
    <s v="20"/>
    <d v="2025-01-27T00:00:00"/>
    <d v="2025-01-27T00:00:00"/>
    <s v=""/>
    <d v="2025-02-03T00:00:00"/>
    <n v="40"/>
    <n v="8"/>
    <s v="Liberado"/>
    <n v="165"/>
    <n v="5"/>
    <n v="5"/>
    <n v="0"/>
    <n v="5"/>
    <n v="0"/>
    <s v="X"/>
    <s v="0.00"/>
    <s v=""/>
    <x v="7"/>
    <s v="3M"/>
    <s v="4930P/30MM"/>
    <s v=""/>
    <n v="0"/>
    <n v="0"/>
    <m/>
    <s v="7218|S24B05_P10253"/>
    <n v="7"/>
    <s v="-"/>
    <m/>
    <s v="YES"/>
    <n v="5"/>
    <s v=""/>
    <s v=""/>
    <n v="0"/>
    <s v="X"/>
    <n v="1"/>
    <s v=""/>
    <s v=""/>
    <s v=""/>
    <s v=""/>
    <n v="11"/>
    <n v="0"/>
    <m/>
    <n v="-361"/>
    <n v="0"/>
    <s v=""/>
    <s v="X"/>
  </r>
  <r>
    <n v="153"/>
    <s v="1805710000000"/>
    <s v="IMPRIMACION 94 AMBAR APROX 6% SOLIDOS"/>
    <s v="1101806908"/>
    <s v="3"/>
    <d v="2024-11-19T00:00:00"/>
    <s v=""/>
    <s v="4200594733"/>
    <s v="30"/>
    <d v="2025-01-27T00:00:00"/>
    <d v="2025-01-27T00:00:00"/>
    <s v=""/>
    <d v="2025-02-03T00:00:00"/>
    <n v="30"/>
    <n v="8"/>
    <s v="Liberado"/>
    <n v="3"/>
    <n v="3"/>
    <n v="3"/>
    <n v="0"/>
    <n v="3"/>
    <n v="0"/>
    <s v="X"/>
    <s v="0.00"/>
    <s v=""/>
    <x v="7"/>
    <s v="3M"/>
    <s v="70-0160-5477-0"/>
    <s v=""/>
    <n v="0"/>
    <n v="0"/>
    <m/>
    <s v="7218|S24B05_P10253"/>
    <n v="7"/>
    <s v="-"/>
    <m/>
    <s v="YES"/>
    <n v="3"/>
    <s v=""/>
    <s v=""/>
    <n v="0"/>
    <s v="X"/>
    <n v="1"/>
    <s v=""/>
    <s v=""/>
    <s v=""/>
    <s v=""/>
    <n v="11"/>
    <n v="0"/>
    <m/>
    <n v="-361"/>
    <n v="0"/>
    <s v=""/>
    <s v=""/>
  </r>
  <r>
    <n v="154"/>
    <s v="7854800130000"/>
    <s v="BROCHA PEQ PINTURA PLANA 25MM"/>
    <s v="1101806908"/>
    <s v="4"/>
    <d v="2024-11-19T00:00:00"/>
    <s v=""/>
    <s v="4200592492"/>
    <s v="20"/>
    <d v="2025-01-09T00:00:00"/>
    <d v="2025-01-10T00:00:00"/>
    <s v=""/>
    <d v="2025-02-14T00:00:00"/>
    <n v="40"/>
    <n v="8"/>
    <s v="Liberado"/>
    <n v="3"/>
    <n v="3"/>
    <n v="3"/>
    <n v="0"/>
    <n v="0"/>
    <n v="0"/>
    <s v="X"/>
    <s v="0.00"/>
    <s v=""/>
    <x v="8"/>
    <s v="HENKEL CORP."/>
    <s v="799 299 003"/>
    <s v=""/>
    <n v="1"/>
    <n v="1"/>
    <m/>
    <s v="7218|S24B05_P10253"/>
    <n v="36"/>
    <s v="-"/>
    <m/>
    <s v="YES"/>
    <n v="3"/>
    <s v=""/>
    <s v=""/>
    <n v="0"/>
    <s v="X"/>
    <n v="1"/>
    <s v=""/>
    <s v=""/>
    <s v=""/>
    <s v=""/>
    <n v="11"/>
    <n v="0"/>
    <m/>
    <n v="-350"/>
    <n v="0"/>
    <s v=""/>
    <s v=""/>
  </r>
  <r>
    <n v="155"/>
    <s v="1802500600000"/>
    <s v="MASILLA UNIVERSAL RELLENO DUAL"/>
    <s v="1101806908"/>
    <s v="5"/>
    <d v="2024-11-19T00:00:00"/>
    <s v=""/>
    <s v="4200594733"/>
    <s v="40"/>
    <d v="2025-01-27T00:00:00"/>
    <d v="2025-01-27T00:00:00"/>
    <s v=""/>
    <d v="2025-02-03T00:00:00"/>
    <n v="30"/>
    <n v="8"/>
    <s v="Liberado"/>
    <n v="1"/>
    <n v="1"/>
    <n v="1"/>
    <n v="0"/>
    <n v="1"/>
    <n v="0"/>
    <s v="X"/>
    <s v="0.00"/>
    <s v=""/>
    <x v="7"/>
    <s v="KRAFFT"/>
    <s v="14524"/>
    <s v=""/>
    <n v="0"/>
    <n v="0"/>
    <m/>
    <s v="7218|S24B05_P10253"/>
    <n v="7"/>
    <s v="-"/>
    <m/>
    <s v="YES"/>
    <n v="1"/>
    <s v=""/>
    <s v=""/>
    <n v="0"/>
    <s v="X"/>
    <n v="1"/>
    <s v=""/>
    <s v=""/>
    <s v=""/>
    <s v=""/>
    <n v="11"/>
    <n v="0"/>
    <m/>
    <n v="-361"/>
    <n v="0"/>
    <s v=""/>
    <s v=""/>
  </r>
  <r>
    <n v="156"/>
    <s v="1800700500000"/>
    <s v="ADH METACRILATO 2C ARALDITE 2021-1 50ML"/>
    <s v="1101806908"/>
    <s v="6"/>
    <d v="2024-11-19T00:00:00"/>
    <s v=""/>
    <s v="4200594733"/>
    <s v="50"/>
    <d v="2025-01-27T00:00:00"/>
    <d v="2025-01-27T00:00:00"/>
    <s v=""/>
    <d v="2025-02-03T00:00:00"/>
    <n v="30"/>
    <n v="8"/>
    <s v="Liberado"/>
    <n v="1"/>
    <n v="50"/>
    <n v="50"/>
    <n v="0"/>
    <n v="50"/>
    <n v="0"/>
    <s v="X"/>
    <s v="0.00"/>
    <s v=""/>
    <x v="7"/>
    <s v="HUNTSMAN"/>
    <s v="4746608"/>
    <s v=""/>
    <n v="0"/>
    <n v="0"/>
    <m/>
    <s v="7218|S24B05_P10253"/>
    <n v="7"/>
    <s v="-"/>
    <m/>
    <s v="YES"/>
    <n v="50"/>
    <s v=""/>
    <s v=""/>
    <n v="0"/>
    <s v="X"/>
    <n v="1"/>
    <s v=""/>
    <s v=""/>
    <s v=""/>
    <s v=""/>
    <n v="11"/>
    <n v="0"/>
    <m/>
    <n v="-361"/>
    <n v="0"/>
    <s v=""/>
    <s v=""/>
  </r>
  <r>
    <n v="157"/>
    <s v="1800600900000"/>
    <s v="ADHESIVO CONTACTO TEROKAL 2444"/>
    <s v="1101806908"/>
    <s v="7"/>
    <d v="2024-11-19T00:00:00"/>
    <s v=""/>
    <s v="4200594106"/>
    <s v="10"/>
    <d v="2025-01-22T00:00:00"/>
    <d v="2025-01-22T00:00:00"/>
    <s v=""/>
    <d v="2025-02-03T00:00:00"/>
    <n v="90"/>
    <n v="8"/>
    <s v="Liberado"/>
    <n v="2"/>
    <n v="340"/>
    <n v="1020"/>
    <n v="0"/>
    <n v="340"/>
    <n v="680"/>
    <s v="X"/>
    <s v="0.00"/>
    <s v=""/>
    <x v="7"/>
    <s v="HENKEL CORP."/>
    <s v="238403"/>
    <s v=""/>
    <n v="0"/>
    <n v="0"/>
    <m/>
    <s v="7218|S24B05_P10253"/>
    <n v="12"/>
    <s v="-"/>
    <m/>
    <s v="YES"/>
    <n v="1020"/>
    <s v=""/>
    <s v=""/>
    <n v="0"/>
    <s v="X"/>
    <n v="1"/>
    <s v=""/>
    <s v=""/>
    <s v=""/>
    <s v=""/>
    <n v="11"/>
    <n v="0"/>
    <m/>
    <n v="-361"/>
    <n v="0"/>
    <s v=""/>
    <s v=""/>
  </r>
  <r>
    <n v="158"/>
    <s v="1232525506900"/>
    <s v="CINTA ADH 50MM 390UM 7.5N/CM BLANC TEJID"/>
    <s v="1101806908"/>
    <s v="8"/>
    <d v="2024-11-19T00:00:00"/>
    <s v=""/>
    <s v="4200588735"/>
    <s v="10"/>
    <d v="2024-12-05T00:00:00"/>
    <d v="2024-12-10T00:00:00"/>
    <s v=""/>
    <d v="2025-01-13T00:00:00"/>
    <n v="30"/>
    <n v="8"/>
    <s v="Liberado"/>
    <n v="1"/>
    <n v="50"/>
    <n v="50"/>
    <n v="0"/>
    <n v="50"/>
    <n v="0"/>
    <s v="X"/>
    <s v="0.00"/>
    <s v=""/>
    <x v="9"/>
    <s v="TESA"/>
    <s v="4964"/>
    <s v=""/>
    <n v="0"/>
    <n v="0"/>
    <m/>
    <s v="7218|S24B05_P10253"/>
    <n v="39"/>
    <s v="-"/>
    <m/>
    <s v="YES"/>
    <n v="50"/>
    <s v=""/>
    <s v=""/>
    <n v="0"/>
    <s v="X"/>
    <n v="1"/>
    <s v=""/>
    <s v=""/>
    <s v=""/>
    <s v=""/>
    <n v="11"/>
    <n v="0"/>
    <m/>
    <n v="-382"/>
    <n v="0"/>
    <s v=""/>
    <s v=""/>
  </r>
  <r>
    <n v="159"/>
    <s v="39121415"/>
    <s v="Conector macho para PCB Molex serie SL d"/>
    <s v="1101807103"/>
    <s v="1"/>
    <d v="2024-11-20T00:00:00"/>
    <s v=""/>
    <s v="4800002736"/>
    <s v="380"/>
    <d v="2024-11-19T00:00:00"/>
    <s v=""/>
    <s v=""/>
    <d v="2024-11-21T00:00:00"/>
    <n v="0"/>
    <n v="0"/>
    <s v=""/>
    <n v="5"/>
    <n v="5"/>
    <n v="5"/>
    <n v="0"/>
    <n v="0"/>
    <n v="0"/>
    <s v="X"/>
    <s v="0.00"/>
    <s v=""/>
    <x v="0"/>
    <s v=""/>
    <s v="6700835"/>
    <s v=""/>
    <n v="0"/>
    <n v="0"/>
    <m/>
    <s v="7218|JA2583_1001"/>
    <n v="2"/>
    <s v="-"/>
    <m/>
    <s v="YES"/>
    <n v="5"/>
    <s v=""/>
    <s v=""/>
    <n v="0"/>
    <s v="X"/>
    <n v="1"/>
    <s v=""/>
    <s v=""/>
    <s v=""/>
    <s v=""/>
    <n v="11"/>
    <n v="0"/>
    <m/>
    <n v="-435"/>
    <n v="0"/>
    <s v=""/>
    <s v=""/>
  </r>
  <r>
    <n v="160"/>
    <s v="39121415"/>
    <s v="Conector macho para PCB Molex serie SL d"/>
    <s v="1101807103"/>
    <s v="2"/>
    <d v="2024-11-20T00:00:00"/>
    <s v=""/>
    <s v="4800002736"/>
    <s v="390"/>
    <d v="2024-11-19T00:00:00"/>
    <s v=""/>
    <s v=""/>
    <d v="2024-11-21T00:00:00"/>
    <n v="0"/>
    <n v="0"/>
    <s v=""/>
    <n v="10"/>
    <n v="10"/>
    <n v="10"/>
    <n v="0"/>
    <n v="0"/>
    <n v="0"/>
    <s v="X"/>
    <s v="0.00"/>
    <s v=""/>
    <x v="0"/>
    <s v=""/>
    <s v="6792499"/>
    <s v=""/>
    <n v="0"/>
    <n v="0"/>
    <m/>
    <s v="7218|JA2583_1001"/>
    <n v="2"/>
    <s v="-"/>
    <m/>
    <s v="YES"/>
    <n v="10"/>
    <s v=""/>
    <s v=""/>
    <n v="0"/>
    <s v="X"/>
    <n v="1"/>
    <s v=""/>
    <s v=""/>
    <s v=""/>
    <s v=""/>
    <n v="11"/>
    <n v="0"/>
    <m/>
    <n v="-435"/>
    <n v="0"/>
    <s v=""/>
    <s v=""/>
  </r>
  <r>
    <n v="161"/>
    <s v="39121402"/>
    <s v="Punto de toma de tierra para rack para p"/>
    <s v="1101807400"/>
    <s v="1"/>
    <d v="2024-11-20T00:00:00"/>
    <s v=""/>
    <s v="4800002736"/>
    <s v="700"/>
    <d v="2024-11-19T00:00:00"/>
    <s v=""/>
    <s v=""/>
    <d v="2024-11-21T00:00:00"/>
    <n v="0"/>
    <n v="0"/>
    <s v=""/>
    <n v="2"/>
    <n v="2"/>
    <n v="2"/>
    <n v="0"/>
    <n v="0"/>
    <n v="0"/>
    <s v="X"/>
    <s v="0.00"/>
    <s v=""/>
    <x v="0"/>
    <s v=""/>
    <s v="0392141"/>
    <s v=""/>
    <n v="0"/>
    <n v="0"/>
    <m/>
    <s v="7218|JA2585_1001"/>
    <n v="2"/>
    <s v="-"/>
    <m/>
    <s v="YES"/>
    <n v="2"/>
    <s v=""/>
    <s v=""/>
    <n v="0"/>
    <s v="X"/>
    <n v="1"/>
    <s v=""/>
    <s v=""/>
    <s v=""/>
    <s v=""/>
    <n v="11"/>
    <n v="0"/>
    <m/>
    <n v="-435"/>
    <n v="0"/>
    <s v=""/>
    <s v=""/>
  </r>
  <r>
    <n v="162"/>
    <s v="39121708"/>
    <s v="Carril DIN Perforado de Acero Phoenix Co"/>
    <s v="1101807400"/>
    <s v="2"/>
    <d v="2024-11-20T00:00:00"/>
    <s v=""/>
    <s v="4800002736"/>
    <s v="710"/>
    <d v="2024-11-19T00:00:00"/>
    <s v=""/>
    <s v=""/>
    <d v="2024-11-21T00:00:00"/>
    <n v="0"/>
    <n v="0"/>
    <s v=""/>
    <n v="1"/>
    <n v="1"/>
    <n v="1"/>
    <n v="0"/>
    <n v="0"/>
    <n v="0"/>
    <s v="X"/>
    <s v="0.00"/>
    <s v=""/>
    <x v="0"/>
    <s v=""/>
    <s v="6485738"/>
    <s v=""/>
    <n v="0"/>
    <n v="0"/>
    <m/>
    <s v="7218|JA2585_1001"/>
    <n v="2"/>
    <s v="-"/>
    <m/>
    <s v="YES"/>
    <n v="1"/>
    <s v=""/>
    <s v=""/>
    <n v="0"/>
    <s v="X"/>
    <n v="1"/>
    <s v=""/>
    <s v=""/>
    <s v=""/>
    <s v=""/>
    <n v="11"/>
    <n v="0"/>
    <m/>
    <n v="-435"/>
    <n v="0"/>
    <s v=""/>
    <s v=""/>
  </r>
  <r>
    <n v="163"/>
    <s v="32000000"/>
    <s v="Placa de Cierre APC, 483 x 45 x 28mm"/>
    <s v="1101807410"/>
    <s v="1"/>
    <d v="2024-11-20T00:00:00"/>
    <s v=""/>
    <s v="4800002736"/>
    <s v="720"/>
    <d v="2024-11-19T00:00:00"/>
    <s v=""/>
    <s v=""/>
    <d v="2024-11-21T00:00:00"/>
    <n v="0"/>
    <n v="0"/>
    <s v=""/>
    <n v="4"/>
    <n v="4"/>
    <n v="4"/>
    <n v="0"/>
    <n v="0"/>
    <n v="0"/>
    <s v="X"/>
    <s v="0.00"/>
    <s v=""/>
    <x v="0"/>
    <s v=""/>
    <s v="7794070"/>
    <s v=""/>
    <n v="0"/>
    <n v="0"/>
    <m/>
    <s v="7218|JA2585_1001"/>
    <n v="2"/>
    <s v="-"/>
    <m/>
    <s v="YES"/>
    <n v="4"/>
    <s v=""/>
    <s v=""/>
    <n v="0"/>
    <s v="X"/>
    <n v="1"/>
    <s v=""/>
    <s v=""/>
    <s v=""/>
    <s v=""/>
    <n v="11"/>
    <n v="0"/>
    <m/>
    <n v="-435"/>
    <n v="0"/>
    <s v=""/>
    <s v=""/>
  </r>
  <r>
    <n v="164"/>
    <s v="39121415"/>
    <s v="Conector D-sub FCT from Molex, Serie FL,"/>
    <s v="1101807607"/>
    <s v="1"/>
    <d v="2024-11-21T00:00:00"/>
    <s v=""/>
    <s v="4800002739"/>
    <s v="130"/>
    <d v="2024-11-20T00:00:00"/>
    <s v=""/>
    <s v=""/>
    <d v="2024-11-22T00:00:00"/>
    <n v="0"/>
    <n v="0"/>
    <s v=""/>
    <n v="2"/>
    <n v="2"/>
    <n v="2"/>
    <n v="0"/>
    <n v="0"/>
    <n v="0"/>
    <s v="X"/>
    <s v="0.00"/>
    <s v=""/>
    <x v="0"/>
    <s v=""/>
    <s v="8126368"/>
    <s v=""/>
    <n v="0"/>
    <n v="0"/>
    <m/>
    <s v="7218|JA2585_1001"/>
    <n v="2"/>
    <s v="-"/>
    <m/>
    <s v="YES"/>
    <n v="2"/>
    <s v=""/>
    <s v=""/>
    <n v="0"/>
    <s v="X"/>
    <n v="1"/>
    <s v=""/>
    <s v=""/>
    <s v=""/>
    <s v=""/>
    <n v="11"/>
    <n v="0"/>
    <m/>
    <n v="-434"/>
    <n v="0"/>
    <s v=""/>
    <s v=""/>
  </r>
  <r>
    <n v="165"/>
    <s v="39121402"/>
    <s v="Toma Kopp de 2P de color Negro, para Eur"/>
    <s v="1101807607"/>
    <s v="2"/>
    <d v="2024-11-21T00:00:00"/>
    <s v=""/>
    <s v="4800002739"/>
    <s v="140"/>
    <d v="2024-11-20T00:00:00"/>
    <s v=""/>
    <s v=""/>
    <d v="2024-11-22T00:00:00"/>
    <n v="0"/>
    <n v="0"/>
    <s v=""/>
    <n v="13"/>
    <n v="13"/>
    <n v="13"/>
    <n v="0"/>
    <n v="0"/>
    <n v="0"/>
    <s v="X"/>
    <s v="0.00"/>
    <s v=""/>
    <x v="0"/>
    <s v=""/>
    <s v="2425811"/>
    <s v=""/>
    <n v="0"/>
    <n v="0"/>
    <m/>
    <s v="7218|JA2585_1001"/>
    <n v="2"/>
    <s v="-"/>
    <m/>
    <s v="YES"/>
    <n v="13"/>
    <s v=""/>
    <s v=""/>
    <n v="0"/>
    <s v="X"/>
    <n v="1"/>
    <s v=""/>
    <s v=""/>
    <s v=""/>
    <s v=""/>
    <n v="11"/>
    <n v="0"/>
    <m/>
    <n v="-434"/>
    <n v="0"/>
    <s v=""/>
    <s v=""/>
  </r>
  <r>
    <n v="166"/>
    <s v="32000000"/>
    <s v="Placa de Cierre APC, 483 x 45 x 28mm"/>
    <s v="1101807610"/>
    <s v="1"/>
    <d v="2024-11-21T00:00:00"/>
    <s v=""/>
    <s v="4800002739"/>
    <s v="160"/>
    <d v="2024-11-20T00:00:00"/>
    <s v=""/>
    <s v=""/>
    <d v="2024-11-22T00:00:00"/>
    <n v="0"/>
    <n v="0"/>
    <s v=""/>
    <n v="4"/>
    <n v="4"/>
    <n v="4"/>
    <n v="0"/>
    <n v="0"/>
    <n v="0"/>
    <s v="X"/>
    <s v="0.00"/>
    <s v=""/>
    <x v="0"/>
    <s v=""/>
    <s v="7794070"/>
    <s v=""/>
    <n v="0"/>
    <n v="0"/>
    <m/>
    <s v="7218|JA2585_1001"/>
    <n v="2"/>
    <s v="-"/>
    <m/>
    <s v="YES"/>
    <n v="4"/>
    <s v=""/>
    <s v=""/>
    <n v="0"/>
    <s v="X"/>
    <n v="1"/>
    <s v=""/>
    <s v=""/>
    <s v=""/>
    <s v=""/>
    <n v="11"/>
    <n v="0"/>
    <m/>
    <n v="-434"/>
    <n v="0"/>
    <s v=""/>
    <s v=""/>
  </r>
  <r>
    <n v="167"/>
    <s v=""/>
    <s v="MONTAJE SIMULADOR A320"/>
    <s v="1101807791"/>
    <s v="1"/>
    <d v="2024-11-21T00:00:00"/>
    <s v=""/>
    <s v="4300335965"/>
    <s v="10"/>
    <d v="2024-11-25T00:00:00"/>
    <d v="2024-11-27T00:00:00"/>
    <s v=""/>
    <d v="2024-12-14T00:00:00"/>
    <n v="0"/>
    <n v="0"/>
    <s v="Liberado"/>
    <n v="1"/>
    <n v="1"/>
    <n v="0"/>
    <n v="0"/>
    <n v="0"/>
    <n v="0"/>
    <s v="X"/>
    <s v="0.00"/>
    <s v=""/>
    <x v="3"/>
    <s v=""/>
    <s v=""/>
    <s v=""/>
    <n v="0"/>
    <n v="0"/>
    <m/>
    <s v="7218|JA2593_1001"/>
    <n v="19"/>
    <s v="-"/>
    <m/>
    <s v="YES"/>
    <n v="0"/>
    <s v=""/>
    <s v=""/>
    <n v="0"/>
    <s v="X"/>
    <n v="1"/>
    <s v=""/>
    <s v=""/>
    <s v=""/>
    <s v=""/>
    <n v="11"/>
    <n v="0"/>
    <m/>
    <n v="-412"/>
    <n v="0"/>
    <s v=""/>
    <s v=""/>
  </r>
  <r>
    <n v="168"/>
    <s v="39121723"/>
    <s v="Tubo termorretr&amp;#225;ctil HellermannTyto"/>
    <s v="1101807940"/>
    <s v="1"/>
    <d v="2024-11-21T00:00:00"/>
    <s v=""/>
    <s v="4800002739"/>
    <s v="490"/>
    <d v="2024-11-20T00:00:00"/>
    <s v=""/>
    <s v=""/>
    <d v="2024-11-22T00:00:00"/>
    <n v="0"/>
    <n v="0"/>
    <s v=""/>
    <n v="1"/>
    <n v="1"/>
    <n v="1"/>
    <n v="0"/>
    <n v="0"/>
    <n v="0"/>
    <s v="X"/>
    <s v="0.00"/>
    <s v=""/>
    <x v="0"/>
    <s v=""/>
    <s v="1331782"/>
    <s v=""/>
    <n v="0"/>
    <n v="0"/>
    <m/>
    <s v="7218|JA2585_1001"/>
    <n v="2"/>
    <s v="-"/>
    <m/>
    <s v="YES"/>
    <n v="1"/>
    <s v=""/>
    <s v=""/>
    <n v="0"/>
    <s v="X"/>
    <n v="1"/>
    <s v=""/>
    <s v=""/>
    <s v=""/>
    <s v=""/>
    <n v="11"/>
    <n v="0"/>
    <m/>
    <n v="-434"/>
    <n v="0"/>
    <s v=""/>
    <s v=""/>
  </r>
  <r>
    <n v="169"/>
    <s v="39121723"/>
    <s v="Tubo termorretr&amp;#225;ctil HellermannTyto"/>
    <s v="1101807940"/>
    <s v="2"/>
    <d v="2024-11-21T00:00:00"/>
    <s v=""/>
    <s v="4800002739"/>
    <s v="500"/>
    <d v="2024-11-20T00:00:00"/>
    <s v=""/>
    <s v=""/>
    <d v="2024-11-22T00:00:00"/>
    <n v="0"/>
    <n v="0"/>
    <s v=""/>
    <n v="1"/>
    <n v="1"/>
    <n v="1"/>
    <n v="0"/>
    <n v="0"/>
    <n v="0"/>
    <s v="X"/>
    <s v="0.00"/>
    <s v=""/>
    <x v="0"/>
    <s v=""/>
    <s v="1331780"/>
    <s v=""/>
    <n v="0"/>
    <n v="0"/>
    <m/>
    <s v="7218|JA2585_1001"/>
    <n v="2"/>
    <s v="-"/>
    <m/>
    <s v="YES"/>
    <n v="1"/>
    <s v=""/>
    <s v=""/>
    <n v="0"/>
    <s v="X"/>
    <n v="1"/>
    <s v=""/>
    <s v=""/>
    <s v=""/>
    <s v=""/>
    <n v="11"/>
    <n v="0"/>
    <m/>
    <n v="-434"/>
    <n v="0"/>
    <s v=""/>
    <s v=""/>
  </r>
  <r>
    <n v="170"/>
    <s v="39121321"/>
    <s v="Juego de tornillos Rittal serie EL, para"/>
    <s v="1101808178"/>
    <s v="1"/>
    <d v="2024-11-22T00:00:00"/>
    <s v=""/>
    <s v="4800002739"/>
    <s v="820"/>
    <d v="2024-11-20T00:00:00"/>
    <s v=""/>
    <s v=""/>
    <d v="2024-11-23T00:00:00"/>
    <n v="0"/>
    <n v="0"/>
    <s v=""/>
    <n v="50"/>
    <n v="50"/>
    <n v="50"/>
    <n v="0"/>
    <n v="0"/>
    <n v="0"/>
    <s v="X"/>
    <s v="0.00"/>
    <s v=""/>
    <x v="0"/>
    <s v=""/>
    <s v="8262903"/>
    <s v=""/>
    <n v="0"/>
    <n v="0"/>
    <m/>
    <s v="7218|JA2585_1001"/>
    <n v="3"/>
    <s v="-"/>
    <m/>
    <s v="YES"/>
    <n v="50"/>
    <s v=""/>
    <s v=""/>
    <n v="0"/>
    <s v="X"/>
    <n v="1"/>
    <s v=""/>
    <s v=""/>
    <s v=""/>
    <s v=""/>
    <n v="11"/>
    <n v="0"/>
    <m/>
    <n v="-433"/>
    <n v="0"/>
    <s v=""/>
    <s v=""/>
  </r>
  <r>
    <n v="171"/>
    <s v="32000000"/>
    <s v="Tuerca en jaula nVent SCHROFF 21100-003"/>
    <s v="1101808178"/>
    <s v="2"/>
    <d v="2024-11-22T00:00:00"/>
    <s v=""/>
    <s v="4800002739"/>
    <s v="830"/>
    <d v="2024-11-20T00:00:00"/>
    <s v=""/>
    <s v=""/>
    <d v="2024-11-23T00:00:00"/>
    <n v="0"/>
    <n v="0"/>
    <s v=""/>
    <n v="200"/>
    <n v="200"/>
    <n v="200"/>
    <n v="0"/>
    <n v="0"/>
    <n v="0"/>
    <s v="X"/>
    <s v="0.00"/>
    <s v=""/>
    <x v="0"/>
    <s v=""/>
    <s v="2457843"/>
    <s v=""/>
    <n v="0"/>
    <n v="0"/>
    <m/>
    <s v="7218|JA2585_1001"/>
    <n v="3"/>
    <s v="-"/>
    <m/>
    <s v="YES"/>
    <n v="200"/>
    <s v=""/>
    <s v=""/>
    <n v="0"/>
    <s v="X"/>
    <n v="1"/>
    <s v=""/>
    <s v=""/>
    <s v=""/>
    <s v=""/>
    <n v="11"/>
    <n v="0"/>
    <m/>
    <n v="-433"/>
    <n v="0"/>
    <s v=""/>
    <s v=""/>
  </r>
  <r>
    <n v="172"/>
    <s v="39121321"/>
    <s v="Earth Bar Rittal 7113000"/>
    <s v="1101808178"/>
    <s v="3"/>
    <d v="2024-11-22T00:00:00"/>
    <s v=""/>
    <s v="4800002739"/>
    <s v="840"/>
    <d v="2024-11-20T00:00:00"/>
    <s v=""/>
    <s v=""/>
    <d v="2024-11-23T00:00:00"/>
    <n v="0"/>
    <n v="0"/>
    <s v=""/>
    <n v="8"/>
    <n v="8"/>
    <n v="8"/>
    <n v="0"/>
    <n v="0"/>
    <n v="0"/>
    <s v="X"/>
    <s v="0.00"/>
    <s v=""/>
    <x v="0"/>
    <s v=""/>
    <s v="8262868"/>
    <s v=""/>
    <n v="0"/>
    <n v="0"/>
    <m/>
    <s v="7218|JA2585_1001"/>
    <n v="3"/>
    <s v="-"/>
    <m/>
    <s v="YES"/>
    <n v="8"/>
    <s v=""/>
    <s v=""/>
    <n v="0"/>
    <s v="X"/>
    <n v="1"/>
    <s v=""/>
    <s v=""/>
    <s v=""/>
    <s v=""/>
    <n v="11"/>
    <n v="0"/>
    <m/>
    <n v="-433"/>
    <n v="0"/>
    <s v=""/>
    <s v=""/>
  </r>
  <r>
    <n v="173"/>
    <s v="39121413"/>
    <s v="Protecci&amp;#243;n contra tirones Plateado"/>
    <s v="1101808334"/>
    <s v="1"/>
    <d v="2024-11-22T00:00:00"/>
    <s v=""/>
    <s v="4800002740"/>
    <s v="350"/>
    <d v="2024-11-22T00:00:00"/>
    <s v=""/>
    <s v=""/>
    <d v="2024-11-23T00:00:00"/>
    <n v="0"/>
    <n v="0"/>
    <s v=""/>
    <n v="1"/>
    <n v="1"/>
    <n v="1"/>
    <n v="0"/>
    <n v="0"/>
    <n v="0"/>
    <s v="X"/>
    <s v="0.00"/>
    <s v=""/>
    <x v="0"/>
    <s v=""/>
    <s v="2614993"/>
    <s v=""/>
    <n v="0"/>
    <n v="0"/>
    <m/>
    <s v="7218|JA2586_1001"/>
    <n v="1"/>
    <s v="-"/>
    <m/>
    <s v="YES"/>
    <n v="1"/>
    <s v=""/>
    <s v=""/>
    <n v="0"/>
    <s v="X"/>
    <n v="1"/>
    <s v=""/>
    <s v=""/>
    <s v=""/>
    <s v=""/>
    <n v="11"/>
    <n v="0"/>
    <m/>
    <n v="-433"/>
    <n v="0"/>
    <s v=""/>
    <s v=""/>
  </r>
  <r>
    <n v="174"/>
    <s v="39121413"/>
    <s v="Conector circular Amphenol Limited Conec"/>
    <s v="1101808337"/>
    <s v="1"/>
    <d v="2024-11-22T00:00:00"/>
    <s v=""/>
    <s v="4800002740"/>
    <s v="360"/>
    <d v="2024-11-22T00:00:00"/>
    <s v=""/>
    <s v=""/>
    <d v="2024-11-23T00:00:00"/>
    <n v="0"/>
    <n v="0"/>
    <s v=""/>
    <n v="2"/>
    <n v="2"/>
    <n v="2"/>
    <n v="0"/>
    <n v="0"/>
    <n v="0"/>
    <s v="X"/>
    <s v="0.00"/>
    <s v=""/>
    <x v="0"/>
    <s v=""/>
    <s v="2368153"/>
    <s v=""/>
    <n v="0"/>
    <n v="0"/>
    <m/>
    <s v="7218|JA2582_1001"/>
    <n v="1"/>
    <s v="-"/>
    <m/>
    <s v="YES"/>
    <n v="2"/>
    <s v=""/>
    <s v=""/>
    <n v="0"/>
    <s v="X"/>
    <n v="1"/>
    <s v=""/>
    <s v=""/>
    <s v=""/>
    <s v=""/>
    <n v="11"/>
    <n v="0"/>
    <m/>
    <n v="-433"/>
    <n v="0"/>
    <s v=""/>
    <s v=""/>
  </r>
  <r>
    <n v="175"/>
    <s v="39121413"/>
    <s v="Protecci&amp;#243;n contra tirones Plateado"/>
    <s v="1101808337"/>
    <s v="2"/>
    <d v="2024-11-22T00:00:00"/>
    <s v=""/>
    <s v="4800002740"/>
    <s v="370"/>
    <d v="2024-11-22T00:00:00"/>
    <s v=""/>
    <s v=""/>
    <d v="2024-11-23T00:00:00"/>
    <n v="0"/>
    <n v="0"/>
    <s v=""/>
    <n v="2"/>
    <n v="2"/>
    <n v="2"/>
    <n v="0"/>
    <n v="0"/>
    <n v="0"/>
    <s v="X"/>
    <s v="0.00"/>
    <s v=""/>
    <x v="0"/>
    <s v=""/>
    <s v="2614964"/>
    <s v=""/>
    <n v="0"/>
    <n v="0"/>
    <m/>
    <s v="7218|JA2582_1001"/>
    <n v="1"/>
    <s v="-"/>
    <m/>
    <s v="YES"/>
    <n v="2"/>
    <s v=""/>
    <s v=""/>
    <n v="0"/>
    <s v="X"/>
    <n v="1"/>
    <s v=""/>
    <s v=""/>
    <s v=""/>
    <s v=""/>
    <n v="11"/>
    <n v="0"/>
    <m/>
    <n v="-433"/>
    <n v="0"/>
    <s v=""/>
    <s v=""/>
  </r>
  <r>
    <n v="176"/>
    <s v=""/>
    <s v="ADAPTACIÓN DEL BASEFRAME"/>
    <s v="1101809006"/>
    <s v="1"/>
    <d v="2024-11-25T00:00:00"/>
    <s v=""/>
    <s v="4300336226"/>
    <s v="10"/>
    <d v="2024-11-28T00:00:00"/>
    <d v="2024-11-29T00:00:00"/>
    <s v=""/>
    <d v="2024-12-24T00:00:00"/>
    <n v="0"/>
    <n v="0"/>
    <s v="Liberado"/>
    <n v="1"/>
    <n v="1"/>
    <n v="0"/>
    <n v="0"/>
    <n v="0"/>
    <n v="0"/>
    <s v="X"/>
    <s v="0.00"/>
    <s v=""/>
    <x v="10"/>
    <s v=""/>
    <s v=""/>
    <s v=""/>
    <n v="0"/>
    <n v="0"/>
    <m/>
    <s v="7218|JA2580_1001"/>
    <n v="26"/>
    <s v="-"/>
    <m/>
    <s v="YES"/>
    <n v="0"/>
    <s v=""/>
    <s v=""/>
    <n v="0"/>
    <s v="X"/>
    <n v="1"/>
    <s v=""/>
    <s v=""/>
    <s v=""/>
    <s v=""/>
    <n v="11"/>
    <n v="0"/>
    <m/>
    <n v="-402"/>
    <n v="0"/>
    <s v=""/>
    <s v=""/>
  </r>
  <r>
    <n v="177"/>
    <s v=""/>
    <s v="PUESTA A PUNTO/EN SERVICIO SIMULACION"/>
    <s v="1101810000"/>
    <s v="1"/>
    <d v="2024-11-27T00:00:00"/>
    <s v=""/>
    <s v="4300336149"/>
    <s v="10"/>
    <d v="2024-11-27T00:00:00"/>
    <d v="2025-02-14T00:00:00"/>
    <s v=""/>
    <d v="2024-12-30T00:00:00"/>
    <n v="0"/>
    <n v="0"/>
    <s v="Liberado"/>
    <n v="1"/>
    <n v="1"/>
    <n v="0"/>
    <n v="0"/>
    <n v="0"/>
    <n v="0"/>
    <s v="X"/>
    <s v="0.00"/>
    <s v=""/>
    <x v="11"/>
    <s v=""/>
    <s v=""/>
    <s v=""/>
    <n v="0"/>
    <n v="0"/>
    <m/>
    <s v="7218|JA2582_1001"/>
    <n v="33"/>
    <s v="-"/>
    <m/>
    <s v="YES"/>
    <n v="0"/>
    <s v=""/>
    <s v=""/>
    <n v="0"/>
    <s v="X"/>
    <n v="1"/>
    <s v=""/>
    <s v=""/>
    <s v=""/>
    <s v=""/>
    <n v="11"/>
    <n v="0"/>
    <m/>
    <n v="-396"/>
    <n v="0"/>
    <s v=""/>
    <s v=""/>
  </r>
  <r>
    <n v="178"/>
    <s v="39121412"/>
    <s v="Carcasa de conector circular Amphenol Li"/>
    <s v="1101810008"/>
    <s v="1"/>
    <d v="2024-11-27T00:00:00"/>
    <s v=""/>
    <s v="4800002747"/>
    <s v="450"/>
    <d v="2024-11-26T00:00:00"/>
    <s v=""/>
    <s v=""/>
    <d v="2024-11-28T00:00:00"/>
    <n v="0"/>
    <n v="0"/>
    <s v=""/>
    <n v="2"/>
    <n v="2"/>
    <n v="2"/>
    <n v="0"/>
    <n v="0"/>
    <n v="0"/>
    <s v="X"/>
    <s v="0.00"/>
    <s v=""/>
    <x v="0"/>
    <s v=""/>
    <s v="2067562"/>
    <s v=""/>
    <n v="0"/>
    <n v="0"/>
    <m/>
    <s v="7218|JA2582_1001"/>
    <n v="2"/>
    <s v="-"/>
    <m/>
    <s v="YES"/>
    <n v="2"/>
    <s v=""/>
    <s v=""/>
    <n v="0"/>
    <s v="X"/>
    <n v="1"/>
    <s v=""/>
    <s v=""/>
    <s v=""/>
    <s v=""/>
    <n v="11"/>
    <n v="0"/>
    <m/>
    <n v="-428"/>
    <n v="0"/>
    <s v=""/>
    <s v=""/>
  </r>
  <r>
    <n v="179"/>
    <s v="39121412"/>
    <s v="Carcasa de conector circular Amphenol M8"/>
    <s v="1101810012"/>
    <s v="1"/>
    <d v="2024-11-27T00:00:00"/>
    <s v=""/>
    <s v="4800002747"/>
    <s v="460"/>
    <d v="2024-11-26T00:00:00"/>
    <s v=""/>
    <s v=""/>
    <d v="2024-11-28T00:00:00"/>
    <n v="0"/>
    <n v="0"/>
    <s v=""/>
    <n v="2"/>
    <n v="2"/>
    <n v="2"/>
    <n v="0"/>
    <n v="0"/>
    <n v="0"/>
    <s v="X"/>
    <s v="0.00"/>
    <s v=""/>
    <x v="0"/>
    <s v=""/>
    <s v="2067519"/>
    <s v=""/>
    <n v="0"/>
    <n v="0"/>
    <m/>
    <s v="7218|JA2593_1001"/>
    <n v="2"/>
    <s v="-"/>
    <m/>
    <s v="YES"/>
    <n v="2"/>
    <s v=""/>
    <s v=""/>
    <n v="0"/>
    <s v="X"/>
    <n v="1"/>
    <s v=""/>
    <s v=""/>
    <s v=""/>
    <s v=""/>
    <n v="11"/>
    <n v="0"/>
    <m/>
    <n v="-428"/>
    <n v="0"/>
    <s v=""/>
    <s v=""/>
  </r>
  <r>
    <n v="180"/>
    <s v="39121402"/>
    <s v="Toma Kopp de 2P de color Negro, para Eur"/>
    <s v="1101810025"/>
    <s v="1"/>
    <d v="2024-11-27T00:00:00"/>
    <s v=""/>
    <s v="4800002747"/>
    <s v="470"/>
    <d v="2024-11-26T00:00:00"/>
    <s v=""/>
    <s v=""/>
    <d v="2024-11-28T00:00:00"/>
    <n v="0"/>
    <n v="0"/>
    <s v=""/>
    <n v="1"/>
    <n v="1"/>
    <n v="1"/>
    <n v="0"/>
    <n v="0"/>
    <n v="0"/>
    <s v="X"/>
    <s v="0.00"/>
    <s v=""/>
    <x v="0"/>
    <s v=""/>
    <s v="2425811"/>
    <s v=""/>
    <n v="0"/>
    <n v="0"/>
    <m/>
    <s v="7218|JA2593_1001"/>
    <n v="2"/>
    <s v="-"/>
    <m/>
    <s v="YES"/>
    <n v="1"/>
    <s v=""/>
    <s v=""/>
    <n v="0"/>
    <s v="X"/>
    <n v="1"/>
    <s v=""/>
    <s v=""/>
    <s v=""/>
    <s v=""/>
    <n v="11"/>
    <n v="0"/>
    <m/>
    <n v="-428"/>
    <n v="0"/>
    <s v=""/>
    <s v=""/>
  </r>
  <r>
    <n v="181"/>
    <s v="39121402"/>
    <s v="Toma Kopp de 2P de color Negro, para Eur"/>
    <s v="1101810025"/>
    <s v="2"/>
    <d v="2024-11-27T00:00:00"/>
    <s v=""/>
    <s v="4800002747"/>
    <s v="480"/>
    <d v="2024-11-26T00:00:00"/>
    <s v=""/>
    <s v=""/>
    <d v="2024-11-28T00:00:00"/>
    <n v="0"/>
    <n v="0"/>
    <s v=""/>
    <n v="1"/>
    <n v="1"/>
    <n v="1"/>
    <n v="0"/>
    <n v="0"/>
    <n v="0"/>
    <s v="X"/>
    <s v="0.00"/>
    <s v=""/>
    <x v="0"/>
    <s v=""/>
    <s v="2425811"/>
    <s v=""/>
    <n v="0"/>
    <n v="0"/>
    <m/>
    <s v="7218|JA2593_1001"/>
    <n v="2"/>
    <s v="-"/>
    <m/>
    <s v="YES"/>
    <n v="1"/>
    <s v=""/>
    <s v=""/>
    <n v="0"/>
    <s v="X"/>
    <n v="1"/>
    <s v=""/>
    <s v=""/>
    <s v=""/>
    <s v=""/>
    <n v="11"/>
    <n v="0"/>
    <m/>
    <n v="-428"/>
    <n v="0"/>
    <s v=""/>
    <s v=""/>
  </r>
  <r>
    <n v="182"/>
    <s v="39121413"/>
    <s v="Protecci&amp;#243;n contra tirones Plateado"/>
    <s v="1101810045"/>
    <s v="1"/>
    <d v="2024-11-27T00:00:00"/>
    <s v=""/>
    <s v="4800002747"/>
    <s v="530"/>
    <d v="2024-11-26T00:00:00"/>
    <s v=""/>
    <s v=""/>
    <d v="2024-11-28T00:00:00"/>
    <n v="0"/>
    <n v="0"/>
    <s v=""/>
    <n v="2"/>
    <n v="2"/>
    <n v="2"/>
    <n v="0"/>
    <n v="0"/>
    <n v="0"/>
    <s v="X"/>
    <s v="0.00"/>
    <s v=""/>
    <x v="0"/>
    <s v=""/>
    <s v="2614993"/>
    <s v=""/>
    <n v="0"/>
    <n v="0"/>
    <m/>
    <s v="7218|JA2593_1001"/>
    <n v="2"/>
    <s v="-"/>
    <m/>
    <s v="YES"/>
    <n v="2"/>
    <s v=""/>
    <s v=""/>
    <n v="0"/>
    <s v="X"/>
    <n v="1"/>
    <s v=""/>
    <s v=""/>
    <s v=""/>
    <s v=""/>
    <n v="11"/>
    <n v="0"/>
    <m/>
    <n v="-428"/>
    <n v="0"/>
    <s v=""/>
    <s v=""/>
  </r>
  <r>
    <n v="183"/>
    <s v="39121413"/>
    <s v="Protecci&amp;#243;n contra tirones Plateado"/>
    <s v="1101810070"/>
    <s v="1"/>
    <d v="2024-11-27T00:00:00"/>
    <s v=""/>
    <s v="4800002747"/>
    <s v="590"/>
    <d v="2024-11-26T00:00:00"/>
    <s v=""/>
    <s v=""/>
    <d v="2024-11-28T00:00:00"/>
    <n v="0"/>
    <n v="0"/>
    <s v=""/>
    <n v="2"/>
    <n v="2"/>
    <n v="2"/>
    <n v="0"/>
    <n v="0"/>
    <n v="0"/>
    <s v="X"/>
    <s v="0.00"/>
    <s v=""/>
    <x v="0"/>
    <s v=""/>
    <s v="2614993"/>
    <s v=""/>
    <n v="0"/>
    <n v="0"/>
    <m/>
    <s v="7218|JA2586_1001"/>
    <n v="2"/>
    <s v="-"/>
    <m/>
    <s v="YES"/>
    <n v="2"/>
    <s v=""/>
    <s v=""/>
    <n v="0"/>
    <s v="X"/>
    <n v="1"/>
    <s v=""/>
    <s v=""/>
    <s v=""/>
    <s v=""/>
    <n v="11"/>
    <n v="0"/>
    <m/>
    <n v="-428"/>
    <n v="0"/>
    <s v=""/>
    <s v=""/>
  </r>
  <r>
    <n v="184"/>
    <s v="32000000"/>
    <s v="Conector circular MIL-C-38999 serie III"/>
    <s v="1101810502"/>
    <s v="1"/>
    <d v="2024-11-28T00:00:00"/>
    <s v=""/>
    <s v="4800002749"/>
    <s v="190"/>
    <d v="2024-11-27T00:00:00"/>
    <s v=""/>
    <s v=""/>
    <d v="2024-11-29T00:00:00"/>
    <n v="0"/>
    <n v="0"/>
    <s v=""/>
    <n v="1"/>
    <n v="1"/>
    <n v="1"/>
    <n v="0"/>
    <n v="0"/>
    <n v="0"/>
    <s v="X"/>
    <s v="0.00"/>
    <s v=""/>
    <x v="0"/>
    <s v=""/>
    <s v="2804851"/>
    <s v=""/>
    <n v="0"/>
    <n v="0"/>
    <m/>
    <s v="7218|JA2585_1001"/>
    <n v="2"/>
    <s v="-"/>
    <m/>
    <s v="YES"/>
    <n v="1"/>
    <s v=""/>
    <s v=""/>
    <n v="0"/>
    <s v="X"/>
    <n v="1"/>
    <s v=""/>
    <s v=""/>
    <s v=""/>
    <s v=""/>
    <n v="11"/>
    <n v="0"/>
    <m/>
    <n v="-427"/>
    <n v="0"/>
    <s v=""/>
    <s v=""/>
  </r>
  <r>
    <n v="185"/>
    <s v="32000000"/>
    <s v="Conector circular MIL-C-38999 serie III"/>
    <s v="1101810502"/>
    <s v="2"/>
    <d v="2024-11-28T00:00:00"/>
    <s v=""/>
    <s v="4800002749"/>
    <s v="200"/>
    <d v="2024-11-27T00:00:00"/>
    <s v=""/>
    <s v=""/>
    <d v="2024-11-29T00:00:00"/>
    <n v="0"/>
    <n v="0"/>
    <s v=""/>
    <n v="1"/>
    <n v="1"/>
    <n v="1"/>
    <n v="0"/>
    <n v="0"/>
    <n v="0"/>
    <s v="X"/>
    <s v="0.00"/>
    <s v=""/>
    <x v="0"/>
    <s v=""/>
    <s v="2804922"/>
    <s v=""/>
    <n v="0"/>
    <n v="0"/>
    <m/>
    <s v="7218|JA2585_1001"/>
    <n v="2"/>
    <s v="-"/>
    <m/>
    <s v="YES"/>
    <n v="1"/>
    <s v=""/>
    <s v=""/>
    <n v="0"/>
    <s v="X"/>
    <n v="1"/>
    <s v=""/>
    <s v=""/>
    <s v=""/>
    <s v=""/>
    <n v="11"/>
    <n v="0"/>
    <m/>
    <n v="-427"/>
    <n v="0"/>
    <s v=""/>
    <s v=""/>
  </r>
  <r>
    <n v="186"/>
    <s v="26121629"/>
    <s v="Cable de alimentaci&amp;#243;n RS PRO Negro"/>
    <s v="1101810502"/>
    <s v="3"/>
    <d v="2024-11-28T00:00:00"/>
    <s v=""/>
    <s v="4800002749"/>
    <s v="210"/>
    <d v="2024-11-27T00:00:00"/>
    <s v=""/>
    <s v=""/>
    <d v="2024-11-29T00:00:00"/>
    <n v="0"/>
    <n v="0"/>
    <s v=""/>
    <n v="5"/>
    <n v="5"/>
    <n v="5"/>
    <n v="0"/>
    <n v="0"/>
    <n v="0"/>
    <s v="X"/>
    <s v="0.00"/>
    <s v=""/>
    <x v="0"/>
    <s v=""/>
    <s v="0487277"/>
    <s v=""/>
    <n v="0"/>
    <n v="0"/>
    <m/>
    <s v="7218|JA2585_1001"/>
    <n v="2"/>
    <s v="-"/>
    <m/>
    <s v="YES"/>
    <n v="5"/>
    <s v=""/>
    <s v=""/>
    <n v="0"/>
    <s v="X"/>
    <n v="1"/>
    <s v=""/>
    <s v=""/>
    <s v=""/>
    <s v=""/>
    <n v="11"/>
    <n v="0"/>
    <m/>
    <n v="-427"/>
    <n v="0"/>
    <s v=""/>
    <s v=""/>
  </r>
  <r>
    <n v="187"/>
    <s v="39121415"/>
    <s v="Conector macho para PCB Molex serie SL d"/>
    <s v="1101810566"/>
    <s v="1"/>
    <d v="2024-11-28T00:00:00"/>
    <s v=""/>
    <s v="4800002749"/>
    <s v="240"/>
    <d v="2024-11-27T00:00:00"/>
    <s v=""/>
    <s v=""/>
    <d v="2024-11-29T00:00:00"/>
    <n v="0"/>
    <n v="0"/>
    <s v=""/>
    <n v="15"/>
    <n v="15"/>
    <n v="15"/>
    <n v="0"/>
    <n v="0"/>
    <n v="0"/>
    <s v="X"/>
    <s v="0.00"/>
    <s v=""/>
    <x v="0"/>
    <s v=""/>
    <s v="6700835"/>
    <s v=""/>
    <n v="0"/>
    <n v="0"/>
    <m/>
    <s v="7218|JA2583_1001"/>
    <n v="2"/>
    <s v="-"/>
    <m/>
    <s v="YES"/>
    <n v="15"/>
    <s v=""/>
    <s v=""/>
    <n v="0"/>
    <s v="X"/>
    <n v="1"/>
    <s v=""/>
    <s v=""/>
    <s v=""/>
    <s v=""/>
    <n v="11"/>
    <n v="0"/>
    <m/>
    <n v="-427"/>
    <n v="0"/>
    <s v=""/>
    <s v=""/>
  </r>
  <r>
    <n v="188"/>
    <s v="39121415"/>
    <s v="Conector macho para PCB Molex serie SL d"/>
    <s v="1101810566"/>
    <s v="2"/>
    <d v="2024-11-28T00:00:00"/>
    <s v=""/>
    <s v="4800002749"/>
    <s v="250"/>
    <d v="2024-11-27T00:00:00"/>
    <s v=""/>
    <s v=""/>
    <d v="2024-11-29T00:00:00"/>
    <n v="0"/>
    <n v="0"/>
    <s v=""/>
    <n v="10"/>
    <n v="10"/>
    <n v="10"/>
    <n v="0"/>
    <n v="0"/>
    <n v="0"/>
    <s v="X"/>
    <s v="0.00"/>
    <s v=""/>
    <x v="0"/>
    <s v=""/>
    <s v="6792499"/>
    <s v=""/>
    <n v="0"/>
    <n v="0"/>
    <m/>
    <s v="7218|JA2583_1001"/>
    <n v="2"/>
    <s v="-"/>
    <m/>
    <s v="YES"/>
    <n v="10"/>
    <s v=""/>
    <s v=""/>
    <n v="0"/>
    <s v="X"/>
    <n v="1"/>
    <s v=""/>
    <s v=""/>
    <s v=""/>
    <s v=""/>
    <n v="11"/>
    <n v="0"/>
    <m/>
    <n v="-427"/>
    <n v="0"/>
    <s v=""/>
    <s v=""/>
  </r>
  <r>
    <n v="189"/>
    <s v="39121415"/>
    <s v="Conector macho para PCB Molex serie SL d"/>
    <s v="1101810754"/>
    <s v="1"/>
    <d v="2024-11-28T00:00:00"/>
    <s v=""/>
    <s v="4800002750"/>
    <s v="390"/>
    <d v="2024-11-28T00:00:00"/>
    <s v=""/>
    <s v=""/>
    <d v="2024-11-29T00:00:00"/>
    <n v="0"/>
    <n v="0"/>
    <s v=""/>
    <n v="25"/>
    <n v="25"/>
    <n v="25"/>
    <n v="0"/>
    <n v="0"/>
    <n v="0"/>
    <s v="X"/>
    <s v="0.00"/>
    <s v=""/>
    <x v="0"/>
    <s v=""/>
    <s v="6700835"/>
    <s v=""/>
    <n v="0"/>
    <n v="0"/>
    <m/>
    <s v="7218|JA2593_1001"/>
    <n v="1"/>
    <s v="-"/>
    <m/>
    <s v="YES"/>
    <n v="25"/>
    <s v=""/>
    <s v=""/>
    <n v="0"/>
    <s v="X"/>
    <n v="1"/>
    <s v=""/>
    <s v=""/>
    <s v=""/>
    <s v=""/>
    <n v="11"/>
    <n v="0"/>
    <m/>
    <n v="-427"/>
    <n v="0"/>
    <s v=""/>
    <s v=""/>
  </r>
  <r>
    <n v="190"/>
    <s v="39121415"/>
    <s v="Conector macho para PCB Molex serie SL d"/>
    <s v="1101810754"/>
    <s v="2"/>
    <d v="2024-11-28T00:00:00"/>
    <s v=""/>
    <s v="4800002750"/>
    <s v="400"/>
    <d v="2024-11-28T00:00:00"/>
    <s v=""/>
    <s v=""/>
    <d v="2024-11-29T00:00:00"/>
    <n v="0"/>
    <n v="0"/>
    <s v=""/>
    <n v="30"/>
    <n v="30"/>
    <n v="30"/>
    <n v="0"/>
    <n v="0"/>
    <n v="0"/>
    <s v="X"/>
    <s v="0.00"/>
    <s v=""/>
    <x v="0"/>
    <s v=""/>
    <s v="6792499"/>
    <s v=""/>
    <n v="0"/>
    <n v="0"/>
    <m/>
    <s v="7218|JA2593_1001"/>
    <n v="1"/>
    <s v="-"/>
    <m/>
    <s v="YES"/>
    <n v="30"/>
    <s v=""/>
    <s v=""/>
    <n v="0"/>
    <s v="X"/>
    <n v="1"/>
    <s v=""/>
    <s v=""/>
    <s v=""/>
    <s v=""/>
    <n v="11"/>
    <n v="0"/>
    <m/>
    <n v="-427"/>
    <n v="0"/>
    <s v=""/>
    <s v=""/>
  </r>
  <r>
    <n v="191"/>
    <s v="39121412"/>
    <s v="Carcasa de conector circular Amphenol M8"/>
    <s v="1101810754"/>
    <s v="3"/>
    <d v="2024-11-28T00:00:00"/>
    <s v=""/>
    <s v="4800002750"/>
    <s v="410"/>
    <d v="2024-11-28T00:00:00"/>
    <s v=""/>
    <s v=""/>
    <d v="2024-11-29T00:00:00"/>
    <n v="0"/>
    <n v="0"/>
    <s v=""/>
    <n v="4"/>
    <n v="4"/>
    <n v="4"/>
    <n v="0"/>
    <n v="0"/>
    <n v="0"/>
    <s v="X"/>
    <s v="0.00"/>
    <s v=""/>
    <x v="0"/>
    <s v=""/>
    <s v="2067519"/>
    <s v=""/>
    <n v="0"/>
    <n v="0"/>
    <m/>
    <s v="7218|JA2593_1001"/>
    <n v="1"/>
    <s v="-"/>
    <m/>
    <s v="YES"/>
    <n v="4"/>
    <s v=""/>
    <s v=""/>
    <n v="0"/>
    <s v="X"/>
    <n v="1"/>
    <s v=""/>
    <s v=""/>
    <s v=""/>
    <s v=""/>
    <n v="11"/>
    <n v="0"/>
    <m/>
    <n v="-427"/>
    <n v="0"/>
    <s v=""/>
    <s v=""/>
  </r>
  <r>
    <n v="192"/>
    <s v="1359900000500"/>
    <s v="COMPRA DIRECTA ELECTRICOS/ELECTRONICOS"/>
    <s v="1101812059"/>
    <s v="1"/>
    <d v="2024-12-03T00:00:00"/>
    <s v=""/>
    <s v="4200589052"/>
    <s v="60"/>
    <d v="2024-12-09T00:00:00"/>
    <d v="2024-12-10T00:00:00"/>
    <s v=""/>
    <d v="2024-12-27T00:00:00"/>
    <n v="30"/>
    <n v="8"/>
    <s v="Liberado"/>
    <n v="1"/>
    <n v="1"/>
    <n v="1"/>
    <n v="0"/>
    <n v="0"/>
    <n v="0"/>
    <s v="X"/>
    <s v="0.00"/>
    <s v=""/>
    <x v="6"/>
    <s v="OTROS FABRICANTES"/>
    <s v="1359900000500"/>
    <s v=""/>
    <n v="0"/>
    <n v="0"/>
    <m/>
    <s v="7218|JA2593_1001"/>
    <n v="18"/>
    <s v="-"/>
    <m/>
    <s v="YES"/>
    <n v="1"/>
    <s v=""/>
    <s v=""/>
    <n v="0"/>
    <s v="X"/>
    <n v="1"/>
    <s v=""/>
    <s v=""/>
    <s v=""/>
    <s v=""/>
    <n v="12"/>
    <n v="0"/>
    <m/>
    <n v="-399"/>
    <n v="0"/>
    <s v=""/>
    <s v=""/>
  </r>
  <r>
    <n v="193"/>
    <s v="39121432"/>
    <s v="Terminal de leng&amp;#252;eta hembra TE Conn"/>
    <s v="1101812703"/>
    <s v="1"/>
    <d v="2024-12-04T00:00:00"/>
    <s v=""/>
    <s v="4800002762"/>
    <s v="1060"/>
    <d v="2024-12-03T00:00:00"/>
    <s v=""/>
    <s v=""/>
    <d v="2024-12-05T00:00:00"/>
    <n v="0"/>
    <n v="0"/>
    <s v=""/>
    <n v="100"/>
    <n v="100"/>
    <n v="100"/>
    <n v="0"/>
    <n v="0"/>
    <n v="0"/>
    <s v="X"/>
    <s v="0.00"/>
    <s v=""/>
    <x v="0"/>
    <s v=""/>
    <s v="7197145"/>
    <s v=""/>
    <n v="0"/>
    <n v="0"/>
    <m/>
    <s v="7218|JA2593_1001"/>
    <n v="2"/>
    <s v="-"/>
    <m/>
    <s v="YES"/>
    <n v="100"/>
    <s v=""/>
    <s v=""/>
    <n v="0"/>
    <s v="X"/>
    <n v="1"/>
    <s v=""/>
    <s v=""/>
    <s v=""/>
    <s v=""/>
    <n v="12"/>
    <n v="0"/>
    <m/>
    <n v="-421"/>
    <n v="0"/>
    <s v=""/>
    <s v=""/>
  </r>
  <r>
    <n v="194"/>
    <s v="39121432"/>
    <s v="Terminal de leng&amp;#252;eta hembra TE Conn"/>
    <s v="1101812709"/>
    <s v="1"/>
    <d v="2024-12-04T00:00:00"/>
    <s v=""/>
    <s v="4800002762"/>
    <s v="1080"/>
    <d v="2024-12-03T00:00:00"/>
    <s v=""/>
    <s v=""/>
    <d v="2024-12-05T00:00:00"/>
    <n v="0"/>
    <n v="0"/>
    <s v=""/>
    <n v="100"/>
    <n v="100"/>
    <n v="100"/>
    <n v="0"/>
    <n v="0"/>
    <n v="0"/>
    <s v="X"/>
    <s v="0.00"/>
    <s v=""/>
    <x v="0"/>
    <s v=""/>
    <s v="7197145"/>
    <s v=""/>
    <n v="0"/>
    <n v="0"/>
    <m/>
    <s v="7218|JA2593_1001"/>
    <n v="2"/>
    <s v="-"/>
    <m/>
    <s v="YES"/>
    <n v="100"/>
    <s v=""/>
    <s v=""/>
    <n v="0"/>
    <s v="X"/>
    <n v="1"/>
    <s v=""/>
    <s v=""/>
    <s v=""/>
    <s v=""/>
    <n v="12"/>
    <n v="0"/>
    <m/>
    <n v="-421"/>
    <n v="0"/>
    <s v=""/>
    <s v=""/>
  </r>
  <r>
    <n v="195"/>
    <s v="39121413"/>
    <s v="Protecci&amp;#243;n contra tirones Plateado"/>
    <s v="1101812778"/>
    <s v="1"/>
    <d v="2024-12-04T00:00:00"/>
    <s v=""/>
    <s v="4800002769"/>
    <s v="10"/>
    <d v="2024-12-04T00:00:00"/>
    <s v=""/>
    <s v=""/>
    <d v="2024-12-05T00:00:00"/>
    <n v="0"/>
    <n v="0"/>
    <s v=""/>
    <n v="9"/>
    <n v="9"/>
    <n v="9"/>
    <n v="0"/>
    <n v="0"/>
    <n v="0"/>
    <s v="X"/>
    <s v="0.00"/>
    <s v=""/>
    <x v="0"/>
    <s v=""/>
    <s v="2614993"/>
    <s v=""/>
    <n v="0"/>
    <n v="0"/>
    <m/>
    <s v="7218|JA2593_1001"/>
    <n v="1"/>
    <s v="-"/>
    <m/>
    <s v="YES"/>
    <n v="9"/>
    <s v=""/>
    <s v=""/>
    <n v="0"/>
    <s v="X"/>
    <n v="1"/>
    <s v=""/>
    <s v=""/>
    <s v=""/>
    <s v=""/>
    <n v="12"/>
    <n v="0"/>
    <m/>
    <n v="-421"/>
    <n v="0"/>
    <s v=""/>
    <s v=""/>
  </r>
  <r>
    <n v="196"/>
    <s v="1359900000500"/>
    <s v="COMPRA DIRECTA ELECTRICOS/ELECTRONICOS"/>
    <s v="1101812930"/>
    <s v="1"/>
    <d v="2024-12-04T00:00:00"/>
    <s v=""/>
    <s v="4200589452"/>
    <s v="20"/>
    <d v="2024-12-10T00:00:00"/>
    <d v="2024-12-11T00:00:00"/>
    <s v=""/>
    <d v="2024-12-23T00:00:00"/>
    <n v="30"/>
    <n v="8"/>
    <s v="Liberado"/>
    <n v="1"/>
    <n v="1"/>
    <n v="1"/>
    <n v="0"/>
    <n v="0"/>
    <n v="0"/>
    <s v="X"/>
    <s v="0.00"/>
    <s v=""/>
    <x v="6"/>
    <s v="OTROS FABRICANTES"/>
    <s v="1359900000500"/>
    <s v=""/>
    <n v="0"/>
    <n v="0"/>
    <m/>
    <s v="7218|JA2593_1001"/>
    <n v="13"/>
    <s v="-"/>
    <m/>
    <s v="YES"/>
    <n v="1"/>
    <s v=""/>
    <s v=""/>
    <n v="0"/>
    <s v="X"/>
    <n v="1"/>
    <s v=""/>
    <s v=""/>
    <s v=""/>
    <s v=""/>
    <n v="12"/>
    <n v="0"/>
    <m/>
    <n v="-403"/>
    <n v="0"/>
    <s v=""/>
    <s v=""/>
  </r>
  <r>
    <n v="197"/>
    <s v="1359900000500"/>
    <s v="COMPRA DIRECTA ELECTRICOS/ELECTRONICOS"/>
    <s v="1101813294"/>
    <s v="1"/>
    <d v="2024-12-05T00:00:00"/>
    <s v=""/>
    <s v="4200589622"/>
    <s v="10"/>
    <d v="2024-12-11T00:00:00"/>
    <d v="2024-12-12T00:00:00"/>
    <s v=""/>
    <d v="2024-12-27T00:00:00"/>
    <n v="30"/>
    <n v="8"/>
    <s v="Liberado"/>
    <n v="1"/>
    <n v="1"/>
    <n v="1"/>
    <n v="0"/>
    <n v="0"/>
    <n v="0"/>
    <s v="X"/>
    <s v="0.00"/>
    <s v=""/>
    <x v="6"/>
    <s v="OTROS FABRICANTES"/>
    <s v="1359900000500"/>
    <s v=""/>
    <n v="0"/>
    <n v="0"/>
    <m/>
    <s v="7218|JA2593_1001"/>
    <n v="16"/>
    <s v="-"/>
    <m/>
    <s v="YES"/>
    <n v="1"/>
    <s v=""/>
    <s v=""/>
    <n v="0"/>
    <s v="X"/>
    <n v="1"/>
    <s v=""/>
    <s v=""/>
    <s v=""/>
    <s v=""/>
    <n v="12"/>
    <n v="0"/>
    <m/>
    <n v="-399"/>
    <n v="0"/>
    <s v=""/>
    <s v=""/>
  </r>
  <r>
    <n v="198"/>
    <s v="1359900000500"/>
    <s v="COMPRA DIRECTA ELECTRICOS/ELECTRONICOS"/>
    <s v="1101813297"/>
    <s v="1"/>
    <d v="2024-12-05T00:00:00"/>
    <s v=""/>
    <s v="4200589622"/>
    <s v="20"/>
    <d v="2024-12-11T00:00:00"/>
    <d v="2024-12-12T00:00:00"/>
    <s v=""/>
    <d v="2024-12-27T00:00:00"/>
    <n v="30"/>
    <n v="8"/>
    <s v="Liberado"/>
    <n v="1"/>
    <n v="1"/>
    <n v="1"/>
    <n v="0"/>
    <n v="0"/>
    <n v="0"/>
    <s v="X"/>
    <s v="0.00"/>
    <s v=""/>
    <x v="6"/>
    <s v="OTROS FABRICANTES"/>
    <s v="1359900000500"/>
    <s v=""/>
    <n v="0"/>
    <n v="0"/>
    <m/>
    <s v="7218|JA2593_1001"/>
    <n v="16"/>
    <s v="-"/>
    <m/>
    <s v="YES"/>
    <n v="1"/>
    <s v=""/>
    <s v=""/>
    <n v="0"/>
    <s v="X"/>
    <n v="1"/>
    <s v=""/>
    <s v=""/>
    <s v=""/>
    <s v=""/>
    <n v="12"/>
    <n v="0"/>
    <m/>
    <n v="-399"/>
    <n v="0"/>
    <s v=""/>
    <s v=""/>
  </r>
  <r>
    <n v="199"/>
    <s v="1359900000500"/>
    <s v="COMPRA DIRECTA ELECTRICOS/ELECTRONICOS"/>
    <s v="1101813301"/>
    <s v="1"/>
    <d v="2024-12-05T00:00:00"/>
    <s v=""/>
    <s v="4200589622"/>
    <s v="30"/>
    <d v="2024-12-11T00:00:00"/>
    <d v="2024-12-12T00:00:00"/>
    <s v=""/>
    <d v="2024-12-27T00:00:00"/>
    <n v="30"/>
    <n v="8"/>
    <s v="Liberado"/>
    <n v="1"/>
    <n v="1"/>
    <n v="1"/>
    <n v="0"/>
    <n v="0"/>
    <n v="0"/>
    <s v="X"/>
    <s v="0.00"/>
    <s v=""/>
    <x v="6"/>
    <s v="OTROS FABRICANTES"/>
    <s v="1359900000500"/>
    <s v=""/>
    <n v="0"/>
    <n v="0"/>
    <m/>
    <s v="7218|JA2593_1001"/>
    <n v="16"/>
    <s v="-"/>
    <m/>
    <s v="YES"/>
    <n v="1"/>
    <s v=""/>
    <s v=""/>
    <n v="0"/>
    <s v="X"/>
    <n v="1"/>
    <s v=""/>
    <s v=""/>
    <s v=""/>
    <s v=""/>
    <n v="12"/>
    <n v="0"/>
    <m/>
    <n v="-399"/>
    <n v="0"/>
    <s v=""/>
    <s v=""/>
  </r>
  <r>
    <n v="200"/>
    <s v="55121612"/>
    <s v="PK20 ETQ POLIEST 210X297 BCO APLI 1228"/>
    <s v="1101813317"/>
    <s v="1"/>
    <d v="2024-12-05T00:00:00"/>
    <s v=""/>
    <s v="4800002758"/>
    <s v="490"/>
    <d v="2024-12-02T00:00:00"/>
    <s v=""/>
    <s v=""/>
    <d v="2024-12-06T00:00:00"/>
    <n v="0"/>
    <n v="0"/>
    <s v=""/>
    <n v="4"/>
    <n v="4"/>
    <n v="4"/>
    <n v="0"/>
    <n v="0"/>
    <n v="0"/>
    <s v="X"/>
    <s v="0.00"/>
    <s v=""/>
    <x v="5"/>
    <s v=""/>
    <s v="993226"/>
    <s v=""/>
    <n v="0"/>
    <n v="0"/>
    <m/>
    <s v="7218|S24B05_S1076"/>
    <n v="4"/>
    <s v="-"/>
    <m/>
    <s v="YES"/>
    <n v="4"/>
    <s v=""/>
    <s v=""/>
    <n v="0"/>
    <s v="X"/>
    <n v="1"/>
    <s v=""/>
    <s v=""/>
    <s v=""/>
    <s v=""/>
    <n v="12"/>
    <n v="0"/>
    <m/>
    <n v="-420"/>
    <n v="0"/>
    <s v=""/>
    <s v=""/>
  </r>
  <r>
    <n v="201"/>
    <s v="39121404"/>
    <s v="Manguitos de soldadura, TE Connectivity,"/>
    <s v="1101813568"/>
    <s v="1"/>
    <d v="2024-12-05T00:00:00"/>
    <s v=""/>
    <s v="4800002774"/>
    <s v="90"/>
    <d v="2024-12-05T00:00:00"/>
    <s v=""/>
    <s v=""/>
    <d v="2024-12-06T00:00:00"/>
    <n v="0"/>
    <n v="0"/>
    <s v=""/>
    <n v="2"/>
    <n v="2"/>
    <n v="2"/>
    <n v="0"/>
    <n v="0"/>
    <n v="0"/>
    <s v="X"/>
    <s v="0.00"/>
    <s v=""/>
    <x v="0"/>
    <s v=""/>
    <s v="2652726"/>
    <s v=""/>
    <n v="0"/>
    <n v="0"/>
    <m/>
    <s v="7218|JA2585_1001"/>
    <n v="1"/>
    <s v="-"/>
    <m/>
    <s v="YES"/>
    <n v="2"/>
    <s v=""/>
    <s v=""/>
    <n v="0"/>
    <s v="X"/>
    <n v="1"/>
    <s v=""/>
    <s v=""/>
    <s v=""/>
    <s v=""/>
    <n v="12"/>
    <n v="0"/>
    <m/>
    <n v="-420"/>
    <n v="0"/>
    <s v=""/>
    <s v=""/>
  </r>
  <r>
    <n v="202"/>
    <s v="1251000380100"/>
    <s v="MICROFONO PRESION 1/2” 3.5HZ-20KHZ CCP"/>
    <s v="1101813963"/>
    <s v="1"/>
    <d v="2024-12-09T00:00:00"/>
    <s v=""/>
    <s v="4200590224"/>
    <s v="20"/>
    <d v="2024-12-16T00:00:00"/>
    <d v="2024-12-17T00:00:00"/>
    <s v=""/>
    <d v="2025-01-07T00:00:00"/>
    <n v="55"/>
    <n v="8"/>
    <s v="Liberado"/>
    <n v="1"/>
    <n v="1"/>
    <n v="1"/>
    <n v="0"/>
    <n v="1"/>
    <n v="0"/>
    <s v="X"/>
    <s v="0.00"/>
    <s v=""/>
    <x v="12"/>
    <s v="GRAS SOUND &amp; VIBRATI"/>
    <s v="46AO"/>
    <s v=""/>
    <n v="1"/>
    <n v="1"/>
    <m/>
    <s v="7218|S24B05_S1077"/>
    <n v="22"/>
    <s v="-"/>
    <m/>
    <s v="YES"/>
    <n v="1"/>
    <s v=""/>
    <s v=""/>
    <n v="0"/>
    <s v="X"/>
    <n v="1"/>
    <s v=""/>
    <s v=""/>
    <s v=""/>
    <s v=""/>
    <n v="12"/>
    <n v="0"/>
    <m/>
    <n v="-388"/>
    <n v="0"/>
    <s v=""/>
    <s v=""/>
  </r>
  <r>
    <n v="203"/>
    <s v="1263011992600"/>
    <s v="F.A. CCP 2XAA/3-6VDC 28V 4MA BNC"/>
    <s v="1101813963"/>
    <s v="2"/>
    <d v="2024-12-09T00:00:00"/>
    <s v=""/>
    <s v="4200590458"/>
    <s v="10"/>
    <d v="2024-12-17T00:00:00"/>
    <d v="2024-12-17T00:00:00"/>
    <s v=""/>
    <d v="2025-01-31T00:00:00"/>
    <n v="55"/>
    <n v="8"/>
    <s v="Liberado"/>
    <n v="1"/>
    <n v="1"/>
    <n v="1"/>
    <n v="0"/>
    <n v="1"/>
    <n v="0"/>
    <s v="X"/>
    <s v="0.00"/>
    <s v=""/>
    <x v="13"/>
    <s v="GRAS SOUND &amp; VIBRATI"/>
    <s v="12AL"/>
    <s v=""/>
    <n v="1"/>
    <n v="0"/>
    <m/>
    <s v="7218|S24B05_S1077"/>
    <n v="45"/>
    <s v="-"/>
    <m/>
    <s v="YES"/>
    <n v="1"/>
    <s v=""/>
    <s v=""/>
    <n v="0"/>
    <s v="X"/>
    <n v="1"/>
    <s v=""/>
    <s v=""/>
    <s v=""/>
    <s v=""/>
    <n v="12"/>
    <n v="0"/>
    <m/>
    <n v="-364"/>
    <n v="0"/>
    <s v=""/>
    <s v=""/>
  </r>
  <r>
    <n v="204"/>
    <s v="1229502470000"/>
    <s v="CBL EQ EXTENSION CCP BNC-BNC 50R L=3M"/>
    <s v="1101813963"/>
    <s v="3"/>
    <d v="2024-12-09T00:00:00"/>
    <s v=""/>
    <s v="4200590682"/>
    <s v="30"/>
    <d v="2024-12-18T00:00:00"/>
    <d v="2025-01-20T00:00:00"/>
    <s v=""/>
    <d v="2025-01-20T00:00:00"/>
    <n v="70"/>
    <n v="8"/>
    <s v="Liberado"/>
    <n v="2"/>
    <n v="2"/>
    <n v="2"/>
    <n v="0"/>
    <n v="2"/>
    <n v="0"/>
    <s v="X"/>
    <s v="0.00"/>
    <s v=""/>
    <x v="14"/>
    <s v="GRAS SOUND &amp; VIBRATI"/>
    <s v="AA0035"/>
    <s v=""/>
    <n v="0"/>
    <n v="0"/>
    <m/>
    <s v="7218|S24B05_S1077"/>
    <n v="33"/>
    <s v="-"/>
    <m/>
    <s v="YES"/>
    <n v="2"/>
    <s v=""/>
    <s v=""/>
    <n v="0"/>
    <s v="X"/>
    <n v="1"/>
    <s v=""/>
    <s v=""/>
    <s v=""/>
    <s v=""/>
    <n v="12"/>
    <n v="0"/>
    <m/>
    <n v="-375"/>
    <n v="0"/>
    <s v=""/>
    <s v=""/>
  </r>
  <r>
    <n v="205"/>
    <s v="7279902131200"/>
    <s v="CALIBRADOR ACUSTICO 94-114DB 1KHZ"/>
    <s v="1101813963"/>
    <s v="4"/>
    <d v="2024-12-09T00:00:00"/>
    <s v=""/>
    <s v="4200589922"/>
    <s v="10"/>
    <d v="2024-12-12T00:00:00"/>
    <d v="2024-12-12T00:00:00"/>
    <s v=""/>
    <d v="2025-01-15T00:00:00"/>
    <n v="55"/>
    <n v="8"/>
    <s v="Liberado"/>
    <n v="1"/>
    <n v="1"/>
    <n v="1"/>
    <n v="0"/>
    <n v="1"/>
    <n v="0"/>
    <s v="X"/>
    <s v="0.00"/>
    <s v=""/>
    <x v="13"/>
    <s v="GRAS SOUND &amp; VIBRATI"/>
    <s v="42AG"/>
    <s v=""/>
    <n v="0"/>
    <n v="0"/>
    <m/>
    <s v="7218|S24B05_S1077"/>
    <n v="34"/>
    <s v="-"/>
    <m/>
    <s v="YES"/>
    <n v="1"/>
    <s v=""/>
    <s v=""/>
    <n v="0"/>
    <s v="X"/>
    <n v="1"/>
    <s v=""/>
    <s v=""/>
    <s v=""/>
    <s v=""/>
    <n v="12"/>
    <n v="0"/>
    <m/>
    <n v="-380"/>
    <n v="0"/>
    <s v=""/>
    <s v=""/>
  </r>
  <r>
    <n v="206"/>
    <s v="7279902131290"/>
    <s v="ACC ADAPT CALIBRADOR/PREAMPLIFICADOR XLR"/>
    <s v="1101813963"/>
    <s v="5"/>
    <d v="2024-12-09T00:00:00"/>
    <s v=""/>
    <s v="4200589922"/>
    <s v="20"/>
    <d v="2024-12-12T00:00:00"/>
    <d v="2024-12-12T00:00:00"/>
    <s v=""/>
    <d v="2025-01-15T00:00:00"/>
    <n v="55"/>
    <n v="8"/>
    <s v="Liberado"/>
    <n v="1"/>
    <n v="1"/>
    <n v="1"/>
    <n v="0"/>
    <n v="1"/>
    <n v="0"/>
    <s v="X"/>
    <s v="0.00"/>
    <s v=""/>
    <x v="13"/>
    <s v="GRAS SOUND &amp; VIBRATI"/>
    <s v="AG0003"/>
    <s v=""/>
    <n v="0"/>
    <n v="0"/>
    <m/>
    <s v="7218|S24B05_S1077"/>
    <n v="34"/>
    <s v="-"/>
    <m/>
    <s v="YES"/>
    <n v="1"/>
    <s v=""/>
    <s v=""/>
    <n v="0"/>
    <s v="X"/>
    <n v="1"/>
    <s v=""/>
    <s v=""/>
    <s v=""/>
    <s v=""/>
    <n v="12"/>
    <n v="0"/>
    <m/>
    <n v="-380"/>
    <n v="0"/>
    <s v=""/>
    <s v=""/>
  </r>
  <r>
    <n v="207"/>
    <s v="1589903549000"/>
    <s v="ADAPT P/MICRO 1/2-1/4 CAB GIR P/TRIP 1/4"/>
    <s v="1101813963"/>
    <s v="6"/>
    <d v="2024-12-09T00:00:00"/>
    <s v=""/>
    <s v="4200590228"/>
    <s v="20"/>
    <d v="2024-12-16T00:00:00"/>
    <d v="2024-12-17T00:00:00"/>
    <s v=""/>
    <d v="2024-12-27T00:00:00"/>
    <n v="55"/>
    <n v="8"/>
    <s v="Liberado"/>
    <n v="1"/>
    <n v="1"/>
    <n v="1"/>
    <n v="0"/>
    <n v="1"/>
    <n v="0"/>
    <s v="X"/>
    <s v="0.00"/>
    <s v=""/>
    <x v="15"/>
    <s v="GRAS SOUND &amp; VIBRATI"/>
    <s v="AL0003"/>
    <s v=""/>
    <n v="0"/>
    <n v="0"/>
    <m/>
    <s v="7218|S24B05_S1077"/>
    <n v="11"/>
    <s v="-"/>
    <m/>
    <s v="YES"/>
    <n v="1"/>
    <s v=""/>
    <s v=""/>
    <n v="0"/>
    <s v="X"/>
    <n v="1"/>
    <s v=""/>
    <s v=""/>
    <s v=""/>
    <s v=""/>
    <n v="12"/>
    <n v="0"/>
    <m/>
    <n v="-399"/>
    <n v="0"/>
    <s v=""/>
    <s v=""/>
  </r>
  <r>
    <n v="208"/>
    <s v="1589991012301"/>
    <s v="ANCLAJE 16MM HEX M5 1/4&quot; P/13-55MM NE"/>
    <s v="1101813963"/>
    <s v="7"/>
    <d v="2024-12-09T00:00:00"/>
    <s v=""/>
    <s v="4200590231"/>
    <s v="20"/>
    <d v="2024-12-16T00:00:00"/>
    <d v="2024-12-17T00:00:00"/>
    <s v=""/>
    <d v="2024-12-23T00:00:00"/>
    <n v="30"/>
    <n v="8"/>
    <s v="Liberado"/>
    <n v="1"/>
    <n v="1"/>
    <n v="1"/>
    <n v="0"/>
    <n v="1"/>
    <n v="0"/>
    <s v="X"/>
    <s v="0.00"/>
    <s v=""/>
    <x v="13"/>
    <s v="MANFROTTO"/>
    <s v="MAN035"/>
    <s v=""/>
    <n v="0"/>
    <n v="0"/>
    <m/>
    <s v="7218|S24B05_S1077"/>
    <n v="7"/>
    <s v="-"/>
    <m/>
    <s v="YES"/>
    <n v="1"/>
    <s v=""/>
    <s v=""/>
    <n v="0"/>
    <s v="X"/>
    <n v="1"/>
    <s v=""/>
    <s v=""/>
    <s v=""/>
    <s v=""/>
    <n v="12"/>
    <n v="0"/>
    <m/>
    <n v="-403"/>
    <n v="0"/>
    <s v=""/>
    <s v=""/>
  </r>
  <r>
    <n v="209"/>
    <s v="1589991012400"/>
    <s v="PASADOR CORTO REV M/M 3/8&quot;-1/4&quot; BRONCE"/>
    <s v="1101813963"/>
    <s v="8"/>
    <d v="2024-12-09T00:00:00"/>
    <s v=""/>
    <s v="4200590231"/>
    <s v="40"/>
    <d v="2024-12-16T00:00:00"/>
    <d v="2024-12-17T00:00:00"/>
    <s v=""/>
    <d v="2024-12-23T00:00:00"/>
    <n v="30"/>
    <n v="8"/>
    <s v="Liberado"/>
    <n v="1"/>
    <n v="1"/>
    <n v="1"/>
    <n v="0"/>
    <n v="1"/>
    <n v="0"/>
    <s v="X"/>
    <s v="0.00"/>
    <s v=""/>
    <x v="13"/>
    <s v="MANFROTTO"/>
    <s v="MAN037"/>
    <s v=""/>
    <n v="0"/>
    <n v="0"/>
    <m/>
    <s v="7218|S24B05_S1077"/>
    <n v="7"/>
    <s v="-"/>
    <m/>
    <s v="YES"/>
    <n v="1"/>
    <s v=""/>
    <s v=""/>
    <n v="0"/>
    <s v="X"/>
    <n v="1"/>
    <s v=""/>
    <s v=""/>
    <s v=""/>
    <s v=""/>
    <n v="12"/>
    <n v="0"/>
    <m/>
    <n v="-403"/>
    <n v="0"/>
    <s v=""/>
    <s v=""/>
  </r>
  <r>
    <n v="210"/>
    <s v="39121410"/>
    <s v="Borne de conexi&amp;#243;n HellermannTyton d"/>
    <s v="1101814995"/>
    <s v="1"/>
    <d v="2024-12-11T00:00:00"/>
    <s v=""/>
    <s v="4800002778"/>
    <s v="490"/>
    <d v="2024-12-10T00:00:00"/>
    <s v=""/>
    <s v=""/>
    <d v="2024-12-12T00:00:00"/>
    <n v="0"/>
    <n v="0"/>
    <s v=""/>
    <n v="20"/>
    <n v="20"/>
    <n v="20"/>
    <n v="0"/>
    <n v="0"/>
    <n v="0"/>
    <s v="X"/>
    <s v="0.00"/>
    <s v=""/>
    <x v="0"/>
    <s v=""/>
    <s v="2517660"/>
    <s v=""/>
    <n v="0"/>
    <n v="0"/>
    <m/>
    <s v="7218|JA2582_1001"/>
    <n v="2"/>
    <s v="-"/>
    <m/>
    <s v="YES"/>
    <n v="20"/>
    <s v=""/>
    <s v=""/>
    <n v="0"/>
    <s v="X"/>
    <n v="1"/>
    <s v=""/>
    <s v=""/>
    <s v=""/>
    <s v=""/>
    <n v="12"/>
    <n v="0"/>
    <m/>
    <n v="-414"/>
    <n v="0"/>
    <s v=""/>
    <s v=""/>
  </r>
  <r>
    <n v="211"/>
    <s v="39121400"/>
    <s v="Conector XLR Macho de 3 pines Neutrik, c"/>
    <s v="1101814997"/>
    <s v="1"/>
    <d v="2024-12-11T00:00:00"/>
    <s v=""/>
    <s v="4800002778"/>
    <s v="500"/>
    <d v="2024-12-10T00:00:00"/>
    <s v=""/>
    <s v=""/>
    <d v="2024-12-12T00:00:00"/>
    <n v="0"/>
    <n v="0"/>
    <s v=""/>
    <n v="2"/>
    <n v="2"/>
    <n v="2"/>
    <n v="0"/>
    <n v="0"/>
    <n v="0"/>
    <s v="X"/>
    <s v="0.00"/>
    <s v=""/>
    <x v="0"/>
    <s v=""/>
    <s v="0405607"/>
    <s v=""/>
    <n v="0"/>
    <n v="0"/>
    <m/>
    <s v="7218|JA2584_1001"/>
    <n v="2"/>
    <s v="-"/>
    <m/>
    <s v="YES"/>
    <n v="2"/>
    <s v=""/>
    <s v=""/>
    <n v="0"/>
    <s v="X"/>
    <n v="1"/>
    <s v=""/>
    <s v=""/>
    <s v=""/>
    <s v=""/>
    <n v="12"/>
    <n v="0"/>
    <m/>
    <n v="-414"/>
    <n v="0"/>
    <s v=""/>
    <s v=""/>
  </r>
  <r>
    <n v="212"/>
    <s v="39121410"/>
    <s v="Soporte final RS PRO, para usar con CDK,"/>
    <s v="1101814998"/>
    <s v="1"/>
    <d v="2024-12-11T00:00:00"/>
    <s v=""/>
    <s v="4800002778"/>
    <s v="510"/>
    <d v="2024-12-10T00:00:00"/>
    <s v=""/>
    <s v=""/>
    <d v="2024-12-12T00:00:00"/>
    <n v="0"/>
    <n v="0"/>
    <s v=""/>
    <n v="30"/>
    <n v="30"/>
    <n v="30"/>
    <n v="0"/>
    <n v="0"/>
    <n v="0"/>
    <s v="X"/>
    <s v="0.00"/>
    <s v=""/>
    <x v="0"/>
    <s v=""/>
    <s v="8787556"/>
    <s v=""/>
    <n v="0"/>
    <n v="0"/>
    <m/>
    <s v="7218|JA2588_1001"/>
    <n v="2"/>
    <s v="-"/>
    <m/>
    <s v="YES"/>
    <n v="30"/>
    <s v=""/>
    <s v=""/>
    <n v="0"/>
    <s v="X"/>
    <n v="1"/>
    <s v=""/>
    <s v=""/>
    <s v=""/>
    <s v=""/>
    <n v="12"/>
    <n v="0"/>
    <m/>
    <n v="-414"/>
    <n v="0"/>
    <s v=""/>
    <s v=""/>
  </r>
  <r>
    <n v="213"/>
    <s v="1359900000500"/>
    <s v="COMPRA DIRECTA ELECTRICOS/ELECTRONICOS"/>
    <s v="1101815034"/>
    <s v="1"/>
    <d v="2024-12-11T00:00:00"/>
    <s v=""/>
    <s v="4200590773"/>
    <s v="20"/>
    <d v="2024-12-18T00:00:00"/>
    <d v="2024-12-19T00:00:00"/>
    <s v=""/>
    <d v="2024-12-31T00:00:00"/>
    <n v="30"/>
    <n v="8"/>
    <s v="Liberado"/>
    <n v="1"/>
    <n v="1"/>
    <n v="1"/>
    <n v="0"/>
    <n v="0"/>
    <n v="0"/>
    <s v="X"/>
    <s v="0.00"/>
    <s v=""/>
    <x v="6"/>
    <s v="OTROS FABRICANTES"/>
    <s v="1359900000500"/>
    <s v=""/>
    <n v="0"/>
    <n v="0"/>
    <m/>
    <s v="7218|JA2593_1001"/>
    <n v="13"/>
    <s v="-"/>
    <m/>
    <s v="YES"/>
    <n v="1"/>
    <s v=""/>
    <s v=""/>
    <n v="0"/>
    <s v="X"/>
    <n v="1"/>
    <s v=""/>
    <s v=""/>
    <s v=""/>
    <s v=""/>
    <n v="12"/>
    <n v="0"/>
    <m/>
    <n v="-395"/>
    <n v="0"/>
    <s v=""/>
    <s v=""/>
  </r>
  <r>
    <n v="214"/>
    <s v="39121412"/>
    <s v="Carcasa de conector circular Amphenol Li"/>
    <s v="1101815999"/>
    <s v="1"/>
    <d v="2024-12-12T00:00:00"/>
    <s v=""/>
    <s v="4800002780"/>
    <s v="210"/>
    <d v="2024-12-11T00:00:00"/>
    <s v=""/>
    <s v=""/>
    <d v="2024-12-13T00:00:00"/>
    <n v="0"/>
    <n v="0"/>
    <s v=""/>
    <n v="2"/>
    <n v="2"/>
    <n v="2"/>
    <n v="0"/>
    <n v="0"/>
    <n v="0"/>
    <s v="X"/>
    <s v="0.00"/>
    <s v=""/>
    <x v="0"/>
    <s v=""/>
    <s v="2259365"/>
    <s v=""/>
    <n v="0"/>
    <n v="0"/>
    <m/>
    <s v="7218|JA2582_1001"/>
    <n v="2"/>
    <s v="-"/>
    <m/>
    <s v="YES"/>
    <n v="2"/>
    <s v=""/>
    <s v=""/>
    <n v="0"/>
    <s v="X"/>
    <n v="1"/>
    <s v=""/>
    <s v=""/>
    <s v=""/>
    <s v=""/>
    <n v="12"/>
    <n v="0"/>
    <m/>
    <n v="-413"/>
    <n v="0"/>
    <s v=""/>
    <s v=""/>
  </r>
  <r>
    <n v="215"/>
    <s v="39121412"/>
    <s v="Carcasa de conector circular Amphenol Li"/>
    <s v="1101815999"/>
    <s v="2"/>
    <d v="2024-12-12T00:00:00"/>
    <s v=""/>
    <s v="4800002780"/>
    <s v="220"/>
    <d v="2024-12-11T00:00:00"/>
    <s v=""/>
    <s v=""/>
    <d v="2024-12-13T00:00:00"/>
    <n v="0"/>
    <n v="0"/>
    <s v=""/>
    <n v="1"/>
    <n v="1"/>
    <n v="1"/>
    <n v="0"/>
    <n v="0"/>
    <n v="0"/>
    <s v="X"/>
    <s v="0.00"/>
    <s v=""/>
    <x v="0"/>
    <s v=""/>
    <s v="2067529"/>
    <s v=""/>
    <n v="0"/>
    <n v="0"/>
    <m/>
    <s v="7218|JA2582_1001"/>
    <n v="2"/>
    <s v="-"/>
    <m/>
    <s v="YES"/>
    <n v="1"/>
    <s v=""/>
    <s v=""/>
    <n v="0"/>
    <s v="X"/>
    <n v="1"/>
    <s v=""/>
    <s v=""/>
    <s v=""/>
    <s v=""/>
    <n v="12"/>
    <n v="0"/>
    <m/>
    <n v="-413"/>
    <n v="0"/>
    <s v=""/>
    <s v=""/>
  </r>
  <r>
    <n v="216"/>
    <s v="39121413"/>
    <s v="Conector circular Amphenol Limited Conec"/>
    <s v="1101815999"/>
    <s v="3"/>
    <d v="2024-12-12T00:00:00"/>
    <s v=""/>
    <s v="4800002780"/>
    <s v="230"/>
    <d v="2024-12-11T00:00:00"/>
    <s v=""/>
    <s v=""/>
    <d v="2024-12-13T00:00:00"/>
    <n v="0"/>
    <n v="0"/>
    <s v=""/>
    <n v="1"/>
    <n v="1"/>
    <n v="1"/>
    <n v="0"/>
    <n v="0"/>
    <n v="0"/>
    <s v="X"/>
    <s v="0.00"/>
    <s v=""/>
    <x v="0"/>
    <s v=""/>
    <s v="2368090"/>
    <s v=""/>
    <n v="0"/>
    <n v="0"/>
    <m/>
    <s v="7218|JA2582_1001"/>
    <n v="2"/>
    <s v="-"/>
    <m/>
    <s v="YES"/>
    <n v="1"/>
    <s v=""/>
    <s v=""/>
    <n v="0"/>
    <s v="X"/>
    <n v="1"/>
    <s v=""/>
    <s v=""/>
    <s v=""/>
    <s v=""/>
    <n v="12"/>
    <n v="0"/>
    <m/>
    <n v="-413"/>
    <n v="0"/>
    <s v=""/>
    <s v=""/>
  </r>
  <r>
    <n v="217"/>
    <s v="39121017"/>
    <s v="Unidad de distribuci&amp;#243;n de potencia"/>
    <s v="1101816002"/>
    <s v="1"/>
    <d v="2024-12-12T00:00:00"/>
    <s v=""/>
    <s v="4800002780"/>
    <s v="240"/>
    <d v="2024-12-11T00:00:00"/>
    <s v=""/>
    <s v=""/>
    <d v="2024-12-13T00:00:00"/>
    <n v="0"/>
    <n v="0"/>
    <s v=""/>
    <n v="2"/>
    <n v="2"/>
    <n v="2"/>
    <n v="0"/>
    <n v="0"/>
    <n v="0"/>
    <s v="X"/>
    <s v="0.00"/>
    <s v=""/>
    <x v="0"/>
    <s v=""/>
    <s v="1237430"/>
    <s v=""/>
    <n v="0"/>
    <n v="0"/>
    <m/>
    <s v="7218|JA2580_1001"/>
    <n v="2"/>
    <s v="-"/>
    <m/>
    <s v="YES"/>
    <n v="2"/>
    <s v=""/>
    <s v=""/>
    <n v="0"/>
    <s v="X"/>
    <n v="1"/>
    <s v=""/>
    <s v=""/>
    <s v=""/>
    <s v=""/>
    <n v="12"/>
    <n v="0"/>
    <m/>
    <n v="-413"/>
    <n v="0"/>
    <s v=""/>
    <s v=""/>
  </r>
  <r>
    <n v="218"/>
    <s v="31161816"/>
    <s v="Separador roscado hexagonal Macho/Hembra"/>
    <s v="1101816005"/>
    <s v="1"/>
    <d v="2024-12-12T00:00:00"/>
    <s v=""/>
    <s v="4800002780"/>
    <s v="260"/>
    <d v="2024-12-11T00:00:00"/>
    <s v=""/>
    <s v=""/>
    <d v="2024-12-13T00:00:00"/>
    <n v="0"/>
    <n v="0"/>
    <s v=""/>
    <n v="400"/>
    <n v="400"/>
    <n v="400"/>
    <n v="0"/>
    <n v="0"/>
    <n v="0"/>
    <s v="X"/>
    <s v="0.00"/>
    <s v=""/>
    <x v="0"/>
    <s v=""/>
    <s v="2808985"/>
    <s v=""/>
    <n v="0"/>
    <n v="0"/>
    <m/>
    <s v="7218|JA2583_1001"/>
    <n v="2"/>
    <s v="-"/>
    <m/>
    <s v="YES"/>
    <n v="400"/>
    <s v=""/>
    <s v=""/>
    <n v="0"/>
    <s v="X"/>
    <n v="1"/>
    <s v=""/>
    <s v=""/>
    <s v=""/>
    <s v=""/>
    <n v="12"/>
    <n v="0"/>
    <m/>
    <n v="-413"/>
    <n v="0"/>
    <s v=""/>
    <s v=""/>
  </r>
  <r>
    <n v="219"/>
    <s v="39121321"/>
    <s v="Tuerca en jaula Rittal 2094200 Acero M6"/>
    <s v="1101816005"/>
    <s v="2"/>
    <d v="2024-12-12T00:00:00"/>
    <s v=""/>
    <s v="4800002780"/>
    <s v="270"/>
    <d v="2024-12-11T00:00:00"/>
    <s v=""/>
    <s v=""/>
    <d v="2024-12-13T00:00:00"/>
    <n v="0"/>
    <n v="0"/>
    <s v=""/>
    <n v="150"/>
    <n v="150"/>
    <n v="150"/>
    <n v="0"/>
    <n v="0"/>
    <n v="0"/>
    <s v="X"/>
    <s v="0.00"/>
    <s v=""/>
    <x v="0"/>
    <s v=""/>
    <s v="8262906"/>
    <s v=""/>
    <n v="0"/>
    <n v="0"/>
    <m/>
    <s v="7218|JA2583_1001"/>
    <n v="2"/>
    <s v="-"/>
    <m/>
    <s v="YES"/>
    <n v="150"/>
    <s v=""/>
    <s v=""/>
    <n v="0"/>
    <s v="X"/>
    <n v="1"/>
    <s v=""/>
    <s v=""/>
    <s v=""/>
    <s v=""/>
    <n v="12"/>
    <n v="0"/>
    <m/>
    <n v="-413"/>
    <n v="0"/>
    <s v=""/>
    <s v=""/>
  </r>
  <r>
    <n v="220"/>
    <s v="39121412"/>
    <s v="Carcasa de conector circular Amphenol Li"/>
    <s v="1101816014"/>
    <s v="1"/>
    <d v="2024-12-12T00:00:00"/>
    <s v=""/>
    <s v="4800002780"/>
    <s v="330"/>
    <d v="2024-12-11T00:00:00"/>
    <s v=""/>
    <s v=""/>
    <d v="2024-12-13T00:00:00"/>
    <n v="0"/>
    <n v="0"/>
    <s v=""/>
    <n v="3"/>
    <n v="3"/>
    <n v="3"/>
    <n v="0"/>
    <n v="0"/>
    <n v="0"/>
    <s v="X"/>
    <s v="0.00"/>
    <s v=""/>
    <x v="0"/>
    <s v=""/>
    <s v="2259358"/>
    <s v=""/>
    <n v="0"/>
    <n v="0"/>
    <m/>
    <s v="7218|JA2585_1001"/>
    <n v="2"/>
    <s v="-"/>
    <m/>
    <s v="YES"/>
    <n v="3"/>
    <s v=""/>
    <s v=""/>
    <n v="0"/>
    <s v="X"/>
    <n v="1"/>
    <s v=""/>
    <s v=""/>
    <s v=""/>
    <s v=""/>
    <n v="12"/>
    <n v="0"/>
    <m/>
    <n v="-413"/>
    <n v="0"/>
    <s v=""/>
    <s v=""/>
  </r>
  <r>
    <n v="221"/>
    <s v="1359900000500"/>
    <s v="COMPRA DIRECTA ELECTRICOS/ELECTRONICOS"/>
    <s v="1101816196"/>
    <s v="1"/>
    <d v="2024-12-12T00:00:00"/>
    <s v=""/>
    <s v="4200591157"/>
    <s v="40"/>
    <d v="2024-12-19T00:00:00"/>
    <d v="2024-12-19T00:00:00"/>
    <s v=""/>
    <d v="2025-01-15T00:00:00"/>
    <n v="30"/>
    <n v="8"/>
    <s v="Liberado"/>
    <n v="1"/>
    <n v="1"/>
    <n v="1"/>
    <n v="0"/>
    <n v="0"/>
    <n v="0"/>
    <s v="X"/>
    <s v="0.00"/>
    <s v=""/>
    <x v="6"/>
    <s v="OTROS FABRICANTES"/>
    <s v="1359900000500"/>
    <s v=""/>
    <n v="0"/>
    <n v="0"/>
    <m/>
    <s v="7218|JA2593_1001"/>
    <n v="27"/>
    <s v="-"/>
    <m/>
    <s v="YES"/>
    <n v="1"/>
    <s v=""/>
    <s v=""/>
    <n v="0"/>
    <s v="X"/>
    <n v="1"/>
    <s v=""/>
    <s v=""/>
    <s v=""/>
    <s v=""/>
    <n v="12"/>
    <n v="0"/>
    <m/>
    <n v="-380"/>
    <n v="0"/>
    <s v=""/>
    <s v=""/>
  </r>
  <r>
    <n v="222"/>
    <s v="26121636"/>
    <s v="Cable de alimentaci&amp;#243;n RS PRO Negro"/>
    <s v="1101816380"/>
    <s v="1"/>
    <d v="2024-12-12T00:00:00"/>
    <s v=""/>
    <s v="4800002782"/>
    <s v="220"/>
    <d v="2024-12-12T00:00:00"/>
    <s v=""/>
    <s v=""/>
    <d v="2024-12-13T00:00:00"/>
    <n v="0"/>
    <n v="0"/>
    <s v=""/>
    <n v="15"/>
    <n v="15"/>
    <n v="15"/>
    <n v="0"/>
    <n v="0"/>
    <n v="0"/>
    <s v="X"/>
    <s v="0.00"/>
    <s v=""/>
    <x v="0"/>
    <s v=""/>
    <s v="1789806"/>
    <s v=""/>
    <n v="0"/>
    <n v="0"/>
    <m/>
    <s v="7218|JA2585_1001"/>
    <n v="1"/>
    <s v="-"/>
    <m/>
    <s v="YES"/>
    <n v="15"/>
    <s v=""/>
    <s v=""/>
    <n v="0"/>
    <s v="X"/>
    <n v="1"/>
    <s v=""/>
    <s v=""/>
    <s v=""/>
    <s v=""/>
    <n v="12"/>
    <n v="0"/>
    <m/>
    <n v="-413"/>
    <n v="0"/>
    <s v=""/>
    <s v=""/>
  </r>
  <r>
    <n v="223"/>
    <s v="39121412"/>
    <s v="Carcasa de conector circular Amphenol Li"/>
    <s v="1101816438"/>
    <s v="1"/>
    <d v="2024-12-12T00:00:00"/>
    <s v=""/>
    <s v="4800002783"/>
    <s v="180"/>
    <d v="2024-12-12T00:00:00"/>
    <s v=""/>
    <s v=""/>
    <d v="2024-12-13T00:00:00"/>
    <n v="0"/>
    <n v="0"/>
    <s v=""/>
    <n v="1"/>
    <n v="1"/>
    <n v="1"/>
    <n v="0"/>
    <n v="0"/>
    <n v="0"/>
    <s v="X"/>
    <s v="0.00"/>
    <s v=""/>
    <x v="0"/>
    <s v=""/>
    <s v="2067523"/>
    <s v=""/>
    <n v="0"/>
    <n v="0"/>
    <m/>
    <s v="7218|JA2593_1001"/>
    <n v="1"/>
    <s v="-"/>
    <m/>
    <s v="YES"/>
    <n v="1"/>
    <s v=""/>
    <s v=""/>
    <n v="0"/>
    <s v="X"/>
    <n v="1"/>
    <s v=""/>
    <s v=""/>
    <s v=""/>
    <s v=""/>
    <n v="12"/>
    <n v="0"/>
    <m/>
    <n v="-413"/>
    <n v="0"/>
    <s v=""/>
    <s v=""/>
  </r>
  <r>
    <n v="224"/>
    <s v="39121402"/>
    <s v="Toma Kopp de 2P de color Negro, para Eur"/>
    <s v="1101816438"/>
    <s v="2"/>
    <d v="2024-12-12T00:00:00"/>
    <s v=""/>
    <s v="4800002783"/>
    <s v="190"/>
    <d v="2024-12-12T00:00:00"/>
    <s v=""/>
    <s v=""/>
    <d v="2024-12-13T00:00:00"/>
    <n v="0"/>
    <n v="0"/>
    <s v=""/>
    <n v="3"/>
    <n v="3"/>
    <n v="3"/>
    <n v="0"/>
    <n v="0"/>
    <n v="0"/>
    <s v="X"/>
    <s v="0.00"/>
    <s v=""/>
    <x v="0"/>
    <s v=""/>
    <s v="2425811"/>
    <s v=""/>
    <n v="0"/>
    <n v="0"/>
    <m/>
    <s v="7218|JA2593_1001"/>
    <n v="1"/>
    <s v="-"/>
    <m/>
    <s v="YES"/>
    <n v="3"/>
    <s v=""/>
    <s v=""/>
    <n v="0"/>
    <s v="X"/>
    <n v="1"/>
    <s v=""/>
    <s v=""/>
    <s v=""/>
    <s v=""/>
    <n v="12"/>
    <n v="0"/>
    <m/>
    <n v="-413"/>
    <n v="0"/>
    <s v=""/>
    <s v=""/>
  </r>
  <r>
    <n v="225"/>
    <s v="39121432"/>
    <s v="Contacto del conector circular Amphenol"/>
    <s v="1101816438"/>
    <s v="3"/>
    <d v="2024-12-12T00:00:00"/>
    <s v=""/>
    <s v="4800002783"/>
    <s v="200"/>
    <d v="2024-12-12T00:00:00"/>
    <s v=""/>
    <s v=""/>
    <d v="2024-12-13T00:00:00"/>
    <n v="0"/>
    <n v="0"/>
    <s v=""/>
    <n v="400"/>
    <n v="400"/>
    <n v="400"/>
    <n v="0"/>
    <n v="0"/>
    <n v="0"/>
    <s v="X"/>
    <s v="0.00"/>
    <s v=""/>
    <x v="0"/>
    <s v=""/>
    <s v="6918897"/>
    <s v=""/>
    <n v="0"/>
    <n v="0"/>
    <m/>
    <s v="7218|JA2593_1001"/>
    <n v="1"/>
    <s v="-"/>
    <m/>
    <s v="YES"/>
    <n v="400"/>
    <s v=""/>
    <s v=""/>
    <n v="0"/>
    <s v="X"/>
    <n v="1"/>
    <s v=""/>
    <s v=""/>
    <s v=""/>
    <s v=""/>
    <n v="12"/>
    <n v="0"/>
    <m/>
    <n v="-413"/>
    <n v="0"/>
    <s v=""/>
    <s v=""/>
  </r>
  <r>
    <n v="226"/>
    <s v="39121432"/>
    <s v="Terminal de leng&amp;#252;eta hembra TE Conn"/>
    <s v="1101816438"/>
    <s v="4"/>
    <d v="2024-12-12T00:00:00"/>
    <s v=""/>
    <s v="4800002783"/>
    <s v="210"/>
    <d v="2024-12-12T00:00:00"/>
    <s v=""/>
    <s v=""/>
    <d v="2024-12-13T00:00:00"/>
    <n v="0"/>
    <n v="0"/>
    <s v=""/>
    <n v="200"/>
    <n v="200"/>
    <n v="200"/>
    <n v="0"/>
    <n v="0"/>
    <n v="0"/>
    <s v="X"/>
    <s v="0.00"/>
    <s v=""/>
    <x v="0"/>
    <s v=""/>
    <s v="7197145"/>
    <s v=""/>
    <n v="0"/>
    <n v="0"/>
    <m/>
    <s v="7218|JA2593_1001"/>
    <n v="1"/>
    <s v="-"/>
    <m/>
    <s v="YES"/>
    <n v="200"/>
    <s v=""/>
    <s v=""/>
    <n v="0"/>
    <s v="X"/>
    <n v="1"/>
    <s v=""/>
    <s v=""/>
    <s v=""/>
    <s v=""/>
    <n v="12"/>
    <n v="0"/>
    <m/>
    <n v="-413"/>
    <n v="0"/>
    <s v=""/>
    <s v=""/>
  </r>
  <r>
    <n v="227"/>
    <s v="39121413"/>
    <s v="Conector circular Amphenol Limited Conec"/>
    <s v="1101816944"/>
    <s v="1"/>
    <d v="2024-12-13T00:00:00"/>
    <s v=""/>
    <s v="4800002784"/>
    <s v="450"/>
    <d v="2024-12-12T00:00:00"/>
    <s v=""/>
    <s v=""/>
    <d v="2024-12-14T00:00:00"/>
    <n v="0"/>
    <n v="0"/>
    <s v=""/>
    <n v="1"/>
    <n v="1"/>
    <n v="1"/>
    <n v="0"/>
    <n v="0"/>
    <n v="0"/>
    <s v="X"/>
    <s v="0.00"/>
    <s v=""/>
    <x v="0"/>
    <s v=""/>
    <s v="2368158"/>
    <s v=""/>
    <n v="0"/>
    <n v="0"/>
    <m/>
    <s v="7218|JA2593_1001"/>
    <n v="2"/>
    <s v="-"/>
    <m/>
    <s v="YES"/>
    <n v="1"/>
    <s v=""/>
    <s v=""/>
    <n v="0"/>
    <s v="X"/>
    <n v="1"/>
    <s v=""/>
    <s v=""/>
    <s v=""/>
    <s v=""/>
    <n v="12"/>
    <n v="0"/>
    <m/>
    <n v="-412"/>
    <n v="0"/>
    <s v=""/>
    <s v=""/>
  </r>
  <r>
    <n v="228"/>
    <s v="1709800000500"/>
    <s v="COMPRA DIRECTA FERRETERIA Y HERRAMIENTAS"/>
    <s v="1101817454"/>
    <s v="1"/>
    <d v="2024-12-16T00:00:00"/>
    <s v=""/>
    <s v="4200591887"/>
    <s v="20"/>
    <d v="2025-01-02T00:00:00"/>
    <d v="2025-01-08T00:00:00"/>
    <s v=""/>
    <d v="2025-01-17T00:00:00"/>
    <n v="30"/>
    <n v="8"/>
    <s v="Liberado"/>
    <n v="1"/>
    <n v="1"/>
    <n v="1"/>
    <n v="0"/>
    <n v="0"/>
    <n v="0"/>
    <s v="X"/>
    <s v="0.00"/>
    <s v=""/>
    <x v="16"/>
    <s v="OTROS FABRICANTES"/>
    <s v="1709800000500"/>
    <s v=""/>
    <n v="0"/>
    <n v="0"/>
    <m/>
    <s v="7218|JA2593_1001"/>
    <n v="15"/>
    <s v="-"/>
    <m/>
    <s v="YES"/>
    <n v="1"/>
    <s v=""/>
    <s v=""/>
    <n v="0"/>
    <s v="X"/>
    <n v="1"/>
    <s v=""/>
    <s v=""/>
    <s v=""/>
    <s v=""/>
    <n v="12"/>
    <n v="0"/>
    <m/>
    <n v="-378"/>
    <n v="0"/>
    <s v=""/>
    <s v=""/>
  </r>
  <r>
    <n v="229"/>
    <s v="43211609"/>
    <s v="USB C to DisplayPort Adapter - 8K/5K/4K"/>
    <s v="1101817910"/>
    <s v="1"/>
    <d v="2024-12-17T00:00:00"/>
    <s v=""/>
    <s v="4800002788"/>
    <s v="40"/>
    <d v="2024-12-17T00:00:00"/>
    <s v=""/>
    <s v=""/>
    <d v="2024-12-18T00:00:00"/>
    <n v="0"/>
    <n v="0"/>
    <s v=""/>
    <n v="4"/>
    <n v="4"/>
    <n v="4"/>
    <n v="0"/>
    <n v="0"/>
    <n v="0"/>
    <s v="X"/>
    <s v="0.00"/>
    <s v=""/>
    <x v="0"/>
    <s v=""/>
    <s v="2133167"/>
    <s v=""/>
    <n v="0"/>
    <n v="0"/>
    <m/>
    <s v="7218|JA2585_1001"/>
    <n v="1"/>
    <s v="-"/>
    <m/>
    <s v="YES"/>
    <n v="4"/>
    <s v=""/>
    <s v=""/>
    <n v="0"/>
    <s v="X"/>
    <n v="1"/>
    <s v=""/>
    <s v=""/>
    <s v=""/>
    <s v=""/>
    <n v="12"/>
    <n v="0"/>
    <m/>
    <n v="-408"/>
    <n v="0"/>
    <s v=""/>
    <s v=""/>
  </r>
  <r>
    <n v="230"/>
    <s v="26121522"/>
    <s v="Cable para Entornos Hostiles TE Connecti"/>
    <s v="1101817997"/>
    <s v="1"/>
    <d v="2024-12-17T00:00:00"/>
    <s v=""/>
    <s v="4800002788"/>
    <s v="200"/>
    <d v="2024-12-17T00:00:00"/>
    <s v=""/>
    <s v=""/>
    <d v="2024-12-18T00:00:00"/>
    <n v="0"/>
    <n v="0"/>
    <s v=""/>
    <n v="3"/>
    <n v="3"/>
    <n v="3"/>
    <n v="0"/>
    <n v="0"/>
    <n v="0"/>
    <s v="X"/>
    <s v="0.00"/>
    <s v=""/>
    <x v="0"/>
    <s v=""/>
    <s v="2291422"/>
    <s v=""/>
    <n v="0"/>
    <n v="0"/>
    <m/>
    <s v="7218|JA2593_1001"/>
    <n v="1"/>
    <s v="-"/>
    <m/>
    <s v="YES"/>
    <n v="3"/>
    <s v=""/>
    <s v=""/>
    <n v="0"/>
    <s v="X"/>
    <n v="1"/>
    <s v=""/>
    <s v=""/>
    <s v=""/>
    <s v=""/>
    <n v="12"/>
    <n v="0"/>
    <m/>
    <n v="-408"/>
    <n v="0"/>
    <s v=""/>
    <s v=""/>
  </r>
  <r>
    <n v="231"/>
    <s v="1359900000500"/>
    <s v="COMPRA DIRECTA ELECTRICOS/ELECTRONICOS"/>
    <s v="1101818117"/>
    <s v="1"/>
    <d v="2024-12-17T00:00:00"/>
    <s v=""/>
    <s v="4200591966"/>
    <s v="10"/>
    <d v="2025-01-03T00:00:00"/>
    <d v="2025-01-10T00:00:00"/>
    <s v=""/>
    <d v="2025-01-17T00:00:00"/>
    <n v="30"/>
    <n v="8"/>
    <s v="Liberado"/>
    <n v="1"/>
    <n v="1"/>
    <n v="1"/>
    <n v="0"/>
    <n v="0"/>
    <n v="0"/>
    <s v="X"/>
    <s v="0.00"/>
    <s v=""/>
    <x v="4"/>
    <s v="OTROS FABRICANTES"/>
    <s v="1359900000500"/>
    <s v=""/>
    <n v="0"/>
    <n v="0"/>
    <m/>
    <s v="7218|JA2593_1001"/>
    <n v="14"/>
    <s v="-"/>
    <m/>
    <s v="YES"/>
    <n v="1"/>
    <s v=""/>
    <s v=""/>
    <n v="0"/>
    <s v="X"/>
    <n v="1"/>
    <s v=""/>
    <s v=""/>
    <s v=""/>
    <s v=""/>
    <n v="12"/>
    <n v="0"/>
    <m/>
    <n v="-378"/>
    <n v="0"/>
    <s v=""/>
    <s v=""/>
  </r>
  <r>
    <n v="232"/>
    <s v="1359900000500"/>
    <s v="COMPRA DIRECTA ELECTRICOS/ELECTRONICOS"/>
    <s v="1101818117"/>
    <s v="2"/>
    <d v="2024-12-17T00:00:00"/>
    <s v=""/>
    <s v="4200591966"/>
    <s v="20"/>
    <d v="2025-01-03T00:00:00"/>
    <d v="2025-01-10T00:00:00"/>
    <s v=""/>
    <d v="2025-01-17T00:00:00"/>
    <n v="30"/>
    <n v="8"/>
    <s v="Liberado"/>
    <n v="1"/>
    <n v="1"/>
    <n v="1"/>
    <n v="0"/>
    <n v="0"/>
    <n v="0"/>
    <s v="X"/>
    <s v="0.00"/>
    <s v=""/>
    <x v="4"/>
    <s v="OTROS FABRICANTES"/>
    <s v="1359900000500"/>
    <s v=""/>
    <n v="0"/>
    <n v="0"/>
    <m/>
    <s v="7218|JA2593_1001"/>
    <n v="14"/>
    <s v="-"/>
    <m/>
    <s v="YES"/>
    <n v="1"/>
    <s v=""/>
    <s v=""/>
    <n v="0"/>
    <s v="X"/>
    <n v="1"/>
    <s v=""/>
    <s v=""/>
    <s v=""/>
    <s v=""/>
    <n v="12"/>
    <n v="0"/>
    <m/>
    <n v="-378"/>
    <n v="0"/>
    <s v=""/>
    <s v=""/>
  </r>
  <r>
    <n v="233"/>
    <s v="1359900000500"/>
    <s v="COMPRA DIRECTA ELECTRICOS/ELECTRONICOS"/>
    <s v="1101818117"/>
    <s v="3"/>
    <d v="2024-12-17T00:00:00"/>
    <s v=""/>
    <s v="4200591966"/>
    <s v="30"/>
    <d v="2025-01-03T00:00:00"/>
    <d v="2025-01-10T00:00:00"/>
    <s v=""/>
    <d v="2025-01-17T00:00:00"/>
    <n v="30"/>
    <n v="8"/>
    <s v="Liberado"/>
    <n v="1"/>
    <n v="1"/>
    <n v="1"/>
    <n v="0"/>
    <n v="0"/>
    <n v="0"/>
    <s v="X"/>
    <s v="0.00"/>
    <s v=""/>
    <x v="4"/>
    <s v="OTROS FABRICANTES"/>
    <s v="1359900000500"/>
    <s v=""/>
    <n v="0"/>
    <n v="0"/>
    <m/>
    <s v="7218|JA2593_1001"/>
    <n v="14"/>
    <s v="-"/>
    <m/>
    <s v="YES"/>
    <n v="1"/>
    <s v=""/>
    <s v=""/>
    <n v="0"/>
    <s v="X"/>
    <n v="1"/>
    <s v=""/>
    <s v=""/>
    <s v=""/>
    <s v=""/>
    <n v="12"/>
    <n v="0"/>
    <m/>
    <n v="-378"/>
    <n v="0"/>
    <s v=""/>
    <s v=""/>
  </r>
  <r>
    <n v="234"/>
    <s v="39121431"/>
    <s v="Tap&amp;#243;n ciego para prensaestopas RS P"/>
    <s v="1101818562"/>
    <s v="1"/>
    <d v="2024-12-18T00:00:00"/>
    <s v=""/>
    <s v="4800002788"/>
    <s v="770"/>
    <d v="2024-12-17T00:00:00"/>
    <s v=""/>
    <s v=""/>
    <d v="2024-12-19T00:00:00"/>
    <n v="0"/>
    <n v="0"/>
    <s v=""/>
    <n v="4"/>
    <n v="4"/>
    <n v="4"/>
    <n v="0"/>
    <n v="0"/>
    <n v="0"/>
    <s v="X"/>
    <s v="0.00"/>
    <s v=""/>
    <x v="0"/>
    <s v=""/>
    <s v="8178855"/>
    <s v=""/>
    <n v="0"/>
    <n v="0"/>
    <m/>
    <s v="7218|JA2582_1001"/>
    <n v="2"/>
    <s v="-"/>
    <m/>
    <s v="YES"/>
    <n v="4"/>
    <s v=""/>
    <s v=""/>
    <n v="0"/>
    <s v="X"/>
    <n v="1"/>
    <s v=""/>
    <s v=""/>
    <s v=""/>
    <s v=""/>
    <n v="12"/>
    <n v="0"/>
    <m/>
    <n v="-407"/>
    <n v="0"/>
    <s v=""/>
    <s v=""/>
  </r>
  <r>
    <n v="235"/>
    <s v="39121029"/>
    <s v="Transformador de montaje en chasis RS PR"/>
    <s v="1101818562"/>
    <s v="2"/>
    <d v="2024-12-18T00:00:00"/>
    <s v=""/>
    <s v="4800002788"/>
    <s v="780"/>
    <d v="2024-12-17T00:00:00"/>
    <s v=""/>
    <s v=""/>
    <d v="2024-12-19T00:00:00"/>
    <n v="0"/>
    <n v="0"/>
    <s v=""/>
    <n v="1"/>
    <n v="1"/>
    <n v="1"/>
    <n v="0"/>
    <n v="0"/>
    <n v="0"/>
    <s v="X"/>
    <s v="0.00"/>
    <s v=""/>
    <x v="0"/>
    <s v=""/>
    <s v="0504313"/>
    <s v=""/>
    <n v="0"/>
    <n v="0"/>
    <m/>
    <s v="7218|JA2582_1001"/>
    <n v="2"/>
    <s v="-"/>
    <m/>
    <s v="YES"/>
    <n v="1"/>
    <s v=""/>
    <s v=""/>
    <n v="0"/>
    <s v="X"/>
    <n v="1"/>
    <s v=""/>
    <s v=""/>
    <s v=""/>
    <s v=""/>
    <n v="12"/>
    <n v="0"/>
    <m/>
    <n v="-407"/>
    <n v="0"/>
    <s v=""/>
    <s v=""/>
  </r>
  <r>
    <n v="236"/>
    <s v="26121636"/>
    <s v="Cable de alimentaci&amp;#243;n RS PRO Negro"/>
    <s v="1101818684"/>
    <s v="1"/>
    <d v="2024-12-18T00:00:00"/>
    <s v=""/>
    <s v="4800002790"/>
    <s v="10"/>
    <d v="2024-12-18T00:00:00"/>
    <s v=""/>
    <s v=""/>
    <d v="2024-12-19T00:00:00"/>
    <n v="0"/>
    <n v="0"/>
    <s v=""/>
    <n v="15"/>
    <n v="15"/>
    <n v="15"/>
    <n v="0"/>
    <n v="0"/>
    <n v="0"/>
    <s v="X"/>
    <s v="0.00"/>
    <s v=""/>
    <x v="0"/>
    <s v=""/>
    <s v="1789806"/>
    <s v=""/>
    <n v="0"/>
    <n v="0"/>
    <m/>
    <s v="7218|JA2585_1001"/>
    <n v="1"/>
    <s v="-"/>
    <m/>
    <s v="YES"/>
    <n v="15"/>
    <s v=""/>
    <s v=""/>
    <n v="0"/>
    <s v="X"/>
    <n v="1"/>
    <s v=""/>
    <s v=""/>
    <s v=""/>
    <s v=""/>
    <n v="12"/>
    <n v="0"/>
    <m/>
    <n v="-407"/>
    <n v="0"/>
    <s v=""/>
    <s v=""/>
  </r>
  <r>
    <n v="237"/>
    <s v="27113204"/>
    <s v="Herramienta de extracci&amp;#243;n Molex 11-"/>
    <s v="1101818694"/>
    <s v="1"/>
    <d v="2024-12-18T00:00:00"/>
    <s v=""/>
    <s v="4800002790"/>
    <s v="20"/>
    <d v="2024-12-18T00:00:00"/>
    <s v=""/>
    <s v=""/>
    <d v="2024-12-19T00:00:00"/>
    <n v="0"/>
    <n v="0"/>
    <s v=""/>
    <n v="2"/>
    <n v="2"/>
    <n v="2"/>
    <n v="0"/>
    <n v="0"/>
    <n v="0"/>
    <s v="X"/>
    <s v="0.00"/>
    <s v=""/>
    <x v="0"/>
    <s v=""/>
    <s v="2155900"/>
    <s v=""/>
    <n v="0"/>
    <n v="0"/>
    <m/>
    <s v="7218|JA2592_1001"/>
    <n v="1"/>
    <s v="-"/>
    <m/>
    <s v="YES"/>
    <n v="2"/>
    <s v=""/>
    <s v=""/>
    <n v="0"/>
    <s v="X"/>
    <n v="1"/>
    <s v=""/>
    <s v=""/>
    <s v=""/>
    <s v=""/>
    <n v="12"/>
    <n v="0"/>
    <m/>
    <n v="-407"/>
    <n v="0"/>
    <s v=""/>
    <s v=""/>
  </r>
  <r>
    <n v="238"/>
    <s v="39121413"/>
    <s v="Conector circular Amphenol Limited Conec"/>
    <s v="1101818821"/>
    <s v="1"/>
    <d v="2024-12-18T00:00:00"/>
    <s v=""/>
    <s v="4800002790"/>
    <s v="150"/>
    <d v="2024-12-18T00:00:00"/>
    <s v=""/>
    <s v=""/>
    <d v="2024-12-19T00:00:00"/>
    <n v="0"/>
    <n v="0"/>
    <s v=""/>
    <n v="1"/>
    <n v="1"/>
    <n v="1"/>
    <n v="0"/>
    <n v="0"/>
    <n v="0"/>
    <s v="X"/>
    <s v="0.00"/>
    <s v=""/>
    <x v="0"/>
    <s v=""/>
    <s v="2368090"/>
    <s v=""/>
    <n v="0"/>
    <n v="0"/>
    <m/>
    <s v="7218|JA2593_1001"/>
    <n v="1"/>
    <s v="-"/>
    <m/>
    <s v="YES"/>
    <n v="1"/>
    <s v=""/>
    <s v=""/>
    <n v="0"/>
    <s v="X"/>
    <n v="1"/>
    <s v=""/>
    <s v=""/>
    <s v=""/>
    <s v=""/>
    <n v="12"/>
    <n v="0"/>
    <m/>
    <n v="-407"/>
    <n v="0"/>
    <s v=""/>
    <s v=""/>
  </r>
  <r>
    <n v="239"/>
    <s v="31161816"/>
    <s v="Separador roscado hexagonal Macho/Hembra"/>
    <s v="1101818821"/>
    <s v="2"/>
    <d v="2024-12-18T00:00:00"/>
    <s v=""/>
    <s v="4800002790"/>
    <s v="160"/>
    <d v="2024-12-18T00:00:00"/>
    <s v=""/>
    <s v=""/>
    <d v="2024-12-19T00:00:00"/>
    <n v="0"/>
    <n v="0"/>
    <s v=""/>
    <n v="100"/>
    <n v="100"/>
    <n v="100"/>
    <n v="0"/>
    <n v="0"/>
    <n v="0"/>
    <s v="X"/>
    <s v="0.00"/>
    <s v=""/>
    <x v="0"/>
    <s v=""/>
    <s v="2808985"/>
    <s v=""/>
    <n v="0"/>
    <n v="0"/>
    <m/>
    <s v="7218|JA2593_1001"/>
    <n v="1"/>
    <s v="-"/>
    <m/>
    <s v="YES"/>
    <n v="100"/>
    <s v=""/>
    <s v=""/>
    <n v="0"/>
    <s v="X"/>
    <n v="1"/>
    <s v=""/>
    <s v=""/>
    <s v=""/>
    <s v=""/>
    <n v="12"/>
    <n v="0"/>
    <m/>
    <n v="-407"/>
    <n v="0"/>
    <s v=""/>
    <s v=""/>
  </r>
  <r>
    <n v="240"/>
    <s v="39121412"/>
    <s v="Carcasa de conector circular Amphenol Li"/>
    <s v="1101818821"/>
    <s v="3"/>
    <d v="2024-12-18T00:00:00"/>
    <s v=""/>
    <s v="4800002790"/>
    <s v="170"/>
    <d v="2024-12-18T00:00:00"/>
    <s v=""/>
    <s v=""/>
    <d v="2024-12-19T00:00:00"/>
    <n v="0"/>
    <n v="0"/>
    <s v=""/>
    <n v="1"/>
    <n v="1"/>
    <n v="1"/>
    <n v="0"/>
    <n v="0"/>
    <n v="0"/>
    <s v="X"/>
    <s v="0.00"/>
    <s v=""/>
    <x v="0"/>
    <s v=""/>
    <s v="2067529"/>
    <s v=""/>
    <n v="0"/>
    <n v="0"/>
    <m/>
    <s v="7218|JA2593_1001"/>
    <n v="1"/>
    <s v="-"/>
    <m/>
    <s v="YES"/>
    <n v="1"/>
    <s v=""/>
    <s v=""/>
    <n v="0"/>
    <s v="X"/>
    <n v="1"/>
    <s v=""/>
    <s v=""/>
    <s v=""/>
    <s v=""/>
    <n v="12"/>
    <n v="0"/>
    <m/>
    <n v="-407"/>
    <n v="0"/>
    <s v=""/>
    <s v=""/>
  </r>
  <r>
    <n v="241"/>
    <s v="39121708"/>
    <s v="Carril DIN Sin perforar de Acero Phoenix"/>
    <s v="1101819705"/>
    <s v="1"/>
    <d v="2024-12-20T00:00:00"/>
    <s v=""/>
    <s v="4800002796"/>
    <s v="70"/>
    <d v="2024-12-19T00:00:00"/>
    <s v=""/>
    <s v=""/>
    <d v="2024-12-21T00:00:00"/>
    <n v="0"/>
    <n v="0"/>
    <s v=""/>
    <n v="1"/>
    <n v="1"/>
    <n v="1"/>
    <n v="0"/>
    <n v="0"/>
    <n v="0"/>
    <s v="X"/>
    <s v="0.00"/>
    <s v=""/>
    <x v="0"/>
    <s v=""/>
    <s v="8039609"/>
    <s v=""/>
    <n v="0"/>
    <n v="0"/>
    <m/>
    <s v="7218|JA2582_1001"/>
    <n v="2"/>
    <s v="-"/>
    <m/>
    <s v="YES"/>
    <n v="1"/>
    <s v=""/>
    <s v=""/>
    <n v="0"/>
    <s v="X"/>
    <n v="1"/>
    <s v=""/>
    <s v=""/>
    <s v=""/>
    <s v=""/>
    <n v="12"/>
    <n v="0"/>
    <m/>
    <n v="-405"/>
    <n v="0"/>
    <s v=""/>
    <s v=""/>
  </r>
  <r>
    <n v="242"/>
    <s v="1359900000500"/>
    <s v="COMPRA DIRECTA ELECTRICOS/ELECTRONICOS"/>
    <s v="1101819790"/>
    <s v="1"/>
    <d v="2024-12-20T00:00:00"/>
    <s v=""/>
    <s v="4200592399"/>
    <s v="10"/>
    <d v="2025-01-09T00:00:00"/>
    <d v="2025-01-10T00:00:00"/>
    <s v=""/>
    <d v="2025-01-24T00:00:00"/>
    <n v="30"/>
    <n v="8"/>
    <s v="Liberado"/>
    <n v="1"/>
    <n v="1"/>
    <n v="1"/>
    <n v="0"/>
    <n v="0"/>
    <n v="0"/>
    <s v="X"/>
    <s v="0.00"/>
    <s v=""/>
    <x v="4"/>
    <s v="OTROS FABRICANTES"/>
    <s v="1359900000500"/>
    <s v=""/>
    <n v="0"/>
    <n v="0"/>
    <m/>
    <s v="7218|JA2593_1001"/>
    <n v="15"/>
    <s v="-"/>
    <m/>
    <s v="YES"/>
    <n v="1"/>
    <s v=""/>
    <s v=""/>
    <n v="0"/>
    <s v="X"/>
    <n v="1"/>
    <s v=""/>
    <s v=""/>
    <s v=""/>
    <s v=""/>
    <n v="12"/>
    <n v="0"/>
    <m/>
    <n v="-371"/>
    <n v="0"/>
    <s v=""/>
    <s v=""/>
  </r>
  <r>
    <n v="243"/>
    <s v=""/>
    <s v="AMPLIACIÓN DDP_03-DISEÑO Y SIM.MECÁNICA"/>
    <s v="1101821545"/>
    <s v="1"/>
    <d v="2025-01-07T00:00:00"/>
    <s v=""/>
    <s v="4300338740"/>
    <s v="10"/>
    <d v="2025-01-16T00:00:00"/>
    <d v="2025-03-28T00:00:00"/>
    <s v=""/>
    <d v="2025-08-30T00:00:00"/>
    <n v="0"/>
    <n v="0"/>
    <s v="Liberado"/>
    <n v="1"/>
    <n v="1"/>
    <n v="0"/>
    <n v="0"/>
    <n v="0"/>
    <n v="0"/>
    <s v="X"/>
    <s v="3566.08"/>
    <s v=""/>
    <x v="17"/>
    <s v=""/>
    <s v=""/>
    <s v=""/>
    <n v="1"/>
    <n v="1"/>
    <m/>
    <s v="7218|S24B05_P10261"/>
    <n v="226"/>
    <s v="-"/>
    <m/>
    <s v="YES"/>
    <n v="0"/>
    <s v=""/>
    <s v=""/>
    <n v="0"/>
    <s v="X"/>
    <n v="1"/>
    <s v=""/>
    <s v=""/>
    <s v=""/>
    <s v=""/>
    <n v="1"/>
    <n v="0"/>
    <m/>
    <n v="-153"/>
    <n v="0"/>
    <s v=""/>
    <s v=""/>
  </r>
  <r>
    <n v="244"/>
    <s v=""/>
    <s v="MONTAJE SIMULADOR A320"/>
    <s v="1101821694"/>
    <s v="1"/>
    <d v="2025-01-07T00:00:00"/>
    <s v=""/>
    <s v="4300338521"/>
    <s v="20"/>
    <d v="2025-01-13T00:00:00"/>
    <d v="2025-01-16T00:00:00"/>
    <s v=""/>
    <d v="2025-01-30T00:00:00"/>
    <n v="0"/>
    <n v="0"/>
    <s v="Liberado"/>
    <n v="1"/>
    <n v="1"/>
    <n v="0"/>
    <n v="0"/>
    <n v="0"/>
    <n v="0"/>
    <s v="X"/>
    <s v="0.00"/>
    <s v=""/>
    <x v="3"/>
    <s v=""/>
    <s v=""/>
    <s v=""/>
    <n v="0"/>
    <n v="0"/>
    <m/>
    <s v="7218|JA2593_1001"/>
    <n v="17"/>
    <s v="-"/>
    <m/>
    <s v="YES"/>
    <n v="0"/>
    <s v=""/>
    <s v=""/>
    <n v="0"/>
    <s v="X"/>
    <n v="1"/>
    <s v=""/>
    <s v=""/>
    <s v=""/>
    <s v=""/>
    <n v="1"/>
    <n v="0"/>
    <m/>
    <n v="-365"/>
    <n v="0"/>
    <s v=""/>
    <s v=""/>
  </r>
  <r>
    <n v="245"/>
    <s v=""/>
    <s v="MONTAJE SIMULADOR A320"/>
    <s v="1101821698"/>
    <s v="1"/>
    <d v="2025-01-07T00:00:00"/>
    <s v=""/>
    <s v="4300338521"/>
    <s v="30"/>
    <d v="2025-01-13T00:00:00"/>
    <d v="2025-01-16T00:00:00"/>
    <s v=""/>
    <d v="2025-01-30T00:00:00"/>
    <n v="0"/>
    <n v="0"/>
    <s v="Liberado"/>
    <n v="1"/>
    <n v="1"/>
    <n v="0"/>
    <n v="0"/>
    <n v="0"/>
    <n v="0"/>
    <s v="X"/>
    <s v="0.00"/>
    <s v=""/>
    <x v="3"/>
    <s v=""/>
    <s v=""/>
    <s v=""/>
    <n v="0"/>
    <n v="0"/>
    <m/>
    <s v="7218|JA2593_1001"/>
    <n v="17"/>
    <s v="-"/>
    <m/>
    <s v="YES"/>
    <n v="0"/>
    <s v=""/>
    <s v=""/>
    <n v="0"/>
    <s v="X"/>
    <n v="1"/>
    <s v=""/>
    <s v=""/>
    <s v=""/>
    <s v=""/>
    <n v="1"/>
    <n v="0"/>
    <m/>
    <n v="-365"/>
    <n v="0"/>
    <s v=""/>
    <s v=""/>
  </r>
  <r>
    <n v="246"/>
    <s v=""/>
    <s v="COSLADA MONTAJE SIMULADOR A320"/>
    <s v="1101821730"/>
    <s v="1"/>
    <d v="2025-01-07T00:00:00"/>
    <s v=""/>
    <s v="4300338537"/>
    <s v="20"/>
    <d v="2025-01-13T00:00:00"/>
    <d v="2025-01-20T00:00:00"/>
    <s v=""/>
    <d v="2025-01-30T00:00:00"/>
    <n v="0"/>
    <n v="0"/>
    <s v="Liberado"/>
    <n v="1"/>
    <n v="1"/>
    <n v="0"/>
    <n v="0"/>
    <n v="0"/>
    <n v="0"/>
    <s v="X"/>
    <s v="0.00"/>
    <s v=""/>
    <x v="18"/>
    <s v=""/>
    <s v=""/>
    <s v=""/>
    <n v="0"/>
    <n v="0"/>
    <m/>
    <s v="7218|JA2593_1001"/>
    <n v="17"/>
    <s v="-"/>
    <m/>
    <s v="YES"/>
    <n v="0"/>
    <s v=""/>
    <s v=""/>
    <n v="0"/>
    <s v="X"/>
    <n v="1"/>
    <s v=""/>
    <s v=""/>
    <s v=""/>
    <s v=""/>
    <n v="1"/>
    <n v="0"/>
    <m/>
    <n v="-365"/>
    <n v="0"/>
    <s v=""/>
    <s v=""/>
  </r>
  <r>
    <n v="247"/>
    <s v=""/>
    <s v="MONTAJE SIMULADOR A320"/>
    <s v="1101821760"/>
    <s v="1"/>
    <d v="2025-01-07T00:00:00"/>
    <s v=""/>
    <s v="4300338520"/>
    <s v="30"/>
    <d v="2025-01-13T00:00:00"/>
    <d v="2025-01-13T00:00:00"/>
    <s v=""/>
    <d v="2025-01-30T00:00:00"/>
    <n v="0"/>
    <n v="0"/>
    <s v="Liberado"/>
    <n v="1"/>
    <n v="1"/>
    <n v="0"/>
    <n v="0"/>
    <n v="0"/>
    <n v="0"/>
    <s v="X"/>
    <s v="0.00"/>
    <s v=""/>
    <x v="19"/>
    <s v=""/>
    <s v=""/>
    <s v=""/>
    <n v="0"/>
    <n v="0"/>
    <m/>
    <s v="7218|JA2594_1001"/>
    <n v="17"/>
    <s v="-"/>
    <m/>
    <s v="YES"/>
    <n v="0"/>
    <s v=""/>
    <s v=""/>
    <n v="0"/>
    <s v="X"/>
    <n v="1"/>
    <s v=""/>
    <s v=""/>
    <s v=""/>
    <s v=""/>
    <n v="1"/>
    <n v="0"/>
    <m/>
    <n v="-365"/>
    <n v="0"/>
    <s v=""/>
    <s v=""/>
  </r>
  <r>
    <n v="248"/>
    <s v="39121708"/>
    <s v="Carril DIN Perforado RS PRO, dim. 2m x 3"/>
    <s v="1101822039"/>
    <s v="1"/>
    <d v="2025-01-08T00:00:00"/>
    <s v=""/>
    <s v="4800002802"/>
    <s v="380"/>
    <d v="2025-01-07T00:00:00"/>
    <s v=""/>
    <s v=""/>
    <d v="2025-01-09T00:00:00"/>
    <n v="0"/>
    <n v="0"/>
    <s v=""/>
    <n v="1"/>
    <n v="1"/>
    <n v="1"/>
    <n v="0"/>
    <n v="0"/>
    <n v="0"/>
    <s v="X"/>
    <s v="0.00"/>
    <s v=""/>
    <x v="0"/>
    <s v=""/>
    <s v="2258315"/>
    <s v=""/>
    <n v="0"/>
    <n v="0"/>
    <m/>
    <s v="7218|JA2593_1001"/>
    <n v="2"/>
    <s v="-"/>
    <m/>
    <s v="YES"/>
    <n v="1"/>
    <s v=""/>
    <s v=""/>
    <n v="0"/>
    <s v="X"/>
    <n v="1"/>
    <s v=""/>
    <s v=""/>
    <s v=""/>
    <s v=""/>
    <n v="1"/>
    <n v="0"/>
    <m/>
    <n v="-386"/>
    <n v="0"/>
    <s v=""/>
    <s v=""/>
  </r>
  <r>
    <n v="249"/>
    <s v="39121708"/>
    <s v="Tapa Phoenix Contact serie D-ST, para us"/>
    <s v="1101823384"/>
    <s v="1"/>
    <d v="2025-01-13T00:00:00"/>
    <s v=""/>
    <s v="4800002813"/>
    <s v="60"/>
    <d v="2025-01-11T00:00:00"/>
    <s v=""/>
    <s v=""/>
    <d v="2025-01-14T00:00:00"/>
    <n v="0"/>
    <n v="0"/>
    <s v=""/>
    <n v="5"/>
    <n v="5"/>
    <n v="5"/>
    <n v="0"/>
    <n v="0"/>
    <n v="0"/>
    <s v="X"/>
    <s v="0.00"/>
    <s v=""/>
    <x v="0"/>
    <s v=""/>
    <s v="3884637"/>
    <s v=""/>
    <n v="0"/>
    <n v="0"/>
    <m/>
    <s v="7218|JA2582_1001"/>
    <n v="3"/>
    <s v="-"/>
    <m/>
    <s v="YES"/>
    <n v="5"/>
    <s v=""/>
    <s v=""/>
    <n v="0"/>
    <s v="X"/>
    <n v="1"/>
    <s v=""/>
    <s v=""/>
    <s v=""/>
    <s v=""/>
    <n v="1"/>
    <n v="0"/>
    <m/>
    <n v="-381"/>
    <n v="0"/>
    <s v=""/>
    <s v=""/>
  </r>
  <r>
    <n v="250"/>
    <s v="26121616"/>
    <s v="Cable telef&amp;#243;nico Decelect, 2 pares,"/>
    <s v="1101823384"/>
    <s v="2"/>
    <d v="2025-01-13T00:00:00"/>
    <s v=""/>
    <s v="4800002813"/>
    <s v="70"/>
    <d v="2025-01-11T00:00:00"/>
    <s v=""/>
    <s v=""/>
    <d v="2025-01-14T00:00:00"/>
    <n v="0"/>
    <n v="0"/>
    <s v=""/>
    <n v="1"/>
    <n v="1"/>
    <n v="1"/>
    <n v="0"/>
    <n v="0"/>
    <n v="0"/>
    <s v="X"/>
    <s v="0.00"/>
    <s v=""/>
    <x v="0"/>
    <s v=""/>
    <s v="5185667"/>
    <s v=""/>
    <n v="0"/>
    <n v="0"/>
    <m/>
    <s v="7218|JA2582_1001"/>
    <n v="3"/>
    <s v="-"/>
    <m/>
    <s v="YES"/>
    <n v="1"/>
    <s v=""/>
    <s v=""/>
    <n v="0"/>
    <s v="X"/>
    <n v="1"/>
    <s v=""/>
    <s v=""/>
    <s v=""/>
    <s v=""/>
    <n v="1"/>
    <n v="0"/>
    <m/>
    <n v="-381"/>
    <n v="0"/>
    <s v=""/>
    <s v=""/>
  </r>
  <r>
    <n v="251"/>
    <s v="39121432"/>
    <s v="Terminal redondo aislado de Cobre TE Con"/>
    <s v="1101823384"/>
    <s v="3"/>
    <d v="2025-01-13T00:00:00"/>
    <s v=""/>
    <s v="4800002813"/>
    <s v="80"/>
    <d v="2025-01-11T00:00:00"/>
    <s v=""/>
    <s v=""/>
    <d v="2025-01-14T00:00:00"/>
    <n v="0"/>
    <n v="0"/>
    <s v=""/>
    <n v="100"/>
    <n v="100"/>
    <n v="100"/>
    <n v="0"/>
    <n v="0"/>
    <n v="0"/>
    <s v="X"/>
    <s v="0.00"/>
    <s v=""/>
    <x v="0"/>
    <s v=""/>
    <s v="4574000"/>
    <s v=""/>
    <n v="0"/>
    <n v="0"/>
    <m/>
    <s v="7218|JA2582_1001"/>
    <n v="3"/>
    <s v="-"/>
    <m/>
    <s v="YES"/>
    <n v="100"/>
    <s v=""/>
    <s v=""/>
    <n v="0"/>
    <s v="X"/>
    <n v="1"/>
    <s v=""/>
    <s v=""/>
    <s v=""/>
    <s v=""/>
    <n v="1"/>
    <n v="0"/>
    <m/>
    <n v="-381"/>
    <n v="0"/>
    <s v=""/>
    <s v=""/>
  </r>
  <r>
    <n v="252"/>
    <s v="39121432"/>
    <s v="Terminal redondo aislado de Cobre RS PRO"/>
    <s v="1101823384"/>
    <s v="4"/>
    <d v="2025-01-13T00:00:00"/>
    <s v=""/>
    <s v="4800002813"/>
    <s v="90"/>
    <d v="2025-01-11T00:00:00"/>
    <s v=""/>
    <s v=""/>
    <d v="2025-01-14T00:00:00"/>
    <n v="0"/>
    <n v="0"/>
    <s v=""/>
    <n v="100"/>
    <n v="100"/>
    <n v="100"/>
    <n v="0"/>
    <n v="0"/>
    <n v="0"/>
    <s v="X"/>
    <s v="0.00"/>
    <s v=""/>
    <x v="0"/>
    <s v=""/>
    <s v="2673739"/>
    <s v=""/>
    <n v="0"/>
    <n v="0"/>
    <m/>
    <s v="7218|JA2582_1001"/>
    <n v="3"/>
    <s v="-"/>
    <m/>
    <s v="YES"/>
    <n v="100"/>
    <s v=""/>
    <s v=""/>
    <n v="0"/>
    <s v="X"/>
    <n v="1"/>
    <s v=""/>
    <s v=""/>
    <s v=""/>
    <s v=""/>
    <n v="1"/>
    <n v="0"/>
    <m/>
    <n v="-381"/>
    <n v="0"/>
    <s v=""/>
    <s v=""/>
  </r>
  <r>
    <n v="253"/>
    <s v="39121405"/>
    <s v="Terminal redondo tubular no aislado de C"/>
    <s v="1101823384"/>
    <s v="5"/>
    <d v="2025-01-13T00:00:00"/>
    <s v=""/>
    <s v="4800002813"/>
    <s v="100"/>
    <d v="2025-01-11T00:00:00"/>
    <s v=""/>
    <s v=""/>
    <d v="2025-01-14T00:00:00"/>
    <n v="0"/>
    <n v="0"/>
    <s v=""/>
    <n v="50"/>
    <n v="50"/>
    <n v="50"/>
    <n v="0"/>
    <n v="0"/>
    <n v="0"/>
    <s v="X"/>
    <s v="0.00"/>
    <s v=""/>
    <x v="0"/>
    <s v=""/>
    <s v="0531071"/>
    <s v=""/>
    <n v="0"/>
    <n v="0"/>
    <m/>
    <s v="7218|JA2582_1001"/>
    <n v="3"/>
    <s v="-"/>
    <m/>
    <s v="YES"/>
    <n v="50"/>
    <s v=""/>
    <s v=""/>
    <n v="0"/>
    <s v="X"/>
    <n v="1"/>
    <s v=""/>
    <s v=""/>
    <s v=""/>
    <s v=""/>
    <n v="1"/>
    <n v="0"/>
    <m/>
    <n v="-381"/>
    <n v="0"/>
    <s v=""/>
    <s v=""/>
  </r>
  <r>
    <n v="254"/>
    <s v="39121412"/>
    <s v="Carcasa de conector circular Amphenol Li"/>
    <s v="1101823384"/>
    <s v="6"/>
    <d v="2025-01-13T00:00:00"/>
    <s v=""/>
    <s v="4800002813"/>
    <s v="110"/>
    <d v="2025-01-11T00:00:00"/>
    <s v=""/>
    <s v=""/>
    <d v="2025-01-14T00:00:00"/>
    <n v="0"/>
    <n v="0"/>
    <s v=""/>
    <n v="2"/>
    <n v="2"/>
    <n v="2"/>
    <n v="0"/>
    <n v="0"/>
    <n v="0"/>
    <s v="X"/>
    <s v="0.00"/>
    <s v=""/>
    <x v="0"/>
    <s v=""/>
    <s v="2067532"/>
    <s v=""/>
    <n v="0"/>
    <n v="0"/>
    <m/>
    <s v="7218|JA2582_1001"/>
    <n v="3"/>
    <s v="-"/>
    <m/>
    <s v="YES"/>
    <n v="2"/>
    <s v=""/>
    <s v=""/>
    <n v="0"/>
    <s v="X"/>
    <n v="1"/>
    <s v=""/>
    <s v=""/>
    <s v=""/>
    <s v=""/>
    <n v="1"/>
    <n v="0"/>
    <m/>
    <n v="-381"/>
    <n v="0"/>
    <s v=""/>
    <s v=""/>
  </r>
  <r>
    <n v="255"/>
    <s v="39121412"/>
    <s v="Carcasa de conector circular Amphenol Li"/>
    <s v="1101823384"/>
    <s v="7"/>
    <d v="2025-01-13T00:00:00"/>
    <s v=""/>
    <s v="4800002813"/>
    <s v="120"/>
    <d v="2025-01-11T00:00:00"/>
    <s v=""/>
    <s v=""/>
    <d v="2025-01-14T00:00:00"/>
    <n v="0"/>
    <n v="0"/>
    <s v=""/>
    <n v="2"/>
    <n v="2"/>
    <n v="2"/>
    <n v="0"/>
    <n v="0"/>
    <n v="0"/>
    <s v="X"/>
    <s v="0.00"/>
    <s v=""/>
    <x v="0"/>
    <s v=""/>
    <s v="2067529"/>
    <s v=""/>
    <n v="0"/>
    <n v="0"/>
    <m/>
    <s v="7218|JA2582_1001"/>
    <n v="3"/>
    <s v="-"/>
    <m/>
    <s v="YES"/>
    <n v="2"/>
    <s v=""/>
    <s v=""/>
    <n v="0"/>
    <s v="X"/>
    <n v="1"/>
    <s v=""/>
    <s v=""/>
    <s v=""/>
    <s v=""/>
    <n v="1"/>
    <n v="0"/>
    <m/>
    <n v="-381"/>
    <n v="0"/>
    <s v=""/>
    <s v=""/>
  </r>
  <r>
    <n v="256"/>
    <s v="39121412"/>
    <s v="Carcasa de conector circular Amphenol Li"/>
    <s v="1101823384"/>
    <s v="8"/>
    <d v="2025-01-13T00:00:00"/>
    <s v=""/>
    <s v="4800002813"/>
    <s v="130"/>
    <d v="2025-01-11T00:00:00"/>
    <s v=""/>
    <s v=""/>
    <d v="2025-01-14T00:00:00"/>
    <n v="0"/>
    <n v="0"/>
    <s v=""/>
    <n v="2"/>
    <n v="2"/>
    <n v="2"/>
    <n v="0"/>
    <n v="0"/>
    <n v="0"/>
    <s v="X"/>
    <s v="0.00"/>
    <s v=""/>
    <x v="0"/>
    <s v=""/>
    <s v="2067523"/>
    <s v=""/>
    <n v="0"/>
    <n v="0"/>
    <m/>
    <s v="7218|JA2582_1001"/>
    <n v="3"/>
    <s v="-"/>
    <m/>
    <s v="YES"/>
    <n v="2"/>
    <s v=""/>
    <s v=""/>
    <n v="0"/>
    <s v="X"/>
    <n v="1"/>
    <s v=""/>
    <s v=""/>
    <s v=""/>
    <s v=""/>
    <n v="1"/>
    <n v="0"/>
    <m/>
    <n v="-381"/>
    <n v="0"/>
    <s v=""/>
    <s v=""/>
  </r>
  <r>
    <n v="257"/>
    <s v="39121432"/>
    <s v="Contacto del conector circular Amphenol"/>
    <s v="1101823384"/>
    <s v="9"/>
    <d v="2025-01-13T00:00:00"/>
    <s v=""/>
    <s v="4800002813"/>
    <s v="140"/>
    <d v="2025-01-11T00:00:00"/>
    <s v=""/>
    <s v=""/>
    <d v="2025-01-14T00:00:00"/>
    <n v="0"/>
    <n v="0"/>
    <s v=""/>
    <n v="100"/>
    <n v="100"/>
    <n v="100"/>
    <n v="0"/>
    <n v="0"/>
    <n v="0"/>
    <s v="X"/>
    <s v="0.00"/>
    <s v=""/>
    <x v="0"/>
    <s v=""/>
    <s v="6918897"/>
    <s v=""/>
    <n v="0"/>
    <n v="0"/>
    <m/>
    <s v="7218|JA2582_1001"/>
    <n v="3"/>
    <s v="-"/>
    <m/>
    <s v="YES"/>
    <n v="100"/>
    <s v=""/>
    <s v=""/>
    <n v="0"/>
    <s v="X"/>
    <n v="1"/>
    <s v=""/>
    <s v=""/>
    <s v=""/>
    <s v=""/>
    <n v="1"/>
    <n v="0"/>
    <m/>
    <n v="-381"/>
    <n v="0"/>
    <s v=""/>
    <s v=""/>
  </r>
  <r>
    <n v="258"/>
    <s v="39121324"/>
    <s v="Caja de pared ABB SR2 Monobloc de Acero"/>
    <s v="1101823384"/>
    <s v="10"/>
    <d v="2025-01-13T00:00:00"/>
    <s v=""/>
    <s v="4800002813"/>
    <s v="150"/>
    <d v="2025-01-11T00:00:00"/>
    <s v=""/>
    <s v=""/>
    <d v="2025-01-14T00:00:00"/>
    <n v="0"/>
    <n v="0"/>
    <s v=""/>
    <n v="1"/>
    <n v="1"/>
    <n v="1"/>
    <n v="0"/>
    <n v="0"/>
    <n v="0"/>
    <s v="X"/>
    <s v="0.00"/>
    <s v=""/>
    <x v="0"/>
    <s v=""/>
    <s v="7685686"/>
    <s v=""/>
    <n v="0"/>
    <n v="0"/>
    <m/>
    <s v="7218|JA2582_1001"/>
    <n v="3"/>
    <s v="-"/>
    <m/>
    <s v="YES"/>
    <n v="1"/>
    <s v=""/>
    <s v=""/>
    <n v="0"/>
    <s v="X"/>
    <n v="1"/>
    <s v=""/>
    <s v=""/>
    <s v=""/>
    <s v=""/>
    <n v="1"/>
    <n v="0"/>
    <m/>
    <n v="-381"/>
    <n v="0"/>
    <s v=""/>
    <s v=""/>
  </r>
  <r>
    <n v="259"/>
    <s v="32000000"/>
    <s v="Conector circular MIL-C-38999 serie III"/>
    <s v="1101823392"/>
    <s v="1"/>
    <d v="2025-01-13T00:00:00"/>
    <s v=""/>
    <s v="4800002813"/>
    <s v="160"/>
    <d v="2025-01-11T00:00:00"/>
    <s v=""/>
    <s v=""/>
    <d v="2025-01-14T00:00:00"/>
    <n v="0"/>
    <n v="0"/>
    <s v=""/>
    <n v="4"/>
    <n v="4"/>
    <n v="4"/>
    <n v="0"/>
    <n v="0"/>
    <n v="0"/>
    <s v="X"/>
    <s v="0.00"/>
    <s v=""/>
    <x v="0"/>
    <s v=""/>
    <s v="2804849"/>
    <s v=""/>
    <n v="0"/>
    <n v="0"/>
    <m/>
    <s v="7218|JA2583_1001"/>
    <n v="3"/>
    <s v="-"/>
    <m/>
    <s v="YES"/>
    <n v="4"/>
    <s v=""/>
    <s v=""/>
    <n v="0"/>
    <s v="X"/>
    <n v="1"/>
    <s v=""/>
    <s v=""/>
    <s v=""/>
    <s v=""/>
    <n v="1"/>
    <n v="0"/>
    <m/>
    <n v="-381"/>
    <n v="0"/>
    <s v=""/>
    <s v=""/>
  </r>
  <r>
    <n v="260"/>
    <s v="39121415"/>
    <s v="Conector D-sub FCT from Molex, Serie FL,"/>
    <s v="1101823431"/>
    <s v="1"/>
    <d v="2025-01-13T00:00:00"/>
    <s v=""/>
    <s v="4800002813"/>
    <s v="180"/>
    <d v="2025-01-11T00:00:00"/>
    <s v=""/>
    <s v=""/>
    <d v="2025-01-14T00:00:00"/>
    <n v="0"/>
    <n v="0"/>
    <s v=""/>
    <n v="2"/>
    <n v="2"/>
    <n v="2"/>
    <n v="0"/>
    <n v="0"/>
    <n v="0"/>
    <s v="X"/>
    <s v="0.00"/>
    <s v=""/>
    <x v="0"/>
    <s v=""/>
    <s v="8126368"/>
    <s v=""/>
    <n v="0"/>
    <n v="0"/>
    <m/>
    <s v="7218|JA2585_1001"/>
    <n v="3"/>
    <s v="-"/>
    <m/>
    <s v="YES"/>
    <n v="2"/>
    <s v=""/>
    <s v=""/>
    <n v="0"/>
    <s v="X"/>
    <n v="1"/>
    <s v=""/>
    <s v=""/>
    <s v=""/>
    <s v=""/>
    <n v="1"/>
    <n v="0"/>
    <m/>
    <n v="-381"/>
    <n v="0"/>
    <s v=""/>
    <s v=""/>
  </r>
  <r>
    <n v="261"/>
    <s v="39121529"/>
    <s v="Contactor Schneider Electric TeSys D LC1"/>
    <s v="1101823431"/>
    <s v="2"/>
    <d v="2025-01-13T00:00:00"/>
    <s v=""/>
    <s v="4800002813"/>
    <s v="190"/>
    <d v="2025-01-11T00:00:00"/>
    <s v=""/>
    <s v=""/>
    <d v="2025-01-14T00:00:00"/>
    <n v="0"/>
    <n v="0"/>
    <s v=""/>
    <n v="1"/>
    <n v="1"/>
    <n v="1"/>
    <n v="0"/>
    <n v="0"/>
    <n v="0"/>
    <s v="X"/>
    <s v="0.00"/>
    <s v=""/>
    <x v="0"/>
    <s v=""/>
    <s v="7447535"/>
    <s v=""/>
    <n v="0"/>
    <n v="0"/>
    <m/>
    <s v="7218|JA2585_1001"/>
    <n v="3"/>
    <s v="-"/>
    <m/>
    <s v="YES"/>
    <n v="1"/>
    <s v=""/>
    <s v=""/>
    <n v="0"/>
    <s v="X"/>
    <n v="1"/>
    <s v=""/>
    <s v=""/>
    <s v=""/>
    <s v=""/>
    <n v="1"/>
    <n v="0"/>
    <m/>
    <n v="-381"/>
    <n v="0"/>
    <s v=""/>
    <s v=""/>
  </r>
  <r>
    <n v="262"/>
    <s v="39121603"/>
    <s v="Interruptor autom&amp;#225;tico 2P, 16A, Cur"/>
    <s v="1101823431"/>
    <s v="3"/>
    <d v="2025-01-13T00:00:00"/>
    <s v=""/>
    <s v="4800002813"/>
    <s v="200"/>
    <d v="2025-01-11T00:00:00"/>
    <s v=""/>
    <s v=""/>
    <d v="2025-01-14T00:00:00"/>
    <n v="0"/>
    <n v="0"/>
    <s v=""/>
    <n v="1"/>
    <n v="1"/>
    <n v="1"/>
    <n v="0"/>
    <n v="0"/>
    <n v="0"/>
    <s v="X"/>
    <s v="0.00"/>
    <s v=""/>
    <x v="0"/>
    <s v=""/>
    <s v="7349664"/>
    <s v=""/>
    <n v="0"/>
    <n v="0"/>
    <m/>
    <s v="7218|JA2585_1001"/>
    <n v="3"/>
    <s v="-"/>
    <m/>
    <s v="YES"/>
    <n v="1"/>
    <s v=""/>
    <s v=""/>
    <n v="0"/>
    <s v="X"/>
    <n v="1"/>
    <s v=""/>
    <s v=""/>
    <s v=""/>
    <s v=""/>
    <n v="1"/>
    <n v="0"/>
    <m/>
    <n v="-381"/>
    <n v="0"/>
    <s v=""/>
    <s v=""/>
  </r>
  <r>
    <n v="263"/>
    <s v="39121402"/>
    <s v="Toma Kopp de 2P de color Negro, para Eur"/>
    <s v="1101823436"/>
    <s v="1"/>
    <d v="2025-01-13T00:00:00"/>
    <s v=""/>
    <s v="4800002813"/>
    <s v="210"/>
    <d v="2025-01-11T00:00:00"/>
    <s v=""/>
    <s v=""/>
    <d v="2025-01-14T00:00:00"/>
    <n v="0"/>
    <n v="0"/>
    <s v=""/>
    <n v="1"/>
    <n v="1"/>
    <n v="1"/>
    <n v="0"/>
    <n v="0"/>
    <n v="0"/>
    <s v="X"/>
    <s v="0.00"/>
    <s v=""/>
    <x v="0"/>
    <s v=""/>
    <s v="2425811"/>
    <s v=""/>
    <n v="0"/>
    <n v="0"/>
    <m/>
    <s v="7218|JA2593_1001"/>
    <n v="3"/>
    <s v="-"/>
    <m/>
    <s v="YES"/>
    <n v="1"/>
    <s v=""/>
    <s v=""/>
    <n v="0"/>
    <s v="X"/>
    <n v="1"/>
    <s v=""/>
    <s v=""/>
    <s v=""/>
    <s v=""/>
    <n v="1"/>
    <n v="0"/>
    <m/>
    <n v="-381"/>
    <n v="0"/>
    <s v=""/>
    <s v=""/>
  </r>
  <r>
    <n v="264"/>
    <s v="1359900000500"/>
    <s v="COMPRA DIRECTA ELECTRICOS/ELECTRONICOS"/>
    <s v="1101823928"/>
    <s v="1"/>
    <d v="2025-01-14T00:00:00"/>
    <s v=""/>
    <s v="4200593528"/>
    <s v="40"/>
    <d v="2025-01-17T00:00:00"/>
    <d v="2025-01-17T00:00:00"/>
    <s v=""/>
    <d v="2025-01-31T00:00:00"/>
    <n v="30"/>
    <n v="8"/>
    <s v="Liberado"/>
    <n v="1"/>
    <n v="1"/>
    <n v="1"/>
    <n v="0"/>
    <n v="0"/>
    <n v="0"/>
    <s v="X"/>
    <s v="0.00"/>
    <s v=""/>
    <x v="6"/>
    <s v="OTROS FABRICANTES"/>
    <s v="1359900000500"/>
    <s v=""/>
    <n v="0"/>
    <n v="0"/>
    <m/>
    <s v="7218|JA2594_1001"/>
    <n v="14"/>
    <s v="-"/>
    <m/>
    <s v="YES"/>
    <n v="1"/>
    <s v=""/>
    <s v=""/>
    <n v="0"/>
    <s v="X"/>
    <n v="1"/>
    <s v=""/>
    <s v=""/>
    <s v=""/>
    <s v=""/>
    <n v="1"/>
    <n v="0"/>
    <m/>
    <n v="-364"/>
    <n v="0"/>
    <s v=""/>
    <s v=""/>
  </r>
  <r>
    <n v="265"/>
    <s v=""/>
    <s v="TRABAJOS SIMULADOR A320"/>
    <s v="1101824014"/>
    <s v="1"/>
    <d v="2025-01-14T00:00:00"/>
    <s v=""/>
    <s v="4300338932"/>
    <s v="10"/>
    <d v="2025-01-20T00:00:00"/>
    <d v="2025-01-21T00:00:00"/>
    <s v=""/>
    <d v="2025-02-06T00:00:00"/>
    <n v="0"/>
    <n v="0"/>
    <s v="Liberado"/>
    <n v="1"/>
    <n v="1"/>
    <n v="0"/>
    <n v="0"/>
    <n v="0"/>
    <n v="0"/>
    <s v="X"/>
    <s v="0.00"/>
    <s v=""/>
    <x v="20"/>
    <s v=""/>
    <s v=""/>
    <s v=""/>
    <n v="0"/>
    <n v="0"/>
    <m/>
    <s v="7218|JA2594_1001"/>
    <n v="17"/>
    <s v="-"/>
    <m/>
    <s v="YES"/>
    <n v="0"/>
    <s v=""/>
    <s v=""/>
    <n v="0"/>
    <s v="X"/>
    <n v="1"/>
    <s v=""/>
    <s v=""/>
    <s v=""/>
    <s v=""/>
    <n v="1"/>
    <n v="0"/>
    <m/>
    <n v="-358"/>
    <n v="0"/>
    <s v=""/>
    <s v=""/>
  </r>
  <r>
    <n v="266"/>
    <s v="43211503"/>
    <s v="WD Elements Desktop WDBWLG0160HBK - Disc"/>
    <s v="1101824064"/>
    <s v="1"/>
    <d v="2025-01-14T00:00:00"/>
    <s v=""/>
    <s v="4800002811"/>
    <s v="300"/>
    <d v="2025-01-10T00:00:00"/>
    <s v=""/>
    <s v=""/>
    <d v="2025-01-15T00:00:00"/>
    <n v="0"/>
    <n v="0"/>
    <s v=""/>
    <n v="1"/>
    <n v="1"/>
    <n v="1"/>
    <n v="0"/>
    <n v="0"/>
    <n v="0"/>
    <s v="X"/>
    <s v="0.00"/>
    <s v=""/>
    <x v="21"/>
    <s v=""/>
    <s v="6205759"/>
    <s v=""/>
    <n v="0"/>
    <n v="0"/>
    <m/>
    <s v="7218|JA2594_1001"/>
    <n v="5"/>
    <s v="-"/>
    <m/>
    <s v="YES"/>
    <n v="1"/>
    <s v=""/>
    <s v=""/>
    <n v="0"/>
    <s v="X"/>
    <n v="1"/>
    <s v=""/>
    <s v=""/>
    <s v=""/>
    <s v=""/>
    <n v="1"/>
    <n v="0"/>
    <m/>
    <n v="-380"/>
    <n v="0"/>
    <s v=""/>
    <s v=""/>
  </r>
  <r>
    <n v="267"/>
    <s v="9999000981111"/>
    <s v="N.R.TRANSFORMADOS DE CHAPA ESTÁNDAR"/>
    <s v="1101824091"/>
    <s v="1"/>
    <d v="2025-01-14T00:00:00"/>
    <s v=""/>
    <s v="4200593300"/>
    <s v="10"/>
    <d v="2025-01-16T00:00:00"/>
    <d v="2025-01-21T00:00:00"/>
    <s v=""/>
    <d v="2025-02-14T00:00:00"/>
    <n v="120"/>
    <n v="8"/>
    <s v="Liberado"/>
    <n v="1"/>
    <n v="1"/>
    <n v="1"/>
    <n v="0"/>
    <n v="0"/>
    <n v="0"/>
    <s v="X"/>
    <s v="0.00"/>
    <s v=""/>
    <x v="22"/>
    <s v=""/>
    <s v=""/>
    <s v=""/>
    <n v="0"/>
    <n v="0"/>
    <m/>
    <s v="7218|JA2589_1001"/>
    <n v="29"/>
    <s v="-"/>
    <m/>
    <s v="YES"/>
    <n v="1"/>
    <s v=""/>
    <s v=""/>
    <n v="0"/>
    <s v="X"/>
    <n v="1"/>
    <s v=""/>
    <s v=""/>
    <s v=""/>
    <s v=""/>
    <n v="1"/>
    <n v="0"/>
    <m/>
    <n v="-350"/>
    <n v="0"/>
    <s v=""/>
    <s v=""/>
  </r>
  <r>
    <n v="268"/>
    <s v="39121412"/>
    <s v="Carcasa de conector circular Amphenol Li"/>
    <s v="1101824124"/>
    <s v="1"/>
    <d v="2025-01-14T00:00:00"/>
    <s v=""/>
    <s v="4800002822"/>
    <s v="120"/>
    <d v="2025-01-14T00:00:00"/>
    <s v=""/>
    <s v=""/>
    <d v="2025-01-15T00:00:00"/>
    <n v="0"/>
    <n v="0"/>
    <s v=""/>
    <n v="1"/>
    <n v="1"/>
    <n v="1"/>
    <n v="0"/>
    <n v="0"/>
    <n v="0"/>
    <s v="X"/>
    <s v="0.00"/>
    <s v=""/>
    <x v="0"/>
    <s v=""/>
    <s v="2259368"/>
    <s v=""/>
    <n v="0"/>
    <n v="0"/>
    <m/>
    <s v="7218|JA2582_1001"/>
    <n v="1"/>
    <s v="-"/>
    <m/>
    <s v="YES"/>
    <n v="1"/>
    <s v=""/>
    <s v=""/>
    <n v="0"/>
    <s v="X"/>
    <n v="1"/>
    <s v=""/>
    <s v=""/>
    <s v=""/>
    <s v=""/>
    <n v="1"/>
    <n v="0"/>
    <m/>
    <n v="-380"/>
    <n v="0"/>
    <s v=""/>
    <s v=""/>
  </r>
  <r>
    <n v="269"/>
    <s v="26121609"/>
    <s v="Cable Ethernet Cat6 U/UTP StarTech.com d"/>
    <s v="1101824151"/>
    <s v="1"/>
    <d v="2025-01-14T00:00:00"/>
    <s v=""/>
    <s v="4800002822"/>
    <s v="160"/>
    <d v="2025-01-14T00:00:00"/>
    <s v=""/>
    <s v=""/>
    <d v="2025-01-15T00:00:00"/>
    <n v="0"/>
    <n v="0"/>
    <s v=""/>
    <n v="2"/>
    <n v="2"/>
    <n v="2"/>
    <n v="0"/>
    <n v="0"/>
    <n v="0"/>
    <s v="X"/>
    <s v="0.00"/>
    <s v=""/>
    <x v="0"/>
    <s v=""/>
    <s v="1861994"/>
    <s v=""/>
    <n v="0"/>
    <n v="0"/>
    <m/>
    <s v="7218|JA2585_1001"/>
    <n v="1"/>
    <s v="-"/>
    <m/>
    <s v="YES"/>
    <n v="2"/>
    <s v=""/>
    <s v=""/>
    <n v="0"/>
    <s v="X"/>
    <n v="1"/>
    <s v=""/>
    <s v=""/>
    <s v=""/>
    <s v=""/>
    <n v="1"/>
    <n v="0"/>
    <m/>
    <n v="-380"/>
    <n v="0"/>
    <s v=""/>
    <s v=""/>
  </r>
  <r>
    <n v="270"/>
    <s v="31201523"/>
    <s v="Cinta americana, Pel&amp;#237;cula de PE con"/>
    <s v="1101824256"/>
    <s v="1"/>
    <d v="2025-01-14T00:00:00"/>
    <s v=""/>
    <s v="4800002822"/>
    <s v="210"/>
    <d v="2025-01-14T00:00:00"/>
    <s v=""/>
    <s v=""/>
    <d v="2025-01-15T00:00:00"/>
    <n v="0"/>
    <n v="0"/>
    <s v=""/>
    <n v="3"/>
    <n v="3"/>
    <n v="3"/>
    <n v="0"/>
    <n v="0"/>
    <n v="0"/>
    <s v="X"/>
    <s v="0.00"/>
    <s v=""/>
    <x v="0"/>
    <s v=""/>
    <s v="3731577"/>
    <s v=""/>
    <n v="0"/>
    <n v="0"/>
    <m/>
    <s v="7218|S24B05_P10253"/>
    <n v="1"/>
    <s v="-"/>
    <m/>
    <s v="YES"/>
    <n v="3"/>
    <s v=""/>
    <s v=""/>
    <n v="0"/>
    <s v="X"/>
    <n v="1"/>
    <s v=""/>
    <s v=""/>
    <s v=""/>
    <s v=""/>
    <n v="1"/>
    <n v="0"/>
    <m/>
    <n v="-380"/>
    <n v="0"/>
    <s v=""/>
    <s v=""/>
  </r>
  <r>
    <n v="271"/>
    <s v="1709800000500"/>
    <s v="COMPRA DIRECTA FERRETERIA Y HERRAMIENTAS"/>
    <s v="1101825214"/>
    <s v="1"/>
    <d v="2025-01-16T00:00:00"/>
    <s v=""/>
    <s v="4200594187"/>
    <s v="10"/>
    <d v="2025-01-22T00:00:00"/>
    <d v="2025-01-23T00:00:00"/>
    <s v=""/>
    <d v="2025-01-31T00:00:00"/>
    <n v="30"/>
    <n v="8"/>
    <s v="Liberado"/>
    <n v="1"/>
    <n v="1"/>
    <n v="1"/>
    <n v="0"/>
    <n v="0"/>
    <n v="0"/>
    <s v="X"/>
    <s v="0.00"/>
    <s v=""/>
    <x v="23"/>
    <s v="OTROS FABRICANTES"/>
    <s v="1709800000500"/>
    <s v=""/>
    <n v="0"/>
    <n v="0"/>
    <m/>
    <s v="7218|JA2585_1001"/>
    <n v="9"/>
    <s v="-"/>
    <m/>
    <s v="YES"/>
    <n v="1"/>
    <s v=""/>
    <s v=""/>
    <n v="0"/>
    <s v="X"/>
    <n v="1"/>
    <s v=""/>
    <s v=""/>
    <s v=""/>
    <s v=""/>
    <n v="1"/>
    <n v="0"/>
    <m/>
    <n v="-364"/>
    <n v="0"/>
    <s v=""/>
    <s v=""/>
  </r>
  <r>
    <n v="272"/>
    <s v="1709800000500"/>
    <s v="COMPRA DIRECTA FERRETERIA Y HERRAMIENTAS"/>
    <s v="1101825214"/>
    <s v="2"/>
    <d v="2025-01-16T00:00:00"/>
    <s v=""/>
    <s v="4200594187"/>
    <s v="20"/>
    <d v="2025-01-22T00:00:00"/>
    <d v="2025-01-23T00:00:00"/>
    <s v=""/>
    <d v="2025-01-31T00:00:00"/>
    <n v="30"/>
    <n v="8"/>
    <s v="Liberado"/>
    <n v="1"/>
    <n v="1"/>
    <n v="1"/>
    <n v="0"/>
    <n v="0"/>
    <n v="0"/>
    <s v="X"/>
    <s v="0.00"/>
    <s v=""/>
    <x v="23"/>
    <s v="OTROS FABRICANTES"/>
    <s v="1709800000500"/>
    <s v=""/>
    <n v="0"/>
    <n v="0"/>
    <m/>
    <s v="7218|JA2585_1001"/>
    <n v="9"/>
    <s v="-"/>
    <m/>
    <s v="YES"/>
    <n v="1"/>
    <s v=""/>
    <s v=""/>
    <n v="0"/>
    <s v="X"/>
    <n v="1"/>
    <s v=""/>
    <s v=""/>
    <s v=""/>
    <s v=""/>
    <n v="1"/>
    <n v="0"/>
    <m/>
    <n v="-364"/>
    <n v="0"/>
    <s v=""/>
    <s v=""/>
  </r>
  <r>
    <n v="273"/>
    <s v="1709800000500"/>
    <s v="COMPRA DIRECTA FERRETERIA Y HERRAMIENTAS"/>
    <s v="1101825214"/>
    <s v="3"/>
    <d v="2025-01-16T00:00:00"/>
    <s v=""/>
    <s v="4200594187"/>
    <s v="30"/>
    <d v="2025-01-22T00:00:00"/>
    <d v="2025-01-23T00:00:00"/>
    <s v=""/>
    <d v="2025-01-31T00:00:00"/>
    <n v="30"/>
    <n v="8"/>
    <s v="Liberado"/>
    <n v="1"/>
    <n v="1"/>
    <n v="1"/>
    <n v="0"/>
    <n v="0"/>
    <n v="0"/>
    <s v="X"/>
    <s v="0.00"/>
    <s v=""/>
    <x v="23"/>
    <s v="OTROS FABRICANTES"/>
    <s v="1709800000500"/>
    <s v=""/>
    <n v="0"/>
    <n v="0"/>
    <m/>
    <s v="7218|JA2585_1001"/>
    <n v="9"/>
    <s v="-"/>
    <m/>
    <s v="YES"/>
    <n v="1"/>
    <s v=""/>
    <s v=""/>
    <n v="0"/>
    <s v="X"/>
    <n v="1"/>
    <s v=""/>
    <s v=""/>
    <s v=""/>
    <s v=""/>
    <n v="1"/>
    <n v="0"/>
    <m/>
    <n v="-364"/>
    <n v="0"/>
    <s v=""/>
    <s v=""/>
  </r>
  <r>
    <n v="274"/>
    <s v="1709800000500"/>
    <s v="COMPRA DIRECTA FERRETERIA Y HERRAMIENTAS"/>
    <s v="1101825214"/>
    <s v="4"/>
    <d v="2025-01-16T00:00:00"/>
    <s v=""/>
    <s v="4200594187"/>
    <s v="40"/>
    <d v="2025-01-22T00:00:00"/>
    <d v="2025-01-23T00:00:00"/>
    <s v=""/>
    <d v="2025-01-31T00:00:00"/>
    <n v="30"/>
    <n v="8"/>
    <s v="Liberado"/>
    <n v="1"/>
    <n v="1"/>
    <n v="1"/>
    <n v="0"/>
    <n v="0"/>
    <n v="0"/>
    <s v="X"/>
    <s v="0.00"/>
    <s v=""/>
    <x v="23"/>
    <s v="OTROS FABRICANTES"/>
    <s v="1709800000500"/>
    <s v=""/>
    <n v="0"/>
    <n v="0"/>
    <m/>
    <s v="7218|JA2585_1001"/>
    <n v="9"/>
    <s v="-"/>
    <m/>
    <s v="YES"/>
    <n v="1"/>
    <s v=""/>
    <s v=""/>
    <n v="0"/>
    <s v="X"/>
    <n v="1"/>
    <s v=""/>
    <s v=""/>
    <s v=""/>
    <s v=""/>
    <n v="1"/>
    <n v="0"/>
    <m/>
    <n v="-364"/>
    <n v="0"/>
    <s v=""/>
    <s v=""/>
  </r>
  <r>
    <n v="275"/>
    <s v="1709800000500"/>
    <s v="COMPRA DIRECTA FERRETERIA Y HERRAMIENTAS"/>
    <s v="1101825218"/>
    <s v="1"/>
    <d v="2025-01-16T00:00:00"/>
    <s v=""/>
    <s v="4200594187"/>
    <s v="50"/>
    <d v="2025-01-22T00:00:00"/>
    <d v="2025-01-23T00:00:00"/>
    <s v=""/>
    <d v="2025-01-31T00:00:00"/>
    <n v="30"/>
    <n v="8"/>
    <s v="Liberado"/>
    <n v="1"/>
    <n v="1"/>
    <n v="1"/>
    <n v="0"/>
    <n v="0"/>
    <n v="0"/>
    <s v="X"/>
    <s v="0.00"/>
    <s v=""/>
    <x v="23"/>
    <s v="OTROS FABRICANTES"/>
    <s v="1709800000500"/>
    <s v=""/>
    <n v="0"/>
    <n v="0"/>
    <m/>
    <s v="7218|JA2585_1001"/>
    <n v="9"/>
    <s v="-"/>
    <m/>
    <s v="YES"/>
    <n v="1"/>
    <s v=""/>
    <s v=""/>
    <n v="0"/>
    <s v="X"/>
    <n v="1"/>
    <s v=""/>
    <s v=""/>
    <s v=""/>
    <s v=""/>
    <n v="1"/>
    <n v="0"/>
    <m/>
    <n v="-364"/>
    <n v="0"/>
    <s v=""/>
    <s v=""/>
  </r>
  <r>
    <n v="276"/>
    <s v="1709800000500"/>
    <s v="COMPRA DIRECTA FERRETERIA Y HERRAMIENTAS"/>
    <s v="1101825218"/>
    <s v="2"/>
    <d v="2025-01-16T00:00:00"/>
    <s v=""/>
    <s v="4200594187"/>
    <s v="60"/>
    <d v="2025-01-22T00:00:00"/>
    <d v="2025-01-23T00:00:00"/>
    <s v=""/>
    <d v="2025-01-31T00:00:00"/>
    <n v="30"/>
    <n v="8"/>
    <s v="Liberado"/>
    <n v="1"/>
    <n v="1"/>
    <n v="1"/>
    <n v="0"/>
    <n v="0"/>
    <n v="0"/>
    <s v="X"/>
    <s v="0.00"/>
    <s v=""/>
    <x v="23"/>
    <s v="OTROS FABRICANTES"/>
    <s v="1709800000500"/>
    <s v=""/>
    <n v="0"/>
    <n v="0"/>
    <m/>
    <s v="7218|JA2585_1001"/>
    <n v="9"/>
    <s v="-"/>
    <m/>
    <s v="YES"/>
    <n v="1"/>
    <s v=""/>
    <s v=""/>
    <n v="0"/>
    <s v="X"/>
    <n v="1"/>
    <s v=""/>
    <s v=""/>
    <s v=""/>
    <s v=""/>
    <n v="1"/>
    <n v="0"/>
    <m/>
    <n v="-364"/>
    <n v="0"/>
    <s v=""/>
    <s v=""/>
  </r>
  <r>
    <n v="277"/>
    <s v="44122025"/>
    <s v="PK100 FUNDA MULTIT LYRECO A4 80 M TRS RG"/>
    <s v="1101825252"/>
    <s v="1"/>
    <d v="2025-01-16T00:00:00"/>
    <s v=""/>
    <s v="4800002798"/>
    <s v="1250"/>
    <d v="2025-01-02T00:00:00"/>
    <s v=""/>
    <s v=""/>
    <d v="2025-01-17T00:00:00"/>
    <n v="0"/>
    <n v="0"/>
    <s v=""/>
    <n v="2"/>
    <n v="2"/>
    <n v="2"/>
    <n v="0"/>
    <n v="0"/>
    <n v="0"/>
    <s v="X"/>
    <s v="0.00"/>
    <s v=""/>
    <x v="5"/>
    <s v=""/>
    <s v="317868"/>
    <s v=""/>
    <n v="0"/>
    <n v="0"/>
    <m/>
    <s v="7218|JA2593_1001"/>
    <n v="15"/>
    <s v="-"/>
    <m/>
    <s v="YES"/>
    <n v="2"/>
    <s v=""/>
    <s v=""/>
    <n v="0"/>
    <s v="X"/>
    <n v="1"/>
    <s v=""/>
    <s v=""/>
    <s v=""/>
    <s v=""/>
    <n v="1"/>
    <n v="0"/>
    <m/>
    <n v="-378"/>
    <n v="0"/>
    <s v=""/>
    <s v=""/>
  </r>
  <r>
    <n v="278"/>
    <s v="44121703"/>
    <s v="PLUMA DESECHABLE PILOT V-PEN AZL SPW4M-L"/>
    <s v="1101825252"/>
    <s v="2"/>
    <d v="2025-01-16T00:00:00"/>
    <s v=""/>
    <s v="4800002798"/>
    <s v="1260"/>
    <d v="2025-01-02T00:00:00"/>
    <s v=""/>
    <s v=""/>
    <d v="2025-01-17T00:00:00"/>
    <n v="0"/>
    <n v="0"/>
    <s v=""/>
    <n v="1"/>
    <n v="1"/>
    <n v="1"/>
    <n v="0"/>
    <n v="0"/>
    <n v="0"/>
    <s v="X"/>
    <s v="0.00"/>
    <s v=""/>
    <x v="5"/>
    <s v=""/>
    <s v="2521151"/>
    <s v=""/>
    <n v="0"/>
    <n v="0"/>
    <m/>
    <s v="7218|JA2593_1001"/>
    <n v="15"/>
    <s v="-"/>
    <m/>
    <s v="YES"/>
    <n v="1"/>
    <s v=""/>
    <s v=""/>
    <n v="0"/>
    <s v="X"/>
    <n v="1"/>
    <s v=""/>
    <s v=""/>
    <s v=""/>
    <s v=""/>
    <n v="1"/>
    <n v="0"/>
    <m/>
    <n v="-378"/>
    <n v="0"/>
    <s v=""/>
    <s v=""/>
  </r>
  <r>
    <n v="279"/>
    <s v="44121708"/>
    <s v="ROTUL PERM STAEDTLER LUMOCOL 0,4MM ROJO"/>
    <s v="1101825252"/>
    <s v="3"/>
    <d v="2025-01-16T00:00:00"/>
    <s v=""/>
    <s v="4800002798"/>
    <s v="1270"/>
    <d v="2025-01-02T00:00:00"/>
    <s v=""/>
    <s v=""/>
    <d v="2025-01-17T00:00:00"/>
    <n v="0"/>
    <n v="0"/>
    <s v=""/>
    <n v="10"/>
    <n v="10"/>
    <n v="10"/>
    <n v="0"/>
    <n v="0"/>
    <n v="0"/>
    <s v="X"/>
    <s v="0.00"/>
    <s v=""/>
    <x v="5"/>
    <s v=""/>
    <s v="183103"/>
    <s v=""/>
    <n v="0"/>
    <n v="0"/>
    <m/>
    <s v="7218|JA2593_1001"/>
    <n v="15"/>
    <s v="-"/>
    <m/>
    <s v="YES"/>
    <n v="10"/>
    <s v=""/>
    <s v=""/>
    <n v="0"/>
    <s v="X"/>
    <n v="1"/>
    <s v=""/>
    <s v=""/>
    <s v=""/>
    <s v=""/>
    <n v="1"/>
    <n v="0"/>
    <m/>
    <n v="-378"/>
    <n v="0"/>
    <s v=""/>
    <s v=""/>
  </r>
  <r>
    <n v="280"/>
    <s v="44121708"/>
    <s v="ROTUL PERM STAEDTLER LUMOCOL 0,4MM AZUL"/>
    <s v="1101825252"/>
    <s v="4"/>
    <d v="2025-01-16T00:00:00"/>
    <s v=""/>
    <s v="4800002798"/>
    <s v="1280"/>
    <d v="2025-01-02T00:00:00"/>
    <s v=""/>
    <s v=""/>
    <d v="2025-01-17T00:00:00"/>
    <n v="0"/>
    <n v="0"/>
    <s v=""/>
    <n v="10"/>
    <n v="10"/>
    <n v="10"/>
    <n v="0"/>
    <n v="0"/>
    <n v="0"/>
    <s v="X"/>
    <s v="0.00"/>
    <s v=""/>
    <x v="5"/>
    <s v=""/>
    <s v="183091"/>
    <s v=""/>
    <n v="0"/>
    <n v="0"/>
    <m/>
    <s v="7218|JA2593_1001"/>
    <n v="15"/>
    <s v="-"/>
    <m/>
    <s v="YES"/>
    <n v="10"/>
    <s v=""/>
    <s v=""/>
    <n v="0"/>
    <s v="X"/>
    <n v="1"/>
    <s v=""/>
    <s v=""/>
    <s v=""/>
    <s v=""/>
    <n v="1"/>
    <n v="0"/>
    <m/>
    <n v="-378"/>
    <n v="0"/>
    <s v=""/>
    <s v=""/>
  </r>
  <r>
    <n v="281"/>
    <s v="14111530"/>
    <s v="PK6 NOTAS LYRECO 76X76 COL SURTIDOS BRIL"/>
    <s v="1101825252"/>
    <s v="5"/>
    <d v="2025-01-16T00:00:00"/>
    <s v=""/>
    <s v="4800002798"/>
    <s v="1290"/>
    <d v="2025-01-02T00:00:00"/>
    <s v=""/>
    <s v=""/>
    <d v="2025-01-17T00:00:00"/>
    <n v="0"/>
    <n v="0"/>
    <s v=""/>
    <n v="1"/>
    <n v="1"/>
    <n v="1"/>
    <n v="0"/>
    <n v="0"/>
    <n v="0"/>
    <s v="X"/>
    <s v="0.00"/>
    <s v=""/>
    <x v="5"/>
    <s v=""/>
    <s v="2515489"/>
    <s v=""/>
    <n v="0"/>
    <n v="0"/>
    <m/>
    <s v="7218|JA2593_1001"/>
    <n v="15"/>
    <s v="-"/>
    <m/>
    <s v="YES"/>
    <n v="1"/>
    <s v=""/>
    <s v=""/>
    <n v="0"/>
    <s v="X"/>
    <n v="1"/>
    <s v=""/>
    <s v=""/>
    <s v=""/>
    <s v=""/>
    <n v="1"/>
    <n v="0"/>
    <m/>
    <n v="-378"/>
    <n v="0"/>
    <s v=""/>
    <s v=""/>
  </r>
  <r>
    <n v="282"/>
    <s v="44122107"/>
    <s v="CJ1000 GRAPAS LYRECO 24/6 GALVANIZADAS"/>
    <s v="1101825252"/>
    <s v="6"/>
    <d v="2025-01-16T00:00:00"/>
    <s v=""/>
    <s v="4800002798"/>
    <s v="1300"/>
    <d v="2025-01-02T00:00:00"/>
    <s v=""/>
    <s v=""/>
    <d v="2025-01-17T00:00:00"/>
    <n v="0"/>
    <n v="0"/>
    <s v=""/>
    <n v="4"/>
    <n v="4"/>
    <n v="4"/>
    <n v="0"/>
    <n v="0"/>
    <n v="0"/>
    <s v="X"/>
    <s v="0.00"/>
    <s v=""/>
    <x v="5"/>
    <s v=""/>
    <s v="5002534"/>
    <s v=""/>
    <n v="0"/>
    <n v="0"/>
    <m/>
    <s v="7218|JA2593_1001"/>
    <n v="15"/>
    <s v="-"/>
    <m/>
    <s v="YES"/>
    <n v="4"/>
    <s v=""/>
    <s v=""/>
    <n v="0"/>
    <s v="X"/>
    <n v="1"/>
    <s v=""/>
    <s v=""/>
    <s v=""/>
    <s v=""/>
    <n v="1"/>
    <n v="0"/>
    <m/>
    <n v="-378"/>
    <n v="0"/>
    <s v=""/>
    <s v=""/>
  </r>
  <r>
    <n v="283"/>
    <s v="44122002"/>
    <s v="S&amp;#237; Funda disipativa de est&amp;#225;tic"/>
    <s v="1101825319"/>
    <s v="1"/>
    <d v="2025-01-16T00:00:00"/>
    <s v=""/>
    <s v="4800002825"/>
    <s v="410"/>
    <d v="2025-01-15T00:00:00"/>
    <s v=""/>
    <s v=""/>
    <d v="2025-01-17T00:00:00"/>
    <n v="0"/>
    <n v="0"/>
    <s v=""/>
    <n v="4"/>
    <n v="4"/>
    <n v="4"/>
    <n v="0"/>
    <n v="0"/>
    <n v="0"/>
    <s v="X"/>
    <s v="0.00"/>
    <s v=""/>
    <x v="0"/>
    <s v=""/>
    <s v="0733952"/>
    <s v=""/>
    <n v="0"/>
    <n v="0"/>
    <m/>
    <s v="7218|JA2593_1001"/>
    <n v="2"/>
    <s v="-"/>
    <m/>
    <s v="YES"/>
    <n v="4"/>
    <s v=""/>
    <s v=""/>
    <n v="0"/>
    <s v="X"/>
    <n v="1"/>
    <s v=""/>
    <s v=""/>
    <s v=""/>
    <s v=""/>
    <n v="1"/>
    <n v="0"/>
    <m/>
    <n v="-378"/>
    <n v="0"/>
    <s v=""/>
    <s v=""/>
  </r>
  <r>
    <n v="284"/>
    <s v="44122025"/>
    <s v="PK100 FUNDA MULTIT LYRECO A4 80 M TRS RG"/>
    <s v="1101825324"/>
    <s v="1"/>
    <d v="2025-01-16T00:00:00"/>
    <s v=""/>
    <s v="4800002798"/>
    <s v="1350"/>
    <d v="2025-01-02T00:00:00"/>
    <s v=""/>
    <s v=""/>
    <d v="2025-01-17T00:00:00"/>
    <n v="0"/>
    <n v="0"/>
    <s v=""/>
    <n v="2"/>
    <n v="2"/>
    <n v="2"/>
    <n v="0"/>
    <n v="0"/>
    <n v="0"/>
    <s v="X"/>
    <s v="0.00"/>
    <s v=""/>
    <x v="5"/>
    <s v=""/>
    <s v="317868"/>
    <s v=""/>
    <n v="0"/>
    <n v="0"/>
    <m/>
    <s v="7218|JA2593_1001"/>
    <n v="15"/>
    <s v="-"/>
    <m/>
    <s v="YES"/>
    <n v="2"/>
    <s v=""/>
    <s v=""/>
    <n v="0"/>
    <s v="X"/>
    <n v="1"/>
    <s v=""/>
    <s v=""/>
    <s v=""/>
    <s v=""/>
    <n v="1"/>
    <n v="0"/>
    <m/>
    <n v="-378"/>
    <n v="0"/>
    <s v=""/>
    <s v=""/>
  </r>
  <r>
    <n v="285"/>
    <s v="39121402"/>
    <s v="Toma Kopp de 2P de color Negro, para Eur"/>
    <s v="1101825332"/>
    <s v="1"/>
    <d v="2025-01-16T00:00:00"/>
    <s v=""/>
    <s v="4800002825"/>
    <s v="450"/>
    <d v="2025-01-15T00:00:00"/>
    <s v=""/>
    <s v=""/>
    <d v="2025-01-17T00:00:00"/>
    <n v="0"/>
    <n v="0"/>
    <s v=""/>
    <n v="2"/>
    <n v="2"/>
    <n v="2"/>
    <n v="0"/>
    <n v="0"/>
    <n v="0"/>
    <s v="X"/>
    <s v="0.00"/>
    <s v=""/>
    <x v="0"/>
    <s v=""/>
    <s v="2425811"/>
    <s v=""/>
    <n v="0"/>
    <n v="0"/>
    <m/>
    <s v="7218|JA2582_1001"/>
    <n v="2"/>
    <s v="-"/>
    <m/>
    <s v="YES"/>
    <n v="2"/>
    <s v=""/>
    <s v=""/>
    <n v="0"/>
    <s v="X"/>
    <n v="1"/>
    <s v=""/>
    <s v=""/>
    <s v=""/>
    <s v=""/>
    <n v="1"/>
    <n v="0"/>
    <m/>
    <n v="-378"/>
    <n v="0"/>
    <s v=""/>
    <s v=""/>
  </r>
  <r>
    <n v="286"/>
    <s v="39121603"/>
    <s v="Interruptor autom&amp;#225;tico 2P, 16A, Cur"/>
    <s v="1101825338"/>
    <s v="1"/>
    <d v="2025-01-16T00:00:00"/>
    <s v=""/>
    <s v="4800002825"/>
    <s v="470"/>
    <d v="2025-01-15T00:00:00"/>
    <s v=""/>
    <s v=""/>
    <d v="2025-01-17T00:00:00"/>
    <n v="0"/>
    <n v="0"/>
    <s v=""/>
    <n v="1"/>
    <n v="1"/>
    <n v="1"/>
    <n v="0"/>
    <n v="0"/>
    <n v="0"/>
    <s v="X"/>
    <s v="0.00"/>
    <s v=""/>
    <x v="0"/>
    <s v=""/>
    <s v="7349664"/>
    <s v=""/>
    <n v="0"/>
    <n v="0"/>
    <m/>
    <s v="7218|JA2585_1001"/>
    <n v="2"/>
    <s v="-"/>
    <m/>
    <s v="YES"/>
    <n v="1"/>
    <s v=""/>
    <s v=""/>
    <n v="0"/>
    <s v="X"/>
    <n v="1"/>
    <s v=""/>
    <s v=""/>
    <s v=""/>
    <s v=""/>
    <n v="1"/>
    <n v="0"/>
    <m/>
    <n v="-378"/>
    <n v="0"/>
    <s v=""/>
    <s v=""/>
  </r>
  <r>
    <n v="287"/>
    <s v="11162114"/>
    <s v="Cinta de gancho y bucle 3M SJ356D de col"/>
    <s v="1101825338"/>
    <s v="2"/>
    <d v="2025-01-16T00:00:00"/>
    <s v=""/>
    <s v="4800002825"/>
    <s v="480"/>
    <d v="2025-01-15T00:00:00"/>
    <s v=""/>
    <s v=""/>
    <d v="2025-01-17T00:00:00"/>
    <n v="0"/>
    <n v="0"/>
    <s v=""/>
    <n v="3"/>
    <n v="3"/>
    <n v="3"/>
    <n v="0"/>
    <n v="0"/>
    <n v="0"/>
    <s v="X"/>
    <s v="0.00"/>
    <s v=""/>
    <x v="0"/>
    <s v=""/>
    <s v="4587337"/>
    <s v=""/>
    <n v="0"/>
    <n v="0"/>
    <m/>
    <s v="7218|JA2585_1001"/>
    <n v="2"/>
    <s v="-"/>
    <m/>
    <s v="YES"/>
    <n v="3"/>
    <s v=""/>
    <s v=""/>
    <n v="0"/>
    <s v="X"/>
    <n v="1"/>
    <s v=""/>
    <s v=""/>
    <s v=""/>
    <s v=""/>
    <n v="1"/>
    <n v="0"/>
    <m/>
    <n v="-378"/>
    <n v="0"/>
    <s v=""/>
    <s v=""/>
  </r>
  <r>
    <n v="288"/>
    <s v="31161735"/>
    <s v="Tuerca en jaula RS PRO Hierro M6"/>
    <s v="1101825396"/>
    <s v="1"/>
    <d v="2025-01-16T00:00:00"/>
    <s v=""/>
    <s v="4800002825"/>
    <s v="600"/>
    <d v="2025-01-15T00:00:00"/>
    <s v=""/>
    <s v=""/>
    <d v="2025-01-17T00:00:00"/>
    <n v="0"/>
    <n v="0"/>
    <s v=""/>
    <n v="250"/>
    <n v="250"/>
    <n v="250"/>
    <n v="0"/>
    <n v="0"/>
    <n v="0"/>
    <s v="X"/>
    <s v="0.00"/>
    <s v=""/>
    <x v="0"/>
    <s v=""/>
    <s v="2662268"/>
    <s v=""/>
    <n v="0"/>
    <n v="0"/>
    <m/>
    <s v="7218|JA2585_1001"/>
    <n v="2"/>
    <s v="-"/>
    <m/>
    <s v="YES"/>
    <n v="250"/>
    <s v=""/>
    <s v=""/>
    <n v="0"/>
    <s v="X"/>
    <n v="1"/>
    <s v=""/>
    <s v=""/>
    <s v=""/>
    <s v=""/>
    <n v="1"/>
    <n v="0"/>
    <m/>
    <n v="-378"/>
    <n v="0"/>
    <s v=""/>
    <s v=""/>
  </r>
  <r>
    <n v="289"/>
    <s v="39121321"/>
    <s v="Juego de tornillos Rittal serie EL, para"/>
    <s v="1101825869"/>
    <s v="1"/>
    <d v="2025-01-17T00:00:00"/>
    <s v=""/>
    <s v="4800002831"/>
    <s v="250"/>
    <d v="2025-01-17T00:00:00"/>
    <s v=""/>
    <s v=""/>
    <d v="2025-01-18T00:00:00"/>
    <n v="0"/>
    <n v="0"/>
    <s v=""/>
    <n v="150"/>
    <n v="150"/>
    <n v="150"/>
    <n v="0"/>
    <n v="0"/>
    <n v="0"/>
    <s v="X"/>
    <s v="0.00"/>
    <s v=""/>
    <x v="0"/>
    <s v=""/>
    <s v="8262903"/>
    <s v=""/>
    <n v="0"/>
    <n v="0"/>
    <m/>
    <s v="7218|JA2585_1001"/>
    <n v="1"/>
    <s v="-"/>
    <m/>
    <s v="YES"/>
    <n v="150"/>
    <s v=""/>
    <s v=""/>
    <n v="0"/>
    <s v="X"/>
    <n v="1"/>
    <s v=""/>
    <s v=""/>
    <s v=""/>
    <s v=""/>
    <n v="1"/>
    <n v="0"/>
    <m/>
    <n v="-377"/>
    <n v="0"/>
    <s v=""/>
    <s v=""/>
  </r>
  <r>
    <n v="290"/>
    <s v="39121432"/>
    <s v="Terminal redondo aislado de Cobre RS PRO"/>
    <s v="1101825869"/>
    <s v="2"/>
    <d v="2025-01-17T00:00:00"/>
    <s v=""/>
    <s v="4800002831"/>
    <s v="260"/>
    <d v="2025-01-17T00:00:00"/>
    <s v=""/>
    <s v=""/>
    <d v="2025-01-18T00:00:00"/>
    <n v="0"/>
    <n v="0"/>
    <s v=""/>
    <n v="100"/>
    <n v="100"/>
    <n v="100"/>
    <n v="0"/>
    <n v="0"/>
    <n v="0"/>
    <s v="X"/>
    <s v="0.00"/>
    <s v=""/>
    <x v="0"/>
    <s v=""/>
    <s v="2673880"/>
    <s v=""/>
    <n v="0"/>
    <n v="0"/>
    <m/>
    <s v="7218|JA2585_1001"/>
    <n v="1"/>
    <s v="-"/>
    <m/>
    <s v="YES"/>
    <n v="100"/>
    <s v=""/>
    <s v=""/>
    <n v="0"/>
    <s v="X"/>
    <n v="1"/>
    <s v=""/>
    <s v=""/>
    <s v=""/>
    <s v=""/>
    <n v="1"/>
    <n v="0"/>
    <m/>
    <n v="-377"/>
    <n v="0"/>
    <s v=""/>
    <s v=""/>
  </r>
  <r>
    <n v="291"/>
    <s v="26121630"/>
    <s v="Capuch&amp;#243;n termoretr&amp;#225;ctil TE Con"/>
    <s v="1101825869"/>
    <s v="3"/>
    <d v="2025-01-17T00:00:00"/>
    <s v=""/>
    <s v="4800002831"/>
    <s v="270"/>
    <d v="2025-01-17T00:00:00"/>
    <s v=""/>
    <s v=""/>
    <d v="2025-01-18T00:00:00"/>
    <n v="0"/>
    <n v="0"/>
    <s v=""/>
    <n v="200"/>
    <n v="200"/>
    <n v="200"/>
    <n v="0"/>
    <n v="0"/>
    <n v="0"/>
    <s v="X"/>
    <s v="0.00"/>
    <s v=""/>
    <x v="0"/>
    <s v=""/>
    <s v="8741500"/>
    <s v=""/>
    <n v="0"/>
    <n v="0"/>
    <m/>
    <s v="7218|JA2585_1001"/>
    <n v="1"/>
    <s v="-"/>
    <m/>
    <s v="YES"/>
    <n v="200"/>
    <s v=""/>
    <s v=""/>
    <n v="0"/>
    <s v="X"/>
    <n v="1"/>
    <s v=""/>
    <s v=""/>
    <s v=""/>
    <s v=""/>
    <n v="1"/>
    <n v="0"/>
    <m/>
    <n v="-377"/>
    <n v="0"/>
    <s v=""/>
    <s v=""/>
  </r>
  <r>
    <n v="292"/>
    <s v="26121522"/>
    <s v="Cable para Entornos Hostiles TE Connecti"/>
    <s v="1101825905"/>
    <s v="1"/>
    <d v="2025-01-17T00:00:00"/>
    <s v=""/>
    <s v="4800002831"/>
    <s v="290"/>
    <d v="2025-01-17T00:00:00"/>
    <s v=""/>
    <s v=""/>
    <d v="2025-01-18T00:00:00"/>
    <n v="0"/>
    <n v="0"/>
    <s v=""/>
    <n v="2"/>
    <n v="2"/>
    <n v="2"/>
    <n v="0"/>
    <n v="0"/>
    <n v="0"/>
    <s v="X"/>
    <s v="0.00"/>
    <s v=""/>
    <x v="0"/>
    <s v=""/>
    <s v="2291416"/>
    <s v=""/>
    <n v="0"/>
    <n v="0"/>
    <m/>
    <s v="7218|JA2594_1001"/>
    <n v="1"/>
    <s v="-"/>
    <m/>
    <s v="YES"/>
    <n v="2"/>
    <s v=""/>
    <s v=""/>
    <n v="0"/>
    <s v="X"/>
    <n v="1"/>
    <s v=""/>
    <s v=""/>
    <s v=""/>
    <s v=""/>
    <n v="1"/>
    <n v="0"/>
    <m/>
    <n v="-377"/>
    <n v="0"/>
    <s v=""/>
    <s v=""/>
  </r>
  <r>
    <n v="293"/>
    <s v="1709800000500"/>
    <s v="COMPRA DIRECTA FERRETERIA Y HERRAMIENTAS"/>
    <s v="1101826509"/>
    <s v="1"/>
    <d v="2025-01-20T00:00:00"/>
    <s v=""/>
    <s v="4200594781"/>
    <s v="10"/>
    <d v="2025-01-27T00:00:00"/>
    <d v="2025-01-27T00:00:00"/>
    <s v=""/>
    <d v="2025-02-10T00:00:00"/>
    <n v="30"/>
    <n v="8"/>
    <s v="Liberado"/>
    <n v="1"/>
    <n v="1"/>
    <n v="1"/>
    <n v="0"/>
    <n v="0"/>
    <n v="0"/>
    <s v="X"/>
    <s v="0.00"/>
    <s v=""/>
    <x v="16"/>
    <s v="OTROS FABRICANTES"/>
    <s v="1709800000500"/>
    <s v=""/>
    <n v="0"/>
    <n v="0"/>
    <m/>
    <s v="7218|JA2593_1001"/>
    <n v="14"/>
    <s v="-"/>
    <m/>
    <s v="YES"/>
    <n v="1"/>
    <s v=""/>
    <s v=""/>
    <n v="0"/>
    <s v="X"/>
    <n v="1"/>
    <s v=""/>
    <s v=""/>
    <s v=""/>
    <s v=""/>
    <n v="1"/>
    <n v="0"/>
    <m/>
    <n v="-354"/>
    <n v="0"/>
    <s v=""/>
    <s v=""/>
  </r>
  <r>
    <n v="294"/>
    <s v="1709800000500"/>
    <s v="COMPRA DIRECTA FERRETERIA Y HERRAMIENTAS"/>
    <s v="1101826509"/>
    <s v="2"/>
    <d v="2025-01-20T00:00:00"/>
    <s v=""/>
    <s v="4200594781"/>
    <s v="20"/>
    <d v="2025-01-27T00:00:00"/>
    <d v="2025-01-27T00:00:00"/>
    <s v=""/>
    <d v="2025-02-10T00:00:00"/>
    <n v="30"/>
    <n v="8"/>
    <s v="Liberado"/>
    <n v="1"/>
    <n v="1"/>
    <n v="1"/>
    <n v="0"/>
    <n v="0"/>
    <n v="0"/>
    <s v="X"/>
    <s v="0.00"/>
    <s v=""/>
    <x v="16"/>
    <s v="OTROS FABRICANTES"/>
    <s v="1709800000500"/>
    <s v=""/>
    <n v="0"/>
    <n v="0"/>
    <m/>
    <s v="7218|JA2593_1001"/>
    <n v="14"/>
    <s v="-"/>
    <m/>
    <s v="YES"/>
    <n v="1"/>
    <s v=""/>
    <s v=""/>
    <n v="0"/>
    <s v="X"/>
    <n v="1"/>
    <s v=""/>
    <s v=""/>
    <s v=""/>
    <s v=""/>
    <n v="1"/>
    <n v="0"/>
    <m/>
    <n v="-354"/>
    <n v="0"/>
    <s v=""/>
    <s v=""/>
  </r>
  <r>
    <n v="295"/>
    <s v="1709800000500"/>
    <s v="COMPRA DIRECTA FERRETERIA Y HERRAMIENTAS"/>
    <s v="1101826509"/>
    <s v="3"/>
    <d v="2025-01-20T00:00:00"/>
    <s v=""/>
    <s v="4200594781"/>
    <s v="30"/>
    <d v="2025-01-27T00:00:00"/>
    <d v="2025-01-27T00:00:00"/>
    <s v=""/>
    <d v="2025-02-10T00:00:00"/>
    <n v="30"/>
    <n v="8"/>
    <s v="Liberado"/>
    <n v="1"/>
    <n v="1"/>
    <n v="1"/>
    <n v="0"/>
    <n v="0"/>
    <n v="0"/>
    <s v="X"/>
    <s v="0.00"/>
    <s v=""/>
    <x v="16"/>
    <s v="OTROS FABRICANTES"/>
    <s v="1709800000500"/>
    <s v=""/>
    <n v="0"/>
    <n v="0"/>
    <m/>
    <s v="7218|JA2593_1001"/>
    <n v="14"/>
    <s v="-"/>
    <m/>
    <s v="YES"/>
    <n v="1"/>
    <s v=""/>
    <s v=""/>
    <n v="0"/>
    <s v="X"/>
    <n v="1"/>
    <s v=""/>
    <s v=""/>
    <s v=""/>
    <s v=""/>
    <n v="1"/>
    <n v="0"/>
    <m/>
    <n v="-354"/>
    <n v="0"/>
    <s v=""/>
    <s v=""/>
  </r>
  <r>
    <n v="296"/>
    <s v="39121321"/>
    <s v="Carpeta de documentos Schneider Electric"/>
    <s v="1101826924"/>
    <s v="1"/>
    <d v="2025-01-21T00:00:00"/>
    <s v=""/>
    <s v="4800002836"/>
    <s v="360"/>
    <d v="2025-01-20T00:00:00"/>
    <s v=""/>
    <s v=""/>
    <d v="2025-01-22T00:00:00"/>
    <n v="0"/>
    <n v="0"/>
    <s v=""/>
    <n v="18"/>
    <n v="18"/>
    <n v="18"/>
    <n v="0"/>
    <n v="0"/>
    <n v="0"/>
    <s v="X"/>
    <s v="0.00"/>
    <s v=""/>
    <x v="0"/>
    <s v=""/>
    <s v="6899780"/>
    <s v=""/>
    <n v="0"/>
    <n v="0"/>
    <m/>
    <s v="7218|S24B05_P10322"/>
    <n v="2"/>
    <s v="-"/>
    <m/>
    <s v="YES"/>
    <n v="18"/>
    <s v=""/>
    <s v=""/>
    <n v="0"/>
    <s v="X"/>
    <n v="1"/>
    <s v=""/>
    <s v=""/>
    <s v=""/>
    <s v=""/>
    <n v="1"/>
    <n v="0"/>
    <m/>
    <n v="-373"/>
    <n v="0"/>
    <s v=""/>
    <s v=""/>
  </r>
  <r>
    <n v="297"/>
    <s v=""/>
    <s v="MONTAJE SIMULADOR A320"/>
    <s v="1101826992"/>
    <s v="1"/>
    <d v="2025-01-21T00:00:00"/>
    <s v=""/>
    <s v="4400085683"/>
    <s v="10"/>
    <d v="2025-01-21T00:00:00"/>
    <d v="2025-01-21T00:00:00"/>
    <s v=""/>
    <d v="2025-02-14T00:00:00"/>
    <n v="0"/>
    <n v="0"/>
    <s v="Liberado"/>
    <n v="1"/>
    <n v="1"/>
    <n v="0"/>
    <n v="0"/>
    <n v="0"/>
    <n v="0"/>
    <s v="X"/>
    <s v="0.00"/>
    <s v=""/>
    <x v="24"/>
    <s v=""/>
    <s v=""/>
    <s v=""/>
    <n v="0"/>
    <n v="0"/>
    <m/>
    <s v="7218|JA2593_1001"/>
    <n v="24"/>
    <s v="-"/>
    <m/>
    <s v="YES"/>
    <n v="0"/>
    <s v=""/>
    <s v=""/>
    <n v="0"/>
    <s v="X"/>
    <n v="1"/>
    <s v=""/>
    <s v=""/>
    <s v=""/>
    <s v=""/>
    <n v="1"/>
    <n v="0"/>
    <m/>
    <n v="-350"/>
    <n v="0"/>
    <s v=""/>
    <s v=""/>
  </r>
  <r>
    <n v="298"/>
    <s v=""/>
    <s v="TRABAJOS SIMULADOR A320"/>
    <s v="1101827012"/>
    <s v="1"/>
    <d v="2025-01-21T00:00:00"/>
    <s v=""/>
    <s v="4300339244"/>
    <s v="10"/>
    <d v="2025-01-23T00:00:00"/>
    <d v="2025-01-29T00:00:00"/>
    <s v=""/>
    <d v="2025-02-14T00:00:00"/>
    <n v="0"/>
    <n v="0"/>
    <s v="Liberado"/>
    <n v="1"/>
    <n v="1"/>
    <n v="0"/>
    <n v="0"/>
    <n v="0"/>
    <n v="0"/>
    <s v="X"/>
    <s v="0.00"/>
    <s v=""/>
    <x v="19"/>
    <s v=""/>
    <s v=""/>
    <s v=""/>
    <n v="0"/>
    <n v="0"/>
    <m/>
    <s v="7218|JA2594_1001"/>
    <n v="22"/>
    <s v="-"/>
    <m/>
    <s v="YES"/>
    <n v="0"/>
    <s v=""/>
    <s v=""/>
    <n v="0"/>
    <s v="X"/>
    <n v="1"/>
    <s v=""/>
    <s v=""/>
    <s v=""/>
    <s v=""/>
    <n v="1"/>
    <n v="0"/>
    <m/>
    <n v="-350"/>
    <n v="0"/>
    <s v=""/>
    <s v=""/>
  </r>
  <r>
    <n v="299"/>
    <s v="24112003"/>
    <s v="Gaveta RS PRO, Rojo de Cart&amp;#243;n, 100m"/>
    <s v="1101827598"/>
    <s v="1"/>
    <d v="2025-01-22T00:00:00"/>
    <s v=""/>
    <s v="4800002838"/>
    <s v="260"/>
    <d v="2025-01-21T00:00:00"/>
    <s v=""/>
    <s v=""/>
    <d v="2025-01-23T00:00:00"/>
    <n v="0"/>
    <n v="0"/>
    <s v=""/>
    <n v="1"/>
    <n v="1"/>
    <n v="1"/>
    <n v="0"/>
    <n v="0"/>
    <n v="0"/>
    <s v="X"/>
    <s v="0.00"/>
    <s v=""/>
    <x v="0"/>
    <s v=""/>
    <s v="2281065"/>
    <s v=""/>
    <n v="0"/>
    <n v="0"/>
    <m/>
    <s v="7218|S24B05_P10322"/>
    <n v="2"/>
    <s v="-"/>
    <m/>
    <s v="YES"/>
    <n v="1"/>
    <s v=""/>
    <s v=""/>
    <n v="0"/>
    <s v="X"/>
    <n v="1"/>
    <s v=""/>
    <s v=""/>
    <s v=""/>
    <s v=""/>
    <n v="1"/>
    <n v="0"/>
    <m/>
    <n v="-372"/>
    <n v="0"/>
    <s v=""/>
    <s v=""/>
  </r>
  <r>
    <n v="300"/>
    <s v="1709800000500"/>
    <s v="COMPRA DIRECTA FERRETERIA Y HERRAMIENTAS"/>
    <s v="1101828001"/>
    <s v="1"/>
    <d v="2025-01-22T00:00:00"/>
    <s v=""/>
    <s v="4200595284"/>
    <s v="100"/>
    <d v="2025-01-29T00:00:00"/>
    <d v="2025-01-30T00:00:00"/>
    <s v=""/>
    <d v="2025-02-10T00:00:00"/>
    <n v="30"/>
    <n v="8"/>
    <s v="Liberado"/>
    <n v="1"/>
    <n v="1"/>
    <n v="1"/>
    <n v="0"/>
    <n v="0"/>
    <n v="0"/>
    <s v="X"/>
    <s v="0.00"/>
    <s v=""/>
    <x v="16"/>
    <s v="OTROS FABRICANTES"/>
    <s v="1709800000500"/>
    <s v=""/>
    <n v="0"/>
    <n v="0"/>
    <m/>
    <s v="7218|JA2593_1001"/>
    <n v="12"/>
    <s v="-"/>
    <m/>
    <s v="YES"/>
    <n v="1"/>
    <s v=""/>
    <s v=""/>
    <n v="0"/>
    <s v="X"/>
    <n v="1"/>
    <s v=""/>
    <s v=""/>
    <s v=""/>
    <s v=""/>
    <n v="1"/>
    <n v="0"/>
    <m/>
    <n v="-354"/>
    <n v="0"/>
    <s v=""/>
    <s v=""/>
  </r>
  <r>
    <n v="301"/>
    <s v="1709800000500"/>
    <s v="COMPRA DIRECTA FERRETERIA Y HERRAMIENTAS"/>
    <s v="1101828001"/>
    <s v="2"/>
    <d v="2025-01-22T00:00:00"/>
    <s v=""/>
    <s v="4200595284"/>
    <s v="110"/>
    <d v="2025-01-29T00:00:00"/>
    <d v="2025-01-30T00:00:00"/>
    <s v=""/>
    <d v="2025-02-10T00:00:00"/>
    <n v="30"/>
    <n v="8"/>
    <s v="Liberado"/>
    <n v="1"/>
    <n v="1"/>
    <n v="1"/>
    <n v="0"/>
    <n v="0"/>
    <n v="0"/>
    <s v="X"/>
    <s v="0.00"/>
    <s v=""/>
    <x v="16"/>
    <s v="OTROS FABRICANTES"/>
    <s v="1709800000500"/>
    <s v=""/>
    <n v="0"/>
    <n v="0"/>
    <m/>
    <s v="7218|JA2593_1001"/>
    <n v="12"/>
    <s v="-"/>
    <m/>
    <s v="YES"/>
    <n v="1"/>
    <s v=""/>
    <s v=""/>
    <n v="0"/>
    <s v="X"/>
    <n v="1"/>
    <s v=""/>
    <s v=""/>
    <s v=""/>
    <s v=""/>
    <n v="1"/>
    <n v="0"/>
    <m/>
    <n v="-354"/>
    <n v="0"/>
    <s v=""/>
    <s v=""/>
  </r>
  <r>
    <n v="302"/>
    <s v="1709800000500"/>
    <s v="COMPRA DIRECTA FERRETERIA Y HERRAMIENTAS"/>
    <s v="1101828001"/>
    <s v="3"/>
    <d v="2025-01-22T00:00:00"/>
    <s v=""/>
    <s v="4200595284"/>
    <s v="120"/>
    <d v="2025-01-29T00:00:00"/>
    <d v="2025-01-30T00:00:00"/>
    <s v=""/>
    <d v="2025-02-10T00:00:00"/>
    <n v="30"/>
    <n v="8"/>
    <s v="Liberado"/>
    <n v="1"/>
    <n v="1"/>
    <n v="1"/>
    <n v="0"/>
    <n v="0"/>
    <n v="0"/>
    <s v="X"/>
    <s v="0.00"/>
    <s v=""/>
    <x v="16"/>
    <s v="OTROS FABRICANTES"/>
    <s v="1709800000500"/>
    <s v=""/>
    <n v="0"/>
    <n v="0"/>
    <m/>
    <s v="7218|JA2593_1001"/>
    <n v="12"/>
    <s v="-"/>
    <m/>
    <s v="YES"/>
    <n v="1"/>
    <s v=""/>
    <s v=""/>
    <n v="0"/>
    <s v="X"/>
    <n v="1"/>
    <s v=""/>
    <s v=""/>
    <s v=""/>
    <s v=""/>
    <n v="1"/>
    <n v="0"/>
    <m/>
    <n v="-354"/>
    <n v="0"/>
    <s v=""/>
    <s v=""/>
  </r>
  <r>
    <n v="303"/>
    <s v="1709800000500"/>
    <s v="COMPRA DIRECTA FERRETERIA Y HERRAMIENTAS"/>
    <s v="1101828001"/>
    <s v="4"/>
    <d v="2025-01-22T00:00:00"/>
    <s v=""/>
    <s v="4200595284"/>
    <s v="130"/>
    <d v="2025-01-29T00:00:00"/>
    <d v="2025-01-30T00:00:00"/>
    <s v=""/>
    <d v="2025-02-10T00:00:00"/>
    <n v="30"/>
    <n v="8"/>
    <s v="Liberado"/>
    <n v="1"/>
    <n v="1"/>
    <n v="1"/>
    <n v="0"/>
    <n v="0"/>
    <n v="0"/>
    <s v="X"/>
    <s v="0.00"/>
    <s v=""/>
    <x v="16"/>
    <s v="OTROS FABRICANTES"/>
    <s v="1709800000500"/>
    <s v=""/>
    <n v="0"/>
    <n v="0"/>
    <m/>
    <s v="7218|JA2593_1001"/>
    <n v="12"/>
    <s v="-"/>
    <m/>
    <s v="YES"/>
    <n v="1"/>
    <s v=""/>
    <s v=""/>
    <n v="0"/>
    <s v="X"/>
    <n v="1"/>
    <s v=""/>
    <s v=""/>
    <s v=""/>
    <s v=""/>
    <n v="1"/>
    <n v="0"/>
    <m/>
    <n v="-354"/>
    <n v="0"/>
    <s v=""/>
    <s v=""/>
  </r>
  <r>
    <n v="304"/>
    <s v="32111502"/>
    <s v="Vishay 1.7 (Dia.) x 3.9mm Simple BZX55C6"/>
    <s v="1101828411"/>
    <s v="1"/>
    <d v="2025-01-23T00:00:00"/>
    <s v=""/>
    <s v="4800002840"/>
    <s v="580"/>
    <d v="2025-01-22T00:00:00"/>
    <s v=""/>
    <s v=""/>
    <d v="2025-01-24T00:00:00"/>
    <n v="0"/>
    <n v="0"/>
    <s v=""/>
    <n v="250"/>
    <n v="250"/>
    <n v="250"/>
    <n v="0"/>
    <n v="0"/>
    <n v="0"/>
    <s v="X"/>
    <s v="0.00"/>
    <s v=""/>
    <x v="0"/>
    <s v=""/>
    <s v="6997806"/>
    <s v=""/>
    <n v="0"/>
    <n v="0"/>
    <m/>
    <s v="7218|JA2585_1001"/>
    <n v="2"/>
    <s v="-"/>
    <m/>
    <s v="YES"/>
    <n v="250"/>
    <s v=""/>
    <s v=""/>
    <n v="0"/>
    <s v="X"/>
    <n v="1"/>
    <s v=""/>
    <s v=""/>
    <s v=""/>
    <s v=""/>
    <n v="1"/>
    <n v="0"/>
    <m/>
    <n v="-371"/>
    <n v="0"/>
    <s v=""/>
    <s v=""/>
  </r>
  <r>
    <n v="305"/>
    <s v="31201623"/>
    <s v="Adhesivo de contacto Teroson Terokal 244"/>
    <s v="1101828417"/>
    <s v="1"/>
    <d v="2025-01-23T00:00:00"/>
    <s v=""/>
    <s v="4800002840"/>
    <s v="600"/>
    <d v="2025-01-22T00:00:00"/>
    <s v=""/>
    <s v=""/>
    <d v="2025-01-24T00:00:00"/>
    <n v="0"/>
    <n v="0"/>
    <s v=""/>
    <n v="2"/>
    <n v="2"/>
    <n v="2"/>
    <n v="0"/>
    <n v="0"/>
    <n v="0"/>
    <s v="X"/>
    <s v="0.00"/>
    <s v=""/>
    <x v="0"/>
    <s v=""/>
    <s v="5246059"/>
    <s v=""/>
    <n v="0"/>
    <n v="0"/>
    <m/>
    <s v="7218|S24B05_P10253"/>
    <n v="2"/>
    <s v="-"/>
    <m/>
    <s v="YES"/>
    <n v="2"/>
    <s v=""/>
    <s v=""/>
    <n v="0"/>
    <s v="X"/>
    <n v="1"/>
    <s v=""/>
    <s v=""/>
    <s v=""/>
    <s v=""/>
    <n v="1"/>
    <n v="0"/>
    <m/>
    <n v="-371"/>
    <n v="0"/>
    <s v=""/>
    <s v=""/>
  </r>
  <r>
    <n v="306"/>
    <s v="32121506"/>
    <s v="Condensador cer&amp;#225;mico multicapa MLCC"/>
    <s v="1101828476"/>
    <s v="1"/>
    <d v="2025-01-23T00:00:00"/>
    <s v=""/>
    <s v="4800002841"/>
    <s v="30"/>
    <d v="2025-01-23T00:00:00"/>
    <s v=""/>
    <s v=""/>
    <d v="2025-01-24T00:00:00"/>
    <n v="0"/>
    <n v="0"/>
    <s v=""/>
    <n v="10"/>
    <n v="10"/>
    <n v="10"/>
    <n v="0"/>
    <n v="0"/>
    <n v="0"/>
    <s v="X"/>
    <s v="0.00"/>
    <s v=""/>
    <x v="0"/>
    <s v=""/>
    <s v="6994920"/>
    <s v=""/>
    <n v="0"/>
    <n v="0"/>
    <m/>
    <s v="7218|JA2594_1001"/>
    <n v="1"/>
    <s v="-"/>
    <m/>
    <s v="YES"/>
    <n v="10"/>
    <s v=""/>
    <s v=""/>
    <n v="0"/>
    <s v="X"/>
    <n v="1"/>
    <s v=""/>
    <s v=""/>
    <s v=""/>
    <s v=""/>
    <n v="1"/>
    <n v="0"/>
    <m/>
    <n v="-371"/>
    <n v="0"/>
    <s v=""/>
    <s v=""/>
  </r>
  <r>
    <n v="307"/>
    <s v="39121004"/>
    <s v="Fuente de alimentaci&amp;#243;n conmutada Ex"/>
    <s v="1101828497"/>
    <s v="1"/>
    <d v="2025-01-23T00:00:00"/>
    <s v=""/>
    <s v="4800002841"/>
    <s v="40"/>
    <d v="2025-01-23T00:00:00"/>
    <s v=""/>
    <s v=""/>
    <d v="2025-01-24T00:00:00"/>
    <n v="0"/>
    <n v="0"/>
    <s v=""/>
    <n v="1"/>
    <n v="1"/>
    <n v="1"/>
    <n v="0"/>
    <n v="0"/>
    <n v="0"/>
    <s v="X"/>
    <s v="0.00"/>
    <s v=""/>
    <x v="0"/>
    <s v=""/>
    <s v="6273787"/>
    <s v=""/>
    <n v="0"/>
    <n v="0"/>
    <m/>
    <s v="7218|JA2585_1001"/>
    <n v="1"/>
    <s v="-"/>
    <m/>
    <s v="YES"/>
    <n v="1"/>
    <s v=""/>
    <s v=""/>
    <n v="0"/>
    <s v="X"/>
    <n v="1"/>
    <s v=""/>
    <s v=""/>
    <s v=""/>
    <s v=""/>
    <n v="1"/>
    <n v="0"/>
    <m/>
    <n v="-371"/>
    <n v="0"/>
    <s v=""/>
    <s v=""/>
  </r>
  <r>
    <n v="308"/>
    <s v="39121402"/>
    <s v="Clavija Legrand de 2P+E de color Negro,"/>
    <s v="1101828497"/>
    <s v="2"/>
    <d v="2025-01-23T00:00:00"/>
    <s v=""/>
    <s v="4800002841"/>
    <s v="50"/>
    <d v="2025-01-23T00:00:00"/>
    <s v=""/>
    <s v=""/>
    <d v="2025-01-24T00:00:00"/>
    <n v="0"/>
    <n v="0"/>
    <s v=""/>
    <n v="1"/>
    <n v="1"/>
    <n v="1"/>
    <n v="0"/>
    <n v="0"/>
    <n v="0"/>
    <s v="X"/>
    <s v="0.00"/>
    <s v=""/>
    <x v="0"/>
    <s v=""/>
    <s v="2008444"/>
    <s v=""/>
    <n v="0"/>
    <n v="0"/>
    <m/>
    <s v="7218|JA2585_1001"/>
    <n v="1"/>
    <s v="-"/>
    <m/>
    <s v="YES"/>
    <n v="1"/>
    <s v=""/>
    <s v=""/>
    <n v="0"/>
    <s v="X"/>
    <n v="1"/>
    <s v=""/>
    <s v=""/>
    <s v=""/>
    <s v=""/>
    <n v="1"/>
    <n v="0"/>
    <m/>
    <n v="-371"/>
    <n v="0"/>
    <s v=""/>
    <s v=""/>
  </r>
  <r>
    <n v="309"/>
    <s v="39121402"/>
    <s v="Clavija Legrand de 2P+E de color Negro,"/>
    <s v="1101828497"/>
    <s v="3"/>
    <d v="2025-01-23T00:00:00"/>
    <s v=""/>
    <s v="4800002841"/>
    <s v="60"/>
    <d v="2025-01-23T00:00:00"/>
    <s v=""/>
    <s v=""/>
    <d v="2025-01-24T00:00:00"/>
    <n v="0"/>
    <n v="0"/>
    <s v=""/>
    <n v="20"/>
    <n v="20"/>
    <n v="20"/>
    <n v="0"/>
    <n v="0"/>
    <n v="0"/>
    <s v="X"/>
    <s v="0.00"/>
    <s v=""/>
    <x v="0"/>
    <s v=""/>
    <s v="7050872"/>
    <s v=""/>
    <n v="0"/>
    <n v="0"/>
    <m/>
    <s v="7218|JA2585_1001"/>
    <n v="1"/>
    <s v="-"/>
    <m/>
    <s v="YES"/>
    <n v="20"/>
    <s v=""/>
    <s v=""/>
    <n v="0"/>
    <s v="X"/>
    <n v="1"/>
    <s v=""/>
    <s v=""/>
    <s v=""/>
    <s v=""/>
    <n v="1"/>
    <n v="0"/>
    <m/>
    <n v="-371"/>
    <n v="0"/>
    <s v=""/>
    <s v=""/>
  </r>
  <r>
    <n v="310"/>
    <s v="27111714"/>
    <s v="Llave en cruz para armario de control RS"/>
    <s v="1101828497"/>
    <s v="4"/>
    <d v="2025-01-23T00:00:00"/>
    <s v=""/>
    <s v="4800002841"/>
    <s v="70"/>
    <d v="2025-01-23T00:00:00"/>
    <s v=""/>
    <s v=""/>
    <d v="2025-01-24T00:00:00"/>
    <n v="0"/>
    <n v="0"/>
    <s v=""/>
    <n v="1"/>
    <n v="1"/>
    <n v="1"/>
    <n v="0"/>
    <n v="0"/>
    <n v="0"/>
    <s v="X"/>
    <s v="0.00"/>
    <s v=""/>
    <x v="0"/>
    <s v=""/>
    <s v="8417005"/>
    <s v=""/>
    <n v="0"/>
    <n v="0"/>
    <m/>
    <s v="7218|JA2585_1001"/>
    <n v="1"/>
    <s v="-"/>
    <m/>
    <s v="YES"/>
    <n v="1"/>
    <s v=""/>
    <s v=""/>
    <n v="0"/>
    <s v="X"/>
    <n v="1"/>
    <s v=""/>
    <s v=""/>
    <s v=""/>
    <s v=""/>
    <n v="1"/>
    <n v="0"/>
    <m/>
    <n v="-371"/>
    <n v="0"/>
    <s v=""/>
    <s v=""/>
  </r>
  <r>
    <n v="311"/>
    <s v="26121636"/>
    <s v="Cable de alimentaci&amp;#243;n RS PRO Negro"/>
    <s v="1101828497"/>
    <s v="5"/>
    <d v="2025-01-23T00:00:00"/>
    <s v=""/>
    <s v="4800002841"/>
    <s v="80"/>
    <d v="2025-01-23T00:00:00"/>
    <s v=""/>
    <s v=""/>
    <d v="2025-01-24T00:00:00"/>
    <n v="0"/>
    <n v="0"/>
    <s v=""/>
    <n v="1"/>
    <n v="1"/>
    <n v="1"/>
    <n v="0"/>
    <n v="0"/>
    <n v="0"/>
    <s v="X"/>
    <s v="0.00"/>
    <s v=""/>
    <x v="0"/>
    <s v=""/>
    <s v="1230958"/>
    <s v=""/>
    <n v="0"/>
    <n v="0"/>
    <m/>
    <s v="7218|JA2585_1001"/>
    <n v="1"/>
    <s v="-"/>
    <m/>
    <s v="YES"/>
    <n v="1"/>
    <s v=""/>
    <s v=""/>
    <n v="0"/>
    <s v="X"/>
    <n v="1"/>
    <s v=""/>
    <s v=""/>
    <s v=""/>
    <s v=""/>
    <n v="1"/>
    <n v="0"/>
    <m/>
    <n v="-371"/>
    <n v="0"/>
    <s v=""/>
    <s v=""/>
  </r>
  <r>
    <n v="312"/>
    <s v="1261190420000"/>
    <s v="BATERIA RECARG P/IMPRESOR RHINO4200/5200"/>
    <s v="1101829056"/>
    <s v="1"/>
    <d v="2025-01-24T00:00:00"/>
    <s v=""/>
    <s v="4200595281"/>
    <s v="10"/>
    <d v="2025-01-29T00:00:00"/>
    <d v="2025-01-29T00:00:00"/>
    <s v=""/>
    <d v="2025-02-12T00:00:00"/>
    <n v="40"/>
    <n v="8"/>
    <s v="Liberado"/>
    <n v="1"/>
    <n v="1"/>
    <n v="1"/>
    <n v="0"/>
    <n v="1"/>
    <n v="0"/>
    <s v="X"/>
    <s v="0.00"/>
    <s v=""/>
    <x v="25"/>
    <s v="DYMO"/>
    <s v="1759398"/>
    <s v=""/>
    <n v="0"/>
    <n v="0"/>
    <m/>
    <s v="7218|S24B05_P10322"/>
    <n v="14"/>
    <s v="-"/>
    <m/>
    <s v="YES"/>
    <n v="1"/>
    <s v=""/>
    <s v=""/>
    <n v="0"/>
    <s v="X"/>
    <n v="1"/>
    <s v=""/>
    <s v=""/>
    <s v=""/>
    <s v=""/>
    <n v="1"/>
    <n v="0"/>
    <m/>
    <n v="-352"/>
    <n v="0"/>
    <s v=""/>
    <s v=""/>
  </r>
  <r>
    <n v="313"/>
    <s v=""/>
    <s v="REFORMA ESCALERA BAHIA 3"/>
    <s v="1101829104"/>
    <s v="1"/>
    <d v="2025-01-24T00:00:00"/>
    <s v=""/>
    <s v="4300339373"/>
    <s v="10"/>
    <d v="2025-01-27T00:00:00"/>
    <d v="2025-01-28T00:00:00"/>
    <s v=""/>
    <d v="2025-03-17T00:00:00"/>
    <n v="0"/>
    <n v="0"/>
    <s v="Liberado"/>
    <n v="1"/>
    <n v="1"/>
    <n v="0"/>
    <n v="0"/>
    <n v="0"/>
    <n v="0"/>
    <s v="X"/>
    <s v="0.00"/>
    <s v=""/>
    <x v="26"/>
    <s v=""/>
    <s v=""/>
    <s v=""/>
    <n v="0"/>
    <n v="0"/>
    <m/>
    <s v="7218|S24B05_S1075"/>
    <n v="49"/>
    <s v="-"/>
    <m/>
    <s v="YES"/>
    <n v="0"/>
    <s v=""/>
    <s v=""/>
    <n v="0"/>
    <s v="X"/>
    <n v="1"/>
    <s v=""/>
    <s v=""/>
    <s v=""/>
    <s v=""/>
    <n v="1"/>
    <n v="0"/>
    <m/>
    <n v="-319"/>
    <n v="0"/>
    <s v=""/>
    <s v=""/>
  </r>
  <r>
    <n v="314"/>
    <s v="1359900000500"/>
    <s v="COMPRA DIRECTA ELECTRICOS/ELECTRONICOS"/>
    <s v="1101829654"/>
    <s v="1"/>
    <d v="2025-01-27T00:00:00"/>
    <s v=""/>
    <s v="4200595602"/>
    <s v="80"/>
    <d v="2025-01-30T00:00:00"/>
    <d v="2025-01-30T00:00:00"/>
    <s v=""/>
    <d v="2025-02-14T00:00:00"/>
    <n v="30"/>
    <n v="8"/>
    <s v="Liberado"/>
    <n v="1"/>
    <n v="1"/>
    <n v="1"/>
    <n v="0"/>
    <n v="0"/>
    <n v="0"/>
    <s v="X"/>
    <s v="0.00"/>
    <s v=""/>
    <x v="6"/>
    <s v="OTROS FABRICANTES"/>
    <s v="1359900000500"/>
    <s v=""/>
    <n v="0"/>
    <n v="0"/>
    <m/>
    <s v="7218|JA2593_1001"/>
    <n v="15"/>
    <s v="-"/>
    <m/>
    <s v="YES"/>
    <n v="1"/>
    <s v=""/>
    <s v=""/>
    <n v="0"/>
    <s v="X"/>
    <n v="1"/>
    <s v=""/>
    <s v=""/>
    <s v=""/>
    <s v=""/>
    <n v="1"/>
    <n v="0"/>
    <m/>
    <n v="-350"/>
    <n v="0"/>
    <s v=""/>
    <s v=""/>
  </r>
  <r>
    <n v="315"/>
    <s v="1359900000500"/>
    <s v="COMPRA DIRECTA ELECTRICOS/ELECTRONICOS"/>
    <s v="1101829654"/>
    <s v="2"/>
    <d v="2025-01-27T00:00:00"/>
    <s v=""/>
    <s v="4200595602"/>
    <s v="90"/>
    <d v="2025-01-30T00:00:00"/>
    <d v="2025-01-30T00:00:00"/>
    <s v=""/>
    <d v="2025-02-14T00:00:00"/>
    <n v="30"/>
    <n v="8"/>
    <s v="Liberado"/>
    <n v="1"/>
    <n v="1"/>
    <n v="1"/>
    <n v="0"/>
    <n v="0"/>
    <n v="0"/>
    <s v="X"/>
    <s v="0.00"/>
    <s v=""/>
    <x v="6"/>
    <s v="OTROS FABRICANTES"/>
    <s v="1359900000500"/>
    <s v=""/>
    <n v="0"/>
    <n v="0"/>
    <m/>
    <s v="7218|JA2593_1001"/>
    <n v="15"/>
    <s v="-"/>
    <m/>
    <s v="YES"/>
    <n v="1"/>
    <s v=""/>
    <s v=""/>
    <n v="0"/>
    <s v="X"/>
    <n v="1"/>
    <s v=""/>
    <s v=""/>
    <s v=""/>
    <s v=""/>
    <n v="1"/>
    <n v="0"/>
    <m/>
    <n v="-350"/>
    <n v="0"/>
    <s v=""/>
    <s v=""/>
  </r>
  <r>
    <n v="316"/>
    <s v="39121404"/>
    <s v="Puntera hueca de crimpado TE Connectivit"/>
    <s v="1101829712"/>
    <s v="1"/>
    <d v="2025-01-27T00:00:00"/>
    <s v=""/>
    <s v="4800002844"/>
    <s v="300"/>
    <d v="2025-01-27T00:00:00"/>
    <s v=""/>
    <s v=""/>
    <d v="2025-01-28T00:00:00"/>
    <n v="0"/>
    <n v="0"/>
    <s v=""/>
    <n v="50"/>
    <n v="50"/>
    <n v="50"/>
    <n v="0"/>
    <n v="0"/>
    <n v="0"/>
    <s v="X"/>
    <s v="0.00"/>
    <s v=""/>
    <x v="0"/>
    <s v=""/>
    <s v="7187359"/>
    <s v=""/>
    <n v="0"/>
    <n v="0"/>
    <m/>
    <s v="7218|JA2585_1001"/>
    <n v="1"/>
    <s v="-"/>
    <m/>
    <s v="YES"/>
    <n v="50"/>
    <s v=""/>
    <s v=""/>
    <n v="0"/>
    <s v="X"/>
    <n v="1"/>
    <s v=""/>
    <s v=""/>
    <s v=""/>
    <s v=""/>
    <n v="1"/>
    <n v="0"/>
    <m/>
    <n v="-367"/>
    <n v="0"/>
    <s v=""/>
    <s v=""/>
  </r>
  <r>
    <n v="317"/>
    <s v="39121432"/>
    <s v="Terminal redondo no aislado de N&amp;#237;qu"/>
    <s v="1101829712"/>
    <s v="2"/>
    <d v="2025-01-27T00:00:00"/>
    <s v=""/>
    <s v="4800002844"/>
    <s v="310"/>
    <d v="2025-01-27T00:00:00"/>
    <s v=""/>
    <s v=""/>
    <d v="2025-01-28T00:00:00"/>
    <n v="0"/>
    <n v="0"/>
    <s v=""/>
    <n v="20"/>
    <n v="20"/>
    <n v="20"/>
    <n v="0"/>
    <n v="0"/>
    <n v="0"/>
    <s v="X"/>
    <s v="0.00"/>
    <s v=""/>
    <x v="0"/>
    <s v=""/>
    <s v="1611285"/>
    <s v=""/>
    <n v="0"/>
    <n v="0"/>
    <m/>
    <s v="7218|JA2585_1001"/>
    <n v="1"/>
    <s v="-"/>
    <m/>
    <s v="YES"/>
    <n v="20"/>
    <s v=""/>
    <s v=""/>
    <n v="0"/>
    <s v="X"/>
    <n v="1"/>
    <s v=""/>
    <s v=""/>
    <s v=""/>
    <s v=""/>
    <n v="1"/>
    <n v="0"/>
    <m/>
    <n v="-367"/>
    <n v="0"/>
    <s v=""/>
    <s v=""/>
  </r>
  <r>
    <n v="318"/>
    <s v="32000000"/>
    <s v="Conector circular MIL-C-38999 serie III"/>
    <s v="1101829869"/>
    <s v="1"/>
    <d v="2025-01-27T00:00:00"/>
    <s v=""/>
    <s v="4800002845"/>
    <s v="400"/>
    <d v="2025-01-27T00:00:00"/>
    <s v=""/>
    <s v=""/>
    <d v="2025-01-28T00:00:00"/>
    <n v="0"/>
    <n v="0"/>
    <s v=""/>
    <n v="1"/>
    <n v="1"/>
    <n v="1"/>
    <n v="0"/>
    <n v="0"/>
    <n v="0"/>
    <s v="X"/>
    <s v="0.00"/>
    <s v=""/>
    <x v="0"/>
    <s v=""/>
    <s v="2804851"/>
    <s v=""/>
    <n v="0"/>
    <n v="0"/>
    <m/>
    <s v="7218|JA2585_1001"/>
    <n v="1"/>
    <s v="-"/>
    <m/>
    <s v="YES"/>
    <n v="1"/>
    <s v=""/>
    <s v=""/>
    <n v="0"/>
    <s v="X"/>
    <n v="1"/>
    <s v=""/>
    <s v=""/>
    <s v=""/>
    <s v=""/>
    <n v="1"/>
    <n v="0"/>
    <m/>
    <n v="-367"/>
    <n v="0"/>
    <s v=""/>
    <s v=""/>
  </r>
  <r>
    <n v="319"/>
    <s v="1709800000500"/>
    <s v="COMPRA DIRECTA FERRETERIA Y HERRAMIENTAS"/>
    <s v="1101829887"/>
    <s v="1"/>
    <d v="2025-01-27T00:00:00"/>
    <s v=""/>
    <s v="4200596100"/>
    <s v="10"/>
    <d v="2025-02-03T00:00:00"/>
    <d v="2025-02-03T00:00:00"/>
    <s v=""/>
    <d v="2025-02-17T00:00:00"/>
    <n v="30"/>
    <n v="8"/>
    <s v="Liberado"/>
    <n v="1"/>
    <n v="1"/>
    <n v="1"/>
    <n v="0"/>
    <n v="0"/>
    <n v="0"/>
    <s v="X"/>
    <s v="0.00"/>
    <s v=""/>
    <x v="4"/>
    <s v="OTROS FABRICANTES"/>
    <s v="1709800000500"/>
    <s v=""/>
    <n v="0"/>
    <n v="0"/>
    <m/>
    <s v="7218|JA2593_1001"/>
    <n v="14"/>
    <s v="-"/>
    <m/>
    <s v="YES"/>
    <n v="1"/>
    <s v=""/>
    <s v=""/>
    <n v="0"/>
    <s v="X"/>
    <n v="1"/>
    <s v=""/>
    <s v=""/>
    <s v=""/>
    <s v=""/>
    <n v="1"/>
    <n v="0"/>
    <m/>
    <n v="-347"/>
    <n v="0"/>
    <s v=""/>
    <s v=""/>
  </r>
  <r>
    <n v="320"/>
    <s v="1359900000500"/>
    <s v="COMPRA DIRECTA ELECTRICOS/ELECTRONICOS"/>
    <s v="1101829888"/>
    <s v="1"/>
    <d v="2025-01-27T00:00:00"/>
    <s v=""/>
    <s v="4200596100"/>
    <s v="20"/>
    <d v="2025-02-03T00:00:00"/>
    <d v="2025-02-03T00:00:00"/>
    <s v=""/>
    <d v="2025-02-17T00:00:00"/>
    <n v="30"/>
    <n v="8"/>
    <s v="Liberado"/>
    <n v="1"/>
    <n v="1"/>
    <n v="1"/>
    <n v="0"/>
    <n v="0"/>
    <n v="0"/>
    <s v="X"/>
    <s v="0.00"/>
    <s v=""/>
    <x v="4"/>
    <s v="OTROS FABRICANTES"/>
    <s v="1359900000500"/>
    <s v=""/>
    <n v="0"/>
    <n v="0"/>
    <m/>
    <s v="7218|JA2593_1001"/>
    <n v="14"/>
    <s v="-"/>
    <m/>
    <s v="YES"/>
    <n v="1"/>
    <s v=""/>
    <s v=""/>
    <n v="0"/>
    <s v="X"/>
    <n v="1"/>
    <s v=""/>
    <s v=""/>
    <s v=""/>
    <s v=""/>
    <n v="1"/>
    <n v="0"/>
    <m/>
    <n v="-347"/>
    <n v="0"/>
    <s v=""/>
    <s v=""/>
  </r>
  <r>
    <n v="321"/>
    <s v="1359900000500"/>
    <s v="COMPRA DIRECTA ELECTRICOS/ELECTRONICOS"/>
    <s v="1101829913"/>
    <s v="1"/>
    <d v="2025-01-27T00:00:00"/>
    <s v=""/>
    <s v="4200596107"/>
    <s v="80"/>
    <d v="2025-02-03T00:00:00"/>
    <d v="2025-02-03T00:00:00"/>
    <s v=""/>
    <d v="2025-02-17T00:00:00"/>
    <n v="30"/>
    <n v="8"/>
    <s v="Liberado"/>
    <n v="1"/>
    <n v="1"/>
    <n v="1"/>
    <n v="0"/>
    <n v="0"/>
    <n v="0"/>
    <s v="X"/>
    <s v="0.00"/>
    <s v=""/>
    <x v="4"/>
    <s v="OTROS FABRICANTES"/>
    <s v="1359900000500"/>
    <s v=""/>
    <n v="0"/>
    <n v="0"/>
    <m/>
    <s v="7218|JA2593_1001"/>
    <n v="14"/>
    <s v="-"/>
    <m/>
    <s v="YES"/>
    <n v="1"/>
    <s v=""/>
    <s v=""/>
    <n v="0"/>
    <s v="X"/>
    <n v="1"/>
    <s v=""/>
    <s v=""/>
    <s v=""/>
    <s v=""/>
    <n v="1"/>
    <n v="0"/>
    <m/>
    <n v="-347"/>
    <n v="0"/>
    <s v=""/>
    <s v=""/>
  </r>
  <r>
    <n v="322"/>
    <s v="1709800000500"/>
    <s v="COMPRA DIRECTA FERRETERIA Y HERRAMIENTAS"/>
    <s v="1101829941"/>
    <s v="1"/>
    <d v="2025-01-27T00:00:00"/>
    <s v=""/>
    <s v="4200596234"/>
    <s v="60"/>
    <d v="2025-02-04T00:00:00"/>
    <d v="2025-02-04T00:00:00"/>
    <s v=""/>
    <d v="2025-02-17T00:00:00"/>
    <n v="30"/>
    <n v="8"/>
    <s v="Liberado"/>
    <n v="1"/>
    <n v="1"/>
    <n v="1"/>
    <n v="0"/>
    <n v="0"/>
    <n v="0"/>
    <s v="X"/>
    <s v="0.00"/>
    <s v=""/>
    <x v="23"/>
    <s v="OTROS FABRICANTES"/>
    <s v="1709800000500"/>
    <s v=""/>
    <n v="0"/>
    <n v="0"/>
    <m/>
    <s v="7218|S24B05_S1075"/>
    <n v="13"/>
    <s v="-"/>
    <m/>
    <s v="YES"/>
    <n v="1"/>
    <s v=""/>
    <s v=""/>
    <n v="0"/>
    <s v="X"/>
    <n v="1"/>
    <s v=""/>
    <s v=""/>
    <s v=""/>
    <s v=""/>
    <n v="1"/>
    <n v="0"/>
    <m/>
    <n v="-347"/>
    <n v="0"/>
    <s v=""/>
    <s v=""/>
  </r>
  <r>
    <n v="323"/>
    <s v="7889090900000"/>
    <s v="ROPA LABORAL CATALOGO INDRA"/>
    <s v="1101830334"/>
    <s v="1"/>
    <d v="2025-01-28T00:00:00"/>
    <s v=""/>
    <s v="4900010251"/>
    <s v="10"/>
    <d v="2025-01-28T00:00:00"/>
    <s v=""/>
    <s v=""/>
    <d v="2025-03-31T00:00:00"/>
    <n v="40"/>
    <n v="8"/>
    <s v=""/>
    <n v="1"/>
    <n v="1"/>
    <n v="1"/>
    <n v="0"/>
    <n v="0"/>
    <n v="0"/>
    <s v="X"/>
    <s v="0.00"/>
    <s v=""/>
    <x v="27"/>
    <s v="INDRA SISTEMAS S.A."/>
    <s v="7889090900000"/>
    <s v=""/>
    <n v="0"/>
    <n v="0"/>
    <m/>
    <s v="7218|JA2594_1001"/>
    <n v="62"/>
    <s v="-"/>
    <m/>
    <s v="YES"/>
    <n v="1"/>
    <s v=""/>
    <s v=""/>
    <n v="0"/>
    <s v="X"/>
    <n v="1"/>
    <s v=""/>
    <s v=""/>
    <s v=""/>
    <s v=""/>
    <n v="1"/>
    <n v="0"/>
    <m/>
    <n v="-305"/>
    <n v="0"/>
    <s v=""/>
    <s v=""/>
  </r>
  <r>
    <n v="324"/>
    <s v="39121402"/>
    <s v="Punto de toma de tierra para rack para p"/>
    <s v="1101831419"/>
    <s v="1"/>
    <d v="2025-01-30T00:00:00"/>
    <s v=""/>
    <s v="4800002850"/>
    <s v="280"/>
    <d v="2025-01-29T00:00:00"/>
    <s v=""/>
    <s v=""/>
    <d v="2025-01-31T00:00:00"/>
    <n v="0"/>
    <n v="0"/>
    <s v=""/>
    <n v="4"/>
    <n v="4"/>
    <n v="4"/>
    <n v="0"/>
    <n v="0"/>
    <n v="0"/>
    <s v="X"/>
    <s v="0.00"/>
    <s v=""/>
    <x v="0"/>
    <s v=""/>
    <s v="0392141"/>
    <s v=""/>
    <n v="0"/>
    <n v="0"/>
    <m/>
    <s v="7218|JA2585_1001"/>
    <n v="2"/>
    <s v="-"/>
    <m/>
    <s v="YES"/>
    <n v="4"/>
    <s v=""/>
    <s v=""/>
    <n v="0"/>
    <s v="X"/>
    <n v="1"/>
    <s v=""/>
    <s v=""/>
    <s v=""/>
    <s v=""/>
    <n v="1"/>
    <n v="0"/>
    <m/>
    <n v="-364"/>
    <n v="0"/>
    <s v=""/>
    <s v=""/>
  </r>
  <r>
    <n v="325"/>
    <s v="39121404"/>
    <s v="Puntera hueca de crimpado TE Connectivit"/>
    <s v="1101831419"/>
    <s v="2"/>
    <d v="2025-01-30T00:00:00"/>
    <s v=""/>
    <s v="4800002850"/>
    <s v="290"/>
    <d v="2025-01-29T00:00:00"/>
    <s v=""/>
    <s v=""/>
    <d v="2025-01-31T00:00:00"/>
    <n v="0"/>
    <n v="0"/>
    <s v=""/>
    <n v="50"/>
    <n v="50"/>
    <n v="50"/>
    <n v="0"/>
    <n v="0"/>
    <n v="0"/>
    <s v="X"/>
    <s v="0.00"/>
    <s v=""/>
    <x v="0"/>
    <s v=""/>
    <s v="7187359"/>
    <s v=""/>
    <n v="0"/>
    <n v="0"/>
    <m/>
    <s v="7218|JA2585_1001"/>
    <n v="2"/>
    <s v="-"/>
    <m/>
    <s v="YES"/>
    <n v="50"/>
    <s v=""/>
    <s v=""/>
    <n v="0"/>
    <s v="X"/>
    <n v="1"/>
    <s v=""/>
    <s v=""/>
    <s v=""/>
    <s v=""/>
    <n v="1"/>
    <n v="0"/>
    <m/>
    <n v="-364"/>
    <n v="0"/>
    <s v=""/>
    <s v=""/>
  </r>
  <r>
    <n v="326"/>
    <s v="1359900000500"/>
    <s v="COMPRA DIRECTA ELECTRICOS/ELECTRONICOS"/>
    <s v="1101831641"/>
    <s v="1"/>
    <d v="2025-01-30T00:00:00"/>
    <s v=""/>
    <s v="4200596485"/>
    <s v="20"/>
    <d v="2025-02-05T00:00:00"/>
    <d v="2025-02-06T00:00:00"/>
    <s v=""/>
    <d v="2025-02-19T00:00:00"/>
    <n v="30"/>
    <n v="8"/>
    <s v="Liberado"/>
    <n v="1"/>
    <n v="1"/>
    <n v="1"/>
    <n v="0"/>
    <n v="0"/>
    <n v="0"/>
    <s v="X"/>
    <s v="0.00"/>
    <s v=""/>
    <x v="4"/>
    <s v="OTROS FABRICANTES"/>
    <s v="1359900000500"/>
    <s v=""/>
    <n v="0"/>
    <n v="0"/>
    <m/>
    <s v="7218|JA2594_1001"/>
    <n v="14"/>
    <s v="-"/>
    <m/>
    <s v="YES"/>
    <n v="1"/>
    <s v=""/>
    <s v=""/>
    <n v="0"/>
    <s v="X"/>
    <n v="1"/>
    <s v=""/>
    <s v=""/>
    <s v=""/>
    <s v=""/>
    <n v="1"/>
    <n v="0"/>
    <m/>
    <n v="-345"/>
    <n v="0"/>
    <s v=""/>
    <s v=""/>
  </r>
  <r>
    <n v="327"/>
    <s v="1359900000500"/>
    <s v="COMPRA DIRECTA ELECTRICOS/ELECTRONICOS"/>
    <s v="1101831641"/>
    <s v="2"/>
    <d v="2025-01-30T00:00:00"/>
    <s v=""/>
    <s v="4200596485"/>
    <s v="30"/>
    <d v="2025-02-05T00:00:00"/>
    <d v="2025-02-06T00:00:00"/>
    <s v=""/>
    <d v="2025-02-19T00:00:00"/>
    <n v="30"/>
    <n v="8"/>
    <s v="Liberado"/>
    <n v="1"/>
    <n v="1"/>
    <n v="1"/>
    <n v="0"/>
    <n v="0"/>
    <n v="0"/>
    <s v="X"/>
    <s v="0.00"/>
    <s v=""/>
    <x v="4"/>
    <s v="OTROS FABRICANTES"/>
    <s v="1359900000500"/>
    <s v=""/>
    <n v="0"/>
    <n v="0"/>
    <m/>
    <s v="7218|JA2594_1001"/>
    <n v="14"/>
    <s v="-"/>
    <m/>
    <s v="YES"/>
    <n v="1"/>
    <s v=""/>
    <s v=""/>
    <n v="0"/>
    <s v="X"/>
    <n v="1"/>
    <s v=""/>
    <s v=""/>
    <s v=""/>
    <s v=""/>
    <n v="1"/>
    <n v="0"/>
    <m/>
    <n v="-345"/>
    <n v="0"/>
    <s v=""/>
    <s v=""/>
  </r>
  <r>
    <n v="328"/>
    <s v="1359900000500"/>
    <s v="COMPRA DIRECTA ELECTRICOS/ELECTRONICOS"/>
    <s v="1101831671"/>
    <s v="1"/>
    <d v="2025-01-30T00:00:00"/>
    <s v=""/>
    <s v="4200596485"/>
    <s v="40"/>
    <d v="2025-02-05T00:00:00"/>
    <d v="2025-02-06T00:00:00"/>
    <s v=""/>
    <d v="2025-02-19T00:00:00"/>
    <n v="30"/>
    <n v="8"/>
    <s v="Liberado"/>
    <n v="1"/>
    <n v="1"/>
    <n v="1"/>
    <n v="0"/>
    <n v="0"/>
    <n v="0"/>
    <s v="X"/>
    <s v="0.00"/>
    <s v=""/>
    <x v="4"/>
    <s v="OTROS FABRICANTES"/>
    <s v="1359900000500"/>
    <s v=""/>
    <n v="0"/>
    <n v="0"/>
    <m/>
    <s v="7218|JA2594_1001"/>
    <n v="14"/>
    <s v="-"/>
    <m/>
    <s v="YES"/>
    <n v="1"/>
    <s v=""/>
    <s v=""/>
    <n v="0"/>
    <s v="X"/>
    <n v="1"/>
    <s v=""/>
    <s v=""/>
    <s v=""/>
    <s v=""/>
    <n v="1"/>
    <n v="0"/>
    <m/>
    <n v="-345"/>
    <n v="0"/>
    <s v=""/>
    <s v=""/>
  </r>
  <r>
    <n v="329"/>
    <s v="1359900000500"/>
    <s v="COMPRA DIRECTA ELECTRICOS/ELECTRONICOS"/>
    <s v="1101831749"/>
    <s v="1"/>
    <d v="2025-01-30T00:00:00"/>
    <s v=""/>
    <s v="4200596508"/>
    <s v="30"/>
    <d v="2025-02-05T00:00:00"/>
    <d v="2025-02-06T00:00:00"/>
    <s v=""/>
    <d v="2025-02-19T00:00:00"/>
    <n v="30"/>
    <n v="8"/>
    <s v="Liberado"/>
    <n v="1"/>
    <n v="1"/>
    <n v="1"/>
    <n v="0"/>
    <n v="0"/>
    <n v="0"/>
    <s v="X"/>
    <s v="0.00"/>
    <s v=""/>
    <x v="4"/>
    <s v="OTROS FABRICANTES"/>
    <s v="1359900000500"/>
    <s v=""/>
    <n v="0"/>
    <n v="0"/>
    <m/>
    <s v="7218|JA2582_1001"/>
    <n v="14"/>
    <s v="-"/>
    <m/>
    <s v="YES"/>
    <n v="1"/>
    <s v=""/>
    <s v=""/>
    <n v="0"/>
    <s v="X"/>
    <n v="1"/>
    <s v=""/>
    <s v=""/>
    <s v=""/>
    <s v=""/>
    <n v="1"/>
    <n v="0"/>
    <m/>
    <n v="-345"/>
    <n v="0"/>
    <s v=""/>
    <s v=""/>
  </r>
  <r>
    <n v="330"/>
    <s v="1359900000500"/>
    <s v="COMPRA DIRECTA ELECTRICOS/ELECTRONICOS"/>
    <s v="1101831775"/>
    <s v="1"/>
    <d v="2025-01-30T00:00:00"/>
    <s v=""/>
    <s v="4200596514"/>
    <s v="10"/>
    <d v="2025-02-05T00:00:00"/>
    <d v="2025-02-06T00:00:00"/>
    <s v=""/>
    <d v="2025-02-19T00:00:00"/>
    <n v="30"/>
    <n v="8"/>
    <s v="Liberado"/>
    <n v="1"/>
    <n v="1"/>
    <n v="1"/>
    <n v="0"/>
    <n v="0"/>
    <n v="0"/>
    <s v="X"/>
    <s v="0.00"/>
    <s v=""/>
    <x v="6"/>
    <s v="OTROS FABRICANTES"/>
    <s v="1359900000500"/>
    <s v=""/>
    <n v="0"/>
    <n v="0"/>
    <m/>
    <s v="7218|JA2593_1001"/>
    <n v="14"/>
    <s v="-"/>
    <m/>
    <s v="YES"/>
    <n v="1"/>
    <s v=""/>
    <s v=""/>
    <n v="0"/>
    <s v="X"/>
    <n v="1"/>
    <s v=""/>
    <s v=""/>
    <s v=""/>
    <s v=""/>
    <n v="1"/>
    <n v="0"/>
    <m/>
    <n v="-345"/>
    <n v="0"/>
    <s v=""/>
    <s v=""/>
  </r>
  <r>
    <n v="331"/>
    <s v="1359900000500"/>
    <s v="COMPRA DIRECTA ELECTRICOS/ELECTRONICOS"/>
    <s v="1101831775"/>
    <s v="2"/>
    <d v="2025-01-30T00:00:00"/>
    <s v=""/>
    <s v="4200596514"/>
    <s v="20"/>
    <d v="2025-02-05T00:00:00"/>
    <d v="2025-02-06T00:00:00"/>
    <s v=""/>
    <d v="2025-02-19T00:00:00"/>
    <n v="30"/>
    <n v="8"/>
    <s v="Liberado"/>
    <n v="1"/>
    <n v="1"/>
    <n v="1"/>
    <n v="0"/>
    <n v="0"/>
    <n v="0"/>
    <s v="X"/>
    <s v="0.00"/>
    <s v=""/>
    <x v="6"/>
    <s v="OTROS FABRICANTES"/>
    <s v="1359900000500"/>
    <s v=""/>
    <n v="0"/>
    <n v="0"/>
    <m/>
    <s v="7218|JA2593_1001"/>
    <n v="14"/>
    <s v="-"/>
    <m/>
    <s v="YES"/>
    <n v="1"/>
    <s v=""/>
    <s v=""/>
    <n v="0"/>
    <s v="X"/>
    <n v="1"/>
    <s v=""/>
    <s v=""/>
    <s v=""/>
    <s v=""/>
    <n v="1"/>
    <n v="0"/>
    <m/>
    <n v="-345"/>
    <n v="0"/>
    <s v=""/>
    <s v=""/>
  </r>
  <r>
    <n v="332"/>
    <s v="1359900000500"/>
    <s v="COMPRA DIRECTA ELECTRICOS/ELECTRONICOS"/>
    <s v="1101831775"/>
    <s v="3"/>
    <d v="2025-01-30T00:00:00"/>
    <s v=""/>
    <s v="4200596514"/>
    <s v="30"/>
    <d v="2025-02-05T00:00:00"/>
    <d v="2025-02-06T00:00:00"/>
    <s v=""/>
    <d v="2025-02-19T00:00:00"/>
    <n v="30"/>
    <n v="8"/>
    <s v="Liberado"/>
    <n v="1"/>
    <n v="1"/>
    <n v="1"/>
    <n v="0"/>
    <n v="0"/>
    <n v="0"/>
    <s v="X"/>
    <s v="0.00"/>
    <s v=""/>
    <x v="6"/>
    <s v="OTROS FABRICANTES"/>
    <s v="1359900000500"/>
    <s v=""/>
    <n v="0"/>
    <n v="0"/>
    <m/>
    <s v="7218|JA2593_1001"/>
    <n v="14"/>
    <s v="-"/>
    <m/>
    <s v="YES"/>
    <n v="1"/>
    <s v=""/>
    <s v=""/>
    <n v="0"/>
    <s v="X"/>
    <n v="1"/>
    <s v=""/>
    <s v=""/>
    <s v=""/>
    <s v=""/>
    <n v="1"/>
    <n v="0"/>
    <m/>
    <n v="-345"/>
    <n v="0"/>
    <s v=""/>
    <s v=""/>
  </r>
  <r>
    <n v="333"/>
    <s v="1359900000500"/>
    <s v="COMPRA DIRECTA ELECTRICOS/ELECTRONICOS"/>
    <s v="1101831788"/>
    <s v="1"/>
    <d v="2025-01-30T00:00:00"/>
    <s v=""/>
    <s v="4200596803"/>
    <s v="10"/>
    <d v="2025-02-07T00:00:00"/>
    <d v="2025-02-07T00:00:00"/>
    <s v=""/>
    <d v="2025-02-21T00:00:00"/>
    <n v="30"/>
    <n v="8"/>
    <s v="Liberado"/>
    <n v="1"/>
    <n v="1"/>
    <n v="1"/>
    <n v="0"/>
    <n v="0"/>
    <n v="0"/>
    <s v="X"/>
    <s v="0.00"/>
    <s v=""/>
    <x v="6"/>
    <s v="OTROS FABRICANTES"/>
    <s v="1359900000500"/>
    <s v=""/>
    <n v="0"/>
    <n v="0"/>
    <m/>
    <s v="7218|JA2593_1001"/>
    <n v="14"/>
    <s v="-"/>
    <m/>
    <s v="YES"/>
    <n v="1"/>
    <s v=""/>
    <s v=""/>
    <n v="0"/>
    <s v="X"/>
    <n v="1"/>
    <s v=""/>
    <s v=""/>
    <s v=""/>
    <s v=""/>
    <n v="1"/>
    <n v="0"/>
    <m/>
    <n v="-343"/>
    <n v="0"/>
    <s v=""/>
    <s v=""/>
  </r>
  <r>
    <n v="334"/>
    <s v="1359900000500"/>
    <s v="COMPRA DIRECTA ELECTRICOS/ELECTRONICOS"/>
    <s v="1101831788"/>
    <s v="2"/>
    <d v="2025-01-30T00:00:00"/>
    <s v=""/>
    <s v="4200596803"/>
    <s v="20"/>
    <d v="2025-02-07T00:00:00"/>
    <d v="2025-02-07T00:00:00"/>
    <s v=""/>
    <d v="2025-02-21T00:00:00"/>
    <n v="30"/>
    <n v="8"/>
    <s v="Liberado"/>
    <n v="1"/>
    <n v="1"/>
    <n v="1"/>
    <n v="0"/>
    <n v="0"/>
    <n v="0"/>
    <s v="X"/>
    <s v="0.00"/>
    <s v=""/>
    <x v="6"/>
    <s v="OTROS FABRICANTES"/>
    <s v="1359900000500"/>
    <s v=""/>
    <n v="0"/>
    <n v="0"/>
    <m/>
    <s v="7218|JA2593_1001"/>
    <n v="14"/>
    <s v="-"/>
    <m/>
    <s v="YES"/>
    <n v="1"/>
    <s v=""/>
    <s v=""/>
    <n v="0"/>
    <s v="X"/>
    <n v="1"/>
    <s v=""/>
    <s v=""/>
    <s v=""/>
    <s v=""/>
    <n v="1"/>
    <n v="0"/>
    <m/>
    <n v="-343"/>
    <n v="0"/>
    <s v=""/>
    <s v=""/>
  </r>
  <r>
    <n v="335"/>
    <s v="39121412"/>
    <s v="Carcasa de conector circular Amphenol Li"/>
    <s v="1101832041"/>
    <s v="1"/>
    <d v="2025-01-31T00:00:00"/>
    <s v=""/>
    <s v="4800002853"/>
    <s v="400"/>
    <d v="2025-01-30T00:00:00"/>
    <s v=""/>
    <s v=""/>
    <d v="2025-02-01T00:00:00"/>
    <n v="0"/>
    <n v="0"/>
    <s v=""/>
    <n v="1"/>
    <n v="1"/>
    <n v="1"/>
    <n v="0"/>
    <n v="0"/>
    <n v="0"/>
    <s v="X"/>
    <s v="0.00"/>
    <s v=""/>
    <x v="0"/>
    <s v=""/>
    <s v="2259368"/>
    <s v=""/>
    <n v="0"/>
    <n v="0"/>
    <m/>
    <s v="7218|JA2585_1001"/>
    <n v="2"/>
    <s v="-"/>
    <m/>
    <s v="YES"/>
    <n v="1"/>
    <s v=""/>
    <s v=""/>
    <n v="0"/>
    <s v="X"/>
    <n v="1"/>
    <s v=""/>
    <s v=""/>
    <s v=""/>
    <s v=""/>
    <n v="1"/>
    <n v="0"/>
    <m/>
    <n v="-363"/>
    <n v="0"/>
    <s v=""/>
    <s v=""/>
  </r>
  <r>
    <n v="336"/>
    <s v="55121612"/>
    <s v="TMS-SCE-3/16-2.0-9"/>
    <s v="1101832041"/>
    <s v="2"/>
    <d v="2025-01-31T00:00:00"/>
    <s v=""/>
    <s v="4800002853"/>
    <s v="410"/>
    <d v="2025-01-30T00:00:00"/>
    <s v=""/>
    <s v=""/>
    <d v="2025-02-01T00:00:00"/>
    <n v="0"/>
    <n v="0"/>
    <s v=""/>
    <n v="1000"/>
    <n v="1000"/>
    <n v="1000"/>
    <n v="0"/>
    <n v="0"/>
    <n v="0"/>
    <s v="X"/>
    <s v="0.00"/>
    <s v=""/>
    <x v="0"/>
    <s v=""/>
    <s v="2657051"/>
    <s v=""/>
    <n v="0"/>
    <n v="0"/>
    <m/>
    <s v="7218|JA2585_1001"/>
    <n v="2"/>
    <s v="-"/>
    <m/>
    <s v="YES"/>
    <n v="1000"/>
    <s v=""/>
    <s v=""/>
    <n v="0"/>
    <s v="X"/>
    <n v="1"/>
    <s v=""/>
    <s v=""/>
    <s v=""/>
    <s v=""/>
    <n v="1"/>
    <n v="0"/>
    <m/>
    <n v="-363"/>
    <n v="0"/>
    <s v=""/>
    <s v=""/>
  </r>
  <r>
    <n v="337"/>
    <s v="55121611"/>
    <s v="Etiquetas termorretr&amp;#225;ctiles TE Conn"/>
    <s v="1101832041"/>
    <s v="3"/>
    <d v="2025-01-31T00:00:00"/>
    <s v=""/>
    <s v="4800002853"/>
    <s v="420"/>
    <d v="2025-01-30T00:00:00"/>
    <s v=""/>
    <s v=""/>
    <d v="2025-02-01T00:00:00"/>
    <n v="0"/>
    <n v="0"/>
    <s v=""/>
    <n v="10"/>
    <n v="10"/>
    <n v="10"/>
    <n v="0"/>
    <n v="0"/>
    <n v="0"/>
    <s v="X"/>
    <s v="0.00"/>
    <s v=""/>
    <x v="0"/>
    <s v=""/>
    <s v="2672556"/>
    <s v=""/>
    <n v="0"/>
    <n v="0"/>
    <m/>
    <s v="7218|JA2585_1001"/>
    <n v="2"/>
    <s v="-"/>
    <m/>
    <s v="YES"/>
    <n v="10"/>
    <s v=""/>
    <s v=""/>
    <n v="0"/>
    <s v="X"/>
    <n v="1"/>
    <s v=""/>
    <s v=""/>
    <s v=""/>
    <s v=""/>
    <n v="1"/>
    <n v="0"/>
    <m/>
    <n v="-363"/>
    <n v="0"/>
    <s v=""/>
    <s v=""/>
  </r>
  <r>
    <n v="338"/>
    <s v="32000000"/>
    <s v="Conector circular MIL-C-38999 serie III"/>
    <s v="1101832041"/>
    <s v="4"/>
    <d v="2025-01-31T00:00:00"/>
    <s v=""/>
    <s v="4800002853"/>
    <s v="430"/>
    <d v="2025-01-30T00:00:00"/>
    <s v=""/>
    <s v=""/>
    <d v="2025-02-01T00:00:00"/>
    <n v="0"/>
    <n v="0"/>
    <s v=""/>
    <n v="2"/>
    <n v="2"/>
    <n v="2"/>
    <n v="0"/>
    <n v="0"/>
    <n v="0"/>
    <s v="X"/>
    <s v="0.00"/>
    <s v=""/>
    <x v="0"/>
    <s v=""/>
    <s v="2804922"/>
    <s v=""/>
    <n v="0"/>
    <n v="0"/>
    <m/>
    <s v="7218|JA2585_1001"/>
    <n v="2"/>
    <s v="-"/>
    <m/>
    <s v="YES"/>
    <n v="2"/>
    <s v=""/>
    <s v=""/>
    <n v="0"/>
    <s v="X"/>
    <n v="1"/>
    <s v=""/>
    <s v=""/>
    <s v=""/>
    <s v=""/>
    <n v="1"/>
    <n v="0"/>
    <m/>
    <n v="-363"/>
    <n v="0"/>
    <s v=""/>
    <s v=""/>
  </r>
  <r>
    <n v="339"/>
    <s v="1359900000500"/>
    <s v="COMPRA DIRECTA ELECTRICOS/ELECTRONICOS"/>
    <s v="1101832157"/>
    <s v="1"/>
    <d v="2025-01-31T00:00:00"/>
    <s v=""/>
    <s v="4200596840"/>
    <s v="30"/>
    <d v="2025-02-07T00:00:00"/>
    <d v="2025-02-07T00:00:00"/>
    <s v=""/>
    <d v="2025-02-21T00:00:00"/>
    <n v="30"/>
    <n v="8"/>
    <s v="Liberado"/>
    <n v="1"/>
    <n v="1"/>
    <n v="1"/>
    <n v="0"/>
    <n v="0"/>
    <n v="0"/>
    <s v="X"/>
    <s v="0.00"/>
    <s v=""/>
    <x v="4"/>
    <s v="OTROS FABRICANTES"/>
    <s v="1359900000500"/>
    <s v=""/>
    <n v="0"/>
    <n v="0"/>
    <m/>
    <s v="7218|JA2594_1001"/>
    <n v="14"/>
    <s v="-"/>
    <m/>
    <s v="YES"/>
    <n v="1"/>
    <s v=""/>
    <s v=""/>
    <n v="0"/>
    <s v="X"/>
    <n v="1"/>
    <s v=""/>
    <s v=""/>
    <s v=""/>
    <s v=""/>
    <n v="1"/>
    <n v="0"/>
    <m/>
    <n v="-343"/>
    <n v="0"/>
    <s v=""/>
    <s v=""/>
  </r>
  <r>
    <n v="340"/>
    <s v="1359900000500"/>
    <s v="COMPRA DIRECTA ELECTRICOS/ELECTRONICOS"/>
    <s v="1101832157"/>
    <s v="2"/>
    <d v="2025-01-31T00:00:00"/>
    <s v=""/>
    <s v="4200596840"/>
    <s v="40"/>
    <d v="2025-02-07T00:00:00"/>
    <d v="2025-02-07T00:00:00"/>
    <s v=""/>
    <d v="2025-02-21T00:00:00"/>
    <n v="30"/>
    <n v="8"/>
    <s v="Liberado"/>
    <n v="1"/>
    <n v="1"/>
    <n v="1"/>
    <n v="0"/>
    <n v="0"/>
    <n v="0"/>
    <s v="X"/>
    <s v="0.00"/>
    <s v=""/>
    <x v="4"/>
    <s v="OTROS FABRICANTES"/>
    <s v="1359900000500"/>
    <s v=""/>
    <n v="0"/>
    <n v="0"/>
    <m/>
    <s v="7218|JA2594_1001"/>
    <n v="14"/>
    <s v="-"/>
    <m/>
    <s v="YES"/>
    <n v="1"/>
    <s v=""/>
    <s v=""/>
    <n v="0"/>
    <s v="X"/>
    <n v="1"/>
    <s v=""/>
    <s v=""/>
    <s v=""/>
    <s v=""/>
    <n v="1"/>
    <n v="0"/>
    <m/>
    <n v="-343"/>
    <n v="0"/>
    <s v=""/>
    <s v=""/>
  </r>
  <r>
    <n v="341"/>
    <s v="32000000"/>
    <s v="Conector circular MIL-C-38999 serie III"/>
    <s v="1101832199"/>
    <s v="1"/>
    <d v="2025-01-31T00:00:00"/>
    <s v=""/>
    <s v="4800002855"/>
    <s v="110"/>
    <d v="2025-01-31T00:00:00"/>
    <s v=""/>
    <s v=""/>
    <d v="2025-02-01T00:00:00"/>
    <n v="0"/>
    <n v="0"/>
    <s v=""/>
    <n v="1"/>
    <n v="1"/>
    <n v="1"/>
    <n v="0"/>
    <n v="0"/>
    <n v="0"/>
    <s v="X"/>
    <s v="0.00"/>
    <s v=""/>
    <x v="0"/>
    <s v=""/>
    <s v="2804851"/>
    <s v=""/>
    <n v="0"/>
    <n v="0"/>
    <m/>
    <s v="7218|JA2585_1001"/>
    <n v="1"/>
    <s v="-"/>
    <m/>
    <s v="YES"/>
    <n v="1"/>
    <s v=""/>
    <s v=""/>
    <n v="0"/>
    <s v="X"/>
    <n v="1"/>
    <s v=""/>
    <s v=""/>
    <s v=""/>
    <s v=""/>
    <n v="1"/>
    <n v="0"/>
    <m/>
    <n v="-363"/>
    <n v="0"/>
    <s v=""/>
    <s v=""/>
  </r>
  <r>
    <n v="342"/>
    <s v="39121432"/>
    <s v="Terminal de leng&amp;#252;eta hembra aislado"/>
    <s v="1101832711"/>
    <s v="1"/>
    <d v="2025-02-03T00:00:00"/>
    <s v=""/>
    <s v="4800002856"/>
    <s v="210"/>
    <d v="2025-02-03T00:00:00"/>
    <s v=""/>
    <s v=""/>
    <d v="2025-02-04T00:00:00"/>
    <n v="0"/>
    <n v="0"/>
    <s v=""/>
    <n v="200"/>
    <n v="200"/>
    <n v="200"/>
    <n v="0"/>
    <n v="0"/>
    <n v="0"/>
    <s v="X"/>
    <s v="0.00"/>
    <s v=""/>
    <x v="0"/>
    <s v=""/>
    <s v="2455446"/>
    <s v=""/>
    <n v="0"/>
    <n v="0"/>
    <m/>
    <s v="7218|JA2585_1001"/>
    <n v="1"/>
    <s v="-"/>
    <m/>
    <s v="YES"/>
    <n v="200"/>
    <s v=""/>
    <s v=""/>
    <n v="0"/>
    <s v="X"/>
    <n v="1"/>
    <s v=""/>
    <s v=""/>
    <s v=""/>
    <s v=""/>
    <n v="2"/>
    <n v="0"/>
    <m/>
    <n v="-360"/>
    <n v="0"/>
    <s v=""/>
    <s v=""/>
  </r>
  <r>
    <n v="343"/>
    <s v="46171509"/>
    <s v="Armario para llaves con 20 ganchos Secur"/>
    <s v="1101832948"/>
    <s v="1"/>
    <d v="2025-02-04T00:00:00"/>
    <s v=""/>
    <s v="4800002856"/>
    <s v="590"/>
    <d v="2025-02-03T00:00:00"/>
    <s v=""/>
    <s v=""/>
    <d v="2025-02-05T00:00:00"/>
    <n v="0"/>
    <n v="0"/>
    <s v=""/>
    <n v="1"/>
    <n v="1"/>
    <n v="1"/>
    <n v="0"/>
    <n v="0"/>
    <n v="0"/>
    <s v="X"/>
    <s v="0.00"/>
    <s v=""/>
    <x v="0"/>
    <s v=""/>
    <s v="0219734"/>
    <s v=""/>
    <n v="0"/>
    <n v="0"/>
    <m/>
    <s v="7218|JA2593_1001"/>
    <n v="2"/>
    <s v="-"/>
    <m/>
    <s v="YES"/>
    <n v="1"/>
    <s v=""/>
    <s v=""/>
    <n v="0"/>
    <s v="X"/>
    <n v="1"/>
    <s v=""/>
    <s v=""/>
    <s v=""/>
    <s v=""/>
    <n v="2"/>
    <n v="0"/>
    <m/>
    <n v="-359"/>
    <n v="0"/>
    <s v=""/>
    <s v=""/>
  </r>
  <r>
    <n v="344"/>
    <s v="1359900000500"/>
    <s v="COMPRA DIRECTA ELECTRICOS/ELECTRONICOS"/>
    <s v="1101833067"/>
    <s v="1"/>
    <d v="2025-02-04T00:00:00"/>
    <s v=""/>
    <s v="4200597455"/>
    <s v="10"/>
    <d v="2025-02-12T00:00:00"/>
    <d v="2025-02-13T00:00:00"/>
    <s v=""/>
    <d v="2025-02-26T00:00:00"/>
    <n v="30"/>
    <n v="8"/>
    <s v="Liberado"/>
    <n v="1"/>
    <n v="1"/>
    <n v="1"/>
    <n v="0"/>
    <n v="0"/>
    <n v="0"/>
    <s v="X"/>
    <s v="0.00"/>
    <s v=""/>
    <x v="4"/>
    <s v="OTROS FABRICANTES"/>
    <s v="1359900000500"/>
    <s v=""/>
    <n v="0"/>
    <n v="0"/>
    <m/>
    <s v="7218|JA2594_1001"/>
    <n v="14"/>
    <s v="-"/>
    <m/>
    <s v="YES"/>
    <n v="1"/>
    <s v=""/>
    <s v=""/>
    <n v="0"/>
    <s v="X"/>
    <n v="1"/>
    <s v=""/>
    <s v=""/>
    <s v=""/>
    <s v=""/>
    <n v="2"/>
    <n v="0"/>
    <m/>
    <n v="-338"/>
    <n v="0"/>
    <s v=""/>
    <s v=""/>
  </r>
  <r>
    <n v="345"/>
    <s v="1359900000500"/>
    <s v="COMPRA DIRECTA ELECTRICOS/ELECTRONICOS"/>
    <s v="1101833096"/>
    <s v="1"/>
    <d v="2025-02-04T00:00:00"/>
    <s v=""/>
    <s v="4200597455"/>
    <s v="20"/>
    <d v="2025-02-12T00:00:00"/>
    <d v="2025-02-13T00:00:00"/>
    <s v=""/>
    <d v="2025-02-26T00:00:00"/>
    <n v="30"/>
    <n v="8"/>
    <s v="Liberado"/>
    <n v="1"/>
    <n v="1"/>
    <n v="1"/>
    <n v="0"/>
    <n v="0"/>
    <n v="0"/>
    <s v="X"/>
    <s v="0.00"/>
    <s v=""/>
    <x v="4"/>
    <s v="OTROS FABRICANTES"/>
    <s v="1359900000500"/>
    <s v=""/>
    <n v="0"/>
    <n v="0"/>
    <m/>
    <s v="7218|JA2594_1001"/>
    <n v="14"/>
    <s v="-"/>
    <m/>
    <s v="YES"/>
    <n v="1"/>
    <s v=""/>
    <s v=""/>
    <n v="0"/>
    <s v="X"/>
    <n v="1"/>
    <s v=""/>
    <s v=""/>
    <s v=""/>
    <s v=""/>
    <n v="2"/>
    <n v="0"/>
    <m/>
    <n v="-338"/>
    <n v="0"/>
    <s v=""/>
    <s v=""/>
  </r>
  <r>
    <n v="346"/>
    <s v="1359900000500"/>
    <s v="COMPRA DIRECTA ELECTRICOS/ELECTRONICOS"/>
    <s v="1101833136"/>
    <s v="1"/>
    <d v="2025-02-04T00:00:00"/>
    <s v=""/>
    <s v="4200597461"/>
    <s v="30"/>
    <d v="2025-02-12T00:00:00"/>
    <d v="2025-02-13T00:00:00"/>
    <s v=""/>
    <d v="2025-02-26T00:00:00"/>
    <n v="30"/>
    <n v="8"/>
    <s v="Liberado"/>
    <n v="1"/>
    <n v="1"/>
    <n v="1"/>
    <n v="0"/>
    <n v="0"/>
    <n v="0"/>
    <s v="X"/>
    <s v="0.00"/>
    <s v=""/>
    <x v="4"/>
    <s v="OTROS FABRICANTES"/>
    <s v="1359900000500"/>
    <s v=""/>
    <n v="0"/>
    <n v="0"/>
    <m/>
    <s v="7218|JA2585_1001"/>
    <n v="14"/>
    <s v="-"/>
    <m/>
    <s v="YES"/>
    <n v="1"/>
    <s v=""/>
    <s v=""/>
    <n v="0"/>
    <s v="X"/>
    <n v="1"/>
    <s v=""/>
    <s v=""/>
    <s v=""/>
    <s v=""/>
    <n v="2"/>
    <n v="0"/>
    <m/>
    <n v="-338"/>
    <n v="0"/>
    <s v=""/>
    <s v=""/>
  </r>
  <r>
    <n v="347"/>
    <s v="1589903560200"/>
    <s v="BASE REGULAR 0.6M"/>
    <s v="1101833790"/>
    <s v="1"/>
    <d v="2025-02-05T00:00:00"/>
    <s v=""/>
    <s v="4200597875"/>
    <s v="10"/>
    <d v="2025-02-14T00:00:00"/>
    <d v="2025-02-19T00:00:00"/>
    <s v=""/>
    <d v="2025-02-28T00:00:00"/>
    <n v="40"/>
    <n v="8"/>
    <s v="Liberado"/>
    <n v="4"/>
    <n v="4"/>
    <n v="4"/>
    <n v="0"/>
    <n v="4"/>
    <n v="0"/>
    <s v="X"/>
    <s v="0.00"/>
    <s v=""/>
    <x v="28"/>
    <s v="LAYHER"/>
    <s v="4001.060"/>
    <s v=""/>
    <n v="0"/>
    <n v="0"/>
    <m/>
    <s v="7218|S24B05_S1075"/>
    <n v="14"/>
    <s v="-"/>
    <m/>
    <s v="YES"/>
    <n v="4"/>
    <s v=""/>
    <s v=""/>
    <n v="0"/>
    <s v="X"/>
    <n v="1"/>
    <s v=""/>
    <s v=""/>
    <s v=""/>
    <s v=""/>
    <n v="2"/>
    <n v="0"/>
    <m/>
    <n v="-336"/>
    <n v="0"/>
    <s v=""/>
    <s v=""/>
  </r>
  <r>
    <n v="348"/>
    <s v="1589903560300"/>
    <s v="EXTENSION HORIZONT 1,09X1,57M"/>
    <s v="1101833790"/>
    <s v="2"/>
    <d v="2025-02-05T00:00:00"/>
    <s v=""/>
    <s v="4200597875"/>
    <s v="20"/>
    <d v="2025-02-14T00:00:00"/>
    <d v="2025-02-19T00:00:00"/>
    <s v=""/>
    <d v="2025-02-28T00:00:00"/>
    <n v="40"/>
    <n v="8"/>
    <s v="Liberado"/>
    <n v="8"/>
    <n v="8"/>
    <n v="8"/>
    <n v="0"/>
    <n v="8"/>
    <n v="0"/>
    <s v="X"/>
    <s v="0.00"/>
    <s v=""/>
    <x v="28"/>
    <s v="LAYHER"/>
    <s v="2606.001"/>
    <s v=""/>
    <n v="0"/>
    <n v="0"/>
    <m/>
    <s v="7218|S24B05_S1075"/>
    <n v="14"/>
    <s v="-"/>
    <m/>
    <s v="YES"/>
    <n v="8"/>
    <s v=""/>
    <s v=""/>
    <n v="0"/>
    <s v="X"/>
    <n v="1"/>
    <s v=""/>
    <s v=""/>
    <s v=""/>
    <s v=""/>
    <n v="2"/>
    <n v="0"/>
    <m/>
    <n v="-336"/>
    <n v="0"/>
    <s v=""/>
    <s v=""/>
  </r>
  <r>
    <n v="349"/>
    <s v="1589903560400"/>
    <s v="EXTENSION HORIZONTAL 1,57X2,57M"/>
    <s v="1101833790"/>
    <s v="3"/>
    <d v="2025-02-05T00:00:00"/>
    <s v=""/>
    <s v="4200597875"/>
    <s v="30"/>
    <d v="2025-02-14T00:00:00"/>
    <d v="2025-02-19T00:00:00"/>
    <s v=""/>
    <d v="2025-02-28T00:00:00"/>
    <n v="40"/>
    <n v="8"/>
    <s v="Liberado"/>
    <n v="4"/>
    <n v="4"/>
    <n v="4"/>
    <n v="0"/>
    <n v="4"/>
    <n v="0"/>
    <s v="X"/>
    <s v="0.00"/>
    <s v=""/>
    <x v="28"/>
    <s v="LAYHER"/>
    <s v="2606.000"/>
    <s v=""/>
    <n v="0"/>
    <n v="0"/>
    <m/>
    <s v="7218|S24B05_S1075"/>
    <n v="14"/>
    <s v="-"/>
    <m/>
    <s v="YES"/>
    <n v="4"/>
    <s v=""/>
    <s v=""/>
    <n v="0"/>
    <s v="X"/>
    <n v="1"/>
    <s v=""/>
    <s v=""/>
    <s v=""/>
    <s v=""/>
    <n v="2"/>
    <n v="0"/>
    <m/>
    <n v="-336"/>
    <n v="0"/>
    <s v=""/>
    <s v=""/>
  </r>
  <r>
    <n v="350"/>
    <s v="1589903560500"/>
    <s v="PUERTA ACC C/RODAPIE P/TORRE DE 073 T20"/>
    <s v="1101833790"/>
    <s v="4"/>
    <d v="2025-02-05T00:00:00"/>
    <s v=""/>
    <s v="4200597875"/>
    <s v="40"/>
    <d v="2025-02-14T00:00:00"/>
    <d v="2025-02-19T00:00:00"/>
    <s v=""/>
    <d v="2025-02-28T00:00:00"/>
    <n v="40"/>
    <n v="8"/>
    <s v="Liberado"/>
    <n v="1"/>
    <n v="1"/>
    <n v="1"/>
    <n v="0"/>
    <n v="1"/>
    <n v="0"/>
    <s v="X"/>
    <s v="0.00"/>
    <s v=""/>
    <x v="28"/>
    <s v="LAYHER"/>
    <s v="2627073"/>
    <s v=""/>
    <n v="0"/>
    <n v="0"/>
    <m/>
    <s v="7218|S24B05_S1075"/>
    <n v="14"/>
    <s v="-"/>
    <m/>
    <s v="YES"/>
    <n v="1"/>
    <s v=""/>
    <s v=""/>
    <n v="0"/>
    <s v="X"/>
    <n v="1"/>
    <s v=""/>
    <s v=""/>
    <s v=""/>
    <s v=""/>
    <n v="2"/>
    <n v="0"/>
    <m/>
    <n v="-336"/>
    <n v="0"/>
    <s v=""/>
    <s v=""/>
  </r>
  <r>
    <n v="351"/>
    <s v="39122325"/>
    <s v="Rel&amp;#233; modular Finder 58 Series, 4PDT"/>
    <s v="1101834193"/>
    <s v="1"/>
    <d v="2025-02-06T00:00:00"/>
    <s v=""/>
    <s v="4800002865"/>
    <s v="460"/>
    <d v="2025-02-05T00:00:00"/>
    <s v=""/>
    <s v=""/>
    <d v="2025-02-07T00:00:00"/>
    <n v="0"/>
    <n v="0"/>
    <s v=""/>
    <n v="2"/>
    <n v="2"/>
    <n v="2"/>
    <n v="0"/>
    <n v="0"/>
    <n v="0"/>
    <s v="X"/>
    <s v="0.00"/>
    <s v=""/>
    <x v="0"/>
    <s v=""/>
    <s v="6237292"/>
    <s v=""/>
    <n v="0"/>
    <n v="0"/>
    <m/>
    <s v="7218|JA2593_1001"/>
    <n v="2"/>
    <s v="-"/>
    <m/>
    <s v="YES"/>
    <n v="2"/>
    <s v=""/>
    <s v=""/>
    <n v="0"/>
    <s v="X"/>
    <n v="1"/>
    <s v=""/>
    <s v=""/>
    <s v=""/>
    <s v=""/>
    <n v="2"/>
    <n v="0"/>
    <m/>
    <n v="-357"/>
    <n v="0"/>
    <s v=""/>
    <s v=""/>
  </r>
  <r>
    <n v="352"/>
    <s v="39121432"/>
    <s v="Terminal redondo no aislado de N&amp;#237;qu"/>
    <s v="1101834195"/>
    <s v="1"/>
    <d v="2025-02-06T00:00:00"/>
    <s v=""/>
    <s v="4800002865"/>
    <s v="470"/>
    <d v="2025-02-05T00:00:00"/>
    <s v=""/>
    <s v=""/>
    <d v="2025-02-07T00:00:00"/>
    <n v="0"/>
    <n v="0"/>
    <s v=""/>
    <n v="20"/>
    <n v="20"/>
    <n v="20"/>
    <n v="0"/>
    <n v="0"/>
    <n v="0"/>
    <s v="X"/>
    <s v="0.00"/>
    <s v=""/>
    <x v="0"/>
    <s v=""/>
    <s v="1611285"/>
    <s v=""/>
    <n v="0"/>
    <n v="0"/>
    <m/>
    <s v="7218|JA2578_1001"/>
    <n v="2"/>
    <s v="-"/>
    <m/>
    <s v="YES"/>
    <n v="20"/>
    <s v=""/>
    <s v=""/>
    <n v="0"/>
    <s v="X"/>
    <n v="1"/>
    <s v=""/>
    <s v=""/>
    <s v=""/>
    <s v=""/>
    <n v="2"/>
    <n v="0"/>
    <m/>
    <n v="-357"/>
    <n v="0"/>
    <s v=""/>
    <s v=""/>
  </r>
  <r>
    <n v="353"/>
    <s v="39121404"/>
    <s v="Puntera hueca de crimpado TE Connectivit"/>
    <s v="1101834195"/>
    <s v="2"/>
    <d v="2025-02-06T00:00:00"/>
    <s v=""/>
    <s v="4800002865"/>
    <s v="480"/>
    <d v="2025-02-05T00:00:00"/>
    <s v=""/>
    <s v=""/>
    <d v="2025-02-07T00:00:00"/>
    <n v="0"/>
    <n v="0"/>
    <s v=""/>
    <n v="50"/>
    <n v="50"/>
    <n v="50"/>
    <n v="0"/>
    <n v="0"/>
    <n v="0"/>
    <s v="X"/>
    <s v="0.00"/>
    <s v=""/>
    <x v="0"/>
    <s v=""/>
    <s v="7187359"/>
    <s v=""/>
    <n v="0"/>
    <n v="0"/>
    <m/>
    <s v="7218|JA2578_1001"/>
    <n v="2"/>
    <s v="-"/>
    <m/>
    <s v="YES"/>
    <n v="50"/>
    <s v=""/>
    <s v=""/>
    <n v="0"/>
    <s v="X"/>
    <n v="1"/>
    <s v=""/>
    <s v=""/>
    <s v=""/>
    <s v=""/>
    <n v="2"/>
    <n v="0"/>
    <m/>
    <n v="-357"/>
    <n v="0"/>
    <s v=""/>
    <s v=""/>
  </r>
  <r>
    <n v="354"/>
    <s v="39121444"/>
    <s v="Conector RJ45 Macho Bel-Stewart serie 94"/>
    <s v="1101834195"/>
    <s v="3"/>
    <d v="2025-02-06T00:00:00"/>
    <s v=""/>
    <s v="4800002865"/>
    <s v="490"/>
    <d v="2025-02-05T00:00:00"/>
    <s v=""/>
    <s v=""/>
    <d v="2025-02-07T00:00:00"/>
    <n v="0"/>
    <n v="0"/>
    <s v=""/>
    <n v="60"/>
    <n v="60"/>
    <n v="60"/>
    <n v="0"/>
    <n v="0"/>
    <n v="0"/>
    <s v="X"/>
    <s v="0.00"/>
    <s v=""/>
    <x v="0"/>
    <s v=""/>
    <s v="0477321"/>
    <s v=""/>
    <n v="0"/>
    <n v="0"/>
    <m/>
    <s v="7218|JA2578_1001"/>
    <n v="2"/>
    <s v="-"/>
    <m/>
    <s v="YES"/>
    <n v="60"/>
    <s v=""/>
    <s v=""/>
    <n v="0"/>
    <s v="X"/>
    <n v="1"/>
    <s v=""/>
    <s v=""/>
    <s v=""/>
    <s v=""/>
    <n v="2"/>
    <n v="0"/>
    <m/>
    <n v="-357"/>
    <n v="0"/>
    <s v=""/>
    <s v=""/>
  </r>
  <r>
    <n v="355"/>
    <s v="39121444"/>
    <s v="Funda RS PRO RJ45 para uso con Conectore"/>
    <s v="1101834195"/>
    <s v="4"/>
    <d v="2025-02-06T00:00:00"/>
    <s v=""/>
    <s v="4800002865"/>
    <s v="500"/>
    <d v="2025-02-05T00:00:00"/>
    <s v=""/>
    <s v=""/>
    <d v="2025-02-07T00:00:00"/>
    <n v="0"/>
    <n v="0"/>
    <s v=""/>
    <n v="30"/>
    <n v="30"/>
    <n v="30"/>
    <n v="0"/>
    <n v="0"/>
    <n v="0"/>
    <s v="X"/>
    <s v="0.00"/>
    <s v=""/>
    <x v="0"/>
    <s v=""/>
    <s v="2022608"/>
    <s v=""/>
    <n v="0"/>
    <n v="0"/>
    <m/>
    <s v="7218|JA2578_1001"/>
    <n v="2"/>
    <s v="-"/>
    <m/>
    <s v="YES"/>
    <n v="30"/>
    <s v=""/>
    <s v=""/>
    <n v="0"/>
    <s v="X"/>
    <n v="1"/>
    <s v=""/>
    <s v=""/>
    <s v=""/>
    <s v=""/>
    <n v="2"/>
    <n v="0"/>
    <m/>
    <n v="-357"/>
    <n v="0"/>
    <s v=""/>
    <s v=""/>
  </r>
  <r>
    <n v="356"/>
    <s v="32000000"/>
    <s v="Conector circular MIL-C-38999 serie III"/>
    <s v="1101834197"/>
    <s v="1"/>
    <d v="2025-02-06T00:00:00"/>
    <s v=""/>
    <s v="4800002865"/>
    <s v="510"/>
    <d v="2025-02-05T00:00:00"/>
    <s v=""/>
    <s v=""/>
    <d v="2025-02-07T00:00:00"/>
    <n v="0"/>
    <n v="0"/>
    <s v=""/>
    <n v="1"/>
    <n v="1"/>
    <n v="1"/>
    <n v="0"/>
    <n v="0"/>
    <n v="0"/>
    <s v="X"/>
    <s v="0.00"/>
    <s v=""/>
    <x v="0"/>
    <s v=""/>
    <s v="2804851"/>
    <s v=""/>
    <n v="0"/>
    <n v="0"/>
    <m/>
    <s v="7218|JA2582_1001"/>
    <n v="2"/>
    <s v="-"/>
    <m/>
    <s v="YES"/>
    <n v="1"/>
    <s v=""/>
    <s v=""/>
    <n v="0"/>
    <s v="X"/>
    <n v="1"/>
    <s v=""/>
    <s v=""/>
    <s v=""/>
    <s v=""/>
    <n v="2"/>
    <n v="0"/>
    <m/>
    <n v="-357"/>
    <n v="0"/>
    <s v=""/>
    <s v=""/>
  </r>
  <r>
    <n v="357"/>
    <s v="32000000"/>
    <s v="Conector circular MIL-C-38999 serie III"/>
    <s v="1101834197"/>
    <s v="2"/>
    <d v="2025-02-06T00:00:00"/>
    <s v=""/>
    <s v="4800002865"/>
    <s v="520"/>
    <d v="2025-02-05T00:00:00"/>
    <s v=""/>
    <s v=""/>
    <d v="2025-02-07T00:00:00"/>
    <n v="0"/>
    <n v="0"/>
    <s v=""/>
    <n v="1"/>
    <n v="1"/>
    <n v="1"/>
    <n v="0"/>
    <n v="0"/>
    <n v="0"/>
    <s v="X"/>
    <s v="0.00"/>
    <s v=""/>
    <x v="0"/>
    <s v=""/>
    <s v="2804922"/>
    <s v=""/>
    <n v="0"/>
    <n v="0"/>
    <m/>
    <s v="7218|JA2582_1001"/>
    <n v="2"/>
    <s v="-"/>
    <m/>
    <s v="YES"/>
    <n v="1"/>
    <s v=""/>
    <s v=""/>
    <n v="0"/>
    <s v="X"/>
    <n v="1"/>
    <s v=""/>
    <s v=""/>
    <s v=""/>
    <s v=""/>
    <n v="2"/>
    <n v="0"/>
    <m/>
    <n v="-357"/>
    <n v="0"/>
    <s v=""/>
    <s v=""/>
  </r>
  <r>
    <n v="358"/>
    <s v="39121302"/>
    <s v="Abrazadera de Pared Schneider Electric d"/>
    <s v="1101834197"/>
    <s v="3"/>
    <d v="2025-02-06T00:00:00"/>
    <s v=""/>
    <s v="4800002865"/>
    <s v="530"/>
    <d v="2025-02-05T00:00:00"/>
    <s v=""/>
    <s v=""/>
    <d v="2025-02-07T00:00:00"/>
    <n v="0"/>
    <n v="0"/>
    <s v=""/>
    <n v="8"/>
    <n v="8"/>
    <n v="8"/>
    <n v="0"/>
    <n v="0"/>
    <n v="0"/>
    <s v="X"/>
    <s v="0.00"/>
    <s v=""/>
    <x v="0"/>
    <s v=""/>
    <s v="6174450"/>
    <s v=""/>
    <n v="0"/>
    <n v="0"/>
    <m/>
    <s v="7218|JA2582_1001"/>
    <n v="2"/>
    <s v="-"/>
    <m/>
    <s v="YES"/>
    <n v="8"/>
    <s v=""/>
    <s v=""/>
    <n v="0"/>
    <s v="X"/>
    <n v="1"/>
    <s v=""/>
    <s v=""/>
    <s v=""/>
    <s v=""/>
    <n v="2"/>
    <n v="0"/>
    <m/>
    <n v="-357"/>
    <n v="0"/>
    <s v=""/>
    <s v=""/>
  </r>
  <r>
    <n v="359"/>
    <s v="39121412"/>
    <s v="Carcasa de conector circular Amphenol Li"/>
    <s v="1101834197"/>
    <s v="4"/>
    <d v="2025-02-06T00:00:00"/>
    <s v=""/>
    <s v="4800002865"/>
    <s v="540"/>
    <d v="2025-02-05T00:00:00"/>
    <s v=""/>
    <s v=""/>
    <d v="2025-02-07T00:00:00"/>
    <n v="0"/>
    <n v="0"/>
    <s v=""/>
    <n v="1"/>
    <n v="1"/>
    <n v="1"/>
    <n v="0"/>
    <n v="0"/>
    <n v="0"/>
    <s v="X"/>
    <s v="0.00"/>
    <s v=""/>
    <x v="0"/>
    <s v=""/>
    <s v="2259368"/>
    <s v=""/>
    <n v="0"/>
    <n v="0"/>
    <m/>
    <s v="7218|JA2582_1001"/>
    <n v="2"/>
    <s v="-"/>
    <m/>
    <s v="YES"/>
    <n v="1"/>
    <s v=""/>
    <s v=""/>
    <n v="0"/>
    <s v="X"/>
    <n v="1"/>
    <s v=""/>
    <s v=""/>
    <s v=""/>
    <s v=""/>
    <n v="2"/>
    <n v="0"/>
    <m/>
    <n v="-357"/>
    <n v="0"/>
    <s v=""/>
    <s v=""/>
  </r>
  <r>
    <n v="360"/>
    <s v="26121609"/>
    <s v="Cable Ethernet Cat6 U/UTP StarTech.com d"/>
    <s v="1101834228"/>
    <s v="1"/>
    <d v="2025-02-06T00:00:00"/>
    <s v=""/>
    <s v="4800002865"/>
    <s v="620"/>
    <d v="2025-02-05T00:00:00"/>
    <s v=""/>
    <s v=""/>
    <d v="2025-02-07T00:00:00"/>
    <n v="0"/>
    <n v="0"/>
    <s v=""/>
    <n v="7"/>
    <n v="7"/>
    <n v="7"/>
    <n v="0"/>
    <n v="0"/>
    <n v="0"/>
    <s v="X"/>
    <s v="0.00"/>
    <s v=""/>
    <x v="0"/>
    <s v=""/>
    <s v="1929573"/>
    <s v=""/>
    <n v="0"/>
    <n v="0"/>
    <m/>
    <s v="7218|JA2585_1001"/>
    <n v="2"/>
    <s v="-"/>
    <m/>
    <s v="YES"/>
    <n v="7"/>
    <s v=""/>
    <s v=""/>
    <n v="0"/>
    <s v="X"/>
    <n v="1"/>
    <s v=""/>
    <s v=""/>
    <s v=""/>
    <s v=""/>
    <n v="2"/>
    <n v="0"/>
    <m/>
    <n v="-357"/>
    <n v="0"/>
    <s v=""/>
    <s v=""/>
  </r>
  <r>
    <n v="361"/>
    <s v="39121404"/>
    <s v="Manguitos de soldadura, TE Connectivity,"/>
    <s v="1101835057"/>
    <s v="1"/>
    <d v="2025-02-07T00:00:00"/>
    <s v=""/>
    <s v="4800002869"/>
    <s v="1020"/>
    <d v="2025-02-06T00:00:00"/>
    <s v=""/>
    <s v=""/>
    <d v="2025-02-08T00:00:00"/>
    <n v="0"/>
    <n v="0"/>
    <s v=""/>
    <n v="5"/>
    <n v="5"/>
    <n v="5"/>
    <n v="0"/>
    <n v="0"/>
    <n v="0"/>
    <s v="X"/>
    <s v="0.00"/>
    <s v=""/>
    <x v="0"/>
    <s v=""/>
    <s v="2652726"/>
    <s v=""/>
    <n v="0"/>
    <n v="0"/>
    <m/>
    <s v="7218|JA2594_1001"/>
    <n v="2"/>
    <s v="-"/>
    <m/>
    <s v="YES"/>
    <n v="5"/>
    <s v=""/>
    <s v=""/>
    <n v="0"/>
    <s v="X"/>
    <n v="1"/>
    <s v=""/>
    <s v=""/>
    <s v=""/>
    <s v=""/>
    <n v="2"/>
    <n v="0"/>
    <m/>
    <n v="-356"/>
    <n v="0"/>
    <s v=""/>
    <s v=""/>
  </r>
  <r>
    <n v="362"/>
    <s v="31163102"/>
    <s v="Puntera hueca de crimpado RS PRO, Aislad"/>
    <s v="1101835057"/>
    <s v="2"/>
    <d v="2025-02-07T00:00:00"/>
    <s v=""/>
    <s v="4800002869"/>
    <s v="1030"/>
    <d v="2025-02-06T00:00:00"/>
    <s v=""/>
    <s v=""/>
    <d v="2025-02-08T00:00:00"/>
    <n v="0"/>
    <n v="0"/>
    <s v=""/>
    <n v="1"/>
    <n v="1"/>
    <n v="1"/>
    <n v="0"/>
    <n v="0"/>
    <n v="0"/>
    <s v="X"/>
    <s v="0.00"/>
    <s v=""/>
    <x v="0"/>
    <s v=""/>
    <s v="458689A"/>
    <s v=""/>
    <n v="0"/>
    <n v="0"/>
    <m/>
    <s v="7218|JA2594_1001"/>
    <n v="2"/>
    <s v="-"/>
    <m/>
    <s v="YES"/>
    <n v="1"/>
    <s v=""/>
    <s v=""/>
    <n v="0"/>
    <s v="X"/>
    <n v="1"/>
    <s v=""/>
    <s v=""/>
    <s v=""/>
    <s v=""/>
    <n v="2"/>
    <n v="0"/>
    <m/>
    <n v="-356"/>
    <n v="0"/>
    <s v=""/>
    <s v=""/>
  </r>
  <r>
    <n v="363"/>
    <s v="39121603"/>
    <s v="Interruptor autom&amp;#225;tico 2P, 32A, Cur"/>
    <s v="1101835341"/>
    <s v="1"/>
    <d v="2025-02-10T00:00:00"/>
    <s v=""/>
    <s v="4800002871"/>
    <s v="230"/>
    <d v="2025-02-08T00:00:00"/>
    <s v=""/>
    <s v=""/>
    <d v="2025-02-11T00:00:00"/>
    <n v="0"/>
    <n v="0"/>
    <s v=""/>
    <n v="1"/>
    <n v="1"/>
    <n v="1"/>
    <n v="0"/>
    <n v="0"/>
    <n v="0"/>
    <s v="X"/>
    <s v="0.00"/>
    <s v=""/>
    <x v="0"/>
    <s v=""/>
    <s v="7349670"/>
    <s v=""/>
    <n v="0"/>
    <n v="0"/>
    <m/>
    <s v="7218|JA2594_1001"/>
    <n v="3"/>
    <s v="-"/>
    <m/>
    <s v="YES"/>
    <n v="1"/>
    <s v=""/>
    <s v=""/>
    <n v="0"/>
    <s v="X"/>
    <n v="1"/>
    <s v=""/>
    <s v=""/>
    <s v=""/>
    <s v=""/>
    <n v="2"/>
    <n v="0"/>
    <m/>
    <n v="-353"/>
    <n v="0"/>
    <s v=""/>
    <s v=""/>
  </r>
  <r>
    <n v="364"/>
    <s v="1359900000500"/>
    <s v="COMPRA DIRECTA ELECTRICOS/ELECTRONICOS"/>
    <s v="1101835527"/>
    <s v="1"/>
    <d v="2025-02-10T00:00:00"/>
    <s v=""/>
    <s v="4200597749"/>
    <s v="20"/>
    <d v="2025-02-13T00:00:00"/>
    <d v="2025-02-13T00:00:00"/>
    <s v=""/>
    <d v="2025-02-27T00:00:00"/>
    <n v="30"/>
    <n v="8"/>
    <s v="Liberado"/>
    <n v="1"/>
    <n v="1"/>
    <n v="1"/>
    <n v="0"/>
    <n v="0"/>
    <n v="0"/>
    <s v="X"/>
    <s v="0.00"/>
    <s v=""/>
    <x v="4"/>
    <s v="OTROS FABRICANTES"/>
    <s v="1359900000500"/>
    <s v=""/>
    <n v="0"/>
    <n v="0"/>
    <m/>
    <s v="7218|JA2593_1001"/>
    <n v="14"/>
    <s v="-"/>
    <m/>
    <s v="YES"/>
    <n v="1"/>
    <s v=""/>
    <s v=""/>
    <n v="0"/>
    <s v="X"/>
    <n v="1"/>
    <s v=""/>
    <s v=""/>
    <s v=""/>
    <s v=""/>
    <n v="2"/>
    <n v="0"/>
    <m/>
    <n v="-337"/>
    <n v="0"/>
    <s v=""/>
    <s v=""/>
  </r>
  <r>
    <n v="365"/>
    <s v="1359900000500"/>
    <s v="COMPRA DIRECTA ELECTRICOS/ELECTRONICOS"/>
    <s v="1101835527"/>
    <s v="2"/>
    <d v="2025-02-10T00:00:00"/>
    <s v=""/>
    <s v="4200597749"/>
    <s v="30"/>
    <d v="2025-02-13T00:00:00"/>
    <d v="2025-02-13T00:00:00"/>
    <s v=""/>
    <d v="2025-02-27T00:00:00"/>
    <n v="30"/>
    <n v="8"/>
    <s v="Liberado"/>
    <n v="1"/>
    <n v="1"/>
    <n v="1"/>
    <n v="0"/>
    <n v="0"/>
    <n v="0"/>
    <s v="X"/>
    <s v="0.00"/>
    <s v=""/>
    <x v="4"/>
    <s v="OTROS FABRICANTES"/>
    <s v="1359900000500"/>
    <s v=""/>
    <n v="0"/>
    <n v="0"/>
    <m/>
    <s v="7218|JA2593_1001"/>
    <n v="14"/>
    <s v="-"/>
    <m/>
    <s v="YES"/>
    <n v="1"/>
    <s v=""/>
    <s v=""/>
    <n v="0"/>
    <s v="X"/>
    <n v="1"/>
    <s v=""/>
    <s v=""/>
    <s v=""/>
    <s v=""/>
    <n v="2"/>
    <n v="0"/>
    <m/>
    <n v="-337"/>
    <n v="0"/>
    <s v=""/>
    <s v=""/>
  </r>
  <r>
    <n v="366"/>
    <s v="1359900000500"/>
    <s v="COMPRA DIRECTA ELECTRICOS/ELECTRONICOS"/>
    <s v="1101835529"/>
    <s v="1"/>
    <d v="2025-02-10T00:00:00"/>
    <s v=""/>
    <s v="4200597749"/>
    <s v="40"/>
    <d v="2025-02-13T00:00:00"/>
    <d v="2025-02-13T00:00:00"/>
    <s v=""/>
    <d v="2025-02-27T00:00:00"/>
    <n v="30"/>
    <n v="8"/>
    <s v="Liberado"/>
    <n v="1"/>
    <n v="1"/>
    <n v="1"/>
    <n v="0"/>
    <n v="0"/>
    <n v="0"/>
    <s v="X"/>
    <s v="0.00"/>
    <s v=""/>
    <x v="4"/>
    <s v="OTROS FABRICANTES"/>
    <s v="1359900000500"/>
    <s v=""/>
    <n v="0"/>
    <n v="0"/>
    <m/>
    <s v="7218|JA2593_1001"/>
    <n v="14"/>
    <s v="-"/>
    <m/>
    <s v="YES"/>
    <n v="1"/>
    <s v=""/>
    <s v=""/>
    <n v="0"/>
    <s v="X"/>
    <n v="1"/>
    <s v=""/>
    <s v=""/>
    <s v=""/>
    <s v=""/>
    <n v="2"/>
    <n v="0"/>
    <m/>
    <n v="-337"/>
    <n v="0"/>
    <s v=""/>
    <s v=""/>
  </r>
  <r>
    <n v="367"/>
    <s v="1359900000500"/>
    <s v="COMPRA DIRECTA ELECTRICOS/ELECTRONICOS"/>
    <s v="1101835535"/>
    <s v="1"/>
    <d v="2025-02-10T00:00:00"/>
    <s v=""/>
    <s v="4200597749"/>
    <s v="50"/>
    <d v="2025-02-13T00:00:00"/>
    <d v="2025-02-13T00:00:00"/>
    <s v=""/>
    <d v="2025-02-27T00:00:00"/>
    <n v="30"/>
    <n v="8"/>
    <s v="Liberado"/>
    <n v="1"/>
    <n v="1"/>
    <n v="1"/>
    <n v="0"/>
    <n v="0"/>
    <n v="0"/>
    <s v="X"/>
    <s v="0.00"/>
    <s v=""/>
    <x v="4"/>
    <s v="OTROS FABRICANTES"/>
    <s v="1359900000500"/>
    <s v=""/>
    <n v="0"/>
    <n v="0"/>
    <m/>
    <s v="7218|JA2593_1001"/>
    <n v="14"/>
    <s v="-"/>
    <m/>
    <s v="YES"/>
    <n v="1"/>
    <s v=""/>
    <s v=""/>
    <n v="0"/>
    <s v="X"/>
    <n v="1"/>
    <s v=""/>
    <s v=""/>
    <s v=""/>
    <s v=""/>
    <n v="2"/>
    <n v="0"/>
    <m/>
    <n v="-337"/>
    <n v="0"/>
    <s v=""/>
    <s v=""/>
  </r>
  <r>
    <n v="368"/>
    <s v="1359900000500"/>
    <s v="COMPRA DIRECTA ELECTRICOS/ELECTRONICOS"/>
    <s v="1101835562"/>
    <s v="1"/>
    <d v="2025-02-10T00:00:00"/>
    <s v=""/>
    <s v="4200597766"/>
    <s v="30"/>
    <d v="2025-02-13T00:00:00"/>
    <d v="2025-02-13T00:00:00"/>
    <s v=""/>
    <d v="2025-02-27T00:00:00"/>
    <n v="30"/>
    <n v="8"/>
    <s v="Liberado"/>
    <n v="1"/>
    <n v="1"/>
    <n v="1"/>
    <n v="0"/>
    <n v="0"/>
    <n v="0"/>
    <s v="X"/>
    <s v="0.00"/>
    <s v=""/>
    <x v="6"/>
    <s v="OTROS FABRICANTES"/>
    <s v="1359900000500"/>
    <s v=""/>
    <n v="0"/>
    <n v="0"/>
    <m/>
    <s v="7218|JA2594_1001"/>
    <n v="14"/>
    <s v="-"/>
    <m/>
    <s v="YES"/>
    <n v="1"/>
    <s v=""/>
    <s v=""/>
    <n v="0"/>
    <s v="X"/>
    <n v="1"/>
    <s v=""/>
    <s v=""/>
    <s v=""/>
    <s v=""/>
    <n v="2"/>
    <n v="0"/>
    <m/>
    <n v="-337"/>
    <n v="0"/>
    <s v=""/>
    <s v=""/>
  </r>
  <r>
    <n v="369"/>
    <s v="1709800000500"/>
    <s v="COMPRA DIRECTA FERRETERIA Y HERRAMIENTAS"/>
    <s v="1101836333"/>
    <s v="1"/>
    <d v="2025-02-11T00:00:00"/>
    <s v=""/>
    <s v="4200597997"/>
    <s v="10"/>
    <d v="2025-02-14T00:00:00"/>
    <d v="2025-02-18T00:00:00"/>
    <s v=""/>
    <d v="2025-02-28T00:00:00"/>
    <n v="30"/>
    <n v="8"/>
    <s v="Liberado"/>
    <n v="1"/>
    <n v="1"/>
    <n v="1"/>
    <n v="0"/>
    <n v="0"/>
    <n v="0"/>
    <s v="X"/>
    <s v="0.00"/>
    <s v=""/>
    <x v="23"/>
    <s v="OTROS FABRICANTES"/>
    <s v="1709800000500"/>
    <s v=""/>
    <n v="0"/>
    <n v="0"/>
    <m/>
    <s v="7218|S24B05_S1075"/>
    <n v="14"/>
    <s v="-"/>
    <m/>
    <s v="YES"/>
    <n v="1"/>
    <s v=""/>
    <s v=""/>
    <n v="0"/>
    <s v="X"/>
    <n v="1"/>
    <s v=""/>
    <s v=""/>
    <s v=""/>
    <s v=""/>
    <n v="2"/>
    <n v="0"/>
    <m/>
    <n v="-336"/>
    <n v="0"/>
    <s v=""/>
    <s v=""/>
  </r>
  <r>
    <n v="370"/>
    <s v="1359900000500"/>
    <s v="COMPRA DIRECTA ELECTRICOS/ELECTRONICOS"/>
    <s v="1101836579"/>
    <s v="1"/>
    <d v="2025-02-12T00:00:00"/>
    <s v=""/>
    <s v="4200598014"/>
    <s v="10"/>
    <d v="2025-02-14T00:00:00"/>
    <d v="2025-02-18T00:00:00"/>
    <s v=""/>
    <d v="2025-02-28T00:00:00"/>
    <n v="30"/>
    <n v="8"/>
    <s v="Liberado"/>
    <n v="1"/>
    <n v="1"/>
    <n v="1"/>
    <n v="0"/>
    <n v="0"/>
    <n v="0"/>
    <s v="X"/>
    <s v="0.00"/>
    <s v=""/>
    <x v="4"/>
    <s v="OTROS FABRICANTES"/>
    <s v="1359900000500"/>
    <s v=""/>
    <n v="0"/>
    <n v="0"/>
    <m/>
    <s v="7218|JA2593_1001"/>
    <n v="14"/>
    <s v="-"/>
    <m/>
    <s v="YES"/>
    <n v="1"/>
    <s v=""/>
    <s v=""/>
    <n v="0"/>
    <s v="X"/>
    <n v="1"/>
    <s v=""/>
    <s v=""/>
    <s v=""/>
    <s v=""/>
    <n v="2"/>
    <n v="0"/>
    <m/>
    <n v="-336"/>
    <n v="0"/>
    <s v=""/>
    <s v=""/>
  </r>
  <r>
    <n v="371"/>
    <s v="1359900000500"/>
    <s v="COMPRA DIRECTA ELECTRICOS/ELECTRONICOS"/>
    <s v="1101836579"/>
    <s v="2"/>
    <d v="2025-02-12T00:00:00"/>
    <s v=""/>
    <s v="4200598014"/>
    <s v="20"/>
    <d v="2025-02-14T00:00:00"/>
    <d v="2025-02-18T00:00:00"/>
    <s v=""/>
    <d v="2025-02-28T00:00:00"/>
    <n v="30"/>
    <n v="8"/>
    <s v="Liberado"/>
    <n v="1"/>
    <n v="1"/>
    <n v="1"/>
    <n v="0"/>
    <n v="0"/>
    <n v="0"/>
    <s v="X"/>
    <s v="0.00"/>
    <s v=""/>
    <x v="4"/>
    <s v="OTROS FABRICANTES"/>
    <s v="1359900000500"/>
    <s v=""/>
    <n v="0"/>
    <n v="0"/>
    <m/>
    <s v="7218|JA2593_1001"/>
    <n v="14"/>
    <s v="-"/>
    <m/>
    <s v="YES"/>
    <n v="1"/>
    <s v=""/>
    <s v=""/>
    <n v="0"/>
    <s v="X"/>
    <n v="1"/>
    <s v=""/>
    <s v=""/>
    <s v=""/>
    <s v=""/>
    <n v="2"/>
    <n v="0"/>
    <m/>
    <n v="-336"/>
    <n v="0"/>
    <s v=""/>
    <s v=""/>
  </r>
  <r>
    <n v="372"/>
    <s v="1359900000500"/>
    <s v="COMPRA DIRECTA ELECTRICOS/ELECTRONICOS"/>
    <s v="1101836584"/>
    <s v="1"/>
    <d v="2025-02-12T00:00:00"/>
    <s v=""/>
    <s v="4200598014"/>
    <s v="30"/>
    <d v="2025-02-14T00:00:00"/>
    <d v="2025-02-18T00:00:00"/>
    <s v=""/>
    <d v="2025-02-28T00:00:00"/>
    <n v="30"/>
    <n v="8"/>
    <s v="Liberado"/>
    <n v="1"/>
    <n v="1"/>
    <n v="1"/>
    <n v="0"/>
    <n v="0"/>
    <n v="0"/>
    <s v="X"/>
    <s v="0.00"/>
    <s v=""/>
    <x v="4"/>
    <s v="OTROS FABRICANTES"/>
    <s v="1359900000500"/>
    <s v=""/>
    <n v="0"/>
    <n v="0"/>
    <m/>
    <s v="7218|JA2594_1001"/>
    <n v="14"/>
    <s v="-"/>
    <m/>
    <s v="YES"/>
    <n v="1"/>
    <s v=""/>
    <s v=""/>
    <n v="0"/>
    <s v="X"/>
    <n v="1"/>
    <s v=""/>
    <s v=""/>
    <s v=""/>
    <s v=""/>
    <n v="2"/>
    <n v="0"/>
    <m/>
    <n v="-336"/>
    <n v="0"/>
    <s v=""/>
    <s v=""/>
  </r>
  <r>
    <n v="373"/>
    <s v="1359900000500"/>
    <s v="COMPRA DIRECTA ELECTRICOS/ELECTRONICOS"/>
    <s v="1101836584"/>
    <s v="2"/>
    <d v="2025-02-12T00:00:00"/>
    <s v=""/>
    <s v="4200598014"/>
    <s v="40"/>
    <d v="2025-02-14T00:00:00"/>
    <d v="2025-02-18T00:00:00"/>
    <s v=""/>
    <d v="2025-02-28T00:00:00"/>
    <n v="30"/>
    <n v="8"/>
    <s v="Liberado"/>
    <n v="1"/>
    <n v="1"/>
    <n v="1"/>
    <n v="0"/>
    <n v="0"/>
    <n v="0"/>
    <s v="X"/>
    <s v="0.00"/>
    <s v=""/>
    <x v="4"/>
    <s v="OTROS FABRICANTES"/>
    <s v="1359900000500"/>
    <s v=""/>
    <n v="0"/>
    <n v="0"/>
    <m/>
    <s v="7218|JA2594_1001"/>
    <n v="14"/>
    <s v="-"/>
    <m/>
    <s v="YES"/>
    <n v="1"/>
    <s v=""/>
    <s v=""/>
    <n v="0"/>
    <s v="X"/>
    <n v="1"/>
    <s v=""/>
    <s v=""/>
    <s v=""/>
    <s v=""/>
    <n v="2"/>
    <n v="0"/>
    <m/>
    <n v="-336"/>
    <n v="0"/>
    <s v=""/>
    <s v=""/>
  </r>
  <r>
    <n v="374"/>
    <s v="1359900000500"/>
    <s v="COMPRA DIRECTA ELECTRICOS/ELECTRONICOS"/>
    <s v="1101836593"/>
    <s v="1"/>
    <d v="2025-02-12T00:00:00"/>
    <s v=""/>
    <s v="4200598014"/>
    <s v="50"/>
    <d v="2025-02-14T00:00:00"/>
    <d v="2025-02-18T00:00:00"/>
    <s v=""/>
    <d v="2025-02-28T00:00:00"/>
    <n v="30"/>
    <n v="8"/>
    <s v="Liberado"/>
    <n v="1"/>
    <n v="1"/>
    <n v="1"/>
    <n v="0"/>
    <n v="0"/>
    <n v="0"/>
    <s v="X"/>
    <s v="0.00"/>
    <s v=""/>
    <x v="4"/>
    <s v="OTROS FABRICANTES"/>
    <s v="1359900000500"/>
    <s v=""/>
    <n v="0"/>
    <n v="0"/>
    <m/>
    <s v="7218|JA2593_1001"/>
    <n v="14"/>
    <s v="-"/>
    <m/>
    <s v="YES"/>
    <n v="1"/>
    <s v=""/>
    <s v=""/>
    <n v="0"/>
    <s v="X"/>
    <n v="1"/>
    <s v=""/>
    <s v=""/>
    <s v=""/>
    <s v=""/>
    <n v="2"/>
    <n v="0"/>
    <m/>
    <n v="-336"/>
    <n v="0"/>
    <s v=""/>
    <s v=""/>
  </r>
  <r>
    <n v="375"/>
    <s v="39121708"/>
    <s v="Tira de jumpers Entrelec serie JB5, para"/>
    <s v="1101837083"/>
    <s v="1"/>
    <d v="2025-02-13T00:00:00"/>
    <s v=""/>
    <s v="4800002882"/>
    <s v="300"/>
    <d v="2025-02-12T00:00:00"/>
    <s v=""/>
    <s v=""/>
    <d v="2025-02-14T00:00:00"/>
    <n v="0"/>
    <n v="0"/>
    <s v=""/>
    <n v="5"/>
    <n v="5"/>
    <n v="5"/>
    <n v="0"/>
    <n v="0"/>
    <n v="0"/>
    <s v="X"/>
    <s v="0.00"/>
    <s v=""/>
    <x v="0"/>
    <s v=""/>
    <s v="6663468"/>
    <s v=""/>
    <n v="0"/>
    <n v="0"/>
    <m/>
    <s v="7218|JA2585_1001"/>
    <n v="2"/>
    <s v="-"/>
    <m/>
    <s v="YES"/>
    <n v="5"/>
    <s v=""/>
    <s v=""/>
    <n v="0"/>
    <s v="X"/>
    <n v="1"/>
    <s v=""/>
    <s v=""/>
    <s v=""/>
    <s v=""/>
    <n v="2"/>
    <n v="0"/>
    <m/>
    <n v="-350"/>
    <n v="0"/>
    <s v=""/>
    <s v=""/>
  </r>
  <r>
    <n v="376"/>
    <s v="39121004"/>
    <s v="Fuente de alimentaci&amp;#243;n conmutada TD"/>
    <s v="1101837083"/>
    <s v="2"/>
    <d v="2025-02-13T00:00:00"/>
    <s v=""/>
    <s v="4800002882"/>
    <s v="310"/>
    <d v="2025-02-12T00:00:00"/>
    <s v=""/>
    <s v=""/>
    <d v="2025-02-14T00:00:00"/>
    <n v="0"/>
    <n v="0"/>
    <s v=""/>
    <n v="1"/>
    <n v="1"/>
    <n v="1"/>
    <n v="0"/>
    <n v="0"/>
    <n v="0"/>
    <s v="X"/>
    <s v="0.00"/>
    <s v=""/>
    <x v="0"/>
    <s v=""/>
    <s v="6352177"/>
    <s v=""/>
    <n v="0"/>
    <n v="0"/>
    <m/>
    <s v="7218|JA2585_1001"/>
    <n v="2"/>
    <s v="-"/>
    <m/>
    <s v="YES"/>
    <n v="1"/>
    <s v=""/>
    <s v=""/>
    <n v="0"/>
    <s v="X"/>
    <n v="1"/>
    <s v=""/>
    <s v=""/>
    <s v=""/>
    <s v=""/>
    <n v="2"/>
    <n v="0"/>
    <m/>
    <n v="-350"/>
    <n v="0"/>
    <s v=""/>
    <s v=""/>
  </r>
  <r>
    <n v="377"/>
    <s v="31161816"/>
    <s v="Separador roscado hexagonal Macho/Hembra"/>
    <s v="1101837083"/>
    <s v="3"/>
    <d v="2025-02-13T00:00:00"/>
    <s v=""/>
    <s v="4800002882"/>
    <s v="320"/>
    <d v="2025-02-12T00:00:00"/>
    <s v=""/>
    <s v=""/>
    <d v="2025-02-14T00:00:00"/>
    <n v="0"/>
    <n v="0"/>
    <s v=""/>
    <n v="50"/>
    <n v="50"/>
    <n v="50"/>
    <n v="0"/>
    <n v="0"/>
    <n v="0"/>
    <s v="X"/>
    <s v="0.00"/>
    <s v=""/>
    <x v="0"/>
    <s v=""/>
    <s v="0606686"/>
    <s v=""/>
    <n v="0"/>
    <n v="0"/>
    <m/>
    <s v="7218|JA2585_1001"/>
    <n v="2"/>
    <s v="-"/>
    <m/>
    <s v="YES"/>
    <n v="50"/>
    <s v=""/>
    <s v=""/>
    <n v="0"/>
    <s v="X"/>
    <n v="1"/>
    <s v=""/>
    <s v=""/>
    <s v=""/>
    <s v=""/>
    <n v="2"/>
    <n v="0"/>
    <m/>
    <n v="-350"/>
    <n v="0"/>
    <s v=""/>
    <s v=""/>
  </r>
  <r>
    <n v="378"/>
    <s v="24102007"/>
    <s v="Estante voladizo 2U RS PRO, ventilado de"/>
    <s v="1101837083"/>
    <s v="4"/>
    <d v="2025-02-13T00:00:00"/>
    <s v=""/>
    <s v="4800002882"/>
    <s v="330"/>
    <d v="2025-02-12T00:00:00"/>
    <s v=""/>
    <s v=""/>
    <d v="2025-02-14T00:00:00"/>
    <n v="0"/>
    <n v="0"/>
    <s v=""/>
    <n v="2"/>
    <n v="2"/>
    <n v="2"/>
    <n v="0"/>
    <n v="0"/>
    <n v="0"/>
    <s v="X"/>
    <s v="0.00"/>
    <s v=""/>
    <x v="0"/>
    <s v=""/>
    <s v="8020282"/>
    <s v=""/>
    <n v="0"/>
    <n v="0"/>
    <m/>
    <s v="7218|JA2585_1001"/>
    <n v="2"/>
    <s v="-"/>
    <m/>
    <s v="YES"/>
    <n v="2"/>
    <s v=""/>
    <s v=""/>
    <n v="0"/>
    <s v="X"/>
    <n v="1"/>
    <s v=""/>
    <s v=""/>
    <s v=""/>
    <s v=""/>
    <n v="2"/>
    <n v="0"/>
    <m/>
    <n v="-350"/>
    <n v="0"/>
    <s v=""/>
    <s v=""/>
  </r>
  <r>
    <n v="379"/>
    <s v="46151501"/>
    <s v="Barrera Retr&amp;#225;ctil Tensator, Negro,"/>
    <s v="1101837105"/>
    <s v="1"/>
    <d v="2025-02-13T00:00:00"/>
    <s v=""/>
    <s v="4800002882"/>
    <s v="470"/>
    <d v="2025-02-12T00:00:00"/>
    <s v=""/>
    <s v=""/>
    <d v="2025-02-14T00:00:00"/>
    <n v="0"/>
    <n v="0"/>
    <s v=""/>
    <n v="5"/>
    <n v="5"/>
    <n v="5"/>
    <n v="0"/>
    <n v="0"/>
    <n v="0"/>
    <s v="X"/>
    <s v="0.00"/>
    <s v=""/>
    <x v="0"/>
    <s v=""/>
    <s v="7682624"/>
    <s v=""/>
    <n v="0"/>
    <n v="0"/>
    <m/>
    <s v="7218|S24B05_S1075"/>
    <n v="2"/>
    <s v="-"/>
    <m/>
    <s v="YES"/>
    <n v="5"/>
    <s v=""/>
    <s v=""/>
    <n v="0"/>
    <s v="X"/>
    <n v="1"/>
    <s v=""/>
    <s v=""/>
    <s v=""/>
    <s v=""/>
    <n v="2"/>
    <n v="0"/>
    <m/>
    <n v="-350"/>
    <n v="0"/>
    <s v=""/>
    <s v=""/>
  </r>
  <r>
    <n v="380"/>
    <s v="39121432"/>
    <s v="Terminal de leng&amp;#252;eta hembra aislado"/>
    <s v="1101837370"/>
    <s v="1"/>
    <d v="2025-02-13T00:00:00"/>
    <s v=""/>
    <s v="4800002888"/>
    <s v="340"/>
    <d v="2025-02-13T00:00:00"/>
    <s v=""/>
    <s v=""/>
    <d v="2025-02-14T00:00:00"/>
    <n v="0"/>
    <n v="0"/>
    <s v=""/>
    <n v="400"/>
    <n v="400"/>
    <n v="400"/>
    <n v="0"/>
    <n v="0"/>
    <n v="0"/>
    <s v="X"/>
    <s v="0.00"/>
    <s v=""/>
    <x v="0"/>
    <s v=""/>
    <s v="2455446"/>
    <s v=""/>
    <n v="0"/>
    <n v="0"/>
    <m/>
    <s v="7218|JA2585_1001"/>
    <n v="1"/>
    <s v="-"/>
    <m/>
    <s v="YES"/>
    <n v="400"/>
    <s v=""/>
    <s v=""/>
    <n v="0"/>
    <s v="X"/>
    <n v="1"/>
    <s v=""/>
    <s v=""/>
    <s v=""/>
    <s v=""/>
    <n v="2"/>
    <n v="0"/>
    <m/>
    <n v="-350"/>
    <n v="0"/>
    <s v=""/>
    <s v=""/>
  </r>
  <r>
    <n v="381"/>
    <s v="39121432"/>
    <s v="Terminal de leng&amp;#252;eta hembra aislado"/>
    <s v="1101837764"/>
    <s v="1"/>
    <d v="2025-02-14T00:00:00"/>
    <s v=""/>
    <s v="4800002890"/>
    <s v="170"/>
    <d v="2025-02-14T00:00:00"/>
    <s v=""/>
    <s v=""/>
    <d v="2025-02-15T00:00:00"/>
    <n v="0"/>
    <n v="0"/>
    <s v=""/>
    <n v="500"/>
    <n v="500"/>
    <n v="500"/>
    <n v="0"/>
    <n v="0"/>
    <n v="0"/>
    <s v="X"/>
    <s v="0.00"/>
    <s v=""/>
    <x v="0"/>
    <s v=""/>
    <s v="2455446"/>
    <s v=""/>
    <n v="0"/>
    <n v="0"/>
    <m/>
    <s v="7218|JA2585_1001"/>
    <n v="1"/>
    <s v="-"/>
    <m/>
    <s v="YES"/>
    <n v="500"/>
    <s v=""/>
    <s v=""/>
    <n v="0"/>
    <s v="X"/>
    <n v="1"/>
    <s v=""/>
    <s v=""/>
    <s v=""/>
    <s v=""/>
    <n v="2"/>
    <n v="0"/>
    <m/>
    <n v="-349"/>
    <n v="0"/>
    <s v=""/>
    <s v=""/>
  </r>
  <r>
    <n v="382"/>
    <s v=""/>
    <s v="MONTAJE EQUIPO CABINA SIMULADOR A320"/>
    <s v="1101837770"/>
    <s v="1"/>
    <d v="2025-02-14T00:00:00"/>
    <s v=""/>
    <s v="4300340863"/>
    <s v="10"/>
    <d v="2025-02-17T00:00:00"/>
    <d v="2025-02-21T00:00:00"/>
    <s v=""/>
    <d v="2025-03-21T00:00:00"/>
    <n v="0"/>
    <n v="0"/>
    <s v="Liberado"/>
    <n v="1"/>
    <n v="1"/>
    <n v="0"/>
    <n v="0"/>
    <n v="0"/>
    <n v="0"/>
    <s v="X"/>
    <s v="0.00"/>
    <s v=""/>
    <x v="3"/>
    <s v=""/>
    <s v=""/>
    <s v=""/>
    <n v="0"/>
    <n v="0"/>
    <m/>
    <s v="7218|JA2593_1001"/>
    <n v="32"/>
    <s v="-"/>
    <m/>
    <s v="YES"/>
    <n v="0"/>
    <s v=""/>
    <s v=""/>
    <n v="0"/>
    <s v="X"/>
    <n v="1"/>
    <s v=""/>
    <s v=""/>
    <s v=""/>
    <s v=""/>
    <n v="2"/>
    <n v="0"/>
    <m/>
    <n v="-315"/>
    <n v="0"/>
    <s v=""/>
    <s v=""/>
  </r>
  <r>
    <n v="383"/>
    <s v="43211503"/>
    <s v="ASUS TUF Gaming P1 - Alfombrilla de rat�"/>
    <s v="1101837809"/>
    <s v="1"/>
    <d v="2025-02-14T00:00:00"/>
    <s v=""/>
    <s v="4800002872"/>
    <s v="600"/>
    <d v="2025-02-10T00:00:00"/>
    <s v=""/>
    <s v=""/>
    <d v="2025-02-17T00:00:00"/>
    <n v="0"/>
    <n v="0"/>
    <s v=""/>
    <n v="1"/>
    <n v="1"/>
    <n v="1"/>
    <n v="0"/>
    <n v="0"/>
    <n v="0"/>
    <s v="X"/>
    <s v="0.00"/>
    <s v=""/>
    <x v="21"/>
    <s v=""/>
    <s v="7202896"/>
    <s v=""/>
    <n v="0"/>
    <n v="0"/>
    <m/>
    <s v="7218|S24B05_S1075"/>
    <n v="7"/>
    <s v="-"/>
    <m/>
    <s v="YES"/>
    <n v="1"/>
    <s v=""/>
    <s v=""/>
    <n v="0"/>
    <s v="X"/>
    <n v="1"/>
    <s v=""/>
    <s v=""/>
    <s v=""/>
    <s v=""/>
    <n v="2"/>
    <n v="0"/>
    <m/>
    <n v="-347"/>
    <n v="0"/>
    <s v=""/>
    <s v=""/>
  </r>
  <r>
    <n v="384"/>
    <s v="43211708"/>
    <s v="CHERRY MW 3000 - Rat�n - diestro - infra"/>
    <s v="1101837809"/>
    <s v="2"/>
    <d v="2025-02-14T00:00:00"/>
    <s v=""/>
    <s v="4800002872"/>
    <s v="610"/>
    <d v="2025-02-10T00:00:00"/>
    <s v=""/>
    <s v=""/>
    <d v="2025-02-17T00:00:00"/>
    <n v="0"/>
    <n v="0"/>
    <s v=""/>
    <n v="1"/>
    <n v="1"/>
    <n v="1"/>
    <n v="0"/>
    <n v="0"/>
    <n v="0"/>
    <s v="X"/>
    <s v="0.00"/>
    <s v=""/>
    <x v="21"/>
    <s v=""/>
    <s v="2418108"/>
    <s v=""/>
    <n v="0"/>
    <n v="0"/>
    <m/>
    <s v="7218|S24B05_S1075"/>
    <n v="7"/>
    <s v="-"/>
    <m/>
    <s v="YES"/>
    <n v="1"/>
    <s v=""/>
    <s v=""/>
    <n v="0"/>
    <s v="X"/>
    <n v="1"/>
    <s v=""/>
    <s v=""/>
    <s v=""/>
    <s v=""/>
    <n v="2"/>
    <n v="0"/>
    <m/>
    <n v="-347"/>
    <n v="0"/>
    <s v=""/>
    <s v=""/>
  </r>
  <r>
    <n v="385"/>
    <s v="43211503"/>
    <s v="ASUS TUF Gaming P1 - Alfombrilla de rat�"/>
    <s v="1101837818"/>
    <s v="1"/>
    <d v="2025-02-14T00:00:00"/>
    <s v=""/>
    <s v="4800002872"/>
    <s v="620"/>
    <d v="2025-02-10T00:00:00"/>
    <s v=""/>
    <s v=""/>
    <d v="2025-02-17T00:00:00"/>
    <n v="0"/>
    <n v="0"/>
    <s v=""/>
    <n v="1"/>
    <n v="1"/>
    <n v="1"/>
    <n v="0"/>
    <n v="0"/>
    <n v="0"/>
    <s v="X"/>
    <s v="0.00"/>
    <s v=""/>
    <x v="21"/>
    <s v=""/>
    <s v="7202896"/>
    <s v=""/>
    <n v="0"/>
    <n v="0"/>
    <m/>
    <s v="7218|S24B05_S1075"/>
    <n v="7"/>
    <s v="-"/>
    <m/>
    <s v="YES"/>
    <n v="1"/>
    <s v=""/>
    <s v=""/>
    <n v="0"/>
    <s v="X"/>
    <n v="1"/>
    <s v=""/>
    <s v=""/>
    <s v=""/>
    <s v=""/>
    <n v="2"/>
    <n v="0"/>
    <m/>
    <n v="-347"/>
    <n v="0"/>
    <s v=""/>
    <s v=""/>
  </r>
  <r>
    <n v="386"/>
    <s v=""/>
    <s v="TRABAJOS SIMULADOR A320"/>
    <s v="1101838192"/>
    <s v="1"/>
    <d v="2025-02-17T00:00:00"/>
    <s v=""/>
    <s v="4300340871"/>
    <s v="10"/>
    <d v="2025-02-17T00:00:00"/>
    <d v="2025-02-19T00:00:00"/>
    <s v=""/>
    <d v="2025-03-12T00:00:00"/>
    <n v="0"/>
    <n v="0"/>
    <s v="Liberado"/>
    <n v="1"/>
    <n v="1"/>
    <n v="0"/>
    <n v="0"/>
    <n v="0"/>
    <n v="0"/>
    <s v="X"/>
    <s v="0.00"/>
    <s v=""/>
    <x v="20"/>
    <s v=""/>
    <s v=""/>
    <s v=""/>
    <n v="0"/>
    <n v="0"/>
    <m/>
    <s v="7218|JA2594_1001"/>
    <n v="23"/>
    <s v="-"/>
    <m/>
    <s v="YES"/>
    <n v="0"/>
    <s v=""/>
    <s v=""/>
    <n v="0"/>
    <s v="X"/>
    <n v="1"/>
    <s v=""/>
    <s v=""/>
    <s v=""/>
    <s v=""/>
    <n v="2"/>
    <n v="0"/>
    <m/>
    <n v="-324"/>
    <n v="0"/>
    <s v=""/>
    <s v=""/>
  </r>
  <r>
    <n v="387"/>
    <s v="1709800000500"/>
    <s v="COMPRA DIRECTA FERRETERIA Y HERRAMIENTAS"/>
    <s v="1101838768"/>
    <s v="1"/>
    <d v="2025-02-18T00:00:00"/>
    <s v=""/>
    <s v="4200599497"/>
    <s v="30"/>
    <d v="2025-02-25T00:00:00"/>
    <d v="2025-02-25T00:00:00"/>
    <s v=""/>
    <d v="2025-03-11T00:00:00"/>
    <n v="30"/>
    <n v="8"/>
    <s v="Liberado"/>
    <n v="1"/>
    <n v="1"/>
    <n v="1"/>
    <n v="0"/>
    <n v="0"/>
    <n v="0"/>
    <s v="X"/>
    <s v="0.00"/>
    <s v=""/>
    <x v="4"/>
    <s v="OTROS FABRICANTES"/>
    <s v="1709800000500"/>
    <s v=""/>
    <n v="0"/>
    <n v="0"/>
    <m/>
    <s v="7218|JA2594_1001"/>
    <n v="14"/>
    <s v="-"/>
    <m/>
    <s v="YES"/>
    <n v="1"/>
    <s v=""/>
    <s v=""/>
    <n v="0"/>
    <s v="X"/>
    <n v="1"/>
    <s v=""/>
    <s v=""/>
    <s v=""/>
    <s v=""/>
    <n v="2"/>
    <n v="0"/>
    <m/>
    <n v="-325"/>
    <n v="0"/>
    <s v=""/>
    <s v=""/>
  </r>
  <r>
    <n v="388"/>
    <s v="1709800000500"/>
    <s v="COMPRA DIRECTA FERRETERIA Y HERRAMIENTAS"/>
    <s v="1101839340"/>
    <s v="1"/>
    <d v="2025-02-19T00:00:00"/>
    <s v=""/>
    <s v="4200599594"/>
    <s v="10"/>
    <d v="2025-02-25T00:00:00"/>
    <d v="2025-02-25T00:00:00"/>
    <s v=""/>
    <d v="2025-03-11T00:00:00"/>
    <n v="30"/>
    <n v="8"/>
    <s v="Liberado"/>
    <n v="1"/>
    <n v="1"/>
    <n v="1"/>
    <n v="0"/>
    <n v="0"/>
    <n v="0"/>
    <s v="X"/>
    <s v="0.00"/>
    <s v=""/>
    <x v="16"/>
    <s v="OTROS FABRICANTES"/>
    <s v="1709800000500"/>
    <s v=""/>
    <n v="0"/>
    <n v="0"/>
    <m/>
    <s v="7218|JA2594_1001"/>
    <n v="14"/>
    <s v="-"/>
    <m/>
    <s v="YES"/>
    <n v="1"/>
    <s v=""/>
    <s v=""/>
    <n v="0"/>
    <s v="X"/>
    <n v="1"/>
    <s v=""/>
    <s v=""/>
    <s v=""/>
    <s v=""/>
    <n v="2"/>
    <n v="0"/>
    <m/>
    <n v="-325"/>
    <n v="0"/>
    <s v=""/>
    <s v=""/>
  </r>
  <r>
    <n v="389"/>
    <s v="7889090900000"/>
    <s v="ROPA LABORAL CATALOGO INDRA"/>
    <s v="1101839366"/>
    <s v="1"/>
    <d v="2025-02-19T00:00:00"/>
    <s v=""/>
    <s v="4900010383"/>
    <s v="10"/>
    <d v="2025-02-19T00:00:00"/>
    <s v=""/>
    <s v=""/>
    <d v="2025-02-19T00:00:00"/>
    <n v="40"/>
    <n v="8"/>
    <s v=""/>
    <n v="1"/>
    <n v="1"/>
    <n v="1"/>
    <n v="0"/>
    <n v="0"/>
    <n v="0"/>
    <s v="X"/>
    <s v="0.00"/>
    <s v=""/>
    <x v="27"/>
    <s v="INDRA SISTEMAS S.A."/>
    <s v="7889090900000"/>
    <s v=""/>
    <n v="0"/>
    <n v="0"/>
    <m/>
    <s v="7218|JA2594_1001"/>
    <n v="0"/>
    <s v="-"/>
    <m/>
    <s v="YES"/>
    <n v="1"/>
    <s v=""/>
    <s v=""/>
    <n v="0"/>
    <s v="X"/>
    <n v="1"/>
    <s v=""/>
    <s v=""/>
    <s v=""/>
    <s v=""/>
    <n v="2"/>
    <n v="0"/>
    <m/>
    <n v="-345"/>
    <n v="0"/>
    <s v=""/>
    <s v=""/>
  </r>
  <r>
    <n v="390"/>
    <s v="31201600"/>
    <s v="Adhesivo instant&amp;#225;neo Loctite 401 de"/>
    <s v="1101841110"/>
    <s v="1"/>
    <d v="2025-02-24T00:00:00"/>
    <s v=""/>
    <s v="4800002908"/>
    <s v="240"/>
    <d v="2025-02-24T00:00:00"/>
    <s v=""/>
    <s v=""/>
    <d v="2025-02-25T00:00:00"/>
    <n v="0"/>
    <n v="0"/>
    <s v=""/>
    <n v="1"/>
    <n v="1"/>
    <n v="1"/>
    <n v="0"/>
    <n v="0"/>
    <n v="0"/>
    <s v="X"/>
    <s v="0.00"/>
    <s v=""/>
    <x v="0"/>
    <s v=""/>
    <s v="0317715"/>
    <s v=""/>
    <n v="0"/>
    <n v="0"/>
    <m/>
    <s v="7218|JA2593_1001"/>
    <n v="1"/>
    <s v="-"/>
    <m/>
    <s v="YES"/>
    <n v="1"/>
    <s v=""/>
    <s v=""/>
    <n v="0"/>
    <s v="X"/>
    <n v="1"/>
    <s v=""/>
    <s v=""/>
    <s v=""/>
    <s v=""/>
    <n v="2"/>
    <n v="0"/>
    <m/>
    <n v="-339"/>
    <n v="0"/>
    <s v=""/>
    <s v=""/>
  </r>
  <r>
    <n v="391"/>
    <s v="1359900000500"/>
    <s v="COMPRA DIRECTA ELECTRICOS/ELECTRONICOS"/>
    <s v="1101841169"/>
    <s v="1"/>
    <d v="2025-02-24T00:00:00"/>
    <s v=""/>
    <s v="4200600359"/>
    <s v="30"/>
    <d v="2025-02-28T00:00:00"/>
    <d v="2025-03-03T00:00:00"/>
    <s v=""/>
    <d v="2025-03-14T00:00:00"/>
    <n v="30"/>
    <n v="8"/>
    <s v="Liberado"/>
    <n v="1"/>
    <n v="1"/>
    <n v="1"/>
    <n v="0"/>
    <n v="0"/>
    <n v="0"/>
    <s v="X"/>
    <s v="0.00"/>
    <s v=""/>
    <x v="6"/>
    <s v="OTROS FABRICANTES"/>
    <s v="1359900000500"/>
    <s v=""/>
    <n v="0"/>
    <n v="0"/>
    <m/>
    <s v="7218|JA2583_1001"/>
    <n v="14"/>
    <s v="-"/>
    <m/>
    <s v="YES"/>
    <n v="1"/>
    <s v=""/>
    <s v=""/>
    <n v="0"/>
    <s v="X"/>
    <n v="1"/>
    <s v=""/>
    <s v=""/>
    <s v=""/>
    <s v=""/>
    <n v="2"/>
    <n v="0"/>
    <m/>
    <n v="-322"/>
    <n v="0"/>
    <s v=""/>
    <s v=""/>
  </r>
  <r>
    <n v="392"/>
    <s v="1359900000500"/>
    <s v="COMPRA DIRECTA ELECTRICOS/ELECTRONICOS"/>
    <s v="1101841171"/>
    <s v="1"/>
    <d v="2025-02-24T00:00:00"/>
    <s v=""/>
    <s v="4200600366"/>
    <s v="10"/>
    <d v="2025-02-28T00:00:00"/>
    <d v="2025-03-03T00:00:00"/>
    <s v=""/>
    <d v="2025-03-14T00:00:00"/>
    <n v="30"/>
    <n v="8"/>
    <s v="Liberado"/>
    <n v="1"/>
    <n v="1"/>
    <n v="1"/>
    <n v="0"/>
    <n v="0"/>
    <n v="0"/>
    <s v="X"/>
    <s v="0.00"/>
    <s v=""/>
    <x v="6"/>
    <s v="OTROS FABRICANTES"/>
    <s v="1359900000500"/>
    <s v=""/>
    <n v="0"/>
    <n v="0"/>
    <m/>
    <s v="7218|JA2583_1001"/>
    <n v="14"/>
    <s v="-"/>
    <m/>
    <s v="YES"/>
    <n v="1"/>
    <s v=""/>
    <s v=""/>
    <n v="0"/>
    <s v="X"/>
    <n v="1"/>
    <s v=""/>
    <s v=""/>
    <s v=""/>
    <s v=""/>
    <n v="2"/>
    <n v="0"/>
    <m/>
    <n v="-322"/>
    <n v="0"/>
    <s v=""/>
    <s v=""/>
  </r>
  <r>
    <n v="393"/>
    <s v="1359900000500"/>
    <s v="COMPRA DIRECTA ELECTRICOS/ELECTRONICOS"/>
    <s v="1101841174"/>
    <s v="1"/>
    <d v="2025-02-24T00:00:00"/>
    <s v=""/>
    <s v="4200600371"/>
    <s v="10"/>
    <d v="2025-02-28T00:00:00"/>
    <d v="2025-03-03T00:00:00"/>
    <s v=""/>
    <d v="2025-03-14T00:00:00"/>
    <n v="30"/>
    <n v="8"/>
    <s v="Liberado"/>
    <n v="1"/>
    <n v="1"/>
    <n v="1"/>
    <n v="0"/>
    <n v="0"/>
    <n v="0"/>
    <s v="X"/>
    <s v="0.00"/>
    <s v=""/>
    <x v="6"/>
    <s v="OTROS FABRICANTES"/>
    <s v="1359900000500"/>
    <s v=""/>
    <n v="0"/>
    <n v="0"/>
    <m/>
    <s v="7218|JA2583_1001"/>
    <n v="14"/>
    <s v="-"/>
    <m/>
    <s v="YES"/>
    <n v="1"/>
    <s v=""/>
    <s v=""/>
    <n v="0"/>
    <s v="X"/>
    <n v="1"/>
    <s v=""/>
    <s v=""/>
    <s v=""/>
    <s v=""/>
    <n v="2"/>
    <n v="0"/>
    <m/>
    <n v="-322"/>
    <n v="0"/>
    <s v=""/>
    <s v=""/>
  </r>
  <r>
    <n v="394"/>
    <s v="39121412"/>
    <s v="Carcasa de conector circular Amphenol Li"/>
    <s v="1101841553"/>
    <s v="1"/>
    <d v="2025-02-25T00:00:00"/>
    <s v=""/>
    <s v="4800002909"/>
    <s v="70"/>
    <d v="2025-02-25T00:00:00"/>
    <s v=""/>
    <s v=""/>
    <d v="2025-02-26T00:00:00"/>
    <n v="0"/>
    <n v="0"/>
    <s v=""/>
    <n v="2"/>
    <n v="2"/>
    <n v="2"/>
    <n v="0"/>
    <n v="0"/>
    <n v="0"/>
    <s v="X"/>
    <s v="0.00"/>
    <s v=""/>
    <x v="0"/>
    <s v=""/>
    <s v="2067532"/>
    <s v=""/>
    <n v="0"/>
    <n v="0"/>
    <m/>
    <s v="7218|JA2593_1001"/>
    <n v="1"/>
    <s v="-"/>
    <m/>
    <s v="YES"/>
    <n v="2"/>
    <s v=""/>
    <s v=""/>
    <n v="0"/>
    <s v="X"/>
    <n v="1"/>
    <s v=""/>
    <s v=""/>
    <s v=""/>
    <s v=""/>
    <n v="2"/>
    <n v="0"/>
    <m/>
    <n v="-338"/>
    <n v="0"/>
    <s v=""/>
    <s v=""/>
  </r>
  <r>
    <n v="395"/>
    <s v="43201404"/>
    <s v="Adaptador de red USB 3.0 StarTech.com, c"/>
    <s v="1101841555"/>
    <s v="1"/>
    <d v="2025-02-25T00:00:00"/>
    <s v=""/>
    <s v="4800002909"/>
    <s v="110"/>
    <d v="2025-02-25T00:00:00"/>
    <s v=""/>
    <s v=""/>
    <d v="2025-02-26T00:00:00"/>
    <n v="0"/>
    <n v="0"/>
    <s v=""/>
    <n v="1"/>
    <n v="1"/>
    <n v="1"/>
    <n v="0"/>
    <n v="0"/>
    <n v="0"/>
    <s v="X"/>
    <s v="0.00"/>
    <s v=""/>
    <x v="0"/>
    <s v=""/>
    <s v="1862768"/>
    <s v=""/>
    <n v="0"/>
    <n v="0"/>
    <m/>
    <s v="7218|JA2585_1001"/>
    <n v="1"/>
    <s v="-"/>
    <m/>
    <s v="YES"/>
    <n v="1"/>
    <s v=""/>
    <s v=""/>
    <n v="0"/>
    <s v="X"/>
    <n v="1"/>
    <s v=""/>
    <s v=""/>
    <s v=""/>
    <s v=""/>
    <n v="2"/>
    <n v="0"/>
    <m/>
    <n v="-338"/>
    <n v="0"/>
    <s v=""/>
    <s v=""/>
  </r>
  <r>
    <n v="396"/>
    <s v=""/>
    <s v="TRABAJOS SIMULADOR A320"/>
    <s v="1101841755"/>
    <s v="1"/>
    <d v="2025-02-25T00:00:00"/>
    <s v=""/>
    <s v="4300341780"/>
    <s v="20"/>
    <d v="2025-03-03T00:00:00"/>
    <d v="2025-03-04T00:00:00"/>
    <s v=""/>
    <d v="2025-02-25T00:00:00"/>
    <n v="0"/>
    <n v="0"/>
    <s v="Liberado"/>
    <n v="1"/>
    <n v="1"/>
    <n v="0"/>
    <n v="0"/>
    <n v="0"/>
    <n v="0"/>
    <s v="X"/>
    <s v="0.00"/>
    <s v=""/>
    <x v="19"/>
    <s v=""/>
    <s v=""/>
    <s v=""/>
    <n v="0"/>
    <n v="0"/>
    <m/>
    <s v="7218|JA2593_1001"/>
    <n v="-6"/>
    <s v="-"/>
    <m/>
    <s v="YES"/>
    <n v="0"/>
    <s v=""/>
    <s v=""/>
    <n v="0"/>
    <s v="X"/>
    <n v="1"/>
    <s v=""/>
    <s v=""/>
    <s v=""/>
    <s v=""/>
    <n v="2"/>
    <n v="0"/>
    <m/>
    <n v="-339"/>
    <n v="0"/>
    <s v=""/>
    <s v=""/>
  </r>
  <r>
    <n v="397"/>
    <s v=""/>
    <s v="MODIFICACION SIMULADOR A320"/>
    <s v="1101842371"/>
    <s v="1"/>
    <d v="2025-02-26T00:00:00"/>
    <s v=""/>
    <s v="4300341835"/>
    <s v="10"/>
    <d v="2025-03-04T00:00:00"/>
    <d v="2025-03-06T00:00:00"/>
    <s v=""/>
    <d v="2025-03-14T00:00:00"/>
    <n v="0"/>
    <n v="0"/>
    <s v="Liberado"/>
    <n v="1"/>
    <n v="1"/>
    <n v="0"/>
    <n v="0"/>
    <n v="0"/>
    <n v="0"/>
    <s v="X"/>
    <s v="0.00"/>
    <s v=""/>
    <x v="3"/>
    <s v=""/>
    <s v=""/>
    <s v=""/>
    <n v="0"/>
    <n v="0"/>
    <m/>
    <s v="7218|JA2593_1001"/>
    <n v="10"/>
    <s v="-"/>
    <m/>
    <s v="YES"/>
    <n v="0"/>
    <s v=""/>
    <s v=""/>
    <n v="0"/>
    <s v="X"/>
    <n v="1"/>
    <s v=""/>
    <s v=""/>
    <s v=""/>
    <s v=""/>
    <n v="2"/>
    <n v="0"/>
    <m/>
    <n v="-322"/>
    <n v="0"/>
    <s v=""/>
    <s v=""/>
  </r>
  <r>
    <n v="398"/>
    <s v="39122221"/>
    <s v="Bloque de contactos Schneider Electric Z"/>
    <s v="1101843367"/>
    <s v="1"/>
    <d v="2025-02-28T00:00:00"/>
    <s v=""/>
    <s v="4800002913"/>
    <s v="630"/>
    <d v="2025-02-27T00:00:00"/>
    <s v=""/>
    <s v=""/>
    <d v="2025-03-01T00:00:00"/>
    <n v="0"/>
    <n v="0"/>
    <s v=""/>
    <n v="4"/>
    <n v="4"/>
    <n v="4"/>
    <n v="0"/>
    <n v="0"/>
    <n v="0"/>
    <s v="X"/>
    <s v="0.00"/>
    <s v=""/>
    <x v="0"/>
    <s v=""/>
    <s v="3310489"/>
    <s v=""/>
    <n v="0"/>
    <n v="0"/>
    <m/>
    <s v="7218|JA2582_1001"/>
    <n v="2"/>
    <s v="-"/>
    <m/>
    <s v="YES"/>
    <n v="4"/>
    <s v=""/>
    <s v=""/>
    <n v="0"/>
    <s v="X"/>
    <n v="1"/>
    <s v=""/>
    <s v=""/>
    <s v=""/>
    <s v=""/>
    <n v="2"/>
    <n v="0"/>
    <m/>
    <n v="-335"/>
    <n v="0"/>
    <s v=""/>
    <s v=""/>
  </r>
  <r>
    <n v="399"/>
    <s v=""/>
    <s v="ANALISIS DE LOS MEDIOS EXISTENTES"/>
    <s v="1101843533"/>
    <s v="1"/>
    <d v="2025-03-03T00:00:00"/>
    <s v=""/>
    <s v="4300341826"/>
    <s v="10"/>
    <d v="2025-03-04T00:00:00"/>
    <d v="2025-03-10T00:00:00"/>
    <s v=""/>
    <d v="2025-05-31T00:00:00"/>
    <n v="0"/>
    <n v="0"/>
    <s v="Liberado"/>
    <n v="1"/>
    <n v="1"/>
    <n v="0"/>
    <n v="0"/>
    <n v="0"/>
    <n v="0"/>
    <s v="X"/>
    <s v="0.00"/>
    <s v=""/>
    <x v="1"/>
    <s v=""/>
    <s v=""/>
    <s v=""/>
    <n v="1"/>
    <n v="1"/>
    <m/>
    <s v="7218|JA2594_1001"/>
    <n v="88"/>
    <s v="-"/>
    <m/>
    <s v="YES"/>
    <n v="0"/>
    <s v=""/>
    <s v=""/>
    <n v="0"/>
    <s v="X"/>
    <n v="1"/>
    <s v=""/>
    <s v=""/>
    <s v=""/>
    <s v=""/>
    <n v="3"/>
    <n v="0"/>
    <m/>
    <n v="-244"/>
    <n v="0"/>
    <s v=""/>
    <s v=""/>
  </r>
  <r>
    <n v="400"/>
    <s v=""/>
    <s v="TRABAJOS SIMULADOR A320"/>
    <s v="1101843560"/>
    <s v="1"/>
    <d v="2025-03-03T00:00:00"/>
    <s v=""/>
    <s v="4300341853"/>
    <s v="10"/>
    <d v="2025-03-04T00:00:00"/>
    <d v="2025-03-06T00:00:00"/>
    <s v=""/>
    <d v="2025-03-26T00:00:00"/>
    <n v="0"/>
    <n v="0"/>
    <s v="Liberado"/>
    <n v="1"/>
    <n v="1"/>
    <n v="0"/>
    <n v="0"/>
    <n v="0"/>
    <n v="0"/>
    <s v="X"/>
    <s v="0.00"/>
    <s v=""/>
    <x v="20"/>
    <s v=""/>
    <s v=""/>
    <s v=""/>
    <n v="0"/>
    <n v="0"/>
    <m/>
    <s v="7218|JA2594_1001"/>
    <n v="22"/>
    <s v="-"/>
    <m/>
    <s v="YES"/>
    <n v="0"/>
    <s v=""/>
    <s v=""/>
    <n v="0"/>
    <s v="X"/>
    <n v="1"/>
    <s v=""/>
    <s v=""/>
    <s v=""/>
    <s v=""/>
    <n v="3"/>
    <n v="0"/>
    <m/>
    <n v="-310"/>
    <n v="0"/>
    <s v=""/>
    <s v=""/>
  </r>
  <r>
    <n v="401"/>
    <s v="55121611"/>
    <s v="Etiquetas termorretr&amp;#225;ctiles TE Conn"/>
    <s v="1101844258"/>
    <s v="1"/>
    <d v="2025-03-04T00:00:00"/>
    <s v=""/>
    <s v="4800002920"/>
    <s v="220"/>
    <d v="2025-03-04T00:00:00"/>
    <s v=""/>
    <s v=""/>
    <d v="2025-03-05T00:00:00"/>
    <n v="0"/>
    <n v="0"/>
    <s v=""/>
    <n v="1"/>
    <n v="1"/>
    <n v="1"/>
    <n v="0"/>
    <n v="0"/>
    <n v="0"/>
    <s v="X"/>
    <s v="0.00"/>
    <s v=""/>
    <x v="0"/>
    <s v=""/>
    <s v="2672433"/>
    <s v=""/>
    <n v="0"/>
    <n v="0"/>
    <m/>
    <s v="7218|JA2593_1001"/>
    <n v="1"/>
    <s v="-"/>
    <m/>
    <s v="YES"/>
    <n v="1"/>
    <s v=""/>
    <s v=""/>
    <n v="0"/>
    <s v="X"/>
    <n v="1"/>
    <s v=""/>
    <s v=""/>
    <s v=""/>
    <s v=""/>
    <n v="3"/>
    <n v="0"/>
    <m/>
    <n v="-331"/>
    <n v="0"/>
    <s v=""/>
    <s v=""/>
  </r>
  <r>
    <n v="402"/>
    <s v="32000000"/>
    <s v="Carcasa de conector Molex 03-06-2042, Se"/>
    <s v="1101844596"/>
    <s v="1"/>
    <d v="2025-03-05T00:00:00"/>
    <s v=""/>
    <s v="4800002920"/>
    <s v="570"/>
    <d v="2025-03-04T00:00:00"/>
    <s v=""/>
    <s v=""/>
    <d v="2025-03-06T00:00:00"/>
    <n v="0"/>
    <n v="0"/>
    <s v=""/>
    <n v="200"/>
    <n v="200"/>
    <n v="200"/>
    <n v="0"/>
    <n v="0"/>
    <n v="0"/>
    <s v="X"/>
    <s v="0.00"/>
    <s v=""/>
    <x v="0"/>
    <s v=""/>
    <s v="6794855P"/>
    <s v=""/>
    <n v="0"/>
    <n v="0"/>
    <m/>
    <s v="7218|JA2593_1001"/>
    <n v="2"/>
    <s v="-"/>
    <m/>
    <s v="YES"/>
    <n v="200"/>
    <s v=""/>
    <s v=""/>
    <n v="0"/>
    <s v="X"/>
    <n v="1"/>
    <s v=""/>
    <s v=""/>
    <s v=""/>
    <s v=""/>
    <n v="3"/>
    <n v="0"/>
    <m/>
    <n v="-330"/>
    <n v="0"/>
    <s v=""/>
    <s v=""/>
  </r>
  <r>
    <n v="403"/>
    <s v="39121432"/>
    <s v="Contacto de crimpado macho Molex serie S"/>
    <s v="1101844596"/>
    <s v="2"/>
    <d v="2025-03-05T00:00:00"/>
    <s v=""/>
    <s v="4800002920"/>
    <s v="580"/>
    <d v="2025-03-04T00:00:00"/>
    <s v=""/>
    <s v=""/>
    <d v="2025-03-06T00:00:00"/>
    <n v="0"/>
    <n v="0"/>
    <s v=""/>
    <n v="100"/>
    <n v="100"/>
    <n v="100"/>
    <n v="0"/>
    <n v="0"/>
    <n v="0"/>
    <s v="X"/>
    <s v="0.00"/>
    <s v=""/>
    <x v="0"/>
    <s v=""/>
    <s v="1786907"/>
    <s v=""/>
    <n v="0"/>
    <n v="0"/>
    <m/>
    <s v="7218|JA2593_1001"/>
    <n v="2"/>
    <s v="-"/>
    <m/>
    <s v="YES"/>
    <n v="100"/>
    <s v=""/>
    <s v=""/>
    <n v="0"/>
    <s v="X"/>
    <n v="1"/>
    <s v=""/>
    <s v=""/>
    <s v=""/>
    <s v=""/>
    <n v="3"/>
    <n v="0"/>
    <m/>
    <n v="-330"/>
    <n v="0"/>
    <s v=""/>
    <s v=""/>
  </r>
  <r>
    <n v="404"/>
    <s v="32000000"/>
    <s v="Carcasa de conector Molex 03-06-2092, Se"/>
    <s v="1101844596"/>
    <s v="3"/>
    <d v="2025-03-05T00:00:00"/>
    <s v=""/>
    <s v="4800002920"/>
    <s v="590"/>
    <d v="2025-03-04T00:00:00"/>
    <s v=""/>
    <s v=""/>
    <d v="2025-03-06T00:00:00"/>
    <n v="0"/>
    <n v="0"/>
    <s v=""/>
    <n v="200"/>
    <n v="200"/>
    <n v="200"/>
    <n v="0"/>
    <n v="0"/>
    <n v="0"/>
    <s v="X"/>
    <s v="0.00"/>
    <s v=""/>
    <x v="0"/>
    <s v=""/>
    <s v="6794865P"/>
    <s v=""/>
    <n v="0"/>
    <n v="0"/>
    <m/>
    <s v="7218|JA2593_1001"/>
    <n v="2"/>
    <s v="-"/>
    <m/>
    <s v="YES"/>
    <n v="200"/>
    <s v=""/>
    <s v=""/>
    <n v="0"/>
    <s v="X"/>
    <n v="1"/>
    <s v=""/>
    <s v=""/>
    <s v=""/>
    <s v=""/>
    <n v="3"/>
    <n v="0"/>
    <m/>
    <n v="-330"/>
    <n v="0"/>
    <s v=""/>
    <s v=""/>
  </r>
  <r>
    <n v="405"/>
    <s v=""/>
    <s v="MONTAJE SIMULADOR A320"/>
    <s v="1101844652"/>
    <s v="1"/>
    <d v="2025-03-05T00:00:00"/>
    <s v=""/>
    <s v="4400087082"/>
    <s v="10"/>
    <d v="2025-03-05T00:00:00"/>
    <d v="2025-03-05T00:00:00"/>
    <s v=""/>
    <d v="2025-04-24T00:00:00"/>
    <n v="0"/>
    <n v="0"/>
    <s v="Liberado"/>
    <n v="1"/>
    <n v="1"/>
    <n v="0"/>
    <n v="0"/>
    <n v="0"/>
    <n v="0"/>
    <s v="X"/>
    <s v="0.00"/>
    <s v=""/>
    <x v="24"/>
    <s v=""/>
    <s v=""/>
    <s v=""/>
    <n v="0"/>
    <n v="0"/>
    <m/>
    <s v="7218|JA2593_1001"/>
    <n v="50"/>
    <s v="-"/>
    <m/>
    <s v="YES"/>
    <n v="0"/>
    <s v=""/>
    <s v=""/>
    <n v="0"/>
    <s v="X"/>
    <n v="1"/>
    <s v=""/>
    <s v=""/>
    <s v=""/>
    <s v=""/>
    <n v="3"/>
    <n v="0"/>
    <m/>
    <n v="-281"/>
    <n v="0"/>
    <s v=""/>
    <s v=""/>
  </r>
  <r>
    <n v="406"/>
    <s v="39121404"/>
    <s v="Manguitos de soldadura, TE Connectivity,"/>
    <s v="1101844710"/>
    <s v="1"/>
    <d v="2025-03-05T00:00:00"/>
    <s v=""/>
    <s v="4800002920"/>
    <s v="720"/>
    <d v="2025-03-04T00:00:00"/>
    <s v=""/>
    <s v=""/>
    <d v="2025-03-06T00:00:00"/>
    <n v="0"/>
    <n v="0"/>
    <s v=""/>
    <n v="9"/>
    <n v="9"/>
    <n v="9"/>
    <n v="0"/>
    <n v="0"/>
    <n v="0"/>
    <s v="X"/>
    <s v="0.00"/>
    <s v=""/>
    <x v="0"/>
    <s v=""/>
    <s v="2652726"/>
    <s v=""/>
    <n v="0"/>
    <n v="0"/>
    <m/>
    <s v="7218|JA2593_1001"/>
    <n v="2"/>
    <s v="-"/>
    <m/>
    <s v="YES"/>
    <n v="9"/>
    <s v=""/>
    <s v=""/>
    <n v="0"/>
    <s v="X"/>
    <n v="1"/>
    <s v=""/>
    <s v=""/>
    <s v=""/>
    <s v=""/>
    <n v="3"/>
    <n v="0"/>
    <m/>
    <n v="-330"/>
    <n v="0"/>
    <s v=""/>
    <s v=""/>
  </r>
  <r>
    <n v="407"/>
    <s v="24102004"/>
    <s v="Estanter&amp;#237;a para Componente 1U APC N"/>
    <s v="1101845229"/>
    <s v="1"/>
    <d v="2025-03-06T00:00:00"/>
    <s v=""/>
    <s v="4800002923"/>
    <s v="240"/>
    <d v="2025-03-05T00:00:00"/>
    <s v=""/>
    <s v=""/>
    <d v="2025-03-07T00:00:00"/>
    <n v="0"/>
    <n v="0"/>
    <s v=""/>
    <n v="1"/>
    <n v="1"/>
    <n v="1"/>
    <n v="0"/>
    <n v="0"/>
    <n v="0"/>
    <s v="X"/>
    <s v="0.00"/>
    <s v=""/>
    <x v="0"/>
    <s v=""/>
    <s v="2387216"/>
    <s v=""/>
    <n v="0"/>
    <n v="0"/>
    <m/>
    <s v="7218|JA2593_1001"/>
    <n v="2"/>
    <s v="-"/>
    <m/>
    <s v="YES"/>
    <n v="1"/>
    <s v=""/>
    <s v=""/>
    <n v="0"/>
    <s v="X"/>
    <n v="1"/>
    <s v=""/>
    <s v=""/>
    <s v=""/>
    <s v=""/>
    <n v="3"/>
    <n v="0"/>
    <m/>
    <n v="-329"/>
    <n v="0"/>
    <s v=""/>
    <s v=""/>
  </r>
  <r>
    <n v="408"/>
    <s v="1359900000500"/>
    <s v="COMPRA DIRECTA ELECTRICOS/ELECTRONICOS"/>
    <s v="1101845357"/>
    <s v="1"/>
    <d v="2025-03-06T00:00:00"/>
    <s v=""/>
    <s v="4200601519"/>
    <s v="10"/>
    <d v="2025-03-07T00:00:00"/>
    <d v="2025-03-07T00:00:00"/>
    <s v=""/>
    <d v="2025-03-21T00:00:00"/>
    <n v="30"/>
    <n v="8"/>
    <s v="Liberado"/>
    <n v="1"/>
    <n v="1"/>
    <n v="1"/>
    <n v="0"/>
    <n v="0"/>
    <n v="0"/>
    <s v="X"/>
    <s v="0.00"/>
    <s v=""/>
    <x v="4"/>
    <s v="OTROS FABRICANTES"/>
    <s v="1359900000500"/>
    <s v=""/>
    <n v="0"/>
    <n v="0"/>
    <m/>
    <s v="7218|JA2594_1001"/>
    <n v="14"/>
    <s v="-"/>
    <m/>
    <s v="YES"/>
    <n v="1"/>
    <s v=""/>
    <s v=""/>
    <n v="0"/>
    <s v="X"/>
    <n v="1"/>
    <s v=""/>
    <s v=""/>
    <s v=""/>
    <s v=""/>
    <n v="3"/>
    <n v="0"/>
    <m/>
    <n v="-315"/>
    <n v="0"/>
    <s v=""/>
    <s v=""/>
  </r>
  <r>
    <n v="409"/>
    <s v="1359900000500"/>
    <s v="COMPRA DIRECTA ELECTRICOS/ELECTRONICOS"/>
    <s v="1101845357"/>
    <s v="2"/>
    <d v="2025-03-06T00:00:00"/>
    <s v=""/>
    <s v="4200601519"/>
    <s v="20"/>
    <d v="2025-03-07T00:00:00"/>
    <d v="2025-03-07T00:00:00"/>
    <s v=""/>
    <d v="2025-03-21T00:00:00"/>
    <n v="30"/>
    <n v="8"/>
    <s v="Liberado"/>
    <n v="1"/>
    <n v="1"/>
    <n v="1"/>
    <n v="0"/>
    <n v="0"/>
    <n v="0"/>
    <s v="X"/>
    <s v="0.00"/>
    <s v=""/>
    <x v="4"/>
    <s v="OTROS FABRICANTES"/>
    <s v="1359900000500"/>
    <s v=""/>
    <n v="0"/>
    <n v="0"/>
    <m/>
    <s v="7218|JA2594_1001"/>
    <n v="14"/>
    <s v="-"/>
    <m/>
    <s v="YES"/>
    <n v="1"/>
    <s v=""/>
    <s v=""/>
    <n v="0"/>
    <s v="X"/>
    <n v="1"/>
    <s v=""/>
    <s v=""/>
    <s v=""/>
    <s v=""/>
    <n v="3"/>
    <n v="0"/>
    <m/>
    <n v="-315"/>
    <n v="0"/>
    <s v=""/>
    <s v=""/>
  </r>
  <r>
    <n v="410"/>
    <s v="1359900000500"/>
    <s v="COMPRA DIRECTA ELECTRICOS/ELECTRONICOS"/>
    <s v="1101845357"/>
    <s v="3"/>
    <d v="2025-03-06T00:00:00"/>
    <s v=""/>
    <s v="4200601519"/>
    <s v="30"/>
    <d v="2025-03-07T00:00:00"/>
    <d v="2025-03-07T00:00:00"/>
    <s v=""/>
    <d v="2025-03-21T00:00:00"/>
    <n v="30"/>
    <n v="8"/>
    <s v="Liberado"/>
    <n v="1"/>
    <n v="1"/>
    <n v="1"/>
    <n v="0"/>
    <n v="0"/>
    <n v="0"/>
    <s v="X"/>
    <s v="0.00"/>
    <s v=""/>
    <x v="4"/>
    <s v="OTROS FABRICANTES"/>
    <s v="1359900000500"/>
    <s v=""/>
    <n v="0"/>
    <n v="0"/>
    <m/>
    <s v="7218|JA2594_1001"/>
    <n v="14"/>
    <s v="-"/>
    <m/>
    <s v="YES"/>
    <n v="1"/>
    <s v=""/>
    <s v=""/>
    <n v="0"/>
    <s v="X"/>
    <n v="1"/>
    <s v=""/>
    <s v=""/>
    <s v=""/>
    <s v=""/>
    <n v="3"/>
    <n v="0"/>
    <m/>
    <n v="-315"/>
    <n v="0"/>
    <s v=""/>
    <s v=""/>
  </r>
  <r>
    <n v="411"/>
    <s v="1359900000500"/>
    <s v="COMPRA DIRECTA ELECTRICOS/ELECTRONICOS"/>
    <s v="1101845357"/>
    <s v="4"/>
    <d v="2025-03-06T00:00:00"/>
    <s v=""/>
    <s v="4200601519"/>
    <s v="40"/>
    <d v="2025-03-07T00:00:00"/>
    <d v="2025-03-07T00:00:00"/>
    <s v=""/>
    <d v="2025-03-21T00:00:00"/>
    <n v="30"/>
    <n v="8"/>
    <s v="Liberado"/>
    <n v="1"/>
    <n v="1"/>
    <n v="1"/>
    <n v="0"/>
    <n v="0"/>
    <n v="0"/>
    <s v="X"/>
    <s v="0.00"/>
    <s v=""/>
    <x v="4"/>
    <s v="OTROS FABRICANTES"/>
    <s v="1359900000500"/>
    <s v=""/>
    <n v="0"/>
    <n v="0"/>
    <m/>
    <s v="7218|JA2594_1001"/>
    <n v="14"/>
    <s v="-"/>
    <m/>
    <s v="YES"/>
    <n v="1"/>
    <s v=""/>
    <s v=""/>
    <n v="0"/>
    <s v="X"/>
    <n v="1"/>
    <s v=""/>
    <s v=""/>
    <s v=""/>
    <s v=""/>
    <n v="3"/>
    <n v="0"/>
    <m/>
    <n v="-315"/>
    <n v="0"/>
    <s v=""/>
    <s v=""/>
  </r>
  <r>
    <n v="412"/>
    <s v="1359900000500"/>
    <s v="COMPRA DIRECTA ELECTRICOS/ELECTRONICOS"/>
    <s v="1101845371"/>
    <s v="1"/>
    <d v="2025-03-06T00:00:00"/>
    <s v=""/>
    <s v="4200601594"/>
    <s v="10"/>
    <d v="2025-03-10T00:00:00"/>
    <d v="2025-03-10T00:00:00"/>
    <s v=""/>
    <d v="2025-03-24T00:00:00"/>
    <n v="30"/>
    <n v="8"/>
    <s v="Liberado"/>
    <n v="1"/>
    <n v="1"/>
    <n v="1"/>
    <n v="0"/>
    <n v="0"/>
    <n v="0"/>
    <s v="X"/>
    <s v="0.00"/>
    <s v=""/>
    <x v="4"/>
    <s v="OTROS FABRICANTES"/>
    <s v="1359900000500"/>
    <s v=""/>
    <n v="0"/>
    <n v="0"/>
    <m/>
    <s v="7218|JA2594_1001"/>
    <n v="14"/>
    <s v="-"/>
    <m/>
    <s v="YES"/>
    <n v="1"/>
    <s v=""/>
    <s v=""/>
    <n v="0"/>
    <s v="X"/>
    <n v="1"/>
    <s v=""/>
    <s v=""/>
    <s v=""/>
    <s v=""/>
    <n v="3"/>
    <n v="0"/>
    <m/>
    <n v="-312"/>
    <n v="0"/>
    <s v=""/>
    <s v=""/>
  </r>
  <r>
    <n v="413"/>
    <s v="1359900000500"/>
    <s v="COMPRA DIRECTA ELECTRICOS/ELECTRONICOS"/>
    <s v="1101845657"/>
    <s v="1"/>
    <d v="2025-03-06T00:00:00"/>
    <s v=""/>
    <s v="4200602096"/>
    <s v="10"/>
    <d v="2025-03-12T00:00:00"/>
    <d v="2025-03-12T00:00:00"/>
    <s v=""/>
    <d v="2025-03-26T00:00:00"/>
    <n v="30"/>
    <n v="8"/>
    <s v="Liberado"/>
    <n v="1"/>
    <n v="1"/>
    <n v="1"/>
    <n v="0"/>
    <n v="0"/>
    <n v="0"/>
    <s v="X"/>
    <s v="0.00"/>
    <s v=""/>
    <x v="4"/>
    <s v="OTROS FABRICANTES"/>
    <s v="1359900000500"/>
    <s v=""/>
    <n v="0"/>
    <n v="0"/>
    <m/>
    <s v="7218|JA2593_1001"/>
    <n v="14"/>
    <s v="-"/>
    <m/>
    <s v="YES"/>
    <n v="1"/>
    <s v=""/>
    <s v=""/>
    <n v="0"/>
    <s v="X"/>
    <n v="1"/>
    <s v=""/>
    <s v=""/>
    <s v=""/>
    <s v=""/>
    <n v="3"/>
    <n v="0"/>
    <m/>
    <n v="-310"/>
    <n v="0"/>
    <s v=""/>
    <s v=""/>
  </r>
  <r>
    <n v="414"/>
    <s v="1359900000500"/>
    <s v="COMPRA DIRECTA ELECTRICOS/ELECTRONICOS"/>
    <s v="1101845701"/>
    <s v="1"/>
    <d v="2025-03-06T00:00:00"/>
    <s v=""/>
    <s v="4200601859"/>
    <s v="50"/>
    <d v="2025-03-11T00:00:00"/>
    <d v="2025-03-11T00:00:00"/>
    <s v=""/>
    <d v="2025-03-25T00:00:00"/>
    <n v="30"/>
    <n v="8"/>
    <s v="Liberado"/>
    <n v="1"/>
    <n v="1"/>
    <n v="1"/>
    <n v="0"/>
    <n v="0"/>
    <n v="0"/>
    <s v="X"/>
    <s v="0.00"/>
    <s v=""/>
    <x v="4"/>
    <s v="OTROS FABRICANTES"/>
    <s v="1359900000500"/>
    <s v=""/>
    <n v="0"/>
    <n v="0"/>
    <m/>
    <s v="7218|JA2593_1001"/>
    <n v="14"/>
    <s v="-"/>
    <m/>
    <s v="YES"/>
    <n v="1"/>
    <s v=""/>
    <s v=""/>
    <n v="0"/>
    <s v="X"/>
    <n v="1"/>
    <s v=""/>
    <s v=""/>
    <s v=""/>
    <s v=""/>
    <n v="3"/>
    <n v="0"/>
    <m/>
    <n v="-311"/>
    <n v="0"/>
    <s v=""/>
    <s v=""/>
  </r>
  <r>
    <n v="415"/>
    <s v="1359900000500"/>
    <s v="COMPRA DIRECTA ELECTRICOS/ELECTRONICOS"/>
    <s v="1101845711"/>
    <s v="1"/>
    <d v="2025-03-06T00:00:00"/>
    <s v=""/>
    <s v="4200601867"/>
    <s v="10"/>
    <d v="2025-03-11T00:00:00"/>
    <d v="2025-03-11T00:00:00"/>
    <s v=""/>
    <d v="2025-03-25T00:00:00"/>
    <n v="30"/>
    <n v="8"/>
    <s v="Liberado"/>
    <n v="1"/>
    <n v="1"/>
    <n v="1"/>
    <n v="0"/>
    <n v="0"/>
    <n v="0"/>
    <s v="X"/>
    <s v="0.00"/>
    <s v=""/>
    <x v="4"/>
    <s v="OTROS FABRICANTES"/>
    <s v="1359900000500"/>
    <s v=""/>
    <n v="0"/>
    <n v="0"/>
    <m/>
    <s v="7218|JA2593_1001"/>
    <n v="14"/>
    <s v="-"/>
    <m/>
    <s v="YES"/>
    <n v="1"/>
    <s v=""/>
    <s v=""/>
    <n v="0"/>
    <s v="X"/>
    <n v="1"/>
    <s v=""/>
    <s v=""/>
    <s v=""/>
    <s v=""/>
    <n v="3"/>
    <n v="0"/>
    <m/>
    <n v="-311"/>
    <n v="0"/>
    <s v=""/>
    <s v=""/>
  </r>
  <r>
    <n v="416"/>
    <s v="1359900000500"/>
    <s v="COMPRA DIRECTA ELECTRICOS/ELECTRONICOS"/>
    <s v="1101845711"/>
    <s v="2"/>
    <d v="2025-03-06T00:00:00"/>
    <s v=""/>
    <s v="4200601867"/>
    <s v="20"/>
    <d v="2025-03-11T00:00:00"/>
    <d v="2025-03-11T00:00:00"/>
    <s v=""/>
    <d v="2025-03-25T00:00:00"/>
    <n v="30"/>
    <n v="8"/>
    <s v="Liberado"/>
    <n v="1"/>
    <n v="1"/>
    <n v="1"/>
    <n v="0"/>
    <n v="0"/>
    <n v="0"/>
    <s v="X"/>
    <s v="0.00"/>
    <s v=""/>
    <x v="4"/>
    <s v="OTROS FABRICANTES"/>
    <s v="1359900000500"/>
    <s v=""/>
    <n v="0"/>
    <n v="0"/>
    <m/>
    <s v="7218|JA2593_1001"/>
    <n v="14"/>
    <s v="-"/>
    <m/>
    <s v="YES"/>
    <n v="1"/>
    <s v=""/>
    <s v=""/>
    <n v="0"/>
    <s v="X"/>
    <n v="1"/>
    <s v=""/>
    <s v=""/>
    <s v=""/>
    <s v=""/>
    <n v="3"/>
    <n v="0"/>
    <m/>
    <n v="-311"/>
    <n v="0"/>
    <s v=""/>
    <s v=""/>
  </r>
  <r>
    <n v="417"/>
    <s v="1359900000500"/>
    <s v="COMPRA DIRECTA ELECTRICOS/ELECTRONICOS"/>
    <s v="1101845711"/>
    <s v="3"/>
    <d v="2025-03-06T00:00:00"/>
    <s v=""/>
    <s v="4200601867"/>
    <s v="30"/>
    <d v="2025-03-11T00:00:00"/>
    <d v="2025-03-11T00:00:00"/>
    <s v=""/>
    <d v="2025-03-25T00:00:00"/>
    <n v="30"/>
    <n v="8"/>
    <s v="Liberado"/>
    <n v="1"/>
    <n v="1"/>
    <n v="1"/>
    <n v="0"/>
    <n v="0"/>
    <n v="0"/>
    <s v="X"/>
    <s v="0.00"/>
    <s v=""/>
    <x v="4"/>
    <s v="OTROS FABRICANTES"/>
    <s v="1359900000500"/>
    <s v=""/>
    <n v="0"/>
    <n v="0"/>
    <m/>
    <s v="7218|JA2593_1001"/>
    <n v="14"/>
    <s v="-"/>
    <m/>
    <s v="YES"/>
    <n v="1"/>
    <s v=""/>
    <s v=""/>
    <n v="0"/>
    <s v="X"/>
    <n v="1"/>
    <s v=""/>
    <s v=""/>
    <s v=""/>
    <s v=""/>
    <n v="3"/>
    <n v="0"/>
    <m/>
    <n v="-311"/>
    <n v="0"/>
    <s v=""/>
    <s v=""/>
  </r>
  <r>
    <n v="418"/>
    <s v="1359900000500"/>
    <s v="COMPRA DIRECTA ELECTRICOS/ELECTRONICOS"/>
    <s v="1101845711"/>
    <s v="4"/>
    <d v="2025-03-06T00:00:00"/>
    <s v=""/>
    <s v="4200601867"/>
    <s v="40"/>
    <d v="2025-03-11T00:00:00"/>
    <d v="2025-03-11T00:00:00"/>
    <s v=""/>
    <d v="2025-03-25T00:00:00"/>
    <n v="30"/>
    <n v="8"/>
    <s v="Liberado"/>
    <n v="1"/>
    <n v="1"/>
    <n v="1"/>
    <n v="0"/>
    <n v="0"/>
    <n v="0"/>
    <s v="X"/>
    <s v="0.00"/>
    <s v=""/>
    <x v="4"/>
    <s v="OTROS FABRICANTES"/>
    <s v="1359900000500"/>
    <s v=""/>
    <n v="0"/>
    <n v="0"/>
    <m/>
    <s v="7218|JA2593_1001"/>
    <n v="14"/>
    <s v="-"/>
    <m/>
    <s v="YES"/>
    <n v="1"/>
    <s v=""/>
    <s v=""/>
    <n v="0"/>
    <s v="X"/>
    <n v="1"/>
    <s v=""/>
    <s v=""/>
    <s v=""/>
    <s v=""/>
    <n v="3"/>
    <n v="0"/>
    <m/>
    <n v="-311"/>
    <n v="0"/>
    <s v=""/>
    <s v=""/>
  </r>
  <r>
    <n v="419"/>
    <s v="1359900000500"/>
    <s v="COMPRA DIRECTA ELECTRICOS/ELECTRONICOS"/>
    <s v="1101845711"/>
    <s v="5"/>
    <d v="2025-03-06T00:00:00"/>
    <s v=""/>
    <s v="4200601867"/>
    <s v="50"/>
    <d v="2025-03-11T00:00:00"/>
    <d v="2025-03-11T00:00:00"/>
    <s v=""/>
    <d v="2025-03-25T00:00:00"/>
    <n v="30"/>
    <n v="8"/>
    <s v="Liberado"/>
    <n v="1"/>
    <n v="1"/>
    <n v="1"/>
    <n v="0"/>
    <n v="0"/>
    <n v="0"/>
    <s v="X"/>
    <s v="0.00"/>
    <s v=""/>
    <x v="4"/>
    <s v="OTROS FABRICANTES"/>
    <s v="1359900000500"/>
    <s v=""/>
    <n v="0"/>
    <n v="0"/>
    <m/>
    <s v="7218|JA2593_1001"/>
    <n v="14"/>
    <s v="-"/>
    <m/>
    <s v="YES"/>
    <n v="1"/>
    <s v=""/>
    <s v=""/>
    <n v="0"/>
    <s v="X"/>
    <n v="1"/>
    <s v=""/>
    <s v=""/>
    <s v=""/>
    <s v=""/>
    <n v="3"/>
    <n v="0"/>
    <m/>
    <n v="-311"/>
    <n v="0"/>
    <s v=""/>
    <s v=""/>
  </r>
  <r>
    <n v="420"/>
    <s v="1359900000500"/>
    <s v="COMPRA DIRECTA ELECTRICOS/ELECTRONICOS"/>
    <s v="1101845711"/>
    <s v="6"/>
    <d v="2025-03-06T00:00:00"/>
    <s v=""/>
    <s v="4200601867"/>
    <s v="60"/>
    <d v="2025-03-11T00:00:00"/>
    <d v="2025-03-11T00:00:00"/>
    <s v=""/>
    <d v="2025-03-25T00:00:00"/>
    <n v="30"/>
    <n v="8"/>
    <s v="Liberado"/>
    <n v="1"/>
    <n v="1"/>
    <n v="1"/>
    <n v="0"/>
    <n v="0"/>
    <n v="0"/>
    <s v="X"/>
    <s v="0.00"/>
    <s v=""/>
    <x v="4"/>
    <s v="OTROS FABRICANTES"/>
    <s v="1359900000500"/>
    <s v=""/>
    <n v="0"/>
    <n v="0"/>
    <m/>
    <s v="7218|JA2593_1001"/>
    <n v="14"/>
    <s v="-"/>
    <m/>
    <s v="YES"/>
    <n v="1"/>
    <s v=""/>
    <s v=""/>
    <n v="0"/>
    <s v="X"/>
    <n v="1"/>
    <s v=""/>
    <s v=""/>
    <s v=""/>
    <s v=""/>
    <n v="3"/>
    <n v="0"/>
    <m/>
    <n v="-311"/>
    <n v="0"/>
    <s v=""/>
    <s v=""/>
  </r>
  <r>
    <n v="421"/>
    <s v=""/>
    <s v="TAPADO DE CARTELAS"/>
    <s v="1101845816"/>
    <s v="1"/>
    <d v="2025-03-07T00:00:00"/>
    <s v=""/>
    <s v="4300342309"/>
    <s v="10"/>
    <d v="2025-03-11T00:00:00"/>
    <d v="2025-03-13T00:00:00"/>
    <s v=""/>
    <d v="2025-04-14T00:00:00"/>
    <n v="0"/>
    <n v="0"/>
    <s v="Liberado"/>
    <n v="1"/>
    <n v="1"/>
    <n v="0"/>
    <n v="0"/>
    <n v="0"/>
    <n v="0"/>
    <s v="X"/>
    <s v="0.00"/>
    <s v=""/>
    <x v="11"/>
    <s v=""/>
    <s v=""/>
    <s v=""/>
    <n v="0"/>
    <n v="0"/>
    <m/>
    <s v="7218|JA2582_1001"/>
    <n v="34"/>
    <s v="-"/>
    <m/>
    <s v="YES"/>
    <n v="0"/>
    <s v=""/>
    <s v=""/>
    <n v="0"/>
    <s v="X"/>
    <n v="1"/>
    <s v=""/>
    <s v=""/>
    <s v=""/>
    <s v=""/>
    <n v="3"/>
    <n v="0"/>
    <m/>
    <n v="-291"/>
    <n v="0"/>
    <s v=""/>
    <s v=""/>
  </r>
  <r>
    <n v="422"/>
    <s v="1359900000500"/>
    <s v="COMPRA DIRECTA ELECTRICOS/ELECTRONICOS"/>
    <s v="1101845909"/>
    <s v="1"/>
    <d v="2025-03-07T00:00:00"/>
    <s v=""/>
    <s v="4200601902"/>
    <s v="10"/>
    <d v="2025-03-11T00:00:00"/>
    <d v="2025-03-11T00:00:00"/>
    <s v=""/>
    <d v="2025-03-25T00:00:00"/>
    <n v="30"/>
    <n v="8"/>
    <s v="Liberado"/>
    <n v="1"/>
    <n v="1"/>
    <n v="1"/>
    <n v="0"/>
    <n v="0"/>
    <n v="0"/>
    <s v="X"/>
    <s v="0.00"/>
    <s v=""/>
    <x v="4"/>
    <s v="OTROS FABRICANTES"/>
    <s v="1359900000500"/>
    <s v=""/>
    <n v="0"/>
    <n v="0"/>
    <m/>
    <s v="7218|JA2594_1001"/>
    <n v="14"/>
    <s v="-"/>
    <m/>
    <s v="YES"/>
    <n v="1"/>
    <s v=""/>
    <s v=""/>
    <n v="0"/>
    <s v="X"/>
    <n v="1"/>
    <s v=""/>
    <s v=""/>
    <s v=""/>
    <s v=""/>
    <n v="3"/>
    <n v="0"/>
    <m/>
    <n v="-311"/>
    <n v="0"/>
    <s v=""/>
    <s v=""/>
  </r>
  <r>
    <n v="423"/>
    <s v="1359900000500"/>
    <s v="COMPRA DIRECTA ELECTRICOS/ELECTRONICOS"/>
    <s v="1101845909"/>
    <s v="2"/>
    <d v="2025-03-07T00:00:00"/>
    <s v=""/>
    <s v="4200601902"/>
    <s v="20"/>
    <d v="2025-03-11T00:00:00"/>
    <d v="2025-03-11T00:00:00"/>
    <s v=""/>
    <d v="2025-03-25T00:00:00"/>
    <n v="30"/>
    <n v="8"/>
    <s v="Liberado"/>
    <n v="1"/>
    <n v="1"/>
    <n v="1"/>
    <n v="0"/>
    <n v="0"/>
    <n v="0"/>
    <s v="X"/>
    <s v="0.00"/>
    <s v=""/>
    <x v="4"/>
    <s v="OTROS FABRICANTES"/>
    <s v="1359900000500"/>
    <s v=""/>
    <n v="0"/>
    <n v="0"/>
    <m/>
    <s v="7218|JA2594_1001"/>
    <n v="14"/>
    <s v="-"/>
    <m/>
    <s v="YES"/>
    <n v="1"/>
    <s v=""/>
    <s v=""/>
    <n v="0"/>
    <s v="X"/>
    <n v="1"/>
    <s v=""/>
    <s v=""/>
    <s v=""/>
    <s v=""/>
    <n v="3"/>
    <n v="0"/>
    <m/>
    <n v="-311"/>
    <n v="0"/>
    <s v=""/>
    <s v=""/>
  </r>
  <r>
    <n v="424"/>
    <s v="1805710000000"/>
    <s v="IMPRIMACION 94 AMBAR APROX 6% SOLIDOS"/>
    <s v="1101847347"/>
    <s v="1"/>
    <d v="2025-03-11T00:00:00"/>
    <s v=""/>
    <s v="4200604894"/>
    <s v="10"/>
    <d v="2025-03-31T00:00:00"/>
    <d v="2025-04-01T00:00:00"/>
    <s v=""/>
    <d v="2025-04-30T00:00:00"/>
    <n v="61"/>
    <n v="8"/>
    <s v="Liberado"/>
    <n v="6"/>
    <n v="6"/>
    <n v="6"/>
    <n v="0"/>
    <n v="6"/>
    <n v="0"/>
    <s v="X"/>
    <s v="0.00"/>
    <s v=""/>
    <x v="7"/>
    <s v="3M"/>
    <s v="70-0160-5477-0"/>
    <s v=""/>
    <n v="0"/>
    <n v="0"/>
    <m/>
    <s v="7218|S24B05_P10253"/>
    <n v="30"/>
    <s v="-"/>
    <m/>
    <s v="YES"/>
    <n v="6"/>
    <s v=""/>
    <s v=""/>
    <n v="0"/>
    <s v="X"/>
    <n v="1"/>
    <s v=""/>
    <s v=""/>
    <s v=""/>
    <s v=""/>
    <n v="3"/>
    <n v="0"/>
    <m/>
    <n v="-275"/>
    <n v="0"/>
    <s v=""/>
    <s v=""/>
  </r>
  <r>
    <n v="425"/>
    <s v="39121432"/>
    <s v="Terminal de leng&amp;#252;eta macho aislado"/>
    <s v="1101848094"/>
    <s v="1"/>
    <d v="2025-03-13T00:00:00"/>
    <s v=""/>
    <s v="4800002944"/>
    <s v="440"/>
    <d v="2025-03-12T00:00:00"/>
    <s v=""/>
    <s v=""/>
    <d v="2025-03-14T00:00:00"/>
    <n v="0"/>
    <n v="0"/>
    <s v=""/>
    <n v="100"/>
    <n v="100"/>
    <n v="100"/>
    <n v="0"/>
    <n v="0"/>
    <n v="0"/>
    <s v="X"/>
    <s v="0.00"/>
    <s v=""/>
    <x v="0"/>
    <s v=""/>
    <s v="2455244"/>
    <s v=""/>
    <n v="0"/>
    <n v="0"/>
    <m/>
    <s v="7218|JA2593_1001"/>
    <n v="2"/>
    <s v="-"/>
    <m/>
    <s v="YES"/>
    <n v="100"/>
    <s v=""/>
    <s v=""/>
    <n v="0"/>
    <s v="X"/>
    <n v="1"/>
    <s v=""/>
    <s v=""/>
    <s v=""/>
    <s v=""/>
    <n v="3"/>
    <n v="0"/>
    <m/>
    <n v="-322"/>
    <n v="0"/>
    <s v=""/>
    <s v=""/>
  </r>
  <r>
    <n v="426"/>
    <s v="39121413"/>
    <s v="Conector circular Amphenol Limited Conec"/>
    <s v="1101848095"/>
    <s v="1"/>
    <d v="2025-03-13T00:00:00"/>
    <s v=""/>
    <s v="4800002944"/>
    <s v="450"/>
    <d v="2025-03-12T00:00:00"/>
    <s v=""/>
    <s v=""/>
    <d v="2025-03-14T00:00:00"/>
    <n v="0"/>
    <n v="0"/>
    <s v=""/>
    <n v="2"/>
    <n v="2"/>
    <n v="2"/>
    <n v="0"/>
    <n v="0"/>
    <n v="0"/>
    <s v="X"/>
    <s v="0.00"/>
    <s v=""/>
    <x v="0"/>
    <s v=""/>
    <s v="2368151"/>
    <s v=""/>
    <n v="0"/>
    <n v="0"/>
    <m/>
    <s v="7218|JA2593_1001"/>
    <n v="2"/>
    <s v="-"/>
    <m/>
    <s v="YES"/>
    <n v="2"/>
    <s v=""/>
    <s v=""/>
    <n v="0"/>
    <s v="X"/>
    <n v="1"/>
    <s v=""/>
    <s v=""/>
    <s v=""/>
    <s v=""/>
    <n v="3"/>
    <n v="0"/>
    <m/>
    <n v="-322"/>
    <n v="0"/>
    <s v=""/>
    <s v=""/>
  </r>
  <r>
    <n v="427"/>
    <s v="1359900000500"/>
    <s v="COMPRA DIRECTA ELECTRICOS/ELECTRONICOS"/>
    <s v="1101848675"/>
    <s v="1"/>
    <d v="2025-03-14T00:00:00"/>
    <s v=""/>
    <s v="4200602773"/>
    <s v="40"/>
    <d v="2025-03-17T00:00:00"/>
    <d v="2025-03-17T00:00:00"/>
    <s v=""/>
    <d v="2025-03-31T00:00:00"/>
    <n v="30"/>
    <n v="8"/>
    <s v="Liberado"/>
    <n v="1"/>
    <n v="1"/>
    <n v="1"/>
    <n v="0"/>
    <n v="0"/>
    <n v="0"/>
    <s v="X"/>
    <s v="0.00"/>
    <s v=""/>
    <x v="6"/>
    <s v="OTROS FABRICANTES"/>
    <s v="1359900000500"/>
    <s v=""/>
    <n v="0"/>
    <n v="0"/>
    <m/>
    <s v="7218|JA2593_1001"/>
    <n v="14"/>
    <s v="-"/>
    <m/>
    <s v="YES"/>
    <n v="1"/>
    <s v=""/>
    <s v=""/>
    <n v="0"/>
    <s v="X"/>
    <n v="1"/>
    <s v=""/>
    <s v=""/>
    <s v=""/>
    <s v=""/>
    <n v="3"/>
    <n v="0"/>
    <m/>
    <n v="-305"/>
    <n v="0"/>
    <s v=""/>
    <s v=""/>
  </r>
  <r>
    <n v="428"/>
    <s v="1359900000500"/>
    <s v="COMPRA DIRECTA ELECTRICOS/ELECTRONICOS"/>
    <s v="1101848678"/>
    <s v="1"/>
    <d v="2025-03-14T00:00:00"/>
    <s v=""/>
    <s v="4200602877"/>
    <s v="10"/>
    <d v="2025-03-18T00:00:00"/>
    <d v="2025-03-19T00:00:00"/>
    <s v=""/>
    <d v="2025-04-01T00:00:00"/>
    <n v="30"/>
    <n v="8"/>
    <s v="Liberado"/>
    <n v="1"/>
    <n v="1"/>
    <n v="1"/>
    <n v="0"/>
    <n v="0"/>
    <n v="0"/>
    <s v="X"/>
    <s v="0.00"/>
    <s v=""/>
    <x v="6"/>
    <s v="OTROS FABRICANTES"/>
    <s v="1359900000500"/>
    <s v=""/>
    <n v="0"/>
    <n v="0"/>
    <m/>
    <s v="7218|JA2593_1001"/>
    <n v="14"/>
    <s v="-"/>
    <m/>
    <s v="YES"/>
    <n v="1"/>
    <s v=""/>
    <s v=""/>
    <n v="0"/>
    <s v="X"/>
    <n v="1"/>
    <s v=""/>
    <s v=""/>
    <s v=""/>
    <s v=""/>
    <n v="3"/>
    <n v="0"/>
    <m/>
    <n v="-304"/>
    <n v="0"/>
    <s v=""/>
    <s v=""/>
  </r>
  <r>
    <n v="429"/>
    <s v="27112009"/>
    <s v="Rasqueta de acero RS PRO, 100 piezas"/>
    <s v="1101848721"/>
    <s v="1"/>
    <d v="2025-03-14T00:00:00"/>
    <s v=""/>
    <s v="4800002947"/>
    <s v="360"/>
    <d v="2025-03-13T00:00:00"/>
    <s v=""/>
    <s v=""/>
    <d v="2025-03-15T00:00:00"/>
    <n v="0"/>
    <n v="0"/>
    <s v=""/>
    <n v="2"/>
    <n v="2"/>
    <n v="2"/>
    <n v="0"/>
    <n v="0"/>
    <n v="0"/>
    <s v="X"/>
    <s v="0.00"/>
    <s v=""/>
    <x v="0"/>
    <s v=""/>
    <s v="4846181"/>
    <s v=""/>
    <n v="0"/>
    <n v="0"/>
    <m/>
    <s v="7218|S24B05_P10253"/>
    <n v="2"/>
    <s v="-"/>
    <m/>
    <s v="YES"/>
    <n v="2"/>
    <s v=""/>
    <s v=""/>
    <n v="0"/>
    <s v="X"/>
    <n v="1"/>
    <s v=""/>
    <s v=""/>
    <s v=""/>
    <s v=""/>
    <n v="3"/>
    <n v="0"/>
    <m/>
    <n v="-321"/>
    <n v="0"/>
    <s v=""/>
    <s v=""/>
  </r>
  <r>
    <n v="430"/>
    <s v="31161618"/>
    <s v="Varillas Roscada, RS PRO, Plano, Acero I"/>
    <s v="1101848721"/>
    <s v="2"/>
    <d v="2025-03-14T00:00:00"/>
    <s v=""/>
    <s v="4800002947"/>
    <s v="370"/>
    <d v="2025-03-13T00:00:00"/>
    <s v=""/>
    <s v=""/>
    <d v="2025-03-15T00:00:00"/>
    <n v="0"/>
    <n v="0"/>
    <s v=""/>
    <n v="5"/>
    <n v="5"/>
    <n v="5"/>
    <n v="0"/>
    <n v="0"/>
    <n v="0"/>
    <s v="X"/>
    <s v="0.00"/>
    <s v=""/>
    <x v="0"/>
    <s v=""/>
    <s v="0280420"/>
    <s v=""/>
    <n v="0"/>
    <n v="0"/>
    <m/>
    <s v="7218|S24B05_P10253"/>
    <n v="2"/>
    <s v="-"/>
    <m/>
    <s v="YES"/>
    <n v="5"/>
    <s v=""/>
    <s v=""/>
    <n v="0"/>
    <s v="X"/>
    <n v="1"/>
    <s v=""/>
    <s v=""/>
    <s v=""/>
    <s v=""/>
    <n v="3"/>
    <n v="0"/>
    <m/>
    <n v="-321"/>
    <n v="0"/>
    <s v=""/>
    <s v=""/>
  </r>
  <r>
    <n v="431"/>
    <s v="1359900000500"/>
    <s v="COMPRA DIRECTA ELECTRICOS/ELECTRONICOS"/>
    <s v="1101849461"/>
    <s v="1"/>
    <d v="2025-03-17T00:00:00"/>
    <s v=""/>
    <s v="4200604390"/>
    <s v="10"/>
    <d v="2025-03-26T00:00:00"/>
    <d v="2025-03-27T00:00:00"/>
    <s v=""/>
    <d v="2025-04-09T00:00:00"/>
    <n v="30"/>
    <n v="8"/>
    <s v="Liberado"/>
    <n v="1"/>
    <n v="1"/>
    <n v="1"/>
    <n v="0"/>
    <n v="0"/>
    <n v="0"/>
    <s v="X"/>
    <s v="0.00"/>
    <s v=""/>
    <x v="6"/>
    <s v="OTROS FABRICANTES"/>
    <s v="1359900000500"/>
    <s v=""/>
    <n v="0"/>
    <n v="0"/>
    <m/>
    <s v="7218|JA2594_1001"/>
    <n v="14"/>
    <s v="-"/>
    <m/>
    <s v="YES"/>
    <n v="1"/>
    <s v=""/>
    <s v=""/>
    <n v="0"/>
    <s v="X"/>
    <n v="1"/>
    <s v=""/>
    <s v=""/>
    <s v=""/>
    <s v=""/>
    <n v="3"/>
    <n v="0"/>
    <m/>
    <n v="-296"/>
    <n v="0"/>
    <s v=""/>
    <s v=""/>
  </r>
  <r>
    <n v="432"/>
    <s v="39122241"/>
    <s v="Interruptor de seguridad Telemecanique S"/>
    <s v="1101851726"/>
    <s v="1"/>
    <d v="2025-03-24T00:00:00"/>
    <s v=""/>
    <s v="4800002961"/>
    <s v="300"/>
    <d v="2025-03-21T00:00:00"/>
    <s v=""/>
    <s v=""/>
    <d v="2025-03-25T00:00:00"/>
    <n v="0"/>
    <n v="0"/>
    <s v=""/>
    <n v="4"/>
    <n v="4"/>
    <n v="4"/>
    <n v="0"/>
    <n v="0"/>
    <n v="0"/>
    <s v="X"/>
    <s v="0.00"/>
    <s v=""/>
    <x v="0"/>
    <s v=""/>
    <s v="2201359"/>
    <s v=""/>
    <n v="0"/>
    <n v="0"/>
    <m/>
    <s v="7218|JA2585_1001"/>
    <n v="4"/>
    <s v="-"/>
    <m/>
    <s v="YES"/>
    <n v="4"/>
    <s v=""/>
    <s v=""/>
    <n v="0"/>
    <s v="X"/>
    <n v="1"/>
    <s v=""/>
    <s v=""/>
    <s v=""/>
    <s v=""/>
    <n v="3"/>
    <n v="0"/>
    <m/>
    <n v="-311"/>
    <n v="0"/>
    <s v=""/>
    <s v=""/>
  </r>
  <r>
    <n v="433"/>
    <s v="31163100"/>
    <s v="Conector IEC C14 macho Bulgin, Recto, Mo"/>
    <s v="1101851726"/>
    <s v="2"/>
    <d v="2025-03-24T00:00:00"/>
    <s v=""/>
    <s v="4800002961"/>
    <s v="310"/>
    <d v="2025-03-21T00:00:00"/>
    <s v=""/>
    <s v=""/>
    <d v="2025-03-25T00:00:00"/>
    <n v="0"/>
    <n v="0"/>
    <s v=""/>
    <n v="2"/>
    <n v="2"/>
    <n v="2"/>
    <n v="0"/>
    <n v="0"/>
    <n v="0"/>
    <s v="X"/>
    <s v="0.00"/>
    <s v=""/>
    <x v="0"/>
    <s v=""/>
    <s v="0449922"/>
    <s v=""/>
    <n v="0"/>
    <n v="0"/>
    <m/>
    <s v="7218|JA2585_1001"/>
    <n v="4"/>
    <s v="-"/>
    <m/>
    <s v="YES"/>
    <n v="2"/>
    <s v=""/>
    <s v=""/>
    <n v="0"/>
    <s v="X"/>
    <n v="1"/>
    <s v=""/>
    <s v=""/>
    <s v=""/>
    <s v=""/>
    <n v="3"/>
    <n v="0"/>
    <m/>
    <n v="-311"/>
    <n v="0"/>
    <s v=""/>
    <s v=""/>
  </r>
  <r>
    <n v="434"/>
    <s v="43211730"/>
    <s v="Inyector de PoE 2 puertos, entrada 100 -"/>
    <s v="1101851726"/>
    <s v="3"/>
    <d v="2025-03-24T00:00:00"/>
    <s v=""/>
    <s v="4800002961"/>
    <s v="320"/>
    <d v="2025-03-21T00:00:00"/>
    <s v=""/>
    <s v=""/>
    <d v="2025-03-25T00:00:00"/>
    <n v="0"/>
    <n v="0"/>
    <s v=""/>
    <n v="1"/>
    <n v="1"/>
    <n v="1"/>
    <n v="0"/>
    <n v="0"/>
    <n v="0"/>
    <s v="X"/>
    <s v="0.00"/>
    <s v=""/>
    <x v="0"/>
    <s v=""/>
    <s v="2753549"/>
    <s v=""/>
    <n v="0"/>
    <n v="0"/>
    <m/>
    <s v="7218|JA2585_1001"/>
    <n v="4"/>
    <s v="-"/>
    <m/>
    <s v="YES"/>
    <n v="1"/>
    <s v=""/>
    <s v=""/>
    <n v="0"/>
    <s v="X"/>
    <n v="1"/>
    <s v=""/>
    <s v=""/>
    <s v=""/>
    <s v=""/>
    <n v="3"/>
    <n v="0"/>
    <m/>
    <n v="-311"/>
    <n v="0"/>
    <s v=""/>
    <s v=""/>
  </r>
  <r>
    <n v="435"/>
    <s v="26121629"/>
    <s v="Cable de alimentaci&amp;#243;n StarTech.com"/>
    <s v="1101851726"/>
    <s v="4"/>
    <d v="2025-03-24T00:00:00"/>
    <s v=""/>
    <s v="4800002961"/>
    <s v="330"/>
    <d v="2025-03-21T00:00:00"/>
    <s v=""/>
    <s v=""/>
    <d v="2025-03-25T00:00:00"/>
    <n v="0"/>
    <n v="0"/>
    <s v=""/>
    <n v="1"/>
    <n v="1"/>
    <n v="1"/>
    <n v="0"/>
    <n v="0"/>
    <n v="0"/>
    <s v="X"/>
    <s v="0.00"/>
    <s v=""/>
    <x v="0"/>
    <s v=""/>
    <s v="2677825"/>
    <s v=""/>
    <n v="0"/>
    <n v="0"/>
    <m/>
    <s v="7218|JA2585_1001"/>
    <n v="4"/>
    <s v="-"/>
    <m/>
    <s v="YES"/>
    <n v="1"/>
    <s v=""/>
    <s v=""/>
    <n v="0"/>
    <s v="X"/>
    <n v="1"/>
    <s v=""/>
    <s v=""/>
    <s v=""/>
    <s v=""/>
    <n v="3"/>
    <n v="0"/>
    <m/>
    <n v="-311"/>
    <n v="0"/>
    <s v=""/>
    <s v=""/>
  </r>
  <r>
    <n v="436"/>
    <s v="45111823"/>
    <s v="HDMI to VGA Adapter - With Audio - 1080p"/>
    <s v="1101851726"/>
    <s v="5"/>
    <d v="2025-03-24T00:00:00"/>
    <s v=""/>
    <s v="4800002961"/>
    <s v="340"/>
    <d v="2025-03-21T00:00:00"/>
    <s v=""/>
    <s v=""/>
    <d v="2025-03-25T00:00:00"/>
    <n v="0"/>
    <n v="0"/>
    <s v=""/>
    <n v="1"/>
    <n v="1"/>
    <n v="1"/>
    <n v="0"/>
    <n v="0"/>
    <n v="0"/>
    <s v="X"/>
    <s v="0.00"/>
    <s v=""/>
    <x v="0"/>
    <s v=""/>
    <s v="1778828"/>
    <s v=""/>
    <n v="0"/>
    <n v="0"/>
    <m/>
    <s v="7218|JA2585_1001"/>
    <n v="4"/>
    <s v="-"/>
    <m/>
    <s v="YES"/>
    <n v="1"/>
    <s v=""/>
    <s v=""/>
    <n v="0"/>
    <s v="X"/>
    <n v="1"/>
    <s v=""/>
    <s v=""/>
    <s v=""/>
    <s v=""/>
    <n v="3"/>
    <n v="0"/>
    <m/>
    <n v="-311"/>
    <n v="0"/>
    <s v=""/>
    <s v=""/>
  </r>
  <r>
    <n v="437"/>
    <s v="1359900000500"/>
    <s v="COMPRA DIRECTA ELECTRICOS/ELECTRONICOS"/>
    <s v="1101852067"/>
    <s v="1"/>
    <d v="2025-03-24T00:00:00"/>
    <s v=""/>
    <s v="4200604081"/>
    <s v="10"/>
    <d v="2025-03-25T00:00:00"/>
    <d v="2025-03-26T00:00:00"/>
    <s v=""/>
    <d v="2025-04-08T00:00:00"/>
    <n v="30"/>
    <n v="8"/>
    <s v="Liberado"/>
    <n v="1"/>
    <n v="1"/>
    <n v="1"/>
    <n v="0"/>
    <n v="0"/>
    <n v="0"/>
    <s v="X"/>
    <s v="0.00"/>
    <s v=""/>
    <x v="9"/>
    <s v="OTROS FABRICANTES"/>
    <s v="1359900000500"/>
    <s v=""/>
    <n v="0"/>
    <n v="0"/>
    <m/>
    <s v="7218|JA2593_1001"/>
    <n v="14"/>
    <s v="-"/>
    <m/>
    <s v="YES"/>
    <n v="1"/>
    <s v=""/>
    <s v=""/>
    <n v="0"/>
    <s v="X"/>
    <n v="1"/>
    <s v=""/>
    <s v=""/>
    <s v=""/>
    <s v=""/>
    <n v="3"/>
    <n v="0"/>
    <m/>
    <n v="-297"/>
    <n v="0"/>
    <s v=""/>
    <s v=""/>
  </r>
  <r>
    <n v="438"/>
    <s v="43202222"/>
    <s v="Cable DisplayPort blanco Roline, con. A:"/>
    <s v="1101852578"/>
    <s v="1"/>
    <d v="2025-03-25T00:00:00"/>
    <s v=""/>
    <s v="4800002964"/>
    <s v="590"/>
    <d v="2025-03-25T00:00:00"/>
    <s v=""/>
    <s v=""/>
    <d v="2025-03-26T00:00:00"/>
    <n v="0"/>
    <n v="0"/>
    <s v=""/>
    <n v="4"/>
    <n v="4"/>
    <n v="4"/>
    <n v="0"/>
    <n v="0"/>
    <n v="0"/>
    <s v="X"/>
    <s v="0.00"/>
    <s v=""/>
    <x v="0"/>
    <s v=""/>
    <s v="7903937"/>
    <s v=""/>
    <n v="0"/>
    <n v="0"/>
    <m/>
    <s v="7218|JA2585_1001"/>
    <n v="1"/>
    <s v="-"/>
    <m/>
    <s v="YES"/>
    <n v="4"/>
    <s v=""/>
    <s v=""/>
    <n v="0"/>
    <s v="X"/>
    <n v="1"/>
    <s v=""/>
    <s v=""/>
    <s v=""/>
    <s v=""/>
    <n v="3"/>
    <n v="0"/>
    <m/>
    <n v="-310"/>
    <n v="0"/>
    <s v=""/>
    <s v=""/>
  </r>
  <r>
    <n v="439"/>
    <s v=""/>
    <s v="DISEÑO MECÁNICO GTA SMOKE BOX"/>
    <s v="1101853398"/>
    <s v="1"/>
    <d v="2025-03-26T00:00:00"/>
    <s v=""/>
    <s v="4300343504"/>
    <s v="10"/>
    <d v="2025-03-31T00:00:00"/>
    <d v="2025-04-01T00:00:00"/>
    <s v=""/>
    <d v="2025-05-12T00:00:00"/>
    <n v="0"/>
    <n v="0"/>
    <s v="Liberado"/>
    <n v="1"/>
    <n v="1"/>
    <n v="0"/>
    <n v="0"/>
    <n v="0"/>
    <n v="0"/>
    <s v="X"/>
    <s v="0.00"/>
    <s v=""/>
    <x v="29"/>
    <s v=""/>
    <s v=""/>
    <s v=""/>
    <n v="1"/>
    <n v="1"/>
    <m/>
    <s v="7218|JA2583_1001"/>
    <n v="42"/>
    <s v="-"/>
    <m/>
    <s v="YES"/>
    <n v="0"/>
    <s v=""/>
    <s v=""/>
    <n v="0"/>
    <s v="X"/>
    <n v="1"/>
    <s v=""/>
    <s v=""/>
    <s v=""/>
    <s v=""/>
    <n v="3"/>
    <n v="0"/>
    <m/>
    <n v="-263"/>
    <n v="0"/>
    <s v=""/>
    <s v=""/>
  </r>
  <r>
    <n v="440"/>
    <s v="39121432"/>
    <s v="Terminales eléctricos"/>
    <s v="1101853401"/>
    <s v="1"/>
    <d v="2025-03-26T00:00:00"/>
    <s v=""/>
    <s v="4800002967"/>
    <s v="380"/>
    <d v="2025-03-26T00:00:00"/>
    <s v=""/>
    <s v=""/>
    <d v="2025-03-31T00:00:00"/>
    <n v="0"/>
    <n v="0"/>
    <s v=""/>
    <n v="1"/>
    <n v="1"/>
    <n v="1"/>
    <n v="0"/>
    <n v="0"/>
    <n v="0"/>
    <s v="X"/>
    <s v="0.00"/>
    <s v=""/>
    <x v="0"/>
    <s v=""/>
    <s v="1648670"/>
    <s v=""/>
    <n v="0"/>
    <n v="0"/>
    <m/>
    <s v="7218|JA2585_1001"/>
    <n v="5"/>
    <s v="-"/>
    <m/>
    <s v="YES"/>
    <n v="1"/>
    <s v=""/>
    <s v=""/>
    <n v="0"/>
    <s v="X"/>
    <n v="1"/>
    <s v=""/>
    <s v=""/>
    <s v=""/>
    <s v=""/>
    <n v="3"/>
    <n v="0"/>
    <m/>
    <n v="-305"/>
    <n v="0"/>
    <s v=""/>
    <s v=""/>
  </r>
  <r>
    <n v="441"/>
    <s v="39121413"/>
    <s v="Conector circular Amphenol Limited Conec"/>
    <s v="1101853598"/>
    <s v="1"/>
    <d v="2025-03-27T00:00:00"/>
    <s v=""/>
    <s v="4800002968"/>
    <s v="150"/>
    <d v="2025-03-27T00:00:00"/>
    <s v=""/>
    <s v=""/>
    <d v="2025-03-28T00:00:00"/>
    <n v="0"/>
    <n v="0"/>
    <s v=""/>
    <n v="1"/>
    <n v="1"/>
    <n v="1"/>
    <n v="0"/>
    <n v="0"/>
    <n v="0"/>
    <s v="X"/>
    <s v="0.00"/>
    <s v=""/>
    <x v="0"/>
    <s v=""/>
    <s v="2368155"/>
    <s v=""/>
    <n v="0"/>
    <n v="0"/>
    <m/>
    <s v="7218|JA2593_1001"/>
    <n v="1"/>
    <s v="-"/>
    <m/>
    <s v="YES"/>
    <n v="1"/>
    <s v=""/>
    <s v=""/>
    <n v="0"/>
    <s v="X"/>
    <n v="1"/>
    <s v=""/>
    <s v=""/>
    <s v=""/>
    <s v=""/>
    <n v="3"/>
    <n v="0"/>
    <m/>
    <n v="-308"/>
    <n v="0"/>
    <s v=""/>
    <s v=""/>
  </r>
  <r>
    <n v="442"/>
    <s v="39121410"/>
    <s v="Borne terminal pasante, Gris, Terminaci&amp;"/>
    <s v="1101853930"/>
    <s v="1"/>
    <d v="2025-03-27T00:00:00"/>
    <s v=""/>
    <s v="4800002970"/>
    <s v="30"/>
    <d v="2025-03-27T00:00:00"/>
    <s v=""/>
    <s v=""/>
    <d v="2025-03-28T00:00:00"/>
    <n v="0"/>
    <n v="0"/>
    <s v=""/>
    <n v="20"/>
    <n v="20"/>
    <n v="20"/>
    <n v="0"/>
    <n v="0"/>
    <n v="0"/>
    <s v="X"/>
    <s v="0.00"/>
    <s v=""/>
    <x v="0"/>
    <s v=""/>
    <s v="6879436"/>
    <s v=""/>
    <n v="0"/>
    <n v="0"/>
    <m/>
    <s v="7218|JA2585_1001"/>
    <n v="1"/>
    <s v="-"/>
    <m/>
    <s v="YES"/>
    <n v="20"/>
    <s v=""/>
    <s v=""/>
    <n v="0"/>
    <s v="X"/>
    <n v="1"/>
    <s v=""/>
    <s v=""/>
    <s v=""/>
    <s v=""/>
    <n v="3"/>
    <n v="0"/>
    <m/>
    <n v="-308"/>
    <n v="0"/>
    <s v=""/>
    <s v=""/>
  </r>
  <r>
    <n v="443"/>
    <s v="32121615"/>
    <s v="Resistencia RS PRO, de 220? &amp;#177;5%, 0."/>
    <s v="1101854632"/>
    <s v="1"/>
    <d v="2025-03-31T00:00:00"/>
    <s v=""/>
    <s v="4800002972"/>
    <s v="130"/>
    <d v="2025-03-28T00:00:00"/>
    <s v=""/>
    <s v=""/>
    <d v="2025-04-01T00:00:00"/>
    <n v="0"/>
    <n v="0"/>
    <s v=""/>
    <n v="10"/>
    <n v="10"/>
    <n v="10"/>
    <n v="0"/>
    <n v="0"/>
    <n v="0"/>
    <s v="X"/>
    <s v="0.00"/>
    <s v=""/>
    <x v="0"/>
    <s v=""/>
    <s v="7078176"/>
    <s v=""/>
    <n v="0"/>
    <n v="0"/>
    <m/>
    <s v="7218|JA2585_1001"/>
    <n v="4"/>
    <s v="-"/>
    <m/>
    <s v="YES"/>
    <n v="10"/>
    <s v=""/>
    <s v=""/>
    <n v="0"/>
    <s v="X"/>
    <n v="1"/>
    <s v=""/>
    <s v=""/>
    <s v=""/>
    <s v=""/>
    <n v="3"/>
    <n v="0"/>
    <m/>
    <n v="-304"/>
    <n v="0"/>
    <s v=""/>
    <s v=""/>
  </r>
  <r>
    <n v="444"/>
    <s v=""/>
    <s v="MONTAJE SIMULADOR A320"/>
    <s v="1101855158"/>
    <s v="1"/>
    <d v="2025-04-01T00:00:00"/>
    <s v=""/>
    <s v="4300343596"/>
    <s v="20"/>
    <d v="2025-04-01T00:00:00"/>
    <d v="2025-04-02T00:00:00"/>
    <s v=""/>
    <d v="2025-04-24T00:00:00"/>
    <n v="0"/>
    <n v="0"/>
    <s v="Liberado"/>
    <n v="1"/>
    <n v="1"/>
    <n v="0"/>
    <n v="0"/>
    <n v="0"/>
    <n v="0"/>
    <s v="X"/>
    <s v="0.00"/>
    <s v=""/>
    <x v="20"/>
    <s v=""/>
    <s v=""/>
    <s v=""/>
    <n v="0"/>
    <n v="0"/>
    <m/>
    <s v="7218|JA2593_1001"/>
    <n v="23"/>
    <s v="-"/>
    <m/>
    <s v="YES"/>
    <n v="0"/>
    <s v=""/>
    <s v=""/>
    <n v="0"/>
    <s v="X"/>
    <n v="1"/>
    <s v=""/>
    <s v=""/>
    <s v=""/>
    <s v=""/>
    <n v="4"/>
    <n v="0"/>
    <m/>
    <n v="-281"/>
    <n v="0"/>
    <s v=""/>
    <s v=""/>
  </r>
  <r>
    <n v="445"/>
    <s v=""/>
    <s v="MONTAJE SIMULADOR A320"/>
    <s v="1101855424"/>
    <s v="1"/>
    <d v="2025-04-01T00:00:00"/>
    <s v=""/>
    <s v="4300343641"/>
    <s v="10"/>
    <d v="2025-04-02T00:00:00"/>
    <d v="2025-04-02T00:00:00"/>
    <s v=""/>
    <d v="2025-04-24T00:00:00"/>
    <n v="0"/>
    <n v="0"/>
    <s v="Liberado"/>
    <n v="1"/>
    <n v="1"/>
    <n v="0"/>
    <n v="0"/>
    <n v="0"/>
    <n v="0"/>
    <s v="X"/>
    <s v="0.00"/>
    <s v=""/>
    <x v="3"/>
    <s v=""/>
    <s v=""/>
    <s v=""/>
    <n v="0"/>
    <n v="0"/>
    <m/>
    <s v="7218|JA2593_1001"/>
    <n v="22"/>
    <s v="-"/>
    <m/>
    <s v="YES"/>
    <n v="0"/>
    <s v=""/>
    <s v=""/>
    <n v="0"/>
    <s v="X"/>
    <n v="1"/>
    <s v=""/>
    <s v=""/>
    <s v=""/>
    <s v=""/>
    <n v="4"/>
    <n v="0"/>
    <m/>
    <n v="-281"/>
    <n v="0"/>
    <s v=""/>
    <s v=""/>
  </r>
  <r>
    <n v="446"/>
    <s v="41113633"/>
    <s v="Potenci&amp;#243;metro de 4.7k?, &amp;#177;20%,"/>
    <s v="1101855938"/>
    <s v="1"/>
    <d v="2025-04-02T00:00:00"/>
    <s v=""/>
    <s v="4800002981"/>
    <s v="60"/>
    <d v="2025-04-02T00:00:00"/>
    <s v=""/>
    <s v=""/>
    <d v="2025-04-03T00:00:00"/>
    <n v="0"/>
    <n v="0"/>
    <s v=""/>
    <n v="1"/>
    <n v="1"/>
    <n v="1"/>
    <n v="0"/>
    <n v="0"/>
    <n v="0"/>
    <s v="X"/>
    <s v="0.00"/>
    <s v=""/>
    <x v="0"/>
    <s v=""/>
    <s v="7904435"/>
    <s v=""/>
    <n v="0"/>
    <n v="0"/>
    <m/>
    <s v="7218|JA2585_1001"/>
    <n v="1"/>
    <s v="-"/>
    <m/>
    <s v="YES"/>
    <n v="1"/>
    <s v=""/>
    <s v=""/>
    <n v="0"/>
    <s v="X"/>
    <n v="1"/>
    <s v=""/>
    <s v=""/>
    <s v=""/>
    <s v=""/>
    <n v="4"/>
    <n v="0"/>
    <m/>
    <n v="-302"/>
    <n v="0"/>
    <s v=""/>
    <s v=""/>
  </r>
  <r>
    <n v="447"/>
    <s v="39121534"/>
    <s v="Luz piloto, Universal LED, di&amp;#225;metro"/>
    <s v="1101856109"/>
    <s v="1"/>
    <d v="2025-04-02T00:00:00"/>
    <s v=""/>
    <s v="4800002981"/>
    <s v="420"/>
    <d v="2025-04-02T00:00:00"/>
    <s v=""/>
    <s v=""/>
    <d v="2025-04-03T00:00:00"/>
    <n v="0"/>
    <n v="0"/>
    <s v=""/>
    <n v="1"/>
    <n v="1"/>
    <n v="1"/>
    <n v="0"/>
    <n v="0"/>
    <n v="0"/>
    <s v="X"/>
    <s v="0.00"/>
    <s v=""/>
    <x v="0"/>
    <s v=""/>
    <s v="6095701"/>
    <s v=""/>
    <n v="0"/>
    <n v="0"/>
    <m/>
    <s v="7218|JA2593_1001"/>
    <n v="1"/>
    <s v="-"/>
    <m/>
    <s v="YES"/>
    <n v="1"/>
    <s v=""/>
    <s v=""/>
    <n v="0"/>
    <s v="X"/>
    <n v="1"/>
    <s v=""/>
    <s v=""/>
    <s v=""/>
    <s v=""/>
    <n v="4"/>
    <n v="0"/>
    <m/>
    <n v="-302"/>
    <n v="0"/>
    <s v=""/>
    <s v=""/>
  </r>
  <r>
    <n v="448"/>
    <s v="39121402"/>
    <s v="Punto de toma de tierra para rack para p"/>
    <s v="1101856114"/>
    <s v="1"/>
    <d v="2025-04-02T00:00:00"/>
    <s v=""/>
    <s v="4800002981"/>
    <s v="430"/>
    <d v="2025-04-02T00:00:00"/>
    <s v=""/>
    <s v=""/>
    <d v="2025-04-03T00:00:00"/>
    <n v="0"/>
    <n v="0"/>
    <s v=""/>
    <n v="2"/>
    <n v="2"/>
    <n v="2"/>
    <n v="0"/>
    <n v="0"/>
    <n v="0"/>
    <s v="X"/>
    <s v="0.00"/>
    <s v=""/>
    <x v="0"/>
    <s v=""/>
    <s v="0392141"/>
    <s v=""/>
    <n v="0"/>
    <n v="0"/>
    <m/>
    <s v="7218|JA2593_1001"/>
    <n v="1"/>
    <s v="-"/>
    <m/>
    <s v="YES"/>
    <n v="2"/>
    <s v=""/>
    <s v=""/>
    <n v="0"/>
    <s v="X"/>
    <n v="1"/>
    <s v=""/>
    <s v=""/>
    <s v=""/>
    <s v=""/>
    <n v="4"/>
    <n v="0"/>
    <m/>
    <n v="-302"/>
    <n v="0"/>
    <s v=""/>
    <s v=""/>
  </r>
  <r>
    <n v="449"/>
    <s v="32000000"/>
    <s v="Mu&amp;#241;equera antiest&amp;#225;tica Encaje"/>
    <s v="1101856114"/>
    <s v="2"/>
    <d v="2025-04-02T00:00:00"/>
    <s v=""/>
    <s v="4800002981"/>
    <s v="440"/>
    <d v="2025-04-02T00:00:00"/>
    <s v=""/>
    <s v=""/>
    <d v="2025-04-03T00:00:00"/>
    <n v="0"/>
    <n v="0"/>
    <s v=""/>
    <n v="2"/>
    <n v="2"/>
    <n v="2"/>
    <n v="0"/>
    <n v="0"/>
    <n v="0"/>
    <s v="X"/>
    <s v="0.00"/>
    <s v=""/>
    <x v="0"/>
    <s v=""/>
    <s v="2517691"/>
    <s v=""/>
    <n v="0"/>
    <n v="0"/>
    <m/>
    <s v="7218|JA2593_1001"/>
    <n v="1"/>
    <s v="-"/>
    <m/>
    <s v="YES"/>
    <n v="2"/>
    <s v=""/>
    <s v=""/>
    <n v="0"/>
    <s v="X"/>
    <n v="1"/>
    <s v=""/>
    <s v=""/>
    <s v=""/>
    <s v=""/>
    <n v="4"/>
    <n v="0"/>
    <m/>
    <n v="-302"/>
    <n v="0"/>
    <s v=""/>
    <s v=""/>
  </r>
  <r>
    <n v="450"/>
    <s v="9999000322010"/>
    <s v="N.R. PANELES SIMULADORES"/>
    <s v="1101856565"/>
    <s v="1"/>
    <d v="2025-04-03T00:00:00"/>
    <s v=""/>
    <s v="4200605815"/>
    <s v="20"/>
    <d v="2025-04-04T00:00:00"/>
    <d v="2025-04-09T00:00:00"/>
    <s v=""/>
    <d v="2025-05-19T00:00:00"/>
    <n v="175"/>
    <n v="8"/>
    <s v="Liberado"/>
    <n v="1"/>
    <n v="1"/>
    <n v="1"/>
    <n v="0"/>
    <n v="0"/>
    <n v="0"/>
    <s v="X"/>
    <s v="0.00"/>
    <s v=""/>
    <x v="2"/>
    <s v=""/>
    <s v=""/>
    <s v=""/>
    <n v="0"/>
    <n v="0"/>
    <m/>
    <s v="7218|JA2583_1001"/>
    <n v="45"/>
    <s v="-"/>
    <m/>
    <s v="YES"/>
    <n v="1"/>
    <s v=""/>
    <s v=""/>
    <n v="0"/>
    <s v="X"/>
    <n v="1"/>
    <s v=""/>
    <s v=""/>
    <s v=""/>
    <s v=""/>
    <n v="4"/>
    <n v="0"/>
    <m/>
    <n v="-256"/>
    <n v="0"/>
    <s v=""/>
    <s v=""/>
  </r>
  <r>
    <n v="451"/>
    <s v="43202222"/>
    <s v="Cable DisplayPort negro StarTech.com, co"/>
    <s v="1101857469"/>
    <s v="1"/>
    <d v="2025-04-07T00:00:00"/>
    <s v=""/>
    <s v="4800002987"/>
    <s v="540"/>
    <d v="2025-04-04T00:00:00"/>
    <s v=""/>
    <s v=""/>
    <d v="2025-04-08T00:00:00"/>
    <n v="0"/>
    <n v="0"/>
    <s v=""/>
    <n v="1"/>
    <n v="1"/>
    <n v="1"/>
    <n v="0"/>
    <n v="0"/>
    <n v="0"/>
    <s v="X"/>
    <s v="0.00"/>
    <s v=""/>
    <x v="0"/>
    <s v=""/>
    <s v="2677818"/>
    <s v=""/>
    <n v="0"/>
    <n v="0"/>
    <m/>
    <s v="7218|JA2582_1001"/>
    <n v="4"/>
    <s v="-"/>
    <m/>
    <s v="YES"/>
    <n v="1"/>
    <s v=""/>
    <s v=""/>
    <n v="0"/>
    <s v="X"/>
    <n v="1"/>
    <s v=""/>
    <s v=""/>
    <s v=""/>
    <s v=""/>
    <n v="4"/>
    <n v="0"/>
    <m/>
    <n v="-297"/>
    <n v="0"/>
    <s v=""/>
    <s v=""/>
  </r>
  <r>
    <n v="452"/>
    <s v="43202222"/>
    <s v="Cable DisplayPort negro StarTech.com, co"/>
    <s v="1101858156"/>
    <s v="1"/>
    <d v="2025-04-08T00:00:00"/>
    <s v=""/>
    <s v="4800002989"/>
    <s v="270"/>
    <d v="2025-04-07T00:00:00"/>
    <s v=""/>
    <s v=""/>
    <d v="2025-04-09T00:00:00"/>
    <n v="0"/>
    <n v="0"/>
    <s v=""/>
    <n v="1"/>
    <n v="1"/>
    <n v="1"/>
    <n v="0"/>
    <n v="0"/>
    <n v="0"/>
    <s v="X"/>
    <s v="0.00"/>
    <s v=""/>
    <x v="0"/>
    <s v=""/>
    <s v="2677818"/>
    <s v=""/>
    <n v="0"/>
    <n v="0"/>
    <m/>
    <s v="7218|JA2593_1001"/>
    <n v="2"/>
    <s v="-"/>
    <m/>
    <s v="YES"/>
    <n v="1"/>
    <s v=""/>
    <s v=""/>
    <n v="0"/>
    <s v="X"/>
    <n v="1"/>
    <s v=""/>
    <s v=""/>
    <s v=""/>
    <s v=""/>
    <n v="4"/>
    <n v="0"/>
    <m/>
    <n v="-296"/>
    <n v="0"/>
    <s v=""/>
    <s v=""/>
  </r>
  <r>
    <n v="453"/>
    <s v="1359900000500"/>
    <s v="COMPRA DIRECTA ELECTRICOS/ELECTRONICOS"/>
    <s v="1101858741"/>
    <s v="1"/>
    <d v="2025-04-09T00:00:00"/>
    <s v=""/>
    <s v="4200607085"/>
    <s v="10"/>
    <d v="2025-04-11T00:00:00"/>
    <d v="2025-04-21T00:00:00"/>
    <s v=""/>
    <d v="2025-04-25T00:00:00"/>
    <n v="30"/>
    <n v="8"/>
    <s v="Liberado"/>
    <n v="1"/>
    <n v="10"/>
    <n v="10"/>
    <n v="0"/>
    <n v="0"/>
    <n v="0"/>
    <s v="X"/>
    <s v="0.00"/>
    <s v=""/>
    <x v="4"/>
    <s v="OTROS FABRICANTES"/>
    <s v="1359900000500"/>
    <s v=""/>
    <n v="0"/>
    <n v="0"/>
    <m/>
    <s v="7218|JA2593_1001"/>
    <n v="14"/>
    <s v="-"/>
    <m/>
    <s v="YES"/>
    <n v="10"/>
    <s v=""/>
    <s v=""/>
    <n v="0"/>
    <s v="X"/>
    <n v="1"/>
    <s v=""/>
    <s v=""/>
    <s v=""/>
    <s v=""/>
    <n v="4"/>
    <n v="0"/>
    <m/>
    <n v="-280"/>
    <n v="0"/>
    <s v=""/>
    <s v=""/>
  </r>
  <r>
    <n v="454"/>
    <s v="39121332"/>
    <s v="Caja de conexiones Legrand 0 920 12, 7,"/>
    <s v="1101861627"/>
    <s v="1"/>
    <d v="2025-04-22T00:00:00"/>
    <s v=""/>
    <s v="4800003010"/>
    <s v="460"/>
    <d v="2025-04-22T00:00:00"/>
    <s v=""/>
    <s v=""/>
    <d v="2025-04-23T00:00:00"/>
    <n v="0"/>
    <n v="0"/>
    <s v=""/>
    <n v="1"/>
    <n v="1"/>
    <n v="1"/>
    <n v="0"/>
    <n v="0"/>
    <n v="0"/>
    <s v="X"/>
    <s v="0.00"/>
    <s v=""/>
    <x v="0"/>
    <s v=""/>
    <s v="3982488"/>
    <s v=""/>
    <n v="0"/>
    <n v="0"/>
    <m/>
    <s v="7218|JA2582_1001"/>
    <n v="1"/>
    <s v="-"/>
    <m/>
    <s v="YES"/>
    <n v="1"/>
    <s v=""/>
    <s v=""/>
    <n v="0"/>
    <s v="X"/>
    <n v="1"/>
    <s v=""/>
    <s v=""/>
    <s v=""/>
    <s v=""/>
    <n v="4"/>
    <n v="0"/>
    <m/>
    <n v="-282"/>
    <n v="0"/>
    <s v=""/>
    <s v=""/>
  </r>
  <r>
    <n v="455"/>
    <s v="31161518"/>
    <s v="Tornillo Allen de cabeza cil&amp;#237;ndrica"/>
    <s v="1101861969"/>
    <s v="1"/>
    <d v="2025-04-23T00:00:00"/>
    <s v=""/>
    <s v="4800003013"/>
    <s v="620"/>
    <d v="2025-04-22T00:00:00"/>
    <s v=""/>
    <s v=""/>
    <d v="2025-04-24T00:00:00"/>
    <n v="0"/>
    <n v="0"/>
    <s v=""/>
    <n v="1"/>
    <n v="1"/>
    <n v="1"/>
    <n v="0"/>
    <n v="0"/>
    <n v="0"/>
    <s v="X"/>
    <s v="0.00"/>
    <s v=""/>
    <x v="0"/>
    <s v=""/>
    <s v="1247350"/>
    <s v=""/>
    <n v="0"/>
    <n v="0"/>
    <m/>
    <s v="7218|S24B05_S1071"/>
    <n v="2"/>
    <s v="-"/>
    <m/>
    <s v="YES"/>
    <n v="1"/>
    <s v=""/>
    <s v=""/>
    <n v="0"/>
    <s v="X"/>
    <n v="1"/>
    <s v=""/>
    <s v=""/>
    <s v=""/>
    <s v=""/>
    <n v="4"/>
    <n v="0"/>
    <m/>
    <n v="-281"/>
    <n v="0"/>
    <s v=""/>
    <s v=""/>
  </r>
  <r>
    <n v="456"/>
    <s v="31161618"/>
    <s v="Varillas Roscada, RS PRO, Galvanizado, A"/>
    <s v="1101861969"/>
    <s v="2"/>
    <d v="2025-04-23T00:00:00"/>
    <s v=""/>
    <s v="4800003013"/>
    <s v="630"/>
    <d v="2025-04-22T00:00:00"/>
    <s v=""/>
    <s v=""/>
    <d v="2025-04-24T00:00:00"/>
    <n v="0"/>
    <n v="0"/>
    <s v=""/>
    <n v="1"/>
    <n v="1"/>
    <n v="1"/>
    <n v="0"/>
    <n v="0"/>
    <n v="0"/>
    <s v="X"/>
    <s v="0.00"/>
    <s v=""/>
    <x v="0"/>
    <s v=""/>
    <s v="1757007"/>
    <s v=""/>
    <n v="0"/>
    <n v="0"/>
    <m/>
    <s v="7218|S24B05_S1071"/>
    <n v="2"/>
    <s v="-"/>
    <m/>
    <s v="YES"/>
    <n v="1"/>
    <s v=""/>
    <s v=""/>
    <n v="0"/>
    <s v="X"/>
    <n v="1"/>
    <s v=""/>
    <s v=""/>
    <s v=""/>
    <s v=""/>
    <n v="4"/>
    <n v="0"/>
    <m/>
    <n v="-281"/>
    <n v="0"/>
    <s v=""/>
    <s v=""/>
  </r>
  <r>
    <n v="457"/>
    <s v="32000000"/>
    <s v="Conector circular MIL-C-38999 serie III"/>
    <s v="1101862318"/>
    <s v="1"/>
    <d v="2025-04-23T00:00:00"/>
    <s v=""/>
    <s v="4800003017"/>
    <s v="60"/>
    <d v="2025-04-23T00:00:00"/>
    <s v=""/>
    <s v=""/>
    <d v="2025-04-24T00:00:00"/>
    <n v="0"/>
    <n v="0"/>
    <s v=""/>
    <n v="5"/>
    <n v="5"/>
    <n v="5"/>
    <n v="0"/>
    <n v="0"/>
    <n v="0"/>
    <s v="X"/>
    <s v="0.00"/>
    <s v=""/>
    <x v="0"/>
    <s v=""/>
    <s v="2804849"/>
    <s v=""/>
    <n v="0"/>
    <n v="0"/>
    <m/>
    <s v="7218|JA2582_1001"/>
    <n v="1"/>
    <s v="-"/>
    <m/>
    <s v="YES"/>
    <n v="5"/>
    <s v=""/>
    <s v=""/>
    <n v="0"/>
    <s v="X"/>
    <n v="1"/>
    <s v=""/>
    <s v=""/>
    <s v=""/>
    <s v=""/>
    <n v="4"/>
    <n v="0"/>
    <m/>
    <n v="-281"/>
    <n v="0"/>
    <s v=""/>
    <s v=""/>
  </r>
  <r>
    <n v="458"/>
    <s v="32000000"/>
    <s v="Mu&amp;#241;equera antiest&amp;#225;tica Encaje"/>
    <s v="1101862318"/>
    <s v="2"/>
    <d v="2025-04-23T00:00:00"/>
    <s v=""/>
    <s v="4800003017"/>
    <s v="70"/>
    <d v="2025-04-23T00:00:00"/>
    <s v=""/>
    <s v=""/>
    <d v="2025-04-24T00:00:00"/>
    <n v="0"/>
    <n v="0"/>
    <s v=""/>
    <n v="4"/>
    <n v="4"/>
    <n v="4"/>
    <n v="0"/>
    <n v="0"/>
    <n v="0"/>
    <s v="X"/>
    <s v="0.00"/>
    <s v=""/>
    <x v="0"/>
    <s v=""/>
    <s v="2517691"/>
    <s v=""/>
    <n v="0"/>
    <n v="0"/>
    <m/>
    <s v="7218|JA2582_1001"/>
    <n v="1"/>
    <s v="-"/>
    <m/>
    <s v="YES"/>
    <n v="4"/>
    <s v=""/>
    <s v=""/>
    <n v="0"/>
    <s v="X"/>
    <n v="1"/>
    <s v=""/>
    <s v=""/>
    <s v=""/>
    <s v=""/>
    <n v="4"/>
    <n v="0"/>
    <m/>
    <n v="-281"/>
    <n v="0"/>
    <s v=""/>
    <s v=""/>
  </r>
  <r>
    <n v="459"/>
    <s v="32121618"/>
    <s v="Resistencia TE Connectivity, de 250? &amp;#1"/>
    <s v="1101862318"/>
    <s v="3"/>
    <d v="2025-04-23T00:00:00"/>
    <s v=""/>
    <s v="4800003017"/>
    <s v="80"/>
    <d v="2025-04-23T00:00:00"/>
    <s v=""/>
    <s v=""/>
    <d v="2025-04-24T00:00:00"/>
    <n v="0"/>
    <n v="0"/>
    <s v=""/>
    <n v="100"/>
    <n v="100"/>
    <n v="100"/>
    <n v="0"/>
    <n v="0"/>
    <n v="0"/>
    <s v="X"/>
    <s v="0.00"/>
    <s v=""/>
    <x v="0"/>
    <s v=""/>
    <s v="1355198"/>
    <s v=""/>
    <n v="0"/>
    <n v="0"/>
    <m/>
    <s v="7218|JA2582_1001"/>
    <n v="1"/>
    <s v="-"/>
    <m/>
    <s v="YES"/>
    <n v="100"/>
    <s v=""/>
    <s v=""/>
    <n v="0"/>
    <s v="X"/>
    <n v="1"/>
    <s v=""/>
    <s v=""/>
    <s v=""/>
    <s v=""/>
    <n v="4"/>
    <n v="0"/>
    <m/>
    <n v="-281"/>
    <n v="0"/>
    <s v=""/>
    <s v=""/>
  </r>
  <r>
    <n v="460"/>
    <s v="26121522"/>
    <s v="Cable para Entornos Hostiles TE Connecti"/>
    <s v="1101862318"/>
    <s v="4"/>
    <d v="2025-04-23T00:00:00"/>
    <s v=""/>
    <s v="4800003017"/>
    <s v="90"/>
    <d v="2025-04-23T00:00:00"/>
    <s v=""/>
    <s v=""/>
    <d v="2025-04-24T00:00:00"/>
    <n v="0"/>
    <n v="0"/>
    <s v=""/>
    <n v="1"/>
    <n v="1"/>
    <n v="1"/>
    <n v="0"/>
    <n v="0"/>
    <n v="0"/>
    <s v="X"/>
    <s v="0.00"/>
    <s v=""/>
    <x v="0"/>
    <s v=""/>
    <s v="3299483"/>
    <s v=""/>
    <n v="0"/>
    <n v="0"/>
    <m/>
    <s v="7218|JA2582_1001"/>
    <n v="1"/>
    <s v="-"/>
    <m/>
    <s v="YES"/>
    <n v="1"/>
    <s v=""/>
    <s v=""/>
    <n v="0"/>
    <s v="X"/>
    <n v="1"/>
    <s v=""/>
    <s v=""/>
    <s v=""/>
    <s v=""/>
    <n v="4"/>
    <n v="0"/>
    <m/>
    <n v="-281"/>
    <n v="0"/>
    <s v=""/>
    <s v=""/>
  </r>
  <r>
    <n v="461"/>
    <s v="26121522"/>
    <s v="Cable de conexi&amp;#243;n TE Connectivity M"/>
    <s v="1101862318"/>
    <s v="5"/>
    <d v="2025-04-23T00:00:00"/>
    <s v=""/>
    <s v="4800003017"/>
    <s v="100"/>
    <d v="2025-04-23T00:00:00"/>
    <s v=""/>
    <s v=""/>
    <d v="2025-04-24T00:00:00"/>
    <n v="0"/>
    <n v="0"/>
    <s v=""/>
    <n v="1"/>
    <n v="1"/>
    <n v="1"/>
    <n v="0"/>
    <n v="0"/>
    <n v="0"/>
    <s v="X"/>
    <s v="0.00"/>
    <s v=""/>
    <x v="0"/>
    <s v=""/>
    <s v="1135826"/>
    <s v=""/>
    <n v="0"/>
    <n v="0"/>
    <m/>
    <s v="7218|JA2582_1001"/>
    <n v="1"/>
    <s v="-"/>
    <m/>
    <s v="YES"/>
    <n v="1"/>
    <s v=""/>
    <s v=""/>
    <n v="0"/>
    <s v="X"/>
    <n v="1"/>
    <s v=""/>
    <s v=""/>
    <s v=""/>
    <s v=""/>
    <n v="4"/>
    <n v="0"/>
    <m/>
    <n v="-281"/>
    <n v="0"/>
    <s v=""/>
    <s v=""/>
  </r>
  <r>
    <n v="462"/>
    <s v=""/>
    <s v="TRABAJOS MONTAJE SIM H175"/>
    <s v="1101862638"/>
    <s v="1"/>
    <d v="2025-04-24T00:00:00"/>
    <s v=""/>
    <s v="4300344953"/>
    <s v="10"/>
    <d v="2025-04-24T00:00:00"/>
    <d v="2025-04-25T00:00:00"/>
    <s v=""/>
    <d v="2025-05-24T00:00:00"/>
    <n v="0"/>
    <n v="0"/>
    <s v="Liberado"/>
    <n v="1"/>
    <n v="1"/>
    <n v="0"/>
    <n v="0"/>
    <n v="0"/>
    <n v="0"/>
    <s v="X"/>
    <s v="0.00"/>
    <s v=""/>
    <x v="3"/>
    <s v=""/>
    <s v=""/>
    <s v=""/>
    <n v="0"/>
    <n v="0"/>
    <m/>
    <s v="7218|JA2593_1001"/>
    <n v="30"/>
    <s v="-"/>
    <m/>
    <s v="YES"/>
    <n v="0"/>
    <s v=""/>
    <s v=""/>
    <n v="0"/>
    <s v="X"/>
    <n v="1"/>
    <s v=""/>
    <s v=""/>
    <s v=""/>
    <s v=""/>
    <n v="4"/>
    <n v="0"/>
    <m/>
    <n v="-251"/>
    <n v="0"/>
    <s v=""/>
    <s v=""/>
  </r>
  <r>
    <n v="463"/>
    <s v="1359900000500"/>
    <s v="COMPRA DIRECTA ELECTRICOS/ELECTRONICOS"/>
    <s v="1101864124"/>
    <s v="1"/>
    <d v="2025-04-29T00:00:00"/>
    <s v=""/>
    <s v="4200608928"/>
    <s v="10"/>
    <d v="2025-04-30T00:00:00"/>
    <d v="2025-05-05T00:00:00"/>
    <s v=""/>
    <d v="2025-05-14T00:00:00"/>
    <n v="30"/>
    <n v="8"/>
    <s v="Liberado"/>
    <n v="1"/>
    <n v="1"/>
    <n v="1"/>
    <n v="0"/>
    <n v="0"/>
    <n v="0"/>
    <s v="X"/>
    <s v="0.00"/>
    <s v=""/>
    <x v="6"/>
    <s v="OTROS FABRICANTES"/>
    <s v="1359900000500"/>
    <s v=""/>
    <n v="0"/>
    <n v="0"/>
    <m/>
    <s v="7218|JA2582_1001"/>
    <n v="14"/>
    <s v="-"/>
    <m/>
    <s v="YES"/>
    <n v="1"/>
    <s v=""/>
    <s v=""/>
    <n v="0"/>
    <s v="X"/>
    <n v="1"/>
    <s v=""/>
    <s v=""/>
    <s v=""/>
    <s v=""/>
    <n v="4"/>
    <n v="0"/>
    <m/>
    <n v="-261"/>
    <n v="0"/>
    <s v=""/>
    <s v=""/>
  </r>
  <r>
    <n v="464"/>
    <s v="1359900000500"/>
    <s v="COMPRA DIRECTA ELECTRICOS/ELECTRONICOS"/>
    <s v="1101864402"/>
    <s v="1"/>
    <d v="2025-04-30T00:00:00"/>
    <s v=""/>
    <s v="4200609201"/>
    <s v="10"/>
    <d v="2025-05-05T00:00:00"/>
    <d v="2025-05-05T00:00:00"/>
    <s v=""/>
    <d v="2025-05-19T00:00:00"/>
    <n v="30"/>
    <n v="8"/>
    <s v="Liberado"/>
    <n v="1"/>
    <n v="20"/>
    <n v="20"/>
    <n v="0"/>
    <n v="0"/>
    <n v="0"/>
    <s v="X"/>
    <s v="0.00"/>
    <s v=""/>
    <x v="6"/>
    <s v="OTROS FABRICANTES"/>
    <s v="1359900000500"/>
    <s v=""/>
    <n v="0"/>
    <n v="0"/>
    <m/>
    <s v="7218|JA2582_1001"/>
    <n v="14"/>
    <s v="-"/>
    <m/>
    <s v="YES"/>
    <n v="20"/>
    <s v=""/>
    <s v=""/>
    <n v="0"/>
    <s v="X"/>
    <n v="1"/>
    <s v=""/>
    <s v=""/>
    <s v=""/>
    <s v=""/>
    <n v="4"/>
    <n v="0"/>
    <m/>
    <n v="-256"/>
    <n v="0"/>
    <s v=""/>
    <s v=""/>
  </r>
  <r>
    <n v="465"/>
    <s v="1359900000500"/>
    <s v="COMPRA DIRECTA ELECTRICOS/ELECTRONICOS"/>
    <s v="1101864402"/>
    <s v="2"/>
    <d v="2025-04-30T00:00:00"/>
    <s v=""/>
    <s v="4200609201"/>
    <s v="20"/>
    <d v="2025-05-05T00:00:00"/>
    <d v="2025-05-05T00:00:00"/>
    <s v=""/>
    <d v="2025-05-19T00:00:00"/>
    <n v="30"/>
    <n v="8"/>
    <s v="Liberado"/>
    <n v="1"/>
    <n v="2"/>
    <n v="2"/>
    <n v="0"/>
    <n v="0"/>
    <n v="0"/>
    <s v="X"/>
    <s v="0.00"/>
    <s v=""/>
    <x v="6"/>
    <s v="OTROS FABRICANTES"/>
    <s v="1359900000500"/>
    <s v=""/>
    <n v="0"/>
    <n v="0"/>
    <m/>
    <s v="7218|JA2582_1001"/>
    <n v="14"/>
    <s v="-"/>
    <m/>
    <s v="YES"/>
    <n v="2"/>
    <s v=""/>
    <s v=""/>
    <n v="0"/>
    <s v="X"/>
    <n v="1"/>
    <s v=""/>
    <s v=""/>
    <s v=""/>
    <s v=""/>
    <n v="4"/>
    <n v="0"/>
    <m/>
    <n v="-256"/>
    <n v="0"/>
    <s v=""/>
    <s v=""/>
  </r>
  <r>
    <n v="466"/>
    <s v=""/>
    <s v="TRABAJOS INFRASESTRUCTURA COSLADA NH90"/>
    <s v="1101865310"/>
    <s v="1"/>
    <d v="2025-05-05T00:00:00"/>
    <s v=""/>
    <s v="4300345640"/>
    <s v="10"/>
    <d v="2025-05-08T00:00:00"/>
    <d v="2025-05-09T00:00:00"/>
    <s v=""/>
    <d v="2025-05-28T00:00:00"/>
    <n v="0"/>
    <n v="0"/>
    <s v="Liberado"/>
    <n v="1"/>
    <n v="1"/>
    <n v="0"/>
    <n v="0"/>
    <n v="0"/>
    <n v="0"/>
    <s v="X"/>
    <s v="0.00"/>
    <s v=""/>
    <x v="20"/>
    <s v=""/>
    <s v=""/>
    <s v=""/>
    <n v="0"/>
    <n v="0"/>
    <m/>
    <s v="7218|JA2594_1001"/>
    <n v="20"/>
    <s v="-"/>
    <m/>
    <s v="YES"/>
    <n v="0"/>
    <s v=""/>
    <s v=""/>
    <n v="0"/>
    <s v="X"/>
    <n v="1"/>
    <s v=""/>
    <s v=""/>
    <s v=""/>
    <s v=""/>
    <n v="5"/>
    <n v="0"/>
    <m/>
    <n v="-247"/>
    <n v="0"/>
    <s v=""/>
    <s v=""/>
  </r>
  <r>
    <n v="467"/>
    <s v="39121708"/>
    <s v="Jumper Bar Phoenix Contact serie FBS 2-5"/>
    <s v="1101867478"/>
    <s v="1"/>
    <d v="2025-05-09T00:00:00"/>
    <s v=""/>
    <s v="4800003052"/>
    <s v="520"/>
    <d v="2025-05-09T00:00:00"/>
    <s v=""/>
    <s v=""/>
    <d v="2025-05-10T00:00:00"/>
    <n v="0"/>
    <n v="0"/>
    <s v=""/>
    <n v="10"/>
    <n v="10"/>
    <n v="10"/>
    <n v="0"/>
    <n v="0"/>
    <n v="0"/>
    <s v="X"/>
    <s v="0.00"/>
    <s v=""/>
    <x v="0"/>
    <s v=""/>
    <s v="6879792"/>
    <s v=""/>
    <n v="0"/>
    <n v="0"/>
    <m/>
    <s v="7218|JA2582_1001"/>
    <n v="1"/>
    <s v="-"/>
    <m/>
    <s v="YES"/>
    <n v="10"/>
    <s v=""/>
    <s v=""/>
    <n v="0"/>
    <s v="X"/>
    <n v="1"/>
    <s v=""/>
    <s v=""/>
    <s v=""/>
    <s v=""/>
    <n v="5"/>
    <n v="0"/>
    <m/>
    <n v="-265"/>
    <n v="0"/>
    <s v=""/>
    <s v=""/>
  </r>
  <r>
    <n v="468"/>
    <s v=""/>
    <s v="JOSÉ MARÍA CHAVERO"/>
    <s v="1101869421"/>
    <s v="1"/>
    <d v="2025-05-15T00:00:00"/>
    <s v=""/>
    <s v="4300346317"/>
    <s v="10"/>
    <d v="2025-05-20T00:00:00"/>
    <d v="2025-05-21T00:00:00"/>
    <s v=""/>
    <d v="2025-07-31T00:00:00"/>
    <n v="0"/>
    <n v="0"/>
    <s v="Liberado"/>
    <n v="1"/>
    <n v="1"/>
    <n v="0"/>
    <n v="0"/>
    <n v="0"/>
    <n v="0"/>
    <s v=""/>
    <s v="0.00"/>
    <s v=""/>
    <x v="30"/>
    <s v=""/>
    <s v=""/>
    <s v=""/>
    <n v="0"/>
    <n v="0"/>
    <m/>
    <s v="7218|JA2594_1001"/>
    <n v="72"/>
    <s v="-"/>
    <m/>
    <s v=""/>
    <s v=""/>
    <s v=""/>
    <s v=""/>
    <n v="1"/>
    <s v=""/>
    <n v="0"/>
    <s v=""/>
    <s v=""/>
    <s v=""/>
    <s v=""/>
    <n v="5"/>
    <n v="1"/>
    <m/>
    <n v="-183"/>
    <n v="0"/>
    <s v=""/>
    <s v=""/>
  </r>
  <r>
    <n v="469"/>
    <s v="1359900000500"/>
    <s v="COMPRA DIRECTA ELECTRICOS/ELECTRONICOS"/>
    <s v="1101869602"/>
    <s v="1"/>
    <d v="2025-05-15T00:00:00"/>
    <s v=""/>
    <s v="4200611095"/>
    <s v="30"/>
    <d v="2025-05-16T00:00:00"/>
    <d v="2025-05-16T00:00:00"/>
    <s v=""/>
    <d v="2025-05-30T00:00:00"/>
    <n v="30"/>
    <n v="8"/>
    <s v="Liberado"/>
    <n v="1"/>
    <n v="1"/>
    <n v="1"/>
    <n v="0"/>
    <n v="0"/>
    <n v="0"/>
    <s v="X"/>
    <s v="0.00"/>
    <s v=""/>
    <x v="6"/>
    <s v="OTROS FABRICANTES"/>
    <s v="1359900000500"/>
    <s v=""/>
    <n v="0"/>
    <n v="0"/>
    <m/>
    <s v="7218|JA2582_1001"/>
    <n v="14"/>
    <s v="-"/>
    <m/>
    <s v="YES"/>
    <n v="1"/>
    <s v=""/>
    <s v=""/>
    <n v="0"/>
    <s v="X"/>
    <n v="1"/>
    <s v=""/>
    <s v=""/>
    <s v=""/>
    <s v=""/>
    <n v="5"/>
    <n v="0"/>
    <m/>
    <n v="-245"/>
    <n v="0"/>
    <s v=""/>
    <s v=""/>
  </r>
  <r>
    <n v="470"/>
    <s v="1709800000500"/>
    <s v="COMPRA DIRECTA FERRETERIA Y HERRAMIENTAS"/>
    <s v="1101870648"/>
    <s v="1"/>
    <d v="2025-05-19T00:00:00"/>
    <s v=""/>
    <s v="4200612503"/>
    <s v="10"/>
    <d v="2025-05-26T00:00:00"/>
    <d v="2025-05-26T00:00:00"/>
    <s v=""/>
    <d v="2025-06-09T00:00:00"/>
    <n v="30"/>
    <n v="8"/>
    <s v="Liberado"/>
    <n v="1"/>
    <n v="13"/>
    <n v="13"/>
    <n v="0"/>
    <n v="0"/>
    <n v="0"/>
    <s v="X"/>
    <s v="0.00"/>
    <s v=""/>
    <x v="23"/>
    <s v="OTROS FABRICANTES"/>
    <s v="1709800000500"/>
    <s v=""/>
    <n v="0"/>
    <n v="0"/>
    <m/>
    <s v="7218|JA2594_1001"/>
    <n v="14"/>
    <s v="-"/>
    <m/>
    <s v="YES"/>
    <n v="13"/>
    <s v=""/>
    <s v=""/>
    <n v="0"/>
    <s v="X"/>
    <n v="1"/>
    <s v=""/>
    <s v=""/>
    <s v=""/>
    <s v=""/>
    <n v="5"/>
    <n v="0"/>
    <m/>
    <n v="-235"/>
    <n v="0"/>
    <s v=""/>
    <s v=""/>
  </r>
  <r>
    <n v="471"/>
    <s v="1709800000500"/>
    <s v="COMPRA DIRECTA FERRETERIA Y HERRAMIENTAS"/>
    <s v="1101870648"/>
    <s v="2"/>
    <d v="2025-05-19T00:00:00"/>
    <s v=""/>
    <s v="4200612503"/>
    <s v="20"/>
    <d v="2025-05-26T00:00:00"/>
    <d v="2025-05-26T00:00:00"/>
    <s v=""/>
    <d v="2025-06-09T00:00:00"/>
    <n v="30"/>
    <n v="8"/>
    <s v="Liberado"/>
    <n v="1"/>
    <n v="20"/>
    <n v="20"/>
    <n v="0"/>
    <n v="0"/>
    <n v="0"/>
    <s v="X"/>
    <s v="0.00"/>
    <s v=""/>
    <x v="23"/>
    <s v="OTROS FABRICANTES"/>
    <s v="1709800000500"/>
    <s v=""/>
    <n v="0"/>
    <n v="0"/>
    <m/>
    <s v="7218|JA2594_1001"/>
    <n v="14"/>
    <s v="-"/>
    <m/>
    <s v="YES"/>
    <n v="20"/>
    <s v=""/>
    <s v=""/>
    <n v="0"/>
    <s v="X"/>
    <n v="1"/>
    <s v=""/>
    <s v=""/>
    <s v=""/>
    <s v=""/>
    <n v="5"/>
    <n v="0"/>
    <m/>
    <n v="-235"/>
    <n v="0"/>
    <s v=""/>
    <s v=""/>
  </r>
  <r>
    <n v="472"/>
    <s v="1709800000500"/>
    <s v="COMPRA DIRECTA FERRETERIA Y HERRAMIENTAS"/>
    <s v="1101870648"/>
    <s v="3"/>
    <d v="2025-05-19T00:00:00"/>
    <s v=""/>
    <s v="4200612503"/>
    <s v="30"/>
    <d v="2025-05-26T00:00:00"/>
    <d v="2025-05-26T00:00:00"/>
    <s v=""/>
    <d v="2025-06-09T00:00:00"/>
    <n v="30"/>
    <n v="8"/>
    <s v="Liberado"/>
    <n v="1"/>
    <n v="6"/>
    <n v="6"/>
    <n v="0"/>
    <n v="0"/>
    <n v="0"/>
    <s v="X"/>
    <s v="0.00"/>
    <s v=""/>
    <x v="23"/>
    <s v="OTROS FABRICANTES"/>
    <s v="1709800000500"/>
    <s v=""/>
    <n v="0"/>
    <n v="0"/>
    <m/>
    <s v="7218|JA2594_1001"/>
    <n v="14"/>
    <s v="-"/>
    <m/>
    <s v="YES"/>
    <n v="6"/>
    <s v=""/>
    <s v=""/>
    <n v="0"/>
    <s v="X"/>
    <n v="1"/>
    <s v=""/>
    <s v=""/>
    <s v=""/>
    <s v=""/>
    <n v="5"/>
    <n v="0"/>
    <m/>
    <n v="-235"/>
    <n v="0"/>
    <s v=""/>
    <s v=""/>
  </r>
  <r>
    <n v="473"/>
    <s v="1709800000500"/>
    <s v="COMPRA DIRECTA FERRETERIA Y HERRAMIENTAS"/>
    <s v="1101870648"/>
    <s v="4"/>
    <d v="2025-05-19T00:00:00"/>
    <s v=""/>
    <s v="4200612503"/>
    <s v="40"/>
    <d v="2025-05-26T00:00:00"/>
    <d v="2025-05-26T00:00:00"/>
    <s v=""/>
    <d v="2025-06-09T00:00:00"/>
    <n v="30"/>
    <n v="8"/>
    <s v="Liberado"/>
    <n v="1"/>
    <n v="6"/>
    <n v="6"/>
    <n v="0"/>
    <n v="0"/>
    <n v="0"/>
    <s v="X"/>
    <s v="0.00"/>
    <s v=""/>
    <x v="23"/>
    <s v="OTROS FABRICANTES"/>
    <s v="1709800000500"/>
    <s v=""/>
    <n v="0"/>
    <n v="0"/>
    <m/>
    <s v="7218|JA2594_1001"/>
    <n v="14"/>
    <s v="-"/>
    <m/>
    <s v="YES"/>
    <n v="6"/>
    <s v=""/>
    <s v=""/>
    <n v="0"/>
    <s v="X"/>
    <n v="1"/>
    <s v=""/>
    <s v=""/>
    <s v=""/>
    <s v=""/>
    <n v="5"/>
    <n v="0"/>
    <m/>
    <n v="-235"/>
    <n v="0"/>
    <s v=""/>
    <s v=""/>
  </r>
  <r>
    <n v="474"/>
    <s v="43211503"/>
    <s v="Kingston ValueRAM - DDR4 - m�dulo - 16 G"/>
    <s v="1101870650"/>
    <s v="1"/>
    <d v="2025-05-19T00:00:00"/>
    <s v=""/>
    <s v="4800003053"/>
    <s v="690"/>
    <d v="2025-05-10T00:00:00"/>
    <s v=""/>
    <s v=""/>
    <d v="2025-05-20T00:00:00"/>
    <n v="0"/>
    <n v="0"/>
    <s v=""/>
    <n v="1"/>
    <n v="1"/>
    <n v="1"/>
    <n v="0"/>
    <n v="0"/>
    <n v="0"/>
    <s v="X"/>
    <s v="0.00"/>
    <s v=""/>
    <x v="21"/>
    <s v=""/>
    <s v="5490987"/>
    <s v=""/>
    <n v="0"/>
    <n v="0"/>
    <m/>
    <s v="7218|JA2594_1001"/>
    <n v="10"/>
    <s v="-"/>
    <m/>
    <s v="YES"/>
    <n v="1"/>
    <s v=""/>
    <s v=""/>
    <n v="0"/>
    <s v="X"/>
    <n v="1"/>
    <s v=""/>
    <s v=""/>
    <s v=""/>
    <s v=""/>
    <n v="5"/>
    <n v="0"/>
    <m/>
    <n v="-255"/>
    <n v="0"/>
    <s v=""/>
    <s v=""/>
  </r>
  <r>
    <n v="475"/>
    <s v="31211904"/>
    <s v="Brocha para pintura Loctite  con punta p"/>
    <s v="1101871032"/>
    <s v="1"/>
    <d v="2025-05-20T00:00:00"/>
    <s v=""/>
    <s v="4800003072"/>
    <s v="650"/>
    <d v="2025-05-20T00:00:00"/>
    <s v=""/>
    <s v=""/>
    <d v="2025-05-21T00:00:00"/>
    <n v="0"/>
    <n v="0"/>
    <s v=""/>
    <n v="3"/>
    <n v="3"/>
    <n v="3"/>
    <n v="0"/>
    <n v="0"/>
    <n v="0"/>
    <s v="X"/>
    <s v="0.00"/>
    <s v=""/>
    <x v="0"/>
    <s v=""/>
    <s v="2907745"/>
    <s v=""/>
    <n v="0"/>
    <n v="0"/>
    <m/>
    <s v="7218|S24B05_S1071"/>
    <n v="1"/>
    <s v="-"/>
    <m/>
    <s v="YES"/>
    <n v="3"/>
    <s v=""/>
    <s v=""/>
    <n v="0"/>
    <s v="X"/>
    <n v="1"/>
    <s v=""/>
    <s v=""/>
    <s v=""/>
    <s v=""/>
    <n v="5"/>
    <n v="0"/>
    <m/>
    <n v="-254"/>
    <n v="0"/>
    <s v=""/>
    <s v=""/>
  </r>
  <r>
    <n v="476"/>
    <s v="46182002"/>
    <s v="Mascarillas desechables FFP1 9312+, seri"/>
    <s v="1101871032"/>
    <s v="2"/>
    <d v="2025-05-20T00:00:00"/>
    <s v=""/>
    <s v="4800003072"/>
    <s v="660"/>
    <d v="2025-05-20T00:00:00"/>
    <s v=""/>
    <s v=""/>
    <d v="2025-05-21T00:00:00"/>
    <n v="0"/>
    <n v="0"/>
    <s v=""/>
    <n v="1"/>
    <n v="1"/>
    <n v="1"/>
    <n v="0"/>
    <n v="0"/>
    <n v="0"/>
    <s v="X"/>
    <s v="0.00"/>
    <s v=""/>
    <x v="0"/>
    <s v=""/>
    <s v="7660378"/>
    <s v=""/>
    <n v="0"/>
    <n v="0"/>
    <m/>
    <s v="7218|S24B05_S1071"/>
    <n v="1"/>
    <s v="-"/>
    <m/>
    <s v="YES"/>
    <n v="1"/>
    <s v=""/>
    <s v=""/>
    <n v="0"/>
    <s v="X"/>
    <n v="1"/>
    <s v=""/>
    <s v=""/>
    <s v=""/>
    <s v=""/>
    <n v="5"/>
    <n v="0"/>
    <m/>
    <n v="-254"/>
    <n v="0"/>
    <s v=""/>
    <s v=""/>
  </r>
  <r>
    <n v="477"/>
    <s v="31161518"/>
    <s v="Tornillo Allen de cabeza cil&amp;#237;ndrica"/>
    <s v="1101871205"/>
    <s v="1"/>
    <d v="2025-05-20T00:00:00"/>
    <s v=""/>
    <s v="4800003073"/>
    <s v="30"/>
    <d v="2025-05-20T00:00:00"/>
    <s v=""/>
    <s v=""/>
    <d v="2025-05-21T00:00:00"/>
    <n v="0"/>
    <n v="0"/>
    <s v=""/>
    <n v="1"/>
    <n v="1"/>
    <n v="1"/>
    <n v="0"/>
    <n v="0"/>
    <n v="0"/>
    <s v="X"/>
    <s v="0.00"/>
    <s v=""/>
    <x v="0"/>
    <s v=""/>
    <s v="0293325"/>
    <s v=""/>
    <n v="0"/>
    <n v="0"/>
    <m/>
    <s v="7218|S24B05_S1071"/>
    <n v="1"/>
    <s v="-"/>
    <m/>
    <s v="YES"/>
    <n v="1"/>
    <s v=""/>
    <s v=""/>
    <n v="0"/>
    <s v="X"/>
    <n v="1"/>
    <s v=""/>
    <s v=""/>
    <s v=""/>
    <s v=""/>
    <n v="5"/>
    <n v="0"/>
    <m/>
    <n v="-254"/>
    <n v="0"/>
    <s v=""/>
    <s v=""/>
  </r>
  <r>
    <n v="478"/>
    <s v="1709800000500"/>
    <s v="COMPRA DIRECTA FERRETERIA Y HERRAMIENTAS"/>
    <s v="1101871581"/>
    <s v="1"/>
    <d v="2025-05-21T00:00:00"/>
    <s v=""/>
    <s v="4200612677"/>
    <s v="10"/>
    <d v="2025-05-27T00:00:00"/>
    <d v="2025-05-27T00:00:00"/>
    <s v=""/>
    <d v="2025-06-10T00:00:00"/>
    <n v="30"/>
    <n v="8"/>
    <s v="Liberado"/>
    <n v="1"/>
    <n v="1"/>
    <n v="1"/>
    <n v="0"/>
    <n v="0"/>
    <n v="0"/>
    <s v="X"/>
    <s v="0.00"/>
    <s v=""/>
    <x v="23"/>
    <s v="OTROS FABRICANTES"/>
    <s v="1709800000500"/>
    <s v=""/>
    <n v="0"/>
    <n v="0"/>
    <m/>
    <s v="7218|JA2594_1001"/>
    <n v="14"/>
    <s v="-"/>
    <m/>
    <s v="YES"/>
    <n v="1"/>
    <s v=""/>
    <s v=""/>
    <n v="0"/>
    <s v="X"/>
    <n v="1"/>
    <s v=""/>
    <s v=""/>
    <s v=""/>
    <s v=""/>
    <n v="5"/>
    <n v="0"/>
    <m/>
    <n v="-234"/>
    <n v="0"/>
    <s v=""/>
    <s v=""/>
  </r>
  <r>
    <n v="479"/>
    <s v=""/>
    <s v="TRABAJOS MONTAJE SIM H175"/>
    <s v="1101872115"/>
    <s v="1"/>
    <d v="2025-05-22T00:00:00"/>
    <s v=""/>
    <s v="4300346671"/>
    <s v="10"/>
    <d v="2025-05-26T00:00:00"/>
    <d v="2025-05-26T00:00:00"/>
    <s v=""/>
    <d v="2025-06-14T00:00:00"/>
    <n v="0"/>
    <n v="0"/>
    <s v="Liberado"/>
    <n v="1"/>
    <n v="1"/>
    <n v="0"/>
    <n v="0"/>
    <n v="0"/>
    <n v="0"/>
    <s v="X"/>
    <s v="0.00"/>
    <s v=""/>
    <x v="3"/>
    <s v=""/>
    <s v=""/>
    <s v=""/>
    <n v="0"/>
    <n v="0"/>
    <m/>
    <s v="7218|JA2593_1001"/>
    <n v="19"/>
    <s v="-"/>
    <m/>
    <s v="YES"/>
    <n v="0"/>
    <s v=""/>
    <s v=""/>
    <n v="0"/>
    <s v="X"/>
    <n v="1"/>
    <s v=""/>
    <s v=""/>
    <s v=""/>
    <s v=""/>
    <n v="5"/>
    <n v="0"/>
    <m/>
    <n v="-230"/>
    <n v="0"/>
    <s v=""/>
    <s v=""/>
  </r>
  <r>
    <n v="480"/>
    <s v="26121609"/>
    <s v="Cable telef&amp;#243;nico Decelect, 2 pares,"/>
    <s v="1101872649"/>
    <s v="1"/>
    <d v="2025-05-23T00:00:00"/>
    <s v=""/>
    <s v="4800003080"/>
    <s v="80"/>
    <d v="2025-05-23T00:00:00"/>
    <s v=""/>
    <s v=""/>
    <d v="2025-05-24T00:00:00"/>
    <n v="0"/>
    <n v="0"/>
    <s v=""/>
    <n v="1"/>
    <n v="1"/>
    <n v="1"/>
    <n v="0"/>
    <n v="0"/>
    <n v="0"/>
    <s v="X"/>
    <s v="0.00"/>
    <s v=""/>
    <x v="0"/>
    <s v=""/>
    <s v="5185667"/>
    <s v=""/>
    <n v="0"/>
    <n v="0"/>
    <m/>
    <s v="7218|JA2582_1001"/>
    <n v="1"/>
    <s v="-"/>
    <m/>
    <s v="YES"/>
    <n v="1"/>
    <s v=""/>
    <s v=""/>
    <n v="0"/>
    <s v="X"/>
    <n v="1"/>
    <s v=""/>
    <s v=""/>
    <s v=""/>
    <s v=""/>
    <n v="5"/>
    <n v="0"/>
    <m/>
    <n v="-251"/>
    <n v="0"/>
    <s v=""/>
    <s v=""/>
  </r>
  <r>
    <n v="481"/>
    <s v="31162906"/>
    <s v="Abrazadera HI-TORQUE de Acero inoxidable"/>
    <s v="1101873624"/>
    <s v="1"/>
    <d v="2025-05-27T00:00:00"/>
    <s v=""/>
    <s v="4800003085"/>
    <s v="120"/>
    <d v="2025-05-27T00:00:00"/>
    <s v=""/>
    <s v=""/>
    <d v="2025-05-28T00:00:00"/>
    <n v="0"/>
    <n v="0"/>
    <s v=""/>
    <n v="10"/>
    <n v="10"/>
    <n v="10"/>
    <n v="0"/>
    <n v="0"/>
    <n v="0"/>
    <s v="X"/>
    <s v="0.00"/>
    <s v=""/>
    <x v="0"/>
    <s v=""/>
    <s v="2682684"/>
    <s v=""/>
    <n v="0"/>
    <n v="0"/>
    <m/>
    <s v="7218|S24B05_S1071"/>
    <n v="1"/>
    <s v="-"/>
    <m/>
    <s v="YES"/>
    <n v="10"/>
    <s v=""/>
    <s v=""/>
    <n v="0"/>
    <s v="X"/>
    <n v="1"/>
    <s v=""/>
    <s v=""/>
    <s v=""/>
    <s v=""/>
    <n v="5"/>
    <n v="0"/>
    <m/>
    <n v="-247"/>
    <n v="0"/>
    <s v=""/>
    <s v=""/>
  </r>
  <r>
    <n v="482"/>
    <s v="1709800000500"/>
    <s v="COMPRA DIRECTA FERRETERIA Y HERRAMIENTAS"/>
    <s v="1101874504"/>
    <s v="1"/>
    <d v="2025-05-28T00:00:00"/>
    <s v=""/>
    <s v="4200613724"/>
    <s v="10"/>
    <d v="2025-06-02T00:00:00"/>
    <d v="2025-06-02T00:00:00"/>
    <s v=""/>
    <d v="2025-06-16T00:00:00"/>
    <n v="30"/>
    <n v="8"/>
    <s v="Liberado"/>
    <n v="1"/>
    <n v="1"/>
    <n v="1"/>
    <n v="0"/>
    <n v="0"/>
    <n v="0"/>
    <s v="X"/>
    <s v="0.00"/>
    <s v=""/>
    <x v="23"/>
    <s v="OTROS FABRICANTES"/>
    <s v="1709800000500"/>
    <s v=""/>
    <n v="0"/>
    <n v="0"/>
    <m/>
    <s v="7218|JA2594_1001"/>
    <n v="14"/>
    <s v="-"/>
    <m/>
    <s v="YES"/>
    <n v="1"/>
    <s v=""/>
    <s v=""/>
    <n v="0"/>
    <s v="X"/>
    <n v="1"/>
    <s v=""/>
    <s v=""/>
    <s v=""/>
    <s v=""/>
    <n v="5"/>
    <n v="0"/>
    <m/>
    <n v="-228"/>
    <n v="0"/>
    <s v=""/>
    <s v=""/>
  </r>
  <r>
    <n v="483"/>
    <s v="1709800000500"/>
    <s v="COMPRA DIRECTA FERRETERIA Y HERRAMIENTAS"/>
    <s v="1101874516"/>
    <s v="1"/>
    <d v="2025-05-28T00:00:00"/>
    <s v=""/>
    <s v="4200613726"/>
    <s v="10"/>
    <d v="2025-06-02T00:00:00"/>
    <d v="2025-06-02T00:00:00"/>
    <s v=""/>
    <d v="2025-06-16T00:00:00"/>
    <n v="30"/>
    <n v="8"/>
    <s v="Liberado"/>
    <n v="1"/>
    <n v="100"/>
    <n v="100"/>
    <n v="0"/>
    <n v="0"/>
    <n v="0"/>
    <s v="X"/>
    <s v="0.00"/>
    <s v=""/>
    <x v="23"/>
    <s v="OTROS FABRICANTES"/>
    <s v="1709800000500"/>
    <s v=""/>
    <n v="0"/>
    <n v="0"/>
    <m/>
    <s v="7218|JA2594_1001"/>
    <n v="14"/>
    <s v="-"/>
    <m/>
    <s v="YES"/>
    <n v="100"/>
    <s v=""/>
    <s v=""/>
    <n v="0"/>
    <s v="X"/>
    <n v="1"/>
    <s v=""/>
    <s v=""/>
    <s v=""/>
    <s v=""/>
    <n v="5"/>
    <n v="0"/>
    <m/>
    <n v="-228"/>
    <n v="0"/>
    <s v=""/>
    <s v=""/>
  </r>
  <r>
    <n v="484"/>
    <s v="47131821"/>
    <s v="Desengrasante industrial 3M Industrial D"/>
    <s v="1101874630"/>
    <s v="1"/>
    <d v="2025-05-28T00:00:00"/>
    <s v=""/>
    <s v="4800003089"/>
    <s v="590"/>
    <d v="2025-05-28T00:00:00"/>
    <s v=""/>
    <s v=""/>
    <d v="2025-05-29T00:00:00"/>
    <n v="0"/>
    <n v="0"/>
    <s v=""/>
    <n v="2"/>
    <n v="2"/>
    <n v="2"/>
    <n v="0"/>
    <n v="0"/>
    <n v="0"/>
    <s v="X"/>
    <s v="0.00"/>
    <s v=""/>
    <x v="0"/>
    <s v=""/>
    <s v="1921475"/>
    <s v=""/>
    <n v="0"/>
    <n v="0"/>
    <m/>
    <s v="7218|S24B05_S1071"/>
    <n v="1"/>
    <s v="-"/>
    <m/>
    <s v="YES"/>
    <n v="2"/>
    <s v=""/>
    <s v=""/>
    <n v="0"/>
    <s v="X"/>
    <n v="1"/>
    <s v=""/>
    <s v=""/>
    <s v=""/>
    <s v=""/>
    <n v="5"/>
    <n v="0"/>
    <m/>
    <n v="-246"/>
    <n v="0"/>
    <s v=""/>
    <s v=""/>
  </r>
  <r>
    <n v="485"/>
    <s v="1359900000500"/>
    <s v="COMPRA DIRECTA ELECTRICOS/ELECTRONICOS"/>
    <s v="1101875026"/>
    <s v="1"/>
    <d v="2025-05-29T00:00:00"/>
    <s v=""/>
    <s v="4200613313"/>
    <s v="10"/>
    <d v="2025-05-29T00:00:00"/>
    <d v="2025-05-30T00:00:00"/>
    <s v=""/>
    <d v="2025-06-12T00:00:00"/>
    <n v="30"/>
    <n v="8"/>
    <s v="Liberado"/>
    <n v="1"/>
    <n v="1"/>
    <n v="1"/>
    <n v="0"/>
    <n v="0"/>
    <n v="0"/>
    <s v="X"/>
    <s v="0.00"/>
    <s v=""/>
    <x v="9"/>
    <s v="OTROS FABRICANTES"/>
    <s v="1359900000500"/>
    <s v=""/>
    <n v="0"/>
    <n v="0"/>
    <m/>
    <s v="7218|JA2594_1001"/>
    <n v="14"/>
    <s v="-"/>
    <m/>
    <s v="YES"/>
    <n v="1"/>
    <s v=""/>
    <s v=""/>
    <n v="0"/>
    <s v="X"/>
    <n v="1"/>
    <s v=""/>
    <s v=""/>
    <s v=""/>
    <s v=""/>
    <n v="5"/>
    <n v="0"/>
    <m/>
    <n v="-232"/>
    <n v="0"/>
    <s v=""/>
    <s v=""/>
  </r>
  <r>
    <n v="486"/>
    <s v="1359900000500"/>
    <s v="COMPRA DIRECTA ELECTRICOS/ELECTRONICOS"/>
    <s v="1101875026"/>
    <s v="2"/>
    <d v="2025-05-29T00:00:00"/>
    <s v=""/>
    <s v="4200613313"/>
    <s v="20"/>
    <d v="2025-05-29T00:00:00"/>
    <d v="2025-05-30T00:00:00"/>
    <s v=""/>
    <d v="2025-06-12T00:00:00"/>
    <n v="30"/>
    <n v="8"/>
    <s v="Liberado"/>
    <n v="1"/>
    <n v="1"/>
    <n v="1"/>
    <n v="0"/>
    <n v="0"/>
    <n v="0"/>
    <s v="X"/>
    <s v="0.00"/>
    <s v=""/>
    <x v="9"/>
    <s v="OTROS FABRICANTES"/>
    <s v="1359900000500"/>
    <s v=""/>
    <n v="0"/>
    <n v="0"/>
    <m/>
    <s v="7218|JA2594_1001"/>
    <n v="14"/>
    <s v="-"/>
    <m/>
    <s v="YES"/>
    <n v="1"/>
    <s v=""/>
    <s v=""/>
    <n v="0"/>
    <s v="X"/>
    <n v="1"/>
    <s v=""/>
    <s v=""/>
    <s v=""/>
    <s v=""/>
    <n v="5"/>
    <n v="0"/>
    <m/>
    <n v="-232"/>
    <n v="0"/>
    <s v=""/>
    <s v=""/>
  </r>
  <r>
    <n v="487"/>
    <s v="1359900000500"/>
    <s v="COMPRA DIRECTA ELECTRICOS/ELECTRONICOS"/>
    <s v="1101875035"/>
    <s v="1"/>
    <d v="2025-05-29T00:00:00"/>
    <s v=""/>
    <s v="4200613559"/>
    <s v="20"/>
    <d v="2025-06-02T00:00:00"/>
    <d v="2025-06-02T00:00:00"/>
    <s v=""/>
    <d v="2025-06-16T00:00:00"/>
    <n v="30"/>
    <n v="8"/>
    <s v="Liberado"/>
    <n v="1"/>
    <n v="1"/>
    <n v="1"/>
    <n v="0"/>
    <n v="0"/>
    <n v="0"/>
    <s v="X"/>
    <s v="0.00"/>
    <s v=""/>
    <x v="6"/>
    <s v="OTROS FABRICANTES"/>
    <s v="1359900000500"/>
    <s v=""/>
    <n v="0"/>
    <n v="0"/>
    <m/>
    <s v="7218|JA2594_1001"/>
    <n v="14"/>
    <s v="-"/>
    <m/>
    <s v="YES"/>
    <n v="1"/>
    <s v=""/>
    <s v=""/>
    <n v="0"/>
    <s v="X"/>
    <n v="1"/>
    <s v=""/>
    <s v=""/>
    <s v=""/>
    <s v=""/>
    <n v="5"/>
    <n v="0"/>
    <m/>
    <n v="-228"/>
    <n v="0"/>
    <s v=""/>
    <s v=""/>
  </r>
  <r>
    <n v="488"/>
    <s v=""/>
    <s v="TRABAJOS MONTAJE SIM H175"/>
    <s v="1101876071"/>
    <s v="1"/>
    <d v="2025-06-02T00:00:00"/>
    <s v=""/>
    <s v="4300347247"/>
    <s v="30"/>
    <d v="2025-06-03T00:00:00"/>
    <d v="2025-06-05T00:00:00"/>
    <s v=""/>
    <d v="2025-08-25T00:00:00"/>
    <n v="0"/>
    <n v="0"/>
    <s v="Liberado"/>
    <n v="1"/>
    <n v="1"/>
    <n v="0"/>
    <n v="0"/>
    <n v="0"/>
    <n v="0"/>
    <s v="X"/>
    <s v="0.00"/>
    <s v=""/>
    <x v="3"/>
    <s v=""/>
    <s v=""/>
    <s v=""/>
    <n v="1"/>
    <n v="1"/>
    <m/>
    <s v="7218|JA2593_1001"/>
    <n v="83"/>
    <s v="-"/>
    <m/>
    <s v="YES"/>
    <n v="0"/>
    <s v=""/>
    <s v=""/>
    <n v="0"/>
    <s v="X"/>
    <n v="1"/>
    <s v=""/>
    <s v=""/>
    <s v=""/>
    <s v=""/>
    <n v="6"/>
    <n v="0"/>
    <m/>
    <n v="-158"/>
    <n v="0"/>
    <s v=""/>
    <s v=""/>
  </r>
  <r>
    <n v="489"/>
    <s v="1709800000500"/>
    <s v="COMPRA DIRECTA FERRETERIA Y HERRAMIENTAS"/>
    <s v="1101876404"/>
    <s v="1"/>
    <d v="2025-06-03T00:00:00"/>
    <s v=""/>
    <s v="4200614302"/>
    <s v="10"/>
    <d v="2025-06-05T00:00:00"/>
    <d v="2025-06-05T00:00:00"/>
    <s v=""/>
    <d v="2025-06-19T00:00:00"/>
    <n v="30"/>
    <n v="8"/>
    <s v="Liberado"/>
    <n v="1"/>
    <n v="110"/>
    <n v="110"/>
    <n v="0"/>
    <n v="0"/>
    <n v="0"/>
    <s v="X"/>
    <s v="0.00"/>
    <s v=""/>
    <x v="23"/>
    <s v="OTROS FABRICANTES"/>
    <s v="1709800000500"/>
    <s v=""/>
    <n v="0"/>
    <n v="0"/>
    <m/>
    <s v="7218|JA2594_1001"/>
    <n v="14"/>
    <s v="-"/>
    <m/>
    <s v="YES"/>
    <n v="110"/>
    <s v=""/>
    <s v=""/>
    <n v="0"/>
    <s v="X"/>
    <n v="1"/>
    <s v=""/>
    <s v=""/>
    <s v=""/>
    <s v=""/>
    <n v="6"/>
    <n v="0"/>
    <m/>
    <n v="-225"/>
    <n v="0"/>
    <s v=""/>
    <s v=""/>
  </r>
  <r>
    <n v="490"/>
    <s v="1709800000500"/>
    <s v="COMPRA DIRECTA FERRETERIA Y HERRAMIENTAS"/>
    <s v="1101876404"/>
    <s v="2"/>
    <d v="2025-06-03T00:00:00"/>
    <s v=""/>
    <s v="4200614302"/>
    <s v="20"/>
    <d v="2025-06-05T00:00:00"/>
    <d v="2025-06-05T00:00:00"/>
    <s v=""/>
    <d v="2025-06-19T00:00:00"/>
    <n v="30"/>
    <n v="8"/>
    <s v="Liberado"/>
    <n v="1"/>
    <n v="50"/>
    <n v="50"/>
    <n v="0"/>
    <n v="0"/>
    <n v="0"/>
    <s v="X"/>
    <s v="0.00"/>
    <s v=""/>
    <x v="23"/>
    <s v="OTROS FABRICANTES"/>
    <s v="1709800000500"/>
    <s v=""/>
    <n v="0"/>
    <n v="0"/>
    <m/>
    <s v="7218|JA2594_1001"/>
    <n v="14"/>
    <s v="-"/>
    <m/>
    <s v="YES"/>
    <n v="50"/>
    <s v=""/>
    <s v=""/>
    <n v="0"/>
    <s v="X"/>
    <n v="1"/>
    <s v=""/>
    <s v=""/>
    <s v=""/>
    <s v=""/>
    <n v="6"/>
    <n v="0"/>
    <m/>
    <n v="-225"/>
    <n v="0"/>
    <s v=""/>
    <s v=""/>
  </r>
  <r>
    <n v="491"/>
    <s v="1709800000500"/>
    <s v="COMPRA DIRECTA FERRETERIA Y HERRAMIENTAS"/>
    <s v="1101876404"/>
    <s v="3"/>
    <d v="2025-06-03T00:00:00"/>
    <s v=""/>
    <s v="4200614302"/>
    <s v="30"/>
    <d v="2025-06-05T00:00:00"/>
    <d v="2025-06-05T00:00:00"/>
    <s v=""/>
    <d v="2025-06-19T00:00:00"/>
    <n v="30"/>
    <n v="8"/>
    <s v="Liberado"/>
    <n v="1"/>
    <n v="30"/>
    <n v="30"/>
    <n v="0"/>
    <n v="0"/>
    <n v="0"/>
    <s v="X"/>
    <s v="0.00"/>
    <s v=""/>
    <x v="23"/>
    <s v="OTROS FABRICANTES"/>
    <s v="1709800000500"/>
    <s v=""/>
    <n v="0"/>
    <n v="0"/>
    <m/>
    <s v="7218|JA2594_1001"/>
    <n v="14"/>
    <s v="-"/>
    <m/>
    <s v="YES"/>
    <n v="30"/>
    <s v=""/>
    <s v=""/>
    <n v="0"/>
    <s v="X"/>
    <n v="1"/>
    <s v=""/>
    <s v=""/>
    <s v=""/>
    <s v=""/>
    <n v="6"/>
    <n v="0"/>
    <m/>
    <n v="-225"/>
    <n v="0"/>
    <s v=""/>
    <s v=""/>
  </r>
  <r>
    <n v="492"/>
    <s v="1709800000500"/>
    <s v="COMPRA DIRECTA FERRETERIA Y HERRAMIENTAS"/>
    <s v="1101876404"/>
    <s v="4"/>
    <d v="2025-06-03T00:00:00"/>
    <s v=""/>
    <s v="4200614302"/>
    <s v="40"/>
    <d v="2025-06-05T00:00:00"/>
    <d v="2025-06-05T00:00:00"/>
    <s v=""/>
    <d v="2025-06-19T00:00:00"/>
    <n v="30"/>
    <n v="8"/>
    <s v="Liberado"/>
    <n v="1"/>
    <n v="10"/>
    <n v="10"/>
    <n v="0"/>
    <n v="0"/>
    <n v="0"/>
    <s v="X"/>
    <s v="0.00"/>
    <s v=""/>
    <x v="23"/>
    <s v="OTROS FABRICANTES"/>
    <s v="1709800000500"/>
    <s v=""/>
    <n v="0"/>
    <n v="0"/>
    <m/>
    <s v="7218|JA2594_1001"/>
    <n v="14"/>
    <s v="-"/>
    <m/>
    <s v="YES"/>
    <n v="10"/>
    <s v=""/>
    <s v=""/>
    <n v="0"/>
    <s v="X"/>
    <n v="1"/>
    <s v=""/>
    <s v=""/>
    <s v=""/>
    <s v=""/>
    <n v="6"/>
    <n v="0"/>
    <m/>
    <n v="-225"/>
    <n v="0"/>
    <s v=""/>
    <s v=""/>
  </r>
  <r>
    <n v="493"/>
    <s v="1709800000500"/>
    <s v="COMPRA DIRECTA FERRETERIA Y HERRAMIENTAS"/>
    <s v="1101876404"/>
    <s v="5"/>
    <d v="2025-06-03T00:00:00"/>
    <s v=""/>
    <s v="4200614302"/>
    <s v="50"/>
    <d v="2025-06-05T00:00:00"/>
    <d v="2025-06-05T00:00:00"/>
    <s v=""/>
    <d v="2025-06-19T00:00:00"/>
    <n v="30"/>
    <n v="8"/>
    <s v="Liberado"/>
    <n v="1"/>
    <n v="40"/>
    <n v="40"/>
    <n v="0"/>
    <n v="0"/>
    <n v="0"/>
    <s v="X"/>
    <s v="0.00"/>
    <s v=""/>
    <x v="23"/>
    <s v="OTROS FABRICANTES"/>
    <s v="1709800000500"/>
    <s v=""/>
    <n v="0"/>
    <n v="0"/>
    <m/>
    <s v="7218|JA2594_1001"/>
    <n v="14"/>
    <s v="-"/>
    <m/>
    <s v="YES"/>
    <n v="40"/>
    <s v=""/>
    <s v=""/>
    <n v="0"/>
    <s v="X"/>
    <n v="1"/>
    <s v=""/>
    <s v=""/>
    <s v=""/>
    <s v=""/>
    <n v="6"/>
    <n v="0"/>
    <m/>
    <n v="-225"/>
    <n v="0"/>
    <s v=""/>
    <s v=""/>
  </r>
  <r>
    <n v="494"/>
    <s v="1709800000500"/>
    <s v="COMPRA DIRECTA FERRETERIA Y HERRAMIENTAS"/>
    <s v="1101876404"/>
    <s v="6"/>
    <d v="2025-06-03T00:00:00"/>
    <s v=""/>
    <s v="4200614302"/>
    <s v="60"/>
    <d v="2025-06-05T00:00:00"/>
    <d v="2025-06-05T00:00:00"/>
    <s v=""/>
    <d v="2025-06-19T00:00:00"/>
    <n v="30"/>
    <n v="8"/>
    <s v="Liberado"/>
    <n v="1"/>
    <n v="30"/>
    <n v="30"/>
    <n v="0"/>
    <n v="0"/>
    <n v="0"/>
    <s v="X"/>
    <s v="0.00"/>
    <s v=""/>
    <x v="23"/>
    <s v="OTROS FABRICANTES"/>
    <s v="1709800000500"/>
    <s v=""/>
    <n v="0"/>
    <n v="0"/>
    <m/>
    <s v="7218|JA2594_1001"/>
    <n v="14"/>
    <s v="-"/>
    <m/>
    <s v="YES"/>
    <n v="30"/>
    <s v=""/>
    <s v=""/>
    <n v="0"/>
    <s v="X"/>
    <n v="1"/>
    <s v=""/>
    <s v=""/>
    <s v=""/>
    <s v=""/>
    <n v="6"/>
    <n v="0"/>
    <m/>
    <n v="-225"/>
    <n v="0"/>
    <s v=""/>
    <s v=""/>
  </r>
  <r>
    <n v="495"/>
    <s v="1709800000500"/>
    <s v="COMPRA DIRECTA FERRETERIA Y HERRAMIENTAS"/>
    <s v="1101876404"/>
    <s v="7"/>
    <d v="2025-06-03T00:00:00"/>
    <s v=""/>
    <s v="4200614302"/>
    <s v="70"/>
    <d v="2025-06-05T00:00:00"/>
    <d v="2025-06-05T00:00:00"/>
    <s v=""/>
    <d v="2025-06-19T00:00:00"/>
    <n v="30"/>
    <n v="8"/>
    <s v="Liberado"/>
    <n v="1"/>
    <n v="70"/>
    <n v="70"/>
    <n v="0"/>
    <n v="0"/>
    <n v="0"/>
    <s v="X"/>
    <s v="0.00"/>
    <s v=""/>
    <x v="23"/>
    <s v="OTROS FABRICANTES"/>
    <s v="1709800000500"/>
    <s v=""/>
    <n v="0"/>
    <n v="0"/>
    <m/>
    <s v="7218|JA2594_1001"/>
    <n v="14"/>
    <s v="-"/>
    <m/>
    <s v="YES"/>
    <n v="70"/>
    <s v=""/>
    <s v=""/>
    <n v="0"/>
    <s v="X"/>
    <n v="1"/>
    <s v=""/>
    <s v=""/>
    <s v=""/>
    <s v=""/>
    <n v="6"/>
    <n v="0"/>
    <m/>
    <n v="-225"/>
    <n v="0"/>
    <s v=""/>
    <s v=""/>
  </r>
  <r>
    <n v="496"/>
    <s v="1709800000500"/>
    <s v="COMPRA DIRECTA FERRETERIA Y HERRAMIENTAS"/>
    <s v="1101876404"/>
    <s v="8"/>
    <d v="2025-06-03T00:00:00"/>
    <s v=""/>
    <s v="4200614302"/>
    <s v="80"/>
    <d v="2025-06-05T00:00:00"/>
    <d v="2025-06-05T00:00:00"/>
    <s v=""/>
    <d v="2025-06-19T00:00:00"/>
    <n v="30"/>
    <n v="8"/>
    <s v="Liberado"/>
    <n v="1"/>
    <n v="30"/>
    <n v="30"/>
    <n v="0"/>
    <n v="0"/>
    <n v="0"/>
    <s v="X"/>
    <s v="0.00"/>
    <s v=""/>
    <x v="23"/>
    <s v="OTROS FABRICANTES"/>
    <s v="1709800000500"/>
    <s v=""/>
    <n v="0"/>
    <n v="0"/>
    <m/>
    <s v="7218|JA2594_1001"/>
    <n v="14"/>
    <s v="-"/>
    <m/>
    <s v="YES"/>
    <n v="30"/>
    <s v=""/>
    <s v=""/>
    <n v="0"/>
    <s v="X"/>
    <n v="1"/>
    <s v=""/>
    <s v=""/>
    <s v=""/>
    <s v=""/>
    <n v="6"/>
    <n v="0"/>
    <m/>
    <n v="-225"/>
    <n v="0"/>
    <s v=""/>
    <s v=""/>
  </r>
  <r>
    <n v="497"/>
    <s v="1709800000500"/>
    <s v="COMPRA DIRECTA FERRETERIA Y HERRAMIENTAS"/>
    <s v="1101876404"/>
    <s v="9"/>
    <d v="2025-06-03T00:00:00"/>
    <s v=""/>
    <s v="4200614302"/>
    <s v="90"/>
    <d v="2025-06-05T00:00:00"/>
    <d v="2025-06-05T00:00:00"/>
    <s v=""/>
    <d v="2025-06-19T00:00:00"/>
    <n v="30"/>
    <n v="8"/>
    <s v="Liberado"/>
    <n v="1"/>
    <n v="30"/>
    <n v="30"/>
    <n v="0"/>
    <n v="0"/>
    <n v="0"/>
    <s v="X"/>
    <s v="0.00"/>
    <s v=""/>
    <x v="23"/>
    <s v="OTROS FABRICANTES"/>
    <s v="1709800000500"/>
    <s v=""/>
    <n v="0"/>
    <n v="0"/>
    <m/>
    <s v="7218|JA2594_1001"/>
    <n v="14"/>
    <s v="-"/>
    <m/>
    <s v="YES"/>
    <n v="30"/>
    <s v=""/>
    <s v=""/>
    <n v="0"/>
    <s v="X"/>
    <n v="1"/>
    <s v=""/>
    <s v=""/>
    <s v=""/>
    <s v=""/>
    <n v="6"/>
    <n v="0"/>
    <m/>
    <n v="-225"/>
    <n v="0"/>
    <s v=""/>
    <s v=""/>
  </r>
  <r>
    <n v="498"/>
    <s v="39121421"/>
    <s v="Carcasa de conector Molex 39-01-4031, Se"/>
    <s v="1101876743"/>
    <s v="1"/>
    <d v="2025-06-04T00:00:00"/>
    <s v=""/>
    <s v="4800003109"/>
    <s v="110"/>
    <d v="2025-06-04T00:00:00"/>
    <s v=""/>
    <s v=""/>
    <d v="2025-06-05T00:00:00"/>
    <n v="0"/>
    <n v="0"/>
    <s v=""/>
    <n v="10"/>
    <n v="10"/>
    <n v="10"/>
    <n v="0"/>
    <n v="0"/>
    <n v="0"/>
    <s v="X"/>
    <s v="0.00"/>
    <s v=""/>
    <x v="0"/>
    <s v=""/>
    <s v="6795842"/>
    <s v=""/>
    <n v="0"/>
    <n v="0"/>
    <m/>
    <s v="7218|JA2582_1001"/>
    <n v="1"/>
    <s v="-"/>
    <m/>
    <s v="YES"/>
    <n v="10"/>
    <s v=""/>
    <s v=""/>
    <n v="0"/>
    <s v="X"/>
    <n v="1"/>
    <s v=""/>
    <s v=""/>
    <s v=""/>
    <s v=""/>
    <n v="6"/>
    <n v="0"/>
    <m/>
    <n v="-239"/>
    <n v="0"/>
    <s v=""/>
    <s v=""/>
  </r>
  <r>
    <n v="499"/>
    <s v=""/>
    <s v="ADEC. LUMINARIAS BANCO ST.01"/>
    <s v="1101876885"/>
    <s v="1"/>
    <d v="2025-06-04T00:00:00"/>
    <s v=""/>
    <s v="4300348534"/>
    <s v="10"/>
    <d v="2025-06-25T00:00:00"/>
    <d v="2025-06-26T00:00:00"/>
    <s v=""/>
    <d v="2025-10-31T00:00:00"/>
    <n v="0"/>
    <n v="0"/>
    <s v="Liberado"/>
    <n v="1"/>
    <n v="1"/>
    <n v="0"/>
    <n v="0"/>
    <n v="0"/>
    <n v="0"/>
    <s v=""/>
    <s v="0.00"/>
    <s v=""/>
    <x v="31"/>
    <s v=""/>
    <s v=""/>
    <s v=""/>
    <n v="0"/>
    <n v="0"/>
    <m/>
    <s v="7218|JA2594_1001"/>
    <n v="128"/>
    <s v="-"/>
    <m/>
    <s v=""/>
    <s v=""/>
    <s v=""/>
    <s v=""/>
    <n v="1"/>
    <s v=""/>
    <n v="0"/>
    <s v=""/>
    <s v=""/>
    <s v=""/>
    <s v=""/>
    <n v="6"/>
    <n v="1"/>
    <m/>
    <n v="-91"/>
    <n v="0"/>
    <s v=""/>
    <s v=""/>
  </r>
  <r>
    <n v="500"/>
    <s v="1359900000500"/>
    <s v="COMPRA DIRECTA ELECTRICOS/ELECTRONICOS"/>
    <s v="1101876990"/>
    <s v="1"/>
    <d v="2025-06-04T00:00:00"/>
    <s v=""/>
    <s v="4200616938"/>
    <s v="20"/>
    <d v="2025-06-24T00:00:00"/>
    <d v="2025-06-25T00:00:00"/>
    <s v=""/>
    <d v="2025-07-08T00:00:00"/>
    <n v="30"/>
    <n v="8"/>
    <s v="Liberado"/>
    <n v="2"/>
    <n v="2"/>
    <n v="2"/>
    <n v="0"/>
    <n v="0"/>
    <n v="0"/>
    <s v="X"/>
    <s v="0.00"/>
    <s v=""/>
    <x v="6"/>
    <s v="OTROS FABRICANTES"/>
    <s v="1359900000500"/>
    <s v=""/>
    <n v="0"/>
    <n v="0"/>
    <m/>
    <s v="7218|S24B05_S08"/>
    <n v="14"/>
    <s v="-"/>
    <m/>
    <s v="YES"/>
    <n v="2"/>
    <s v=""/>
    <s v=""/>
    <n v="0"/>
    <s v="X"/>
    <n v="1"/>
    <s v=""/>
    <s v=""/>
    <s v=""/>
    <s v=""/>
    <n v="6"/>
    <n v="0"/>
    <m/>
    <n v="-206"/>
    <n v="0"/>
    <s v=""/>
    <s v=""/>
  </r>
  <r>
    <n v="501"/>
    <s v="1709800000500"/>
    <s v="COMPRA DIRECTA FERRETERIA Y HERRAMIENTAS"/>
    <s v="1101877066"/>
    <s v="1"/>
    <d v="2025-06-04T00:00:00"/>
    <s v=""/>
    <s v="4200614720"/>
    <s v="10"/>
    <d v="2025-06-09T00:00:00"/>
    <d v="2025-06-09T00:00:00"/>
    <s v=""/>
    <d v="2025-06-23T00:00:00"/>
    <n v="30"/>
    <n v="8"/>
    <s v="Liberado"/>
    <n v="1"/>
    <n v="1"/>
    <n v="1"/>
    <n v="0"/>
    <n v="0"/>
    <n v="0"/>
    <s v="X"/>
    <s v="0.00"/>
    <s v=""/>
    <x v="23"/>
    <s v="OTROS FABRICANTES"/>
    <s v="1709800000500"/>
    <s v=""/>
    <n v="0"/>
    <n v="0"/>
    <m/>
    <s v="7218|JA2594_1001"/>
    <n v="14"/>
    <s v="-"/>
    <m/>
    <s v="YES"/>
    <n v="1"/>
    <s v=""/>
    <s v=""/>
    <n v="0"/>
    <s v="X"/>
    <n v="1"/>
    <s v=""/>
    <s v=""/>
    <s v=""/>
    <s v=""/>
    <n v="6"/>
    <n v="0"/>
    <m/>
    <n v="-221"/>
    <n v="0"/>
    <s v=""/>
    <s v=""/>
  </r>
  <r>
    <n v="502"/>
    <s v="1709800000500"/>
    <s v="COMPRA DIRECTA FERRETERIA Y HERRAMIENTAS"/>
    <s v="1101877066"/>
    <s v="2"/>
    <d v="2025-06-04T00:00:00"/>
    <s v=""/>
    <s v="4200614720"/>
    <s v="20"/>
    <d v="2025-06-09T00:00:00"/>
    <d v="2025-06-09T00:00:00"/>
    <s v=""/>
    <d v="2025-06-23T00:00:00"/>
    <n v="30"/>
    <n v="8"/>
    <s v="Liberado"/>
    <n v="1"/>
    <n v="2"/>
    <n v="2"/>
    <n v="0"/>
    <n v="0"/>
    <n v="0"/>
    <s v="X"/>
    <s v="0.00"/>
    <s v=""/>
    <x v="23"/>
    <s v="OTROS FABRICANTES"/>
    <s v="1709800000500"/>
    <s v=""/>
    <n v="0"/>
    <n v="0"/>
    <m/>
    <s v="7218|JA2594_1001"/>
    <n v="14"/>
    <s v="-"/>
    <m/>
    <s v="YES"/>
    <n v="2"/>
    <s v=""/>
    <s v=""/>
    <n v="0"/>
    <s v="X"/>
    <n v="1"/>
    <s v=""/>
    <s v=""/>
    <s v=""/>
    <s v=""/>
    <n v="6"/>
    <n v="0"/>
    <m/>
    <n v="-221"/>
    <n v="0"/>
    <s v=""/>
    <s v=""/>
  </r>
  <r>
    <n v="503"/>
    <s v="1709800000500"/>
    <s v="COMPRA DIRECTA FERRETERIA Y HERRAMIENTAS"/>
    <s v="1101877066"/>
    <s v="3"/>
    <d v="2025-06-04T00:00:00"/>
    <s v=""/>
    <s v="4200614720"/>
    <s v="30"/>
    <d v="2025-06-09T00:00:00"/>
    <d v="2025-06-09T00:00:00"/>
    <s v=""/>
    <d v="2025-06-23T00:00:00"/>
    <n v="30"/>
    <n v="8"/>
    <s v="Liberado"/>
    <n v="1"/>
    <n v="2"/>
    <n v="2"/>
    <n v="0"/>
    <n v="0"/>
    <n v="0"/>
    <s v="X"/>
    <s v="0.00"/>
    <s v=""/>
    <x v="23"/>
    <s v="OTROS FABRICANTES"/>
    <s v="1709800000500"/>
    <s v=""/>
    <n v="0"/>
    <n v="0"/>
    <m/>
    <s v="7218|JA2594_1001"/>
    <n v="14"/>
    <s v="-"/>
    <m/>
    <s v="YES"/>
    <n v="2"/>
    <s v=""/>
    <s v=""/>
    <n v="0"/>
    <s v="X"/>
    <n v="1"/>
    <s v=""/>
    <s v=""/>
    <s v=""/>
    <s v=""/>
    <n v="6"/>
    <n v="0"/>
    <m/>
    <n v="-221"/>
    <n v="0"/>
    <s v=""/>
    <s v=""/>
  </r>
  <r>
    <n v="504"/>
    <s v="1709800000500"/>
    <s v="COMPRA DIRECTA FERRETERIA Y HERRAMIENTAS"/>
    <s v="1101877066"/>
    <s v="4"/>
    <d v="2025-06-04T00:00:00"/>
    <s v=""/>
    <s v="4200614720"/>
    <s v="40"/>
    <d v="2025-06-09T00:00:00"/>
    <d v="2025-06-09T00:00:00"/>
    <s v=""/>
    <d v="2025-06-23T00:00:00"/>
    <n v="30"/>
    <n v="8"/>
    <s v="Liberado"/>
    <n v="1"/>
    <n v="2"/>
    <n v="2"/>
    <n v="0"/>
    <n v="0"/>
    <n v="0"/>
    <s v="X"/>
    <s v="0.00"/>
    <s v=""/>
    <x v="23"/>
    <s v="OTROS FABRICANTES"/>
    <s v="1709800000500"/>
    <s v=""/>
    <n v="0"/>
    <n v="0"/>
    <m/>
    <s v="7218|JA2594_1001"/>
    <n v="14"/>
    <s v="-"/>
    <m/>
    <s v="YES"/>
    <n v="2"/>
    <s v=""/>
    <s v=""/>
    <n v="0"/>
    <s v="X"/>
    <n v="1"/>
    <s v=""/>
    <s v=""/>
    <s v=""/>
    <s v=""/>
    <n v="6"/>
    <n v="0"/>
    <m/>
    <n v="-221"/>
    <n v="0"/>
    <s v=""/>
    <s v=""/>
  </r>
  <r>
    <n v="505"/>
    <s v="1709800000500"/>
    <s v="COMPRA DIRECTA FERRETERIA Y HERRAMIENTAS"/>
    <s v="1101877066"/>
    <s v="5"/>
    <d v="2025-06-04T00:00:00"/>
    <s v=""/>
    <s v="4200614720"/>
    <s v="50"/>
    <d v="2025-06-09T00:00:00"/>
    <d v="2025-06-09T00:00:00"/>
    <s v=""/>
    <d v="2025-06-23T00:00:00"/>
    <n v="30"/>
    <n v="8"/>
    <s v="Liberado"/>
    <n v="1"/>
    <n v="10"/>
    <n v="10"/>
    <n v="0"/>
    <n v="0"/>
    <n v="0"/>
    <s v="X"/>
    <s v="0.00"/>
    <s v=""/>
    <x v="23"/>
    <s v="OTROS FABRICANTES"/>
    <s v="1709800000500"/>
    <s v=""/>
    <n v="0"/>
    <n v="0"/>
    <m/>
    <s v="7218|JA2594_1001"/>
    <n v="14"/>
    <s v="-"/>
    <m/>
    <s v="YES"/>
    <n v="10"/>
    <s v=""/>
    <s v=""/>
    <n v="0"/>
    <s v="X"/>
    <n v="1"/>
    <s v=""/>
    <s v=""/>
    <s v=""/>
    <s v=""/>
    <n v="6"/>
    <n v="0"/>
    <m/>
    <n v="-221"/>
    <n v="0"/>
    <s v=""/>
    <s v=""/>
  </r>
  <r>
    <n v="506"/>
    <s v="1709800000500"/>
    <s v="COMPRA DIRECTA FERRETERIA Y HERRAMIENTAS"/>
    <s v="1101877066"/>
    <s v="6"/>
    <d v="2025-06-04T00:00:00"/>
    <s v=""/>
    <s v="4200614720"/>
    <s v="60"/>
    <d v="2025-06-09T00:00:00"/>
    <d v="2025-06-09T00:00:00"/>
    <s v=""/>
    <d v="2025-06-23T00:00:00"/>
    <n v="30"/>
    <n v="8"/>
    <s v="Liberado"/>
    <n v="1"/>
    <n v="2"/>
    <n v="2"/>
    <n v="0"/>
    <n v="0"/>
    <n v="0"/>
    <s v="X"/>
    <s v="0.00"/>
    <s v=""/>
    <x v="23"/>
    <s v="OTROS FABRICANTES"/>
    <s v="1709800000500"/>
    <s v=""/>
    <n v="0"/>
    <n v="0"/>
    <m/>
    <s v="7218|JA2594_1001"/>
    <n v="14"/>
    <s v="-"/>
    <m/>
    <s v="YES"/>
    <n v="2"/>
    <s v=""/>
    <s v=""/>
    <n v="0"/>
    <s v="X"/>
    <n v="1"/>
    <s v=""/>
    <s v=""/>
    <s v=""/>
    <s v=""/>
    <n v="6"/>
    <n v="0"/>
    <m/>
    <n v="-221"/>
    <n v="0"/>
    <s v=""/>
    <s v=""/>
  </r>
  <r>
    <n v="507"/>
    <s v="1709800000500"/>
    <s v="COMPRA DIRECTA FERRETERIA Y HERRAMIENTAS"/>
    <s v="1101877066"/>
    <s v="7"/>
    <d v="2025-06-04T00:00:00"/>
    <s v=""/>
    <s v="4200614720"/>
    <s v="70"/>
    <d v="2025-06-09T00:00:00"/>
    <d v="2025-06-09T00:00:00"/>
    <s v=""/>
    <d v="2025-06-23T00:00:00"/>
    <n v="30"/>
    <n v="8"/>
    <s v="Liberado"/>
    <n v="1"/>
    <n v="1"/>
    <n v="1"/>
    <n v="0"/>
    <n v="0"/>
    <n v="0"/>
    <s v="X"/>
    <s v="0.00"/>
    <s v=""/>
    <x v="23"/>
    <s v="OTROS FABRICANTES"/>
    <s v="1709800000500"/>
    <s v=""/>
    <n v="0"/>
    <n v="0"/>
    <m/>
    <s v="7218|JA2594_1001"/>
    <n v="14"/>
    <s v="-"/>
    <m/>
    <s v="YES"/>
    <n v="1"/>
    <s v=""/>
    <s v=""/>
    <n v="0"/>
    <s v="X"/>
    <n v="1"/>
    <s v=""/>
    <s v=""/>
    <s v=""/>
    <s v=""/>
    <n v="6"/>
    <n v="0"/>
    <m/>
    <n v="-221"/>
    <n v="0"/>
    <s v=""/>
    <s v=""/>
  </r>
  <r>
    <n v="508"/>
    <s v="1709800000500"/>
    <s v="COMPRA DIRECTA FERRETERIA Y HERRAMIENTAS"/>
    <s v="1101877066"/>
    <s v="8"/>
    <d v="2025-06-04T00:00:00"/>
    <s v=""/>
    <s v="4200614720"/>
    <s v="80"/>
    <d v="2025-06-09T00:00:00"/>
    <d v="2025-06-09T00:00:00"/>
    <s v=""/>
    <d v="2025-06-23T00:00:00"/>
    <n v="30"/>
    <n v="8"/>
    <s v="Liberado"/>
    <n v="1"/>
    <n v="2"/>
    <n v="2"/>
    <n v="0"/>
    <n v="0"/>
    <n v="0"/>
    <s v="X"/>
    <s v="0.00"/>
    <s v=""/>
    <x v="23"/>
    <s v="OTROS FABRICANTES"/>
    <s v="1709800000500"/>
    <s v=""/>
    <n v="0"/>
    <n v="0"/>
    <m/>
    <s v="7218|JA2594_1001"/>
    <n v="14"/>
    <s v="-"/>
    <m/>
    <s v="YES"/>
    <n v="2"/>
    <s v=""/>
    <s v=""/>
    <n v="0"/>
    <s v="X"/>
    <n v="1"/>
    <s v=""/>
    <s v=""/>
    <s v=""/>
    <s v=""/>
    <n v="6"/>
    <n v="0"/>
    <m/>
    <n v="-221"/>
    <n v="0"/>
    <s v=""/>
    <s v=""/>
  </r>
  <r>
    <n v="509"/>
    <s v="1709800000500"/>
    <s v="COMPRA DIRECTA FERRETERIA Y HERRAMIENTAS"/>
    <s v="1101877066"/>
    <s v="9"/>
    <d v="2025-06-04T00:00:00"/>
    <s v=""/>
    <s v="4200614720"/>
    <s v="90"/>
    <d v="2025-06-09T00:00:00"/>
    <d v="2025-06-09T00:00:00"/>
    <s v=""/>
    <d v="2025-06-23T00:00:00"/>
    <n v="30"/>
    <n v="8"/>
    <s v="Liberado"/>
    <n v="1"/>
    <n v="1"/>
    <n v="1"/>
    <n v="0"/>
    <n v="0"/>
    <n v="0"/>
    <s v="X"/>
    <s v="0.00"/>
    <s v=""/>
    <x v="23"/>
    <s v="OTROS FABRICANTES"/>
    <s v="1709800000500"/>
    <s v=""/>
    <n v="0"/>
    <n v="0"/>
    <m/>
    <s v="7218|JA2594_1001"/>
    <n v="14"/>
    <s v="-"/>
    <m/>
    <s v="YES"/>
    <n v="1"/>
    <s v=""/>
    <s v=""/>
    <n v="0"/>
    <s v="X"/>
    <n v="1"/>
    <s v=""/>
    <s v=""/>
    <s v=""/>
    <s v=""/>
    <n v="6"/>
    <n v="0"/>
    <m/>
    <n v="-221"/>
    <n v="0"/>
    <s v=""/>
    <s v=""/>
  </r>
  <r>
    <n v="510"/>
    <s v="43211609"/>
    <s v="Concentrador de bus serial universal o c"/>
    <s v="1101877309"/>
    <s v="1"/>
    <d v="2025-06-05T00:00:00"/>
    <s v=""/>
    <s v="4800003111"/>
    <s v="200"/>
    <d v="2025-06-05T00:00:00"/>
    <s v=""/>
    <s v=""/>
    <d v="2025-06-06T00:00:00"/>
    <n v="0"/>
    <n v="0"/>
    <s v=""/>
    <n v="1"/>
    <n v="1"/>
    <n v="1"/>
    <n v="0"/>
    <n v="0"/>
    <n v="0"/>
    <s v="X"/>
    <s v="0.00"/>
    <s v=""/>
    <x v="0"/>
    <s v=""/>
    <s v="2368995"/>
    <s v=""/>
    <n v="0"/>
    <n v="0"/>
    <m/>
    <s v="7218|S24B05_S1071"/>
    <n v="1"/>
    <s v="-"/>
    <m/>
    <s v="YES"/>
    <n v="1"/>
    <s v=""/>
    <s v=""/>
    <n v="0"/>
    <s v="X"/>
    <n v="1"/>
    <s v=""/>
    <s v=""/>
    <s v=""/>
    <s v=""/>
    <n v="6"/>
    <n v="0"/>
    <m/>
    <n v="-238"/>
    <n v="0"/>
    <s v=""/>
    <s v=""/>
  </r>
  <r>
    <n v="511"/>
    <s v="39122216"/>
    <s v="Seta de emergencia Schneider Electric se"/>
    <s v="1101877310"/>
    <s v="1"/>
    <d v="2025-06-05T00:00:00"/>
    <s v=""/>
    <s v="4800003111"/>
    <s v="210"/>
    <d v="2025-06-05T00:00:00"/>
    <s v=""/>
    <s v=""/>
    <d v="2025-06-06T00:00:00"/>
    <n v="0"/>
    <n v="0"/>
    <s v=""/>
    <n v="1"/>
    <n v="1"/>
    <n v="1"/>
    <n v="0"/>
    <n v="0"/>
    <n v="0"/>
    <s v="X"/>
    <s v="0.00"/>
    <s v=""/>
    <x v="0"/>
    <s v=""/>
    <s v="4262808"/>
    <s v=""/>
    <n v="0"/>
    <n v="0"/>
    <m/>
    <s v="7218|JA2582_1001"/>
    <n v="1"/>
    <s v="-"/>
    <m/>
    <s v="YES"/>
    <n v="1"/>
    <s v=""/>
    <s v=""/>
    <n v="0"/>
    <s v="X"/>
    <n v="1"/>
    <s v=""/>
    <s v=""/>
    <s v=""/>
    <s v=""/>
    <n v="6"/>
    <n v="0"/>
    <m/>
    <n v="-238"/>
    <n v="0"/>
    <s v=""/>
    <s v=""/>
  </r>
  <r>
    <n v="512"/>
    <s v="39121006"/>
    <s v="Adaptador AC/DC MEAN WELL 100V ac, 12V d"/>
    <s v="1101878578"/>
    <s v="1"/>
    <d v="2025-06-09T00:00:00"/>
    <s v=""/>
    <s v="4800003113"/>
    <s v="730"/>
    <d v="2025-06-06T00:00:00"/>
    <s v=""/>
    <s v=""/>
    <d v="2025-06-10T00:00:00"/>
    <n v="0"/>
    <n v="0"/>
    <s v=""/>
    <n v="1"/>
    <n v="1"/>
    <n v="1"/>
    <n v="0"/>
    <n v="0"/>
    <n v="0"/>
    <s v="X"/>
    <s v="0.00"/>
    <s v=""/>
    <x v="0"/>
    <s v=""/>
    <s v="1361342"/>
    <s v=""/>
    <n v="0"/>
    <n v="0"/>
    <m/>
    <s v="7218|S24B05_S1071"/>
    <n v="4"/>
    <s v="-"/>
    <m/>
    <s v="YES"/>
    <n v="1"/>
    <s v=""/>
    <s v=""/>
    <n v="0"/>
    <s v="X"/>
    <n v="1"/>
    <s v=""/>
    <s v=""/>
    <s v=""/>
    <s v=""/>
    <n v="6"/>
    <n v="0"/>
    <m/>
    <n v="-234"/>
    <n v="0"/>
    <s v=""/>
    <s v=""/>
  </r>
  <r>
    <n v="513"/>
    <s v="31162401"/>
    <s v="Pasamuro SES Sterling DK de PVC Negro, &amp;"/>
    <s v="1101878755"/>
    <s v="1"/>
    <d v="2025-06-09T00:00:00"/>
    <s v=""/>
    <s v="4800003116"/>
    <s v="70"/>
    <d v="2025-06-09T00:00:00"/>
    <s v=""/>
    <s v=""/>
    <d v="2025-06-10T00:00:00"/>
    <n v="0"/>
    <n v="0"/>
    <s v=""/>
    <n v="1"/>
    <n v="1"/>
    <n v="1"/>
    <n v="0"/>
    <n v="0"/>
    <n v="0"/>
    <s v="X"/>
    <s v="0.00"/>
    <s v=""/>
    <x v="0"/>
    <s v=""/>
    <s v="1366862"/>
    <s v=""/>
    <n v="0"/>
    <n v="0"/>
    <m/>
    <s v="7218|JA2582_1001"/>
    <n v="1"/>
    <s v="-"/>
    <m/>
    <s v="YES"/>
    <n v="1"/>
    <s v=""/>
    <s v=""/>
    <n v="0"/>
    <s v="X"/>
    <n v="1"/>
    <s v=""/>
    <s v=""/>
    <s v=""/>
    <s v=""/>
    <n v="6"/>
    <n v="0"/>
    <m/>
    <n v="-234"/>
    <n v="0"/>
    <s v=""/>
    <s v=""/>
  </r>
  <r>
    <n v="514"/>
    <s v="47121607"/>
    <s v="Accesorio para Aspiradora Sidamo 2049802"/>
    <s v="1101879032"/>
    <s v="1"/>
    <d v="2025-06-10T00:00:00"/>
    <s v=""/>
    <s v="4800003116"/>
    <s v="340"/>
    <d v="2025-06-09T00:00:00"/>
    <s v=""/>
    <s v=""/>
    <d v="2025-06-11T00:00:00"/>
    <n v="0"/>
    <n v="0"/>
    <s v=""/>
    <n v="1"/>
    <n v="1"/>
    <n v="1"/>
    <n v="0"/>
    <n v="0"/>
    <n v="0"/>
    <s v="X"/>
    <s v="0.00"/>
    <s v=""/>
    <x v="0"/>
    <s v=""/>
    <s v="8952094"/>
    <s v=""/>
    <n v="0"/>
    <n v="0"/>
    <m/>
    <s v="7218|S24B05_S1075"/>
    <n v="2"/>
    <s v="-"/>
    <m/>
    <s v="YES"/>
    <n v="1"/>
    <s v=""/>
    <s v=""/>
    <n v="0"/>
    <s v="X"/>
    <n v="1"/>
    <s v=""/>
    <s v=""/>
    <s v=""/>
    <s v=""/>
    <n v="6"/>
    <n v="0"/>
    <m/>
    <n v="-233"/>
    <n v="0"/>
    <s v=""/>
    <s v=""/>
  </r>
  <r>
    <n v="515"/>
    <s v="46000000"/>
    <s v="Cinta perimetral RS PRO de color Rojo/bl"/>
    <s v="1101879032"/>
    <s v="2"/>
    <d v="2025-06-10T00:00:00"/>
    <s v=""/>
    <s v="4800003116"/>
    <s v="350"/>
    <d v="2025-06-09T00:00:00"/>
    <s v=""/>
    <s v=""/>
    <d v="2025-06-11T00:00:00"/>
    <n v="0"/>
    <n v="0"/>
    <s v=""/>
    <n v="2"/>
    <n v="2"/>
    <n v="2"/>
    <n v="0"/>
    <n v="0"/>
    <n v="0"/>
    <s v="X"/>
    <s v="0.00"/>
    <s v=""/>
    <x v="0"/>
    <s v=""/>
    <s v="7632049"/>
    <s v=""/>
    <n v="0"/>
    <n v="0"/>
    <m/>
    <s v="7218|S24B05_S1075"/>
    <n v="2"/>
    <s v="-"/>
    <m/>
    <s v="YES"/>
    <n v="2"/>
    <s v=""/>
    <s v=""/>
    <n v="0"/>
    <s v="X"/>
    <n v="1"/>
    <s v=""/>
    <s v=""/>
    <s v=""/>
    <s v=""/>
    <n v="6"/>
    <n v="0"/>
    <m/>
    <n v="-233"/>
    <n v="0"/>
    <s v=""/>
    <s v=""/>
  </r>
  <r>
    <n v="516"/>
    <s v="1359900000500"/>
    <s v="COMPRA DIRECTA ELECTRICOS/ELECTRONICOS"/>
    <s v="1101879317"/>
    <s v="1"/>
    <d v="2025-06-10T00:00:00"/>
    <s v=""/>
    <s v="4200615774"/>
    <s v="10"/>
    <d v="2025-06-16T00:00:00"/>
    <d v="2025-06-17T00:00:00"/>
    <s v=""/>
    <d v="2025-06-30T00:00:00"/>
    <n v="30"/>
    <n v="8"/>
    <s v="Liberado"/>
    <n v="1"/>
    <n v="1"/>
    <n v="1"/>
    <n v="0"/>
    <n v="0"/>
    <n v="0"/>
    <s v="X"/>
    <s v="0.00"/>
    <s v=""/>
    <x v="4"/>
    <s v="OTROS FABRICANTES"/>
    <s v="1359900000500"/>
    <s v=""/>
    <n v="0"/>
    <n v="0"/>
    <m/>
    <s v="7218|JA2593_1001"/>
    <n v="14"/>
    <s v="-"/>
    <m/>
    <s v="YES"/>
    <n v="1"/>
    <s v=""/>
    <s v=""/>
    <n v="0"/>
    <s v="X"/>
    <n v="1"/>
    <s v=""/>
    <s v=""/>
    <s v=""/>
    <s v=""/>
    <n v="6"/>
    <n v="0"/>
    <m/>
    <n v="-214"/>
    <n v="0"/>
    <s v=""/>
    <s v=""/>
  </r>
  <r>
    <n v="517"/>
    <s v="1359900000500"/>
    <s v="COMPRA DIRECTA ELECTRICOS/ELECTRONICOS"/>
    <s v="1101879317"/>
    <s v="2"/>
    <d v="2025-06-10T00:00:00"/>
    <s v=""/>
    <s v="4200615774"/>
    <s v="20"/>
    <d v="2025-06-16T00:00:00"/>
    <d v="2025-06-17T00:00:00"/>
    <s v=""/>
    <d v="2025-06-30T00:00:00"/>
    <n v="30"/>
    <n v="8"/>
    <s v="Liberado"/>
    <n v="1"/>
    <n v="1"/>
    <n v="1"/>
    <n v="0"/>
    <n v="0"/>
    <n v="0"/>
    <s v="X"/>
    <s v="0.00"/>
    <s v=""/>
    <x v="4"/>
    <s v="OTROS FABRICANTES"/>
    <s v="1359900000500"/>
    <s v=""/>
    <n v="0"/>
    <n v="0"/>
    <m/>
    <s v="7218|JA2593_1001"/>
    <n v="14"/>
    <s v="-"/>
    <m/>
    <s v="YES"/>
    <n v="1"/>
    <s v=""/>
    <s v=""/>
    <n v="0"/>
    <s v="X"/>
    <n v="1"/>
    <s v=""/>
    <s v=""/>
    <s v=""/>
    <s v=""/>
    <n v="6"/>
    <n v="0"/>
    <m/>
    <n v="-214"/>
    <n v="0"/>
    <s v=""/>
    <s v=""/>
  </r>
  <r>
    <n v="518"/>
    <s v="1359900000500"/>
    <s v="COMPRA DIRECTA ELECTRICOS/ELECTRONICOS"/>
    <s v="1101879317"/>
    <s v="3"/>
    <d v="2025-06-10T00:00:00"/>
    <s v=""/>
    <s v="4200615774"/>
    <s v="30"/>
    <d v="2025-06-16T00:00:00"/>
    <d v="2025-06-17T00:00:00"/>
    <s v=""/>
    <d v="2025-06-30T00:00:00"/>
    <n v="30"/>
    <n v="8"/>
    <s v="Liberado"/>
    <n v="1"/>
    <n v="1"/>
    <n v="1"/>
    <n v="0"/>
    <n v="0"/>
    <n v="0"/>
    <s v="X"/>
    <s v="0.00"/>
    <s v=""/>
    <x v="4"/>
    <s v="OTROS FABRICANTES"/>
    <s v="1359900000500"/>
    <s v=""/>
    <n v="0"/>
    <n v="0"/>
    <m/>
    <s v="7218|JA2593_1001"/>
    <n v="14"/>
    <s v="-"/>
    <m/>
    <s v="YES"/>
    <n v="1"/>
    <s v=""/>
    <s v=""/>
    <n v="0"/>
    <s v="X"/>
    <n v="1"/>
    <s v=""/>
    <s v=""/>
    <s v=""/>
    <s v=""/>
    <n v="6"/>
    <n v="0"/>
    <m/>
    <n v="-214"/>
    <n v="0"/>
    <s v=""/>
    <s v=""/>
  </r>
  <r>
    <n v="519"/>
    <s v="1359900000500"/>
    <s v="COMPRA DIRECTA ELECTRICOS/ELECTRONICOS"/>
    <s v="1101879317"/>
    <s v="4"/>
    <d v="2025-06-10T00:00:00"/>
    <s v=""/>
    <s v="4200615774"/>
    <s v="40"/>
    <d v="2025-06-16T00:00:00"/>
    <d v="2025-06-17T00:00:00"/>
    <s v=""/>
    <d v="2025-06-30T00:00:00"/>
    <n v="30"/>
    <n v="8"/>
    <s v="Liberado"/>
    <n v="1"/>
    <n v="1"/>
    <n v="1"/>
    <n v="0"/>
    <n v="0"/>
    <n v="0"/>
    <s v="X"/>
    <s v="0.00"/>
    <s v=""/>
    <x v="4"/>
    <s v="OTROS FABRICANTES"/>
    <s v="1359900000500"/>
    <s v=""/>
    <n v="0"/>
    <n v="0"/>
    <m/>
    <s v="7218|JA2593_1001"/>
    <n v="14"/>
    <s v="-"/>
    <m/>
    <s v="YES"/>
    <n v="1"/>
    <s v=""/>
    <s v=""/>
    <n v="0"/>
    <s v="X"/>
    <n v="1"/>
    <s v=""/>
    <s v=""/>
    <s v=""/>
    <s v=""/>
    <n v="6"/>
    <n v="0"/>
    <m/>
    <n v="-214"/>
    <n v="0"/>
    <s v=""/>
    <s v=""/>
  </r>
  <r>
    <n v="520"/>
    <s v="39121324"/>
    <s v="Caja Spelsberg de Poliestireno Transpare"/>
    <s v="1101879439"/>
    <s v="1"/>
    <d v="2025-06-10T00:00:00"/>
    <s v=""/>
    <s v="4800003116"/>
    <s v="780"/>
    <d v="2025-06-09T00:00:00"/>
    <s v=""/>
    <s v=""/>
    <d v="2025-06-11T00:00:00"/>
    <n v="0"/>
    <n v="0"/>
    <s v=""/>
    <n v="1"/>
    <n v="1"/>
    <n v="1"/>
    <n v="0"/>
    <n v="0"/>
    <n v="0"/>
    <s v="X"/>
    <s v="0.00"/>
    <s v=""/>
    <x v="0"/>
    <s v=""/>
    <s v="5337284"/>
    <s v=""/>
    <n v="0"/>
    <n v="0"/>
    <m/>
    <s v="7218|JA2582_1001"/>
    <n v="2"/>
    <s v="-"/>
    <m/>
    <s v="YES"/>
    <n v="1"/>
    <s v=""/>
    <s v=""/>
    <n v="0"/>
    <s v="X"/>
    <n v="1"/>
    <s v=""/>
    <s v=""/>
    <s v=""/>
    <s v=""/>
    <n v="6"/>
    <n v="0"/>
    <m/>
    <n v="-233"/>
    <n v="0"/>
    <s v=""/>
    <s v=""/>
  </r>
  <r>
    <n v="521"/>
    <s v="1709800000500"/>
    <s v="COMPRA DIRECTA FERRETERIA Y HERRAMIENTAS"/>
    <s v="1101880388"/>
    <s v="1"/>
    <d v="2025-06-12T00:00:00"/>
    <s v=""/>
    <s v="4200616063"/>
    <s v="10"/>
    <d v="2025-06-17T00:00:00"/>
    <d v="2025-06-18T00:00:00"/>
    <s v=""/>
    <d v="2025-07-01T00:00:00"/>
    <n v="30"/>
    <n v="8"/>
    <s v="Liberado"/>
    <n v="50"/>
    <n v="50"/>
    <n v="50"/>
    <n v="0"/>
    <n v="0"/>
    <n v="0"/>
    <s v="X"/>
    <s v="0.00"/>
    <s v=""/>
    <x v="23"/>
    <s v="OTROS FABRICANTES"/>
    <s v="1709800000500"/>
    <s v=""/>
    <n v="0"/>
    <n v="0"/>
    <m/>
    <s v="7218|JA2594_1001"/>
    <n v="14"/>
    <s v="-"/>
    <m/>
    <s v="YES"/>
    <n v="50"/>
    <s v=""/>
    <s v=""/>
    <n v="0"/>
    <s v="X"/>
    <n v="1"/>
    <s v=""/>
    <s v=""/>
    <s v=""/>
    <s v=""/>
    <n v="6"/>
    <n v="0"/>
    <m/>
    <n v="-213"/>
    <n v="0"/>
    <s v=""/>
    <s v=""/>
  </r>
  <r>
    <n v="522"/>
    <s v="1709800000500"/>
    <s v="COMPRA DIRECTA FERRETERIA Y HERRAMIENTAS"/>
    <s v="1101880388"/>
    <s v="2"/>
    <d v="2025-06-12T00:00:00"/>
    <s v=""/>
    <s v="4200616063"/>
    <s v="20"/>
    <d v="2025-06-17T00:00:00"/>
    <d v="2025-06-18T00:00:00"/>
    <s v=""/>
    <d v="2025-07-01T00:00:00"/>
    <n v="30"/>
    <n v="8"/>
    <s v="Liberado"/>
    <n v="50"/>
    <n v="50"/>
    <n v="50"/>
    <n v="0"/>
    <n v="0"/>
    <n v="0"/>
    <s v="X"/>
    <s v="0.00"/>
    <s v=""/>
    <x v="23"/>
    <s v="OTROS FABRICANTES"/>
    <s v="1709800000500"/>
    <s v=""/>
    <n v="0"/>
    <n v="0"/>
    <m/>
    <s v="7218|JA2594_1001"/>
    <n v="14"/>
    <s v="-"/>
    <m/>
    <s v="YES"/>
    <n v="50"/>
    <s v=""/>
    <s v=""/>
    <n v="0"/>
    <s v="X"/>
    <n v="1"/>
    <s v=""/>
    <s v=""/>
    <s v=""/>
    <s v=""/>
    <n v="6"/>
    <n v="0"/>
    <m/>
    <n v="-213"/>
    <n v="0"/>
    <s v=""/>
    <s v=""/>
  </r>
  <r>
    <n v="523"/>
    <s v=""/>
    <s v="INSTALACION SIMULADOR A320"/>
    <s v="1101880855"/>
    <s v="1"/>
    <d v="2025-06-13T00:00:00"/>
    <s v=""/>
    <s v="4300347981"/>
    <s v="40"/>
    <d v="2025-06-16T00:00:00"/>
    <d v="2025-06-19T00:00:00"/>
    <s v=""/>
    <d v="2025-07-06T00:00:00"/>
    <n v="0"/>
    <n v="0"/>
    <s v="Liberado"/>
    <n v="1"/>
    <n v="1"/>
    <n v="0"/>
    <n v="0"/>
    <n v="0"/>
    <n v="0"/>
    <s v="X"/>
    <s v="0.00"/>
    <s v=""/>
    <x v="18"/>
    <s v=""/>
    <s v=""/>
    <s v=""/>
    <n v="0"/>
    <n v="0"/>
    <m/>
    <s v="7218|JA2594_1001"/>
    <n v="20"/>
    <s v="-"/>
    <m/>
    <s v="YES"/>
    <n v="0"/>
    <s v=""/>
    <s v=""/>
    <n v="0"/>
    <s v="X"/>
    <n v="1"/>
    <s v=""/>
    <s v=""/>
    <s v=""/>
    <s v=""/>
    <n v="6"/>
    <n v="0"/>
    <m/>
    <n v="-208"/>
    <n v="0"/>
    <s v=""/>
    <s v=""/>
  </r>
  <r>
    <n v="524"/>
    <s v="1359900000500"/>
    <s v="COMPRA DIRECTA ELECTRICOS/ELECTRONICOS"/>
    <s v="1101881047"/>
    <s v="1"/>
    <d v="2025-06-16T00:00:00"/>
    <s v=""/>
    <s v="4200616463"/>
    <s v="20"/>
    <d v="2025-06-19T00:00:00"/>
    <d v="2025-06-19T00:00:00"/>
    <s v=""/>
    <d v="2025-07-03T00:00:00"/>
    <n v="30"/>
    <n v="8"/>
    <s v="Liberado"/>
    <n v="10"/>
    <n v="10"/>
    <n v="10"/>
    <n v="0"/>
    <n v="0"/>
    <n v="0"/>
    <s v="X"/>
    <s v="0.00"/>
    <s v=""/>
    <x v="4"/>
    <s v="OTROS FABRICANTES"/>
    <s v="1359900000500"/>
    <s v=""/>
    <n v="0"/>
    <n v="0"/>
    <m/>
    <s v="7218|JA2593_1001"/>
    <n v="14"/>
    <s v="-"/>
    <m/>
    <s v="YES"/>
    <n v="10"/>
    <s v=""/>
    <s v=""/>
    <n v="0"/>
    <s v="X"/>
    <n v="1"/>
    <s v=""/>
    <s v=""/>
    <s v=""/>
    <s v=""/>
    <n v="6"/>
    <n v="0"/>
    <m/>
    <n v="-211"/>
    <n v="0"/>
    <s v=""/>
    <s v=""/>
  </r>
  <r>
    <n v="525"/>
    <s v="55121612"/>
    <s v="PK100 ETIQ APLI POLIEST A4 BCO 12121"/>
    <s v="1101881292"/>
    <s v="1"/>
    <d v="2025-06-16T00:00:00"/>
    <s v=""/>
    <s v="4800003098"/>
    <s v="2080"/>
    <d v="2025-06-02T00:00:00"/>
    <s v=""/>
    <s v=""/>
    <d v="2025-06-17T00:00:00"/>
    <n v="0"/>
    <n v="0"/>
    <s v=""/>
    <n v="1"/>
    <n v="1"/>
    <n v="1"/>
    <n v="0"/>
    <n v="0"/>
    <n v="0"/>
    <s v="X"/>
    <s v="0.00"/>
    <s v=""/>
    <x v="5"/>
    <s v=""/>
    <s v="10208643"/>
    <s v=""/>
    <n v="0"/>
    <n v="0"/>
    <m/>
    <s v="7218|S24B05_S1075"/>
    <n v="15"/>
    <s v="-"/>
    <m/>
    <s v="YES"/>
    <n v="1"/>
    <s v=""/>
    <s v=""/>
    <n v="0"/>
    <s v="X"/>
    <n v="1"/>
    <s v=""/>
    <s v=""/>
    <s v=""/>
    <s v=""/>
    <n v="6"/>
    <n v="0"/>
    <m/>
    <n v="-227"/>
    <n v="0"/>
    <s v=""/>
    <s v=""/>
  </r>
  <r>
    <n v="526"/>
    <s v=""/>
    <s v="INSTALACION SIMULADOR A320"/>
    <s v="1101881742"/>
    <s v="1"/>
    <d v="2025-06-17T00:00:00"/>
    <s v=""/>
    <s v="4300348535"/>
    <s v="30"/>
    <d v="2025-06-25T00:00:00"/>
    <d v="2025-07-01T00:00:00"/>
    <s v=""/>
    <d v="2025-07-31T00:00:00"/>
    <n v="0"/>
    <n v="0"/>
    <s v="Liberado"/>
    <n v="1"/>
    <n v="1"/>
    <n v="0"/>
    <n v="0"/>
    <n v="0"/>
    <n v="0"/>
    <s v=""/>
    <s v="0.00"/>
    <s v=""/>
    <x v="19"/>
    <s v=""/>
    <s v=""/>
    <s v=""/>
    <n v="1"/>
    <n v="1"/>
    <m/>
    <s v="7218|JA2594_1001"/>
    <n v="36"/>
    <s v="-"/>
    <m/>
    <s v=""/>
    <s v=""/>
    <s v=""/>
    <s v=""/>
    <n v="1"/>
    <s v=""/>
    <n v="0"/>
    <s v=""/>
    <s v=""/>
    <s v=""/>
    <s v=""/>
    <n v="6"/>
    <n v="1"/>
    <m/>
    <n v="-183"/>
    <n v="0"/>
    <s v=""/>
    <s v=""/>
  </r>
  <r>
    <n v="527"/>
    <s v="31163100"/>
    <s v="Conector IEC C14 macho Bulgin, Recto, Mo"/>
    <s v="1101881962"/>
    <s v="1"/>
    <d v="2025-06-17T00:00:00"/>
    <s v=""/>
    <s v="4800003131"/>
    <s v="60"/>
    <d v="2025-06-17T00:00:00"/>
    <s v=""/>
    <s v=""/>
    <d v="2025-06-18T00:00:00"/>
    <n v="0"/>
    <n v="0"/>
    <s v=""/>
    <n v="1"/>
    <n v="1"/>
    <n v="1"/>
    <n v="0"/>
    <n v="0"/>
    <n v="0"/>
    <s v="X"/>
    <s v="0.00"/>
    <s v=""/>
    <x v="0"/>
    <s v=""/>
    <s v="0195912"/>
    <s v=""/>
    <n v="0"/>
    <n v="0"/>
    <m/>
    <s v="7218|JA2582_1001"/>
    <n v="1"/>
    <s v="-"/>
    <m/>
    <s v="YES"/>
    <n v="1"/>
    <s v=""/>
    <s v=""/>
    <n v="0"/>
    <s v="X"/>
    <n v="1"/>
    <s v=""/>
    <s v=""/>
    <s v=""/>
    <s v=""/>
    <n v="6"/>
    <n v="0"/>
    <m/>
    <n v="-226"/>
    <n v="0"/>
    <s v=""/>
    <s v=""/>
  </r>
  <r>
    <n v="528"/>
    <s v="39121332"/>
    <s v="Caja de conexi&amp;#243;n HENSEL KF 0606 B,"/>
    <s v="1101881962"/>
    <s v="2"/>
    <d v="2025-06-17T00:00:00"/>
    <s v=""/>
    <s v="4800003131"/>
    <s v="70"/>
    <d v="2025-06-17T00:00:00"/>
    <s v=""/>
    <s v=""/>
    <d v="2025-06-18T00:00:00"/>
    <n v="0"/>
    <n v="0"/>
    <s v=""/>
    <n v="1"/>
    <n v="1"/>
    <n v="1"/>
    <n v="0"/>
    <n v="0"/>
    <n v="0"/>
    <s v="X"/>
    <s v="0.00"/>
    <s v=""/>
    <x v="0"/>
    <s v=""/>
    <s v="2765466"/>
    <s v=""/>
    <n v="0"/>
    <n v="0"/>
    <m/>
    <s v="7218|JA2582_1001"/>
    <n v="1"/>
    <s v="-"/>
    <m/>
    <s v="YES"/>
    <n v="1"/>
    <s v=""/>
    <s v=""/>
    <n v="0"/>
    <s v="X"/>
    <n v="1"/>
    <s v=""/>
    <s v=""/>
    <s v=""/>
    <s v=""/>
    <n v="6"/>
    <n v="0"/>
    <m/>
    <n v="-226"/>
    <n v="0"/>
    <s v=""/>
    <s v=""/>
  </r>
  <r>
    <n v="529"/>
    <s v="32000000"/>
    <s v="Prensaestopas HENSEL ASS de Poliamida Ne"/>
    <s v="1101881962"/>
    <s v="3"/>
    <d v="2025-06-17T00:00:00"/>
    <s v=""/>
    <s v="4800003131"/>
    <s v="80"/>
    <d v="2025-06-17T00:00:00"/>
    <s v=""/>
    <s v=""/>
    <d v="2025-06-18T00:00:00"/>
    <n v="0"/>
    <n v="0"/>
    <s v=""/>
    <n v="2"/>
    <n v="2"/>
    <n v="2"/>
    <n v="0"/>
    <n v="0"/>
    <n v="0"/>
    <s v="X"/>
    <s v="0.00"/>
    <s v=""/>
    <x v="0"/>
    <s v=""/>
    <s v="0117545"/>
    <s v=""/>
    <n v="0"/>
    <n v="0"/>
    <m/>
    <s v="7218|JA2582_1001"/>
    <n v="1"/>
    <s v="-"/>
    <m/>
    <s v="YES"/>
    <n v="2"/>
    <s v=""/>
    <s v=""/>
    <n v="0"/>
    <s v="X"/>
    <n v="1"/>
    <s v=""/>
    <s v=""/>
    <s v=""/>
    <s v=""/>
    <n v="6"/>
    <n v="0"/>
    <m/>
    <n v="-226"/>
    <n v="0"/>
    <s v=""/>
    <s v=""/>
  </r>
  <r>
    <n v="530"/>
    <s v="39131705"/>
    <s v="Canalizaci&amp;#243;n de cables miniatura Le"/>
    <s v="1101882393"/>
    <s v="1"/>
    <d v="2025-06-18T00:00:00"/>
    <s v=""/>
    <s v="4800003136"/>
    <s v="210"/>
    <d v="2025-06-18T00:00:00"/>
    <s v=""/>
    <s v=""/>
    <d v="2025-06-19T00:00:00"/>
    <n v="0"/>
    <n v="0"/>
    <s v=""/>
    <n v="5"/>
    <n v="5"/>
    <n v="5"/>
    <n v="0"/>
    <n v="0"/>
    <n v="0"/>
    <s v="X"/>
    <s v="0.00"/>
    <s v=""/>
    <x v="0"/>
    <s v=""/>
    <s v="1613039"/>
    <s v=""/>
    <n v="0"/>
    <n v="0"/>
    <m/>
    <s v="7218|JA2582_1001"/>
    <n v="1"/>
    <s v="-"/>
    <m/>
    <s v="YES"/>
    <n v="5"/>
    <s v=""/>
    <s v=""/>
    <n v="0"/>
    <s v="X"/>
    <n v="1"/>
    <s v=""/>
    <s v=""/>
    <s v=""/>
    <s v=""/>
    <n v="6"/>
    <n v="0"/>
    <m/>
    <n v="-225"/>
    <n v="0"/>
    <s v=""/>
    <s v=""/>
  </r>
  <r>
    <n v="531"/>
    <s v="1709800000500"/>
    <s v="COMPRA DIRECTA FERRETERIA Y HERRAMIENTAS"/>
    <s v="1101882729"/>
    <s v="1"/>
    <d v="2025-06-19T00:00:00"/>
    <s v=""/>
    <s v="4200617180"/>
    <s v="20"/>
    <d v="2025-06-25T00:00:00"/>
    <d v="2025-06-26T00:00:00"/>
    <s v=""/>
    <d v="2025-07-09T00:00:00"/>
    <n v="30"/>
    <n v="8"/>
    <s v="Liberado"/>
    <n v="2"/>
    <n v="2"/>
    <n v="2"/>
    <n v="0"/>
    <n v="0"/>
    <n v="0"/>
    <s v="X"/>
    <s v="0.00"/>
    <s v=""/>
    <x v="23"/>
    <s v="OTROS FABRICANTES"/>
    <s v="1709800000500"/>
    <s v=""/>
    <n v="0"/>
    <n v="0"/>
    <m/>
    <s v="7218|JA2594_1001"/>
    <n v="14"/>
    <s v="-"/>
    <m/>
    <s v="YES"/>
    <n v="2"/>
    <s v=""/>
    <s v=""/>
    <n v="0"/>
    <s v="X"/>
    <n v="1"/>
    <s v=""/>
    <s v=""/>
    <s v=""/>
    <s v=""/>
    <n v="6"/>
    <n v="0"/>
    <m/>
    <n v="-205"/>
    <n v="0"/>
    <s v=""/>
    <s v=""/>
  </r>
  <r>
    <n v="532"/>
    <s v="32000000"/>
    <s v="Kits de pasamuros NEMIQ de Caucho Negro,"/>
    <s v="1101883901"/>
    <s v="1"/>
    <d v="2025-06-23T00:00:00"/>
    <s v=""/>
    <s v="4800003138"/>
    <s v="810"/>
    <d v="2025-06-19T00:00:00"/>
    <s v=""/>
    <s v=""/>
    <d v="2025-06-24T00:00:00"/>
    <n v="0"/>
    <n v="0"/>
    <s v=""/>
    <n v="1"/>
    <n v="1"/>
    <n v="1"/>
    <n v="0"/>
    <n v="0"/>
    <n v="0"/>
    <s v="X"/>
    <s v="0.00"/>
    <s v=""/>
    <x v="0"/>
    <s v=""/>
    <s v="2884369"/>
    <s v=""/>
    <n v="0"/>
    <n v="0"/>
    <m/>
    <s v="7218|JA2582_1001"/>
    <n v="5"/>
    <s v="-"/>
    <m/>
    <s v="YES"/>
    <n v="1"/>
    <s v=""/>
    <s v=""/>
    <n v="0"/>
    <s v="X"/>
    <n v="1"/>
    <s v=""/>
    <s v=""/>
    <s v=""/>
    <s v=""/>
    <n v="6"/>
    <n v="0"/>
    <m/>
    <n v="-220"/>
    <n v="0"/>
    <s v=""/>
    <s v=""/>
  </r>
  <r>
    <n v="533"/>
    <s v="31162401"/>
    <s v="Pasamuro SES Sterling DH de Policloropre"/>
    <s v="1101883901"/>
    <s v="2"/>
    <d v="2025-06-23T00:00:00"/>
    <s v=""/>
    <s v="4800003138"/>
    <s v="820"/>
    <d v="2025-06-19T00:00:00"/>
    <s v=""/>
    <s v=""/>
    <d v="2025-06-24T00:00:00"/>
    <n v="0"/>
    <n v="0"/>
    <s v=""/>
    <n v="1"/>
    <n v="1"/>
    <n v="1"/>
    <n v="0"/>
    <n v="0"/>
    <n v="0"/>
    <s v="X"/>
    <s v="0.00"/>
    <s v=""/>
    <x v="0"/>
    <s v=""/>
    <s v="1366294"/>
    <s v=""/>
    <n v="0"/>
    <n v="0"/>
    <m/>
    <s v="7218|JA2582_1001"/>
    <n v="5"/>
    <s v="-"/>
    <m/>
    <s v="YES"/>
    <n v="1"/>
    <s v=""/>
    <s v=""/>
    <n v="0"/>
    <s v="X"/>
    <n v="1"/>
    <s v=""/>
    <s v=""/>
    <s v=""/>
    <s v=""/>
    <n v="6"/>
    <n v="0"/>
    <m/>
    <n v="-220"/>
    <n v="0"/>
    <s v=""/>
    <s v=""/>
  </r>
  <r>
    <n v="534"/>
    <s v="39122325"/>
    <s v="Rel&amp;#233; de potencia sin enclavamiento"/>
    <s v="1101884220"/>
    <s v="1"/>
    <d v="2025-06-24T00:00:00"/>
    <s v=""/>
    <s v="4800003141"/>
    <s v="320"/>
    <d v="2025-06-24T00:00:00"/>
    <s v=""/>
    <s v=""/>
    <d v="2025-06-25T00:00:00"/>
    <n v="0"/>
    <n v="0"/>
    <s v=""/>
    <n v="19"/>
    <n v="19"/>
    <n v="19"/>
    <n v="0"/>
    <n v="0"/>
    <n v="0"/>
    <s v="X"/>
    <s v="0.00"/>
    <s v=""/>
    <x v="0"/>
    <s v=""/>
    <s v="0154526"/>
    <s v=""/>
    <n v="0"/>
    <n v="0"/>
    <m/>
    <s v="7218|JA2582_1001"/>
    <n v="1"/>
    <s v="-"/>
    <m/>
    <s v="YES"/>
    <n v="19"/>
    <s v=""/>
    <s v=""/>
    <n v="0"/>
    <s v="X"/>
    <n v="1"/>
    <s v=""/>
    <s v=""/>
    <s v=""/>
    <s v=""/>
    <n v="6"/>
    <n v="0"/>
    <m/>
    <n v="-219"/>
    <n v="0"/>
    <s v=""/>
    <s v=""/>
  </r>
  <r>
    <n v="535"/>
    <s v="41111905"/>
    <s v="Juego de cables de prueba RS PRO, CAT II"/>
    <s v="1101884352"/>
    <s v="1"/>
    <d v="2025-06-25T00:00:00"/>
    <s v=""/>
    <s v="4800003141"/>
    <s v="390"/>
    <d v="2025-06-24T00:00:00"/>
    <s v=""/>
    <s v=""/>
    <d v="2025-06-26T00:00:00"/>
    <n v="0"/>
    <n v="0"/>
    <s v=""/>
    <n v="2"/>
    <n v="2"/>
    <n v="2"/>
    <n v="0"/>
    <n v="0"/>
    <n v="0"/>
    <s v="X"/>
    <s v="0.00"/>
    <s v=""/>
    <x v="0"/>
    <s v=""/>
    <s v="2432998"/>
    <s v=""/>
    <n v="0"/>
    <n v="0"/>
    <m/>
    <s v="7218|S24B05_S1074"/>
    <n v="2"/>
    <s v="-"/>
    <m/>
    <s v="YES"/>
    <n v="2"/>
    <s v=""/>
    <s v=""/>
    <n v="0"/>
    <s v="X"/>
    <n v="1"/>
    <s v=""/>
    <s v=""/>
    <s v=""/>
    <s v=""/>
    <n v="6"/>
    <n v="0"/>
    <m/>
    <n v="-218"/>
    <n v="0"/>
    <s v=""/>
    <s v=""/>
  </r>
  <r>
    <n v="536"/>
    <s v="39121413"/>
    <s v="Conector circular Amphenol Limited Conec"/>
    <s v="1101884977"/>
    <s v="1"/>
    <d v="2025-06-26T00:00:00"/>
    <s v=""/>
    <s v="4800003141"/>
    <s v="850"/>
    <d v="2025-06-24T00:00:00"/>
    <s v=""/>
    <s v=""/>
    <d v="2025-06-27T00:00:00"/>
    <n v="0"/>
    <n v="0"/>
    <s v=""/>
    <n v="1"/>
    <n v="1"/>
    <n v="1"/>
    <n v="0"/>
    <n v="0"/>
    <n v="0"/>
    <s v="X"/>
    <s v="0.00"/>
    <s v=""/>
    <x v="0"/>
    <s v=""/>
    <s v="2368155"/>
    <s v=""/>
    <n v="0"/>
    <n v="0"/>
    <m/>
    <s v="7218|S24B05_S1074"/>
    <n v="3"/>
    <s v="-"/>
    <m/>
    <s v="YES"/>
    <n v="1"/>
    <s v=""/>
    <s v=""/>
    <n v="0"/>
    <s v="X"/>
    <n v="1"/>
    <s v=""/>
    <s v=""/>
    <s v=""/>
    <s v=""/>
    <n v="6"/>
    <n v="0"/>
    <m/>
    <n v="-217"/>
    <n v="0"/>
    <s v=""/>
    <s v=""/>
  </r>
  <r>
    <n v="537"/>
    <s v=""/>
    <s v="INSTAL. CONDUCTOS PINGÜINO SF.03"/>
    <s v="1101885147"/>
    <s v="1"/>
    <d v="2025-06-26T00:00:00"/>
    <s v=""/>
    <s v="4300349565"/>
    <s v="10"/>
    <d v="2025-07-11T00:00:00"/>
    <d v="2025-07-14T00:00:00"/>
    <s v=""/>
    <d v="2025-10-31T00:00:00"/>
    <n v="0"/>
    <n v="0"/>
    <s v="Liberado"/>
    <n v="1"/>
    <n v="1"/>
    <n v="0"/>
    <n v="0"/>
    <n v="0"/>
    <n v="0"/>
    <s v=""/>
    <s v="0.00"/>
    <s v=""/>
    <x v="31"/>
    <s v=""/>
    <s v=""/>
    <s v=""/>
    <n v="0"/>
    <n v="0"/>
    <m/>
    <s v="7218|S24B05_S1075"/>
    <n v="112"/>
    <s v="-"/>
    <m/>
    <s v=""/>
    <s v=""/>
    <s v=""/>
    <s v=""/>
    <n v="1"/>
    <s v=""/>
    <n v="0"/>
    <s v=""/>
    <s v=""/>
    <s v=""/>
    <s v=""/>
    <n v="6"/>
    <n v="1"/>
    <m/>
    <n v="-91"/>
    <n v="0"/>
    <s v=""/>
    <s v=""/>
  </r>
  <r>
    <n v="538"/>
    <s v="3230100640000"/>
    <s v="SOFTWARE MICROSOFT"/>
    <s v="1101885873"/>
    <s v="1"/>
    <d v="2025-06-30T00:00:00"/>
    <s v=""/>
    <s v="4200618716"/>
    <s v="10"/>
    <d v="2025-07-08T00:00:00"/>
    <d v="2025-07-08T00:00:00"/>
    <s v=""/>
    <d v="2025-10-23T00:00:00"/>
    <n v="140"/>
    <n v="8"/>
    <s v="Liberado"/>
    <n v="1"/>
    <n v="1"/>
    <n v="1"/>
    <n v="0"/>
    <n v="0"/>
    <n v="0"/>
    <s v="X"/>
    <s v="0.00"/>
    <s v=""/>
    <x v="32"/>
    <s v="MICROSOFT"/>
    <s v="LICENCIA OEM"/>
    <s v=""/>
    <n v="1"/>
    <n v="1"/>
    <m/>
    <s v="7218|JA2583_1001"/>
    <n v="107"/>
    <s v="-"/>
    <m/>
    <s v="YES"/>
    <n v="1"/>
    <s v=""/>
    <s v=""/>
    <n v="0"/>
    <s v="X"/>
    <n v="1"/>
    <s v=""/>
    <s v=""/>
    <s v=""/>
    <s v=""/>
    <n v="6"/>
    <n v="0"/>
    <m/>
    <n v="-99"/>
    <n v="0"/>
    <s v=""/>
    <s v=""/>
  </r>
  <r>
    <n v="539"/>
    <s v="9999000981312"/>
    <s v="N.R.PLATAFORMAS (SIMULADORES)"/>
    <s v="1101886396"/>
    <s v="1"/>
    <d v="2025-07-01T00:00:00"/>
    <s v=""/>
    <s v="4200620010"/>
    <s v="10"/>
    <d v="2025-07-16T00:00:00"/>
    <d v="2025-07-23T00:00:00"/>
    <s v=""/>
    <d v="2025-09-01T00:00:00"/>
    <n v="180"/>
    <n v="8"/>
    <s v="Liberado"/>
    <n v="1"/>
    <n v="1"/>
    <n v="1"/>
    <n v="0"/>
    <n v="0"/>
    <n v="0"/>
    <s v="X"/>
    <s v="0.00"/>
    <s v=""/>
    <x v="10"/>
    <s v=""/>
    <s v=""/>
    <s v=""/>
    <n v="0"/>
    <n v="0"/>
    <m/>
    <s v="7218|JA2580_1001"/>
    <n v="47"/>
    <s v="-"/>
    <m/>
    <s v="YES"/>
    <n v="1"/>
    <s v=""/>
    <s v=""/>
    <n v="0"/>
    <s v="X"/>
    <n v="1"/>
    <s v=""/>
    <s v=""/>
    <s v=""/>
    <s v=""/>
    <n v="7"/>
    <n v="0"/>
    <m/>
    <n v="-151"/>
    <n v="0"/>
    <s v=""/>
    <s v=""/>
  </r>
  <r>
    <n v="540"/>
    <s v="1709800000500"/>
    <s v="COMPRA DIRECTA FERRETERIA Y HERRAMIENTAS"/>
    <s v="1101886453"/>
    <s v="1"/>
    <d v="2025-07-01T00:00:00"/>
    <s v=""/>
    <s v="4200619728"/>
    <s v="10"/>
    <d v="2025-07-15T00:00:00"/>
    <d v="2025-07-16T00:00:00"/>
    <s v=""/>
    <d v="2025-09-30T00:00:00"/>
    <n v="30"/>
    <n v="8"/>
    <s v="Liberado"/>
    <n v="5"/>
    <n v="5"/>
    <n v="5"/>
    <n v="0"/>
    <n v="0"/>
    <n v="0"/>
    <s v="X"/>
    <s v="0.00"/>
    <s v=""/>
    <x v="23"/>
    <s v="OTROS FABRICANTES"/>
    <s v="1709800000500"/>
    <s v=""/>
    <n v="0"/>
    <n v="0"/>
    <m/>
    <s v="7218|S24B05_S1075"/>
    <n v="77"/>
    <s v="-"/>
    <m/>
    <s v="YES"/>
    <n v="5"/>
    <s v=""/>
    <s v=""/>
    <n v="0"/>
    <s v="X"/>
    <n v="1"/>
    <s v=""/>
    <s v=""/>
    <s v=""/>
    <s v=""/>
    <n v="7"/>
    <n v="0"/>
    <m/>
    <n v="-122"/>
    <n v="0"/>
    <s v=""/>
    <s v=""/>
  </r>
  <r>
    <n v="541"/>
    <s v="1709800000500"/>
    <s v="COMPRA DIRECTA FERRETERIA Y HERRAMIENTAS"/>
    <s v="1101886462"/>
    <s v="1"/>
    <d v="2025-07-01T00:00:00"/>
    <s v=""/>
    <s v="4200619731"/>
    <s v="10"/>
    <d v="2025-07-15T00:00:00"/>
    <d v="2025-07-16T00:00:00"/>
    <s v=""/>
    <d v="2025-09-30T00:00:00"/>
    <n v="30"/>
    <n v="8"/>
    <s v="Liberado"/>
    <n v="100"/>
    <n v="100"/>
    <n v="100"/>
    <n v="0"/>
    <n v="0"/>
    <n v="0"/>
    <s v="X"/>
    <s v="0.00"/>
    <s v=""/>
    <x v="23"/>
    <s v="OTROS FABRICANTES"/>
    <s v="1709800000500"/>
    <s v=""/>
    <n v="0"/>
    <n v="0"/>
    <m/>
    <s v="7218|JA2594_1001"/>
    <n v="77"/>
    <s v="-"/>
    <m/>
    <s v="YES"/>
    <n v="100"/>
    <s v=""/>
    <s v=""/>
    <n v="0"/>
    <s v="X"/>
    <n v="1"/>
    <s v=""/>
    <s v=""/>
    <s v=""/>
    <s v=""/>
    <n v="7"/>
    <n v="0"/>
    <m/>
    <n v="-122"/>
    <n v="0"/>
    <s v=""/>
    <s v=""/>
  </r>
  <r>
    <n v="542"/>
    <s v="1709800000500"/>
    <s v="COMPRA DIRECTA FERRETERIA Y HERRAMIENTAS"/>
    <s v="1101886462"/>
    <s v="2"/>
    <d v="2025-07-01T00:00:00"/>
    <s v=""/>
    <s v="4200619731"/>
    <s v="20"/>
    <d v="2025-07-15T00:00:00"/>
    <d v="2025-07-16T00:00:00"/>
    <s v=""/>
    <d v="2025-09-30T00:00:00"/>
    <n v="30"/>
    <n v="8"/>
    <s v="Liberado"/>
    <n v="1"/>
    <n v="1"/>
    <n v="1"/>
    <n v="0"/>
    <n v="0"/>
    <n v="0"/>
    <s v="X"/>
    <s v="0.00"/>
    <s v=""/>
    <x v="23"/>
    <s v="OTROS FABRICANTES"/>
    <s v="1709800000500"/>
    <s v=""/>
    <n v="0"/>
    <n v="0"/>
    <m/>
    <s v="7218|JA2594_1001"/>
    <n v="77"/>
    <s v="-"/>
    <m/>
    <s v="YES"/>
    <n v="1"/>
    <s v=""/>
    <s v=""/>
    <n v="0"/>
    <s v="X"/>
    <n v="1"/>
    <s v=""/>
    <s v=""/>
    <s v=""/>
    <s v=""/>
    <n v="7"/>
    <n v="0"/>
    <m/>
    <n v="-122"/>
    <n v="0"/>
    <s v=""/>
    <s v=""/>
  </r>
  <r>
    <n v="543"/>
    <s v="1709800000500"/>
    <s v="COMPRA DIRECTA FERRETERIA Y HERRAMIENTAS"/>
    <s v="1101886462"/>
    <s v="3"/>
    <d v="2025-07-01T00:00:00"/>
    <s v=""/>
    <s v="4200619731"/>
    <s v="30"/>
    <d v="2025-07-15T00:00:00"/>
    <d v="2025-07-16T00:00:00"/>
    <s v=""/>
    <d v="2025-09-30T00:00:00"/>
    <n v="30"/>
    <n v="8"/>
    <s v="Liberado"/>
    <n v="100"/>
    <n v="100"/>
    <n v="100"/>
    <n v="0"/>
    <n v="0"/>
    <n v="0"/>
    <s v="X"/>
    <s v="0.00"/>
    <s v=""/>
    <x v="23"/>
    <s v="OTROS FABRICANTES"/>
    <s v="1709800000500"/>
    <s v=""/>
    <n v="0"/>
    <n v="0"/>
    <m/>
    <s v="7218|JA2594_1001"/>
    <n v="77"/>
    <s v="-"/>
    <m/>
    <s v="YES"/>
    <n v="100"/>
    <s v=""/>
    <s v=""/>
    <n v="0"/>
    <s v="X"/>
    <n v="1"/>
    <s v=""/>
    <s v=""/>
    <s v=""/>
    <s v=""/>
    <n v="7"/>
    <n v="0"/>
    <m/>
    <n v="-122"/>
    <n v="0"/>
    <s v=""/>
    <s v=""/>
  </r>
  <r>
    <n v="544"/>
    <s v="1709800000500"/>
    <s v="COMPRA DIRECTA FERRETERIA Y HERRAMIENTAS"/>
    <s v="1101886462"/>
    <s v="4"/>
    <d v="2025-07-01T00:00:00"/>
    <s v=""/>
    <s v="4200619731"/>
    <s v="40"/>
    <d v="2025-07-15T00:00:00"/>
    <d v="2025-07-16T00:00:00"/>
    <s v=""/>
    <d v="2025-09-30T00:00:00"/>
    <n v="30"/>
    <n v="8"/>
    <s v="Liberado"/>
    <n v="20"/>
    <n v="20"/>
    <n v="20"/>
    <n v="0"/>
    <n v="0"/>
    <n v="0"/>
    <s v="X"/>
    <s v="0.00"/>
    <s v=""/>
    <x v="23"/>
    <s v="OTROS FABRICANTES"/>
    <s v="1709800000500"/>
    <s v=""/>
    <n v="0"/>
    <n v="0"/>
    <m/>
    <s v="7218|JA2594_1001"/>
    <n v="77"/>
    <s v="-"/>
    <m/>
    <s v="YES"/>
    <n v="20"/>
    <s v=""/>
    <s v=""/>
    <n v="0"/>
    <s v="X"/>
    <n v="1"/>
    <s v=""/>
    <s v=""/>
    <s v=""/>
    <s v=""/>
    <n v="7"/>
    <n v="0"/>
    <m/>
    <n v="-122"/>
    <n v="0"/>
    <s v=""/>
    <s v=""/>
  </r>
  <r>
    <n v="545"/>
    <s v="45111823"/>
    <s v="HDMI to VGA Adapter - With Audio - 1080p"/>
    <s v="1101887079"/>
    <s v="1"/>
    <d v="2025-07-02T00:00:00"/>
    <s v=""/>
    <s v="4800003156"/>
    <s v="1140"/>
    <d v="2025-07-01T00:00:00"/>
    <s v=""/>
    <s v=""/>
    <d v="2025-07-03T00:00:00"/>
    <n v="0"/>
    <n v="0"/>
    <s v=""/>
    <n v="1"/>
    <n v="1"/>
    <n v="1"/>
    <n v="0"/>
    <n v="0"/>
    <n v="0"/>
    <s v="X"/>
    <s v="0.00"/>
    <s v=""/>
    <x v="0"/>
    <s v=""/>
    <s v="1778828"/>
    <s v=""/>
    <n v="0"/>
    <n v="0"/>
    <m/>
    <s v="7218|JA2594_1001"/>
    <n v="2"/>
    <s v="-"/>
    <m/>
    <s v="YES"/>
    <n v="1"/>
    <s v=""/>
    <s v=""/>
    <n v="0"/>
    <s v="X"/>
    <n v="1"/>
    <s v=""/>
    <s v=""/>
    <s v=""/>
    <s v=""/>
    <n v="7"/>
    <n v="0"/>
    <m/>
    <n v="-211"/>
    <n v="0"/>
    <s v=""/>
    <s v=""/>
  </r>
  <r>
    <n v="546"/>
    <s v="7889090900000"/>
    <s v="ROPA LABORAL CATALOGO INDRA"/>
    <s v="1101887437"/>
    <s v="1"/>
    <d v="2025-07-03T00:00:00"/>
    <s v=""/>
    <s v="4900011056"/>
    <s v="10"/>
    <d v="2025-07-03T00:00:00"/>
    <s v=""/>
    <s v=""/>
    <d v="2025-10-31T00:00:00"/>
    <n v="40"/>
    <n v="8"/>
    <s v=""/>
    <n v="1"/>
    <n v="1"/>
    <n v="1"/>
    <n v="0"/>
    <n v="0"/>
    <n v="0"/>
    <s v="X"/>
    <s v="0.00"/>
    <s v=""/>
    <x v="27"/>
    <s v="INDRA SISTEMAS S.A."/>
    <s v="7889090900000"/>
    <s v=""/>
    <n v="0"/>
    <n v="0"/>
    <m/>
    <s v="7218|JA2594_1001"/>
    <n v="120"/>
    <s v="-"/>
    <m/>
    <s v="YES"/>
    <n v="1"/>
    <s v=""/>
    <s v=""/>
    <n v="0"/>
    <s v="X"/>
    <n v="1"/>
    <s v=""/>
    <s v=""/>
    <s v=""/>
    <s v=""/>
    <n v="7"/>
    <n v="0"/>
    <m/>
    <n v="-91"/>
    <n v="0"/>
    <s v=""/>
    <s v=""/>
  </r>
  <r>
    <n v="547"/>
    <s v="7889090900000"/>
    <s v="ROPA LABORAL CATALOGO INDRA"/>
    <s v="1101887443"/>
    <s v="1"/>
    <d v="2025-07-03T00:00:00"/>
    <s v=""/>
    <s v="4900011059"/>
    <s v="10"/>
    <d v="2025-07-03T00:00:00"/>
    <s v=""/>
    <s v=""/>
    <d v="2025-09-30T00:00:00"/>
    <n v="40"/>
    <n v="8"/>
    <s v=""/>
    <n v="1"/>
    <n v="1"/>
    <n v="1"/>
    <n v="0"/>
    <n v="0"/>
    <n v="0"/>
    <s v="X"/>
    <s v="0.00"/>
    <s v=""/>
    <x v="27"/>
    <s v="INDRA SISTEMAS S.A."/>
    <s v="7889090900000"/>
    <s v=""/>
    <n v="0"/>
    <n v="0"/>
    <m/>
    <s v="7218|JA2594_1001"/>
    <n v="89"/>
    <s v="-"/>
    <m/>
    <s v="YES"/>
    <n v="1"/>
    <s v=""/>
    <s v=""/>
    <n v="0"/>
    <s v="X"/>
    <n v="1"/>
    <s v=""/>
    <s v=""/>
    <s v=""/>
    <s v=""/>
    <n v="7"/>
    <n v="0"/>
    <m/>
    <n v="-122"/>
    <n v="0"/>
    <s v=""/>
    <s v=""/>
  </r>
  <r>
    <n v="548"/>
    <s v="1359900000500"/>
    <s v="COMPRA DIRECTA ELECTRICOS/ELECTRONICOS"/>
    <s v="1101887662"/>
    <s v="1"/>
    <d v="2025-07-03T00:00:00"/>
    <s v=""/>
    <s v="4200620036"/>
    <s v="10"/>
    <d v="2025-07-16T00:00:00"/>
    <d v="2025-07-17T00:00:00"/>
    <s v=""/>
    <d v="2025-09-30T00:00:00"/>
    <n v="30"/>
    <n v="8"/>
    <s v="Liberado"/>
    <n v="2"/>
    <n v="2"/>
    <n v="2"/>
    <n v="0"/>
    <n v="0"/>
    <n v="0"/>
    <s v="X"/>
    <s v="0.00"/>
    <s v=""/>
    <x v="6"/>
    <s v="OTROS FABRICANTES"/>
    <s v="1359900000500"/>
    <s v=""/>
    <n v="0"/>
    <n v="0"/>
    <m/>
    <s v="7218|JA2594_1001"/>
    <n v="76"/>
    <s v="-"/>
    <m/>
    <s v="YES"/>
    <n v="2"/>
    <s v=""/>
    <s v=""/>
    <n v="0"/>
    <s v="X"/>
    <n v="1"/>
    <s v=""/>
    <s v=""/>
    <s v=""/>
    <s v=""/>
    <n v="7"/>
    <n v="0"/>
    <m/>
    <n v="-122"/>
    <n v="0"/>
    <s v=""/>
    <s v=""/>
  </r>
  <r>
    <n v="549"/>
    <s v="1359900000500"/>
    <s v="COMPRA DIRECTA ELECTRICOS/ELECTRONICOS"/>
    <s v="1101887664"/>
    <s v="1"/>
    <d v="2025-07-03T00:00:00"/>
    <s v=""/>
    <s v="4200620036"/>
    <s v="20"/>
    <d v="2025-07-16T00:00:00"/>
    <d v="2025-07-17T00:00:00"/>
    <s v=""/>
    <d v="2025-09-30T00:00:00"/>
    <n v="30"/>
    <n v="8"/>
    <s v="Liberado"/>
    <n v="1"/>
    <n v="1"/>
    <n v="1"/>
    <n v="0"/>
    <n v="0"/>
    <n v="0"/>
    <s v="X"/>
    <s v="0.00"/>
    <s v=""/>
    <x v="6"/>
    <s v="OTROS FABRICANTES"/>
    <s v="1359900000500"/>
    <s v=""/>
    <n v="0"/>
    <n v="0"/>
    <m/>
    <s v="7218|JA2594_1001"/>
    <n v="76"/>
    <s v="-"/>
    <m/>
    <s v="YES"/>
    <n v="1"/>
    <s v=""/>
    <s v=""/>
    <n v="0"/>
    <s v="X"/>
    <n v="1"/>
    <s v=""/>
    <s v=""/>
    <s v=""/>
    <s v=""/>
    <n v="7"/>
    <n v="0"/>
    <m/>
    <n v="-122"/>
    <n v="0"/>
    <s v=""/>
    <s v=""/>
  </r>
  <r>
    <n v="550"/>
    <s v="32000000"/>
    <s v="Panel del Rack 1U nVent SCHROFF de Alumi"/>
    <s v="1101888882"/>
    <s v="1"/>
    <d v="2025-07-08T00:00:00"/>
    <s v=""/>
    <s v="4800003167"/>
    <s v="270"/>
    <d v="2025-07-07T00:00:00"/>
    <s v=""/>
    <s v=""/>
    <d v="2025-07-09T00:00:00"/>
    <n v="0"/>
    <n v="0"/>
    <s v=""/>
    <n v="1"/>
    <n v="1"/>
    <n v="1"/>
    <n v="0"/>
    <n v="0"/>
    <n v="0"/>
    <s v="X"/>
    <s v="0.00"/>
    <s v=""/>
    <x v="0"/>
    <s v=""/>
    <s v="2839198"/>
    <s v=""/>
    <n v="0"/>
    <n v="0"/>
    <m/>
    <s v="7218|JA2594_1001"/>
    <n v="2"/>
    <s v="-"/>
    <m/>
    <s v="YES"/>
    <n v="1"/>
    <s v=""/>
    <s v=""/>
    <n v="0"/>
    <s v="X"/>
    <n v="1"/>
    <s v=""/>
    <s v=""/>
    <s v=""/>
    <s v=""/>
    <n v="7"/>
    <n v="0"/>
    <m/>
    <n v="-205"/>
    <n v="0"/>
    <s v=""/>
    <s v=""/>
  </r>
  <r>
    <n v="551"/>
    <s v="27111710"/>
    <s v="Juego de llaves hexagonales en L Facom d"/>
    <s v="1101889452"/>
    <s v="1"/>
    <d v="2025-07-09T00:00:00"/>
    <s v=""/>
    <s v="4800003170"/>
    <s v="170"/>
    <d v="2025-07-09T00:00:00"/>
    <s v=""/>
    <s v=""/>
    <d v="2025-07-10T00:00:00"/>
    <n v="0"/>
    <n v="0"/>
    <s v=""/>
    <n v="1"/>
    <n v="1"/>
    <n v="1"/>
    <n v="0"/>
    <n v="0"/>
    <n v="0"/>
    <s v="X"/>
    <s v="0.00"/>
    <s v=""/>
    <x v="0"/>
    <s v=""/>
    <s v="7554122"/>
    <s v=""/>
    <n v="0"/>
    <n v="0"/>
    <m/>
    <s v="7218|S24B05_S1071"/>
    <n v="1"/>
    <s v="-"/>
    <m/>
    <s v="YES"/>
    <n v="1"/>
    <s v=""/>
    <s v=""/>
    <n v="0"/>
    <s v="X"/>
    <n v="1"/>
    <s v=""/>
    <s v=""/>
    <s v=""/>
    <s v=""/>
    <n v="7"/>
    <n v="0"/>
    <m/>
    <n v="-204"/>
    <n v="0"/>
    <s v=""/>
    <s v=""/>
  </r>
  <r>
    <n v="552"/>
    <s v=""/>
    <s v="MOQUETA A320 FFS"/>
    <s v="1101890088"/>
    <s v="1"/>
    <d v="2025-07-10T00:00:00"/>
    <s v=""/>
    <s v="4300349810"/>
    <s v="10"/>
    <d v="2025-07-17T00:00:00"/>
    <d v="2025-07-18T00:00:00"/>
    <s v=""/>
    <d v="2025-11-30T00:00:00"/>
    <n v="0"/>
    <n v="0"/>
    <s v="Liberado"/>
    <n v="1"/>
    <n v="1"/>
    <n v="0"/>
    <n v="0"/>
    <n v="0"/>
    <n v="0"/>
    <s v=""/>
    <s v="0.00"/>
    <s v=""/>
    <x v="33"/>
    <s v=""/>
    <s v=""/>
    <s v=""/>
    <n v="0"/>
    <n v="0"/>
    <m/>
    <s v="7218|S24B05_S1076"/>
    <n v="136"/>
    <s v="-"/>
    <m/>
    <s v=""/>
    <s v=""/>
    <s v=""/>
    <s v=""/>
    <n v="1"/>
    <s v=""/>
    <n v="0"/>
    <s v=""/>
    <s v=""/>
    <s v=""/>
    <s v=""/>
    <n v="7"/>
    <n v="1"/>
    <m/>
    <n v="-61"/>
    <n v="0"/>
    <s v=""/>
    <s v=""/>
  </r>
  <r>
    <n v="553"/>
    <s v="1359900000500"/>
    <s v="COMPRA DIRECTA ELECTRICOS/ELECTRONICOS"/>
    <s v="1101890242"/>
    <s v="1"/>
    <d v="2025-07-10T00:00:00"/>
    <s v=""/>
    <s v="4200620293"/>
    <s v="50"/>
    <d v="2025-07-17T00:00:00"/>
    <d v="2025-07-21T00:00:00"/>
    <s v=""/>
    <d v="2025-09-30T00:00:00"/>
    <n v="30"/>
    <n v="8"/>
    <s v="Liberado"/>
    <n v="1"/>
    <n v="1"/>
    <n v="1"/>
    <n v="0"/>
    <n v="0"/>
    <n v="0"/>
    <s v="X"/>
    <s v="0.00"/>
    <s v=""/>
    <x v="6"/>
    <s v="OTROS FABRICANTES"/>
    <s v="1359900000500"/>
    <s v=""/>
    <n v="0"/>
    <n v="0"/>
    <m/>
    <s v="7218|JA2582_1001"/>
    <n v="75"/>
    <s v="-"/>
    <m/>
    <s v="YES"/>
    <n v="1"/>
    <s v=""/>
    <s v=""/>
    <n v="0"/>
    <s v="X"/>
    <n v="1"/>
    <s v=""/>
    <s v=""/>
    <s v=""/>
    <s v=""/>
    <n v="7"/>
    <n v="0"/>
    <m/>
    <n v="-122"/>
    <n v="0"/>
    <s v=""/>
    <s v=""/>
  </r>
  <r>
    <n v="554"/>
    <s v="55121620"/>
    <s v="Hoja de etiquetas Avery L7651-25, 25 Dir"/>
    <s v="1101890718"/>
    <s v="1"/>
    <d v="2025-07-11T00:00:00"/>
    <s v=""/>
    <s v="4800003179"/>
    <s v="410"/>
    <d v="2025-07-11T00:00:00"/>
    <s v=""/>
    <s v=""/>
    <d v="2025-07-12T00:00:00"/>
    <n v="0"/>
    <n v="0"/>
    <s v=""/>
    <n v="1"/>
    <n v="1"/>
    <n v="1"/>
    <n v="0"/>
    <n v="0"/>
    <n v="0"/>
    <s v="X"/>
    <s v="0.00"/>
    <s v=""/>
    <x v="0"/>
    <s v=""/>
    <s v="2893595"/>
    <s v=""/>
    <n v="0"/>
    <n v="0"/>
    <m/>
    <s v="7218|JA2582_1001"/>
    <n v="1"/>
    <s v="-"/>
    <m/>
    <s v="YES"/>
    <n v="1"/>
    <s v=""/>
    <s v=""/>
    <n v="0"/>
    <s v="X"/>
    <n v="1"/>
    <s v=""/>
    <s v=""/>
    <s v=""/>
    <s v=""/>
    <n v="7"/>
    <n v="0"/>
    <m/>
    <n v="-202"/>
    <n v="0"/>
    <s v=""/>
    <s v=""/>
  </r>
  <r>
    <n v="555"/>
    <s v="1709800000500"/>
    <s v="COMPRA DIRECTA FERRETERIA Y HERRAMIENTAS"/>
    <s v="1101890983"/>
    <s v="1"/>
    <d v="2025-07-14T00:00:00"/>
    <s v=""/>
    <s v="4200620401"/>
    <s v="10"/>
    <d v="2025-07-18T00:00:00"/>
    <d v="2025-07-21T00:00:00"/>
    <s v=""/>
    <d v="2025-09-30T00:00:00"/>
    <n v="30"/>
    <n v="8"/>
    <s v="Liberado"/>
    <n v="3"/>
    <n v="3"/>
    <n v="3"/>
    <n v="0"/>
    <n v="0"/>
    <n v="0"/>
    <s v="X"/>
    <s v="0.00"/>
    <s v=""/>
    <x v="23"/>
    <s v="OTROS FABRICANTES"/>
    <s v="1709800000500"/>
    <s v=""/>
    <n v="0"/>
    <n v="0"/>
    <m/>
    <s v="7218|S24B05_S1071"/>
    <n v="74"/>
    <s v="-"/>
    <m/>
    <s v="YES"/>
    <n v="3"/>
    <s v=""/>
    <s v=""/>
    <n v="0"/>
    <s v="X"/>
    <n v="1"/>
    <s v=""/>
    <s v=""/>
    <s v=""/>
    <s v=""/>
    <n v="7"/>
    <n v="0"/>
    <m/>
    <n v="-122"/>
    <n v="0"/>
    <s v=""/>
    <s v=""/>
  </r>
  <r>
    <n v="556"/>
    <s v="1709800000500"/>
    <s v="COMPRA DIRECTA FERRETERIA Y HERRAMIENTAS"/>
    <s v="1101891012"/>
    <s v="1"/>
    <d v="2025-07-14T00:00:00"/>
    <s v=""/>
    <s v="4200620441"/>
    <s v="10"/>
    <d v="2025-07-18T00:00:00"/>
    <d v="2025-07-21T00:00:00"/>
    <s v=""/>
    <d v="2025-09-30T00:00:00"/>
    <n v="30"/>
    <n v="8"/>
    <s v="Liberado"/>
    <n v="70"/>
    <n v="70"/>
    <n v="70"/>
    <n v="0"/>
    <n v="0"/>
    <n v="0"/>
    <s v="X"/>
    <s v="0.00"/>
    <s v=""/>
    <x v="23"/>
    <s v="OTROS FABRICANTES"/>
    <s v="1709800000500"/>
    <s v=""/>
    <n v="0"/>
    <n v="0"/>
    <m/>
    <s v="7218|JA2585_1001"/>
    <n v="74"/>
    <s v="-"/>
    <m/>
    <s v="YES"/>
    <n v="70"/>
    <s v=""/>
    <s v=""/>
    <n v="0"/>
    <s v="X"/>
    <n v="1"/>
    <s v=""/>
    <s v=""/>
    <s v=""/>
    <s v=""/>
    <n v="7"/>
    <n v="0"/>
    <m/>
    <n v="-122"/>
    <n v="0"/>
    <s v=""/>
    <s v=""/>
  </r>
  <r>
    <n v="557"/>
    <s v="1709800000500"/>
    <s v="COMPRA DIRECTA FERRETERIA Y HERRAMIENTAS"/>
    <s v="1101891012"/>
    <s v="2"/>
    <d v="2025-07-14T00:00:00"/>
    <s v=""/>
    <s v="4200620441"/>
    <s v="20"/>
    <d v="2025-07-18T00:00:00"/>
    <d v="2025-07-21T00:00:00"/>
    <s v=""/>
    <d v="2025-09-30T00:00:00"/>
    <n v="30"/>
    <n v="8"/>
    <s v="Liberado"/>
    <n v="70"/>
    <n v="70"/>
    <n v="70"/>
    <n v="0"/>
    <n v="0"/>
    <n v="0"/>
    <s v="X"/>
    <s v="0.00"/>
    <s v=""/>
    <x v="23"/>
    <s v="OTROS FABRICANTES"/>
    <s v="1709800000500"/>
    <s v=""/>
    <n v="0"/>
    <n v="0"/>
    <m/>
    <s v="7218|JA2585_1001"/>
    <n v="74"/>
    <s v="-"/>
    <m/>
    <s v="YES"/>
    <n v="70"/>
    <s v=""/>
    <s v=""/>
    <n v="0"/>
    <s v="X"/>
    <n v="1"/>
    <s v=""/>
    <s v=""/>
    <s v=""/>
    <s v=""/>
    <n v="7"/>
    <n v="0"/>
    <m/>
    <n v="-122"/>
    <n v="0"/>
    <s v=""/>
    <s v=""/>
  </r>
  <r>
    <n v="558"/>
    <s v="39122335"/>
    <s v="Z&amp;#243;calo de rel&amp;#233; Finder 96 para"/>
    <s v="1101892281"/>
    <s v="1"/>
    <d v="2025-07-16T00:00:00"/>
    <s v=""/>
    <s v="4800003183"/>
    <s v="450"/>
    <d v="2025-07-16T00:00:00"/>
    <s v=""/>
    <s v=""/>
    <d v="2025-07-17T00:00:00"/>
    <n v="0"/>
    <n v="0"/>
    <s v=""/>
    <n v="5"/>
    <n v="5"/>
    <n v="5"/>
    <n v="0"/>
    <n v="0"/>
    <n v="0"/>
    <s v="X"/>
    <s v="0.00"/>
    <s v=""/>
    <x v="0"/>
    <s v=""/>
    <s v="2455711"/>
    <s v=""/>
    <n v="0"/>
    <n v="0"/>
    <m/>
    <s v="7218|JA2585_1001"/>
    <n v="1"/>
    <s v="-"/>
    <m/>
    <s v="YES"/>
    <n v="5"/>
    <s v=""/>
    <s v=""/>
    <n v="0"/>
    <s v="X"/>
    <n v="1"/>
    <s v=""/>
    <s v=""/>
    <s v=""/>
    <s v=""/>
    <n v="7"/>
    <n v="0"/>
    <m/>
    <n v="-197"/>
    <n v="0"/>
    <s v=""/>
    <s v=""/>
  </r>
  <r>
    <n v="559"/>
    <s v="31161816"/>
    <s v="Separador roscado hexagonal Macho/Hembra"/>
    <s v="1101892362"/>
    <s v="1"/>
    <d v="2025-07-16T00:00:00"/>
    <s v=""/>
    <s v="4800003183"/>
    <s v="540"/>
    <d v="2025-07-16T00:00:00"/>
    <s v=""/>
    <s v=""/>
    <d v="2025-07-17T00:00:00"/>
    <n v="0"/>
    <n v="0"/>
    <s v=""/>
    <n v="50"/>
    <n v="50"/>
    <n v="50"/>
    <n v="0"/>
    <n v="0"/>
    <n v="0"/>
    <s v="X"/>
    <s v="0.00"/>
    <s v=""/>
    <x v="0"/>
    <s v=""/>
    <s v="0606686"/>
    <s v=""/>
    <n v="0"/>
    <n v="0"/>
    <m/>
    <s v="7218|JA2585_1001"/>
    <n v="1"/>
    <s v="-"/>
    <m/>
    <s v="YES"/>
    <n v="50"/>
    <s v=""/>
    <s v=""/>
    <n v="0"/>
    <s v="X"/>
    <n v="1"/>
    <s v=""/>
    <s v=""/>
    <s v=""/>
    <s v=""/>
    <n v="7"/>
    <n v="0"/>
    <m/>
    <n v="-197"/>
    <n v="0"/>
    <s v=""/>
    <s v=""/>
  </r>
  <r>
    <n v="560"/>
    <s v="43211503"/>
    <s v="Kensington CH1000 - Hub - 2 x USB 3.1 +"/>
    <s v="1101892552"/>
    <s v="1"/>
    <d v="2025-07-17T00:00:00"/>
    <s v=""/>
    <s v="4800003172"/>
    <s v="570"/>
    <d v="2025-07-10T00:00:00"/>
    <s v=""/>
    <s v=""/>
    <d v="2025-07-18T00:00:00"/>
    <n v="0"/>
    <n v="0"/>
    <s v=""/>
    <n v="5"/>
    <n v="5"/>
    <n v="5"/>
    <n v="0"/>
    <n v="0"/>
    <n v="0"/>
    <s v="X"/>
    <s v="0.00"/>
    <s v=""/>
    <x v="21"/>
    <s v=""/>
    <s v="4787170"/>
    <s v=""/>
    <n v="0"/>
    <n v="0"/>
    <m/>
    <s v="7218|JA2582_1001"/>
    <n v="8"/>
    <s v="-"/>
    <m/>
    <s v="YES"/>
    <n v="5"/>
    <s v=""/>
    <s v=""/>
    <n v="0"/>
    <s v="X"/>
    <n v="1"/>
    <s v=""/>
    <s v=""/>
    <s v=""/>
    <s v=""/>
    <n v="7"/>
    <n v="0"/>
    <m/>
    <n v="-196"/>
    <n v="0"/>
    <s v=""/>
    <s v=""/>
  </r>
  <r>
    <n v="561"/>
    <s v="39122213"/>
    <s v="Final de carrera con Palanca de rodillo"/>
    <s v="1101892592"/>
    <s v="1"/>
    <d v="2025-07-17T00:00:00"/>
    <s v=""/>
    <s v="4800003184"/>
    <s v="120"/>
    <d v="2025-07-17T00:00:00"/>
    <s v=""/>
    <s v=""/>
    <d v="2025-07-18T00:00:00"/>
    <n v="0"/>
    <n v="0"/>
    <s v=""/>
    <n v="5"/>
    <n v="5"/>
    <n v="5"/>
    <n v="0"/>
    <n v="0"/>
    <n v="0"/>
    <s v="X"/>
    <s v="0.00"/>
    <s v=""/>
    <x v="0"/>
    <s v=""/>
    <s v="3081664"/>
    <s v=""/>
    <n v="0"/>
    <n v="0"/>
    <m/>
    <s v="7218|JA2585_1001"/>
    <n v="1"/>
    <s v="-"/>
    <m/>
    <s v="YES"/>
    <n v="5"/>
    <s v=""/>
    <s v=""/>
    <n v="0"/>
    <s v="X"/>
    <n v="1"/>
    <s v=""/>
    <s v=""/>
    <s v=""/>
    <s v=""/>
    <n v="7"/>
    <n v="0"/>
    <m/>
    <n v="-196"/>
    <n v="0"/>
    <s v=""/>
    <s v=""/>
  </r>
  <r>
    <n v="562"/>
    <s v="43211503"/>
    <s v="C2G 4-Port USB-A Hub - Hub - 4 x USB 2.0"/>
    <s v="1101893679"/>
    <s v="1"/>
    <d v="2025-07-21T00:00:00"/>
    <s v=""/>
    <s v="4800003172"/>
    <s v="710"/>
    <d v="2025-07-10T00:00:00"/>
    <s v=""/>
    <s v=""/>
    <d v="2025-07-22T00:00:00"/>
    <n v="0"/>
    <n v="0"/>
    <s v=""/>
    <n v="2"/>
    <n v="2"/>
    <n v="2"/>
    <n v="0"/>
    <n v="0"/>
    <n v="0"/>
    <s v="X"/>
    <s v="0.00"/>
    <s v=""/>
    <x v="21"/>
    <s v=""/>
    <s v="6999238"/>
    <s v=""/>
    <n v="0"/>
    <n v="0"/>
    <m/>
    <s v="7218|JA2582_1001"/>
    <n v="12"/>
    <s v="-"/>
    <m/>
    <s v="YES"/>
    <n v="2"/>
    <s v=""/>
    <s v=""/>
    <n v="0"/>
    <s v="X"/>
    <n v="1"/>
    <s v=""/>
    <s v=""/>
    <s v=""/>
    <s v=""/>
    <n v="7"/>
    <n v="0"/>
    <m/>
    <n v="-192"/>
    <n v="0"/>
    <s v=""/>
    <s v=""/>
  </r>
  <r>
    <n v="563"/>
    <s v=""/>
    <s v="TRABAJOS DE CORTE DE MAYLAR - COSLADA"/>
    <s v="1101893680"/>
    <s v="1"/>
    <d v="2025-07-21T00:00:00"/>
    <s v=""/>
    <s v="4300350504"/>
    <s v="10"/>
    <d v="2025-07-30T00:00:00"/>
    <d v="2025-07-30T00:00:00"/>
    <s v=""/>
    <d v="2025-08-13T00:00:00"/>
    <n v="0"/>
    <n v="0"/>
    <s v="Liberado"/>
    <n v="1"/>
    <n v="1"/>
    <n v="0"/>
    <n v="0"/>
    <n v="0"/>
    <n v="0"/>
    <s v=""/>
    <s v="0.00"/>
    <s v=""/>
    <x v="18"/>
    <s v=""/>
    <s v=""/>
    <s v=""/>
    <n v="0"/>
    <n v="0"/>
    <m/>
    <s v="7218|S24B05_P10253"/>
    <n v="14"/>
    <s v="-"/>
    <m/>
    <s v=""/>
    <s v=""/>
    <s v=""/>
    <s v=""/>
    <n v="1"/>
    <s v=""/>
    <n v="0"/>
    <s v=""/>
    <s v=""/>
    <s v=""/>
    <s v=""/>
    <n v="7"/>
    <n v="1"/>
    <m/>
    <n v="-170"/>
    <n v="0"/>
    <s v=""/>
    <s v=""/>
  </r>
  <r>
    <n v="564"/>
    <s v="43211617"/>
    <s v="Cable USB 2.0 Hama, con A. USB A Macho,"/>
    <s v="1101893846"/>
    <s v="1"/>
    <d v="2025-07-22T00:00:00"/>
    <s v=""/>
    <s v="4800003188"/>
    <s v="500"/>
    <d v="2025-07-21T00:00:00"/>
    <s v=""/>
    <s v=""/>
    <d v="2025-07-23T00:00:00"/>
    <n v="0"/>
    <n v="0"/>
    <s v=""/>
    <n v="1"/>
    <n v="1"/>
    <n v="1"/>
    <n v="0"/>
    <n v="0"/>
    <n v="0"/>
    <s v="X"/>
    <s v="0.00"/>
    <s v=""/>
    <x v="0"/>
    <s v=""/>
    <s v="2386143"/>
    <s v=""/>
    <n v="0"/>
    <n v="0"/>
    <m/>
    <s v="7218|JA2585_1001"/>
    <n v="2"/>
    <s v="-"/>
    <m/>
    <s v="YES"/>
    <n v="1"/>
    <s v=""/>
    <s v=""/>
    <n v="0"/>
    <s v="X"/>
    <n v="1"/>
    <s v=""/>
    <s v=""/>
    <s v=""/>
    <s v=""/>
    <n v="7"/>
    <n v="0"/>
    <m/>
    <n v="-191"/>
    <n v="0"/>
    <s v=""/>
    <s v=""/>
  </r>
  <r>
    <n v="565"/>
    <s v=""/>
    <s v="FABRICACION PIEZAS"/>
    <s v="1101893987"/>
    <s v="1"/>
    <d v="2025-07-22T00:00:00"/>
    <s v=""/>
    <s v="4300350909"/>
    <s v="10"/>
    <d v="2025-08-07T00:00:00"/>
    <d v="2025-08-07T00:00:00"/>
    <s v=""/>
    <d v="2025-09-14T00:00:00"/>
    <n v="0"/>
    <n v="0"/>
    <s v="Liberado"/>
    <n v="1"/>
    <n v="1"/>
    <n v="0"/>
    <n v="0"/>
    <n v="0"/>
    <n v="0"/>
    <s v=""/>
    <s v="0.00"/>
    <s v=""/>
    <x v="26"/>
    <s v=""/>
    <s v=""/>
    <s v=""/>
    <n v="0"/>
    <n v="0"/>
    <m/>
    <s v="7218|JA2594_1001"/>
    <n v="38"/>
    <s v="-"/>
    <m/>
    <s v=""/>
    <s v=""/>
    <s v=""/>
    <s v=""/>
    <n v="1"/>
    <s v=""/>
    <n v="0"/>
    <s v=""/>
    <s v=""/>
    <s v=""/>
    <s v=""/>
    <n v="7"/>
    <n v="1"/>
    <m/>
    <n v="-138"/>
    <n v="0"/>
    <s v=""/>
    <s v=""/>
  </r>
  <r>
    <n v="566"/>
    <s v="43211617"/>
    <s v="Cable USB 2.0 Hama, con A. USB A Macho,"/>
    <s v="1101894884"/>
    <s v="1"/>
    <d v="2025-07-24T00:00:00"/>
    <s v=""/>
    <s v="4800003193"/>
    <s v="600"/>
    <d v="2025-07-23T00:00:00"/>
    <s v=""/>
    <s v=""/>
    <d v="2025-07-25T00:00:00"/>
    <n v="0"/>
    <n v="0"/>
    <s v=""/>
    <n v="2"/>
    <n v="2"/>
    <n v="2"/>
    <n v="0"/>
    <n v="0"/>
    <n v="0"/>
    <s v="X"/>
    <s v="0.00"/>
    <s v=""/>
    <x v="0"/>
    <s v=""/>
    <s v="2386143"/>
    <s v=""/>
    <n v="0"/>
    <n v="0"/>
    <m/>
    <s v="7218|JA2585_1001"/>
    <n v="2"/>
    <s v="-"/>
    <m/>
    <s v="YES"/>
    <n v="2"/>
    <s v=""/>
    <s v=""/>
    <n v="0"/>
    <s v="X"/>
    <n v="1"/>
    <s v=""/>
    <s v=""/>
    <s v=""/>
    <s v=""/>
    <n v="7"/>
    <n v="0"/>
    <m/>
    <n v="-189"/>
    <n v="0"/>
    <s v=""/>
    <s v=""/>
  </r>
  <r>
    <n v="567"/>
    <s v="1359900000500"/>
    <s v="COMPRA DIRECTA ELECTRICOS/ELECTRONICOS"/>
    <s v="1101896436"/>
    <s v="1"/>
    <d v="2025-07-30T00:00:00"/>
    <s v=""/>
    <s v="4200624192"/>
    <s v="10"/>
    <d v="2025-08-22T00:00:00"/>
    <d v="2025-08-25T00:00:00"/>
    <s v=""/>
    <d v="2025-10-21T00:00:00"/>
    <n v="30"/>
    <n v="8"/>
    <s v="Liberado"/>
    <n v="1"/>
    <n v="1"/>
    <n v="1"/>
    <n v="0"/>
    <n v="0"/>
    <n v="0"/>
    <s v="X"/>
    <s v="0.00"/>
    <s v=""/>
    <x v="6"/>
    <s v="OTROS FABRICANTES"/>
    <s v="1359900000500"/>
    <s v=""/>
    <n v="0"/>
    <n v="0"/>
    <m/>
    <s v="7218|JA2594_1001"/>
    <n v="60"/>
    <s v="-"/>
    <m/>
    <s v="YES"/>
    <n v="1"/>
    <s v=""/>
    <s v=""/>
    <n v="0"/>
    <s v="X"/>
    <n v="1"/>
    <s v=""/>
    <s v=""/>
    <s v=""/>
    <s v=""/>
    <n v="7"/>
    <n v="0"/>
    <m/>
    <n v="-101"/>
    <n v="0"/>
    <s v=""/>
    <s v=""/>
  </r>
  <r>
    <n v="568"/>
    <s v="39121723"/>
    <s v="Funda termorrectr&amp;#225;ctil recta TE Con"/>
    <s v="1101898212"/>
    <s v="1"/>
    <d v="2025-08-05T00:00:00"/>
    <s v=""/>
    <s v="4800003218"/>
    <s v="110"/>
    <d v="2025-08-05T00:00:00"/>
    <s v=""/>
    <s v=""/>
    <d v="2025-08-06T00:00:00"/>
    <n v="0"/>
    <n v="0"/>
    <s v=""/>
    <n v="1"/>
    <n v="1"/>
    <n v="1"/>
    <n v="0"/>
    <n v="0"/>
    <n v="0"/>
    <s v="X"/>
    <s v="0.00"/>
    <s v=""/>
    <x v="0"/>
    <s v=""/>
    <s v="7183092"/>
    <s v=""/>
    <n v="0"/>
    <n v="0"/>
    <m/>
    <s v="7218|JA2585_1001"/>
    <n v="1"/>
    <s v="-"/>
    <m/>
    <s v="YES"/>
    <n v="1"/>
    <s v=""/>
    <s v=""/>
    <n v="0"/>
    <s v="X"/>
    <n v="1"/>
    <s v=""/>
    <s v=""/>
    <s v=""/>
    <s v=""/>
    <n v="8"/>
    <n v="0"/>
    <m/>
    <n v="-177"/>
    <n v="0"/>
    <s v=""/>
    <s v=""/>
  </r>
  <r>
    <n v="569"/>
    <s v=""/>
    <s v="MONTAJE REJIBAND SF.03"/>
    <s v="1101898253"/>
    <s v="1"/>
    <d v="2025-08-05T00:00:00"/>
    <s v=""/>
    <s v="4300351264"/>
    <s v="10"/>
    <d v="2025-08-18T00:00:00"/>
    <d v="2025-08-19T00:00:00"/>
    <s v=""/>
    <d v="2025-12-31T00:00:00"/>
    <n v="0"/>
    <n v="0"/>
    <s v="Liberado"/>
    <n v="1"/>
    <n v="1"/>
    <n v="0"/>
    <n v="0"/>
    <n v="0"/>
    <n v="0"/>
    <s v=""/>
    <s v="0.00"/>
    <s v=""/>
    <x v="31"/>
    <s v=""/>
    <s v=""/>
    <s v=""/>
    <n v="0"/>
    <n v="0"/>
    <m/>
    <s v="7218|S24B05_GAR03"/>
    <n v="135"/>
    <s v="-"/>
    <m/>
    <s v=""/>
    <s v=""/>
    <s v=""/>
    <s v=""/>
    <n v="1"/>
    <s v=""/>
    <n v="0"/>
    <s v=""/>
    <s v=""/>
    <s v=""/>
    <s v=""/>
    <n v="8"/>
    <n v="1"/>
    <m/>
    <n v="-30"/>
    <n v="0"/>
    <s v=""/>
    <s v=""/>
  </r>
  <r>
    <n v="570"/>
    <s v="26121539"/>
    <s v="Cable de conexi&amp;#243;n Lapp 4160203, &amp;#2"/>
    <s v="1101898527"/>
    <s v="1"/>
    <d v="2025-08-06T00:00:00"/>
    <s v=""/>
    <s v="4800003218"/>
    <s v="550"/>
    <d v="2025-08-05T00:00:00"/>
    <s v=""/>
    <s v=""/>
    <d v="2025-08-07T00:00:00"/>
    <n v="0"/>
    <n v="0"/>
    <s v=""/>
    <n v="15"/>
    <n v="15"/>
    <n v="15"/>
    <n v="0"/>
    <n v="0"/>
    <n v="0"/>
    <s v="X"/>
    <s v="0.00"/>
    <s v=""/>
    <x v="0"/>
    <s v=""/>
    <s v="7244238"/>
    <s v=""/>
    <n v="0"/>
    <n v="0"/>
    <m/>
    <s v="7218|JA2593_1001"/>
    <n v="2"/>
    <s v="-"/>
    <m/>
    <s v="YES"/>
    <n v="15"/>
    <s v=""/>
    <s v=""/>
    <n v="0"/>
    <s v="X"/>
    <n v="1"/>
    <s v=""/>
    <s v=""/>
    <s v=""/>
    <s v=""/>
    <n v="8"/>
    <n v="0"/>
    <m/>
    <n v="-176"/>
    <n v="0"/>
    <s v=""/>
    <s v=""/>
  </r>
  <r>
    <n v="571"/>
    <s v="39121324"/>
    <s v="Caja Spelsberg de Poliestireno Gris, 254"/>
    <s v="1101898813"/>
    <s v="1"/>
    <d v="2025-08-07T00:00:00"/>
    <s v=""/>
    <s v="4800003218"/>
    <s v="880"/>
    <d v="2025-08-05T00:00:00"/>
    <s v=""/>
    <s v=""/>
    <d v="2025-08-08T00:00:00"/>
    <n v="0"/>
    <n v="0"/>
    <s v=""/>
    <n v="1"/>
    <n v="1"/>
    <n v="1"/>
    <n v="0"/>
    <n v="0"/>
    <n v="0"/>
    <s v="X"/>
    <s v="0.00"/>
    <s v=""/>
    <x v="0"/>
    <s v=""/>
    <s v="0832554"/>
    <s v=""/>
    <n v="0"/>
    <n v="0"/>
    <m/>
    <s v="7218|S24B05_S1074"/>
    <n v="3"/>
    <s v="-"/>
    <m/>
    <s v="YES"/>
    <n v="1"/>
    <s v=""/>
    <s v=""/>
    <n v="0"/>
    <s v="X"/>
    <n v="1"/>
    <s v=""/>
    <s v=""/>
    <s v=""/>
    <s v=""/>
    <n v="8"/>
    <n v="0"/>
    <m/>
    <n v="-175"/>
    <n v="0"/>
    <s v=""/>
    <s v=""/>
  </r>
  <r>
    <n v="572"/>
    <s v="1359900000500"/>
    <s v="COMPRA DIRECTA ELECTRICOS/ELECTRONICOS"/>
    <s v="1101898899"/>
    <s v="1"/>
    <d v="2025-08-07T00:00:00"/>
    <s v=""/>
    <s v="4200624413"/>
    <s v="10"/>
    <d v="2025-08-25T00:00:00"/>
    <d v="2025-08-26T00:00:00"/>
    <s v=""/>
    <d v="2025-10-31T00:00:00"/>
    <n v="30"/>
    <n v="8"/>
    <s v="Liberado"/>
    <n v="1"/>
    <n v="1"/>
    <n v="1"/>
    <n v="0"/>
    <n v="0"/>
    <n v="0"/>
    <s v="X"/>
    <s v="0.00"/>
    <s v=""/>
    <x v="6"/>
    <s v="OTROS FABRICANTES"/>
    <s v="1359900000500"/>
    <s v=""/>
    <n v="0"/>
    <n v="0"/>
    <m/>
    <s v="7218|JA2581_1001"/>
    <n v="67"/>
    <s v="-"/>
    <m/>
    <s v="YES"/>
    <n v="1"/>
    <s v=""/>
    <s v=""/>
    <n v="0"/>
    <s v="X"/>
    <n v="1"/>
    <s v=""/>
    <s v=""/>
    <s v=""/>
    <s v=""/>
    <n v="8"/>
    <n v="0"/>
    <m/>
    <n v="-91"/>
    <n v="0"/>
    <s v=""/>
    <s v=""/>
  </r>
  <r>
    <n v="573"/>
    <s v="55121612"/>
    <s v="PK100 ETIQ APLI POLIEST A4 BCO 12121"/>
    <s v="1101899457"/>
    <s v="1"/>
    <d v="2025-08-11T00:00:00"/>
    <s v=""/>
    <s v="4800003205"/>
    <s v="510"/>
    <d v="2025-08-01T00:00:00"/>
    <s v=""/>
    <s v=""/>
    <d v="2025-08-12T00:00:00"/>
    <n v="0"/>
    <n v="0"/>
    <s v=""/>
    <n v="1"/>
    <n v="1"/>
    <n v="1"/>
    <n v="0"/>
    <n v="0"/>
    <n v="0"/>
    <s v="X"/>
    <s v="0.00"/>
    <s v=""/>
    <x v="5"/>
    <s v=""/>
    <s v="10208643"/>
    <s v=""/>
    <n v="0"/>
    <n v="0"/>
    <m/>
    <s v="7218|S24B05_S1074"/>
    <n v="11"/>
    <s v="-"/>
    <m/>
    <s v="YES"/>
    <n v="1"/>
    <s v=""/>
    <s v=""/>
    <n v="0"/>
    <s v="X"/>
    <n v="1"/>
    <s v=""/>
    <s v=""/>
    <s v=""/>
    <s v=""/>
    <n v="8"/>
    <n v="0"/>
    <m/>
    <n v="-171"/>
    <n v="0"/>
    <s v=""/>
    <s v=""/>
  </r>
  <r>
    <n v="574"/>
    <s v="1709800000500"/>
    <s v="COMPRA DIRECTA FERRETERIA Y HERRAMIENTAS"/>
    <s v="1101899460"/>
    <s v="1"/>
    <d v="2025-08-11T00:00:00"/>
    <s v=""/>
    <s v="4200624525"/>
    <s v="10"/>
    <d v="2025-08-26T00:00:00"/>
    <d v="2025-08-27T00:00:00"/>
    <s v=""/>
    <d v="2025-10-31T00:00:00"/>
    <n v="30"/>
    <n v="8"/>
    <s v="Liberado"/>
    <n v="1"/>
    <n v="1"/>
    <n v="1"/>
    <n v="0"/>
    <n v="0"/>
    <n v="0"/>
    <s v="X"/>
    <s v="0.00"/>
    <s v=""/>
    <x v="23"/>
    <s v="OTROS FABRICANTES"/>
    <s v="1709800000500"/>
    <s v=""/>
    <n v="0"/>
    <n v="0"/>
    <m/>
    <s v="7218|JA2593_1001"/>
    <n v="66"/>
    <s v="-"/>
    <m/>
    <s v="YES"/>
    <n v="1"/>
    <s v=""/>
    <s v=""/>
    <n v="0"/>
    <s v="X"/>
    <n v="1"/>
    <s v=""/>
    <s v=""/>
    <s v=""/>
    <s v=""/>
    <n v="8"/>
    <n v="0"/>
    <m/>
    <n v="-91"/>
    <n v="0"/>
    <s v=""/>
    <s v=""/>
  </r>
  <r>
    <n v="575"/>
    <s v="1709800000500"/>
    <s v="COMPRA DIRECTA FERRETERIA Y HERRAMIENTAS"/>
    <s v="1101899460"/>
    <s v="2"/>
    <d v="2025-08-11T00:00:00"/>
    <s v=""/>
    <s v="4200624525"/>
    <s v="20"/>
    <d v="2025-08-26T00:00:00"/>
    <d v="2025-08-27T00:00:00"/>
    <s v=""/>
    <d v="2025-10-31T00:00:00"/>
    <n v="30"/>
    <n v="8"/>
    <s v="Liberado"/>
    <n v="1"/>
    <n v="1"/>
    <n v="1"/>
    <n v="0"/>
    <n v="0"/>
    <n v="0"/>
    <s v="X"/>
    <s v="0.00"/>
    <s v=""/>
    <x v="23"/>
    <s v="OTROS FABRICANTES"/>
    <s v="1709800000500"/>
    <s v=""/>
    <n v="0"/>
    <n v="0"/>
    <m/>
    <s v="7218|JA2593_1001"/>
    <n v="66"/>
    <s v="-"/>
    <m/>
    <s v="YES"/>
    <n v="1"/>
    <s v=""/>
    <s v=""/>
    <n v="0"/>
    <s v="X"/>
    <n v="1"/>
    <s v=""/>
    <s v=""/>
    <s v=""/>
    <s v=""/>
    <n v="8"/>
    <n v="0"/>
    <m/>
    <n v="-91"/>
    <n v="0"/>
    <s v=""/>
    <s v=""/>
  </r>
  <r>
    <n v="576"/>
    <s v="1709800000500"/>
    <s v="COMPRA DIRECTA FERRETERIA Y HERRAMIENTAS"/>
    <s v="1101899460"/>
    <s v="3"/>
    <d v="2025-08-11T00:00:00"/>
    <s v=""/>
    <s v="4200624525"/>
    <s v="30"/>
    <d v="2025-08-26T00:00:00"/>
    <d v="2025-08-27T00:00:00"/>
    <s v=""/>
    <d v="2025-10-31T00:00:00"/>
    <n v="30"/>
    <n v="8"/>
    <s v="Liberado"/>
    <n v="1"/>
    <n v="1"/>
    <n v="1"/>
    <n v="0"/>
    <n v="0"/>
    <n v="0"/>
    <s v="X"/>
    <s v="0.00"/>
    <s v=""/>
    <x v="23"/>
    <s v="OTROS FABRICANTES"/>
    <s v="1709800000500"/>
    <s v=""/>
    <n v="0"/>
    <n v="0"/>
    <m/>
    <s v="7218|JA2593_1001"/>
    <n v="66"/>
    <s v="-"/>
    <m/>
    <s v="YES"/>
    <n v="1"/>
    <s v=""/>
    <s v=""/>
    <n v="0"/>
    <s v="X"/>
    <n v="1"/>
    <s v=""/>
    <s v=""/>
    <s v=""/>
    <s v=""/>
    <n v="8"/>
    <n v="0"/>
    <m/>
    <n v="-91"/>
    <n v="0"/>
    <s v=""/>
    <s v=""/>
  </r>
  <r>
    <n v="577"/>
    <s v="1709800000500"/>
    <s v="COMPRA DIRECTA FERRETERIA Y HERRAMIENTAS"/>
    <s v="1101899460"/>
    <s v="4"/>
    <d v="2025-08-11T00:00:00"/>
    <s v=""/>
    <s v="4200624525"/>
    <s v="40"/>
    <d v="2025-08-26T00:00:00"/>
    <d v="2025-08-27T00:00:00"/>
    <s v=""/>
    <d v="2025-10-31T00:00:00"/>
    <n v="30"/>
    <n v="8"/>
    <s v="Liberado"/>
    <n v="1"/>
    <n v="1"/>
    <n v="1"/>
    <n v="0"/>
    <n v="0"/>
    <n v="0"/>
    <s v="X"/>
    <s v="0.00"/>
    <s v=""/>
    <x v="23"/>
    <s v="OTROS FABRICANTES"/>
    <s v="1709800000500"/>
    <s v=""/>
    <n v="0"/>
    <n v="0"/>
    <m/>
    <s v="7218|JA2593_1001"/>
    <n v="66"/>
    <s v="-"/>
    <m/>
    <s v="YES"/>
    <n v="1"/>
    <s v=""/>
    <s v=""/>
    <n v="0"/>
    <s v="X"/>
    <n v="1"/>
    <s v=""/>
    <s v=""/>
    <s v=""/>
    <s v=""/>
    <n v="8"/>
    <n v="0"/>
    <m/>
    <n v="-91"/>
    <n v="0"/>
    <s v=""/>
    <s v=""/>
  </r>
  <r>
    <n v="578"/>
    <s v="39121606"/>
    <s v="Fusible de cartucho cer&amp;#225;mico Mersen"/>
    <s v="1101899657"/>
    <s v="1"/>
    <d v="2025-08-12T00:00:00"/>
    <s v=""/>
    <s v="4800003223"/>
    <s v="600"/>
    <d v="2025-08-08T00:00:00"/>
    <s v=""/>
    <s v=""/>
    <d v="2025-08-13T00:00:00"/>
    <n v="0"/>
    <n v="0"/>
    <s v=""/>
    <n v="10"/>
    <n v="10"/>
    <n v="10"/>
    <n v="0"/>
    <n v="0"/>
    <n v="0"/>
    <s v="X"/>
    <s v="0.00"/>
    <s v=""/>
    <x v="0"/>
    <s v=""/>
    <s v="1886962"/>
    <s v=""/>
    <n v="0"/>
    <n v="0"/>
    <m/>
    <s v="7218|S24B05_S1074"/>
    <n v="5"/>
    <s v="-"/>
    <m/>
    <s v="YES"/>
    <n v="10"/>
    <s v=""/>
    <s v=""/>
    <n v="0"/>
    <s v="X"/>
    <n v="1"/>
    <s v=""/>
    <s v=""/>
    <s v=""/>
    <s v=""/>
    <n v="8"/>
    <n v="0"/>
    <m/>
    <n v="-170"/>
    <n v="0"/>
    <s v=""/>
    <s v=""/>
  </r>
  <r>
    <n v="579"/>
    <s v="1709800000500"/>
    <s v="COMPRA DIRECTA FERRETERIA Y HERRAMIENTAS"/>
    <s v="1101900103"/>
    <s v="1"/>
    <d v="2025-08-13T00:00:00"/>
    <s v=""/>
    <s v="4200624659"/>
    <s v="10"/>
    <d v="2025-08-27T00:00:00"/>
    <d v="2025-08-28T00:00:00"/>
    <s v=""/>
    <d v="2025-10-31T00:00:00"/>
    <n v="30"/>
    <n v="8"/>
    <s v="Liberado"/>
    <n v="20"/>
    <n v="20"/>
    <n v="20"/>
    <n v="0"/>
    <n v="0"/>
    <n v="0"/>
    <s v="X"/>
    <s v="0.00"/>
    <s v=""/>
    <x v="23"/>
    <s v="OTROS FABRICANTES"/>
    <s v="1709800000500"/>
    <s v=""/>
    <n v="0"/>
    <n v="0"/>
    <m/>
    <s v="7218|JA2594_1001"/>
    <n v="65"/>
    <s v="-"/>
    <m/>
    <s v="YES"/>
    <n v="20"/>
    <s v=""/>
    <s v=""/>
    <n v="0"/>
    <s v="X"/>
    <n v="1"/>
    <s v=""/>
    <s v=""/>
    <s v=""/>
    <s v=""/>
    <n v="8"/>
    <n v="0"/>
    <m/>
    <n v="-91"/>
    <n v="0"/>
    <s v=""/>
    <s v=""/>
  </r>
  <r>
    <n v="580"/>
    <s v="1709800000500"/>
    <s v="COMPRA DIRECTA FERRETERIA Y HERRAMIENTAS"/>
    <s v="1101900103"/>
    <s v="2"/>
    <d v="2025-08-13T00:00:00"/>
    <s v=""/>
    <s v="4200624659"/>
    <s v="20"/>
    <d v="2025-08-27T00:00:00"/>
    <d v="2025-08-28T00:00:00"/>
    <s v=""/>
    <d v="2025-10-31T00:00:00"/>
    <n v="30"/>
    <n v="8"/>
    <s v="Liberado"/>
    <n v="20"/>
    <n v="20"/>
    <n v="20"/>
    <n v="0"/>
    <n v="0"/>
    <n v="0"/>
    <s v="X"/>
    <s v="0.00"/>
    <s v=""/>
    <x v="23"/>
    <s v="OTROS FABRICANTES"/>
    <s v="1709800000500"/>
    <s v=""/>
    <n v="0"/>
    <n v="0"/>
    <m/>
    <s v="7218|JA2594_1001"/>
    <n v="65"/>
    <s v="-"/>
    <m/>
    <s v="YES"/>
    <n v="20"/>
    <s v=""/>
    <s v=""/>
    <n v="0"/>
    <s v="X"/>
    <n v="1"/>
    <s v=""/>
    <s v=""/>
    <s v=""/>
    <s v=""/>
    <n v="8"/>
    <n v="0"/>
    <m/>
    <n v="-91"/>
    <n v="0"/>
    <s v=""/>
    <s v=""/>
  </r>
  <r>
    <n v="581"/>
    <s v="1709800000500"/>
    <s v="COMPRA DIRECTA FERRETERIA Y HERRAMIENTAS"/>
    <s v="1101900103"/>
    <s v="3"/>
    <d v="2025-08-13T00:00:00"/>
    <s v=""/>
    <s v="4200624659"/>
    <s v="30"/>
    <d v="2025-08-27T00:00:00"/>
    <d v="2025-08-28T00:00:00"/>
    <s v=""/>
    <d v="2025-10-31T00:00:00"/>
    <n v="30"/>
    <n v="8"/>
    <s v="Liberado"/>
    <n v="20"/>
    <n v="20"/>
    <n v="20"/>
    <n v="0"/>
    <n v="0"/>
    <n v="0"/>
    <s v="X"/>
    <s v="0.00"/>
    <s v=""/>
    <x v="23"/>
    <s v="OTROS FABRICANTES"/>
    <s v="1709800000500"/>
    <s v=""/>
    <n v="0"/>
    <n v="0"/>
    <m/>
    <s v="7218|JA2594_1001"/>
    <n v="65"/>
    <s v="-"/>
    <m/>
    <s v="YES"/>
    <n v="20"/>
    <s v=""/>
    <s v=""/>
    <n v="0"/>
    <s v="X"/>
    <n v="1"/>
    <s v=""/>
    <s v=""/>
    <s v=""/>
    <s v=""/>
    <n v="8"/>
    <n v="0"/>
    <m/>
    <n v="-91"/>
    <n v="0"/>
    <s v=""/>
    <s v=""/>
  </r>
  <r>
    <n v="582"/>
    <s v="1357007369100"/>
    <s v="MARCADOR ADH P/SERIE H 3000X"/>
    <s v="1101900185"/>
    <s v="1"/>
    <d v="2025-08-13T00:00:00"/>
    <s v=""/>
    <s v="4200624090"/>
    <s v="10"/>
    <d v="2025-08-21T00:00:00"/>
    <d v="2025-08-21T00:00:00"/>
    <s v=""/>
    <d v="2025-08-28T00:00:00"/>
    <n v="40"/>
    <n v="8"/>
    <s v="Liberado"/>
    <n v="1"/>
    <n v="1"/>
    <n v="1"/>
    <n v="0"/>
    <n v="1"/>
    <n v="0"/>
    <s v="X"/>
    <s v="0.00"/>
    <s v=""/>
    <x v="34"/>
    <s v="SHINING 3D"/>
    <s v="P00012182"/>
    <s v=""/>
    <n v="0"/>
    <n v="0"/>
    <m/>
    <s v="7218|S24B05_S1071"/>
    <n v="7"/>
    <s v="-"/>
    <m/>
    <s v="YES"/>
    <n v="1"/>
    <s v=""/>
    <s v=""/>
    <n v="0"/>
    <s v="X"/>
    <n v="1"/>
    <s v=""/>
    <s v=""/>
    <s v=""/>
    <s v=""/>
    <n v="8"/>
    <n v="0"/>
    <m/>
    <n v="-155"/>
    <n v="0"/>
    <s v=""/>
    <s v=""/>
  </r>
  <r>
    <n v="583"/>
    <s v="1709800000500"/>
    <s v="COMPRA DIRECTA FERRETERIA Y HERRAMIENTAS"/>
    <s v="1101900360"/>
    <s v="1"/>
    <d v="2025-08-14T00:00:00"/>
    <s v=""/>
    <s v="4200624673"/>
    <s v="10"/>
    <d v="2025-08-27T00:00:00"/>
    <d v="2025-08-28T00:00:00"/>
    <s v=""/>
    <d v="2025-10-31T00:00:00"/>
    <n v="30"/>
    <n v="8"/>
    <s v="Liberado"/>
    <n v="2"/>
    <n v="2"/>
    <n v="2"/>
    <n v="0"/>
    <n v="0"/>
    <n v="0"/>
    <s v="X"/>
    <s v="0.00"/>
    <s v=""/>
    <x v="23"/>
    <s v="OTROS FABRICANTES"/>
    <s v="1709800000500"/>
    <s v=""/>
    <n v="0"/>
    <n v="0"/>
    <m/>
    <s v="7218|JA2594_1001"/>
    <n v="65"/>
    <s v="-"/>
    <m/>
    <s v="YES"/>
    <n v="2"/>
    <s v=""/>
    <s v=""/>
    <n v="0"/>
    <s v="X"/>
    <n v="1"/>
    <s v=""/>
    <s v=""/>
    <s v=""/>
    <s v=""/>
    <n v="8"/>
    <n v="0"/>
    <m/>
    <n v="-91"/>
    <n v="0"/>
    <s v=""/>
    <s v=""/>
  </r>
  <r>
    <n v="584"/>
    <s v="1709800000500"/>
    <s v="COMPRA DIRECTA FERRETERIA Y HERRAMIENTAS"/>
    <s v="1101900360"/>
    <s v="2"/>
    <d v="2025-08-14T00:00:00"/>
    <s v=""/>
    <s v="4200624673"/>
    <s v="20"/>
    <d v="2025-08-27T00:00:00"/>
    <d v="2025-08-28T00:00:00"/>
    <s v=""/>
    <d v="2025-10-31T00:00:00"/>
    <n v="30"/>
    <n v="8"/>
    <s v="Liberado"/>
    <n v="2"/>
    <n v="2"/>
    <n v="2"/>
    <n v="0"/>
    <n v="0"/>
    <n v="0"/>
    <s v="X"/>
    <s v="0.00"/>
    <s v=""/>
    <x v="23"/>
    <s v="OTROS FABRICANTES"/>
    <s v="1709800000500"/>
    <s v=""/>
    <n v="0"/>
    <n v="0"/>
    <m/>
    <s v="7218|JA2594_1001"/>
    <n v="65"/>
    <s v="-"/>
    <m/>
    <s v="YES"/>
    <n v="2"/>
    <s v=""/>
    <s v=""/>
    <n v="0"/>
    <s v="X"/>
    <n v="1"/>
    <s v=""/>
    <s v=""/>
    <s v=""/>
    <s v=""/>
    <n v="8"/>
    <n v="0"/>
    <m/>
    <n v="-91"/>
    <n v="0"/>
    <s v=""/>
    <s v=""/>
  </r>
  <r>
    <n v="585"/>
    <s v="1359900000500"/>
    <s v="COMPRA DIRECTA ELECTRICOS/ELECTRONICOS"/>
    <s v="1101901582"/>
    <s v="1"/>
    <d v="2025-08-21T00:00:00"/>
    <s v=""/>
    <s v="4200625226"/>
    <s v="10"/>
    <d v="2025-09-02T00:00:00"/>
    <d v="2025-09-05T00:00:00"/>
    <s v=""/>
    <d v="2025-10-13T00:00:00"/>
    <n v="30"/>
    <n v="8"/>
    <s v="Liberado"/>
    <n v="6"/>
    <n v="6"/>
    <n v="6"/>
    <n v="0"/>
    <n v="0"/>
    <n v="0"/>
    <s v="X"/>
    <s v="0.00"/>
    <s v=""/>
    <x v="9"/>
    <s v="OTROS FABRICANTES"/>
    <s v="1359900000500"/>
    <s v=""/>
    <n v="0"/>
    <n v="0"/>
    <m/>
    <s v="7218|JA2581_1001"/>
    <n v="41"/>
    <s v="-"/>
    <m/>
    <s v="YES"/>
    <n v="6"/>
    <s v=""/>
    <s v=""/>
    <n v="0"/>
    <s v="X"/>
    <n v="1"/>
    <s v=""/>
    <s v=""/>
    <s v=""/>
    <s v=""/>
    <n v="8"/>
    <n v="0"/>
    <m/>
    <n v="-109"/>
    <n v="0"/>
    <s v=""/>
    <s v=""/>
  </r>
  <r>
    <n v="586"/>
    <s v="1359900000500"/>
    <s v="COMPRA DIRECTA ELECTRICOS/ELECTRONICOS"/>
    <s v="1101902110"/>
    <s v="1"/>
    <d v="2025-08-25T00:00:00"/>
    <s v=""/>
    <s v="4200625298"/>
    <s v="10"/>
    <d v="2025-09-02T00:00:00"/>
    <d v="2025-09-05T00:00:00"/>
    <s v=""/>
    <d v="2025-10-31T00:00:00"/>
    <n v="30"/>
    <n v="8"/>
    <s v="Liberado"/>
    <n v="1"/>
    <n v="1"/>
    <n v="1"/>
    <n v="0"/>
    <n v="0"/>
    <n v="0"/>
    <s v="X"/>
    <s v="0.00"/>
    <s v=""/>
    <x v="9"/>
    <s v="OTROS FABRICANTES"/>
    <s v="1359900000500"/>
    <s v=""/>
    <n v="0"/>
    <n v="0"/>
    <m/>
    <s v="7218|S24B05_S1076"/>
    <n v="59"/>
    <s v="-"/>
    <m/>
    <s v="YES"/>
    <n v="1"/>
    <s v=""/>
    <s v=""/>
    <n v="0"/>
    <s v="X"/>
    <n v="1"/>
    <s v=""/>
    <s v=""/>
    <s v=""/>
    <s v=""/>
    <n v="8"/>
    <n v="0"/>
    <m/>
    <n v="-91"/>
    <n v="0"/>
    <s v=""/>
    <s v=""/>
  </r>
  <r>
    <n v="587"/>
    <s v="32151703"/>
    <s v="Memoria Phoenix Contact SD FLASH 512MB"/>
    <s v="1101903948"/>
    <s v="1"/>
    <d v="2025-09-02T00:00:00"/>
    <s v=""/>
    <s v="4800003245"/>
    <s v="130"/>
    <d v="2025-09-02T00:00:00"/>
    <s v=""/>
    <s v=""/>
    <d v="2025-09-03T00:00:00"/>
    <n v="0"/>
    <n v="0"/>
    <s v=""/>
    <n v="1"/>
    <n v="1"/>
    <n v="1"/>
    <n v="0"/>
    <n v="0"/>
    <n v="0"/>
    <s v="X"/>
    <s v="0.00"/>
    <s v=""/>
    <x v="0"/>
    <s v=""/>
    <s v="2416141"/>
    <s v=""/>
    <n v="0"/>
    <n v="0"/>
    <m/>
    <s v="7218|JA2581_1001"/>
    <n v="1"/>
    <s v="-"/>
    <m/>
    <s v="YES"/>
    <n v="1"/>
    <s v=""/>
    <s v=""/>
    <n v="0"/>
    <s v="X"/>
    <n v="1"/>
    <s v=""/>
    <s v=""/>
    <s v=""/>
    <s v=""/>
    <n v="9"/>
    <n v="0"/>
    <m/>
    <n v="-149"/>
    <n v="0"/>
    <s v=""/>
    <s v=""/>
  </r>
  <r>
    <n v="588"/>
    <s v="1359900000500"/>
    <s v="COMPRA DIRECTA ELECTRICOS/ELECTRONICOS"/>
    <s v="1101904260"/>
    <s v="1"/>
    <d v="2025-09-03T00:00:00"/>
    <s v=""/>
    <s v="4200626753"/>
    <s v="10"/>
    <d v="2025-09-12T00:00:00"/>
    <d v="2025-09-17T00:00:00"/>
    <s v=""/>
    <d v="2025-11-28T00:00:00"/>
    <n v="30"/>
    <n v="8"/>
    <s v="Liberado"/>
    <n v="1"/>
    <n v="1"/>
    <n v="1"/>
    <n v="0"/>
    <n v="0"/>
    <n v="0"/>
    <s v="X"/>
    <s v="0.00"/>
    <s v=""/>
    <x v="6"/>
    <s v="OTROS FABRICANTES"/>
    <s v="1359900000500"/>
    <s v=""/>
    <n v="0"/>
    <n v="0"/>
    <m/>
    <s v="7218|S24B05_S1076"/>
    <n v="77"/>
    <s v="-"/>
    <m/>
    <s v="YES"/>
    <n v="1"/>
    <s v=""/>
    <s v=""/>
    <n v="0"/>
    <s v="X"/>
    <n v="1"/>
    <s v=""/>
    <s v=""/>
    <s v=""/>
    <s v=""/>
    <n v="9"/>
    <n v="0"/>
    <m/>
    <n v="-63"/>
    <n v="0"/>
    <s v=""/>
    <s v=""/>
  </r>
  <r>
    <n v="589"/>
    <s v="1359900000500"/>
    <s v="COMPRA DIRECTA ELECTRICOS/ELECTRONICOS"/>
    <s v="1101904270"/>
    <s v="1"/>
    <d v="2025-09-03T00:00:00"/>
    <s v=""/>
    <s v="4200626754"/>
    <s v="10"/>
    <d v="2025-09-12T00:00:00"/>
    <d v="2025-09-17T00:00:00"/>
    <s v=""/>
    <d v="2026-01-02T00:00:00"/>
    <n v="30"/>
    <n v="8"/>
    <s v="Liberado"/>
    <n v="1"/>
    <n v="1"/>
    <n v="1"/>
    <n v="0"/>
    <n v="0"/>
    <n v="0"/>
    <s v="X"/>
    <s v="0.00"/>
    <s v=""/>
    <x v="6"/>
    <s v="OTROS FABRICANTES"/>
    <s v="1359900000500"/>
    <s v=""/>
    <n v="0"/>
    <n v="0"/>
    <m/>
    <s v="7218|S24B05_S1076"/>
    <n v="112"/>
    <s v="-"/>
    <m/>
    <s v="YES"/>
    <n v="1"/>
    <s v=""/>
    <s v=""/>
    <n v="0"/>
    <s v="X"/>
    <n v="1"/>
    <s v=""/>
    <s v=""/>
    <s v=""/>
    <s v=""/>
    <n v="9"/>
    <n v="0"/>
    <m/>
    <n v="-28"/>
    <n v="0"/>
    <s v=""/>
    <s v=""/>
  </r>
  <r>
    <n v="590"/>
    <s v="26111722"/>
    <s v="Adaptador AC/DC RS PRO 100 ? 240V ac, 15"/>
    <s v="1101904399"/>
    <s v="1"/>
    <d v="2025-09-03T00:00:00"/>
    <s v=""/>
    <s v="4800003245"/>
    <s v="700"/>
    <d v="2025-09-02T00:00:00"/>
    <s v=""/>
    <s v=""/>
    <d v="2025-09-04T00:00:00"/>
    <n v="0"/>
    <n v="0"/>
    <s v=""/>
    <n v="2"/>
    <n v="2"/>
    <n v="2"/>
    <n v="0"/>
    <n v="0"/>
    <n v="0"/>
    <s v="X"/>
    <s v="0.00"/>
    <s v=""/>
    <x v="0"/>
    <s v=""/>
    <s v="2008924"/>
    <s v=""/>
    <n v="0"/>
    <n v="0"/>
    <m/>
    <s v="7218|S24B05_S1077"/>
    <n v="2"/>
    <s v="-"/>
    <m/>
    <s v="YES"/>
    <n v="2"/>
    <s v=""/>
    <s v=""/>
    <n v="0"/>
    <s v="X"/>
    <n v="1"/>
    <s v=""/>
    <s v=""/>
    <s v=""/>
    <s v=""/>
    <n v="9"/>
    <n v="0"/>
    <m/>
    <n v="-148"/>
    <n v="0"/>
    <s v=""/>
    <s v=""/>
  </r>
  <r>
    <n v="591"/>
    <s v="39121004"/>
    <s v="Adaptador AC/DC Ansmann 135 ? 370 V dc,"/>
    <s v="1101904399"/>
    <s v="2"/>
    <d v="2025-09-03T00:00:00"/>
    <s v=""/>
    <s v="4800003245"/>
    <s v="710"/>
    <d v="2025-09-02T00:00:00"/>
    <s v=""/>
    <s v=""/>
    <d v="2025-09-04T00:00:00"/>
    <n v="0"/>
    <n v="0"/>
    <s v=""/>
    <n v="2"/>
    <n v="2"/>
    <n v="2"/>
    <n v="0"/>
    <n v="0"/>
    <n v="0"/>
    <s v="X"/>
    <s v="0.00"/>
    <s v=""/>
    <x v="0"/>
    <s v=""/>
    <s v="7023261"/>
    <s v=""/>
    <n v="0"/>
    <n v="0"/>
    <m/>
    <s v="7218|S24B05_S1077"/>
    <n v="2"/>
    <s v="-"/>
    <m/>
    <s v="YES"/>
    <n v="2"/>
    <s v=""/>
    <s v=""/>
    <n v="0"/>
    <s v="X"/>
    <n v="1"/>
    <s v=""/>
    <s v=""/>
    <s v=""/>
    <s v=""/>
    <n v="9"/>
    <n v="0"/>
    <m/>
    <n v="-148"/>
    <n v="0"/>
    <s v=""/>
    <s v=""/>
  </r>
  <r>
    <n v="592"/>
    <s v=""/>
    <s v="INSTALACION SIMULADOR H175"/>
    <s v="1101904455"/>
    <s v="1"/>
    <d v="2025-09-03T00:00:00"/>
    <s v=""/>
    <s v="4300352010"/>
    <s v="20"/>
    <d v="2025-09-05T00:00:00"/>
    <d v="2025-09-17T00:00:00"/>
    <s v=""/>
    <d v="2025-10-15T00:00:00"/>
    <n v="0"/>
    <n v="0"/>
    <s v="Liberado"/>
    <n v="1"/>
    <n v="1"/>
    <n v="0"/>
    <n v="0"/>
    <n v="0"/>
    <n v="0"/>
    <s v=""/>
    <s v="0.00"/>
    <s v=""/>
    <x v="18"/>
    <s v=""/>
    <s v=""/>
    <s v=""/>
    <n v="1"/>
    <n v="1"/>
    <m/>
    <s v="7218|JA2593_1001"/>
    <n v="40"/>
    <s v="-"/>
    <m/>
    <s v=""/>
    <s v=""/>
    <s v=""/>
    <s v=""/>
    <n v="1"/>
    <s v=""/>
    <n v="0"/>
    <s v=""/>
    <s v=""/>
    <s v=""/>
    <s v=""/>
    <n v="9"/>
    <n v="1"/>
    <m/>
    <n v="-107"/>
    <n v="0"/>
    <s v=""/>
    <s v=""/>
  </r>
  <r>
    <n v="593"/>
    <s v="1359900000500"/>
    <s v="COMPRA DIRECTA ELECTRICOS/ELECTRONICOS"/>
    <s v="1101907155"/>
    <s v="1"/>
    <d v="2025-09-11T00:00:00"/>
    <s v=""/>
    <s v="4200627807"/>
    <s v="10"/>
    <d v="2025-09-19T00:00:00"/>
    <d v="2025-09-23T00:00:00"/>
    <s v=""/>
    <d v="2025-11-29T00:00:00"/>
    <n v="30"/>
    <n v="8"/>
    <s v="Liberado"/>
    <n v="3"/>
    <n v="3"/>
    <n v="3"/>
    <n v="0"/>
    <n v="0"/>
    <n v="0"/>
    <s v="X"/>
    <s v="0.00"/>
    <s v=""/>
    <x v="6"/>
    <s v="OTROS FABRICANTES"/>
    <s v="1359900000500"/>
    <s v=""/>
    <n v="0"/>
    <n v="0"/>
    <m/>
    <s v="7218|S24B05_S1074"/>
    <n v="71"/>
    <s v="-"/>
    <m/>
    <s v="YES"/>
    <n v="3"/>
    <s v=""/>
    <s v=""/>
    <n v="0"/>
    <s v="X"/>
    <n v="1"/>
    <s v=""/>
    <s v=""/>
    <s v=""/>
    <s v=""/>
    <n v="9"/>
    <n v="0"/>
    <m/>
    <n v="-62"/>
    <n v="0"/>
    <s v=""/>
    <s v=""/>
  </r>
  <r>
    <n v="594"/>
    <s v="55121704"/>
    <s v="Se&amp;#241;al de salida de emergencia S21 S"/>
    <s v="1101907243"/>
    <s v="1"/>
    <d v="2025-09-11T00:00:00"/>
    <s v=""/>
    <s v="4800003266"/>
    <s v="790"/>
    <d v="2025-09-10T00:00:00"/>
    <s v=""/>
    <s v=""/>
    <d v="2025-09-12T00:00:00"/>
    <n v="0"/>
    <n v="0"/>
    <s v=""/>
    <n v="1"/>
    <n v="1"/>
    <n v="1"/>
    <n v="0"/>
    <n v="0"/>
    <n v="0"/>
    <s v="X"/>
    <s v="0.00"/>
    <s v=""/>
    <x v="0"/>
    <s v=""/>
    <s v="2209907"/>
    <s v=""/>
    <n v="0"/>
    <n v="0"/>
    <m/>
    <s v="7218|JA2582_1001"/>
    <n v="2"/>
    <s v="-"/>
    <m/>
    <s v="YES"/>
    <n v="1"/>
    <s v=""/>
    <s v=""/>
    <n v="0"/>
    <s v="X"/>
    <n v="1"/>
    <s v=""/>
    <s v=""/>
    <s v=""/>
    <s v=""/>
    <n v="9"/>
    <n v="0"/>
    <m/>
    <n v="-140"/>
    <n v="0"/>
    <s v=""/>
    <s v=""/>
  </r>
  <r>
    <n v="595"/>
    <s v="55121704"/>
    <s v="Se&amp;#241;al de salida de emergencia con f"/>
    <s v="1101907243"/>
    <s v="2"/>
    <d v="2025-09-11T00:00:00"/>
    <s v=""/>
    <s v="4800003266"/>
    <s v="800"/>
    <d v="2025-09-10T00:00:00"/>
    <s v=""/>
    <s v=""/>
    <d v="2025-09-12T00:00:00"/>
    <n v="0"/>
    <n v="0"/>
    <s v=""/>
    <n v="1"/>
    <n v="1"/>
    <n v="1"/>
    <n v="0"/>
    <n v="0"/>
    <n v="0"/>
    <s v="X"/>
    <s v="0.00"/>
    <s v=""/>
    <x v="0"/>
    <s v=""/>
    <s v="2209885"/>
    <s v=""/>
    <n v="0"/>
    <n v="0"/>
    <m/>
    <s v="7218|JA2582_1001"/>
    <n v="2"/>
    <s v="-"/>
    <m/>
    <s v="YES"/>
    <n v="1"/>
    <s v=""/>
    <s v=""/>
    <n v="0"/>
    <s v="X"/>
    <n v="1"/>
    <s v=""/>
    <s v=""/>
    <s v=""/>
    <s v=""/>
    <n v="9"/>
    <n v="0"/>
    <m/>
    <n v="-140"/>
    <n v="0"/>
    <s v=""/>
    <s v=""/>
  </r>
  <r>
    <n v="596"/>
    <s v="55121704"/>
    <s v="Se&amp;#241;al de protecci&amp;#243;n contra inc"/>
    <s v="1101907243"/>
    <s v="3"/>
    <d v="2025-09-11T00:00:00"/>
    <s v=""/>
    <s v="4800003266"/>
    <s v="810"/>
    <d v="2025-09-10T00:00:00"/>
    <s v=""/>
    <s v=""/>
    <d v="2025-09-12T00:00:00"/>
    <n v="0"/>
    <n v="0"/>
    <s v=""/>
    <n v="1"/>
    <n v="1"/>
    <n v="1"/>
    <n v="0"/>
    <n v="0"/>
    <n v="0"/>
    <s v="X"/>
    <s v="0.00"/>
    <s v=""/>
    <x v="0"/>
    <s v=""/>
    <s v="2209929"/>
    <s v=""/>
    <n v="0"/>
    <n v="0"/>
    <m/>
    <s v="7218|JA2582_1001"/>
    <n v="2"/>
    <s v="-"/>
    <m/>
    <s v="YES"/>
    <n v="1"/>
    <s v=""/>
    <s v=""/>
    <n v="0"/>
    <s v="X"/>
    <n v="1"/>
    <s v=""/>
    <s v=""/>
    <s v=""/>
    <s v=""/>
    <n v="9"/>
    <n v="0"/>
    <m/>
    <n v="-140"/>
    <n v="0"/>
    <s v=""/>
    <s v=""/>
  </r>
  <r>
    <n v="597"/>
    <s v="55121704"/>
    <s v="Se&amp;#241;al de protecci&amp;#243;n contra inc"/>
    <s v="1101907243"/>
    <s v="4"/>
    <d v="2025-09-11T00:00:00"/>
    <s v=""/>
    <s v="4800003266"/>
    <s v="820"/>
    <d v="2025-09-10T00:00:00"/>
    <s v=""/>
    <s v=""/>
    <d v="2025-09-12T00:00:00"/>
    <n v="0"/>
    <n v="0"/>
    <s v=""/>
    <n v="1"/>
    <n v="1"/>
    <n v="1"/>
    <n v="0"/>
    <n v="0"/>
    <n v="0"/>
    <s v="X"/>
    <s v="0.00"/>
    <s v=""/>
    <x v="0"/>
    <s v=""/>
    <s v="2209930"/>
    <s v=""/>
    <n v="0"/>
    <n v="0"/>
    <m/>
    <s v="7218|JA2582_1001"/>
    <n v="2"/>
    <s v="-"/>
    <m/>
    <s v="YES"/>
    <n v="1"/>
    <s v=""/>
    <s v=""/>
    <n v="0"/>
    <s v="X"/>
    <n v="1"/>
    <s v=""/>
    <s v=""/>
    <s v=""/>
    <s v=""/>
    <n v="9"/>
    <n v="0"/>
    <m/>
    <n v="-140"/>
    <n v="0"/>
    <s v=""/>
    <s v=""/>
  </r>
  <r>
    <n v="598"/>
    <s v="44121615"/>
    <s v="GRAPADORA PETRUS 210 25H NGO"/>
    <s v="1101907259"/>
    <s v="1"/>
    <d v="2025-09-11T00:00:00"/>
    <s v=""/>
    <s v="4800003240"/>
    <s v="2540"/>
    <d v="2025-09-01T00:00:00"/>
    <s v=""/>
    <s v=""/>
    <d v="2025-09-12T00:00:00"/>
    <n v="0"/>
    <n v="0"/>
    <s v=""/>
    <n v="5"/>
    <n v="5"/>
    <n v="5"/>
    <n v="0"/>
    <n v="0"/>
    <n v="0"/>
    <s v="X"/>
    <s v="0.00"/>
    <s v=""/>
    <x v="5"/>
    <s v=""/>
    <s v="6018307"/>
    <s v=""/>
    <n v="0"/>
    <n v="0"/>
    <m/>
    <s v="7218|JA2594_1001"/>
    <n v="11"/>
    <s v="-"/>
    <m/>
    <s v="YES"/>
    <n v="5"/>
    <s v=""/>
    <s v=""/>
    <n v="0"/>
    <s v="X"/>
    <n v="1"/>
    <s v=""/>
    <s v=""/>
    <s v=""/>
    <s v=""/>
    <n v="9"/>
    <n v="0"/>
    <m/>
    <n v="-140"/>
    <n v="0"/>
    <s v=""/>
    <s v=""/>
  </r>
  <r>
    <n v="599"/>
    <s v="31161518"/>
    <s v="Tornillo Allen de cabeza cil&amp;#237;ndrica"/>
    <s v="1101908872"/>
    <s v="1"/>
    <d v="2025-09-16T00:00:00"/>
    <s v=""/>
    <s v="4800003275"/>
    <s v="560"/>
    <d v="2025-09-15T00:00:00"/>
    <s v=""/>
    <s v=""/>
    <d v="2025-09-17T00:00:00"/>
    <n v="0"/>
    <n v="0"/>
    <s v=""/>
    <n v="1"/>
    <n v="1"/>
    <n v="1"/>
    <n v="0"/>
    <n v="0"/>
    <n v="0"/>
    <s v="X"/>
    <s v="0.00"/>
    <s v=""/>
    <x v="0"/>
    <s v=""/>
    <s v="1247350"/>
    <s v=""/>
    <n v="0"/>
    <n v="0"/>
    <m/>
    <s v="7218|S24B05_S1071"/>
    <n v="2"/>
    <s v="-"/>
    <m/>
    <s v="YES"/>
    <n v="1"/>
    <s v=""/>
    <s v=""/>
    <n v="0"/>
    <s v="X"/>
    <n v="1"/>
    <s v=""/>
    <s v=""/>
    <s v=""/>
    <s v=""/>
    <n v="9"/>
    <n v="0"/>
    <m/>
    <n v="-135"/>
    <n v="0"/>
    <s v=""/>
    <s v=""/>
  </r>
  <r>
    <n v="600"/>
    <s v="39121415"/>
    <s v="Conector macho para PCB Molex serie SL d"/>
    <s v="1101909391"/>
    <s v="1"/>
    <d v="2025-09-17T00:00:00"/>
    <s v=""/>
    <s v="4800003278"/>
    <s v="360"/>
    <d v="2025-09-17T00:00:00"/>
    <s v=""/>
    <s v=""/>
    <d v="2025-09-18T00:00:00"/>
    <n v="0"/>
    <n v="0"/>
    <s v=""/>
    <n v="5"/>
    <n v="5"/>
    <n v="5"/>
    <n v="0"/>
    <n v="0"/>
    <n v="0"/>
    <s v="X"/>
    <s v="0.00"/>
    <s v=""/>
    <x v="0"/>
    <s v=""/>
    <s v="6700835"/>
    <s v=""/>
    <n v="0"/>
    <n v="0"/>
    <m/>
    <s v="7218|JA2581_1001"/>
    <n v="1"/>
    <s v="-"/>
    <m/>
    <s v="YES"/>
    <n v="5"/>
    <s v=""/>
    <s v=""/>
    <n v="0"/>
    <s v="X"/>
    <n v="1"/>
    <s v=""/>
    <s v=""/>
    <s v=""/>
    <s v=""/>
    <n v="9"/>
    <n v="0"/>
    <m/>
    <n v="-134"/>
    <n v="0"/>
    <s v=""/>
    <s v=""/>
  </r>
  <r>
    <n v="601"/>
    <s v="32121612"/>
    <s v="Resistencia Vishay, de 3.9k? &amp;#177;1%, 0"/>
    <s v="1101909391"/>
    <s v="2"/>
    <d v="2025-09-17T00:00:00"/>
    <s v=""/>
    <s v="4800003278"/>
    <s v="370"/>
    <d v="2025-09-17T00:00:00"/>
    <s v=""/>
    <s v=""/>
    <d v="2025-09-18T00:00:00"/>
    <n v="0"/>
    <n v="0"/>
    <s v=""/>
    <n v="25"/>
    <n v="25"/>
    <n v="25"/>
    <n v="0"/>
    <n v="0"/>
    <n v="0"/>
    <s v="X"/>
    <s v="0.00"/>
    <s v=""/>
    <x v="0"/>
    <s v=""/>
    <s v="6833641"/>
    <s v=""/>
    <n v="0"/>
    <n v="0"/>
    <m/>
    <s v="7218|JA2581_1001"/>
    <n v="1"/>
    <s v="-"/>
    <m/>
    <s v="YES"/>
    <n v="25"/>
    <s v=""/>
    <s v=""/>
    <n v="0"/>
    <s v="X"/>
    <n v="1"/>
    <s v=""/>
    <s v=""/>
    <s v=""/>
    <s v=""/>
    <n v="9"/>
    <n v="0"/>
    <m/>
    <n v="-134"/>
    <n v="0"/>
    <s v=""/>
    <s v=""/>
  </r>
  <r>
    <n v="602"/>
    <s v="44122109"/>
    <s v="Cinta de gancho y bucle RS PRO de color"/>
    <s v="1101910399"/>
    <s v="1"/>
    <d v="2025-09-19T00:00:00"/>
    <s v=""/>
    <s v="4800003284"/>
    <s v="100"/>
    <d v="2025-09-19T00:00:00"/>
    <s v=""/>
    <s v=""/>
    <d v="2025-09-20T00:00:00"/>
    <n v="0"/>
    <n v="0"/>
    <s v=""/>
    <n v="1"/>
    <n v="1"/>
    <n v="1"/>
    <n v="0"/>
    <n v="0"/>
    <n v="0"/>
    <s v="X"/>
    <s v="0.00"/>
    <s v=""/>
    <x v="0"/>
    <s v=""/>
    <s v="8904149"/>
    <s v=""/>
    <n v="0"/>
    <n v="0"/>
    <m/>
    <s v="7218|JA2581_1001"/>
    <n v="1"/>
    <s v="-"/>
    <m/>
    <s v="YES"/>
    <n v="1"/>
    <s v=""/>
    <s v=""/>
    <n v="0"/>
    <s v="X"/>
    <n v="1"/>
    <s v=""/>
    <s v=""/>
    <s v=""/>
    <s v=""/>
    <n v="9"/>
    <n v="0"/>
    <m/>
    <n v="-132"/>
    <n v="0"/>
    <s v=""/>
    <s v=""/>
  </r>
  <r>
    <n v="603"/>
    <s v="7889090900000"/>
    <s v="ROPA LABORAL CATALOGO INDRA"/>
    <s v="1101910728"/>
    <s v="1"/>
    <d v="2025-09-22T00:00:00"/>
    <s v=""/>
    <s v="4900011337"/>
    <s v="10"/>
    <d v="2025-09-23T00:00:00"/>
    <s v=""/>
    <s v=""/>
    <d v="2025-12-31T00:00:00"/>
    <n v="40"/>
    <n v="8"/>
    <s v=""/>
    <n v="1"/>
    <n v="1"/>
    <n v="1"/>
    <n v="0"/>
    <n v="0"/>
    <n v="0"/>
    <s v="X"/>
    <s v="0.00"/>
    <s v=""/>
    <x v="27"/>
    <s v="INDRA SISTEMAS S.A."/>
    <s v="7889090900000"/>
    <s v=""/>
    <n v="0"/>
    <n v="0"/>
    <m/>
    <s v="7218|2GP240_1020"/>
    <n v="99"/>
    <s v="-"/>
    <m/>
    <s v="YES"/>
    <n v="1"/>
    <s v=""/>
    <s v=""/>
    <n v="0"/>
    <s v="X"/>
    <n v="1"/>
    <s v=""/>
    <s v=""/>
    <s v=""/>
    <s v=""/>
    <n v="9"/>
    <n v="0"/>
    <m/>
    <n v="-30"/>
    <n v="0"/>
    <s v=""/>
    <s v=""/>
  </r>
  <r>
    <n v="604"/>
    <s v="1709800000500"/>
    <s v="COMPRA DIRECTA FERRETERIA Y HERRAMIENTAS"/>
    <s v="1101910881"/>
    <s v="1"/>
    <d v="2025-09-22T00:00:00"/>
    <s v=""/>
    <s v="4200628789"/>
    <s v="10"/>
    <d v="2025-09-26T00:00:00"/>
    <d v="2025-09-29T00:00:00"/>
    <s v=""/>
    <d v="2025-11-14T00:00:00"/>
    <n v="30"/>
    <n v="8"/>
    <s v="Liberado"/>
    <n v="1"/>
    <n v="1"/>
    <n v="1"/>
    <n v="0"/>
    <n v="0"/>
    <n v="0"/>
    <s v="X"/>
    <s v="0.00"/>
    <s v=""/>
    <x v="23"/>
    <s v="OTROS FABRICANTES"/>
    <s v="1709800000500"/>
    <s v=""/>
    <n v="0"/>
    <n v="0"/>
    <m/>
    <s v="7218|S24B05_S1076"/>
    <n v="49"/>
    <s v="-"/>
    <m/>
    <s v="YES"/>
    <n v="1"/>
    <s v=""/>
    <s v=""/>
    <n v="0"/>
    <s v="X"/>
    <n v="1"/>
    <s v=""/>
    <s v=""/>
    <s v=""/>
    <s v=""/>
    <n v="9"/>
    <n v="0"/>
    <m/>
    <n v="-77"/>
    <n v="0"/>
    <s v=""/>
    <s v=""/>
  </r>
  <r>
    <n v="605"/>
    <s v="7889090900000"/>
    <s v="ROPA LABORAL CATALOGO INDRA"/>
    <s v="1101911213"/>
    <s v="1"/>
    <d v="2025-09-23T00:00:00"/>
    <s v=""/>
    <s v="4900011345"/>
    <s v="10"/>
    <d v="2025-09-23T00:00:00"/>
    <s v=""/>
    <s v=""/>
    <d v="2025-11-30T00:00:00"/>
    <n v="40"/>
    <n v="8"/>
    <s v=""/>
    <n v="1"/>
    <n v="1"/>
    <n v="1"/>
    <n v="0"/>
    <n v="0"/>
    <n v="0"/>
    <s v="X"/>
    <s v="0.00"/>
    <s v=""/>
    <x v="27"/>
    <s v="INDRA SISTEMAS S.A."/>
    <s v="7889090900000"/>
    <s v=""/>
    <n v="0"/>
    <n v="0"/>
    <m/>
    <s v="7218|JA2594_1001"/>
    <n v="68"/>
    <s v="-"/>
    <m/>
    <s v="YES"/>
    <n v="1"/>
    <s v=""/>
    <s v=""/>
    <n v="0"/>
    <s v="X"/>
    <n v="1"/>
    <s v=""/>
    <s v=""/>
    <s v=""/>
    <s v=""/>
    <n v="9"/>
    <n v="0"/>
    <m/>
    <n v="-61"/>
    <n v="0"/>
    <s v=""/>
    <s v=""/>
  </r>
  <r>
    <n v="606"/>
    <s v="55121612"/>
    <s v="PK20 ETQ LSR 210X297 VDE FLUO APLI 2881"/>
    <s v="1101911902"/>
    <s v="1"/>
    <d v="2025-09-24T00:00:00"/>
    <s v=""/>
    <s v="4800003240"/>
    <s v="4640"/>
    <d v="2025-09-01T00:00:00"/>
    <s v=""/>
    <s v=""/>
    <d v="2025-09-25T00:00:00"/>
    <n v="0"/>
    <n v="0"/>
    <s v=""/>
    <n v="2"/>
    <n v="2"/>
    <n v="2"/>
    <n v="0"/>
    <n v="0"/>
    <n v="0"/>
    <s v="X"/>
    <s v="0.00"/>
    <s v=""/>
    <x v="5"/>
    <s v=""/>
    <s v="993168"/>
    <s v=""/>
    <n v="0"/>
    <n v="0"/>
    <m/>
    <s v="7218|JA2594_1001"/>
    <n v="24"/>
    <s v="-"/>
    <m/>
    <s v="YES"/>
    <n v="2"/>
    <s v=""/>
    <s v=""/>
    <n v="0"/>
    <s v="X"/>
    <n v="1"/>
    <s v=""/>
    <s v=""/>
    <s v=""/>
    <s v=""/>
    <n v="9"/>
    <n v="0"/>
    <m/>
    <n v="-127"/>
    <n v="0"/>
    <s v=""/>
    <s v=""/>
  </r>
  <r>
    <n v="607"/>
    <s v="1709800000500"/>
    <s v="COMPRA DIRECTA FERRETERIA Y HERRAMIENTAS"/>
    <s v="1101911917"/>
    <s v="1"/>
    <d v="2025-09-24T00:00:00"/>
    <s v=""/>
    <s v="4200628787"/>
    <s v="10"/>
    <d v="2025-09-26T00:00:00"/>
    <d v="2025-09-29T00:00:00"/>
    <s v=""/>
    <d v="2025-11-16T00:00:00"/>
    <n v="30"/>
    <n v="8"/>
    <s v="Liberado"/>
    <n v="1"/>
    <n v="1"/>
    <n v="1"/>
    <n v="0"/>
    <n v="0"/>
    <n v="0"/>
    <s v="X"/>
    <s v="0.00"/>
    <s v=""/>
    <x v="23"/>
    <s v="OTROS FABRICANTES"/>
    <s v="1709800000500"/>
    <s v=""/>
    <n v="0"/>
    <n v="0"/>
    <m/>
    <s v="7218|S24B05_S107G"/>
    <n v="51"/>
    <s v="-"/>
    <m/>
    <s v="YES"/>
    <n v="1"/>
    <s v=""/>
    <s v=""/>
    <n v="0"/>
    <s v="X"/>
    <n v="1"/>
    <s v=""/>
    <s v=""/>
    <s v=""/>
    <s v=""/>
    <n v="9"/>
    <n v="0"/>
    <m/>
    <n v="-75"/>
    <n v="0"/>
    <s v=""/>
    <s v=""/>
  </r>
  <r>
    <n v="608"/>
    <s v="32111601"/>
    <s v="Fototransistor NPN Vishay sensible a IR,"/>
    <s v="1101912966"/>
    <s v="1"/>
    <d v="2025-09-26T00:00:00"/>
    <s v=""/>
    <s v="4800003291"/>
    <s v="530"/>
    <d v="2025-09-25T00:00:00"/>
    <s v=""/>
    <s v=""/>
    <d v="2025-09-27T00:00:00"/>
    <n v="0"/>
    <n v="0"/>
    <s v=""/>
    <n v="10"/>
    <n v="10"/>
    <n v="10"/>
    <n v="0"/>
    <n v="0"/>
    <n v="0"/>
    <s v="X"/>
    <s v="0.00"/>
    <s v=""/>
    <x v="0"/>
    <s v=""/>
    <s v="7082822"/>
    <s v=""/>
    <n v="0"/>
    <n v="0"/>
    <m/>
    <s v="7218|S24B05_S1076"/>
    <n v="2"/>
    <s v="-"/>
    <m/>
    <s v="YES"/>
    <n v="10"/>
    <s v=""/>
    <s v=""/>
    <n v="0"/>
    <s v="X"/>
    <n v="1"/>
    <s v=""/>
    <s v=""/>
    <s v=""/>
    <s v=""/>
    <n v="9"/>
    <n v="0"/>
    <m/>
    <n v="-125"/>
    <n v="0"/>
    <s v=""/>
    <s v=""/>
  </r>
  <r>
    <n v="609"/>
    <s v="1359900000500"/>
    <s v="COMPRA DIRECTA ELECTRICOS/ELECTRONICOS"/>
    <s v="1101912981"/>
    <s v="1"/>
    <d v="2025-09-26T00:00:00"/>
    <s v=""/>
    <s v="4200630006"/>
    <s v="10"/>
    <d v="2025-10-06T00:00:00"/>
    <d v="2025-10-07T00:00:00"/>
    <s v=""/>
    <d v="2025-11-29T00:00:00"/>
    <n v="30"/>
    <n v="8"/>
    <s v="Liberado"/>
    <n v="1"/>
    <n v="1"/>
    <n v="1"/>
    <n v="0"/>
    <n v="0"/>
    <n v="0"/>
    <s v="X"/>
    <s v="0.00"/>
    <s v=""/>
    <x v="6"/>
    <s v="OTROS FABRICANTES"/>
    <s v="1359900000500"/>
    <s v=""/>
    <n v="0"/>
    <n v="0"/>
    <m/>
    <s v="7218|S24B05_S1076"/>
    <n v="54"/>
    <s v="-"/>
    <m/>
    <s v="YES"/>
    <n v="1"/>
    <s v=""/>
    <s v=""/>
    <n v="0"/>
    <s v="X"/>
    <n v="1"/>
    <s v=""/>
    <s v=""/>
    <s v=""/>
    <s v=""/>
    <n v="9"/>
    <n v="0"/>
    <m/>
    <n v="-62"/>
    <n v="0"/>
    <s v=""/>
    <s v=""/>
  </r>
  <r>
    <n v="610"/>
    <s v="1359900000500"/>
    <s v="COMPRA DIRECTA ELECTRICOS/ELECTRONICOS"/>
    <s v="1101913015"/>
    <s v="1"/>
    <d v="2025-09-26T00:00:00"/>
    <s v=""/>
    <s v="4200630007"/>
    <s v="10"/>
    <d v="2025-10-06T00:00:00"/>
    <d v="2025-10-07T00:00:00"/>
    <s v=""/>
    <d v="2025-11-27T00:00:00"/>
    <n v="30"/>
    <n v="8"/>
    <s v="Liberado"/>
    <n v="2"/>
    <n v="2"/>
    <n v="2"/>
    <n v="0"/>
    <n v="0"/>
    <n v="0"/>
    <s v="X"/>
    <s v="0.00"/>
    <s v=""/>
    <x v="35"/>
    <s v="OTROS FABRICANTES"/>
    <s v="1359900000500"/>
    <s v=""/>
    <n v="0"/>
    <n v="0"/>
    <m/>
    <s v="7218|S24B05_S1074"/>
    <n v="52"/>
    <s v="-"/>
    <m/>
    <s v="YES"/>
    <n v="2"/>
    <s v=""/>
    <s v=""/>
    <n v="0"/>
    <s v="X"/>
    <n v="1"/>
    <s v=""/>
    <s v=""/>
    <s v=""/>
    <s v=""/>
    <n v="9"/>
    <n v="0"/>
    <m/>
    <n v="-64"/>
    <n v="0"/>
    <s v=""/>
    <s v=""/>
  </r>
  <r>
    <n v="611"/>
    <s v="32000000"/>
    <s v="Funda termorrectr&amp;#225;ctil TE Connectiv"/>
    <s v="1101913156"/>
    <s v="1"/>
    <d v="2025-09-26T00:00:00"/>
    <s v=""/>
    <s v="4800003291"/>
    <s v="590"/>
    <d v="2025-09-25T00:00:00"/>
    <s v=""/>
    <s v=""/>
    <d v="2025-09-27T00:00:00"/>
    <n v="40"/>
    <n v="8"/>
    <s v=""/>
    <n v="2"/>
    <n v="2"/>
    <n v="2"/>
    <n v="0"/>
    <n v="0"/>
    <n v="0"/>
    <s v="X"/>
    <s v="0.00"/>
    <s v=""/>
    <x v="0"/>
    <s v=""/>
    <s v="7183317P"/>
    <s v=""/>
    <n v="0"/>
    <n v="0"/>
    <m/>
    <s v="7218|S24B05_S08"/>
    <n v="2"/>
    <s v="-"/>
    <m/>
    <s v="YES"/>
    <n v="2"/>
    <s v=""/>
    <s v=""/>
    <n v="0"/>
    <s v="X"/>
    <n v="1"/>
    <s v=""/>
    <s v=""/>
    <s v=""/>
    <s v=""/>
    <n v="9"/>
    <n v="0"/>
    <m/>
    <n v="-125"/>
    <n v="0"/>
    <s v=""/>
    <s v=""/>
  </r>
  <r>
    <n v="612"/>
    <s v=""/>
    <s v="CONEXIÓN CENTRALITAS INCENDIOS"/>
    <s v="1101915959"/>
    <s v="1"/>
    <d v="2025-10-03T00:00:00"/>
    <s v=""/>
    <s v="4300353869"/>
    <s v="10"/>
    <d v="2025-10-07T00:00:00"/>
    <d v="2025-10-07T00:00:00"/>
    <s v=""/>
    <d v="2026-01-31T00:00:00"/>
    <n v="0"/>
    <n v="0"/>
    <s v="Liberado"/>
    <n v="1"/>
    <n v="1"/>
    <n v="0"/>
    <n v="0"/>
    <n v="0"/>
    <n v="0"/>
    <s v=""/>
    <s v="0.00"/>
    <s v=""/>
    <x v="31"/>
    <s v=""/>
    <s v=""/>
    <s v=""/>
    <n v="0"/>
    <n v="0"/>
    <m/>
    <s v="7218|S24B05_S1076"/>
    <n v="116"/>
    <s v="-"/>
    <m/>
    <s v=""/>
    <s v=""/>
    <s v=""/>
    <s v=""/>
    <n v="0"/>
    <s v=""/>
    <n v="0"/>
    <s v=""/>
    <s v=""/>
    <s v=""/>
    <s v=""/>
    <n v="10"/>
    <n v="1"/>
    <m/>
    <n v="1"/>
    <n v="1"/>
    <n v="0"/>
    <s v=""/>
  </r>
  <r>
    <n v="613"/>
    <s v="39121004"/>
    <s v="Fuente de alimentaci&amp;#243;n conmutada Ex"/>
    <s v="1101915964"/>
    <s v="1"/>
    <d v="2025-10-03T00:00:00"/>
    <s v=""/>
    <s v="4800003318"/>
    <s v="80"/>
    <d v="2025-10-03T00:00:00"/>
    <s v=""/>
    <s v=""/>
    <d v="2025-10-04T00:00:00"/>
    <n v="0"/>
    <n v="0"/>
    <s v=""/>
    <n v="2"/>
    <n v="2"/>
    <n v="2"/>
    <n v="0"/>
    <n v="0"/>
    <n v="0"/>
    <s v="X"/>
    <s v="0.00"/>
    <s v=""/>
    <x v="0"/>
    <s v=""/>
    <s v="6273787"/>
    <s v=""/>
    <n v="0"/>
    <n v="0"/>
    <m/>
    <s v="7218|S24B05_S1074"/>
    <n v="1"/>
    <s v="-"/>
    <m/>
    <s v="YES"/>
    <n v="2"/>
    <s v=""/>
    <s v=""/>
    <n v="0"/>
    <s v="X"/>
    <n v="1"/>
    <s v=""/>
    <s v=""/>
    <s v=""/>
    <s v=""/>
    <n v="10"/>
    <n v="0"/>
    <m/>
    <n v="-118"/>
    <n v="0"/>
    <s v=""/>
    <s v=""/>
  </r>
  <r>
    <n v="614"/>
    <s v="1359900000500"/>
    <s v="COMPRA DIRECTA ELECTRICOS/ELECTRONICOS"/>
    <s v="1101916037"/>
    <s v="1"/>
    <d v="2025-10-03T00:00:00"/>
    <s v=""/>
    <s v="4200630828"/>
    <s v="10"/>
    <d v="2025-10-10T00:00:00"/>
    <d v="2025-10-14T00:00:00"/>
    <s v=""/>
    <d v="2025-12-31T00:00:00"/>
    <n v="30"/>
    <n v="8"/>
    <s v="Liberado"/>
    <n v="5"/>
    <n v="5"/>
    <n v="5"/>
    <n v="0"/>
    <n v="0"/>
    <n v="0"/>
    <s v="X"/>
    <s v="0.00"/>
    <s v=""/>
    <x v="6"/>
    <s v="OTROS FABRICANTES"/>
    <s v="1359900000500"/>
    <s v=""/>
    <n v="0"/>
    <n v="0"/>
    <m/>
    <s v="7218|JA2578_1001"/>
    <n v="82"/>
    <s v="-"/>
    <m/>
    <s v="YES"/>
    <n v="5"/>
    <s v=""/>
    <s v=""/>
    <n v="0"/>
    <s v="X"/>
    <n v="1"/>
    <s v=""/>
    <s v=""/>
    <s v=""/>
    <s v=""/>
    <n v="10"/>
    <n v="0"/>
    <m/>
    <n v="-30"/>
    <n v="0"/>
    <s v=""/>
    <s v=""/>
  </r>
  <r>
    <n v="615"/>
    <s v="1359900000500"/>
    <s v="COMPRA DIRECTA ELECTRICOS/ELECTRONICOS"/>
    <s v="1101916037"/>
    <s v="2"/>
    <d v="2025-10-03T00:00:00"/>
    <s v=""/>
    <s v="4200630828"/>
    <s v="20"/>
    <d v="2025-10-10T00:00:00"/>
    <d v="2025-10-14T00:00:00"/>
    <s v=""/>
    <d v="2025-12-31T00:00:00"/>
    <n v="30"/>
    <n v="8"/>
    <s v="Liberado"/>
    <n v="1"/>
    <n v="1"/>
    <n v="1"/>
    <n v="0"/>
    <n v="0"/>
    <n v="0"/>
    <s v="X"/>
    <s v="0.00"/>
    <s v=""/>
    <x v="6"/>
    <s v="OTROS FABRICANTES"/>
    <s v="1359900000500"/>
    <s v=""/>
    <n v="0"/>
    <n v="0"/>
    <m/>
    <s v="7218|JA2578_1001"/>
    <n v="82"/>
    <s v="-"/>
    <m/>
    <s v="YES"/>
    <n v="1"/>
    <s v=""/>
    <s v=""/>
    <n v="0"/>
    <s v="X"/>
    <n v="1"/>
    <s v=""/>
    <s v=""/>
    <s v=""/>
    <s v=""/>
    <n v="10"/>
    <n v="0"/>
    <m/>
    <n v="-30"/>
    <n v="0"/>
    <s v=""/>
    <s v=""/>
  </r>
  <r>
    <n v="616"/>
    <s v="1359900000500"/>
    <s v="COMPRA DIRECTA ELECTRICOS/ELECTRONICOS"/>
    <s v="1101916037"/>
    <s v="3"/>
    <d v="2025-10-03T00:00:00"/>
    <s v=""/>
    <s v="4200630828"/>
    <s v="30"/>
    <d v="2025-10-10T00:00:00"/>
    <d v="2025-10-14T00:00:00"/>
    <s v=""/>
    <d v="2025-12-31T00:00:00"/>
    <n v="30"/>
    <n v="8"/>
    <s v="Liberado"/>
    <n v="1"/>
    <n v="1"/>
    <n v="1"/>
    <n v="0"/>
    <n v="0"/>
    <n v="0"/>
    <s v="X"/>
    <s v="0.00"/>
    <s v=""/>
    <x v="6"/>
    <s v="OTROS FABRICANTES"/>
    <s v="1359900000500"/>
    <s v=""/>
    <n v="0"/>
    <n v="0"/>
    <m/>
    <s v="7218|JA2578_1001"/>
    <n v="82"/>
    <s v="-"/>
    <m/>
    <s v="YES"/>
    <n v="1"/>
    <s v=""/>
    <s v=""/>
    <n v="0"/>
    <s v="X"/>
    <n v="1"/>
    <s v=""/>
    <s v=""/>
    <s v=""/>
    <s v=""/>
    <n v="10"/>
    <n v="0"/>
    <m/>
    <n v="-30"/>
    <n v="0"/>
    <s v=""/>
    <s v=""/>
  </r>
  <r>
    <n v="617"/>
    <s v="39121421"/>
    <s v="Conector de potencia industrial Macho, F"/>
    <s v="1101916440"/>
    <s v="1"/>
    <d v="2025-10-06T00:00:00"/>
    <s v=""/>
    <s v="4800003320"/>
    <s v="280"/>
    <d v="2025-10-06T00:00:00"/>
    <s v=""/>
    <s v=""/>
    <d v="2025-10-07T00:00:00"/>
    <n v="0"/>
    <n v="0"/>
    <s v=""/>
    <n v="1"/>
    <n v="1"/>
    <n v="1"/>
    <n v="0"/>
    <n v="0"/>
    <n v="0"/>
    <s v="X"/>
    <s v="0.00"/>
    <s v=""/>
    <x v="0"/>
    <s v=""/>
    <s v="5306101"/>
    <s v=""/>
    <n v="0"/>
    <n v="0"/>
    <m/>
    <s v="7218|JA2581_1001"/>
    <n v="1"/>
    <s v="-"/>
    <m/>
    <s v="YES"/>
    <n v="1"/>
    <s v=""/>
    <s v=""/>
    <n v="0"/>
    <s v="X"/>
    <n v="1"/>
    <s v=""/>
    <s v=""/>
    <s v=""/>
    <s v=""/>
    <n v="10"/>
    <n v="0"/>
    <m/>
    <n v="-115"/>
    <n v="0"/>
    <s v=""/>
    <s v=""/>
  </r>
  <r>
    <n v="618"/>
    <s v="55121704"/>
    <s v="Se&amp;#241;al de protecci&amp;#243;n contra inc"/>
    <s v="1101917916"/>
    <s v="1"/>
    <d v="2025-10-09T00:00:00"/>
    <s v=""/>
    <s v="4800003327"/>
    <s v="50"/>
    <d v="2025-10-08T00:00:00"/>
    <s v=""/>
    <s v=""/>
    <d v="2025-10-10T00:00:00"/>
    <n v="0"/>
    <n v="0"/>
    <s v=""/>
    <n v="1"/>
    <n v="1"/>
    <n v="1"/>
    <n v="0"/>
    <n v="0"/>
    <n v="0"/>
    <s v="X"/>
    <s v="0.00"/>
    <s v=""/>
    <x v="0"/>
    <s v=""/>
    <s v="2209872"/>
    <s v=""/>
    <n v="0"/>
    <n v="0"/>
    <m/>
    <s v="7218|JA2582_1001"/>
    <n v="2"/>
    <s v="-"/>
    <m/>
    <s v="YES"/>
    <n v="1"/>
    <s v=""/>
    <s v=""/>
    <n v="0"/>
    <s v="X"/>
    <n v="1"/>
    <s v=""/>
    <s v=""/>
    <s v=""/>
    <s v=""/>
    <n v="10"/>
    <n v="0"/>
    <m/>
    <n v="-112"/>
    <n v="0"/>
    <s v=""/>
    <s v=""/>
  </r>
  <r>
    <n v="619"/>
    <s v="1359900000500"/>
    <s v="COMPRA DIRECTA ELECTRICOS/ELECTRONICOS"/>
    <s v="1101918375"/>
    <s v="1"/>
    <d v="2025-10-09T00:00:00"/>
    <s v=""/>
    <s v="4200631682"/>
    <s v="10"/>
    <d v="2025-10-16T00:00:00"/>
    <d v="2025-10-21T00:00:00"/>
    <s v=""/>
    <d v="2025-12-31T00:00:00"/>
    <n v="30"/>
    <n v="8"/>
    <s v="Liberado"/>
    <n v="1"/>
    <n v="1"/>
    <n v="1"/>
    <n v="0"/>
    <n v="0"/>
    <n v="0"/>
    <s v="X"/>
    <s v="0.00"/>
    <s v=""/>
    <x v="6"/>
    <s v="OTROS FABRICANTES"/>
    <s v="1359900000500"/>
    <s v=""/>
    <n v="0"/>
    <n v="0"/>
    <m/>
    <s v="7218|JA2578_1001"/>
    <n v="76"/>
    <s v="-"/>
    <m/>
    <s v="YES"/>
    <n v="1"/>
    <s v=""/>
    <s v=""/>
    <n v="0"/>
    <s v="X"/>
    <n v="1"/>
    <s v=""/>
    <s v=""/>
    <s v=""/>
    <s v=""/>
    <n v="10"/>
    <n v="0"/>
    <m/>
    <n v="-30"/>
    <n v="0"/>
    <s v=""/>
    <s v=""/>
  </r>
  <r>
    <n v="620"/>
    <s v="39121529"/>
    <s v="Contactor ABB ESB25-40N-01 ESB de 4 polo"/>
    <s v="1101918581"/>
    <s v="1"/>
    <d v="2025-10-10T00:00:00"/>
    <s v=""/>
    <s v="4800003329"/>
    <s v="630"/>
    <d v="2025-10-09T00:00:00"/>
    <s v=""/>
    <s v=""/>
    <d v="2025-10-11T00:00:00"/>
    <n v="0"/>
    <n v="0"/>
    <s v=""/>
    <n v="1"/>
    <n v="1"/>
    <n v="1"/>
    <n v="0"/>
    <n v="0"/>
    <n v="0"/>
    <s v="X"/>
    <s v="0.00"/>
    <s v=""/>
    <x v="0"/>
    <s v=""/>
    <s v="2111460"/>
    <s v=""/>
    <n v="0"/>
    <n v="0"/>
    <m/>
    <s v="7218|S24B05_S1074"/>
    <n v="2"/>
    <s v="-"/>
    <m/>
    <s v="YES"/>
    <n v="1"/>
    <s v=""/>
    <s v=""/>
    <n v="0"/>
    <s v="X"/>
    <n v="1"/>
    <s v=""/>
    <s v=""/>
    <s v=""/>
    <s v=""/>
    <n v="10"/>
    <n v="0"/>
    <m/>
    <n v="-111"/>
    <n v="0"/>
    <s v=""/>
    <s v=""/>
  </r>
  <r>
    <n v="621"/>
    <s v=""/>
    <s v="PROGRAMACIÓN CENTRALITA DE INCENDIOS"/>
    <s v="1101920430"/>
    <s v="1"/>
    <d v="2025-10-15T00:00:00"/>
    <s v=""/>
    <s v="4300354754"/>
    <s v="10"/>
    <d v="2025-10-23T00:00:00"/>
    <d v="2025-11-18T00:00:00"/>
    <s v=""/>
    <d v="2025-11-30T00:00:00"/>
    <n v="0"/>
    <n v="0"/>
    <s v="Liberado"/>
    <n v="1"/>
    <n v="1"/>
    <n v="0"/>
    <n v="0"/>
    <n v="0"/>
    <n v="0"/>
    <s v=""/>
    <s v="0.00"/>
    <s v=""/>
    <x v="36"/>
    <s v=""/>
    <s v=""/>
    <s v=""/>
    <n v="2"/>
    <n v="2"/>
    <m/>
    <s v="7218|S24B05_S1076"/>
    <n v="38"/>
    <s v="-"/>
    <m/>
    <s v=""/>
    <s v=""/>
    <s v=""/>
    <s v=""/>
    <n v="1"/>
    <s v=""/>
    <n v="0"/>
    <s v=""/>
    <s v=""/>
    <s v=""/>
    <s v=""/>
    <n v="10"/>
    <n v="1"/>
    <m/>
    <n v="-61"/>
    <n v="0"/>
    <s v=""/>
    <s v=""/>
  </r>
  <r>
    <n v="622"/>
    <s v="1709800000500"/>
    <s v="COMPRA DIRECTA FERRETERIA Y HERRAMIENTAS"/>
    <s v="1101920785"/>
    <s v="1"/>
    <d v="2025-10-16T00:00:00"/>
    <s v=""/>
    <s v="4200633117"/>
    <s v="10"/>
    <d v="2025-10-28T00:00:00"/>
    <d v="2025-10-30T00:00:00"/>
    <s v=""/>
    <d v="2025-12-08T00:00:00"/>
    <n v="30"/>
    <n v="8"/>
    <s v="Liberado"/>
    <n v="5"/>
    <n v="5"/>
    <n v="5"/>
    <n v="0"/>
    <n v="0"/>
    <n v="0"/>
    <s v="X"/>
    <s v="0.00"/>
    <s v=""/>
    <x v="16"/>
    <s v="OTROS FABRICANTES"/>
    <s v="1709800000500"/>
    <s v=""/>
    <n v="0"/>
    <n v="0"/>
    <m/>
    <s v="7218|JA2593_1001"/>
    <n v="41"/>
    <s v="-"/>
    <m/>
    <s v="YES"/>
    <n v="5"/>
    <s v=""/>
    <s v=""/>
    <n v="0"/>
    <s v="X"/>
    <n v="1"/>
    <s v=""/>
    <s v=""/>
    <s v=""/>
    <s v=""/>
    <n v="10"/>
    <n v="0"/>
    <m/>
    <n v="-53"/>
    <n v="0"/>
    <s v=""/>
    <s v=""/>
  </r>
  <r>
    <n v="623"/>
    <s v="7889090900000"/>
    <s v="ROPA LABORAL CATALOGO INDRA"/>
    <s v="1101921504"/>
    <s v="1"/>
    <d v="2025-10-20T00:00:00"/>
    <s v=""/>
    <s v="4900011607"/>
    <s v="10"/>
    <d v="2025-10-20T00:00:00"/>
    <s v=""/>
    <s v=""/>
    <d v="2025-12-31T00:00:00"/>
    <n v="0"/>
    <n v="8"/>
    <s v=""/>
    <n v="1"/>
    <n v="1"/>
    <n v="1"/>
    <n v="0"/>
    <n v="0"/>
    <n v="0"/>
    <s v="X"/>
    <s v="0.00"/>
    <s v=""/>
    <x v="27"/>
    <s v="INDRA SISTEMAS S.A."/>
    <s v="7889090900000"/>
    <s v=""/>
    <n v="0"/>
    <n v="0"/>
    <m/>
    <s v="7218|JA2594_1001"/>
    <n v="72"/>
    <s v="-"/>
    <m/>
    <s v="YES"/>
    <n v="1"/>
    <s v=""/>
    <s v=""/>
    <n v="0"/>
    <s v="X"/>
    <n v="1"/>
    <s v=""/>
    <s v=""/>
    <s v=""/>
    <s v=""/>
    <n v="10"/>
    <n v="0"/>
    <m/>
    <n v="-30"/>
    <n v="0"/>
    <s v=""/>
    <s v=""/>
  </r>
  <r>
    <n v="624"/>
    <s v="1359900000500"/>
    <s v="COMPRA DIRECTA ELECTRICOS/ELECTRONICOS"/>
    <s v="1101921894"/>
    <s v="1"/>
    <d v="2025-10-20T00:00:00"/>
    <s v=""/>
    <s v="4200634297"/>
    <s v="10"/>
    <d v="2025-11-04T00:00:00"/>
    <d v="2025-11-05T00:00:00"/>
    <s v=""/>
    <d v="2025-12-31T00:00:00"/>
    <n v="30"/>
    <n v="8"/>
    <s v="Liberado"/>
    <n v="7"/>
    <n v="7"/>
    <n v="7"/>
    <n v="0"/>
    <n v="0"/>
    <n v="0"/>
    <s v="X"/>
    <s v="0.00"/>
    <s v=""/>
    <x v="6"/>
    <s v="OTROS FABRICANTES"/>
    <s v="1359900000500"/>
    <s v=""/>
    <n v="0"/>
    <n v="0"/>
    <m/>
    <s v="7218|S24B05_S1074"/>
    <n v="57"/>
    <s v="-"/>
    <m/>
    <s v="YES"/>
    <n v="7"/>
    <s v=""/>
    <s v=""/>
    <n v="0"/>
    <s v="X"/>
    <n v="1"/>
    <s v=""/>
    <s v=""/>
    <s v=""/>
    <s v=""/>
    <n v="10"/>
    <n v="0"/>
    <m/>
    <n v="-30"/>
    <n v="0"/>
    <s v=""/>
    <s v=""/>
  </r>
  <r>
    <n v="625"/>
    <s v="31201503"/>
    <s v="Cinta de enmascarar de Papel 3M SCOTCH 1"/>
    <s v="1101923738"/>
    <s v="1"/>
    <d v="2025-10-23T00:00:00"/>
    <s v=""/>
    <s v="4800003359"/>
    <s v="170"/>
    <d v="2025-10-23T00:00:00"/>
    <s v=""/>
    <s v=""/>
    <d v="2025-10-24T00:00:00"/>
    <n v="0"/>
    <n v="0"/>
    <s v=""/>
    <n v="5"/>
    <n v="5"/>
    <n v="5"/>
    <n v="0"/>
    <n v="0"/>
    <n v="0"/>
    <s v="X"/>
    <s v="0.00"/>
    <s v=""/>
    <x v="0"/>
    <s v=""/>
    <s v="1240913"/>
    <s v=""/>
    <n v="0"/>
    <n v="0"/>
    <m/>
    <s v="7218|S24B05_S1071"/>
    <n v="1"/>
    <s v="-"/>
    <m/>
    <s v="YES"/>
    <n v="5"/>
    <s v=""/>
    <s v=""/>
    <n v="0"/>
    <s v="X"/>
    <n v="1"/>
    <s v=""/>
    <s v=""/>
    <s v=""/>
    <s v=""/>
    <n v="10"/>
    <n v="0"/>
    <m/>
    <n v="-98"/>
    <n v="0"/>
    <s v=""/>
    <s v=""/>
  </r>
  <r>
    <n v="626"/>
    <s v="39121402"/>
    <s v="Clavija Kopp de 2P de color Negro, para"/>
    <s v="1101923956"/>
    <s v="1"/>
    <d v="2025-10-23T00:00:00"/>
    <s v=""/>
    <s v="4800003359"/>
    <s v="620"/>
    <d v="2025-10-23T00:00:00"/>
    <s v=""/>
    <s v=""/>
    <d v="2025-10-24T00:00:00"/>
    <n v="0"/>
    <n v="0"/>
    <s v=""/>
    <n v="2"/>
    <n v="2"/>
    <n v="2"/>
    <n v="0"/>
    <n v="0"/>
    <n v="0"/>
    <s v="X"/>
    <s v="0.00"/>
    <s v=""/>
    <x v="0"/>
    <s v=""/>
    <s v="2425782"/>
    <s v=""/>
    <n v="0"/>
    <n v="0"/>
    <m/>
    <s v="7218|JA2581_1001"/>
    <n v="1"/>
    <s v="-"/>
    <m/>
    <s v="YES"/>
    <n v="2"/>
    <s v=""/>
    <s v=""/>
    <n v="0"/>
    <s v="X"/>
    <n v="1"/>
    <s v=""/>
    <s v=""/>
    <s v=""/>
    <s v=""/>
    <n v="10"/>
    <n v="0"/>
    <m/>
    <n v="-98"/>
    <n v="0"/>
    <s v=""/>
    <s v=""/>
  </r>
  <r>
    <n v="627"/>
    <s v="3220190900000"/>
    <s v="ACCESORIOS PARA MONITORES / TELEVISIONES"/>
    <s v="1101926538"/>
    <s v="1"/>
    <d v="2025-10-29T00:00:00"/>
    <s v=""/>
    <s v="4200634682"/>
    <s v="10"/>
    <d v="2025-11-06T00:00:00"/>
    <d v="2025-11-06T00:00:00"/>
    <s v=""/>
    <d v="2025-11-11T00:00:00"/>
    <n v="60"/>
    <n v="8"/>
    <s v="Liberado"/>
    <n v="1"/>
    <n v="1"/>
    <n v="1"/>
    <n v="0"/>
    <n v="0"/>
    <n v="0"/>
    <s v="X"/>
    <s v="0.00"/>
    <s v=""/>
    <x v="37"/>
    <s v="OTROS FABRICANTES"/>
    <s v="3220190900000"/>
    <s v=""/>
    <n v="0"/>
    <n v="0"/>
    <m/>
    <s v="7218|S24B05_P10261"/>
    <n v="5"/>
    <s v="-"/>
    <m/>
    <s v="YES"/>
    <n v="1"/>
    <s v=""/>
    <s v=""/>
    <n v="0"/>
    <s v="X"/>
    <n v="1"/>
    <s v=""/>
    <s v=""/>
    <s v=""/>
    <s v=""/>
    <n v="10"/>
    <n v="0"/>
    <m/>
    <n v="-80"/>
    <n v="0"/>
    <s v=""/>
    <s v=""/>
  </r>
  <r>
    <n v="628"/>
    <s v="31161716"/>
    <s v="Tuerca autoblocante 1/4-28 (NE)plg RS PR"/>
    <s v="1101927261"/>
    <s v="1"/>
    <d v="2025-10-30T00:00:00"/>
    <s v=""/>
    <s v="4800003376"/>
    <s v="140"/>
    <d v="2025-10-30T00:00:00"/>
    <s v=""/>
    <s v=""/>
    <d v="2025-10-31T00:00:00"/>
    <n v="0"/>
    <n v="0"/>
    <s v=""/>
    <n v="100"/>
    <n v="100"/>
    <n v="100"/>
    <n v="0"/>
    <n v="0"/>
    <n v="0"/>
    <s v="X"/>
    <s v="0.00"/>
    <s v=""/>
    <x v="0"/>
    <s v=""/>
    <s v="2451276"/>
    <s v=""/>
    <n v="0"/>
    <n v="0"/>
    <m/>
    <s v="7218|JA2583_1001"/>
    <n v="1"/>
    <s v="-"/>
    <m/>
    <s v="YES"/>
    <n v="100"/>
    <s v=""/>
    <s v=""/>
    <n v="0"/>
    <s v="X"/>
    <n v="1"/>
    <s v=""/>
    <s v=""/>
    <s v=""/>
    <s v=""/>
    <n v="10"/>
    <n v="0"/>
    <m/>
    <n v="-91"/>
    <n v="0"/>
    <s v=""/>
    <s v=""/>
  </r>
  <r>
    <n v="629"/>
    <s v="1359900000500"/>
    <s v="COMPRA DIRECTA ELECTRICOS/ELECTRONICOS"/>
    <s v="1101930054"/>
    <s v="1"/>
    <d v="2025-11-06T00:00:00"/>
    <s v=""/>
    <s v="4200636221"/>
    <s v="10"/>
    <d v="2025-11-14T00:00:00"/>
    <d v="2025-11-17T00:00:00"/>
    <s v=""/>
    <d v="2026-01-31T00:00:00"/>
    <n v="30"/>
    <n v="8"/>
    <s v="Liberado"/>
    <n v="1"/>
    <n v="1"/>
    <n v="1"/>
    <n v="0"/>
    <n v="0"/>
    <n v="0"/>
    <s v="X"/>
    <s v="0.00"/>
    <s v=""/>
    <x v="6"/>
    <s v="OTROS FABRICANTES"/>
    <s v="1359900000500"/>
    <s v=""/>
    <n v="0"/>
    <n v="0"/>
    <m/>
    <s v="7218|S24B05_S1076"/>
    <n v="78"/>
    <s v="-"/>
    <m/>
    <s v=""/>
    <s v=""/>
    <s v="YES"/>
    <n v="1"/>
    <n v="0"/>
    <s v=""/>
    <n v="0"/>
    <s v=""/>
    <s v=""/>
    <s v=""/>
    <s v=""/>
    <n v="11"/>
    <n v="1"/>
    <m/>
    <n v="1"/>
    <n v="0"/>
    <s v=""/>
    <s v=""/>
  </r>
  <r>
    <n v="630"/>
    <s v="26121629"/>
    <s v="Cable de conexi&amp;#243;n RS PRO, &amp;#225;rea"/>
    <s v="1101935942"/>
    <s v="1"/>
    <d v="2025-11-20T00:00:00"/>
    <s v=""/>
    <s v="4800003427"/>
    <s v="420"/>
    <d v="2025-11-19T00:00:00"/>
    <s v=""/>
    <s v=""/>
    <d v="2025-11-21T00:00:00"/>
    <n v="0"/>
    <n v="0"/>
    <s v=""/>
    <n v="1"/>
    <n v="1"/>
    <n v="1"/>
    <n v="0"/>
    <n v="0"/>
    <n v="0"/>
    <s v="X"/>
    <s v="0.00"/>
    <s v=""/>
    <x v="0"/>
    <s v=""/>
    <s v="8114431"/>
    <s v=""/>
    <n v="0"/>
    <n v="0"/>
    <m/>
    <s v="7218|JA2581_1001"/>
    <n v="2"/>
    <s v="-"/>
    <m/>
    <s v="YES"/>
    <n v="1"/>
    <s v=""/>
    <s v=""/>
    <n v="0"/>
    <s v="X"/>
    <n v="1"/>
    <s v=""/>
    <s v=""/>
    <s v=""/>
    <s v=""/>
    <n v="11"/>
    <n v="0"/>
    <m/>
    <n v="-70"/>
    <n v="0"/>
    <s v=""/>
    <s v=""/>
  </r>
  <r>
    <n v="631"/>
    <s v="32111503"/>
    <s v="Bombilla LED, 4,2 W, casquillo GU10, Bla"/>
    <s v="1101939635"/>
    <s v="1"/>
    <d v="2025-11-28T00:00:00"/>
    <s v=""/>
    <s v="4800003446"/>
    <s v="170"/>
    <d v="2025-11-27T00:00:00"/>
    <s v=""/>
    <s v=""/>
    <d v="2025-11-29T00:00:00"/>
    <n v="0"/>
    <n v="0"/>
    <s v=""/>
    <n v="10"/>
    <n v="10"/>
    <n v="10"/>
    <n v="0"/>
    <n v="0"/>
    <n v="0"/>
    <s v="X"/>
    <s v="0.00"/>
    <s v=""/>
    <x v="0"/>
    <s v=""/>
    <s v="2889633"/>
    <s v=""/>
    <n v="0"/>
    <n v="0"/>
    <m/>
    <s v="7218|JA2581_1001"/>
    <n v="2"/>
    <s v="-"/>
    <m/>
    <s v="YES"/>
    <n v="10"/>
    <s v=""/>
    <s v=""/>
    <n v="0"/>
    <s v="X"/>
    <n v="1"/>
    <s v=""/>
    <s v=""/>
    <s v=""/>
    <s v=""/>
    <n v="11"/>
    <n v="0"/>
    <m/>
    <n v="-62"/>
    <n v="0"/>
    <s v=""/>
    <s v=""/>
  </r>
  <r>
    <n v="632"/>
    <s v="1359900000500"/>
    <s v="COMPRA DIRECTA ELECTRICOS/ELECTRONICOS"/>
    <s v="1101942089"/>
    <s v="1"/>
    <d v="2025-12-03T00:00:00"/>
    <s v=""/>
    <s v="4200644071"/>
    <s v="50"/>
    <d v="2026-01-07T00:00:00"/>
    <d v="2026-01-08T00:00:00"/>
    <s v=""/>
    <d v="2026-01-21T00:00:00"/>
    <n v="30"/>
    <n v="8"/>
    <s v="Liberado"/>
    <n v="5"/>
    <n v="5"/>
    <n v="5"/>
    <n v="0"/>
    <n v="0"/>
    <n v="0"/>
    <s v="X"/>
    <s v="0.00"/>
    <s v=""/>
    <x v="35"/>
    <s v="OTROS FABRICANTES"/>
    <s v="1359900000500"/>
    <s v=""/>
    <n v="0"/>
    <n v="0"/>
    <m/>
    <s v="7218|JA2593_1001"/>
    <n v="14"/>
    <s v="-"/>
    <m/>
    <s v="YES"/>
    <n v="5"/>
    <s v=""/>
    <s v=""/>
    <n v="0"/>
    <s v="X"/>
    <n v="1"/>
    <s v=""/>
    <s v=""/>
    <s v=""/>
    <s v=""/>
    <n v="12"/>
    <n v="0"/>
    <m/>
    <n v="-9"/>
    <n v="0"/>
    <s v=""/>
    <s v=""/>
  </r>
  <r>
    <n v="633"/>
    <s v="1359900000500"/>
    <s v="COMPRA DIRECTA ELECTRICOS/ELECTRONICOS"/>
    <s v="1101942113"/>
    <s v="1"/>
    <d v="2025-12-03T00:00:00"/>
    <s v=""/>
    <s v="4200644074"/>
    <s v="20"/>
    <d v="2026-01-07T00:00:00"/>
    <d v="2026-01-08T00:00:00"/>
    <s v=""/>
    <d v="2026-01-21T00:00:00"/>
    <n v="30"/>
    <n v="8"/>
    <s v="Liberado"/>
    <n v="5"/>
    <n v="5"/>
    <n v="5"/>
    <n v="0"/>
    <n v="0"/>
    <n v="0"/>
    <s v="X"/>
    <s v="0.00"/>
    <s v=""/>
    <x v="35"/>
    <s v="OTROS FABRICANTES"/>
    <s v="1359900000500"/>
    <s v=""/>
    <n v="0"/>
    <n v="0"/>
    <m/>
    <s v="7218|JA2593_1001"/>
    <n v="14"/>
    <s v="-"/>
    <m/>
    <s v="YES"/>
    <n v="5"/>
    <s v=""/>
    <s v=""/>
    <n v="0"/>
    <s v="X"/>
    <n v="1"/>
    <s v=""/>
    <s v=""/>
    <s v=""/>
    <s v=""/>
    <n v="12"/>
    <n v="0"/>
    <m/>
    <n v="-9"/>
    <n v="0"/>
    <s v=""/>
    <s v=""/>
  </r>
  <r>
    <n v="634"/>
    <s v="32000000"/>
    <s v="Prensaestopas HENSEL ASS de Poliamida Ne"/>
    <s v="1101942236"/>
    <s v="1"/>
    <d v="2025-12-04T00:00:00"/>
    <s v=""/>
    <s v="4800003490"/>
    <s v="60"/>
    <d v="2025-12-11T00:00:00"/>
    <s v=""/>
    <s v=""/>
    <d v="2025-12-05T00:00:00"/>
    <n v="0"/>
    <n v="0"/>
    <s v=""/>
    <n v="10"/>
    <n v="10"/>
    <n v="10"/>
    <n v="0"/>
    <n v="0"/>
    <n v="0"/>
    <s v="X"/>
    <s v="0.00"/>
    <s v=""/>
    <x v="0"/>
    <s v=""/>
    <s v="0117664"/>
    <s v=""/>
    <n v="0"/>
    <n v="0"/>
    <m/>
    <s v="7218|JA2582_1001"/>
    <n v="-6"/>
    <s v="-"/>
    <m/>
    <s v="YES"/>
    <n v="10"/>
    <s v=""/>
    <s v=""/>
    <n v="0"/>
    <s v="X"/>
    <n v="1"/>
    <s v=""/>
    <s v=""/>
    <s v=""/>
    <s v=""/>
    <n v="12"/>
    <n v="0"/>
    <m/>
    <n v="-56"/>
    <n v="0"/>
    <s v=""/>
    <s v=""/>
  </r>
  <r>
    <n v="635"/>
    <s v=""/>
    <s v="PROCESSORS RACK (ENSAYOS MARKING CE)"/>
    <s v="1101944187"/>
    <s v="1"/>
    <d v="2025-12-10T00:00:00"/>
    <s v=""/>
    <s v="4300358085"/>
    <s v="10"/>
    <d v="2025-12-15T00:00:00"/>
    <d v="2026-01-19T00:00:00"/>
    <s v=""/>
    <d v="2026-02-10T00:00:00"/>
    <n v="0"/>
    <n v="0"/>
    <s v="Liberado"/>
    <n v="1"/>
    <n v="1"/>
    <n v="0"/>
    <n v="0"/>
    <n v="0"/>
    <n v="0"/>
    <s v=""/>
    <s v="15033.70"/>
    <s v=""/>
    <x v="38"/>
    <s v=""/>
    <s v=""/>
    <s v=""/>
    <n v="0"/>
    <n v="0"/>
    <m/>
    <s v="7218|S24B05_S05"/>
    <n v="57"/>
    <s v="-"/>
    <m/>
    <s v=""/>
    <s v=""/>
    <s v=""/>
    <s v=""/>
    <n v="0"/>
    <s v=""/>
    <n v="0"/>
    <s v=""/>
    <s v=""/>
    <s v=""/>
    <s v=""/>
    <n v="12"/>
    <n v="1"/>
    <m/>
    <n v="11"/>
    <n v="1"/>
    <n v="0"/>
    <s v=""/>
  </r>
  <r>
    <n v="636"/>
    <s v="1709800000500"/>
    <s v="COMPRA DIRECTA FERRETERIA Y HERRAMIENTAS"/>
    <s v="1101948479"/>
    <s v="1"/>
    <d v="2025-12-17T00:00:00"/>
    <s v=""/>
    <s v="4200645743"/>
    <s v="10"/>
    <d v="2026-01-20T00:00:00"/>
    <d v="2026-01-21T00:00:00"/>
    <s v=""/>
    <d v="2026-02-03T00:00:00"/>
    <n v="40"/>
    <n v="8"/>
    <s v="Liberado"/>
    <n v="6"/>
    <n v="6"/>
    <n v="6"/>
    <n v="0"/>
    <n v="0"/>
    <n v="0"/>
    <s v="X"/>
    <s v="0.00"/>
    <s v=""/>
    <x v="23"/>
    <s v="OTROS FABRICANTES"/>
    <s v="1709800000500"/>
    <s v=""/>
    <n v="0"/>
    <n v="0"/>
    <m/>
    <s v="7218|JA2582_1001"/>
    <n v="14"/>
    <s v="-"/>
    <m/>
    <s v=""/>
    <s v=""/>
    <s v="YES"/>
    <n v="6"/>
    <n v="0"/>
    <s v=""/>
    <n v="0"/>
    <s v=""/>
    <s v=""/>
    <s v=""/>
    <s v=""/>
    <n v="12"/>
    <n v="1"/>
    <m/>
    <n v="4"/>
    <n v="0"/>
    <s v=""/>
    <s v=""/>
  </r>
  <r>
    <n v="637"/>
    <s v="1359900000500"/>
    <s v="COMPRA DIRECTA ELECTRICOS/ELECTRONICOS"/>
    <s v="1101948508"/>
    <s v="1"/>
    <d v="2025-12-17T00:00:00"/>
    <s v=""/>
    <s v="4200645756"/>
    <s v="10"/>
    <d v="2026-01-20T00:00:00"/>
    <d v="2026-01-21T00:00:00"/>
    <s v=""/>
    <d v="2026-02-03T00:00:00"/>
    <n v="40"/>
    <n v="8"/>
    <s v="Liberado"/>
    <n v="20"/>
    <n v="20"/>
    <n v="20"/>
    <n v="0"/>
    <n v="0"/>
    <n v="0"/>
    <s v="X"/>
    <s v="0.00"/>
    <s v=""/>
    <x v="35"/>
    <s v="OTROS FABRICANTES"/>
    <s v="1359900000500"/>
    <s v=""/>
    <n v="0"/>
    <n v="0"/>
    <m/>
    <s v="7218|JA2594_1001"/>
    <n v="14"/>
    <s v="-"/>
    <m/>
    <s v=""/>
    <s v=""/>
    <s v="YES"/>
    <n v="20"/>
    <n v="0"/>
    <s v=""/>
    <n v="0"/>
    <s v=""/>
    <s v=""/>
    <s v=""/>
    <s v=""/>
    <n v="12"/>
    <n v="1"/>
    <m/>
    <n v="4"/>
    <n v="0"/>
    <s v=""/>
    <s v=""/>
  </r>
  <r>
    <n v="638"/>
    <s v="43211730"/>
    <s v="Inyector de PoE 2 puertos, entrada 100 -"/>
    <s v="1101949201"/>
    <s v="1"/>
    <d v="2025-12-18T00:00:00"/>
    <s v=""/>
    <s v="4800003514"/>
    <s v="460"/>
    <d v="2025-12-18T00:00:00"/>
    <s v=""/>
    <s v=""/>
    <d v="2025-12-19T00:00:00"/>
    <n v="0"/>
    <n v="0"/>
    <s v=""/>
    <n v="2"/>
    <n v="2"/>
    <n v="2"/>
    <n v="0"/>
    <n v="0"/>
    <n v="0"/>
    <s v="X"/>
    <s v="0.00"/>
    <s v=""/>
    <x v="0"/>
    <s v=""/>
    <s v="2753549"/>
    <s v=""/>
    <n v="0"/>
    <n v="0"/>
    <m/>
    <s v="7218|JA2581_1001"/>
    <n v="1"/>
    <s v="-"/>
    <m/>
    <s v="YES"/>
    <n v="2"/>
    <s v=""/>
    <s v=""/>
    <n v="0"/>
    <s v="X"/>
    <n v="1"/>
    <s v=""/>
    <s v=""/>
    <s v=""/>
    <s v=""/>
    <n v="12"/>
    <n v="0"/>
    <m/>
    <n v="-42"/>
    <n v="0"/>
    <s v=""/>
    <s v=""/>
  </r>
  <r>
    <n v="639"/>
    <s v="26121629"/>
    <s v="Cable de alimentaci&amp;#243;n StarTech.com"/>
    <s v="1101949201"/>
    <s v="2"/>
    <d v="2025-12-18T00:00:00"/>
    <s v=""/>
    <s v="4800003514"/>
    <s v="470"/>
    <d v="2025-12-18T00:00:00"/>
    <s v=""/>
    <s v=""/>
    <d v="2025-12-19T00:00:00"/>
    <n v="0"/>
    <n v="0"/>
    <s v=""/>
    <n v="2"/>
    <n v="2"/>
    <n v="2"/>
    <n v="0"/>
    <n v="0"/>
    <n v="0"/>
    <s v="X"/>
    <s v="0.00"/>
    <s v=""/>
    <x v="0"/>
    <s v=""/>
    <s v="2677825"/>
    <s v=""/>
    <n v="0"/>
    <n v="0"/>
    <m/>
    <s v="7218|JA2581_1001"/>
    <n v="1"/>
    <s v="-"/>
    <m/>
    <s v="YES"/>
    <n v="2"/>
    <s v=""/>
    <s v=""/>
    <n v="0"/>
    <s v="X"/>
    <n v="1"/>
    <s v=""/>
    <s v=""/>
    <s v=""/>
    <s v=""/>
    <n v="12"/>
    <n v="0"/>
    <m/>
    <n v="-42"/>
    <n v="0"/>
    <s v=""/>
    <s v=""/>
  </r>
  <r>
    <n v="640"/>
    <s v="1390706600000"/>
    <s v="DEPURADOR HUMO 2250M3/HR 30CM PRE/HEPA"/>
    <s v="1101955015"/>
    <s v="1"/>
    <d v="2026-01-14T00:00:00"/>
    <s v=""/>
    <s v="4200645767"/>
    <s v="10"/>
    <d v="2026-01-20T00:00:00"/>
    <d v="2026-01-23T00:00:00"/>
    <s v=""/>
    <d v="2026-02-15T00:00:00"/>
    <n v="40"/>
    <n v="8"/>
    <s v="Liberado"/>
    <n v="1"/>
    <n v="1"/>
    <n v="0"/>
    <n v="1"/>
    <n v="0"/>
    <n v="0"/>
    <s v=""/>
    <s v="3610.77"/>
    <s v=""/>
    <x v="39"/>
    <s v="CONCEPT SMOKE"/>
    <s v="CEL SS-2000"/>
    <s v=""/>
    <n v="1"/>
    <n v="0"/>
    <m/>
    <s v="7218|S24B05_P10261"/>
    <n v="26"/>
    <s v="-"/>
    <m/>
    <s v=""/>
    <s v=""/>
    <s v=""/>
    <s v=""/>
    <n v="0"/>
    <s v=""/>
    <n v="0"/>
    <s v="4200645767"/>
    <s v=""/>
    <s v=""/>
    <s v=""/>
    <n v="1"/>
    <n v="1"/>
    <m/>
    <n v="16"/>
    <n v="0"/>
    <s v=""/>
    <s v=""/>
  </r>
  <r>
    <n v="641"/>
    <s v="1709800000500"/>
    <s v="COMPRA DIRECTA FERRETERIA Y HERRAMIENTAS"/>
    <s v="1101958852"/>
    <s v="1"/>
    <d v="2026-01-21T00:00:00"/>
    <s v=""/>
    <s v=""/>
    <s v="0"/>
    <s v=""/>
    <s v=""/>
    <s v=""/>
    <s v=""/>
    <n v="40"/>
    <n v="8"/>
    <s v=""/>
    <n v="3"/>
    <n v="0"/>
    <n v="0"/>
    <n v="0"/>
    <n v="0"/>
    <n v="0"/>
    <s v=""/>
    <s v="0.00"/>
    <s v=""/>
    <x v="40"/>
    <s v=""/>
    <s v=""/>
    <s v=""/>
    <n v="0"/>
    <n v="0"/>
    <m/>
    <s v="7218|S24B05_P10261"/>
    <e v="#VALUE!"/>
    <s v="-"/>
    <m/>
    <s v=""/>
    <s v=""/>
    <s v=""/>
    <s v=""/>
    <n v="0"/>
    <s v=""/>
    <n v="0"/>
    <s v=""/>
    <s v=""/>
    <s v=""/>
    <s v=""/>
    <n v="1"/>
    <n v="1"/>
    <m/>
    <e v="#VALUE!"/>
    <e v="#VALUE!"/>
    <e v="#VALUE!"/>
    <s v="X"/>
  </r>
  <r>
    <n v="642"/>
    <s v="3210202420000"/>
    <s v="MARCADOR EINSCAN SE-H ADH3000 P/ESCAN 3D"/>
    <s v="1101961041"/>
    <s v="1"/>
    <d v="2026-01-26T00:00:00"/>
    <s v=""/>
    <s v=""/>
    <s v="0"/>
    <s v=""/>
    <s v=""/>
    <s v=""/>
    <s v=""/>
    <n v="40"/>
    <n v="8"/>
    <s v=""/>
    <n v="2"/>
    <n v="0"/>
    <n v="0"/>
    <n v="0"/>
    <n v="0"/>
    <n v="0"/>
    <s v=""/>
    <s v="0.00"/>
    <s v=""/>
    <x v="40"/>
    <s v=""/>
    <s v=""/>
    <s v=""/>
    <n v="0"/>
    <n v="0"/>
    <m/>
    <s v="7218|JA2578_1001"/>
    <e v="#VALUE!"/>
    <s v="-"/>
    <m/>
    <s v=""/>
    <s v=""/>
    <s v=""/>
    <s v=""/>
    <n v="0"/>
    <s v=""/>
    <n v="0"/>
    <s v=""/>
    <s v=""/>
    <s v=""/>
    <s v=""/>
    <n v="1"/>
    <n v="1"/>
    <m/>
    <e v="#VALUE!"/>
    <e v="#VALUE!"/>
    <e v="#VALUE!"/>
    <s v="X"/>
  </r>
  <r>
    <n v="643"/>
    <s v="1359900000500"/>
    <s v="COMPRA DIRECTA ELECTRICOS/ELECTRONICOS"/>
    <s v="1101962616"/>
    <s v="1"/>
    <d v="2026-01-28T00:00:00"/>
    <s v=""/>
    <s v=""/>
    <s v="0"/>
    <s v=""/>
    <s v=""/>
    <s v=""/>
    <s v=""/>
    <n v="40"/>
    <n v="8"/>
    <s v=""/>
    <n v="3"/>
    <n v="0"/>
    <n v="0"/>
    <n v="0"/>
    <n v="0"/>
    <n v="0"/>
    <s v=""/>
    <s v="0.00"/>
    <s v=""/>
    <x v="40"/>
    <s v=""/>
    <s v=""/>
    <s v=""/>
    <n v="0"/>
    <n v="0"/>
    <m/>
    <s v="7218|JA2582_1001"/>
    <e v="#VALUE!"/>
    <s v="-"/>
    <m/>
    <s v=""/>
    <s v=""/>
    <s v=""/>
    <s v=""/>
    <n v="0"/>
    <s v=""/>
    <n v="0"/>
    <s v=""/>
    <s v=""/>
    <s v=""/>
    <s v=""/>
    <n v="1"/>
    <n v="1"/>
    <m/>
    <e v="#VALUE!"/>
    <e v="#VALUE!"/>
    <e v="#VALUE!"/>
    <s v="X"/>
  </r>
  <r>
    <n v="644"/>
    <s v="1204000333720"/>
    <s v="CNC CIR  8-98 (3M)  PLUG MS3476L8-98P"/>
    <s v="1800108782"/>
    <s v="10"/>
    <d v="2024-06-14T00:00:00"/>
    <s v=""/>
    <s v="4200569250"/>
    <s v="10"/>
    <d v="2024-07-03T00:00:00"/>
    <d v="2024-07-04T00:00:00"/>
    <s v=""/>
    <d v="2024-07-21T00:00:00"/>
    <n v="56"/>
    <n v="8"/>
    <s v="Liberado"/>
    <n v="20"/>
    <n v="20"/>
    <n v="20"/>
    <n v="0"/>
    <n v="20"/>
    <n v="0"/>
    <s v="X"/>
    <s v="0.00"/>
    <s v=""/>
    <x v="41"/>
    <s v="MILITARY STANDARDS"/>
    <s v="MS3476L8-98P"/>
    <s v=""/>
    <n v="0"/>
    <n v="0"/>
    <m/>
    <s v="7218|JA2581_1001"/>
    <n v="18"/>
    <s v="-"/>
    <m/>
    <s v="YES"/>
    <n v="20"/>
    <s v=""/>
    <s v=""/>
    <n v="0"/>
    <s v="X"/>
    <n v="1"/>
    <s v=""/>
    <s v=""/>
    <s v=""/>
    <s v=""/>
    <n v="6"/>
    <n v="0"/>
    <m/>
    <n v="-558"/>
    <n v="0"/>
    <s v=""/>
    <s v=""/>
  </r>
  <r>
    <n v="645"/>
    <s v="1204100333620"/>
    <s v="CNC CIR  8-98  (3M) RECEPT CRIMP MS3470L"/>
    <s v="1800108782"/>
    <s v="20"/>
    <d v="2024-06-14T00:00:00"/>
    <s v=""/>
    <s v="4200569260"/>
    <s v="10"/>
    <d v="2024-07-03T00:00:00"/>
    <d v="2024-07-04T00:00:00"/>
    <s v=""/>
    <d v="2024-07-30T00:00:00"/>
    <n v="115"/>
    <n v="8"/>
    <s v="Liberado"/>
    <n v="20"/>
    <n v="20"/>
    <n v="40"/>
    <n v="0"/>
    <n v="20"/>
    <n v="20"/>
    <s v="X"/>
    <s v="0.00"/>
    <s v=""/>
    <x v="42"/>
    <s v="MILITARY STANDARDS"/>
    <s v="MS3470L8-98P"/>
    <s v=""/>
    <n v="0"/>
    <n v="0"/>
    <m/>
    <s v="7218|JA2581_1001"/>
    <n v="27"/>
    <s v="-"/>
    <m/>
    <s v="YES"/>
    <n v="40"/>
    <s v=""/>
    <s v=""/>
    <n v="0"/>
    <s v="X"/>
    <n v="1"/>
    <s v=""/>
    <s v=""/>
    <s v=""/>
    <s v=""/>
    <n v="6"/>
    <n v="0"/>
    <m/>
    <n v="-549"/>
    <n v="0"/>
    <s v=""/>
    <s v=""/>
  </r>
  <r>
    <n v="646"/>
    <s v="1204101933620"/>
    <s v="CNC CIR 14-19 19P (M) MS3470L14-19P"/>
    <s v="1800108782"/>
    <s v="30"/>
    <d v="2024-06-14T00:00:00"/>
    <s v=""/>
    <s v="4200569260"/>
    <s v="20"/>
    <d v="2024-07-03T00:00:00"/>
    <d v="2024-07-04T00:00:00"/>
    <s v=""/>
    <d v="2024-07-30T00:00:00"/>
    <n v="40"/>
    <n v="8"/>
    <s v="Liberado"/>
    <n v="2"/>
    <n v="2"/>
    <n v="2"/>
    <n v="0"/>
    <n v="2"/>
    <n v="0"/>
    <s v="X"/>
    <s v="0.00"/>
    <s v=""/>
    <x v="42"/>
    <s v="MILITARY STANDARDS"/>
    <s v="MS3470L14-19P"/>
    <s v=""/>
    <n v="0"/>
    <n v="0"/>
    <m/>
    <s v="7218|JA2581_1001"/>
    <n v="27"/>
    <s v="-"/>
    <m/>
    <s v="YES"/>
    <n v="2"/>
    <s v=""/>
    <s v=""/>
    <n v="0"/>
    <s v="X"/>
    <n v="1"/>
    <s v=""/>
    <s v=""/>
    <s v=""/>
    <s v=""/>
    <n v="6"/>
    <n v="0"/>
    <m/>
    <n v="-549"/>
    <n v="0"/>
    <s v=""/>
    <s v=""/>
  </r>
  <r>
    <n v="647"/>
    <s v="1204200430722"/>
    <s v="CNC CIR 13-4 4M PLUG CRIMP"/>
    <s v="1800108782"/>
    <s v="40"/>
    <d v="2024-06-14T00:00:00"/>
    <s v=""/>
    <s v="4200569022"/>
    <s v="10"/>
    <d v="2024-07-02T00:00:00"/>
    <s v=""/>
    <s v="BORR"/>
    <d v="2024-07-15T00:00:00"/>
    <n v="65"/>
    <n v="8"/>
    <s v=""/>
    <n v="2"/>
    <n v="2"/>
    <n v="0"/>
    <n v="2"/>
    <n v="0"/>
    <n v="0"/>
    <s v=""/>
    <s v="199.88"/>
    <s v=""/>
    <x v="15"/>
    <s v="MILITARY SPECS."/>
    <s v="D38999/26ZC4PN"/>
    <s v=""/>
    <n v="0"/>
    <n v="0"/>
    <m/>
    <s v="7218|JA2581_1001"/>
    <n v="13"/>
    <s v="-"/>
    <m/>
    <s v=""/>
    <s v=""/>
    <s v=""/>
    <s v=""/>
    <n v="0"/>
    <s v=""/>
    <n v="0"/>
    <s v=""/>
    <s v=""/>
    <s v=""/>
    <s v=""/>
    <n v="6"/>
    <n v="1"/>
    <m/>
    <n v="-564"/>
    <n v="0"/>
    <s v=""/>
    <s v=""/>
  </r>
  <r>
    <n v="648"/>
    <s v="1204200430722"/>
    <s v="CNC CIR 13-4 4M PLUG CRIMP"/>
    <s v="1800108782"/>
    <s v="40"/>
    <d v="2024-06-14T00:00:00"/>
    <s v=""/>
    <s v="4200569161"/>
    <s v="20"/>
    <d v="2024-07-02T00:00:00"/>
    <d v="2024-07-04T00:00:00"/>
    <s v=""/>
    <d v="2024-07-15T00:00:00"/>
    <n v="65"/>
    <n v="8"/>
    <s v="Liberado"/>
    <n v="2"/>
    <n v="2"/>
    <n v="2"/>
    <n v="0"/>
    <n v="2"/>
    <n v="0"/>
    <s v="X"/>
    <s v="0.00"/>
    <s v=""/>
    <x v="43"/>
    <s v="MILITARY SPECS."/>
    <s v="D38999/26ZC4PN"/>
    <s v=""/>
    <n v="0"/>
    <n v="0"/>
    <m/>
    <s v="7218|JA2581_1001"/>
    <n v="13"/>
    <s v="-"/>
    <m/>
    <s v="YES"/>
    <n v="2"/>
    <s v=""/>
    <s v=""/>
    <n v="0"/>
    <s v="X"/>
    <n v="1"/>
    <s v=""/>
    <s v=""/>
    <s v=""/>
    <s v=""/>
    <n v="6"/>
    <n v="0"/>
    <m/>
    <n v="-564"/>
    <n v="0"/>
    <s v=""/>
    <s v=""/>
  </r>
  <r>
    <n v="649"/>
    <s v="1204200630320"/>
    <s v="CNC CIR  9-35   6M PLUG D38999/26ZA35PN"/>
    <s v="1800108782"/>
    <s v="50"/>
    <d v="2024-06-14T00:00:00"/>
    <s v=""/>
    <s v="4200569022"/>
    <s v="20"/>
    <d v="2024-07-02T00:00:00"/>
    <s v=""/>
    <s v="BORR"/>
    <d v="2024-07-15T00:00:00"/>
    <n v="35"/>
    <n v="8"/>
    <s v=""/>
    <n v="1"/>
    <n v="1"/>
    <n v="0"/>
    <n v="1"/>
    <n v="0"/>
    <n v="0"/>
    <s v=""/>
    <s v="93.74"/>
    <s v=""/>
    <x v="15"/>
    <s v="MILITARY SPECS."/>
    <s v="D38999/26ZA35PN"/>
    <s v=""/>
    <n v="0"/>
    <n v="0"/>
    <m/>
    <s v="7218|JA2581_1001"/>
    <n v="13"/>
    <s v="-"/>
    <m/>
    <s v=""/>
    <s v=""/>
    <s v=""/>
    <s v=""/>
    <n v="0"/>
    <s v=""/>
    <n v="0"/>
    <s v=""/>
    <s v=""/>
    <s v=""/>
    <s v=""/>
    <n v="6"/>
    <n v="1"/>
    <m/>
    <n v="-564"/>
    <n v="0"/>
    <s v=""/>
    <s v=""/>
  </r>
  <r>
    <n v="650"/>
    <s v="1204200630320"/>
    <s v="CNC CIR  9-35   6M PLUG D38999/26ZA35PN"/>
    <s v="1800108782"/>
    <s v="50"/>
    <d v="2024-06-14T00:00:00"/>
    <s v=""/>
    <s v="4200569161"/>
    <s v="30"/>
    <d v="2024-07-02T00:00:00"/>
    <d v="2024-07-04T00:00:00"/>
    <s v=""/>
    <d v="2024-07-15T00:00:00"/>
    <n v="35"/>
    <n v="8"/>
    <s v="Liberado"/>
    <n v="1"/>
    <n v="1"/>
    <n v="1"/>
    <n v="0"/>
    <n v="1"/>
    <n v="0"/>
    <s v="X"/>
    <s v="0.00"/>
    <s v=""/>
    <x v="43"/>
    <s v="MILITARY SPECS."/>
    <s v="D38999/26ZA35PN"/>
    <s v=""/>
    <n v="0"/>
    <n v="0"/>
    <m/>
    <s v="7218|JA2581_1001"/>
    <n v="13"/>
    <s v="-"/>
    <m/>
    <s v="YES"/>
    <n v="1"/>
    <s v=""/>
    <s v=""/>
    <n v="0"/>
    <s v="X"/>
    <n v="1"/>
    <s v=""/>
    <s v=""/>
    <s v=""/>
    <s v=""/>
    <n v="6"/>
    <n v="0"/>
    <m/>
    <n v="-564"/>
    <n v="0"/>
    <s v=""/>
    <s v=""/>
  </r>
  <r>
    <n v="651"/>
    <s v="1204201130020"/>
    <s v="CNC CIR 19-11P/M PLUG RECT AL ZN/NI R-N"/>
    <s v="1800108782"/>
    <s v="60"/>
    <d v="2024-06-14T00:00:00"/>
    <s v=""/>
    <s v="4200569161"/>
    <s v="40"/>
    <d v="2024-07-02T00:00:00"/>
    <d v="2024-07-04T00:00:00"/>
    <s v=""/>
    <d v="2024-07-15T00:00:00"/>
    <n v="40"/>
    <n v="8"/>
    <s v="Liberado"/>
    <n v="1"/>
    <n v="1"/>
    <n v="1"/>
    <n v="0"/>
    <n v="1"/>
    <n v="0"/>
    <s v="X"/>
    <s v="0.00"/>
    <s v=""/>
    <x v="43"/>
    <s v="MILITARY SPECS."/>
    <s v="D38999/26ZF11PN"/>
    <s v=""/>
    <n v="0"/>
    <n v="0"/>
    <m/>
    <s v="7218|JA2581_1001"/>
    <n v="13"/>
    <s v="-"/>
    <m/>
    <s v="YES"/>
    <n v="1"/>
    <s v=""/>
    <s v=""/>
    <n v="0"/>
    <s v="X"/>
    <n v="1"/>
    <s v=""/>
    <s v=""/>
    <s v=""/>
    <s v=""/>
    <n v="6"/>
    <n v="0"/>
    <m/>
    <n v="-564"/>
    <n v="0"/>
    <s v=""/>
    <s v=""/>
  </r>
  <r>
    <n v="652"/>
    <s v="1204201130020"/>
    <s v="CNC CIR 19-11P/M PLUG RECT AL ZN/NI R-N"/>
    <s v="1800108782"/>
    <s v="60"/>
    <d v="2024-06-14T00:00:00"/>
    <s v=""/>
    <s v="4200569022"/>
    <s v="30"/>
    <d v="2024-07-02T00:00:00"/>
    <s v=""/>
    <s v="BORR"/>
    <d v="2024-07-15T00:00:00"/>
    <n v="40"/>
    <n v="8"/>
    <s v=""/>
    <n v="1"/>
    <n v="1"/>
    <n v="0"/>
    <n v="1"/>
    <n v="0"/>
    <n v="0"/>
    <s v=""/>
    <s v="128.62"/>
    <s v=""/>
    <x v="15"/>
    <s v="MILITARY SPECS."/>
    <s v="D38999/26ZF11PN"/>
    <s v=""/>
    <n v="0"/>
    <n v="0"/>
    <m/>
    <s v="7218|JA2581_1001"/>
    <n v="13"/>
    <s v="-"/>
    <m/>
    <s v=""/>
    <s v=""/>
    <s v=""/>
    <s v=""/>
    <n v="0"/>
    <s v=""/>
    <n v="0"/>
    <s v=""/>
    <s v=""/>
    <s v=""/>
    <s v=""/>
    <n v="6"/>
    <n v="1"/>
    <m/>
    <n v="-564"/>
    <n v="0"/>
    <s v=""/>
    <s v=""/>
  </r>
  <r>
    <n v="653"/>
    <s v="1204201930820"/>
    <s v="CNC CIR 15-19 19M PLUG RECT ZN/NI ROT-N"/>
    <s v="1800108782"/>
    <s v="70"/>
    <d v="2024-06-14T00:00:00"/>
    <s v=""/>
    <s v="4200569161"/>
    <s v="50"/>
    <d v="2024-07-02T00:00:00"/>
    <d v="2024-07-04T00:00:00"/>
    <s v=""/>
    <d v="2024-07-15T00:00:00"/>
    <n v="40"/>
    <n v="8"/>
    <s v="Liberado"/>
    <n v="1"/>
    <n v="1"/>
    <n v="1"/>
    <n v="0"/>
    <n v="1"/>
    <n v="0"/>
    <s v="X"/>
    <s v="0.00"/>
    <s v=""/>
    <x v="43"/>
    <s v="MILITARY SPECS."/>
    <s v="D38999/26ZD19PN"/>
    <s v=""/>
    <n v="0"/>
    <n v="0"/>
    <m/>
    <s v="7218|JA2581_1001"/>
    <n v="13"/>
    <s v="-"/>
    <m/>
    <s v="YES"/>
    <n v="1"/>
    <s v=""/>
    <s v=""/>
    <n v="0"/>
    <s v="X"/>
    <n v="1"/>
    <s v=""/>
    <s v=""/>
    <s v=""/>
    <s v=""/>
    <n v="6"/>
    <n v="0"/>
    <m/>
    <n v="-564"/>
    <n v="0"/>
    <s v=""/>
    <s v=""/>
  </r>
  <r>
    <n v="654"/>
    <s v="1204201930820"/>
    <s v="CNC CIR 15-19 19M PLUG RECT ZN/NI ROT-N"/>
    <s v="1800108782"/>
    <s v="70"/>
    <d v="2024-06-14T00:00:00"/>
    <s v=""/>
    <s v="4200569022"/>
    <s v="40"/>
    <d v="2024-07-02T00:00:00"/>
    <s v=""/>
    <s v="BORR"/>
    <d v="2024-07-15T00:00:00"/>
    <n v="40"/>
    <n v="8"/>
    <s v=""/>
    <n v="1"/>
    <n v="1"/>
    <n v="0"/>
    <n v="1"/>
    <n v="0"/>
    <n v="0"/>
    <s v=""/>
    <s v="89.76"/>
    <s v=""/>
    <x v="15"/>
    <s v="MILITARY SPECS."/>
    <s v="D38999/26ZD19PN"/>
    <s v=""/>
    <n v="0"/>
    <n v="0"/>
    <m/>
    <s v="7218|JA2581_1001"/>
    <n v="13"/>
    <s v="-"/>
    <m/>
    <s v=""/>
    <s v=""/>
    <s v=""/>
    <s v=""/>
    <n v="0"/>
    <s v=""/>
    <n v="0"/>
    <s v=""/>
    <s v=""/>
    <s v=""/>
    <s v=""/>
    <n v="6"/>
    <n v="1"/>
    <m/>
    <n v="-564"/>
    <n v="0"/>
    <s v=""/>
    <s v=""/>
  </r>
  <r>
    <n v="655"/>
    <s v="1204204130820"/>
    <s v="CNC CIR 21-41 41M PLUG RECT ZN/NI ROT-N"/>
    <s v="1800108782"/>
    <s v="80"/>
    <d v="2024-06-14T00:00:00"/>
    <s v=""/>
    <s v="4200569022"/>
    <s v="50"/>
    <d v="2024-07-02T00:00:00"/>
    <s v=""/>
    <s v="BORR"/>
    <d v="2024-07-15T00:00:00"/>
    <n v="40"/>
    <n v="8"/>
    <s v=""/>
    <n v="14"/>
    <n v="14"/>
    <n v="0"/>
    <n v="14"/>
    <n v="0"/>
    <n v="0"/>
    <s v=""/>
    <s v="938.28"/>
    <s v=""/>
    <x v="15"/>
    <s v="MILITARY SPECS."/>
    <s v="D38999/26ZG41PN"/>
    <s v=""/>
    <n v="0"/>
    <n v="0"/>
    <m/>
    <s v="7218|JA2581_1001"/>
    <n v="13"/>
    <s v="-"/>
    <m/>
    <s v=""/>
    <s v=""/>
    <s v=""/>
    <s v=""/>
    <n v="0"/>
    <s v=""/>
    <n v="0"/>
    <s v=""/>
    <s v=""/>
    <s v=""/>
    <s v=""/>
    <n v="6"/>
    <n v="1"/>
    <m/>
    <n v="-564"/>
    <n v="0"/>
    <s v=""/>
    <s v=""/>
  </r>
  <r>
    <n v="656"/>
    <s v="1204204130820"/>
    <s v="CNC CIR 21-41 41M PLUG RECT ZN/NI ROT-N"/>
    <s v="1800108782"/>
    <s v="80"/>
    <d v="2024-06-14T00:00:00"/>
    <s v=""/>
    <s v="4200569165"/>
    <s v="10"/>
    <d v="2024-07-02T00:00:00"/>
    <d v="2024-07-10T00:00:00"/>
    <s v=""/>
    <d v="2024-07-15T00:00:00"/>
    <n v="40"/>
    <n v="8"/>
    <s v="Liberado"/>
    <n v="14"/>
    <n v="14"/>
    <n v="14"/>
    <n v="0"/>
    <n v="14"/>
    <n v="0"/>
    <s v="X"/>
    <s v="0.00"/>
    <s v=""/>
    <x v="41"/>
    <s v="MILITARY SPECS."/>
    <s v="D38999/26ZG41PN"/>
    <s v=""/>
    <n v="0"/>
    <n v="0"/>
    <m/>
    <s v="7218|JA2581_1001"/>
    <n v="13"/>
    <s v="-"/>
    <m/>
    <s v="YES"/>
    <n v="14"/>
    <s v=""/>
    <s v=""/>
    <n v="0"/>
    <s v="X"/>
    <n v="1"/>
    <s v=""/>
    <s v=""/>
    <s v=""/>
    <s v=""/>
    <n v="6"/>
    <n v="0"/>
    <m/>
    <n v="-564"/>
    <n v="0"/>
    <s v=""/>
    <s v=""/>
  </r>
  <r>
    <n v="657"/>
    <s v="1204204131820"/>
    <s v="CNC CIR 21-41 41M PLUG RECT ZN/NI ROT-A"/>
    <s v="1800108782"/>
    <s v="90"/>
    <d v="2024-06-14T00:00:00"/>
    <s v=""/>
    <s v="4200569022"/>
    <s v="60"/>
    <d v="2024-07-02T00:00:00"/>
    <s v=""/>
    <s v="BORR"/>
    <d v="2024-07-15T00:00:00"/>
    <n v="40"/>
    <n v="8"/>
    <s v=""/>
    <n v="3"/>
    <n v="3"/>
    <n v="0"/>
    <n v="3"/>
    <n v="0"/>
    <n v="0"/>
    <s v=""/>
    <s v="486.00"/>
    <s v=""/>
    <x v="15"/>
    <s v="MILITARY SPECS."/>
    <s v="D38999/26ZG41PA"/>
    <s v=""/>
    <n v="0"/>
    <n v="0"/>
    <m/>
    <s v="7218|JA2581_1001"/>
    <n v="13"/>
    <s v="-"/>
    <m/>
    <s v=""/>
    <s v=""/>
    <s v=""/>
    <s v=""/>
    <n v="0"/>
    <s v=""/>
    <n v="0"/>
    <s v=""/>
    <s v=""/>
    <s v=""/>
    <s v=""/>
    <n v="6"/>
    <n v="1"/>
    <m/>
    <n v="-564"/>
    <n v="0"/>
    <s v=""/>
    <s v=""/>
  </r>
  <r>
    <n v="658"/>
    <s v="1204204131820"/>
    <s v="CNC CIR 21-41 41M PLUG RECT ZN/NI ROT-A"/>
    <s v="1800108782"/>
    <s v="90"/>
    <d v="2024-06-14T00:00:00"/>
    <s v=""/>
    <s v="4200569161"/>
    <s v="60"/>
    <d v="2024-07-02T00:00:00"/>
    <d v="2024-07-04T00:00:00"/>
    <s v=""/>
    <d v="2024-07-15T00:00:00"/>
    <n v="40"/>
    <n v="8"/>
    <s v="Liberado"/>
    <n v="3"/>
    <n v="3"/>
    <n v="3"/>
    <n v="0"/>
    <n v="3"/>
    <n v="0"/>
    <s v="X"/>
    <s v="0.00"/>
    <s v=""/>
    <x v="43"/>
    <s v="MILITARY SPECS."/>
    <s v="D38999/26ZG41PA"/>
    <s v=""/>
    <n v="0"/>
    <n v="0"/>
    <m/>
    <s v="7218|JA2581_1001"/>
    <n v="13"/>
    <s v="-"/>
    <m/>
    <s v="YES"/>
    <n v="3"/>
    <s v=""/>
    <s v=""/>
    <n v="0"/>
    <s v="X"/>
    <n v="1"/>
    <s v=""/>
    <s v=""/>
    <s v=""/>
    <s v=""/>
    <n v="6"/>
    <n v="0"/>
    <m/>
    <n v="-564"/>
    <n v="0"/>
    <s v=""/>
    <s v=""/>
  </r>
  <r>
    <n v="659"/>
    <s v="1204205530021"/>
    <s v="CNC CIR 23-55P/M PLUG RECT AL ZN/NI R-A"/>
    <s v="1800108782"/>
    <s v="100"/>
    <d v="2024-06-14T00:00:00"/>
    <s v=""/>
    <s v="4200569022"/>
    <s v="70"/>
    <d v="2024-07-02T00:00:00"/>
    <s v=""/>
    <s v="BORR"/>
    <d v="2024-07-15T00:00:00"/>
    <n v="40"/>
    <n v="8"/>
    <s v=""/>
    <n v="2"/>
    <n v="2"/>
    <n v="0"/>
    <n v="2"/>
    <n v="0"/>
    <n v="0"/>
    <s v=""/>
    <s v="295.46"/>
    <s v=""/>
    <x v="15"/>
    <s v="MILITARY SPECS."/>
    <s v="D38999/26ZH55PA"/>
    <s v=""/>
    <n v="0"/>
    <n v="0"/>
    <m/>
    <s v="7218|JA2581_1001"/>
    <n v="13"/>
    <s v="-"/>
    <m/>
    <s v=""/>
    <s v=""/>
    <s v=""/>
    <s v=""/>
    <n v="0"/>
    <s v=""/>
    <n v="0"/>
    <s v=""/>
    <s v=""/>
    <s v=""/>
    <s v=""/>
    <n v="6"/>
    <n v="1"/>
    <m/>
    <n v="-564"/>
    <n v="0"/>
    <s v=""/>
    <s v=""/>
  </r>
  <r>
    <n v="660"/>
    <s v="1204205530021"/>
    <s v="CNC CIR 23-55P/M PLUG RECT AL ZN/NI R-A"/>
    <s v="1800108782"/>
    <s v="100"/>
    <d v="2024-06-14T00:00:00"/>
    <s v=""/>
    <s v="4200569161"/>
    <s v="70"/>
    <d v="2024-07-02T00:00:00"/>
    <d v="2024-07-04T00:00:00"/>
    <s v=""/>
    <d v="2024-07-15T00:00:00"/>
    <n v="40"/>
    <n v="8"/>
    <s v="Liberado"/>
    <n v="2"/>
    <n v="2"/>
    <n v="2"/>
    <n v="0"/>
    <n v="2"/>
    <n v="0"/>
    <s v="X"/>
    <s v="0.00"/>
    <s v=""/>
    <x v="43"/>
    <s v="MILITARY SPECS."/>
    <s v="D38999/26ZH55PA"/>
    <s v=""/>
    <n v="0"/>
    <n v="0"/>
    <m/>
    <s v="7218|JA2581_1001"/>
    <n v="13"/>
    <s v="-"/>
    <m/>
    <s v="YES"/>
    <n v="2"/>
    <s v=""/>
    <s v=""/>
    <n v="0"/>
    <s v="X"/>
    <n v="1"/>
    <s v=""/>
    <s v=""/>
    <s v=""/>
    <s v=""/>
    <n v="6"/>
    <n v="0"/>
    <m/>
    <n v="-564"/>
    <n v="0"/>
    <s v=""/>
    <s v=""/>
  </r>
  <r>
    <n v="661"/>
    <s v="1204205530820"/>
    <s v="CNC CIR 23-55 55M PLUG RECT ZN/NI ROT-N"/>
    <s v="1800108782"/>
    <s v="110"/>
    <d v="2024-06-14T00:00:00"/>
    <s v=""/>
    <s v="4200569022"/>
    <s v="80"/>
    <d v="2024-07-02T00:00:00"/>
    <s v=""/>
    <s v="BORR"/>
    <d v="2024-07-15T00:00:00"/>
    <n v="40"/>
    <n v="8"/>
    <s v=""/>
    <n v="16"/>
    <n v="16"/>
    <n v="0"/>
    <n v="16"/>
    <n v="0"/>
    <n v="0"/>
    <s v=""/>
    <s v="1300.80"/>
    <s v=""/>
    <x v="15"/>
    <s v="MILITARY SPECS."/>
    <s v="D38999/26ZH55PN"/>
    <s v=""/>
    <n v="0"/>
    <n v="0"/>
    <m/>
    <s v="7218|JA2581_1001"/>
    <n v="13"/>
    <s v="-"/>
    <m/>
    <s v=""/>
    <s v=""/>
    <s v=""/>
    <s v=""/>
    <n v="0"/>
    <s v=""/>
    <n v="0"/>
    <s v=""/>
    <s v=""/>
    <s v=""/>
    <s v=""/>
    <n v="6"/>
    <n v="1"/>
    <m/>
    <n v="-564"/>
    <n v="0"/>
    <s v=""/>
    <s v=""/>
  </r>
  <r>
    <n v="662"/>
    <s v="1204205530820"/>
    <s v="CNC CIR 23-55 55M PLUG RECT ZN/NI ROT-N"/>
    <s v="1800108782"/>
    <s v="110"/>
    <d v="2024-06-14T00:00:00"/>
    <s v=""/>
    <s v="4200569168"/>
    <s v="10"/>
    <d v="2024-07-02T00:00:00"/>
    <d v="2024-07-04T00:00:00"/>
    <s v=""/>
    <d v="2024-07-15T00:00:00"/>
    <n v="40"/>
    <n v="8"/>
    <s v="Liberado"/>
    <n v="16"/>
    <n v="16"/>
    <n v="16"/>
    <n v="0"/>
    <n v="16"/>
    <n v="0"/>
    <s v="X"/>
    <s v="0.00"/>
    <s v=""/>
    <x v="15"/>
    <s v="MILITARY SPECS."/>
    <s v="D38999/26ZH55PN"/>
    <s v=""/>
    <n v="0"/>
    <n v="0"/>
    <m/>
    <s v="7218|JA2581_1001"/>
    <n v="13"/>
    <s v="-"/>
    <m/>
    <s v="YES"/>
    <n v="16"/>
    <s v=""/>
    <s v=""/>
    <n v="0"/>
    <s v="X"/>
    <n v="1"/>
    <s v=""/>
    <s v=""/>
    <s v=""/>
    <s v=""/>
    <n v="6"/>
    <n v="0"/>
    <m/>
    <n v="-564"/>
    <n v="0"/>
    <s v=""/>
    <s v=""/>
  </r>
  <r>
    <n v="663"/>
    <s v="1204206631820"/>
    <s v="CNC CIR 19-35 66M STRAIGHT PLUG D38999 A"/>
    <s v="1800108782"/>
    <s v="120"/>
    <d v="2024-06-14T00:00:00"/>
    <s v=""/>
    <s v="4200569168"/>
    <s v="20"/>
    <d v="2024-07-02T00:00:00"/>
    <d v="2024-07-04T00:00:00"/>
    <s v=""/>
    <d v="2024-07-15T00:00:00"/>
    <n v="75"/>
    <n v="8"/>
    <s v="Liberado"/>
    <n v="2"/>
    <n v="2"/>
    <n v="2"/>
    <n v="0"/>
    <n v="2"/>
    <n v="0"/>
    <s v="X"/>
    <s v="0.00"/>
    <s v=""/>
    <x v="15"/>
    <s v="MILITARY SPECS."/>
    <s v="D38999/26ZF35PA"/>
    <s v=""/>
    <n v="0"/>
    <n v="0"/>
    <m/>
    <s v="7218|JA2581_1001"/>
    <n v="13"/>
    <s v="-"/>
    <m/>
    <s v="YES"/>
    <n v="2"/>
    <s v=""/>
    <s v=""/>
    <n v="0"/>
    <s v="X"/>
    <n v="1"/>
    <s v=""/>
    <s v=""/>
    <s v=""/>
    <s v=""/>
    <n v="6"/>
    <n v="0"/>
    <m/>
    <n v="-564"/>
    <n v="0"/>
    <s v=""/>
    <s v=""/>
  </r>
  <r>
    <n v="664"/>
    <s v="1204206631820"/>
    <s v="CNC CIR 19-35 66M STRAIGHT PLUG D38999 A"/>
    <s v="1800108782"/>
    <s v="120"/>
    <d v="2024-06-14T00:00:00"/>
    <s v=""/>
    <s v="4200569022"/>
    <s v="90"/>
    <d v="2024-07-02T00:00:00"/>
    <s v=""/>
    <s v="BORR"/>
    <d v="2024-07-15T00:00:00"/>
    <n v="75"/>
    <n v="8"/>
    <s v=""/>
    <n v="2"/>
    <n v="2"/>
    <n v="0"/>
    <n v="2"/>
    <n v="0"/>
    <n v="0"/>
    <s v=""/>
    <s v="219.74"/>
    <s v=""/>
    <x v="15"/>
    <s v="MILITARY SPECS."/>
    <s v="D38999/26ZF35PA"/>
    <s v=""/>
    <n v="0"/>
    <n v="0"/>
    <m/>
    <s v="7218|JA2581_1001"/>
    <n v="13"/>
    <s v="-"/>
    <m/>
    <s v=""/>
    <s v=""/>
    <s v=""/>
    <s v=""/>
    <n v="0"/>
    <s v=""/>
    <n v="0"/>
    <s v=""/>
    <s v=""/>
    <s v=""/>
    <s v=""/>
    <n v="6"/>
    <n v="1"/>
    <m/>
    <n v="-564"/>
    <n v="0"/>
    <s v=""/>
    <s v=""/>
  </r>
  <r>
    <n v="665"/>
    <s v="1204300430820"/>
    <s v="CNC CIR 13-4 4M RECPT WALL ZN/NI ROT-N"/>
    <s v="1800108782"/>
    <s v="130"/>
    <d v="2024-06-14T00:00:00"/>
    <s v=""/>
    <s v="4200569168"/>
    <s v="30"/>
    <d v="2024-07-02T00:00:00"/>
    <d v="2024-07-04T00:00:00"/>
    <s v=""/>
    <d v="2024-07-15T00:00:00"/>
    <n v="40"/>
    <n v="8"/>
    <s v="Liberado"/>
    <n v="9"/>
    <n v="9"/>
    <n v="9"/>
    <n v="0"/>
    <n v="9"/>
    <n v="0"/>
    <s v="X"/>
    <s v="0.00"/>
    <s v=""/>
    <x v="15"/>
    <s v="MILITARY SPECS."/>
    <s v="D38999/20ZC4PN"/>
    <s v=""/>
    <n v="0"/>
    <n v="0"/>
    <m/>
    <s v="7218|JA2581_1001"/>
    <n v="13"/>
    <s v="-"/>
    <m/>
    <s v="YES"/>
    <n v="9"/>
    <s v=""/>
    <s v=""/>
    <n v="0"/>
    <s v="X"/>
    <n v="1"/>
    <s v=""/>
    <s v=""/>
    <s v=""/>
    <s v=""/>
    <n v="6"/>
    <n v="0"/>
    <m/>
    <n v="-564"/>
    <n v="0"/>
    <s v=""/>
    <s v=""/>
  </r>
  <r>
    <n v="666"/>
    <s v="1204300430820"/>
    <s v="CNC CIR 13-4 4M RECPT WALL ZN/NI ROT-N"/>
    <s v="1800108782"/>
    <s v="130"/>
    <d v="2024-06-14T00:00:00"/>
    <s v=""/>
    <s v="4200569022"/>
    <s v="100"/>
    <d v="2024-07-02T00:00:00"/>
    <s v=""/>
    <s v="BORR"/>
    <d v="2024-07-15T00:00:00"/>
    <n v="40"/>
    <n v="8"/>
    <s v=""/>
    <n v="9"/>
    <n v="9"/>
    <n v="0"/>
    <n v="9"/>
    <n v="0"/>
    <n v="0"/>
    <s v=""/>
    <s v="532.62"/>
    <s v=""/>
    <x v="15"/>
    <s v="MILITARY SPECS."/>
    <s v="D38999/20ZC4PN"/>
    <s v=""/>
    <n v="0"/>
    <n v="0"/>
    <m/>
    <s v="7218|JA2581_1001"/>
    <n v="13"/>
    <s v="-"/>
    <m/>
    <s v=""/>
    <s v=""/>
    <s v=""/>
    <s v=""/>
    <n v="0"/>
    <s v=""/>
    <n v="0"/>
    <s v=""/>
    <s v=""/>
    <s v=""/>
    <s v=""/>
    <n v="6"/>
    <n v="1"/>
    <m/>
    <n v="-564"/>
    <n v="0"/>
    <s v=""/>
    <s v=""/>
  </r>
  <r>
    <n v="667"/>
    <s v="1204300431820"/>
    <s v="CNC CIR 13-4 4M RECPT WALL ZN/NI ROT-A"/>
    <s v="1800108782"/>
    <s v="140"/>
    <d v="2024-06-14T00:00:00"/>
    <s v=""/>
    <s v="4200569161"/>
    <s v="80"/>
    <d v="2024-07-02T00:00:00"/>
    <d v="2024-07-04T00:00:00"/>
    <s v=""/>
    <d v="2024-07-15T00:00:00"/>
    <n v="40"/>
    <n v="8"/>
    <s v="Liberado"/>
    <n v="3"/>
    <n v="3"/>
    <n v="3"/>
    <n v="0"/>
    <n v="3"/>
    <n v="0"/>
    <s v="X"/>
    <s v="0.00"/>
    <s v=""/>
    <x v="43"/>
    <s v="MILITARY SPECS."/>
    <s v="D38999/20ZC4PA"/>
    <s v=""/>
    <n v="0"/>
    <n v="0"/>
    <m/>
    <s v="7218|JA2581_1001"/>
    <n v="13"/>
    <s v="-"/>
    <m/>
    <s v="YES"/>
    <n v="3"/>
    <s v=""/>
    <s v=""/>
    <n v="0"/>
    <s v="X"/>
    <n v="1"/>
    <s v=""/>
    <s v=""/>
    <s v=""/>
    <s v=""/>
    <n v="6"/>
    <n v="0"/>
    <m/>
    <n v="-564"/>
    <n v="0"/>
    <s v=""/>
    <s v=""/>
  </r>
  <r>
    <n v="668"/>
    <s v="1204300431820"/>
    <s v="CNC CIR 13-4 4M RECPT WALL ZN/NI ROT-A"/>
    <s v="1800108782"/>
    <s v="140"/>
    <d v="2024-06-14T00:00:00"/>
    <s v=""/>
    <s v="4200569022"/>
    <s v="110"/>
    <d v="2024-07-02T00:00:00"/>
    <s v=""/>
    <s v="BORR"/>
    <d v="2024-07-15T00:00:00"/>
    <n v="40"/>
    <n v="8"/>
    <s v=""/>
    <n v="3"/>
    <n v="3"/>
    <n v="0"/>
    <n v="3"/>
    <n v="0"/>
    <n v="0"/>
    <s v=""/>
    <s v="291.75"/>
    <s v=""/>
    <x v="15"/>
    <s v="MILITARY SPECS."/>
    <s v="D38999/20ZC4PA"/>
    <s v=""/>
    <n v="0"/>
    <n v="0"/>
    <m/>
    <s v="7218|JA2581_1001"/>
    <n v="13"/>
    <s v="-"/>
    <m/>
    <s v=""/>
    <s v=""/>
    <s v=""/>
    <s v=""/>
    <n v="0"/>
    <s v=""/>
    <n v="0"/>
    <s v=""/>
    <s v=""/>
    <s v=""/>
    <s v=""/>
    <n v="6"/>
    <n v="1"/>
    <m/>
    <n v="-564"/>
    <n v="0"/>
    <s v=""/>
    <s v=""/>
  </r>
  <r>
    <n v="669"/>
    <s v="1204300730820"/>
    <s v="CNC CIR 11-99 7M RECPT WALL ZN/NI ROT-N"/>
    <s v="1800108782"/>
    <s v="150"/>
    <d v="2024-06-14T00:00:00"/>
    <s v=""/>
    <s v="4200569161"/>
    <s v="90"/>
    <d v="2024-07-02T00:00:00"/>
    <d v="2024-07-04T00:00:00"/>
    <s v=""/>
    <d v="2024-07-15T00:00:00"/>
    <n v="40"/>
    <n v="8"/>
    <s v="Liberado"/>
    <n v="1"/>
    <n v="1"/>
    <n v="1"/>
    <n v="0"/>
    <n v="1"/>
    <n v="0"/>
    <s v="X"/>
    <s v="0.00"/>
    <s v=""/>
    <x v="43"/>
    <s v="MILITARY SPECS."/>
    <s v="D38999/20ZB99PN"/>
    <s v=""/>
    <n v="0"/>
    <n v="0"/>
    <m/>
    <s v="7218|JA2581_1001"/>
    <n v="13"/>
    <s v="-"/>
    <m/>
    <s v="YES"/>
    <n v="1"/>
    <s v=""/>
    <s v=""/>
    <n v="0"/>
    <s v="X"/>
    <n v="1"/>
    <s v=""/>
    <s v=""/>
    <s v=""/>
    <s v=""/>
    <n v="6"/>
    <n v="0"/>
    <m/>
    <n v="-564"/>
    <n v="0"/>
    <s v=""/>
    <s v=""/>
  </r>
  <r>
    <n v="670"/>
    <s v="1204300730820"/>
    <s v="CNC CIR 11-99 7M RECPT WALL ZN/NI ROT-N"/>
    <s v="1800108782"/>
    <s v="150"/>
    <d v="2024-06-14T00:00:00"/>
    <s v=""/>
    <s v="4200569022"/>
    <s v="120"/>
    <d v="2024-07-02T00:00:00"/>
    <s v=""/>
    <s v="BORR"/>
    <d v="2024-07-15T00:00:00"/>
    <n v="40"/>
    <n v="8"/>
    <s v=""/>
    <n v="1"/>
    <n v="1"/>
    <n v="0"/>
    <n v="1"/>
    <n v="0"/>
    <n v="0"/>
    <s v=""/>
    <s v="62.87"/>
    <s v=""/>
    <x v="15"/>
    <s v="MILITARY SPECS."/>
    <s v="D38999/20ZB99PN"/>
    <s v=""/>
    <n v="0"/>
    <n v="0"/>
    <m/>
    <s v="7218|JA2581_1001"/>
    <n v="13"/>
    <s v="-"/>
    <m/>
    <s v=""/>
    <s v=""/>
    <s v=""/>
    <s v=""/>
    <n v="0"/>
    <s v=""/>
    <n v="0"/>
    <s v=""/>
    <s v=""/>
    <s v=""/>
    <s v=""/>
    <n v="6"/>
    <n v="1"/>
    <m/>
    <n v="-564"/>
    <n v="0"/>
    <s v=""/>
    <s v=""/>
  </r>
  <r>
    <n v="671"/>
    <s v="1204301130020"/>
    <s v="CNC CIR 21-11 11P(M) RECEP CRIMP PANEL"/>
    <s v="1800108782"/>
    <s v="160"/>
    <d v="2024-06-14T00:00:00"/>
    <s v=""/>
    <s v="4200569022"/>
    <s v="130"/>
    <d v="2024-07-02T00:00:00"/>
    <s v=""/>
    <s v="BORR"/>
    <d v="2024-07-15T00:00:00"/>
    <n v="30"/>
    <n v="8"/>
    <s v=""/>
    <n v="1"/>
    <n v="1"/>
    <n v="0"/>
    <n v="1"/>
    <n v="0"/>
    <n v="0"/>
    <s v=""/>
    <s v="154.69"/>
    <s v=""/>
    <x v="15"/>
    <s v="MILITARY SPECS."/>
    <s v="D38999/26ZG11PN"/>
    <s v=""/>
    <n v="0"/>
    <n v="0"/>
    <m/>
    <s v="7218|JA2581_1001"/>
    <n v="13"/>
    <s v="-"/>
    <m/>
    <s v=""/>
    <s v=""/>
    <s v=""/>
    <s v=""/>
    <n v="0"/>
    <s v=""/>
    <n v="0"/>
    <s v=""/>
    <s v=""/>
    <s v=""/>
    <s v=""/>
    <n v="6"/>
    <n v="1"/>
    <m/>
    <n v="-564"/>
    <n v="0"/>
    <s v=""/>
    <s v=""/>
  </r>
  <r>
    <n v="672"/>
    <s v="1204301130020"/>
    <s v="CNC CIR 21-11 11P(M) RECEP CRIMP PANEL"/>
    <s v="1800108782"/>
    <s v="160"/>
    <d v="2024-06-14T00:00:00"/>
    <s v=""/>
    <s v="4200569161"/>
    <s v="100"/>
    <d v="2024-07-02T00:00:00"/>
    <d v="2024-07-04T00:00:00"/>
    <s v=""/>
    <d v="2024-07-15T00:00:00"/>
    <n v="30"/>
    <n v="8"/>
    <s v="Liberado"/>
    <n v="1"/>
    <n v="1"/>
    <n v="1"/>
    <n v="0"/>
    <n v="1"/>
    <n v="0"/>
    <s v="X"/>
    <s v="0.00"/>
    <s v=""/>
    <x v="43"/>
    <s v="MILITARY SPECS."/>
    <s v="D38999/26ZG11PN"/>
    <s v=""/>
    <n v="0"/>
    <n v="0"/>
    <m/>
    <s v="7218|JA2581_1001"/>
    <n v="13"/>
    <s v="-"/>
    <m/>
    <s v="YES"/>
    <n v="1"/>
    <s v=""/>
    <s v=""/>
    <n v="0"/>
    <s v="X"/>
    <n v="1"/>
    <s v=""/>
    <s v=""/>
    <s v=""/>
    <s v=""/>
    <n v="6"/>
    <n v="0"/>
    <m/>
    <n v="-564"/>
    <n v="0"/>
    <s v=""/>
    <s v=""/>
  </r>
  <r>
    <n v="673"/>
    <s v="1204301130021"/>
    <s v="CNC CIR 19-11P/M RCPT RECT AL ZN/NI R-N"/>
    <s v="1800108782"/>
    <s v="170"/>
    <d v="2024-06-14T00:00:00"/>
    <s v=""/>
    <s v="4200569022"/>
    <s v="140"/>
    <d v="2024-07-02T00:00:00"/>
    <s v=""/>
    <s v="BORR"/>
    <d v="2024-07-15T00:00:00"/>
    <n v="40"/>
    <n v="8"/>
    <s v=""/>
    <n v="1"/>
    <n v="1"/>
    <n v="0"/>
    <n v="1"/>
    <n v="0"/>
    <n v="0"/>
    <s v=""/>
    <s v="139.94"/>
    <s v=""/>
    <x v="15"/>
    <s v="MILITARY SPECS."/>
    <s v="D38999/20ZF11PN"/>
    <s v=""/>
    <n v="0"/>
    <n v="0"/>
    <m/>
    <s v="7218|JA2581_1001"/>
    <n v="13"/>
    <s v="-"/>
    <m/>
    <s v=""/>
    <s v=""/>
    <s v=""/>
    <s v=""/>
    <n v="0"/>
    <s v=""/>
    <n v="0"/>
    <s v=""/>
    <s v=""/>
    <s v=""/>
    <s v=""/>
    <n v="6"/>
    <n v="1"/>
    <m/>
    <n v="-564"/>
    <n v="0"/>
    <s v=""/>
    <s v=""/>
  </r>
  <r>
    <n v="674"/>
    <s v="1204301130021"/>
    <s v="CNC CIR 19-11P/M RCPT RECT AL ZN/NI R-N"/>
    <s v="1800108782"/>
    <s v="170"/>
    <d v="2024-06-14T00:00:00"/>
    <s v=""/>
    <s v="4200569161"/>
    <s v="110"/>
    <d v="2024-07-02T00:00:00"/>
    <d v="2024-07-04T00:00:00"/>
    <s v=""/>
    <d v="2024-07-15T00:00:00"/>
    <n v="40"/>
    <n v="8"/>
    <s v="Liberado"/>
    <n v="1"/>
    <n v="1"/>
    <n v="1"/>
    <n v="0"/>
    <n v="1"/>
    <n v="0"/>
    <s v="X"/>
    <s v="0.00"/>
    <s v=""/>
    <x v="43"/>
    <s v="MILITARY SPECS."/>
    <s v="D38999/20ZF11PN"/>
    <s v=""/>
    <n v="0"/>
    <n v="0"/>
    <m/>
    <s v="7218|JA2581_1001"/>
    <n v="13"/>
    <s v="-"/>
    <m/>
    <s v="YES"/>
    <n v="1"/>
    <s v=""/>
    <s v=""/>
    <n v="0"/>
    <s v="X"/>
    <n v="1"/>
    <s v=""/>
    <s v=""/>
    <s v=""/>
    <s v=""/>
    <n v="6"/>
    <n v="0"/>
    <m/>
    <n v="-564"/>
    <n v="0"/>
    <s v=""/>
    <s v=""/>
  </r>
  <r>
    <n v="675"/>
    <s v="1204301130620"/>
    <s v="CNC CIR 21-11 11M RECEP WALL CRIMP ROT-N"/>
    <s v="1800108782"/>
    <s v="180"/>
    <d v="2024-06-14T00:00:00"/>
    <s v=""/>
    <s v="4200569161"/>
    <s v="120"/>
    <d v="2024-07-02T00:00:00"/>
    <d v="2024-07-04T00:00:00"/>
    <s v=""/>
    <d v="2024-07-15T00:00:00"/>
    <n v="40"/>
    <n v="8"/>
    <s v="Liberado"/>
    <n v="1"/>
    <n v="1"/>
    <n v="1"/>
    <n v="0"/>
    <n v="1"/>
    <n v="0"/>
    <s v="X"/>
    <s v="0.00"/>
    <s v=""/>
    <x v="43"/>
    <s v="MILITARY SPECS."/>
    <s v="D38999/20ZG11PN"/>
    <s v=""/>
    <n v="0"/>
    <n v="0"/>
    <m/>
    <s v="7218|JA2581_1001"/>
    <n v="13"/>
    <s v="-"/>
    <m/>
    <s v="YES"/>
    <n v="1"/>
    <s v=""/>
    <s v=""/>
    <n v="0"/>
    <s v="X"/>
    <n v="1"/>
    <s v=""/>
    <s v=""/>
    <s v=""/>
    <s v=""/>
    <n v="6"/>
    <n v="0"/>
    <m/>
    <n v="-564"/>
    <n v="0"/>
    <s v=""/>
    <s v=""/>
  </r>
  <r>
    <n v="676"/>
    <s v="1204301130620"/>
    <s v="CNC CIR 21-11 11M RECEP WALL CRIMP ROT-N"/>
    <s v="1800108782"/>
    <s v="180"/>
    <d v="2024-06-14T00:00:00"/>
    <s v=""/>
    <s v="4200569022"/>
    <s v="150"/>
    <d v="2024-07-02T00:00:00"/>
    <s v=""/>
    <s v="BORR"/>
    <d v="2024-07-15T00:00:00"/>
    <n v="40"/>
    <n v="8"/>
    <s v=""/>
    <n v="1"/>
    <n v="1"/>
    <n v="0"/>
    <n v="1"/>
    <n v="0"/>
    <n v="0"/>
    <s v=""/>
    <s v="229.70"/>
    <s v=""/>
    <x v="15"/>
    <s v="MILITARY SPECS."/>
    <s v="D38999/20ZG11PN"/>
    <s v=""/>
    <n v="0"/>
    <n v="0"/>
    <m/>
    <s v="7218|JA2581_1001"/>
    <n v="13"/>
    <s v="-"/>
    <m/>
    <s v=""/>
    <s v=""/>
    <s v=""/>
    <s v=""/>
    <n v="0"/>
    <s v=""/>
    <n v="0"/>
    <s v=""/>
    <s v=""/>
    <s v=""/>
    <s v=""/>
    <n v="6"/>
    <n v="1"/>
    <m/>
    <n v="-564"/>
    <n v="0"/>
    <s v=""/>
    <s v=""/>
  </r>
  <r>
    <n v="677"/>
    <s v="1204301930821"/>
    <s v="CNC CIR 15-19 19M RECPT WALL ZN/NI ROT-N"/>
    <s v="1800108782"/>
    <s v="190"/>
    <d v="2024-06-14T00:00:00"/>
    <s v=""/>
    <s v="4200569161"/>
    <s v="130"/>
    <d v="2024-07-02T00:00:00"/>
    <d v="2024-07-04T00:00:00"/>
    <s v=""/>
    <d v="2024-07-15T00:00:00"/>
    <n v="40"/>
    <n v="8"/>
    <s v="Liberado"/>
    <n v="1"/>
    <n v="1"/>
    <n v="1"/>
    <n v="0"/>
    <n v="1"/>
    <n v="0"/>
    <s v="X"/>
    <s v="0.00"/>
    <s v=""/>
    <x v="43"/>
    <s v="MILITARY SPECS."/>
    <s v="D38999/20ZD19PN"/>
    <s v=""/>
    <n v="0"/>
    <n v="0"/>
    <m/>
    <s v="7218|JA2581_1001"/>
    <n v="13"/>
    <s v="-"/>
    <m/>
    <s v="YES"/>
    <n v="1"/>
    <s v=""/>
    <s v=""/>
    <n v="0"/>
    <s v="X"/>
    <n v="1"/>
    <s v=""/>
    <s v=""/>
    <s v=""/>
    <s v=""/>
    <n v="6"/>
    <n v="0"/>
    <m/>
    <n v="-564"/>
    <n v="0"/>
    <s v=""/>
    <s v=""/>
  </r>
  <r>
    <n v="678"/>
    <s v="1204301930821"/>
    <s v="CNC CIR 15-19 19M RECPT WALL ZN/NI ROT-N"/>
    <s v="1800108782"/>
    <s v="190"/>
    <d v="2024-06-14T00:00:00"/>
    <s v=""/>
    <s v="4200569022"/>
    <s v="160"/>
    <d v="2024-07-02T00:00:00"/>
    <s v=""/>
    <s v="BORR"/>
    <d v="2024-07-15T00:00:00"/>
    <n v="40"/>
    <n v="8"/>
    <s v=""/>
    <n v="1"/>
    <n v="1"/>
    <n v="0"/>
    <n v="1"/>
    <n v="0"/>
    <n v="0"/>
    <s v=""/>
    <s v="79.95"/>
    <s v=""/>
    <x v="15"/>
    <s v="MILITARY SPECS."/>
    <s v="D38999/20ZD19PN"/>
    <s v=""/>
    <n v="0"/>
    <n v="0"/>
    <m/>
    <s v="7218|JA2581_1001"/>
    <n v="13"/>
    <s v="-"/>
    <m/>
    <s v=""/>
    <s v=""/>
    <s v=""/>
    <s v=""/>
    <n v="0"/>
    <s v=""/>
    <n v="0"/>
    <s v=""/>
    <s v=""/>
    <s v=""/>
    <s v=""/>
    <n v="6"/>
    <n v="1"/>
    <m/>
    <n v="-564"/>
    <n v="0"/>
    <s v=""/>
    <s v=""/>
  </r>
  <r>
    <n v="679"/>
    <s v="1204301931820"/>
    <s v="CNC CIR 15-19 19M RECPT WALL ZN/NI ROT-A"/>
    <s v="1800108782"/>
    <s v="200"/>
    <d v="2024-06-14T00:00:00"/>
    <s v=""/>
    <s v="4200569022"/>
    <s v="170"/>
    <d v="2024-07-02T00:00:00"/>
    <s v=""/>
    <s v="BORR"/>
    <d v="2024-07-15T00:00:00"/>
    <n v="40"/>
    <n v="8"/>
    <s v=""/>
    <n v="1"/>
    <n v="1"/>
    <n v="0"/>
    <n v="1"/>
    <n v="0"/>
    <n v="0"/>
    <s v=""/>
    <s v="94.21"/>
    <s v=""/>
    <x v="15"/>
    <s v="MILITARY SPECS."/>
    <s v="D38999/20ZD19PA"/>
    <s v=""/>
    <n v="0"/>
    <n v="0"/>
    <m/>
    <s v="7218|JA2581_1001"/>
    <n v="13"/>
    <s v="-"/>
    <m/>
    <s v=""/>
    <s v=""/>
    <s v=""/>
    <s v=""/>
    <n v="0"/>
    <s v=""/>
    <n v="0"/>
    <s v=""/>
    <s v=""/>
    <s v=""/>
    <s v=""/>
    <n v="6"/>
    <n v="1"/>
    <m/>
    <n v="-564"/>
    <n v="0"/>
    <s v=""/>
    <s v=""/>
  </r>
  <r>
    <n v="680"/>
    <s v="1204301931820"/>
    <s v="CNC CIR 15-19 19M RECPT WALL ZN/NI ROT-A"/>
    <s v="1800108782"/>
    <s v="200"/>
    <d v="2024-06-14T00:00:00"/>
    <s v=""/>
    <s v="4200569161"/>
    <s v="140"/>
    <d v="2024-07-02T00:00:00"/>
    <d v="2024-07-04T00:00:00"/>
    <s v=""/>
    <d v="2024-07-15T00:00:00"/>
    <n v="40"/>
    <n v="8"/>
    <s v="Liberado"/>
    <n v="1"/>
    <n v="1"/>
    <n v="1"/>
    <n v="0"/>
    <n v="1"/>
    <n v="0"/>
    <s v="X"/>
    <s v="0.00"/>
    <s v=""/>
    <x v="43"/>
    <s v="MILITARY SPECS."/>
    <s v="D38999/20ZD19PA"/>
    <s v=""/>
    <n v="0"/>
    <n v="0"/>
    <m/>
    <s v="7218|JA2581_1001"/>
    <n v="13"/>
    <s v="-"/>
    <m/>
    <s v="YES"/>
    <n v="1"/>
    <s v=""/>
    <s v=""/>
    <n v="0"/>
    <s v="X"/>
    <n v="1"/>
    <s v=""/>
    <s v=""/>
    <s v=""/>
    <s v=""/>
    <n v="6"/>
    <n v="0"/>
    <m/>
    <n v="-564"/>
    <n v="0"/>
    <s v=""/>
    <s v=""/>
  </r>
  <r>
    <n v="681"/>
    <s v="1204304130820"/>
    <s v="CNC CIR 21-41 41M RECPT WALL ZN/NI ROT-N"/>
    <s v="1800108782"/>
    <s v="210"/>
    <d v="2024-06-14T00:00:00"/>
    <s v=""/>
    <s v="4200569022"/>
    <s v="180"/>
    <d v="2024-07-02T00:00:00"/>
    <s v=""/>
    <s v="BORR"/>
    <d v="2024-07-15T00:00:00"/>
    <n v="40"/>
    <n v="8"/>
    <s v=""/>
    <n v="4"/>
    <n v="4"/>
    <n v="0"/>
    <n v="4"/>
    <n v="0"/>
    <n v="0"/>
    <s v=""/>
    <s v="379.24"/>
    <s v=""/>
    <x v="15"/>
    <s v="MILITARY SPECS."/>
    <s v="D38999/20ZG41PN"/>
    <s v=""/>
    <n v="0"/>
    <n v="0"/>
    <m/>
    <s v="7218|JA2581_1001"/>
    <n v="13"/>
    <s v="-"/>
    <m/>
    <s v=""/>
    <s v=""/>
    <s v=""/>
    <s v=""/>
    <n v="0"/>
    <s v=""/>
    <n v="0"/>
    <s v=""/>
    <s v=""/>
    <s v=""/>
    <s v=""/>
    <n v="6"/>
    <n v="1"/>
    <m/>
    <n v="-564"/>
    <n v="0"/>
    <s v=""/>
    <s v=""/>
  </r>
  <r>
    <n v="682"/>
    <s v="1204304130820"/>
    <s v="CNC CIR 21-41 41M RECPT WALL ZN/NI ROT-N"/>
    <s v="1800108782"/>
    <s v="210"/>
    <d v="2024-06-14T00:00:00"/>
    <s v=""/>
    <s v="4200569161"/>
    <s v="150"/>
    <d v="2024-07-02T00:00:00"/>
    <d v="2024-07-04T00:00:00"/>
    <s v=""/>
    <d v="2024-07-15T00:00:00"/>
    <n v="40"/>
    <n v="8"/>
    <s v="Liberado"/>
    <n v="4"/>
    <n v="4"/>
    <n v="4"/>
    <n v="0"/>
    <n v="4"/>
    <n v="0"/>
    <s v="X"/>
    <s v="0.00"/>
    <s v=""/>
    <x v="43"/>
    <s v="MILITARY SPECS."/>
    <s v="D38999/20ZG41PN"/>
    <s v=""/>
    <n v="0"/>
    <n v="0"/>
    <m/>
    <s v="7218|JA2581_1001"/>
    <n v="13"/>
    <s v="-"/>
    <m/>
    <s v="YES"/>
    <n v="4"/>
    <s v=""/>
    <s v=""/>
    <n v="0"/>
    <s v="X"/>
    <n v="1"/>
    <s v=""/>
    <s v=""/>
    <s v=""/>
    <s v=""/>
    <n v="6"/>
    <n v="0"/>
    <m/>
    <n v="-564"/>
    <n v="0"/>
    <s v=""/>
    <s v=""/>
  </r>
  <r>
    <n v="683"/>
    <s v="1204305530022"/>
    <s v="CNC CIR 23-55P/M RCPT RECT AL ZN/NI R-A"/>
    <s v="1800108782"/>
    <s v="220"/>
    <d v="2024-06-14T00:00:00"/>
    <s v=""/>
    <s v="4200569165"/>
    <s v="20"/>
    <d v="2024-07-02T00:00:00"/>
    <d v="2024-07-10T00:00:00"/>
    <s v=""/>
    <d v="2024-07-15T00:00:00"/>
    <n v="40"/>
    <n v="8"/>
    <s v="Liberado"/>
    <n v="2"/>
    <n v="2"/>
    <n v="2"/>
    <n v="0"/>
    <n v="2"/>
    <n v="0"/>
    <s v="X"/>
    <s v="0.00"/>
    <s v=""/>
    <x v="41"/>
    <s v="MILITARY SPECS."/>
    <s v="D38999/20ZH55PA"/>
    <s v=""/>
    <n v="0"/>
    <n v="0"/>
    <m/>
    <s v="7218|JA2581_1001"/>
    <n v="13"/>
    <s v="-"/>
    <m/>
    <s v="YES"/>
    <n v="2"/>
    <s v=""/>
    <s v=""/>
    <n v="0"/>
    <s v="X"/>
    <n v="1"/>
    <s v=""/>
    <s v=""/>
    <s v=""/>
    <s v=""/>
    <n v="6"/>
    <n v="0"/>
    <m/>
    <n v="-564"/>
    <n v="0"/>
    <s v=""/>
    <s v=""/>
  </r>
  <r>
    <n v="684"/>
    <s v="1204305530022"/>
    <s v="CNC CIR 23-55P/M RCPT RECT AL ZN/NI R-A"/>
    <s v="1800108782"/>
    <s v="220"/>
    <d v="2024-06-14T00:00:00"/>
    <s v=""/>
    <s v="4200569022"/>
    <s v="190"/>
    <d v="2024-07-02T00:00:00"/>
    <s v=""/>
    <s v="BORR"/>
    <d v="2024-07-15T00:00:00"/>
    <n v="40"/>
    <n v="8"/>
    <s v=""/>
    <n v="2"/>
    <n v="2"/>
    <n v="0"/>
    <n v="2"/>
    <n v="0"/>
    <n v="0"/>
    <s v=""/>
    <s v="547.08"/>
    <s v=""/>
    <x v="15"/>
    <s v="MILITARY SPECS."/>
    <s v="D38999/20ZH55PA"/>
    <s v=""/>
    <n v="0"/>
    <n v="0"/>
    <m/>
    <s v="7218|JA2581_1001"/>
    <n v="13"/>
    <s v="-"/>
    <m/>
    <s v=""/>
    <s v=""/>
    <s v=""/>
    <s v=""/>
    <n v="0"/>
    <s v=""/>
    <n v="0"/>
    <s v=""/>
    <s v=""/>
    <s v=""/>
    <s v=""/>
    <n v="6"/>
    <n v="1"/>
    <m/>
    <n v="-564"/>
    <n v="0"/>
    <s v=""/>
    <s v=""/>
  </r>
  <r>
    <n v="685"/>
    <s v="1204305530820"/>
    <s v="CNC CIR 23-55 55M RECPT WALL ZN/NI ROT-N"/>
    <s v="1800108782"/>
    <s v="230"/>
    <d v="2024-06-14T00:00:00"/>
    <s v=""/>
    <s v="4200569165"/>
    <s v="30"/>
    <d v="2024-07-02T00:00:00"/>
    <d v="2024-07-10T00:00:00"/>
    <s v=""/>
    <d v="2024-07-15T00:00:00"/>
    <n v="40"/>
    <n v="8"/>
    <s v="Liberado"/>
    <n v="1"/>
    <n v="1"/>
    <n v="1"/>
    <n v="0"/>
    <n v="1"/>
    <n v="0"/>
    <s v="X"/>
    <s v="0.00"/>
    <s v=""/>
    <x v="41"/>
    <s v="MILITARY SPECS."/>
    <s v="D38999/20ZH55PN"/>
    <s v=""/>
    <n v="0"/>
    <n v="0"/>
    <m/>
    <s v="7218|JA2581_1001"/>
    <n v="13"/>
    <s v="-"/>
    <m/>
    <s v="YES"/>
    <n v="1"/>
    <s v=""/>
    <s v=""/>
    <n v="0"/>
    <s v="X"/>
    <n v="1"/>
    <s v=""/>
    <s v=""/>
    <s v=""/>
    <s v=""/>
    <n v="6"/>
    <n v="0"/>
    <m/>
    <n v="-564"/>
    <n v="0"/>
    <s v=""/>
    <s v=""/>
  </r>
  <r>
    <n v="686"/>
    <s v="1204305530820"/>
    <s v="CNC CIR 23-55 55M RECPT WALL ZN/NI ROT-N"/>
    <s v="1800108782"/>
    <s v="230"/>
    <d v="2024-06-14T00:00:00"/>
    <s v=""/>
    <s v="4200569022"/>
    <s v="200"/>
    <d v="2024-07-02T00:00:00"/>
    <s v=""/>
    <s v="BORR"/>
    <d v="2024-07-15T00:00:00"/>
    <n v="40"/>
    <n v="8"/>
    <s v=""/>
    <n v="1"/>
    <n v="1"/>
    <n v="0"/>
    <n v="1"/>
    <n v="0"/>
    <n v="0"/>
    <s v=""/>
    <s v="151.88"/>
    <s v=""/>
    <x v="15"/>
    <s v="MILITARY SPECS."/>
    <s v="D38999/20ZH55PN"/>
    <s v=""/>
    <n v="0"/>
    <n v="0"/>
    <m/>
    <s v="7218|JA2581_1001"/>
    <n v="13"/>
    <s v="-"/>
    <m/>
    <s v=""/>
    <s v=""/>
    <s v=""/>
    <s v=""/>
    <n v="0"/>
    <s v=""/>
    <n v="0"/>
    <s v=""/>
    <s v=""/>
    <s v=""/>
    <s v=""/>
    <n v="6"/>
    <n v="1"/>
    <m/>
    <n v="-564"/>
    <n v="0"/>
    <s v=""/>
    <s v=""/>
  </r>
  <r>
    <n v="687"/>
    <s v="1209990030120"/>
    <s v="CONTACTO MACHO M39029/4-111"/>
    <s v="1800108782"/>
    <s v="240"/>
    <d v="2024-06-14T00:00:00"/>
    <s v=""/>
    <s v="4200569159"/>
    <s v="170"/>
    <d v="2024-07-02T00:00:00"/>
    <d v="2024-07-04T00:00:00"/>
    <s v=""/>
    <d v="2024-07-15T00:00:00"/>
    <n v="30"/>
    <n v="8"/>
    <s v="Liberado"/>
    <n v="200"/>
    <n v="200"/>
    <n v="200"/>
    <n v="0"/>
    <n v="200"/>
    <n v="0"/>
    <s v="X"/>
    <s v="0.00"/>
    <s v=""/>
    <x v="44"/>
    <s v="MILITARY SPECS."/>
    <s v="M39029/4-111"/>
    <s v=""/>
    <n v="0"/>
    <n v="0"/>
    <m/>
    <s v="7218|JA2581_1001"/>
    <n v="13"/>
    <s v="-"/>
    <m/>
    <s v="YES"/>
    <n v="200"/>
    <s v=""/>
    <s v=""/>
    <n v="0"/>
    <s v="X"/>
    <n v="1"/>
    <s v=""/>
    <s v=""/>
    <s v=""/>
    <s v=""/>
    <n v="6"/>
    <n v="0"/>
    <m/>
    <n v="-564"/>
    <n v="0"/>
    <s v=""/>
    <s v=""/>
  </r>
  <r>
    <n v="688"/>
    <s v="1212090200020"/>
    <s v="PIN H CRIMP CNC SUB-D #20 AWG20-24(0,2-0"/>
    <s v="1800108782"/>
    <s v="250"/>
    <d v="2024-06-14T00:00:00"/>
    <s v=""/>
    <s v="4200569159"/>
    <s v="180"/>
    <d v="2024-07-02T00:00:00"/>
    <d v="2024-07-04T00:00:00"/>
    <s v=""/>
    <d v="2024-07-15T00:00:00"/>
    <n v="50"/>
    <n v="8"/>
    <s v="Liberado"/>
    <n v="100"/>
    <n v="100"/>
    <n v="100"/>
    <n v="0"/>
    <n v="100"/>
    <n v="0"/>
    <s v="X"/>
    <s v="0.00"/>
    <s v=""/>
    <x v="44"/>
    <s v="MILITARY SPECS."/>
    <s v="M39029/63-368"/>
    <s v=""/>
    <n v="0"/>
    <n v="0"/>
    <m/>
    <s v="7218|JA2581_1001"/>
    <n v="13"/>
    <s v="-"/>
    <m/>
    <s v="YES"/>
    <n v="100"/>
    <m/>
    <s v=""/>
    <n v="0"/>
    <s v="X"/>
    <n v="1"/>
    <s v=""/>
    <s v=""/>
    <s v=""/>
    <s v=""/>
    <n v="6"/>
    <n v="0"/>
    <m/>
    <n v="-564"/>
    <n v="0"/>
    <s v=""/>
    <s v=""/>
  </r>
  <r>
    <n v="689"/>
    <s v="1214000333721"/>
    <s v="CNC CIR  8-98  (3H)  MS3476L8-98S"/>
    <s v="1800108782"/>
    <s v="260"/>
    <d v="2024-06-14T00:00:00"/>
    <s v=""/>
    <s v="4200569250"/>
    <s v="20"/>
    <d v="2024-07-03T00:00:00"/>
    <d v="2024-07-04T00:00:00"/>
    <s v=""/>
    <d v="2024-07-21T00:00:00"/>
    <n v="45"/>
    <n v="8"/>
    <s v="Liberado"/>
    <n v="20"/>
    <n v="20"/>
    <n v="20"/>
    <n v="0"/>
    <n v="20"/>
    <n v="0"/>
    <s v="X"/>
    <s v="0.00"/>
    <s v=""/>
    <x v="41"/>
    <s v="MILITARY STANDARDS"/>
    <s v="MS3476L8-98S"/>
    <s v=""/>
    <n v="0"/>
    <n v="0"/>
    <m/>
    <s v="7218|JA2581_1001"/>
    <n v="18"/>
    <s v="-"/>
    <m/>
    <s v="YES"/>
    <n v="20"/>
    <m/>
    <s v=""/>
    <n v="0"/>
    <s v="X"/>
    <n v="1"/>
    <s v=""/>
    <s v=""/>
    <s v=""/>
    <s v=""/>
    <n v="6"/>
    <n v="0"/>
    <m/>
    <n v="-558"/>
    <n v="0"/>
    <s v=""/>
    <s v=""/>
  </r>
  <r>
    <n v="690"/>
    <s v="1214001933721"/>
    <s v="CNC CIR AER 14-19 (19H) MS3476L14-19S"/>
    <s v="1800108782"/>
    <s v="270"/>
    <d v="2024-06-14T00:00:00"/>
    <s v=""/>
    <s v="4200569250"/>
    <s v="30"/>
    <d v="2024-07-03T00:00:00"/>
    <d v="2024-07-04T00:00:00"/>
    <s v=""/>
    <d v="2024-07-21T00:00:00"/>
    <n v="35"/>
    <n v="8"/>
    <s v="Liberado"/>
    <n v="1"/>
    <n v="1"/>
    <n v="1"/>
    <n v="0"/>
    <n v="1"/>
    <n v="0"/>
    <s v="X"/>
    <s v="0.00"/>
    <s v=""/>
    <x v="41"/>
    <s v="MILITARY STANDARDS"/>
    <s v="MS3476L14-19S"/>
    <s v=""/>
    <n v="0"/>
    <n v="0"/>
    <m/>
    <s v="7218|JA2581_1001"/>
    <n v="18"/>
    <s v="-"/>
    <m/>
    <s v="YES"/>
    <n v="1"/>
    <m/>
    <s v=""/>
    <n v="0"/>
    <s v="X"/>
    <n v="1"/>
    <s v=""/>
    <s v=""/>
    <s v=""/>
    <s v=""/>
    <n v="6"/>
    <n v="0"/>
    <m/>
    <n v="-558"/>
    <n v="0"/>
    <s v=""/>
    <s v=""/>
  </r>
  <r>
    <n v="691"/>
    <s v="1214001933722"/>
    <s v="CNC CIR  14-19  (19H)  MS3476L14-19SW"/>
    <s v="1800108782"/>
    <s v="280"/>
    <d v="2024-06-14T00:00:00"/>
    <s v=""/>
    <s v="4200569250"/>
    <s v="40"/>
    <d v="2024-07-03T00:00:00"/>
    <d v="2024-07-04T00:00:00"/>
    <s v=""/>
    <d v="2024-07-21T00:00:00"/>
    <n v="56"/>
    <n v="8"/>
    <s v="Liberado"/>
    <n v="1"/>
    <n v="1"/>
    <n v="1"/>
    <n v="0"/>
    <n v="1"/>
    <n v="0"/>
    <s v="X"/>
    <s v="0.00"/>
    <s v=""/>
    <x v="41"/>
    <s v="MILITARY STANDARDS"/>
    <s v="MS3476L14-19SW"/>
    <s v=""/>
    <n v="0"/>
    <n v="0"/>
    <m/>
    <s v="7218|JA2581_1001"/>
    <n v="18"/>
    <s v="-"/>
    <m/>
    <s v="YES"/>
    <n v="1"/>
    <m/>
    <s v=""/>
    <n v="0"/>
    <s v="X"/>
    <n v="1"/>
    <s v=""/>
    <s v=""/>
    <s v=""/>
    <s v=""/>
    <n v="6"/>
    <n v="0"/>
    <m/>
    <n v="-558"/>
    <n v="0"/>
    <s v=""/>
    <s v=""/>
  </r>
  <r>
    <n v="692"/>
    <s v="1214001933723"/>
    <s v="CNC CIR 14-19 19P (H) PLUG MS3476L14-19S"/>
    <s v="1800108782"/>
    <s v="290"/>
    <d v="2024-06-14T00:00:00"/>
    <s v=""/>
    <s v="4200568992"/>
    <s v="70"/>
    <d v="2024-07-01T00:00:00"/>
    <d v="2024-07-05T00:00:00"/>
    <s v=""/>
    <d v="2024-07-22T00:00:00"/>
    <n v="40"/>
    <n v="8"/>
    <s v="Liberado"/>
    <n v="3"/>
    <n v="3"/>
    <n v="3"/>
    <n v="0"/>
    <n v="3"/>
    <n v="0"/>
    <s v="X"/>
    <s v="0.00"/>
    <s v=""/>
    <x v="43"/>
    <s v="MILITARY STANDARDS"/>
    <s v="MS3476L14-19SX"/>
    <s v=""/>
    <n v="0"/>
    <n v="0"/>
    <m/>
    <s v="7218|JA2581_1001"/>
    <n v="21"/>
    <s v="-"/>
    <m/>
    <s v="YES"/>
    <n v="3"/>
    <m/>
    <s v=""/>
    <n v="0"/>
    <s v="X"/>
    <n v="1"/>
    <s v=""/>
    <s v=""/>
    <s v=""/>
    <s v=""/>
    <n v="6"/>
    <n v="0"/>
    <m/>
    <n v="-557"/>
    <n v="0"/>
    <s v=""/>
    <s v=""/>
  </r>
  <r>
    <n v="693"/>
    <s v="1214002432621"/>
    <s v="CNC CIR 16-24  24/H PLUG M83723/75R16247"/>
    <s v="1800108782"/>
    <s v="300"/>
    <d v="2024-06-14T00:00:00"/>
    <s v=""/>
    <s v="4200569168"/>
    <s v="40"/>
    <d v="2024-07-02T00:00:00"/>
    <d v="2024-07-04T00:00:00"/>
    <s v=""/>
    <d v="2024-07-15T00:00:00"/>
    <n v="56"/>
    <n v="8"/>
    <s v="Liberado"/>
    <n v="1"/>
    <n v="1"/>
    <n v="1"/>
    <n v="0"/>
    <n v="1"/>
    <n v="0"/>
    <s v="X"/>
    <s v="0.00"/>
    <s v=""/>
    <x v="15"/>
    <s v="MILITARY SPECS."/>
    <s v="M83723/75R16247"/>
    <s v=""/>
    <n v="0"/>
    <n v="0"/>
    <m/>
    <s v="7218|JA2581_1001"/>
    <n v="13"/>
    <s v="-"/>
    <m/>
    <s v="YES"/>
    <n v="1"/>
    <m/>
    <s v=""/>
    <n v="0"/>
    <s v="X"/>
    <n v="1"/>
    <s v=""/>
    <s v=""/>
    <s v=""/>
    <s v=""/>
    <n v="6"/>
    <n v="0"/>
    <m/>
    <n v="-564"/>
    <n v="0"/>
    <s v=""/>
    <s v=""/>
  </r>
  <r>
    <n v="694"/>
    <s v="1214002432621"/>
    <s v="CNC CIR 16-24  24/H PLUG M83723/75R16247"/>
    <s v="1800108782"/>
    <s v="300"/>
    <d v="2024-06-14T00:00:00"/>
    <s v=""/>
    <s v="4200569022"/>
    <s v="210"/>
    <d v="2024-07-02T00:00:00"/>
    <s v=""/>
    <s v="BORR"/>
    <d v="2024-07-15T00:00:00"/>
    <n v="56"/>
    <n v="8"/>
    <s v=""/>
    <n v="1"/>
    <n v="1"/>
    <n v="0"/>
    <n v="1"/>
    <n v="0"/>
    <n v="0"/>
    <s v=""/>
    <s v="237.88"/>
    <s v=""/>
    <x v="15"/>
    <s v="MILITARY SPECS."/>
    <s v="M83723/75R16247"/>
    <s v=""/>
    <n v="0"/>
    <n v="0"/>
    <m/>
    <s v="7218|JA2581_1001"/>
    <n v="13"/>
    <s v="-"/>
    <m/>
    <s v=""/>
    <s v=""/>
    <m/>
    <s v=""/>
    <n v="0"/>
    <s v=""/>
    <n v="0"/>
    <s v=""/>
    <s v=""/>
    <s v=""/>
    <s v=""/>
    <n v="6"/>
    <n v="1"/>
    <m/>
    <n v="-564"/>
    <n v="0"/>
    <s v=""/>
    <s v=""/>
  </r>
  <r>
    <n v="695"/>
    <s v="1214002432622"/>
    <s v="CNC CIR 16-24  24/H PLUG M83723/75R16248"/>
    <s v="1800108782"/>
    <s v="310"/>
    <d v="2024-06-14T00:00:00"/>
    <s v=""/>
    <s v="4200569022"/>
    <s v="220"/>
    <d v="2024-07-02T00:00:00"/>
    <s v=""/>
    <s v="BORR"/>
    <d v="2024-07-15T00:00:00"/>
    <n v="56"/>
    <n v="8"/>
    <s v=""/>
    <n v="1"/>
    <n v="1"/>
    <n v="0"/>
    <n v="1"/>
    <n v="0"/>
    <n v="0"/>
    <s v=""/>
    <s v="241.74"/>
    <s v=""/>
    <x v="15"/>
    <s v="MILITARY SPECS."/>
    <s v="M83723/75R16248"/>
    <s v=""/>
    <n v="0"/>
    <n v="0"/>
    <m/>
    <s v="7218|JA2581_1001"/>
    <n v="13"/>
    <s v="-"/>
    <m/>
    <s v=""/>
    <s v=""/>
    <m/>
    <s v=""/>
    <n v="0"/>
    <s v=""/>
    <n v="0"/>
    <s v=""/>
    <s v=""/>
    <s v=""/>
    <s v=""/>
    <n v="6"/>
    <n v="1"/>
    <m/>
    <n v="-564"/>
    <n v="0"/>
    <s v=""/>
    <s v=""/>
  </r>
  <r>
    <n v="696"/>
    <s v="1214002432622"/>
    <s v="CNC CIR 16-24  24/H PLUG M83723/75R16248"/>
    <s v="1800108782"/>
    <s v="310"/>
    <d v="2024-06-14T00:00:00"/>
    <s v=""/>
    <s v="4200569168"/>
    <s v="50"/>
    <d v="2024-07-02T00:00:00"/>
    <d v="2024-07-04T00:00:00"/>
    <s v=""/>
    <d v="2024-07-15T00:00:00"/>
    <n v="56"/>
    <n v="8"/>
    <s v="Liberado"/>
    <n v="1"/>
    <n v="1"/>
    <n v="1"/>
    <n v="0"/>
    <n v="1"/>
    <n v="0"/>
    <s v="X"/>
    <s v="0.00"/>
    <s v=""/>
    <x v="15"/>
    <s v="MILITARY SPECS."/>
    <s v="M83723/75R16248"/>
    <s v=""/>
    <n v="0"/>
    <n v="0"/>
    <m/>
    <s v="7218|JA2581_1001"/>
    <n v="13"/>
    <s v="-"/>
    <m/>
    <s v="YES"/>
    <n v="1"/>
    <m/>
    <s v=""/>
    <n v="0"/>
    <s v="X"/>
    <n v="1"/>
    <s v=""/>
    <s v=""/>
    <s v=""/>
    <s v=""/>
    <n v="6"/>
    <n v="0"/>
    <m/>
    <n v="-564"/>
    <n v="0"/>
    <s v=""/>
    <s v=""/>
  </r>
  <r>
    <n v="697"/>
    <s v="1214002633727"/>
    <s v="CNC CIR 16-26  26P/H PLUG MS3476L16-26S"/>
    <s v="1800108782"/>
    <s v="320"/>
    <d v="2024-06-14T00:00:00"/>
    <s v=""/>
    <s v="4200569250"/>
    <s v="50"/>
    <d v="2024-07-03T00:00:00"/>
    <d v="2024-07-04T00:00:00"/>
    <s v=""/>
    <d v="2024-07-21T00:00:00"/>
    <n v="40"/>
    <n v="8"/>
    <s v="Liberado"/>
    <n v="5"/>
    <n v="5"/>
    <n v="5"/>
    <n v="0"/>
    <n v="5"/>
    <n v="0"/>
    <s v="X"/>
    <s v="0.00"/>
    <s v=""/>
    <x v="41"/>
    <s v="MILITARY STANDARDS"/>
    <s v="MS3476L16-26S"/>
    <s v=""/>
    <n v="0"/>
    <n v="0"/>
    <m/>
    <s v="7218|JA2581_1001"/>
    <n v="18"/>
    <s v="-"/>
    <m/>
    <s v="YES"/>
    <n v="5"/>
    <m/>
    <s v=""/>
    <n v="0"/>
    <s v="X"/>
    <n v="1"/>
    <s v=""/>
    <s v=""/>
    <s v=""/>
    <s v=""/>
    <n v="6"/>
    <n v="0"/>
    <m/>
    <n v="-558"/>
    <n v="0"/>
    <s v=""/>
    <s v=""/>
  </r>
  <r>
    <n v="698"/>
    <s v="1214002633742"/>
    <s v="CNC CIR  16-26  (26H)  MS3476L16-26SY"/>
    <s v="1800108782"/>
    <s v="330"/>
    <d v="2024-06-14T00:00:00"/>
    <s v=""/>
    <s v="4200569250"/>
    <s v="60"/>
    <d v="2024-07-03T00:00:00"/>
    <d v="2024-07-04T00:00:00"/>
    <s v=""/>
    <d v="2024-07-21T00:00:00"/>
    <n v="56"/>
    <n v="8"/>
    <s v="Liberado"/>
    <n v="4"/>
    <n v="4"/>
    <n v="4"/>
    <n v="0"/>
    <n v="4"/>
    <n v="0"/>
    <s v="X"/>
    <s v="0.00"/>
    <s v=""/>
    <x v="41"/>
    <s v="MILITARY STANDARDS"/>
    <s v="MS3476L16-26SY"/>
    <s v=""/>
    <n v="0"/>
    <n v="0"/>
    <m/>
    <s v="7218|JA2581_1001"/>
    <n v="18"/>
    <s v="-"/>
    <m/>
    <s v="YES"/>
    <n v="4"/>
    <m/>
    <s v=""/>
    <n v="0"/>
    <s v="X"/>
    <n v="1"/>
    <s v=""/>
    <s v=""/>
    <s v=""/>
    <s v=""/>
    <n v="6"/>
    <n v="0"/>
    <m/>
    <n v="-558"/>
    <n v="0"/>
    <s v=""/>
    <s v=""/>
  </r>
  <r>
    <n v="699"/>
    <s v="1214002633762"/>
    <s v="CNC CIR  16-26  (26H)  MS3476L16-26SW"/>
    <s v="1800108782"/>
    <s v="340"/>
    <d v="2024-06-14T00:00:00"/>
    <s v=""/>
    <s v="4200569250"/>
    <s v="70"/>
    <d v="2024-07-03T00:00:00"/>
    <d v="2024-07-04T00:00:00"/>
    <s v=""/>
    <d v="2024-07-21T00:00:00"/>
    <n v="56"/>
    <n v="8"/>
    <s v="Liberado"/>
    <n v="1"/>
    <n v="1"/>
    <n v="1"/>
    <n v="0"/>
    <n v="1"/>
    <n v="0"/>
    <s v="X"/>
    <s v="0.00"/>
    <s v=""/>
    <x v="41"/>
    <s v="MILITARY STANDARDS"/>
    <s v="MS3476L16-26SW"/>
    <s v=""/>
    <n v="0"/>
    <n v="0"/>
    <m/>
    <s v="7218|JA2581_1001"/>
    <n v="18"/>
    <s v="-"/>
    <m/>
    <s v="YES"/>
    <n v="1"/>
    <m/>
    <s v=""/>
    <n v="0"/>
    <s v="X"/>
    <n v="1"/>
    <s v=""/>
    <s v=""/>
    <s v=""/>
    <s v=""/>
    <n v="6"/>
    <n v="0"/>
    <m/>
    <n v="-558"/>
    <n v="0"/>
    <s v=""/>
    <s v=""/>
  </r>
  <r>
    <n v="700"/>
    <s v="1214003233721"/>
    <s v="CNC CIR 18-32 32S (H) MS3476L18-32SN"/>
    <s v="1800108782"/>
    <s v="350"/>
    <d v="2024-06-14T00:00:00"/>
    <s v=""/>
    <s v="4200568992"/>
    <s v="80"/>
    <d v="2024-07-01T00:00:00"/>
    <d v="2024-07-05T00:00:00"/>
    <s v=""/>
    <d v="2024-07-22T00:00:00"/>
    <n v="125"/>
    <n v="8"/>
    <s v="Liberado"/>
    <n v="2"/>
    <n v="2"/>
    <n v="2"/>
    <n v="0"/>
    <n v="2"/>
    <n v="0"/>
    <s v="X"/>
    <s v="0.00"/>
    <s v=""/>
    <x v="43"/>
    <s v="MILITARY STANDARDS"/>
    <s v="MS3476L18-32SN"/>
    <s v=""/>
    <n v="0"/>
    <n v="0"/>
    <m/>
    <s v="7218|JA2581_1001"/>
    <n v="21"/>
    <s v="-"/>
    <m/>
    <s v="YES"/>
    <n v="2"/>
    <m/>
    <s v=""/>
    <n v="0"/>
    <s v="X"/>
    <n v="1"/>
    <s v=""/>
    <s v=""/>
    <s v=""/>
    <s v=""/>
    <n v="6"/>
    <n v="0"/>
    <m/>
    <n v="-557"/>
    <n v="0"/>
    <s v=""/>
    <s v=""/>
  </r>
  <r>
    <n v="701"/>
    <s v="1214003233761"/>
    <s v="CNC CIR  18-32  (32H)  MS3476L18-32SW"/>
    <s v="1800108782"/>
    <s v="360"/>
    <d v="2024-06-14T00:00:00"/>
    <s v=""/>
    <s v="4200568992"/>
    <s v="90"/>
    <d v="2024-07-01T00:00:00"/>
    <d v="2024-07-05T00:00:00"/>
    <s v=""/>
    <d v="2024-07-22T00:00:00"/>
    <n v="40"/>
    <n v="8"/>
    <s v="Liberado"/>
    <n v="2"/>
    <n v="2"/>
    <n v="2"/>
    <n v="0"/>
    <n v="2"/>
    <n v="0"/>
    <s v="X"/>
    <s v="0.00"/>
    <s v=""/>
    <x v="43"/>
    <s v="MILITARY STANDARDS"/>
    <s v="MS3476L18-32SW"/>
    <s v=""/>
    <n v="0"/>
    <n v="0"/>
    <m/>
    <s v="7218|JA2581_1001"/>
    <n v="21"/>
    <s v="-"/>
    <m/>
    <s v="YES"/>
    <n v="2"/>
    <m/>
    <s v=""/>
    <n v="0"/>
    <s v="X"/>
    <n v="1"/>
    <s v=""/>
    <s v=""/>
    <s v=""/>
    <s v=""/>
    <n v="6"/>
    <n v="0"/>
    <m/>
    <n v="-557"/>
    <n v="0"/>
    <s v=""/>
    <s v=""/>
  </r>
  <r>
    <n v="702"/>
    <s v="1214004130021"/>
    <s v="CNC CIR 20-41S/H PLUG RECT ELECT-NI R-Y"/>
    <s v="1800108782"/>
    <s v="370"/>
    <d v="2024-06-14T00:00:00"/>
    <s v=""/>
    <s v="4200569161"/>
    <s v="180"/>
    <d v="2024-07-02T00:00:00"/>
    <d v="2024-07-04T00:00:00"/>
    <s v=""/>
    <d v="2024-07-15T00:00:00"/>
    <n v="40"/>
    <n v="8"/>
    <s v="Liberado"/>
    <n v="1"/>
    <n v="1"/>
    <n v="1"/>
    <n v="0"/>
    <n v="1"/>
    <n v="0"/>
    <s v="X"/>
    <s v="0.00"/>
    <s v=""/>
    <x v="43"/>
    <s v="MILITARY SPECS."/>
    <s v="MS3476L20-41SY"/>
    <s v=""/>
    <n v="0"/>
    <n v="0"/>
    <m/>
    <s v="7218|JA2581_1001"/>
    <n v="13"/>
    <s v="-"/>
    <m/>
    <s v="YES"/>
    <n v="1"/>
    <m/>
    <s v=""/>
    <n v="0"/>
    <s v="X"/>
    <n v="1"/>
    <s v=""/>
    <s v=""/>
    <s v=""/>
    <s v=""/>
    <n v="6"/>
    <n v="0"/>
    <m/>
    <n v="-564"/>
    <n v="0"/>
    <s v=""/>
    <s v=""/>
  </r>
  <r>
    <n v="703"/>
    <s v="1214004130021"/>
    <s v="CNC CIR 20-41S/H PLUG RECT ELECT-NI R-Y"/>
    <s v="1800108782"/>
    <s v="370"/>
    <d v="2024-06-14T00:00:00"/>
    <s v=""/>
    <s v="4200569022"/>
    <s v="230"/>
    <d v="2024-07-02T00:00:00"/>
    <s v=""/>
    <s v="BORR"/>
    <d v="2024-07-15T00:00:00"/>
    <n v="40"/>
    <n v="8"/>
    <s v=""/>
    <n v="1"/>
    <n v="1"/>
    <n v="0"/>
    <n v="1"/>
    <n v="0"/>
    <n v="0"/>
    <s v=""/>
    <s v="235.65"/>
    <s v=""/>
    <x v="15"/>
    <s v="MILITARY SPECS."/>
    <s v="MS3476L20-41SY"/>
    <s v=""/>
    <n v="0"/>
    <n v="0"/>
    <m/>
    <s v="7218|JA2581_1001"/>
    <n v="13"/>
    <s v="-"/>
    <m/>
    <s v=""/>
    <s v=""/>
    <m/>
    <s v=""/>
    <n v="0"/>
    <s v=""/>
    <n v="0"/>
    <s v=""/>
    <s v=""/>
    <s v=""/>
    <s v=""/>
    <n v="6"/>
    <n v="1"/>
    <m/>
    <n v="-564"/>
    <n v="0"/>
    <s v=""/>
    <s v=""/>
  </r>
  <r>
    <n v="704"/>
    <s v="1214004133721"/>
    <s v="CNC CIR  20-41  (41H)  MS3476L20-41S"/>
    <s v="1800108782"/>
    <s v="380"/>
    <d v="2024-06-14T00:00:00"/>
    <s v=""/>
    <s v="4200569250"/>
    <s v="80"/>
    <d v="2024-07-03T00:00:00"/>
    <d v="2024-07-04T00:00:00"/>
    <s v=""/>
    <d v="2024-07-21T00:00:00"/>
    <n v="40"/>
    <n v="8"/>
    <s v="Liberado"/>
    <n v="2"/>
    <n v="2"/>
    <n v="2"/>
    <n v="0"/>
    <n v="2"/>
    <n v="0"/>
    <s v="X"/>
    <s v="0.00"/>
    <s v=""/>
    <x v="41"/>
    <s v="MILITARY STANDARDS"/>
    <s v="MS3476L20-41S"/>
    <s v=""/>
    <n v="0"/>
    <n v="0"/>
    <m/>
    <s v="7218|JA2581_1001"/>
    <n v="18"/>
    <s v="-"/>
    <m/>
    <s v="YES"/>
    <n v="2"/>
    <m/>
    <s v=""/>
    <n v="0"/>
    <s v="X"/>
    <n v="1"/>
    <s v=""/>
    <s v=""/>
    <s v=""/>
    <s v=""/>
    <n v="6"/>
    <n v="0"/>
    <m/>
    <n v="-558"/>
    <n v="0"/>
    <s v=""/>
    <s v=""/>
  </r>
  <r>
    <n v="705"/>
    <s v="1214005533721"/>
    <s v="CNC CIR  22-55  (55H)  MS3476L22-55S"/>
    <s v="1800108782"/>
    <s v="390"/>
    <d v="2024-06-14T00:00:00"/>
    <s v=""/>
    <s v="4200569260"/>
    <s v="30"/>
    <d v="2024-07-03T00:00:00"/>
    <d v="2024-07-04T00:00:00"/>
    <s v=""/>
    <d v="2024-07-15T00:00:00"/>
    <n v="56"/>
    <n v="8"/>
    <s v="Liberado"/>
    <n v="3"/>
    <n v="3"/>
    <n v="3"/>
    <n v="0"/>
    <n v="3"/>
    <n v="0"/>
    <s v="X"/>
    <s v="0.00"/>
    <s v=""/>
    <x v="42"/>
    <s v="MILITARY STANDARDS"/>
    <s v="MS3476L22-55S"/>
    <s v=""/>
    <n v="0"/>
    <n v="0"/>
    <m/>
    <s v="7218|JA2581_1001"/>
    <n v="12"/>
    <s v="-"/>
    <m/>
    <s v="YES"/>
    <n v="3"/>
    <m/>
    <s v=""/>
    <n v="0"/>
    <s v="X"/>
    <n v="1"/>
    <s v=""/>
    <s v=""/>
    <s v=""/>
    <s v=""/>
    <n v="6"/>
    <n v="0"/>
    <m/>
    <n v="-564"/>
    <n v="0"/>
    <s v=""/>
    <s v=""/>
  </r>
  <r>
    <n v="706"/>
    <s v="1214005533760"/>
    <s v="CNC CIR 22-55 55H PLUG RECT CRIMP ROT-W"/>
    <s v="1800108782"/>
    <s v="400"/>
    <d v="2024-06-14T00:00:00"/>
    <s v=""/>
    <s v="4200568992"/>
    <s v="100"/>
    <d v="2024-07-01T00:00:00"/>
    <d v="2024-07-05T00:00:00"/>
    <s v=""/>
    <d v="2024-07-22T00:00:00"/>
    <n v="40"/>
    <n v="8"/>
    <s v="Liberado"/>
    <n v="1"/>
    <n v="1"/>
    <n v="1"/>
    <n v="0"/>
    <n v="1"/>
    <n v="0"/>
    <s v="X"/>
    <s v="0.00"/>
    <s v=""/>
    <x v="43"/>
    <s v="MILITARY STANDARDS"/>
    <s v="MS3476L22-55SW"/>
    <s v=""/>
    <n v="0"/>
    <n v="0"/>
    <m/>
    <s v="7218|JA2581_1001"/>
    <n v="21"/>
    <s v="-"/>
    <m/>
    <s v="YES"/>
    <n v="1"/>
    <m/>
    <s v=""/>
    <n v="0"/>
    <s v="X"/>
    <n v="1"/>
    <s v=""/>
    <s v=""/>
    <s v=""/>
    <s v=""/>
    <n v="6"/>
    <n v="0"/>
    <m/>
    <n v="-557"/>
    <n v="0"/>
    <s v=""/>
    <s v=""/>
  </r>
  <r>
    <n v="707"/>
    <s v="1214006133721"/>
    <s v="CNC CIR  24-61  (61H)  MS3476L24-61S"/>
    <s v="1800108782"/>
    <s v="410"/>
    <d v="2024-06-14T00:00:00"/>
    <s v=""/>
    <s v="4200569260"/>
    <s v="40"/>
    <d v="2024-07-03T00:00:00"/>
    <d v="2024-07-04T00:00:00"/>
    <s v=""/>
    <d v="2024-07-15T00:00:00"/>
    <n v="40"/>
    <n v="8"/>
    <s v="Liberado"/>
    <n v="3"/>
    <n v="3"/>
    <n v="3"/>
    <n v="0"/>
    <n v="3"/>
    <n v="0"/>
    <s v="X"/>
    <s v="0.00"/>
    <s v=""/>
    <x v="42"/>
    <s v="MILITARY STANDARDS"/>
    <s v="MS3476L24-61S"/>
    <s v=""/>
    <n v="0"/>
    <n v="0"/>
    <m/>
    <s v="7218|JA2581_1001"/>
    <n v="12"/>
    <s v="-"/>
    <m/>
    <s v="YES"/>
    <n v="3"/>
    <m/>
    <s v=""/>
    <n v="0"/>
    <s v="X"/>
    <n v="1"/>
    <s v=""/>
    <s v=""/>
    <s v=""/>
    <s v=""/>
    <n v="6"/>
    <n v="0"/>
    <m/>
    <n v="-564"/>
    <n v="0"/>
    <s v=""/>
    <s v=""/>
  </r>
  <r>
    <n v="708"/>
    <s v="1214006133761"/>
    <s v="CNC CIR  24-61  (61H)  MS3476L24-61SW"/>
    <s v="1800108782"/>
    <s v="420"/>
    <d v="2024-06-14T00:00:00"/>
    <s v=""/>
    <s v="4200569250"/>
    <s v="90"/>
    <d v="2024-07-03T00:00:00"/>
    <d v="2024-07-04T00:00:00"/>
    <s v=""/>
    <d v="2024-07-21T00:00:00"/>
    <n v="40"/>
    <n v="8"/>
    <s v="Liberado"/>
    <n v="1"/>
    <n v="1"/>
    <n v="1"/>
    <n v="0"/>
    <n v="1"/>
    <n v="0"/>
    <s v="X"/>
    <s v="0.00"/>
    <s v=""/>
    <x v="41"/>
    <s v="MILITARY STANDARDS"/>
    <s v="MS3476L24-61SW"/>
    <s v=""/>
    <n v="0"/>
    <n v="0"/>
    <m/>
    <s v="7218|JA2581_1001"/>
    <n v="18"/>
    <s v="-"/>
    <m/>
    <s v="YES"/>
    <n v="1"/>
    <m/>
    <s v=""/>
    <n v="0"/>
    <s v="X"/>
    <n v="1"/>
    <s v=""/>
    <s v=""/>
    <s v=""/>
    <s v=""/>
    <n v="6"/>
    <n v="0"/>
    <m/>
    <n v="-558"/>
    <n v="0"/>
    <s v=""/>
    <s v=""/>
  </r>
  <r>
    <n v="709"/>
    <s v="1214100333620"/>
    <s v="CNC CIR 08-98 3H RECEPT BAYO CRIMP ROT-N"/>
    <s v="1800108782"/>
    <s v="430"/>
    <d v="2024-06-14T00:00:00"/>
    <s v=""/>
    <s v="4200569250"/>
    <s v="100"/>
    <d v="2024-07-03T00:00:00"/>
    <d v="2024-07-04T00:00:00"/>
    <s v=""/>
    <d v="2024-07-21T00:00:00"/>
    <n v="56"/>
    <n v="8"/>
    <s v="Liberado"/>
    <n v="20"/>
    <n v="20"/>
    <n v="40"/>
    <n v="0"/>
    <n v="20"/>
    <n v="20"/>
    <s v="X"/>
    <s v="0.00"/>
    <s v=""/>
    <x v="41"/>
    <s v="MILITARY STANDARDS"/>
    <s v="MS3470L8-98S"/>
    <s v=""/>
    <n v="0"/>
    <n v="0"/>
    <m/>
    <s v="7218|JA2581_1001"/>
    <n v="18"/>
    <s v="-"/>
    <m/>
    <s v="YES"/>
    <n v="40"/>
    <m/>
    <s v=""/>
    <n v="0"/>
    <s v="X"/>
    <n v="1"/>
    <s v=""/>
    <s v=""/>
    <s v=""/>
    <s v=""/>
    <n v="6"/>
    <n v="0"/>
    <m/>
    <n v="-558"/>
    <n v="0"/>
    <s v=""/>
    <s v=""/>
  </r>
  <r>
    <n v="710"/>
    <s v="1214101033620"/>
    <s v="CNC CIR 12-10 10P (H) MS3470L12-10S"/>
    <s v="1800108782"/>
    <s v="440"/>
    <d v="2024-06-14T00:00:00"/>
    <s v=""/>
    <s v="4200568992"/>
    <s v="110"/>
    <d v="2024-07-01T00:00:00"/>
    <d v="2024-07-05T00:00:00"/>
    <s v=""/>
    <d v="2024-07-22T00:00:00"/>
    <n v="65"/>
    <n v="8"/>
    <s v="Liberado"/>
    <n v="2"/>
    <n v="2"/>
    <n v="2"/>
    <n v="0"/>
    <n v="2"/>
    <n v="0"/>
    <s v="X"/>
    <s v="0.00"/>
    <s v=""/>
    <x v="43"/>
    <s v="MILITARY STANDARDS"/>
    <s v="MS3470L12-10S"/>
    <s v=""/>
    <n v="0"/>
    <n v="0"/>
    <m/>
    <s v="7218|JA2581_1001"/>
    <n v="21"/>
    <s v="-"/>
    <m/>
    <s v="YES"/>
    <n v="2"/>
    <m/>
    <s v=""/>
    <n v="0"/>
    <s v="X"/>
    <n v="1"/>
    <s v=""/>
    <s v=""/>
    <s v=""/>
    <s v=""/>
    <n v="6"/>
    <n v="0"/>
    <m/>
    <n v="-557"/>
    <n v="0"/>
    <s v=""/>
    <s v=""/>
  </r>
  <r>
    <n v="711"/>
    <s v="1214101933621"/>
    <s v="CNC CIR  14-19 (19H) MS3470L14-19S"/>
    <s v="1800108782"/>
    <s v="450"/>
    <d v="2024-06-14T00:00:00"/>
    <s v=""/>
    <s v="4200569250"/>
    <s v="110"/>
    <d v="2024-07-03T00:00:00"/>
    <d v="2024-07-04T00:00:00"/>
    <s v=""/>
    <d v="2024-07-21T00:00:00"/>
    <n v="55"/>
    <n v="8"/>
    <s v="Liberado"/>
    <n v="1"/>
    <n v="1"/>
    <n v="2"/>
    <n v="0"/>
    <n v="1"/>
    <n v="1"/>
    <s v="X"/>
    <s v="0.00"/>
    <s v=""/>
    <x v="41"/>
    <s v="MILITARY STANDARDS"/>
    <s v="MS3470L14-19S"/>
    <s v=""/>
    <n v="0"/>
    <n v="0"/>
    <m/>
    <s v="7218|JA2581_1001"/>
    <n v="18"/>
    <s v="-"/>
    <m/>
    <s v="YES"/>
    <n v="2"/>
    <m/>
    <s v=""/>
    <n v="0"/>
    <s v="X"/>
    <n v="1"/>
    <s v=""/>
    <s v=""/>
    <s v=""/>
    <s v=""/>
    <n v="6"/>
    <n v="0"/>
    <m/>
    <n v="-558"/>
    <n v="0"/>
    <s v=""/>
    <s v=""/>
  </r>
  <r>
    <n v="712"/>
    <s v="1214105330530"/>
    <s v="CNC CIR 18-53 53H RECPT WALL EL-NI ROT-N"/>
    <s v="1800108782"/>
    <s v="460"/>
    <d v="2024-06-14T00:00:00"/>
    <s v=""/>
    <s v="4200569250"/>
    <s v="120"/>
    <d v="2024-07-03T00:00:00"/>
    <d v="2024-07-04T00:00:00"/>
    <s v=""/>
    <d v="2024-07-21T00:00:00"/>
    <n v="40"/>
    <n v="8"/>
    <s v="Liberado"/>
    <n v="1"/>
    <n v="1"/>
    <n v="1"/>
    <n v="0"/>
    <n v="1"/>
    <n v="0"/>
    <s v="X"/>
    <s v="0.00"/>
    <s v=""/>
    <x v="41"/>
    <s v="MILITARY STANDARDS"/>
    <s v="MS27472E18F53S"/>
    <s v=""/>
    <n v="0"/>
    <n v="0"/>
    <m/>
    <s v="7218|JA2581_1001"/>
    <n v="18"/>
    <s v="-"/>
    <m/>
    <s v="YES"/>
    <n v="1"/>
    <m/>
    <s v=""/>
    <n v="0"/>
    <s v="X"/>
    <n v="1"/>
    <s v=""/>
    <s v=""/>
    <s v=""/>
    <s v=""/>
    <n v="6"/>
    <n v="0"/>
    <m/>
    <n v="-558"/>
    <n v="0"/>
    <s v=""/>
    <s v=""/>
  </r>
  <r>
    <n v="713"/>
    <s v="1214200430721"/>
    <s v="CNC CIR 13-4   4H PLUG D38999/26ZC4SN"/>
    <s v="1800108782"/>
    <s v="470"/>
    <d v="2024-06-14T00:00:00"/>
    <s v=""/>
    <s v="4200569022"/>
    <s v="240"/>
    <d v="2024-07-02T00:00:00"/>
    <s v=""/>
    <s v="BORR"/>
    <d v="2024-07-15T00:00:00"/>
    <n v="60"/>
    <n v="8"/>
    <s v=""/>
    <n v="9"/>
    <n v="9"/>
    <n v="0"/>
    <n v="9"/>
    <n v="0"/>
    <n v="0"/>
    <s v=""/>
    <s v="678.51"/>
    <s v=""/>
    <x v="15"/>
    <s v="MILITARY SPECS."/>
    <s v="D38999/26ZC4SN"/>
    <s v=""/>
    <n v="0"/>
    <n v="0"/>
    <m/>
    <s v="7218|JA2581_1001"/>
    <n v="13"/>
    <s v="-"/>
    <m/>
    <s v=""/>
    <s v=""/>
    <m/>
    <s v=""/>
    <n v="0"/>
    <s v=""/>
    <n v="0"/>
    <s v=""/>
    <s v=""/>
    <s v=""/>
    <s v=""/>
    <n v="6"/>
    <n v="1"/>
    <m/>
    <n v="-564"/>
    <n v="0"/>
    <s v=""/>
    <s v=""/>
  </r>
  <r>
    <n v="714"/>
    <s v="1214200430721"/>
    <s v="CNC CIR 13-4   4H PLUG D38999/26ZC4SN"/>
    <s v="1800108782"/>
    <s v="470"/>
    <d v="2024-06-14T00:00:00"/>
    <s v=""/>
    <s v="4200569161"/>
    <s v="190"/>
    <d v="2024-07-02T00:00:00"/>
    <d v="2024-07-04T00:00:00"/>
    <s v=""/>
    <d v="2024-07-15T00:00:00"/>
    <n v="60"/>
    <n v="8"/>
    <s v="Liberado"/>
    <n v="9"/>
    <n v="9"/>
    <n v="9"/>
    <n v="0"/>
    <n v="9"/>
    <n v="0"/>
    <s v="X"/>
    <s v="0.00"/>
    <s v=""/>
    <x v="43"/>
    <s v="MILITARY SPECS."/>
    <s v="D38999/26ZC4SN"/>
    <s v=""/>
    <n v="0"/>
    <n v="0"/>
    <m/>
    <s v="7218|JA2581_1001"/>
    <n v="13"/>
    <s v="-"/>
    <m/>
    <s v="YES"/>
    <n v="9"/>
    <m/>
    <s v=""/>
    <n v="0"/>
    <s v="X"/>
    <n v="1"/>
    <s v=""/>
    <s v=""/>
    <s v=""/>
    <s v=""/>
    <n v="6"/>
    <n v="0"/>
    <m/>
    <n v="-564"/>
    <n v="0"/>
    <s v=""/>
    <s v=""/>
  </r>
  <r>
    <n v="715"/>
    <s v="1214201130020"/>
    <s v="CNC CIR 19-11S/H PLUG RECT AL ZN/NI R-N"/>
    <s v="1800108782"/>
    <s v="480"/>
    <d v="2024-06-14T00:00:00"/>
    <s v=""/>
    <s v="4200569161"/>
    <s v="200"/>
    <d v="2024-07-02T00:00:00"/>
    <d v="2024-07-04T00:00:00"/>
    <s v=""/>
    <d v="2024-07-15T00:00:00"/>
    <n v="40"/>
    <n v="8"/>
    <s v="Liberado"/>
    <n v="1"/>
    <n v="1"/>
    <n v="1"/>
    <n v="0"/>
    <n v="1"/>
    <n v="0"/>
    <s v="X"/>
    <s v="0.00"/>
    <s v=""/>
    <x v="43"/>
    <s v="MILITARY SPECS."/>
    <s v="D38999/26ZF11SN"/>
    <s v=""/>
    <n v="0"/>
    <n v="0"/>
    <m/>
    <s v="7218|JA2581_1001"/>
    <n v="13"/>
    <s v="-"/>
    <m/>
    <s v="YES"/>
    <n v="1"/>
    <m/>
    <s v=""/>
    <n v="0"/>
    <s v="X"/>
    <n v="1"/>
    <s v=""/>
    <s v=""/>
    <s v=""/>
    <s v=""/>
    <n v="6"/>
    <n v="0"/>
    <m/>
    <n v="-564"/>
    <n v="0"/>
    <s v=""/>
    <s v=""/>
  </r>
  <r>
    <n v="716"/>
    <s v="1214201130020"/>
    <s v="CNC CIR 19-11S/H PLUG RECT AL ZN/NI R-N"/>
    <s v="1800108782"/>
    <s v="480"/>
    <d v="2024-06-14T00:00:00"/>
    <s v=""/>
    <s v="4200569022"/>
    <s v="250"/>
    <d v="2024-07-02T00:00:00"/>
    <s v=""/>
    <s v="BORR"/>
    <d v="2024-07-15T00:00:00"/>
    <n v="40"/>
    <n v="8"/>
    <s v=""/>
    <n v="1"/>
    <n v="1"/>
    <n v="0"/>
    <n v="1"/>
    <n v="0"/>
    <n v="0"/>
    <s v=""/>
    <s v="148.20"/>
    <s v=""/>
    <x v="15"/>
    <s v="MILITARY SPECS."/>
    <s v="D38999/26ZF11SN"/>
    <s v=""/>
    <n v="0"/>
    <n v="0"/>
    <m/>
    <s v="7218|JA2581_1001"/>
    <n v="13"/>
    <s v="-"/>
    <m/>
    <s v=""/>
    <s v=""/>
    <m/>
    <s v=""/>
    <n v="0"/>
    <s v=""/>
    <n v="0"/>
    <s v=""/>
    <s v=""/>
    <s v=""/>
    <s v=""/>
    <n v="6"/>
    <n v="1"/>
    <m/>
    <n v="-564"/>
    <n v="0"/>
    <s v=""/>
    <s v=""/>
  </r>
  <r>
    <n v="717"/>
    <s v="1214201930820"/>
    <s v="CNC CIR 15-19 19H PLUG RECT ZN/NI ROT-N"/>
    <s v="1800108782"/>
    <s v="490"/>
    <d v="2024-06-14T00:00:00"/>
    <s v=""/>
    <s v="4200569161"/>
    <s v="210"/>
    <d v="2024-07-02T00:00:00"/>
    <d v="2024-07-04T00:00:00"/>
    <s v=""/>
    <d v="2024-07-15T00:00:00"/>
    <n v="40"/>
    <n v="8"/>
    <s v="Liberado"/>
    <n v="1"/>
    <n v="1"/>
    <n v="1"/>
    <n v="0"/>
    <n v="1"/>
    <n v="0"/>
    <s v="X"/>
    <s v="0.00"/>
    <s v=""/>
    <x v="43"/>
    <s v="MILITARY SPECS."/>
    <s v="D38999/26ZD19SN"/>
    <s v=""/>
    <n v="0"/>
    <n v="0"/>
    <m/>
    <s v="7218|JA2581_1001"/>
    <n v="13"/>
    <s v="-"/>
    <m/>
    <s v="YES"/>
    <n v="1"/>
    <m/>
    <s v=""/>
    <n v="0"/>
    <s v="X"/>
    <n v="1"/>
    <s v=""/>
    <s v=""/>
    <s v=""/>
    <s v=""/>
    <n v="6"/>
    <n v="0"/>
    <m/>
    <n v="-564"/>
    <n v="0"/>
    <s v=""/>
    <s v=""/>
  </r>
  <r>
    <n v="718"/>
    <s v="1214201930820"/>
    <s v="CNC CIR 15-19 19H PLUG RECT ZN/NI ROT-N"/>
    <s v="1800108782"/>
    <s v="490"/>
    <d v="2024-06-14T00:00:00"/>
    <s v=""/>
    <s v="4200569022"/>
    <s v="260"/>
    <d v="2024-07-02T00:00:00"/>
    <s v=""/>
    <s v="BORR"/>
    <d v="2024-07-15T00:00:00"/>
    <n v="40"/>
    <n v="8"/>
    <s v=""/>
    <n v="1"/>
    <n v="1"/>
    <n v="0"/>
    <n v="1"/>
    <n v="0"/>
    <n v="0"/>
    <s v=""/>
    <s v="121.83"/>
    <s v=""/>
    <x v="15"/>
    <s v="MILITARY SPECS."/>
    <s v="D38999/26ZD19SN"/>
    <s v=""/>
    <n v="0"/>
    <n v="0"/>
    <m/>
    <s v="7218|JA2581_1001"/>
    <n v="13"/>
    <s v="-"/>
    <m/>
    <s v=""/>
    <s v=""/>
    <m/>
    <s v=""/>
    <n v="0"/>
    <s v=""/>
    <n v="0"/>
    <s v=""/>
    <s v=""/>
    <s v=""/>
    <s v=""/>
    <n v="6"/>
    <n v="1"/>
    <m/>
    <n v="-564"/>
    <n v="0"/>
    <s v=""/>
    <s v=""/>
  </r>
  <r>
    <n v="719"/>
    <s v="1214201931820"/>
    <s v="CNC CIR 15-19 19H PLUG RECT ZN/NI ROT-A"/>
    <s v="1800108782"/>
    <s v="500"/>
    <d v="2024-06-14T00:00:00"/>
    <s v=""/>
    <s v="4200569161"/>
    <s v="220"/>
    <d v="2024-07-02T00:00:00"/>
    <d v="2024-07-04T00:00:00"/>
    <s v=""/>
    <d v="2024-07-15T00:00:00"/>
    <n v="40"/>
    <n v="8"/>
    <s v="Liberado"/>
    <n v="1"/>
    <n v="1"/>
    <n v="1"/>
    <n v="0"/>
    <n v="1"/>
    <n v="0"/>
    <s v="X"/>
    <s v="0.00"/>
    <s v=""/>
    <x v="43"/>
    <s v="MILITARY SPECS."/>
    <s v="D38999/26ZD19SA"/>
    <s v=""/>
    <n v="0"/>
    <n v="0"/>
    <m/>
    <s v="7218|JA2581_1001"/>
    <n v="13"/>
    <s v="-"/>
    <m/>
    <s v="YES"/>
    <n v="1"/>
    <m/>
    <s v=""/>
    <n v="0"/>
    <s v="X"/>
    <n v="1"/>
    <s v=""/>
    <s v=""/>
    <s v=""/>
    <s v=""/>
    <n v="6"/>
    <n v="0"/>
    <m/>
    <n v="-564"/>
    <n v="0"/>
    <s v=""/>
    <s v=""/>
  </r>
  <r>
    <n v="720"/>
    <s v="1214201931820"/>
    <s v="CNC CIR 15-19 19H PLUG RECT ZN/NI ROT-A"/>
    <s v="1800108782"/>
    <s v="500"/>
    <d v="2024-06-14T00:00:00"/>
    <s v=""/>
    <s v="4200569022"/>
    <s v="270"/>
    <d v="2024-07-02T00:00:00"/>
    <s v=""/>
    <s v="BORR"/>
    <d v="2024-07-15T00:00:00"/>
    <n v="40"/>
    <n v="8"/>
    <s v=""/>
    <n v="1"/>
    <n v="1"/>
    <n v="0"/>
    <n v="1"/>
    <n v="0"/>
    <n v="0"/>
    <s v=""/>
    <s v="112.83"/>
    <s v=""/>
    <x v="15"/>
    <s v="MILITARY SPECS."/>
    <s v="D38999/26ZD19SA"/>
    <s v=""/>
    <n v="0"/>
    <n v="0"/>
    <m/>
    <s v="7218|JA2581_1001"/>
    <n v="13"/>
    <s v="-"/>
    <m/>
    <s v=""/>
    <s v=""/>
    <m/>
    <s v=""/>
    <n v="0"/>
    <s v=""/>
    <n v="0"/>
    <s v=""/>
    <s v=""/>
    <s v=""/>
    <s v=""/>
    <n v="6"/>
    <n v="1"/>
    <m/>
    <n v="-564"/>
    <n v="0"/>
    <s v=""/>
    <s v=""/>
  </r>
  <r>
    <n v="721"/>
    <s v="1214204130820"/>
    <s v="CNC CIR 21-41 41H PLUG RECT ZN/NI ROT-N"/>
    <s v="1800108782"/>
    <s v="510"/>
    <d v="2024-06-14T00:00:00"/>
    <s v=""/>
    <s v="4200569161"/>
    <s v="230"/>
    <d v="2024-07-02T00:00:00"/>
    <d v="2024-07-04T00:00:00"/>
    <s v=""/>
    <d v="2024-07-15T00:00:00"/>
    <n v="40"/>
    <n v="8"/>
    <s v="Liberado"/>
    <n v="4"/>
    <n v="4"/>
    <n v="4"/>
    <n v="0"/>
    <n v="4"/>
    <n v="0"/>
    <s v="X"/>
    <s v="0.00"/>
    <s v=""/>
    <x v="43"/>
    <s v="MILITARY SPECS."/>
    <s v="D38999/26ZG41SN"/>
    <s v=""/>
    <n v="0"/>
    <n v="0"/>
    <m/>
    <s v="7218|JA2581_1001"/>
    <n v="13"/>
    <s v="-"/>
    <m/>
    <s v="YES"/>
    <n v="4"/>
    <m/>
    <s v=""/>
    <n v="0"/>
    <s v="X"/>
    <n v="1"/>
    <s v=""/>
    <s v=""/>
    <s v=""/>
    <s v=""/>
    <n v="6"/>
    <n v="0"/>
    <m/>
    <n v="-564"/>
    <n v="0"/>
    <s v=""/>
    <s v=""/>
  </r>
  <r>
    <n v="722"/>
    <s v="1214204130820"/>
    <s v="CNC CIR 21-41 41H PLUG RECT ZN/NI ROT-N"/>
    <s v="1800108782"/>
    <s v="510"/>
    <d v="2024-06-14T00:00:00"/>
    <s v=""/>
    <s v="4200569022"/>
    <s v="280"/>
    <d v="2024-07-02T00:00:00"/>
    <s v=""/>
    <s v="BORR"/>
    <d v="2024-07-15T00:00:00"/>
    <n v="40"/>
    <n v="8"/>
    <s v=""/>
    <n v="4"/>
    <n v="4"/>
    <n v="0"/>
    <n v="4"/>
    <n v="0"/>
    <n v="0"/>
    <s v=""/>
    <s v="474.20"/>
    <s v=""/>
    <x v="15"/>
    <s v="MILITARY SPECS."/>
    <s v="D38999/26ZG41SN"/>
    <s v=""/>
    <n v="0"/>
    <n v="0"/>
    <m/>
    <s v="7218|JA2581_1001"/>
    <n v="13"/>
    <s v="-"/>
    <m/>
    <s v=""/>
    <s v=""/>
    <m/>
    <s v=""/>
    <n v="0"/>
    <s v=""/>
    <n v="0"/>
    <s v=""/>
    <s v=""/>
    <s v=""/>
    <s v=""/>
    <n v="6"/>
    <n v="1"/>
    <m/>
    <n v="-564"/>
    <n v="0"/>
    <s v=""/>
    <s v=""/>
  </r>
  <r>
    <n v="723"/>
    <s v="1214205530820"/>
    <s v="CNC CIR 23-55 55H PLUG RECT ZN/NI ROT-N"/>
    <s v="1800108782"/>
    <s v="520"/>
    <d v="2024-06-14T00:00:00"/>
    <s v=""/>
    <s v="4200569161"/>
    <s v="240"/>
    <d v="2024-07-02T00:00:00"/>
    <d v="2024-07-04T00:00:00"/>
    <s v=""/>
    <d v="2024-07-15T00:00:00"/>
    <n v="40"/>
    <n v="8"/>
    <s v="Liberado"/>
    <n v="1"/>
    <n v="1"/>
    <n v="1"/>
    <n v="0"/>
    <n v="1"/>
    <n v="0"/>
    <s v="X"/>
    <s v="0.00"/>
    <s v=""/>
    <x v="43"/>
    <s v="MILITARY SPECS."/>
    <s v="D38999/26ZH55SN"/>
    <s v=""/>
    <n v="0"/>
    <n v="0"/>
    <m/>
    <s v="7218|JA2581_1001"/>
    <n v="13"/>
    <s v="-"/>
    <m/>
    <s v="YES"/>
    <n v="1"/>
    <m/>
    <s v=""/>
    <n v="0"/>
    <s v="X"/>
    <n v="1"/>
    <s v=""/>
    <s v=""/>
    <s v=""/>
    <s v=""/>
    <n v="6"/>
    <n v="0"/>
    <m/>
    <n v="-564"/>
    <n v="0"/>
    <s v=""/>
    <s v=""/>
  </r>
  <r>
    <n v="724"/>
    <s v="1214205530820"/>
    <s v="CNC CIR 23-55 55H PLUG RECT ZN/NI ROT-N"/>
    <s v="1800108782"/>
    <s v="520"/>
    <d v="2024-06-14T00:00:00"/>
    <s v=""/>
    <s v="4200569022"/>
    <s v="290"/>
    <d v="2024-07-02T00:00:00"/>
    <s v=""/>
    <s v="BORR"/>
    <d v="2024-07-15T00:00:00"/>
    <n v="40"/>
    <n v="8"/>
    <s v=""/>
    <n v="1"/>
    <n v="1"/>
    <n v="0"/>
    <n v="1"/>
    <n v="0"/>
    <n v="0"/>
    <s v=""/>
    <s v="173.31"/>
    <s v=""/>
    <x v="15"/>
    <s v="MILITARY SPECS."/>
    <s v="D38999/26ZH55SN"/>
    <s v=""/>
    <n v="0"/>
    <n v="0"/>
    <m/>
    <s v="7218|JA2581_1001"/>
    <n v="13"/>
    <s v="-"/>
    <m/>
    <s v=""/>
    <s v=""/>
    <m/>
    <s v=""/>
    <n v="0"/>
    <s v=""/>
    <n v="0"/>
    <s v=""/>
    <s v=""/>
    <s v=""/>
    <s v=""/>
    <n v="6"/>
    <n v="1"/>
    <m/>
    <n v="-564"/>
    <n v="0"/>
    <s v=""/>
    <s v=""/>
  </r>
  <r>
    <n v="725"/>
    <s v="1214300431820"/>
    <s v="CNC CIR 13-04 4H RECEPT CRMP ZN/NI ROT-N"/>
    <s v="1800108782"/>
    <s v="530"/>
    <d v="2024-06-14T00:00:00"/>
    <s v=""/>
    <s v="4200569161"/>
    <s v="250"/>
    <d v="2024-07-02T00:00:00"/>
    <d v="2024-07-04T00:00:00"/>
    <s v=""/>
    <d v="2024-07-15T00:00:00"/>
    <n v="40"/>
    <n v="8"/>
    <s v="Liberado"/>
    <n v="2"/>
    <n v="2"/>
    <n v="2"/>
    <n v="0"/>
    <n v="2"/>
    <n v="0"/>
    <s v="X"/>
    <s v="0.00"/>
    <s v=""/>
    <x v="43"/>
    <s v="MILITARY SPECS."/>
    <s v="D38999/20ZC4SN"/>
    <s v=""/>
    <n v="0"/>
    <n v="0"/>
    <m/>
    <s v="7218|JA2581_1001"/>
    <n v="13"/>
    <s v="-"/>
    <m/>
    <s v="YES"/>
    <n v="2"/>
    <m/>
    <s v=""/>
    <n v="0"/>
    <s v="X"/>
    <n v="1"/>
    <s v=""/>
    <s v=""/>
    <s v=""/>
    <s v=""/>
    <n v="6"/>
    <n v="0"/>
    <m/>
    <n v="-564"/>
    <n v="0"/>
    <s v=""/>
    <s v=""/>
  </r>
  <r>
    <n v="726"/>
    <s v="1214300431820"/>
    <s v="CNC CIR 13-04 4H RECEPT CRMP ZN/NI ROT-N"/>
    <s v="1800108782"/>
    <s v="530"/>
    <d v="2024-06-14T00:00:00"/>
    <s v=""/>
    <s v="4200569022"/>
    <s v="300"/>
    <d v="2024-07-02T00:00:00"/>
    <s v=""/>
    <s v="BORR"/>
    <d v="2024-07-15T00:00:00"/>
    <n v="40"/>
    <n v="8"/>
    <s v=""/>
    <n v="2"/>
    <n v="2"/>
    <n v="0"/>
    <n v="2"/>
    <n v="0"/>
    <n v="0"/>
    <s v=""/>
    <s v="156.68"/>
    <s v=""/>
    <x v="15"/>
    <s v="MILITARY SPECS."/>
    <s v="D38999/20ZC4SN"/>
    <s v=""/>
    <n v="0"/>
    <n v="0"/>
    <m/>
    <s v="7218|JA2581_1001"/>
    <n v="13"/>
    <s v="-"/>
    <m/>
    <s v=""/>
    <s v=""/>
    <m/>
    <s v=""/>
    <n v="0"/>
    <s v=""/>
    <n v="0"/>
    <s v=""/>
    <s v=""/>
    <s v=""/>
    <s v=""/>
    <n v="6"/>
    <n v="1"/>
    <m/>
    <n v="-564"/>
    <n v="0"/>
    <s v=""/>
    <s v=""/>
  </r>
  <r>
    <n v="727"/>
    <s v="1214300631720"/>
    <s v="CNC CIR 09-35 6H RECEPT CRMP ZN/NI ROT-N"/>
    <s v="1800108782"/>
    <s v="540"/>
    <d v="2024-06-14T00:00:00"/>
    <s v=""/>
    <s v="4200569161"/>
    <s v="260"/>
    <d v="2024-07-02T00:00:00"/>
    <d v="2024-07-04T00:00:00"/>
    <s v=""/>
    <d v="2024-07-15T00:00:00"/>
    <n v="40"/>
    <n v="8"/>
    <s v="Liberado"/>
    <n v="1"/>
    <n v="1"/>
    <n v="1"/>
    <n v="0"/>
    <n v="1"/>
    <n v="0"/>
    <s v="X"/>
    <s v="0.00"/>
    <s v=""/>
    <x v="43"/>
    <s v="MILITARY SPECS."/>
    <s v="D38999/20ZA35SN"/>
    <s v=""/>
    <n v="0"/>
    <n v="0"/>
    <m/>
    <s v="7218|JA2581_1001"/>
    <n v="13"/>
    <s v="-"/>
    <m/>
    <s v="YES"/>
    <n v="1"/>
    <m/>
    <s v=""/>
    <n v="0"/>
    <s v="X"/>
    <n v="1"/>
    <s v=""/>
    <s v=""/>
    <s v=""/>
    <s v=""/>
    <n v="6"/>
    <n v="0"/>
    <m/>
    <n v="-564"/>
    <n v="0"/>
    <s v=""/>
    <s v=""/>
  </r>
  <r>
    <n v="728"/>
    <s v="1214300631720"/>
    <s v="CNC CIR 09-35 6H RECEPT CRMP ZN/NI ROT-N"/>
    <s v="1800108782"/>
    <s v="540"/>
    <d v="2024-06-14T00:00:00"/>
    <s v=""/>
    <s v="4200569022"/>
    <s v="310"/>
    <d v="2024-07-02T00:00:00"/>
    <s v=""/>
    <s v="BORR"/>
    <d v="2024-07-15T00:00:00"/>
    <n v="40"/>
    <n v="8"/>
    <s v=""/>
    <n v="1"/>
    <n v="1"/>
    <n v="0"/>
    <n v="1"/>
    <n v="0"/>
    <n v="0"/>
    <s v=""/>
    <s v="46.24"/>
    <s v=""/>
    <x v="15"/>
    <s v="MILITARY SPECS."/>
    <s v="D38999/20ZA35SN"/>
    <s v=""/>
    <n v="0"/>
    <n v="0"/>
    <m/>
    <s v="7218|JA2581_1001"/>
    <n v="13"/>
    <s v="-"/>
    <m/>
    <s v=""/>
    <s v=""/>
    <m/>
    <s v=""/>
    <n v="0"/>
    <s v=""/>
    <n v="0"/>
    <s v=""/>
    <s v=""/>
    <s v=""/>
    <s v=""/>
    <n v="6"/>
    <n v="1"/>
    <m/>
    <n v="-564"/>
    <n v="0"/>
    <s v=""/>
    <s v=""/>
  </r>
  <r>
    <n v="729"/>
    <s v="1214301130022"/>
    <s v="CNC CIR 19-11S/H RCPT RECT AL ZN/NI R-N"/>
    <s v="1800108782"/>
    <s v="550"/>
    <d v="2024-06-14T00:00:00"/>
    <s v=""/>
    <s v="4200569161"/>
    <s v="270"/>
    <d v="2024-07-02T00:00:00"/>
    <d v="2024-07-04T00:00:00"/>
    <s v=""/>
    <d v="2024-07-15T00:00:00"/>
    <n v="40"/>
    <n v="8"/>
    <s v="Liberado"/>
    <n v="1"/>
    <n v="1"/>
    <n v="1"/>
    <n v="0"/>
    <n v="1"/>
    <n v="0"/>
    <s v="X"/>
    <s v="0.00"/>
    <s v=""/>
    <x v="43"/>
    <s v="MILITARY SPECS."/>
    <s v="D38999/20ZF11SN"/>
    <s v=""/>
    <n v="0"/>
    <n v="0"/>
    <m/>
    <s v="7218|JA2581_1001"/>
    <n v="13"/>
    <s v="-"/>
    <m/>
    <s v="YES"/>
    <n v="1"/>
    <m/>
    <s v=""/>
    <n v="0"/>
    <s v="X"/>
    <n v="1"/>
    <s v=""/>
    <s v=""/>
    <s v=""/>
    <s v=""/>
    <n v="6"/>
    <n v="0"/>
    <m/>
    <n v="-564"/>
    <n v="0"/>
    <s v=""/>
    <s v=""/>
  </r>
  <r>
    <n v="730"/>
    <s v="1214301130022"/>
    <s v="CNC CIR 19-11S/H RCPT RECT AL ZN/NI R-N"/>
    <s v="1800108782"/>
    <s v="550"/>
    <d v="2024-06-14T00:00:00"/>
    <s v=""/>
    <s v="4200569022"/>
    <s v="320"/>
    <d v="2024-07-02T00:00:00"/>
    <s v=""/>
    <s v="BORR"/>
    <d v="2024-07-15T00:00:00"/>
    <n v="40"/>
    <n v="8"/>
    <s v=""/>
    <n v="1"/>
    <n v="1"/>
    <n v="0"/>
    <n v="1"/>
    <n v="0"/>
    <n v="0"/>
    <s v=""/>
    <s v="159.46"/>
    <s v=""/>
    <x v="15"/>
    <s v="MILITARY SPECS."/>
    <s v="D38999/20ZF11SN"/>
    <s v=""/>
    <n v="0"/>
    <n v="0"/>
    <m/>
    <s v="7218|JA2581_1001"/>
    <n v="13"/>
    <s v="-"/>
    <m/>
    <s v=""/>
    <s v=""/>
    <m/>
    <s v=""/>
    <n v="0"/>
    <s v=""/>
    <n v="0"/>
    <s v=""/>
    <s v=""/>
    <s v=""/>
    <s v=""/>
    <n v="6"/>
    <n v="1"/>
    <m/>
    <n v="-564"/>
    <n v="0"/>
    <s v=""/>
    <s v=""/>
  </r>
  <r>
    <n v="731"/>
    <s v="1214301130620"/>
    <s v="CNC CIR 21-11 11H RECEP WALL CRIMP ROT-N"/>
    <s v="1800108782"/>
    <s v="560"/>
    <d v="2024-06-14T00:00:00"/>
    <s v=""/>
    <s v="4200569161"/>
    <s v="280"/>
    <d v="2024-07-02T00:00:00"/>
    <d v="2024-07-04T00:00:00"/>
    <s v=""/>
    <d v="2024-07-15T00:00:00"/>
    <n v="40"/>
    <n v="8"/>
    <s v="Liberado"/>
    <n v="1"/>
    <n v="1"/>
    <n v="1"/>
    <n v="0"/>
    <n v="1"/>
    <n v="0"/>
    <s v="X"/>
    <s v="0.00"/>
    <s v=""/>
    <x v="43"/>
    <s v="MILITARY SPECS."/>
    <s v="D38999/20ZG11SN"/>
    <s v=""/>
    <n v="0"/>
    <n v="0"/>
    <m/>
    <s v="7218|JA2581_1001"/>
    <n v="13"/>
    <s v="-"/>
    <m/>
    <s v="YES"/>
    <n v="1"/>
    <m/>
    <s v=""/>
    <n v="0"/>
    <s v="X"/>
    <n v="1"/>
    <s v=""/>
    <s v=""/>
    <s v=""/>
    <s v=""/>
    <n v="6"/>
    <n v="0"/>
    <m/>
    <n v="-564"/>
    <n v="0"/>
    <s v=""/>
    <s v=""/>
  </r>
</pivotCacheRecords>
</file>

<file path=xl/pivotCache/pivotCacheRecords6.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31">
  <r>
    <s v=""/>
    <s v=""/>
    <s v=""/>
    <x v="0"/>
  </r>
  <r>
    <s v=""/>
    <s v=""/>
    <s v=""/>
    <x v="0"/>
  </r>
  <r>
    <s v=""/>
    <s v=""/>
    <s v=""/>
    <x v="0"/>
  </r>
  <r>
    <s v=""/>
    <s v=""/>
    <s v=""/>
    <x v="0"/>
  </r>
  <r>
    <s v=""/>
    <s v=""/>
    <s v=""/>
    <x v="0"/>
  </r>
  <r>
    <s v=""/>
    <s v=""/>
    <s v=""/>
    <x v="0"/>
  </r>
  <r>
    <s v=""/>
    <s v=""/>
    <s v=""/>
    <x v="0"/>
  </r>
  <r>
    <s v=""/>
    <s v=""/>
    <s v=""/>
    <x v="0"/>
  </r>
  <r>
    <s v=""/>
    <s v=""/>
    <s v=""/>
    <x v="0"/>
  </r>
  <r>
    <s v=""/>
    <s v=""/>
    <s v=""/>
    <x v="0"/>
  </r>
  <r>
    <s v=""/>
    <s v=""/>
    <s v=""/>
    <x v="0"/>
  </r>
  <r>
    <s v=""/>
    <s v=""/>
    <s v=""/>
    <x v="0"/>
  </r>
  <r>
    <s v=""/>
    <s v=""/>
    <s v=""/>
    <x v="0"/>
  </r>
  <r>
    <s v=""/>
    <s v=""/>
    <s v=""/>
    <x v="0"/>
  </r>
  <r>
    <s v=""/>
    <s v=""/>
    <s v=""/>
    <x v="0"/>
  </r>
  <r>
    <s v=""/>
    <s v=""/>
    <s v=""/>
    <x v="0"/>
  </r>
  <r>
    <s v=""/>
    <s v=""/>
    <s v=""/>
    <x v="0"/>
  </r>
  <r>
    <s v=""/>
    <s v=""/>
    <s v=""/>
    <x v="0"/>
  </r>
  <r>
    <s v=""/>
    <s v=""/>
    <s v=""/>
    <x v="0"/>
  </r>
  <r>
    <s v=""/>
    <s v=""/>
    <s v=""/>
    <x v="0"/>
  </r>
  <r>
    <s v=""/>
    <s v=""/>
    <s v=""/>
    <x v="0"/>
  </r>
  <r>
    <s v=""/>
    <s v=""/>
    <s v=""/>
    <x v="0"/>
  </r>
  <r>
    <s v=""/>
    <s v=""/>
    <s v=""/>
    <x v="0"/>
  </r>
  <r>
    <s v=""/>
    <s v=""/>
    <s v=""/>
    <x v="0"/>
  </r>
  <r>
    <s v=""/>
    <s v=""/>
    <s v=""/>
    <x v="0"/>
  </r>
  <r>
    <s v=""/>
    <s v=""/>
    <s v=""/>
    <x v="0"/>
  </r>
  <r>
    <s v=""/>
    <s v=""/>
    <s v=""/>
    <x v="0"/>
  </r>
  <r>
    <s v=""/>
    <s v=""/>
    <s v=""/>
    <x v="0"/>
  </r>
  <r>
    <s v=""/>
    <s v=""/>
    <s v=""/>
    <x v="0"/>
  </r>
  <r>
    <s v=""/>
    <s v=""/>
    <s v=""/>
    <x v="0"/>
  </r>
  <r>
    <s v=""/>
    <s v=""/>
    <s v=""/>
    <x v="0"/>
  </r>
  <r>
    <s v=""/>
    <s v=""/>
    <s v=""/>
    <x v="0"/>
  </r>
  <r>
    <s v=""/>
    <s v=""/>
    <s v=""/>
    <x v="0"/>
  </r>
  <r>
    <s v=""/>
    <s v=""/>
    <s v=""/>
    <x v="0"/>
  </r>
  <r>
    <s v=""/>
    <s v=""/>
    <s v=""/>
    <x v="0"/>
  </r>
  <r>
    <s v=""/>
    <s v=""/>
    <s v=""/>
    <x v="0"/>
  </r>
  <r>
    <s v=""/>
    <s v=""/>
    <s v=""/>
    <x v="0"/>
  </r>
  <r>
    <s v=""/>
    <s v=""/>
    <s v=""/>
    <x v="0"/>
  </r>
  <r>
    <s v=""/>
    <s v=""/>
    <s v=""/>
    <x v="0"/>
  </r>
  <r>
    <s v=""/>
    <s v=""/>
    <s v=""/>
    <x v="0"/>
  </r>
  <r>
    <s v=""/>
    <s v=""/>
    <s v=""/>
    <x v="0"/>
  </r>
  <r>
    <s v=""/>
    <s v=""/>
    <s v=""/>
    <x v="0"/>
  </r>
  <r>
    <s v=""/>
    <s v=""/>
    <s v=""/>
    <x v="0"/>
  </r>
  <r>
    <s v=""/>
    <s v=""/>
    <s v=""/>
    <x v="0"/>
  </r>
  <r>
    <s v=""/>
    <s v=""/>
    <s v=""/>
    <x v="0"/>
  </r>
  <r>
    <s v=""/>
    <s v=""/>
    <s v=""/>
    <x v="0"/>
  </r>
  <r>
    <s v=""/>
    <s v=""/>
    <s v=""/>
    <x v="0"/>
  </r>
  <r>
    <s v=""/>
    <s v=""/>
    <s v=""/>
    <x v="0"/>
  </r>
  <r>
    <s v=""/>
    <s v=""/>
    <s v=""/>
    <x v="0"/>
  </r>
  <r>
    <s v=""/>
    <s v=""/>
    <s v=""/>
    <x v="0"/>
  </r>
  <r>
    <s v=""/>
    <s v=""/>
    <s v=""/>
    <x v="0"/>
  </r>
  <r>
    <s v=""/>
    <s v=""/>
    <s v=""/>
    <x v="0"/>
  </r>
  <r>
    <s v=""/>
    <s v=""/>
    <s v=""/>
    <x v="0"/>
  </r>
  <r>
    <s v=""/>
    <s v=""/>
    <s v=""/>
    <x v="0"/>
  </r>
  <r>
    <s v=""/>
    <s v=""/>
    <s v=""/>
    <x v="0"/>
  </r>
  <r>
    <s v=""/>
    <s v=""/>
    <s v=""/>
    <x v="0"/>
  </r>
  <r>
    <s v=""/>
    <s v=""/>
    <s v=""/>
    <x v="0"/>
  </r>
  <r>
    <s v=""/>
    <s v=""/>
    <s v=""/>
    <x v="0"/>
  </r>
  <r>
    <s v=""/>
    <s v=""/>
    <s v=""/>
    <x v="0"/>
  </r>
  <r>
    <s v=""/>
    <s v=""/>
    <s v=""/>
    <x v="0"/>
  </r>
  <r>
    <s v=""/>
    <s v=""/>
    <s v=""/>
    <x v="0"/>
  </r>
  <r>
    <s v=""/>
    <s v=""/>
    <s v=""/>
    <x v="0"/>
  </r>
  <r>
    <s v=""/>
    <s v=""/>
    <s v=""/>
    <x v="0"/>
  </r>
  <r>
    <s v=""/>
    <s v=""/>
    <s v=""/>
    <x v="0"/>
  </r>
  <r>
    <s v=""/>
    <s v=""/>
    <s v=""/>
    <x v="0"/>
  </r>
  <r>
    <s v=""/>
    <s v=""/>
    <s v=""/>
    <x v="1"/>
  </r>
  <r>
    <s v=""/>
    <s v=""/>
    <s v=""/>
    <x v="1"/>
  </r>
  <r>
    <s v=""/>
    <s v=""/>
    <s v=""/>
    <x v="1"/>
  </r>
  <r>
    <s v=""/>
    <s v=""/>
    <s v=""/>
    <x v="1"/>
  </r>
  <r>
    <s v=""/>
    <s v=""/>
    <s v=""/>
    <x v="1"/>
  </r>
  <r>
    <s v=""/>
    <s v=""/>
    <s v=""/>
    <x v="1"/>
  </r>
  <r>
    <s v=""/>
    <s v=""/>
    <s v=""/>
    <x v="1"/>
  </r>
  <r>
    <s v=""/>
    <s v=""/>
    <s v=""/>
    <x v="1"/>
  </r>
  <r>
    <s v=""/>
    <s v=""/>
    <s v=""/>
    <x v="1"/>
  </r>
  <r>
    <s v=""/>
    <s v=""/>
    <s v=""/>
    <x v="2"/>
  </r>
  <r>
    <s v=""/>
    <s v=""/>
    <s v=""/>
    <x v="2"/>
  </r>
  <r>
    <s v=""/>
    <s v=""/>
    <s v=""/>
    <x v="2"/>
  </r>
  <r>
    <s v=""/>
    <s v=""/>
    <s v=""/>
    <x v="3"/>
  </r>
  <r>
    <s v=""/>
    <s v=""/>
    <s v=""/>
    <x v="3"/>
  </r>
  <r>
    <s v=""/>
    <s v=""/>
    <s v=""/>
    <x v="3"/>
  </r>
  <r>
    <s v=""/>
    <s v=""/>
    <s v=""/>
    <x v="3"/>
  </r>
  <r>
    <s v=""/>
    <s v=""/>
    <s v=""/>
    <x v="3"/>
  </r>
  <r>
    <s v=""/>
    <s v=""/>
    <s v=""/>
    <x v="3"/>
  </r>
  <r>
    <s v=""/>
    <s v=""/>
    <s v=""/>
    <x v="3"/>
  </r>
  <r>
    <s v=""/>
    <s v=""/>
    <s v=""/>
    <x v="3"/>
  </r>
  <r>
    <s v=""/>
    <s v=""/>
    <s v=""/>
    <x v="3"/>
  </r>
  <r>
    <s v=""/>
    <s v=""/>
    <s v=""/>
    <x v="3"/>
  </r>
  <r>
    <s v=""/>
    <s v=""/>
    <s v=""/>
    <x v="3"/>
  </r>
  <r>
    <s v=""/>
    <s v=""/>
    <s v=""/>
    <x v="3"/>
  </r>
  <r>
    <s v=""/>
    <s v=""/>
    <s v=""/>
    <x v="3"/>
  </r>
  <r>
    <s v=""/>
    <s v=""/>
    <s v=""/>
    <x v="3"/>
  </r>
  <r>
    <s v=""/>
    <s v=""/>
    <s v=""/>
    <x v="3"/>
  </r>
  <r>
    <s v=""/>
    <s v=""/>
    <s v=""/>
    <x v="3"/>
  </r>
  <r>
    <s v=""/>
    <s v=""/>
    <s v=""/>
    <x v="3"/>
  </r>
  <r>
    <s v=""/>
    <s v=""/>
    <s v=""/>
    <x v="3"/>
  </r>
  <r>
    <s v=""/>
    <s v=""/>
    <s v=""/>
    <x v="3"/>
  </r>
  <r>
    <s v=""/>
    <s v=""/>
    <s v=""/>
    <x v="3"/>
  </r>
  <r>
    <s v=""/>
    <s v=""/>
    <s v=""/>
    <x v="3"/>
  </r>
  <r>
    <s v=""/>
    <s v=""/>
    <s v=""/>
    <x v="3"/>
  </r>
  <r>
    <s v=""/>
    <s v=""/>
    <s v=""/>
    <x v="3"/>
  </r>
  <r>
    <s v=""/>
    <s v=""/>
    <s v=""/>
    <x v="3"/>
  </r>
  <r>
    <s v=""/>
    <s v=""/>
    <s v=""/>
    <x v="3"/>
  </r>
  <r>
    <s v=""/>
    <s v=""/>
    <s v=""/>
    <x v="3"/>
  </r>
  <r>
    <s v=""/>
    <s v=""/>
    <s v=""/>
    <x v="3"/>
  </r>
  <r>
    <s v=""/>
    <s v=""/>
    <s v=""/>
    <x v="3"/>
  </r>
  <r>
    <s v=""/>
    <s v=""/>
    <s v=""/>
    <x v="3"/>
  </r>
  <r>
    <s v=""/>
    <s v=""/>
    <s v=""/>
    <x v="3"/>
  </r>
  <r>
    <s v=""/>
    <s v=""/>
    <s v=""/>
    <x v="3"/>
  </r>
  <r>
    <s v=""/>
    <s v=""/>
    <s v=""/>
    <x v="3"/>
  </r>
  <r>
    <s v=""/>
    <s v=""/>
    <s v=""/>
    <x v="3"/>
  </r>
  <r>
    <s v=""/>
    <s v=""/>
    <s v=""/>
    <x v="4"/>
  </r>
  <r>
    <s v=""/>
    <s v=""/>
    <s v=""/>
    <x v="4"/>
  </r>
  <r>
    <s v=""/>
    <s v=""/>
    <s v=""/>
    <x v="4"/>
  </r>
  <r>
    <s v=""/>
    <s v=""/>
    <s v=""/>
    <x v="4"/>
  </r>
  <r>
    <s v=""/>
    <s v=""/>
    <s v=""/>
    <x v="4"/>
  </r>
  <r>
    <s v=""/>
    <s v=""/>
    <s v=""/>
    <x v="4"/>
  </r>
  <r>
    <s v=""/>
    <s v=""/>
    <s v=""/>
    <x v="4"/>
  </r>
  <r>
    <s v=""/>
    <s v=""/>
    <s v=""/>
    <x v="4"/>
  </r>
  <r>
    <s v=""/>
    <s v=""/>
    <s v=""/>
    <x v="4"/>
  </r>
  <r>
    <s v=""/>
    <s v=""/>
    <s v=""/>
    <x v="4"/>
  </r>
  <r>
    <s v=""/>
    <s v=""/>
    <s v=""/>
    <x v="4"/>
  </r>
  <r>
    <s v=""/>
    <s v=""/>
    <s v=""/>
    <x v="4"/>
  </r>
  <r>
    <s v=""/>
    <s v=""/>
    <s v=""/>
    <x v="4"/>
  </r>
  <r>
    <s v=""/>
    <s v=""/>
    <s v=""/>
    <x v="4"/>
  </r>
  <r>
    <s v=""/>
    <s v=""/>
    <s v=""/>
    <x v="4"/>
  </r>
  <r>
    <s v=""/>
    <s v=""/>
    <s v=""/>
    <x v="4"/>
  </r>
  <r>
    <s v=""/>
    <s v=""/>
    <s v=""/>
    <x v="4"/>
  </r>
  <r>
    <s v=""/>
    <s v=""/>
    <s v=""/>
    <x v="4"/>
  </r>
  <r>
    <s v=""/>
    <s v=""/>
    <s v=""/>
    <x v="4"/>
  </r>
  <r>
    <s v=""/>
    <s v=""/>
    <s v=""/>
    <x v="4"/>
  </r>
  <r>
    <s v=""/>
    <s v=""/>
    <s v=""/>
    <x v="4"/>
  </r>
  <r>
    <s v=""/>
    <s v=""/>
    <s v=""/>
    <x v="4"/>
  </r>
  <r>
    <s v=""/>
    <s v=""/>
    <s v=""/>
    <x v="4"/>
  </r>
  <r>
    <s v=""/>
    <s v=""/>
    <s v=""/>
    <x v="4"/>
  </r>
  <r>
    <s v=""/>
    <s v=""/>
    <s v=""/>
    <x v="4"/>
  </r>
  <r>
    <s v=""/>
    <s v=""/>
    <s v=""/>
    <x v="4"/>
  </r>
  <r>
    <s v=""/>
    <s v=""/>
    <s v=""/>
    <x v="4"/>
  </r>
  <r>
    <s v=""/>
    <s v=""/>
    <s v=""/>
    <x v="4"/>
  </r>
  <r>
    <s v=""/>
    <s v=""/>
    <s v=""/>
    <x v="4"/>
  </r>
  <r>
    <s v=""/>
    <s v=""/>
    <s v=""/>
    <x v="4"/>
  </r>
  <r>
    <s v=""/>
    <s v=""/>
    <s v=""/>
    <x v="4"/>
  </r>
  <r>
    <s v=""/>
    <s v=""/>
    <s v=""/>
    <x v="4"/>
  </r>
  <r>
    <s v=""/>
    <s v=""/>
    <s v=""/>
    <x v="4"/>
  </r>
  <r>
    <s v=""/>
    <s v=""/>
    <s v=""/>
    <x v="4"/>
  </r>
  <r>
    <s v=""/>
    <s v=""/>
    <s v=""/>
    <x v="4"/>
  </r>
  <r>
    <s v=""/>
    <s v=""/>
    <s v=""/>
    <x v="4"/>
  </r>
  <r>
    <s v=""/>
    <s v=""/>
    <s v=""/>
    <x v="4"/>
  </r>
  <r>
    <s v=""/>
    <s v=""/>
    <s v=""/>
    <x v="4"/>
  </r>
  <r>
    <s v=""/>
    <s v=""/>
    <s v=""/>
    <x v="4"/>
  </r>
  <r>
    <s v=""/>
    <s v=""/>
    <s v=""/>
    <x v="4"/>
  </r>
  <r>
    <s v=""/>
    <s v=""/>
    <s v=""/>
    <x v="4"/>
  </r>
  <r>
    <s v=""/>
    <s v=""/>
    <s v=""/>
    <x v="4"/>
  </r>
  <r>
    <s v=""/>
    <s v=""/>
    <s v=""/>
    <x v="4"/>
  </r>
  <r>
    <s v=""/>
    <s v=""/>
    <s v=""/>
    <x v="4"/>
  </r>
  <r>
    <s v=""/>
    <s v=""/>
    <s v=""/>
    <x v="4"/>
  </r>
  <r>
    <s v=""/>
    <s v=""/>
    <s v=""/>
    <x v="4"/>
  </r>
  <r>
    <s v=""/>
    <s v=""/>
    <s v=""/>
    <x v="4"/>
  </r>
  <r>
    <s v=""/>
    <s v=""/>
    <s v=""/>
    <x v="4"/>
  </r>
  <r>
    <s v=""/>
    <s v=""/>
    <s v=""/>
    <x v="4"/>
  </r>
  <r>
    <s v=""/>
    <s v=""/>
    <s v=""/>
    <x v="4"/>
  </r>
  <r>
    <s v=""/>
    <s v=""/>
    <s v=""/>
    <x v="4"/>
  </r>
  <r>
    <s v=""/>
    <s v=""/>
    <s v=""/>
    <x v="4"/>
  </r>
  <r>
    <s v=""/>
    <s v=""/>
    <s v=""/>
    <x v="4"/>
  </r>
  <r>
    <s v=""/>
    <s v=""/>
    <s v=""/>
    <x v="4"/>
  </r>
  <r>
    <s v=""/>
    <s v=""/>
    <s v=""/>
    <x v="4"/>
  </r>
  <r>
    <s v=""/>
    <s v=""/>
    <s v=""/>
    <x v="4"/>
  </r>
  <r>
    <s v=""/>
    <s v=""/>
    <s v=""/>
    <x v="4"/>
  </r>
  <r>
    <s v=""/>
    <s v=""/>
    <s v=""/>
    <x v="4"/>
  </r>
  <r>
    <s v=""/>
    <s v=""/>
    <s v=""/>
    <x v="4"/>
  </r>
  <r>
    <s v=""/>
    <s v=""/>
    <s v=""/>
    <x v="4"/>
  </r>
  <r>
    <s v=""/>
    <s v=""/>
    <s v=""/>
    <x v="4"/>
  </r>
  <r>
    <s v=""/>
    <s v=""/>
    <s v=""/>
    <x v="4"/>
  </r>
  <r>
    <s v=""/>
    <s v=""/>
    <s v=""/>
    <x v="4"/>
  </r>
  <r>
    <s v=""/>
    <s v=""/>
    <s v=""/>
    <x v="4"/>
  </r>
  <r>
    <s v=""/>
    <s v=""/>
    <s v=""/>
    <x v="4"/>
  </r>
  <r>
    <s v=""/>
    <s v=""/>
    <s v=""/>
    <x v="4"/>
  </r>
  <r>
    <s v=""/>
    <s v=""/>
    <s v=""/>
    <x v="4"/>
  </r>
  <r>
    <s v=""/>
    <s v=""/>
    <s v=""/>
    <x v="4"/>
  </r>
  <r>
    <s v=""/>
    <s v=""/>
    <s v=""/>
    <x v="4"/>
  </r>
  <r>
    <s v=""/>
    <s v=""/>
    <s v=""/>
    <x v="4"/>
  </r>
  <r>
    <s v=""/>
    <s v=""/>
    <s v=""/>
    <x v="4"/>
  </r>
  <r>
    <s v=""/>
    <s v=""/>
    <s v=""/>
    <x v="4"/>
  </r>
  <r>
    <s v=""/>
    <s v=""/>
    <s v=""/>
    <x v="4"/>
  </r>
  <r>
    <s v=""/>
    <s v=""/>
    <s v=""/>
    <x v="4"/>
  </r>
  <r>
    <s v=""/>
    <s v=""/>
    <s v=""/>
    <x v="4"/>
  </r>
  <r>
    <s v=""/>
    <s v=""/>
    <s v=""/>
    <x v="4"/>
  </r>
  <r>
    <s v=""/>
    <s v=""/>
    <s v=""/>
    <x v="4"/>
  </r>
  <r>
    <s v=""/>
    <s v=""/>
    <s v=""/>
    <x v="4"/>
  </r>
  <r>
    <s v=""/>
    <s v=""/>
    <s v=""/>
    <x v="4"/>
  </r>
  <r>
    <s v=""/>
    <s v=""/>
    <s v=""/>
    <x v="4"/>
  </r>
  <r>
    <s v=""/>
    <s v=""/>
    <s v=""/>
    <x v="4"/>
  </r>
  <r>
    <s v=""/>
    <s v=""/>
    <s v=""/>
    <x v="5"/>
  </r>
  <r>
    <s v=""/>
    <s v=""/>
    <s v=""/>
    <x v="5"/>
  </r>
  <r>
    <s v=""/>
    <s v=""/>
    <s v=""/>
    <x v="5"/>
  </r>
  <r>
    <s v=""/>
    <s v=""/>
    <s v=""/>
    <x v="5"/>
  </r>
  <r>
    <s v=""/>
    <s v=""/>
    <s v=""/>
    <x v="5"/>
  </r>
  <r>
    <s v=""/>
    <s v=""/>
    <s v=""/>
    <x v="5"/>
  </r>
  <r>
    <s v=""/>
    <s v=""/>
    <s v=""/>
    <x v="5"/>
  </r>
  <r>
    <s v=""/>
    <s v=""/>
    <s v=""/>
    <x v="5"/>
  </r>
  <r>
    <s v=""/>
    <s v=""/>
    <s v=""/>
    <x v="5"/>
  </r>
  <r>
    <s v=""/>
    <s v=""/>
    <s v=""/>
    <x v="5"/>
  </r>
  <r>
    <s v=""/>
    <s v=""/>
    <s v=""/>
    <x v="5"/>
  </r>
  <r>
    <s v=""/>
    <s v=""/>
    <s v=""/>
    <x v="5"/>
  </r>
  <r>
    <s v=""/>
    <s v=""/>
    <s v=""/>
    <x v="5"/>
  </r>
  <r>
    <s v=""/>
    <s v=""/>
    <s v=""/>
    <x v="5"/>
  </r>
  <r>
    <s v=""/>
    <s v=""/>
    <s v=""/>
    <x v="5"/>
  </r>
  <r>
    <s v=""/>
    <s v=""/>
    <s v=""/>
    <x v="5"/>
  </r>
  <r>
    <s v=""/>
    <s v=""/>
    <s v=""/>
    <x v="5"/>
  </r>
  <r>
    <s v=""/>
    <s v=""/>
    <s v=""/>
    <x v="5"/>
  </r>
  <r>
    <s v=""/>
    <s v=""/>
    <s v=""/>
    <x v="5"/>
  </r>
  <r>
    <s v=""/>
    <s v=""/>
    <s v=""/>
    <x v="5"/>
  </r>
  <r>
    <s v=""/>
    <s v=""/>
    <s v=""/>
    <x v="5"/>
  </r>
  <r>
    <s v=""/>
    <s v=""/>
    <s v=""/>
    <x v="5"/>
  </r>
  <r>
    <s v=""/>
    <s v=""/>
    <s v=""/>
    <x v="5"/>
  </r>
  <r>
    <s v=""/>
    <s v=""/>
    <s v=""/>
    <x v="5"/>
  </r>
  <r>
    <s v=""/>
    <s v=""/>
    <s v=""/>
    <x v="5"/>
  </r>
  <r>
    <s v=""/>
    <s v=""/>
    <s v=""/>
    <x v="5"/>
  </r>
  <r>
    <s v=""/>
    <s v=""/>
    <s v=""/>
    <x v="5"/>
  </r>
  <r>
    <s v=""/>
    <s v=""/>
    <s v=""/>
    <x v="5"/>
  </r>
  <r>
    <s v=""/>
    <s v=""/>
    <s v=""/>
    <x v="5"/>
  </r>
  <r>
    <s v=""/>
    <s v=""/>
    <s v=""/>
    <x v="5"/>
  </r>
  <r>
    <s v=""/>
    <s v=""/>
    <s v=""/>
    <x v="5"/>
  </r>
  <r>
    <s v=""/>
    <s v=""/>
    <s v=""/>
    <x v="5"/>
  </r>
  <r>
    <s v=""/>
    <s v=""/>
    <s v=""/>
    <x v="5"/>
  </r>
  <r>
    <s v=""/>
    <s v=""/>
    <s v=""/>
    <x v="5"/>
  </r>
  <r>
    <s v=""/>
    <s v=""/>
    <s v=""/>
    <x v="5"/>
  </r>
  <r>
    <s v=""/>
    <s v=""/>
    <s v=""/>
    <x v="5"/>
  </r>
  <r>
    <s v=""/>
    <s v=""/>
    <s v=""/>
    <x v="5"/>
  </r>
  <r>
    <s v=""/>
    <s v=""/>
    <s v=""/>
    <x v="5"/>
  </r>
  <r>
    <s v=""/>
    <s v=""/>
    <s v=""/>
    <x v="5"/>
  </r>
  <r>
    <s v=""/>
    <s v=""/>
    <s v=""/>
    <x v="5"/>
  </r>
  <r>
    <s v=""/>
    <s v=""/>
    <s v=""/>
    <x v="5"/>
  </r>
  <r>
    <s v=""/>
    <s v=""/>
    <s v=""/>
    <x v="5"/>
  </r>
  <r>
    <s v=""/>
    <s v=""/>
    <s v=""/>
    <x v="5"/>
  </r>
  <r>
    <s v=""/>
    <s v=""/>
    <s v=""/>
    <x v="5"/>
  </r>
  <r>
    <s v=""/>
    <s v=""/>
    <s v=""/>
    <x v="5"/>
  </r>
  <r>
    <s v=""/>
    <s v=""/>
    <s v=""/>
    <x v="5"/>
  </r>
  <r>
    <s v=""/>
    <s v=""/>
    <s v=""/>
    <x v="5"/>
  </r>
  <r>
    <s v=""/>
    <s v=""/>
    <s v=""/>
    <x v="5"/>
  </r>
  <r>
    <s v=""/>
    <s v=""/>
    <s v=""/>
    <x v="5"/>
  </r>
  <r>
    <s v=""/>
    <s v=""/>
    <s v=""/>
    <x v="5"/>
  </r>
  <r>
    <s v=""/>
    <s v=""/>
    <s v=""/>
    <x v="5"/>
  </r>
  <r>
    <s v=""/>
    <s v=""/>
    <s v=""/>
    <x v="6"/>
  </r>
  <r>
    <s v=""/>
    <s v=""/>
    <s v=""/>
    <x v="6"/>
  </r>
  <r>
    <s v=""/>
    <s v=""/>
    <s v=""/>
    <x v="6"/>
  </r>
  <r>
    <s v=""/>
    <s v=""/>
    <s v=""/>
    <x v="6"/>
  </r>
  <r>
    <s v=""/>
    <s v=""/>
    <s v=""/>
    <x v="6"/>
  </r>
  <r>
    <s v=""/>
    <s v=""/>
    <s v=""/>
    <x v="6"/>
  </r>
  <r>
    <s v=""/>
    <s v=""/>
    <s v=""/>
    <x v="6"/>
  </r>
  <r>
    <s v=""/>
    <s v=""/>
    <s v=""/>
    <x v="6"/>
  </r>
  <r>
    <s v=""/>
    <s v=""/>
    <s v=""/>
    <x v="6"/>
  </r>
  <r>
    <s v=""/>
    <s v=""/>
    <s v=""/>
    <x v="6"/>
  </r>
  <r>
    <s v=""/>
    <s v=""/>
    <s v=""/>
    <x v="6"/>
  </r>
  <r>
    <s v=""/>
    <s v=""/>
    <s v=""/>
    <x v="6"/>
  </r>
  <r>
    <s v=""/>
    <s v=""/>
    <s v=""/>
    <x v="6"/>
  </r>
  <r>
    <s v=""/>
    <s v=""/>
    <s v=""/>
    <x v="6"/>
  </r>
  <r>
    <s v=""/>
    <s v=""/>
    <s v=""/>
    <x v="6"/>
  </r>
  <r>
    <s v=""/>
    <s v=""/>
    <s v=""/>
    <x v="6"/>
  </r>
  <r>
    <s v=""/>
    <s v=""/>
    <s v=""/>
    <x v="6"/>
  </r>
  <r>
    <s v=""/>
    <s v=""/>
    <s v=""/>
    <x v="6"/>
  </r>
  <r>
    <s v=""/>
    <s v=""/>
    <s v=""/>
    <x v="6"/>
  </r>
  <r>
    <s v=""/>
    <s v=""/>
    <s v=""/>
    <x v="6"/>
  </r>
  <r>
    <s v=""/>
    <s v=""/>
    <s v=""/>
    <x v="6"/>
  </r>
  <r>
    <s v=""/>
    <s v=""/>
    <s v=""/>
    <x v="6"/>
  </r>
  <r>
    <s v=""/>
    <s v=""/>
    <s v=""/>
    <x v="6"/>
  </r>
  <r>
    <s v=""/>
    <s v=""/>
    <s v=""/>
    <x v="6"/>
  </r>
  <r>
    <s v=""/>
    <s v=""/>
    <s v=""/>
    <x v="6"/>
  </r>
  <r>
    <s v=""/>
    <s v=""/>
    <s v=""/>
    <x v="6"/>
  </r>
  <r>
    <s v=""/>
    <s v=""/>
    <s v=""/>
    <x v="6"/>
  </r>
  <r>
    <s v=""/>
    <s v=""/>
    <s v=""/>
    <x v="6"/>
  </r>
  <r>
    <s v=""/>
    <s v=""/>
    <s v=""/>
    <x v="6"/>
  </r>
  <r>
    <s v=""/>
    <s v=""/>
    <s v=""/>
    <x v="6"/>
  </r>
  <r>
    <s v=""/>
    <s v=""/>
    <s v=""/>
    <x v="6"/>
  </r>
  <r>
    <s v=""/>
    <s v=""/>
    <s v=""/>
    <x v="6"/>
  </r>
  <r>
    <s v=""/>
    <s v=""/>
    <s v=""/>
    <x v="6"/>
  </r>
  <r>
    <s v=""/>
    <s v=""/>
    <s v=""/>
    <x v="6"/>
  </r>
  <r>
    <s v=""/>
    <s v=""/>
    <s v=""/>
    <x v="6"/>
  </r>
  <r>
    <s v=""/>
    <s v=""/>
    <s v=""/>
    <x v="6"/>
  </r>
  <r>
    <s v=""/>
    <s v=""/>
    <s v=""/>
    <x v="6"/>
  </r>
  <r>
    <s v=""/>
    <s v=""/>
    <s v=""/>
    <x v="6"/>
  </r>
  <r>
    <s v=""/>
    <s v=""/>
    <s v=""/>
    <x v="6"/>
  </r>
  <r>
    <s v=""/>
    <s v=""/>
    <s v=""/>
    <x v="6"/>
  </r>
  <r>
    <s v=""/>
    <s v=""/>
    <s v=""/>
    <x v="6"/>
  </r>
  <r>
    <s v=""/>
    <s v=""/>
    <s v=""/>
    <x v="6"/>
  </r>
  <r>
    <s v=""/>
    <s v=""/>
    <s v=""/>
    <x v="6"/>
  </r>
  <r>
    <s v=""/>
    <s v=""/>
    <s v=""/>
    <x v="6"/>
  </r>
  <r>
    <s v=""/>
    <s v=""/>
    <s v=""/>
    <x v="6"/>
  </r>
  <r>
    <s v=""/>
    <s v=""/>
    <s v=""/>
    <x v="6"/>
  </r>
  <r>
    <s v=""/>
    <s v=""/>
    <s v=""/>
    <x v="6"/>
  </r>
  <r>
    <s v=""/>
    <s v=""/>
    <s v=""/>
    <x v="6"/>
  </r>
  <r>
    <s v=""/>
    <s v=""/>
    <s v=""/>
    <x v="6"/>
  </r>
  <r>
    <s v=""/>
    <s v=""/>
    <s v=""/>
    <x v="6"/>
  </r>
  <r>
    <s v=""/>
    <s v=""/>
    <s v=""/>
    <x v="6"/>
  </r>
  <r>
    <s v=""/>
    <s v=""/>
    <s v=""/>
    <x v="6"/>
  </r>
  <r>
    <s v=""/>
    <s v=""/>
    <s v=""/>
    <x v="6"/>
  </r>
  <r>
    <s v=""/>
    <s v=""/>
    <s v=""/>
    <x v="6"/>
  </r>
  <r>
    <s v=""/>
    <s v=""/>
    <s v=""/>
    <x v="6"/>
  </r>
  <r>
    <s v=""/>
    <s v=""/>
    <s v=""/>
    <x v="6"/>
  </r>
  <r>
    <s v=""/>
    <s v=""/>
    <s v=""/>
    <x v="6"/>
  </r>
  <r>
    <s v=""/>
    <s v=""/>
    <s v=""/>
    <x v="6"/>
  </r>
  <r>
    <s v=""/>
    <s v=""/>
    <s v=""/>
    <x v="6"/>
  </r>
  <r>
    <s v=""/>
    <s v=""/>
    <s v=""/>
    <x v="6"/>
  </r>
  <r>
    <s v=""/>
    <s v=""/>
    <s v=""/>
    <x v="6"/>
  </r>
  <r>
    <s v=""/>
    <s v=""/>
    <s v=""/>
    <x v="6"/>
  </r>
  <r>
    <s v=""/>
    <s v=""/>
    <s v=""/>
    <x v="6"/>
  </r>
  <r>
    <s v=""/>
    <s v=""/>
    <s v=""/>
    <x v="6"/>
  </r>
  <r>
    <s v=""/>
    <s v=""/>
    <s v=""/>
    <x v="6"/>
  </r>
  <r>
    <s v=""/>
    <s v=""/>
    <s v=""/>
    <x v="6"/>
  </r>
  <r>
    <s v=""/>
    <s v=""/>
    <s v=""/>
    <x v="6"/>
  </r>
  <r>
    <s v=""/>
    <s v=""/>
    <s v=""/>
    <x v="6"/>
  </r>
  <r>
    <s v=""/>
    <s v=""/>
    <s v=""/>
    <x v="6"/>
  </r>
  <r>
    <s v=""/>
    <s v=""/>
    <s v=""/>
    <x v="6"/>
  </r>
  <r>
    <s v=""/>
    <s v=""/>
    <s v=""/>
    <x v="6"/>
  </r>
  <r>
    <s v=""/>
    <s v=""/>
    <s v=""/>
    <x v="6"/>
  </r>
  <r>
    <s v=""/>
    <s v=""/>
    <s v=""/>
    <x v="6"/>
  </r>
  <r>
    <s v=""/>
    <s v=""/>
    <s v=""/>
    <x v="6"/>
  </r>
  <r>
    <s v=""/>
    <s v=""/>
    <s v=""/>
    <x v="6"/>
  </r>
  <r>
    <s v=""/>
    <s v=""/>
    <s v=""/>
    <x v="6"/>
  </r>
  <r>
    <s v=""/>
    <s v=""/>
    <s v=""/>
    <x v="6"/>
  </r>
  <r>
    <s v=""/>
    <s v=""/>
    <s v=""/>
    <x v="6"/>
  </r>
  <r>
    <s v=""/>
    <s v=""/>
    <s v=""/>
    <x v="6"/>
  </r>
  <r>
    <s v=""/>
    <s v=""/>
    <s v=""/>
    <x v="6"/>
  </r>
  <r>
    <s v=""/>
    <s v=""/>
    <s v=""/>
    <x v="6"/>
  </r>
  <r>
    <s v=""/>
    <s v=""/>
    <s v=""/>
    <x v="6"/>
  </r>
  <r>
    <s v=""/>
    <s v=""/>
    <s v=""/>
    <x v="6"/>
  </r>
  <r>
    <s v=""/>
    <s v=""/>
    <s v=""/>
    <x v="6"/>
  </r>
  <r>
    <s v=""/>
    <s v=""/>
    <s v=""/>
    <x v="6"/>
  </r>
  <r>
    <s v=""/>
    <s v=""/>
    <s v=""/>
    <x v="6"/>
  </r>
  <r>
    <s v=""/>
    <s v=""/>
    <s v=""/>
    <x v="6"/>
  </r>
  <r>
    <s v=""/>
    <s v=""/>
    <s v=""/>
    <x v="6"/>
  </r>
  <r>
    <s v=""/>
    <s v=""/>
    <s v=""/>
    <x v="6"/>
  </r>
  <r>
    <s v=""/>
    <s v=""/>
    <s v=""/>
    <x v="6"/>
  </r>
  <r>
    <s v=""/>
    <s v=""/>
    <s v=""/>
    <x v="6"/>
  </r>
  <r>
    <s v=""/>
    <s v=""/>
    <s v=""/>
    <x v="6"/>
  </r>
  <r>
    <s v=""/>
    <s v=""/>
    <s v=""/>
    <x v="6"/>
  </r>
  <r>
    <s v=""/>
    <s v=""/>
    <s v=""/>
    <x v="6"/>
  </r>
  <r>
    <s v=""/>
    <s v=""/>
    <s v=""/>
    <x v="6"/>
  </r>
  <r>
    <s v=""/>
    <s v=""/>
    <s v=""/>
    <x v="6"/>
  </r>
  <r>
    <s v=""/>
    <s v=""/>
    <s v=""/>
    <x v="6"/>
  </r>
  <r>
    <s v=""/>
    <s v=""/>
    <s v=""/>
    <x v="6"/>
  </r>
  <r>
    <s v=""/>
    <s v=""/>
    <s v=""/>
    <x v="6"/>
  </r>
  <r>
    <s v=""/>
    <s v=""/>
    <s v=""/>
    <x v="7"/>
  </r>
  <r>
    <s v=""/>
    <s v=""/>
    <s v=""/>
    <x v="7"/>
  </r>
  <r>
    <s v=""/>
    <s v=""/>
    <s v=""/>
    <x v="7"/>
  </r>
  <r>
    <s v=""/>
    <s v=""/>
    <s v=""/>
    <x v="7"/>
  </r>
  <r>
    <s v=""/>
    <s v=""/>
    <s v=""/>
    <x v="7"/>
  </r>
  <r>
    <s v=""/>
    <s v=""/>
    <s v=""/>
    <x v="7"/>
  </r>
  <r>
    <s v=""/>
    <s v=""/>
    <s v=""/>
    <x v="7"/>
  </r>
  <r>
    <s v=""/>
    <s v=""/>
    <s v=""/>
    <x v="7"/>
  </r>
  <r>
    <s v=""/>
    <s v=""/>
    <s v=""/>
    <x v="7"/>
  </r>
  <r>
    <s v=""/>
    <s v=""/>
    <s v=""/>
    <x v="7"/>
  </r>
  <r>
    <s v=""/>
    <s v=""/>
    <s v=""/>
    <x v="7"/>
  </r>
  <r>
    <s v=""/>
    <s v=""/>
    <s v=""/>
    <x v="7"/>
  </r>
  <r>
    <s v=""/>
    <s v=""/>
    <s v=""/>
    <x v="7"/>
  </r>
  <r>
    <s v=""/>
    <s v=""/>
    <s v=""/>
    <x v="7"/>
  </r>
  <r>
    <s v=""/>
    <s v=""/>
    <s v=""/>
    <x v="7"/>
  </r>
  <r>
    <s v=""/>
    <s v=""/>
    <s v=""/>
    <x v="7"/>
  </r>
  <r>
    <s v=""/>
    <s v=""/>
    <s v=""/>
    <x v="7"/>
  </r>
  <r>
    <s v=""/>
    <s v=""/>
    <s v=""/>
    <x v="7"/>
  </r>
  <r>
    <s v=""/>
    <s v=""/>
    <s v=""/>
    <x v="7"/>
  </r>
  <r>
    <s v=""/>
    <s v=""/>
    <s v=""/>
    <x v="7"/>
  </r>
  <r>
    <s v=""/>
    <s v=""/>
    <s v=""/>
    <x v="7"/>
  </r>
  <r>
    <s v=""/>
    <s v=""/>
    <s v=""/>
    <x v="7"/>
  </r>
  <r>
    <s v=""/>
    <s v=""/>
    <s v=""/>
    <x v="7"/>
  </r>
  <r>
    <s v=""/>
    <s v=""/>
    <s v=""/>
    <x v="7"/>
  </r>
  <r>
    <s v=""/>
    <s v=""/>
    <s v=""/>
    <x v="7"/>
  </r>
  <r>
    <s v=""/>
    <s v=""/>
    <s v=""/>
    <x v="7"/>
  </r>
  <r>
    <s v=""/>
    <s v=""/>
    <s v=""/>
    <x v="7"/>
  </r>
  <r>
    <s v=""/>
    <s v=""/>
    <s v=""/>
    <x v="7"/>
  </r>
  <r>
    <s v=""/>
    <s v=""/>
    <s v=""/>
    <x v="7"/>
  </r>
  <r>
    <s v=""/>
    <s v=""/>
    <s v=""/>
    <x v="7"/>
  </r>
  <r>
    <s v=""/>
    <s v=""/>
    <s v=""/>
    <x v="7"/>
  </r>
  <r>
    <s v=""/>
    <s v=""/>
    <s v=""/>
    <x v="7"/>
  </r>
  <r>
    <s v=""/>
    <s v=""/>
    <s v=""/>
    <x v="7"/>
  </r>
  <r>
    <s v=""/>
    <s v=""/>
    <s v=""/>
    <x v="7"/>
  </r>
  <r>
    <s v=""/>
    <s v=""/>
    <s v=""/>
    <x v="7"/>
  </r>
  <r>
    <s v=""/>
    <s v=""/>
    <s v=""/>
    <x v="7"/>
  </r>
  <r>
    <s v=""/>
    <s v=""/>
    <s v=""/>
    <x v="7"/>
  </r>
  <r>
    <s v=""/>
    <s v=""/>
    <s v=""/>
    <x v="7"/>
  </r>
  <r>
    <s v=""/>
    <s v=""/>
    <s v=""/>
    <x v="7"/>
  </r>
  <r>
    <s v=""/>
    <s v=""/>
    <s v=""/>
    <x v="7"/>
  </r>
  <r>
    <s v=""/>
    <s v=""/>
    <s v=""/>
    <x v="7"/>
  </r>
  <r>
    <s v=""/>
    <s v=""/>
    <s v=""/>
    <x v="7"/>
  </r>
  <r>
    <s v=""/>
    <s v=""/>
    <s v=""/>
    <x v="7"/>
  </r>
  <r>
    <s v=""/>
    <s v=""/>
    <s v=""/>
    <x v="7"/>
  </r>
  <r>
    <s v=""/>
    <s v=""/>
    <s v=""/>
    <x v="7"/>
  </r>
  <r>
    <s v=""/>
    <s v=""/>
    <s v=""/>
    <x v="7"/>
  </r>
  <r>
    <s v=""/>
    <s v=""/>
    <s v=""/>
    <x v="7"/>
  </r>
  <r>
    <s v=""/>
    <s v=""/>
    <s v=""/>
    <x v="7"/>
  </r>
  <r>
    <s v=""/>
    <s v=""/>
    <s v=""/>
    <x v="7"/>
  </r>
  <r>
    <s v=""/>
    <s v=""/>
    <s v=""/>
    <x v="7"/>
  </r>
  <r>
    <s v=""/>
    <s v=""/>
    <s v=""/>
    <x v="7"/>
  </r>
  <r>
    <s v=""/>
    <s v=""/>
    <s v=""/>
    <x v="7"/>
  </r>
  <r>
    <s v=""/>
    <s v=""/>
    <s v=""/>
    <x v="7"/>
  </r>
  <r>
    <s v=""/>
    <s v=""/>
    <s v=""/>
    <x v="7"/>
  </r>
  <r>
    <s v=""/>
    <s v=""/>
    <s v=""/>
    <x v="7"/>
  </r>
  <r>
    <s v=""/>
    <s v=""/>
    <s v=""/>
    <x v="7"/>
  </r>
  <r>
    <s v=""/>
    <s v=""/>
    <s v=""/>
    <x v="7"/>
  </r>
  <r>
    <s v=""/>
    <s v=""/>
    <s v=""/>
    <x v="8"/>
  </r>
  <r>
    <s v=""/>
    <s v=""/>
    <s v=""/>
    <x v="8"/>
  </r>
  <r>
    <s v=""/>
    <s v=""/>
    <s v=""/>
    <x v="8"/>
  </r>
  <r>
    <s v=""/>
    <s v=""/>
    <s v=""/>
    <x v="8"/>
  </r>
  <r>
    <s v=""/>
    <s v=""/>
    <s v=""/>
    <x v="8"/>
  </r>
  <r>
    <s v=""/>
    <s v=""/>
    <s v=""/>
    <x v="8"/>
  </r>
  <r>
    <s v=""/>
    <s v=""/>
    <s v=""/>
    <x v="8"/>
  </r>
  <r>
    <s v=""/>
    <s v=""/>
    <s v=""/>
    <x v="8"/>
  </r>
  <r>
    <s v=""/>
    <s v=""/>
    <s v=""/>
    <x v="8"/>
  </r>
  <r>
    <s v=""/>
    <s v=""/>
    <s v=""/>
    <x v="8"/>
  </r>
  <r>
    <s v=""/>
    <s v=""/>
    <s v=""/>
    <x v="8"/>
  </r>
  <r>
    <s v=""/>
    <s v=""/>
    <s v=""/>
    <x v="8"/>
  </r>
  <r>
    <s v=""/>
    <s v=""/>
    <s v=""/>
    <x v="8"/>
  </r>
  <r>
    <s v=""/>
    <s v=""/>
    <s v=""/>
    <x v="8"/>
  </r>
  <r>
    <s v=""/>
    <s v=""/>
    <s v=""/>
    <x v="8"/>
  </r>
  <r>
    <s v=""/>
    <s v=""/>
    <s v=""/>
    <x v="8"/>
  </r>
  <r>
    <s v=""/>
    <s v=""/>
    <s v=""/>
    <x v="8"/>
  </r>
  <r>
    <s v=""/>
    <s v=""/>
    <s v=""/>
    <x v="8"/>
  </r>
  <r>
    <s v=""/>
    <s v=""/>
    <s v=""/>
    <x v="8"/>
  </r>
  <r>
    <s v=""/>
    <s v=""/>
    <s v=""/>
    <x v="8"/>
  </r>
  <r>
    <s v=""/>
    <s v=""/>
    <s v=""/>
    <x v="8"/>
  </r>
  <r>
    <s v=""/>
    <s v=""/>
    <s v=""/>
    <x v="8"/>
  </r>
  <r>
    <s v=""/>
    <s v=""/>
    <s v=""/>
    <x v="8"/>
  </r>
  <r>
    <s v=""/>
    <s v=""/>
    <s v=""/>
    <x v="8"/>
  </r>
  <r>
    <s v=""/>
    <s v=""/>
    <s v=""/>
    <x v="8"/>
  </r>
  <r>
    <s v=""/>
    <s v=""/>
    <s v=""/>
    <x v="8"/>
  </r>
  <r>
    <s v=""/>
    <s v=""/>
    <s v=""/>
    <x v="8"/>
  </r>
  <r>
    <s v=""/>
    <s v=""/>
    <s v=""/>
    <x v="8"/>
  </r>
  <r>
    <s v=""/>
    <s v=""/>
    <s v=""/>
    <x v="8"/>
  </r>
  <r>
    <s v=""/>
    <s v=""/>
    <s v=""/>
    <x v="8"/>
  </r>
  <r>
    <s v=""/>
    <s v=""/>
    <s v=""/>
    <x v="8"/>
  </r>
  <r>
    <s v=""/>
    <s v=""/>
    <s v=""/>
    <x v="8"/>
  </r>
  <r>
    <s v=""/>
    <s v=""/>
    <s v=""/>
    <x v="8"/>
  </r>
  <r>
    <s v=""/>
    <s v=""/>
    <s v=""/>
    <x v="8"/>
  </r>
  <r>
    <s v=""/>
    <s v=""/>
    <s v=""/>
    <x v="8"/>
  </r>
  <r>
    <s v=""/>
    <s v=""/>
    <s v=""/>
    <x v="8"/>
  </r>
  <r>
    <s v=""/>
    <s v=""/>
    <s v=""/>
    <x v="8"/>
  </r>
  <r>
    <s v=""/>
    <s v=""/>
    <s v=""/>
    <x v="8"/>
  </r>
  <r>
    <s v=""/>
    <s v=""/>
    <s v=""/>
    <x v="8"/>
  </r>
  <r>
    <s v=""/>
    <s v=""/>
    <s v=""/>
    <x v="8"/>
  </r>
  <r>
    <s v=""/>
    <s v=""/>
    <s v=""/>
    <x v="8"/>
  </r>
  <r>
    <s v=""/>
    <s v=""/>
    <s v=""/>
    <x v="8"/>
  </r>
  <r>
    <s v=""/>
    <s v=""/>
    <s v=""/>
    <x v="8"/>
  </r>
  <r>
    <s v=""/>
    <s v=""/>
    <s v=""/>
    <x v="8"/>
  </r>
  <r>
    <s v=""/>
    <s v=""/>
    <s v=""/>
    <x v="8"/>
  </r>
  <r>
    <s v=""/>
    <s v=""/>
    <s v=""/>
    <x v="9"/>
  </r>
  <r>
    <s v=""/>
    <s v=""/>
    <s v=""/>
    <x v="9"/>
  </r>
  <r>
    <s v=""/>
    <s v=""/>
    <s v=""/>
    <x v="9"/>
  </r>
  <r>
    <s v=""/>
    <s v=""/>
    <s v=""/>
    <x v="9"/>
  </r>
  <r>
    <s v=""/>
    <s v=""/>
    <s v=""/>
    <x v="9"/>
  </r>
  <r>
    <s v=""/>
    <s v=""/>
    <s v=""/>
    <x v="9"/>
  </r>
  <r>
    <s v=""/>
    <s v=""/>
    <s v=""/>
    <x v="9"/>
  </r>
  <r>
    <s v=""/>
    <s v=""/>
    <s v=""/>
    <x v="9"/>
  </r>
  <r>
    <s v=""/>
    <s v=""/>
    <s v=""/>
    <x v="9"/>
  </r>
  <r>
    <s v=""/>
    <s v=""/>
    <s v=""/>
    <x v="9"/>
  </r>
  <r>
    <s v=""/>
    <s v=""/>
    <s v=""/>
    <x v="9"/>
  </r>
  <r>
    <s v=""/>
    <s v=""/>
    <s v=""/>
    <x v="9"/>
  </r>
  <r>
    <s v=""/>
    <s v=""/>
    <s v=""/>
    <x v="9"/>
  </r>
  <r>
    <s v=""/>
    <s v=""/>
    <s v=""/>
    <x v="9"/>
  </r>
  <r>
    <s v=""/>
    <s v=""/>
    <s v=""/>
    <x v="9"/>
  </r>
  <r>
    <s v=""/>
    <s v=""/>
    <s v=""/>
    <x v="9"/>
  </r>
  <r>
    <s v=""/>
    <s v=""/>
    <s v=""/>
    <x v="9"/>
  </r>
  <r>
    <s v=""/>
    <s v=""/>
    <s v=""/>
    <x v="9"/>
  </r>
  <r>
    <s v=""/>
    <s v=""/>
    <s v=""/>
    <x v="9"/>
  </r>
  <r>
    <s v=""/>
    <s v=""/>
    <s v=""/>
    <x v="9"/>
  </r>
  <r>
    <s v=""/>
    <s v=""/>
    <s v=""/>
    <x v="9"/>
  </r>
  <r>
    <s v=""/>
    <s v=""/>
    <s v=""/>
    <x v="9"/>
  </r>
  <r>
    <s v=""/>
    <s v=""/>
    <s v=""/>
    <x v="10"/>
  </r>
  <r>
    <s v=""/>
    <s v=""/>
    <s v=""/>
    <x v="10"/>
  </r>
  <r>
    <s v=""/>
    <s v=""/>
    <s v=""/>
    <x v="10"/>
  </r>
  <r>
    <s v=""/>
    <s v=""/>
    <s v=""/>
    <x v="10"/>
  </r>
  <r>
    <s v=""/>
    <s v=""/>
    <s v=""/>
    <x v="10"/>
  </r>
  <r>
    <s v=""/>
    <s v=""/>
    <s v=""/>
    <x v="10"/>
  </r>
  <r>
    <s v=""/>
    <s v=""/>
    <s v=""/>
    <x v="10"/>
  </r>
  <r>
    <s v=""/>
    <s v=""/>
    <s v=""/>
    <x v="10"/>
  </r>
  <r>
    <s v=""/>
    <s v=""/>
    <s v=""/>
    <x v="10"/>
  </r>
  <r>
    <s v=""/>
    <s v=""/>
    <s v=""/>
    <x v="10"/>
  </r>
  <r>
    <s v=""/>
    <s v=""/>
    <s v=""/>
    <x v="10"/>
  </r>
  <r>
    <s v=""/>
    <s v=""/>
    <s v=""/>
    <x v="10"/>
  </r>
  <r>
    <s v=""/>
    <s v=""/>
    <s v=""/>
    <x v="10"/>
  </r>
  <r>
    <s v=""/>
    <s v=""/>
    <s v=""/>
    <x v="10"/>
  </r>
  <r>
    <s v=""/>
    <s v=""/>
    <s v=""/>
    <x v="10"/>
  </r>
  <r>
    <s v=""/>
    <s v=""/>
    <s v=""/>
    <x v="10"/>
  </r>
  <r>
    <s v=""/>
    <s v=""/>
    <s v=""/>
    <x v="10"/>
  </r>
  <r>
    <s v=""/>
    <s v=""/>
    <s v=""/>
    <x v="10"/>
  </r>
  <r>
    <s v=""/>
    <s v=""/>
    <s v=""/>
    <x v="10"/>
  </r>
  <r>
    <s v=""/>
    <s v=""/>
    <s v=""/>
    <x v="10"/>
  </r>
  <r>
    <s v=""/>
    <s v=""/>
    <s v=""/>
    <x v="10"/>
  </r>
  <r>
    <s v=""/>
    <s v=""/>
    <s v=""/>
    <x v="10"/>
  </r>
  <r>
    <s v=""/>
    <s v=""/>
    <s v=""/>
    <x v="0"/>
  </r>
  <r>
    <s v=""/>
    <s v=""/>
    <s v=""/>
    <x v="0"/>
  </r>
  <r>
    <s v=""/>
    <s v=""/>
    <s v=""/>
    <x v="0"/>
  </r>
  <r>
    <s v=""/>
    <s v=""/>
    <s v=""/>
    <x v="0"/>
  </r>
  <r>
    <s v=""/>
    <s v=""/>
    <s v=""/>
    <x v="0"/>
  </r>
  <r>
    <s v=""/>
    <s v=""/>
    <s v=""/>
    <x v="0"/>
  </r>
  <r>
    <s v=""/>
    <s v=""/>
    <s v=""/>
    <x v="0"/>
  </r>
  <r>
    <s v=""/>
    <s v=""/>
    <s v=""/>
    <x v="0"/>
  </r>
  <r>
    <s v=""/>
    <s v=""/>
    <s v=""/>
    <x v="0"/>
  </r>
  <r>
    <s v=""/>
    <s v=""/>
    <s v=""/>
    <x v="0"/>
  </r>
  <r>
    <s v=""/>
    <s v=""/>
    <s v=""/>
    <x v="0"/>
  </r>
  <r>
    <s v=""/>
    <s v=""/>
    <s v=""/>
    <x v="0"/>
  </r>
  <r>
    <s v=""/>
    <s v=""/>
    <s v=""/>
    <x v="0"/>
  </r>
  <r>
    <s v=""/>
    <s v=""/>
    <s v=""/>
    <x v="0"/>
  </r>
  <r>
    <s v=""/>
    <s v=""/>
    <s v=""/>
    <x v="0"/>
  </r>
  <r>
    <s v=""/>
    <s v=""/>
    <s v=""/>
    <x v="0"/>
  </r>
  <r>
    <s v=""/>
    <s v=""/>
    <s v=""/>
    <x v="0"/>
  </r>
  <r>
    <s v=""/>
    <s v=""/>
    <s v=""/>
    <x v="0"/>
  </r>
  <r>
    <s v=""/>
    <s v=""/>
    <s v=""/>
    <x v="0"/>
  </r>
  <r>
    <s v=""/>
    <s v=""/>
    <s v=""/>
    <x v="0"/>
  </r>
  <r>
    <s v=""/>
    <s v=""/>
    <s v=""/>
    <x v="0"/>
  </r>
  <r>
    <s v=""/>
    <s v=""/>
    <s v=""/>
    <x v="0"/>
  </r>
  <r>
    <s v=""/>
    <s v=""/>
    <s v=""/>
    <x v="0"/>
  </r>
  <r>
    <s v=""/>
    <s v=""/>
    <s v=""/>
    <x v="0"/>
  </r>
  <r>
    <s v=""/>
    <s v=""/>
    <s v=""/>
    <x v="0"/>
  </r>
  <r>
    <s v=""/>
    <s v=""/>
    <s v=""/>
    <x v="0"/>
  </r>
  <r>
    <s v=""/>
    <s v=""/>
    <s v=""/>
    <x v="0"/>
  </r>
  <r>
    <s v=""/>
    <s v=""/>
    <s v=""/>
    <x v="0"/>
  </r>
  <r>
    <s v=""/>
    <s v=""/>
    <s v=""/>
    <x v="0"/>
  </r>
  <r>
    <s v=""/>
    <s v=""/>
    <s v=""/>
    <x v="0"/>
  </r>
  <r>
    <s v=""/>
    <s v=""/>
    <s v=""/>
    <x v="0"/>
  </r>
  <r>
    <s v=""/>
    <s v=""/>
    <s v=""/>
    <x v="0"/>
  </r>
  <r>
    <s v=""/>
    <s v=""/>
    <s v=""/>
    <x v="0"/>
  </r>
  <r>
    <s v=""/>
    <s v=""/>
    <s v=""/>
    <x v="0"/>
  </r>
  <r>
    <s v=""/>
    <s v=""/>
    <s v=""/>
    <x v="0"/>
  </r>
  <r>
    <s v=""/>
    <s v=""/>
    <s v=""/>
    <x v="0"/>
  </r>
  <r>
    <s v=""/>
    <s v=""/>
    <s v=""/>
    <x v="0"/>
  </r>
  <r>
    <s v=""/>
    <s v=""/>
    <s v=""/>
    <x v="0"/>
  </r>
  <r>
    <s v=""/>
    <s v=""/>
    <s v=""/>
    <x v="0"/>
  </r>
  <r>
    <s v=""/>
    <s v=""/>
    <s v=""/>
    <x v="0"/>
  </r>
  <r>
    <s v=""/>
    <s v=""/>
    <s v=""/>
    <x v="0"/>
  </r>
  <r>
    <s v=""/>
    <s v=""/>
    <s v=""/>
    <x v="0"/>
  </r>
  <r>
    <s v=""/>
    <s v=""/>
    <s v=""/>
    <x v="0"/>
  </r>
  <r>
    <s v=""/>
    <s v=""/>
    <s v=""/>
    <x v="0"/>
  </r>
  <r>
    <s v=""/>
    <s v=""/>
    <s v=""/>
    <x v="0"/>
  </r>
  <r>
    <s v=""/>
    <s v=""/>
    <s v=""/>
    <x v="0"/>
  </r>
  <r>
    <s v=""/>
    <s v=""/>
    <s v=""/>
    <x v="0"/>
  </r>
  <r>
    <s v=""/>
    <s v=""/>
    <s v=""/>
    <x v="0"/>
  </r>
  <r>
    <s v=""/>
    <s v=""/>
    <s v=""/>
    <x v="0"/>
  </r>
  <r>
    <s v=""/>
    <s v=""/>
    <s v=""/>
    <x v="0"/>
  </r>
  <r>
    <s v=""/>
    <s v=""/>
    <s v=""/>
    <x v="0"/>
  </r>
  <r>
    <s v=""/>
    <s v=""/>
    <s v=""/>
    <x v="11"/>
  </r>
  <r>
    <s v=""/>
    <s v=""/>
    <s v=""/>
    <x v="11"/>
  </r>
  <r>
    <s v=""/>
    <s v=""/>
    <s v=""/>
    <x v="11"/>
  </r>
  <r>
    <s v=""/>
    <s v=""/>
    <s v=""/>
    <x v="11"/>
  </r>
  <r>
    <s v=""/>
    <s v=""/>
    <s v=""/>
    <x v="11"/>
  </r>
  <r>
    <s v=""/>
    <s v=""/>
    <s v=""/>
    <x v="11"/>
  </r>
  <r>
    <s v=""/>
    <s v=""/>
    <s v=""/>
    <x v="11"/>
  </r>
  <r>
    <s v=""/>
    <s v=""/>
    <s v=""/>
    <x v="11"/>
  </r>
  <r>
    <s v=""/>
    <s v=""/>
    <s v=""/>
    <x v="11"/>
  </r>
  <r>
    <s v=""/>
    <s v=""/>
    <s v=""/>
    <x v="11"/>
  </r>
  <r>
    <s v=""/>
    <s v=""/>
    <s v=""/>
    <x v="11"/>
  </r>
  <r>
    <s v=""/>
    <s v=""/>
    <s v=""/>
    <x v="11"/>
  </r>
  <r>
    <s v=""/>
    <s v=""/>
    <s v=""/>
    <x v="11"/>
  </r>
  <r>
    <s v=""/>
    <s v=""/>
    <s v=""/>
    <x v="11"/>
  </r>
  <r>
    <s v=""/>
    <s v=""/>
    <s v=""/>
    <x v="11"/>
  </r>
  <r>
    <s v=""/>
    <s v=""/>
    <s v=""/>
    <x v="11"/>
  </r>
  <r>
    <s v=""/>
    <s v=""/>
    <s v=""/>
    <x v="11"/>
  </r>
  <r>
    <s v=""/>
    <s v=""/>
    <s v=""/>
    <x v="11"/>
  </r>
  <r>
    <s v=""/>
    <s v=""/>
    <s v=""/>
    <x v="11"/>
  </r>
  <r>
    <s v=""/>
    <s v=""/>
    <s v=""/>
    <x v="11"/>
  </r>
  <r>
    <s v=""/>
    <s v=""/>
    <s v=""/>
    <x v="11"/>
  </r>
  <r>
    <s v=""/>
    <s v=""/>
    <s v=""/>
    <x v="11"/>
  </r>
  <r>
    <s v=""/>
    <s v=""/>
    <s v=""/>
    <x v="11"/>
  </r>
  <r>
    <s v=""/>
    <s v=""/>
    <s v=""/>
    <x v="11"/>
  </r>
  <r>
    <s v=""/>
    <s v=""/>
    <s v=""/>
    <x v="11"/>
  </r>
  <r>
    <s v=""/>
    <s v=""/>
    <s v=""/>
    <x v="11"/>
  </r>
  <r>
    <s v=""/>
    <s v=""/>
    <s v=""/>
    <x v="11"/>
  </r>
  <r>
    <s v=""/>
    <s v=""/>
    <s v=""/>
    <x v="11"/>
  </r>
  <r>
    <s v=""/>
    <s v=""/>
    <s v=""/>
    <x v="11"/>
  </r>
  <r>
    <s v=""/>
    <s v=""/>
    <s v=""/>
    <x v="1"/>
  </r>
  <r>
    <s v=""/>
    <s v=""/>
    <s v=""/>
    <x v="1"/>
  </r>
  <r>
    <s v=""/>
    <s v=""/>
    <s v=""/>
    <x v="1"/>
  </r>
  <r>
    <s v=""/>
    <s v=""/>
    <s v=""/>
    <x v="1"/>
  </r>
  <r>
    <s v=""/>
    <s v=""/>
    <s v=""/>
    <x v="1"/>
  </r>
  <r>
    <s v=""/>
    <s v=""/>
    <s v=""/>
    <x v="1"/>
  </r>
  <r>
    <s v=""/>
    <s v=""/>
    <s v=""/>
    <x v="1"/>
  </r>
  <r>
    <s v=""/>
    <s v=""/>
    <s v=""/>
    <x v="1"/>
  </r>
  <r>
    <s v=""/>
    <s v=""/>
    <s v=""/>
    <x v="1"/>
  </r>
  <r>
    <s v=""/>
    <s v=""/>
    <s v=""/>
    <x v="1"/>
  </r>
  <r>
    <s v=""/>
    <s v=""/>
    <s v=""/>
    <x v="1"/>
  </r>
  <r>
    <s v=""/>
    <s v=""/>
    <s v=""/>
    <x v="1"/>
  </r>
  <r>
    <s v=""/>
    <s v=""/>
    <s v=""/>
    <x v="1"/>
  </r>
  <r>
    <s v=""/>
    <s v=""/>
    <s v=""/>
    <x v="1"/>
  </r>
  <r>
    <s v=""/>
    <s v=""/>
    <s v=""/>
    <x v="1"/>
  </r>
  <r>
    <s v=""/>
    <s v=""/>
    <s v=""/>
    <x v="1"/>
  </r>
  <r>
    <s v=""/>
    <s v=""/>
    <s v=""/>
    <x v="1"/>
  </r>
  <r>
    <s v=""/>
    <s v=""/>
    <s v=""/>
    <x v="1"/>
  </r>
  <r>
    <s v=""/>
    <s v=""/>
    <s v=""/>
    <x v="1"/>
  </r>
  <r>
    <s v=""/>
    <s v=""/>
    <s v=""/>
    <x v="2"/>
  </r>
  <r>
    <s v=""/>
    <s v=""/>
    <s v=""/>
    <x v="2"/>
  </r>
  <r>
    <s v=""/>
    <s v=""/>
    <s v=""/>
    <x v="2"/>
  </r>
  <r>
    <s v=""/>
    <s v=""/>
    <s v=""/>
    <x v="2"/>
  </r>
  <r>
    <s v=""/>
    <s v=""/>
    <s v=""/>
    <x v="2"/>
  </r>
  <r>
    <s v=""/>
    <s v=""/>
    <s v=""/>
    <x v="2"/>
  </r>
  <r>
    <s v=""/>
    <s v=""/>
    <s v=""/>
    <x v="2"/>
  </r>
  <r>
    <s v=""/>
    <s v=""/>
    <s v=""/>
    <x v="2"/>
  </r>
  <r>
    <s v=""/>
    <s v=""/>
    <s v=""/>
    <x v="2"/>
  </r>
  <r>
    <s v=""/>
    <s v=""/>
    <s v=""/>
    <x v="2"/>
  </r>
  <r>
    <s v=""/>
    <s v=""/>
    <s v=""/>
    <x v="2"/>
  </r>
  <r>
    <s v=""/>
    <s v=""/>
    <s v=""/>
    <x v="2"/>
  </r>
  <r>
    <s v=""/>
    <s v=""/>
    <s v=""/>
    <x v="2"/>
  </r>
  <r>
    <s v=""/>
    <s v=""/>
    <s v=""/>
    <x v="2"/>
  </r>
  <r>
    <s v=""/>
    <s v=""/>
    <s v=""/>
    <x v="2"/>
  </r>
  <r>
    <s v=""/>
    <s v=""/>
    <s v=""/>
    <x v="2"/>
  </r>
  <r>
    <s v=""/>
    <s v=""/>
    <s v=""/>
    <x v="2"/>
  </r>
  <r>
    <s v=""/>
    <s v=""/>
    <s v=""/>
    <x v="2"/>
  </r>
  <r>
    <s v=""/>
    <s v=""/>
    <s v=""/>
    <x v="2"/>
  </r>
  <r>
    <s v=""/>
    <s v=""/>
    <s v=""/>
    <x v="2"/>
  </r>
  <r>
    <s v=""/>
    <s v=""/>
    <s v=""/>
    <x v="2"/>
  </r>
  <r>
    <s v=""/>
    <s v=""/>
    <s v=""/>
    <x v="2"/>
  </r>
  <r>
    <s v=""/>
    <s v=""/>
    <s v=""/>
    <x v="2"/>
  </r>
  <r>
    <s v=""/>
    <s v=""/>
    <s v=""/>
    <x v="2"/>
  </r>
  <r>
    <s v=""/>
    <s v=""/>
    <s v=""/>
    <x v="2"/>
  </r>
  <r>
    <s v=""/>
    <s v=""/>
    <s v=""/>
    <x v="3"/>
  </r>
  <r>
    <s v=""/>
    <s v=""/>
    <s v=""/>
    <x v="3"/>
  </r>
  <r>
    <s v=""/>
    <s v=""/>
    <s v=""/>
    <x v="3"/>
  </r>
  <r>
    <s v=""/>
    <s v=""/>
    <s v=""/>
    <x v="3"/>
  </r>
  <r>
    <s v=""/>
    <s v=""/>
    <s v=""/>
    <x v="3"/>
  </r>
  <r>
    <s v=""/>
    <s v=""/>
    <s v=""/>
    <x v="3"/>
  </r>
  <r>
    <s v=""/>
    <s v=""/>
    <s v=""/>
    <x v="3"/>
  </r>
  <r>
    <s v=""/>
    <s v=""/>
    <s v=""/>
    <x v="3"/>
  </r>
  <r>
    <s v=""/>
    <s v=""/>
    <s v=""/>
    <x v="3"/>
  </r>
  <r>
    <s v=""/>
    <s v=""/>
    <s v=""/>
    <x v="3"/>
  </r>
  <r>
    <s v=""/>
    <s v=""/>
    <s v=""/>
    <x v="3"/>
  </r>
  <r>
    <s v=""/>
    <s v=""/>
    <s v=""/>
    <x v="3"/>
  </r>
  <r>
    <s v=""/>
    <s v=""/>
    <s v=""/>
    <x v="3"/>
  </r>
  <r>
    <s v=""/>
    <s v=""/>
    <s v=""/>
    <x v="3"/>
  </r>
  <r>
    <s v=""/>
    <s v=""/>
    <s v=""/>
    <x v="3"/>
  </r>
  <r>
    <s v=""/>
    <s v=""/>
    <s v=""/>
    <x v="3"/>
  </r>
  <r>
    <s v=""/>
    <s v=""/>
    <s v=""/>
    <x v="3"/>
  </r>
  <r>
    <s v=""/>
    <s v=""/>
    <s v=""/>
    <x v="4"/>
  </r>
  <r>
    <s v=""/>
    <s v=""/>
    <s v=""/>
    <x v="4"/>
  </r>
  <r>
    <s v=""/>
    <s v=""/>
    <s v=""/>
    <x v="4"/>
  </r>
  <r>
    <s v=""/>
    <s v=""/>
    <s v=""/>
    <x v="5"/>
  </r>
  <r>
    <s v=""/>
    <s v=""/>
    <s v=""/>
    <x v="5"/>
  </r>
  <r>
    <s v=""/>
    <s v=""/>
    <s v=""/>
    <x v="5"/>
  </r>
  <r>
    <s v=""/>
    <s v=""/>
    <s v=""/>
    <x v="5"/>
  </r>
  <r>
    <s v=""/>
    <s v=""/>
    <s v=""/>
    <x v="5"/>
  </r>
  <r>
    <s v=""/>
    <s v=""/>
    <s v=""/>
    <x v="5"/>
  </r>
  <r>
    <s v=""/>
    <s v=""/>
    <s v=""/>
    <x v="5"/>
  </r>
  <r>
    <s v=""/>
    <s v=""/>
    <s v=""/>
    <x v="5"/>
  </r>
  <r>
    <s v=""/>
    <s v=""/>
    <s v=""/>
    <x v="6"/>
  </r>
  <r>
    <s v=""/>
    <s v=""/>
    <s v=""/>
    <x v="6"/>
  </r>
  <r>
    <s v=""/>
    <s v=""/>
    <s v=""/>
    <x v="6"/>
  </r>
  <r>
    <s v=""/>
    <s v=""/>
    <s v=""/>
    <x v="6"/>
  </r>
  <r>
    <s v=""/>
    <s v=""/>
    <s v=""/>
    <x v="0"/>
  </r>
  <r>
    <s v=""/>
    <s v=""/>
    <s v=""/>
    <x v="0"/>
  </r>
  <r>
    <s v=""/>
    <s v=""/>
    <s v=""/>
    <x v="0"/>
  </r>
  <r>
    <s v=""/>
    <s v=""/>
    <s v=""/>
    <x v="0"/>
  </r>
  <r>
    <s v=""/>
    <s v=""/>
    <s v=""/>
    <x v="0"/>
  </r>
  <r>
    <s v=""/>
    <s v=""/>
    <s v=""/>
    <x v="0"/>
  </r>
  <r>
    <s v=""/>
    <s v=""/>
    <s v=""/>
    <x v="0"/>
  </r>
  <r>
    <s v=""/>
    <s v=""/>
    <s v=""/>
    <x v="0"/>
  </r>
  <r>
    <s v=""/>
    <s v=""/>
    <s v=""/>
    <x v="0"/>
  </r>
  <r>
    <s v=""/>
    <s v=""/>
    <s v=""/>
    <x v="0"/>
  </r>
  <r>
    <s v=""/>
    <s v=""/>
    <s v=""/>
    <x v="0"/>
  </r>
  <r>
    <s v=""/>
    <s v=""/>
    <s v=""/>
    <x v="0"/>
  </r>
  <r>
    <s v=""/>
    <s v=""/>
    <s v=""/>
    <x v="0"/>
  </r>
  <r>
    <s v=""/>
    <s v=""/>
    <s v=""/>
    <x v="0"/>
  </r>
  <r>
    <s v=""/>
    <s v=""/>
    <s v=""/>
    <x v="0"/>
  </r>
  <r>
    <s v=""/>
    <s v=""/>
    <s v=""/>
    <x v="0"/>
  </r>
  <r>
    <s v=""/>
    <s v=""/>
    <s v=""/>
    <x v="0"/>
  </r>
  <r>
    <s v=""/>
    <s v=""/>
    <s v=""/>
    <x v="0"/>
  </r>
  <r>
    <s v=""/>
    <s v=""/>
    <s v=""/>
    <x v="0"/>
  </r>
  <r>
    <s v=""/>
    <s v=""/>
    <s v=""/>
    <x v="0"/>
  </r>
  <r>
    <s v=""/>
    <s v=""/>
    <s v=""/>
    <x v="0"/>
  </r>
  <r>
    <s v=""/>
    <s v=""/>
    <s v=""/>
    <x v="0"/>
  </r>
  <r>
    <s v=""/>
    <s v=""/>
    <s v=""/>
    <x v="0"/>
  </r>
  <r>
    <s v=""/>
    <s v=""/>
    <s v=""/>
    <x v="0"/>
  </r>
  <r>
    <s v=""/>
    <s v=""/>
    <s v=""/>
    <x v="0"/>
  </r>
  <r>
    <s v=""/>
    <s v=""/>
    <s v=""/>
    <x v="0"/>
  </r>
  <r>
    <s v=""/>
    <s v=""/>
    <s v=""/>
    <x v="0"/>
  </r>
  <r>
    <s v=""/>
    <s v=""/>
    <s v=""/>
    <x v="0"/>
  </r>
  <r>
    <s v=""/>
    <s v=""/>
    <s v=""/>
    <x v="0"/>
  </r>
  <r>
    <s v=""/>
    <s v=""/>
    <s v=""/>
    <x v="0"/>
  </r>
  <r>
    <s v=""/>
    <s v=""/>
    <s v=""/>
    <x v="0"/>
  </r>
  <r>
    <s v=""/>
    <s v=""/>
    <s v=""/>
    <x v="0"/>
  </r>
  <r>
    <s v=""/>
    <s v=""/>
    <s v=""/>
    <x v="0"/>
  </r>
  <r>
    <s v=""/>
    <s v=""/>
    <s v=""/>
    <x v="0"/>
  </r>
  <r>
    <s v=""/>
    <s v=""/>
    <s v=""/>
    <x v="0"/>
  </r>
  <r>
    <s v=""/>
    <s v=""/>
    <s v=""/>
    <x v="0"/>
  </r>
  <r>
    <s v=""/>
    <s v=""/>
    <s v=""/>
    <x v="0"/>
  </r>
  <r>
    <s v=""/>
    <s v=""/>
    <s v=""/>
    <x v="0"/>
  </r>
  <r>
    <s v=""/>
    <s v=""/>
    <s v=""/>
    <x v="0"/>
  </r>
  <r>
    <s v=""/>
    <s v=""/>
    <s v=""/>
    <x v="0"/>
  </r>
  <r>
    <s v=""/>
    <s v=""/>
    <s v=""/>
    <x v="0"/>
  </r>
  <r>
    <s v=""/>
    <s v=""/>
    <s v=""/>
    <x v="0"/>
  </r>
  <r>
    <s v=""/>
    <s v=""/>
    <s v=""/>
    <x v="0"/>
  </r>
  <r>
    <s v=""/>
    <s v=""/>
    <s v=""/>
    <x v="0"/>
  </r>
  <r>
    <s v=""/>
    <s v=""/>
    <s v=""/>
    <x v="0"/>
  </r>
  <r>
    <s v=""/>
    <s v=""/>
    <s v=""/>
    <x v="0"/>
  </r>
  <r>
    <s v=""/>
    <s v=""/>
    <s v=""/>
    <x v="0"/>
  </r>
  <r>
    <s v=""/>
    <s v=""/>
    <s v=""/>
    <x v="0"/>
  </r>
  <r>
    <s v=""/>
    <s v=""/>
    <s v=""/>
    <x v="0"/>
  </r>
  <r>
    <s v=""/>
    <s v=""/>
    <s v=""/>
    <x v="0"/>
  </r>
  <r>
    <s v=""/>
    <s v=""/>
    <s v=""/>
    <x v="0"/>
  </r>
  <r>
    <s v=""/>
    <s v=""/>
    <s v=""/>
    <x v="0"/>
  </r>
  <r>
    <s v=""/>
    <s v=""/>
    <s v=""/>
    <x v="0"/>
  </r>
  <r>
    <s v=""/>
    <s v=""/>
    <s v=""/>
    <x v="0"/>
  </r>
  <r>
    <s v=""/>
    <s v=""/>
    <s v=""/>
    <x v="0"/>
  </r>
  <r>
    <s v=""/>
    <s v=""/>
    <s v=""/>
    <x v="0"/>
  </r>
  <r>
    <s v=""/>
    <s v=""/>
    <s v=""/>
    <x v="0"/>
  </r>
  <r>
    <s v=""/>
    <s v=""/>
    <s v=""/>
    <x v="0"/>
  </r>
  <r>
    <s v=""/>
    <s v=""/>
    <s v=""/>
    <x v="0"/>
  </r>
  <r>
    <s v=""/>
    <s v=""/>
    <s v=""/>
    <x v="0"/>
  </r>
  <r>
    <s v=""/>
    <s v=""/>
    <s v=""/>
    <x v="0"/>
  </r>
  <r>
    <s v=""/>
    <s v=""/>
    <s v=""/>
    <x v="0"/>
  </r>
  <r>
    <s v=""/>
    <s v=""/>
    <s v=""/>
    <x v="0"/>
  </r>
  <r>
    <s v=""/>
    <s v=""/>
    <s v=""/>
    <x v="0"/>
  </r>
  <r>
    <s v=""/>
    <s v=""/>
    <s v=""/>
    <x v="0"/>
  </r>
  <r>
    <s v=""/>
    <s v=""/>
    <s v=""/>
    <x v="0"/>
  </r>
  <r>
    <s v=""/>
    <s v=""/>
    <s v=""/>
    <x v="0"/>
  </r>
  <r>
    <s v=""/>
    <s v=""/>
    <s v=""/>
    <x v="0"/>
  </r>
  <r>
    <s v=""/>
    <s v=""/>
    <s v=""/>
    <x v="0"/>
  </r>
  <r>
    <s v=""/>
    <s v=""/>
    <s v=""/>
    <x v="0"/>
  </r>
  <r>
    <s v=""/>
    <s v=""/>
    <s v=""/>
    <x v="0"/>
  </r>
  <r>
    <s v=""/>
    <s v=""/>
    <s v=""/>
    <x v="0"/>
  </r>
  <r>
    <s v=""/>
    <s v=""/>
    <s v=""/>
    <x v="0"/>
  </r>
  <r>
    <s v=""/>
    <s v=""/>
    <s v=""/>
    <x v="0"/>
  </r>
  <r>
    <s v=""/>
    <s v=""/>
    <s v=""/>
    <x v="0"/>
  </r>
  <r>
    <s v=""/>
    <s v=""/>
    <s v=""/>
    <x v="0"/>
  </r>
  <r>
    <s v=""/>
    <s v=""/>
    <s v=""/>
    <x v="0"/>
  </r>
  <r>
    <s v=""/>
    <s v=""/>
    <s v=""/>
    <x v="0"/>
  </r>
  <r>
    <s v=""/>
    <s v=""/>
    <s v=""/>
    <x v="0"/>
  </r>
  <r>
    <s v=""/>
    <s v=""/>
    <s v=""/>
    <x v="0"/>
  </r>
  <r>
    <s v=""/>
    <s v=""/>
    <s v=""/>
    <x v="0"/>
  </r>
  <r>
    <s v=""/>
    <s v=""/>
    <s v=""/>
    <x v="0"/>
  </r>
  <r>
    <s v=""/>
    <s v=""/>
    <s v=""/>
    <x v="0"/>
  </r>
  <r>
    <s v=""/>
    <s v=""/>
    <s v=""/>
    <x v="0"/>
  </r>
  <r>
    <s v=""/>
    <s v=""/>
    <s v=""/>
    <x v="0"/>
  </r>
  <r>
    <s v=""/>
    <s v=""/>
    <s v=""/>
    <x v="0"/>
  </r>
  <r>
    <s v=""/>
    <s v=""/>
    <s v=""/>
    <x v="0"/>
  </r>
  <r>
    <s v=""/>
    <s v=""/>
    <s v=""/>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B176180-A264-4149-941F-436D1DD05A45}" name="PivotTable4"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F2:AJ77" firstHeaderRow="0" firstDataRow="1" firstDataCol="1"/>
  <pivotFields count="54">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dataField="1" showAll="0"/>
    <pivotField dataField="1" showAll="0"/>
    <pivotField dataField="1" showAll="0"/>
    <pivotField showAll="0"/>
    <pivotField showAll="0"/>
    <pivotField showAll="0"/>
    <pivotField showAll="0"/>
    <pivotField axis="axisRow" showAll="0">
      <items count="187">
        <item x="4"/>
        <item m="1" x="179"/>
        <item m="1" x="145"/>
        <item m="1" x="178"/>
        <item m="1" x="127"/>
        <item m="1" x="182"/>
        <item m="1" x="171"/>
        <item m="1" x="89"/>
        <item m="1" x="153"/>
        <item x="49"/>
        <item m="1" x="181"/>
        <item x="41"/>
        <item m="1" x="176"/>
        <item m="1" x="88"/>
        <item x="37"/>
        <item m="1" x="174"/>
        <item x="25"/>
        <item x="55"/>
        <item m="1" x="133"/>
        <item m="1" x="107"/>
        <item x="61"/>
        <item m="1" x="87"/>
        <item m="1" x="129"/>
        <item m="1" x="79"/>
        <item x="15"/>
        <item m="1" x="170"/>
        <item x="53"/>
        <item x="13"/>
        <item m="1" x="91"/>
        <item x="70"/>
        <item m="1" x="114"/>
        <item m="1" x="169"/>
        <item x="51"/>
        <item x="62"/>
        <item m="1" x="172"/>
        <item x="39"/>
        <item m="1" x="130"/>
        <item x="71"/>
        <item m="1" x="75"/>
        <item x="59"/>
        <item x="20"/>
        <item m="1" x="123"/>
        <item m="1" x="135"/>
        <item m="1" x="147"/>
        <item x="14"/>
        <item m="1" x="78"/>
        <item m="1" x="185"/>
        <item m="1" x="183"/>
        <item m="1" x="180"/>
        <item m="1" x="151"/>
        <item x="6"/>
        <item m="1" x="95"/>
        <item m="1" x="175"/>
        <item m="1" x="149"/>
        <item x="43"/>
        <item x="2"/>
        <item x="10"/>
        <item m="1" x="118"/>
        <item x="21"/>
        <item x="7"/>
        <item x="57"/>
        <item x="68"/>
        <item m="1" x="173"/>
        <item m="1" x="177"/>
        <item m="1" x="121"/>
        <item m="1" x="81"/>
        <item m="1" x="97"/>
        <item m="1" x="112"/>
        <item m="1" x="74"/>
        <item m="1" x="155"/>
        <item m="1" x="141"/>
        <item x="35"/>
        <item m="1" x="184"/>
        <item m="1" x="131"/>
        <item x="23"/>
        <item x="32"/>
        <item x="64"/>
        <item x="63"/>
        <item m="1" x="126"/>
        <item m="1" x="83"/>
        <item m="1" x="168"/>
        <item x="44"/>
        <item m="1" x="148"/>
        <item m="1" x="96"/>
        <item m="1" x="166"/>
        <item m="1" x="167"/>
        <item m="1" x="117"/>
        <item m="1" x="164"/>
        <item x="3"/>
        <item m="1" x="132"/>
        <item m="1" x="92"/>
        <item x="46"/>
        <item x="66"/>
        <item x="27"/>
        <item m="1" x="157"/>
        <item x="47"/>
        <item x="0"/>
        <item m="1" x="165"/>
        <item m="1" x="136"/>
        <item m="1" x="163"/>
        <item m="1" x="150"/>
        <item m="1" x="80"/>
        <item x="42"/>
        <item m="1" x="101"/>
        <item m="1" x="106"/>
        <item m="1" x="143"/>
        <item m="1" x="152"/>
        <item m="1" x="108"/>
        <item m="1" x="146"/>
        <item x="52"/>
        <item x="48"/>
        <item m="1" x="144"/>
        <item m="1" x="134"/>
        <item x="67"/>
        <item m="1" x="128"/>
        <item m="1" x="103"/>
        <item m="1" x="137"/>
        <item m="1" x="142"/>
        <item x="58"/>
        <item m="1" x="122"/>
        <item m="1" x="111"/>
        <item m="1" x="90"/>
        <item m="1" x="162"/>
        <item m="1" x="154"/>
        <item m="1" x="140"/>
        <item m="1" x="139"/>
        <item x="19"/>
        <item x="31"/>
        <item m="1" x="138"/>
        <item x="16"/>
        <item m="1" x="125"/>
        <item m="1" x="102"/>
        <item m="1" x="158"/>
        <item m="1" x="82"/>
        <item m="1" x="160"/>
        <item m="1" x="161"/>
        <item x="73"/>
        <item m="1" x="156"/>
        <item m="1" x="159"/>
        <item m="1" x="116"/>
        <item x="38"/>
        <item x="1"/>
        <item x="54"/>
        <item m="1" x="86"/>
        <item x="65"/>
        <item x="69"/>
        <item x="72"/>
        <item m="1" x="76"/>
        <item x="29"/>
        <item m="1" x="85"/>
        <item m="1" x="93"/>
        <item m="1" x="94"/>
        <item m="1" x="98"/>
        <item m="1" x="99"/>
        <item x="8"/>
        <item m="1" x="100"/>
        <item m="1" x="104"/>
        <item m="1" x="110"/>
        <item m="1" x="109"/>
        <item x="12"/>
        <item m="1" x="113"/>
        <item m="1" x="115"/>
        <item m="1" x="77"/>
        <item m="1" x="124"/>
        <item m="1" x="105"/>
        <item x="22"/>
        <item x="5"/>
        <item m="1" x="119"/>
        <item m="1" x="120"/>
        <item x="11"/>
        <item x="9"/>
        <item x="18"/>
        <item x="17"/>
        <item x="24"/>
        <item x="26"/>
        <item x="28"/>
        <item x="50"/>
        <item m="1" x="84"/>
        <item x="30"/>
        <item x="60"/>
        <item x="33"/>
        <item x="34"/>
        <item x="45"/>
        <item x="40"/>
        <item x="56"/>
        <item x="36"/>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25"/>
  </rowFields>
  <rowItems count="75">
    <i>
      <x/>
    </i>
    <i>
      <x v="9"/>
    </i>
    <i>
      <x v="11"/>
    </i>
    <i>
      <x v="14"/>
    </i>
    <i>
      <x v="16"/>
    </i>
    <i>
      <x v="17"/>
    </i>
    <i>
      <x v="20"/>
    </i>
    <i>
      <x v="24"/>
    </i>
    <i>
      <x v="26"/>
    </i>
    <i>
      <x v="27"/>
    </i>
    <i>
      <x v="29"/>
    </i>
    <i>
      <x v="32"/>
    </i>
    <i>
      <x v="33"/>
    </i>
    <i>
      <x v="35"/>
    </i>
    <i>
      <x v="37"/>
    </i>
    <i>
      <x v="39"/>
    </i>
    <i>
      <x v="40"/>
    </i>
    <i>
      <x v="44"/>
    </i>
    <i>
      <x v="50"/>
    </i>
    <i>
      <x v="54"/>
    </i>
    <i>
      <x v="55"/>
    </i>
    <i>
      <x v="56"/>
    </i>
    <i>
      <x v="58"/>
    </i>
    <i>
      <x v="59"/>
    </i>
    <i>
      <x v="60"/>
    </i>
    <i>
      <x v="61"/>
    </i>
    <i>
      <x v="71"/>
    </i>
    <i>
      <x v="74"/>
    </i>
    <i>
      <x v="75"/>
    </i>
    <i>
      <x v="76"/>
    </i>
    <i>
      <x v="77"/>
    </i>
    <i>
      <x v="81"/>
    </i>
    <i>
      <x v="88"/>
    </i>
    <i>
      <x v="91"/>
    </i>
    <i>
      <x v="92"/>
    </i>
    <i>
      <x v="93"/>
    </i>
    <i>
      <x v="95"/>
    </i>
    <i>
      <x v="96"/>
    </i>
    <i>
      <x v="102"/>
    </i>
    <i>
      <x v="109"/>
    </i>
    <i>
      <x v="110"/>
    </i>
    <i>
      <x v="113"/>
    </i>
    <i>
      <x v="118"/>
    </i>
    <i>
      <x v="126"/>
    </i>
    <i>
      <x v="127"/>
    </i>
    <i>
      <x v="129"/>
    </i>
    <i>
      <x v="136"/>
    </i>
    <i>
      <x v="140"/>
    </i>
    <i>
      <x v="141"/>
    </i>
    <i>
      <x v="142"/>
    </i>
    <i>
      <x v="144"/>
    </i>
    <i>
      <x v="145"/>
    </i>
    <i>
      <x v="146"/>
    </i>
    <i>
      <x v="148"/>
    </i>
    <i>
      <x v="154"/>
    </i>
    <i>
      <x v="159"/>
    </i>
    <i>
      <x v="165"/>
    </i>
    <i>
      <x v="166"/>
    </i>
    <i>
      <x v="169"/>
    </i>
    <i>
      <x v="170"/>
    </i>
    <i>
      <x v="171"/>
    </i>
    <i>
      <x v="172"/>
    </i>
    <i>
      <x v="173"/>
    </i>
    <i>
      <x v="174"/>
    </i>
    <i>
      <x v="175"/>
    </i>
    <i>
      <x v="176"/>
    </i>
    <i>
      <x v="178"/>
    </i>
    <i>
      <x v="179"/>
    </i>
    <i>
      <x v="180"/>
    </i>
    <i>
      <x v="181"/>
    </i>
    <i>
      <x v="182"/>
    </i>
    <i>
      <x v="183"/>
    </i>
    <i>
      <x v="184"/>
    </i>
    <i>
      <x v="185"/>
    </i>
    <i t="grand">
      <x/>
    </i>
  </rowItems>
  <colFields count="1">
    <field x="-2"/>
  </colFields>
  <colItems count="4">
    <i>
      <x/>
    </i>
    <i i="1">
      <x v="1"/>
    </i>
    <i i="2">
      <x v="2"/>
    </i>
    <i i="3">
      <x v="3"/>
    </i>
  </colItems>
  <dataFields count="4">
    <dataField name="Qty Ordered" fld="17" baseField="0" baseItem="0"/>
    <dataField name="Qty to be received" fld="19" baseField="0" baseItem="0"/>
    <dataField name="Qty Received" fld="18" baseField="0" baseItem="0"/>
    <dataField name="Qty Received and Accepted" fld="20" baseField="0" baseItem="0"/>
  </dataFields>
  <formats count="6">
    <format dxfId="9">
      <pivotArea dataOnly="0" labelOnly="1" outline="0" fieldPosition="0">
        <references count="1">
          <reference field="4294967294" count="1">
            <x v="1"/>
          </reference>
        </references>
      </pivotArea>
    </format>
    <format dxfId="8">
      <pivotArea dataOnly="0" labelOnly="1" outline="0" fieldPosition="0">
        <references count="1">
          <reference field="4294967294" count="1">
            <x v="3"/>
          </reference>
        </references>
      </pivotArea>
    </format>
    <format dxfId="7">
      <pivotArea field="25" type="button" dataOnly="0" labelOnly="1" outline="0" axis="axisRow" fieldPosition="0"/>
    </format>
    <format dxfId="6">
      <pivotArea dataOnly="0" labelOnly="1" outline="0" fieldPosition="0">
        <references count="1">
          <reference field="4294967294" count="4">
            <x v="0"/>
            <x v="1"/>
            <x v="2"/>
            <x v="3"/>
          </reference>
        </references>
      </pivotArea>
    </format>
    <format dxfId="5">
      <pivotArea field="25" type="button" dataOnly="0" labelOnly="1" outline="0" axis="axisRow" fieldPosition="0"/>
    </format>
    <format dxfId="4">
      <pivotArea dataOnly="0" labelOnly="1" outline="0" fieldPosition="0">
        <references count="1">
          <reference field="4294967294" count="4">
            <x v="0"/>
            <x v="1"/>
            <x v="2"/>
            <x v="3"/>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7FA8A67-D5A8-4525-91FD-D5AB84E6216E}" name="TablaDinámica1" cacheId="1"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location ref="BL3:BM4" firstHeaderRow="0" firstDataRow="1" firstDataCol="0"/>
  <pivotFields count="54">
    <pivotField showAll="0"/>
    <pivotField showAll="0"/>
    <pivotField showAll="0"/>
    <pivotField showAll="0"/>
    <pivotField showAll="0"/>
    <pivotField numFmtId="14" showAll="0"/>
    <pivotField showAll="0"/>
    <pivotField showAll="0"/>
    <pivotField showAll="0"/>
    <pivotField showAll="0"/>
    <pivotField showAll="0"/>
    <pivotField showAll="0"/>
    <pivotField showAll="0"/>
    <pivotField numFmtId="3" showAll="0"/>
    <pivotField numFmtId="3" showAll="0"/>
    <pivotField showAll="0"/>
    <pivotField showAll="0"/>
    <pivotField dataField="1" showAll="0"/>
    <pivotField showAll="0"/>
    <pivotField showAll="0"/>
    <pivotField dataField="1" numFmtId="164" showAll="0"/>
    <pivotField numFmtId="164" showAll="0"/>
    <pivotField showAll="0"/>
    <pivotField showAll="0"/>
    <pivotField showAll="0"/>
    <pivotField showAll="0"/>
    <pivotField showAll="0"/>
    <pivotField showAll="0"/>
    <pivotField showAll="0"/>
    <pivotField numFmtId="3" showAll="0"/>
    <pivotField numFmtId="3" showAll="0"/>
    <pivotField showAll="0"/>
    <pivotField showAll="0"/>
    <pivotField showAll="0"/>
    <pivotField showAll="0"/>
    <pivotField showAll="0"/>
    <pivotField showAll="0"/>
    <pivotField showAll="0"/>
    <pivotField showAll="0"/>
    <pivotField showAll="0"/>
    <pivotField showAll="0"/>
    <pivotField showAll="0"/>
    <pivotField numFmtId="9" showAll="0"/>
    <pivotField showAll="0"/>
    <pivotField showAll="0"/>
    <pivotField showAll="0"/>
    <pivotField showAll="0"/>
    <pivotField showAll="0"/>
    <pivotField numFmtId="9" showAll="0"/>
    <pivotField showAll="0"/>
    <pivotField showAll="0"/>
    <pivotField numFmtId="1" showAll="0"/>
    <pivotField showAll="0"/>
    <pivotField showAll="0"/>
  </pivotFields>
  <rowItems count="1">
    <i/>
  </rowItems>
  <colFields count="1">
    <field x="-2"/>
  </colFields>
  <colItems count="2">
    <i>
      <x/>
    </i>
    <i i="1">
      <x v="1"/>
    </i>
  </colItems>
  <dataFields count="2">
    <dataField name="Suma de Ctd. pedido" fld="17" baseField="0" baseItem="0"/>
    <dataField name="Suma de Ctd. Aceptada" fld="20"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24D53A1-EBC5-4067-B740-B4FFF4D4D121}" name="PivotTable3"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R3:W78" firstHeaderRow="0" firstDataRow="1" firstDataCol="1"/>
  <pivotFields count="54">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187">
        <item x="4"/>
        <item m="1" x="179"/>
        <item m="1" x="145"/>
        <item m="1" x="178"/>
        <item m="1" x="127"/>
        <item m="1" x="182"/>
        <item m="1" x="171"/>
        <item m="1" x="89"/>
        <item m="1" x="153"/>
        <item x="49"/>
        <item m="1" x="181"/>
        <item x="41"/>
        <item m="1" x="176"/>
        <item m="1" x="88"/>
        <item x="37"/>
        <item m="1" x="174"/>
        <item x="25"/>
        <item x="55"/>
        <item m="1" x="133"/>
        <item m="1" x="107"/>
        <item x="61"/>
        <item m="1" x="87"/>
        <item m="1" x="129"/>
        <item m="1" x="79"/>
        <item x="15"/>
        <item m="1" x="170"/>
        <item x="53"/>
        <item x="13"/>
        <item m="1" x="91"/>
        <item x="70"/>
        <item m="1" x="114"/>
        <item m="1" x="169"/>
        <item x="51"/>
        <item x="62"/>
        <item m="1" x="172"/>
        <item x="39"/>
        <item m="1" x="130"/>
        <item x="71"/>
        <item m="1" x="75"/>
        <item x="59"/>
        <item x="20"/>
        <item m="1" x="123"/>
        <item m="1" x="135"/>
        <item m="1" x="147"/>
        <item x="14"/>
        <item m="1" x="78"/>
        <item m="1" x="185"/>
        <item m="1" x="183"/>
        <item m="1" x="180"/>
        <item m="1" x="151"/>
        <item x="6"/>
        <item m="1" x="95"/>
        <item m="1" x="175"/>
        <item m="1" x="149"/>
        <item x="43"/>
        <item x="2"/>
        <item x="10"/>
        <item m="1" x="118"/>
        <item x="21"/>
        <item x="7"/>
        <item x="57"/>
        <item x="68"/>
        <item m="1" x="173"/>
        <item m="1" x="177"/>
        <item m="1" x="121"/>
        <item m="1" x="81"/>
        <item m="1" x="97"/>
        <item m="1" x="112"/>
        <item m="1" x="74"/>
        <item m="1" x="155"/>
        <item m="1" x="141"/>
        <item x="35"/>
        <item m="1" x="184"/>
        <item m="1" x="131"/>
        <item x="23"/>
        <item x="32"/>
        <item x="64"/>
        <item x="63"/>
        <item m="1" x="126"/>
        <item m="1" x="83"/>
        <item m="1" x="168"/>
        <item x="44"/>
        <item m="1" x="148"/>
        <item m="1" x="96"/>
        <item m="1" x="166"/>
        <item m="1" x="167"/>
        <item m="1" x="117"/>
        <item m="1" x="164"/>
        <item x="3"/>
        <item m="1" x="132"/>
        <item m="1" x="92"/>
        <item x="46"/>
        <item x="66"/>
        <item x="27"/>
        <item m="1" x="157"/>
        <item x="47"/>
        <item x="0"/>
        <item m="1" x="165"/>
        <item m="1" x="136"/>
        <item m="1" x="163"/>
        <item m="1" x="150"/>
        <item m="1" x="80"/>
        <item x="42"/>
        <item m="1" x="101"/>
        <item m="1" x="106"/>
        <item m="1" x="143"/>
        <item m="1" x="152"/>
        <item m="1" x="108"/>
        <item m="1" x="146"/>
        <item x="52"/>
        <item x="48"/>
        <item m="1" x="144"/>
        <item m="1" x="134"/>
        <item x="67"/>
        <item m="1" x="128"/>
        <item m="1" x="103"/>
        <item m="1" x="137"/>
        <item m="1" x="142"/>
        <item x="58"/>
        <item m="1" x="122"/>
        <item m="1" x="111"/>
        <item m="1" x="90"/>
        <item m="1" x="162"/>
        <item m="1" x="154"/>
        <item m="1" x="140"/>
        <item m="1" x="139"/>
        <item x="19"/>
        <item x="31"/>
        <item m="1" x="138"/>
        <item x="16"/>
        <item m="1" x="125"/>
        <item m="1" x="102"/>
        <item m="1" x="158"/>
        <item m="1" x="82"/>
        <item m="1" x="160"/>
        <item m="1" x="161"/>
        <item x="73"/>
        <item m="1" x="156"/>
        <item m="1" x="159"/>
        <item m="1" x="116"/>
        <item x="38"/>
        <item x="1"/>
        <item x="54"/>
        <item m="1" x="86"/>
        <item x="65"/>
        <item x="69"/>
        <item x="72"/>
        <item m="1" x="76"/>
        <item x="29"/>
        <item m="1" x="85"/>
        <item m="1" x="93"/>
        <item m="1" x="94"/>
        <item m="1" x="98"/>
        <item m="1" x="99"/>
        <item x="8"/>
        <item m="1" x="100"/>
        <item m="1" x="104"/>
        <item m="1" x="110"/>
        <item m="1" x="109"/>
        <item x="12"/>
        <item m="1" x="113"/>
        <item m="1" x="115"/>
        <item m="1" x="77"/>
        <item m="1" x="124"/>
        <item m="1" x="105"/>
        <item x="22"/>
        <item x="5"/>
        <item m="1" x="119"/>
        <item m="1" x="120"/>
        <item x="11"/>
        <item x="9"/>
        <item x="18"/>
        <item x="17"/>
        <item x="24"/>
        <item x="26"/>
        <item x="28"/>
        <item x="50"/>
        <item m="1" x="84"/>
        <item x="30"/>
        <item x="60"/>
        <item x="33"/>
        <item x="34"/>
        <item x="45"/>
        <item x="40"/>
        <item x="56"/>
        <item x="36"/>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dataField="1" showAll="0"/>
    <pivotField showAll="0"/>
    <pivotField showAll="0"/>
    <pivotField showAll="0"/>
    <pivotField showAll="0"/>
    <pivotField showAll="0"/>
    <pivotField dataField="1" showAll="0"/>
    <pivotField showAll="0"/>
    <pivotField showAll="0"/>
    <pivotField dataField="1" showAll="0"/>
    <pivotField showAll="0"/>
    <pivotField showAll="0"/>
  </pivotFields>
  <rowFields count="1">
    <field x="25"/>
  </rowFields>
  <rowItems count="75">
    <i>
      <x/>
    </i>
    <i>
      <x v="9"/>
    </i>
    <i>
      <x v="11"/>
    </i>
    <i>
      <x v="14"/>
    </i>
    <i>
      <x v="16"/>
    </i>
    <i>
      <x v="17"/>
    </i>
    <i>
      <x v="20"/>
    </i>
    <i>
      <x v="24"/>
    </i>
    <i>
      <x v="26"/>
    </i>
    <i>
      <x v="27"/>
    </i>
    <i>
      <x v="29"/>
    </i>
    <i>
      <x v="32"/>
    </i>
    <i>
      <x v="33"/>
    </i>
    <i>
      <x v="35"/>
    </i>
    <i>
      <x v="37"/>
    </i>
    <i>
      <x v="39"/>
    </i>
    <i>
      <x v="40"/>
    </i>
    <i>
      <x v="44"/>
    </i>
    <i>
      <x v="50"/>
    </i>
    <i>
      <x v="54"/>
    </i>
    <i>
      <x v="55"/>
    </i>
    <i>
      <x v="56"/>
    </i>
    <i>
      <x v="58"/>
    </i>
    <i>
      <x v="59"/>
    </i>
    <i>
      <x v="60"/>
    </i>
    <i>
      <x v="61"/>
    </i>
    <i>
      <x v="71"/>
    </i>
    <i>
      <x v="74"/>
    </i>
    <i>
      <x v="75"/>
    </i>
    <i>
      <x v="76"/>
    </i>
    <i>
      <x v="77"/>
    </i>
    <i>
      <x v="81"/>
    </i>
    <i>
      <x v="88"/>
    </i>
    <i>
      <x v="91"/>
    </i>
    <i>
      <x v="92"/>
    </i>
    <i>
      <x v="93"/>
    </i>
    <i>
      <x v="95"/>
    </i>
    <i>
      <x v="96"/>
    </i>
    <i>
      <x v="102"/>
    </i>
    <i>
      <x v="109"/>
    </i>
    <i>
      <x v="110"/>
    </i>
    <i>
      <x v="113"/>
    </i>
    <i>
      <x v="118"/>
    </i>
    <i>
      <x v="126"/>
    </i>
    <i>
      <x v="127"/>
    </i>
    <i>
      <x v="129"/>
    </i>
    <i>
      <x v="136"/>
    </i>
    <i>
      <x v="140"/>
    </i>
    <i>
      <x v="141"/>
    </i>
    <i>
      <x v="142"/>
    </i>
    <i>
      <x v="144"/>
    </i>
    <i>
      <x v="145"/>
    </i>
    <i>
      <x v="146"/>
    </i>
    <i>
      <x v="148"/>
    </i>
    <i>
      <x v="154"/>
    </i>
    <i>
      <x v="159"/>
    </i>
    <i>
      <x v="165"/>
    </i>
    <i>
      <x v="166"/>
    </i>
    <i>
      <x v="169"/>
    </i>
    <i>
      <x v="170"/>
    </i>
    <i>
      <x v="171"/>
    </i>
    <i>
      <x v="172"/>
    </i>
    <i>
      <x v="173"/>
    </i>
    <i>
      <x v="174"/>
    </i>
    <i>
      <x v="175"/>
    </i>
    <i>
      <x v="176"/>
    </i>
    <i>
      <x v="178"/>
    </i>
    <i>
      <x v="179"/>
    </i>
    <i>
      <x v="180"/>
    </i>
    <i>
      <x v="181"/>
    </i>
    <i>
      <x v="182"/>
    </i>
    <i>
      <x v="183"/>
    </i>
    <i>
      <x v="184"/>
    </i>
    <i>
      <x v="185"/>
    </i>
    <i t="grand">
      <x/>
    </i>
  </rowItems>
  <colFields count="1">
    <field x="-2"/>
  </colFields>
  <colItems count="5">
    <i>
      <x/>
    </i>
    <i i="1">
      <x v="1"/>
    </i>
    <i i="2">
      <x v="2"/>
    </i>
    <i i="3">
      <x v="3"/>
    </i>
    <i i="4">
      <x v="4"/>
    </i>
  </colItems>
  <dataFields count="5">
    <dataField name="No. PO / No.Lines" fld="7" subtotal="count" baseField="22" baseItem="0"/>
    <dataField name=" OTIF (%)" fld="42" subtotal="average" baseField="22" baseItem="10" numFmtId="9"/>
    <dataField name="Backorder Rate (%)" fld="48" subtotal="average" baseField="22" baseItem="10" numFmtId="9"/>
    <dataField name="No. Extended dealine Orders" fld="40" baseField="22" baseItem="5"/>
    <dataField name="No. On-going Deliveries" fld="51" baseField="0" baseItem="0"/>
  </dataFields>
  <formats count="14">
    <format dxfId="23">
      <pivotArea dataOnly="0" labelOnly="1" outline="0" axis="axisValues" fieldPosition="0"/>
    </format>
    <format dxfId="22">
      <pivotArea outline="0" collapsedLevelsAreSubtotals="1" fieldPosition="0"/>
    </format>
    <format dxfId="21">
      <pivotArea dataOnly="0" labelOnly="1" outline="0" axis="axisValues" fieldPosition="0"/>
    </format>
    <format dxfId="20">
      <pivotArea field="25" type="button" dataOnly="0" labelOnly="1" outline="0" axis="axisRow" fieldPosition="0"/>
    </format>
    <format dxfId="19">
      <pivotArea dataOnly="0" labelOnly="1" outline="0" fieldPosition="0">
        <references count="1">
          <reference field="4294967294" count="2">
            <x v="0"/>
            <x v="1"/>
          </reference>
        </references>
      </pivotArea>
    </format>
    <format dxfId="18">
      <pivotArea outline="0" collapsedLevelsAreSubtotals="1" fieldPosition="0">
        <references count="1">
          <reference field="4294967294" count="1" selected="0">
            <x v="2"/>
          </reference>
        </references>
      </pivotArea>
    </format>
    <format dxfId="17">
      <pivotArea dataOnly="0" labelOnly="1" outline="0" fieldPosition="0">
        <references count="1">
          <reference field="4294967294" count="1">
            <x v="3"/>
          </reference>
        </references>
      </pivotArea>
    </format>
    <format dxfId="16">
      <pivotArea dataOnly="0" labelOnly="1" outline="0" fieldPosition="0">
        <references count="1">
          <reference field="4294967294" count="1">
            <x v="3"/>
          </reference>
        </references>
      </pivotArea>
    </format>
    <format dxfId="15">
      <pivotArea dataOnly="0" labelOnly="1" outline="0" fieldPosition="0">
        <references count="1">
          <reference field="4294967294" count="1">
            <x v="2"/>
          </reference>
        </references>
      </pivotArea>
    </format>
    <format dxfId="14">
      <pivotArea dataOnly="0" labelOnly="1" outline="0" fieldPosition="0">
        <references count="1">
          <reference field="4294967294" count="1">
            <x v="2"/>
          </reference>
        </references>
      </pivotArea>
    </format>
    <format dxfId="13">
      <pivotArea outline="0" fieldPosition="0">
        <references count="1">
          <reference field="4294967294" count="1">
            <x v="1"/>
          </reference>
        </references>
      </pivotArea>
    </format>
    <format dxfId="12">
      <pivotArea outline="0" fieldPosition="0">
        <references count="1">
          <reference field="4294967294" count="1">
            <x v="2"/>
          </reference>
        </references>
      </pivotArea>
    </format>
    <format dxfId="11">
      <pivotArea field="25" type="button" dataOnly="0" labelOnly="1" outline="0" axis="axisRow" fieldPosition="0"/>
    </format>
    <format dxfId="10">
      <pivotArea dataOnly="0" labelOnly="1" outline="0" fieldPosition="0">
        <references count="1">
          <reference field="4294967294" count="5">
            <x v="0"/>
            <x v="1"/>
            <x v="2"/>
            <x v="3"/>
            <x v="4"/>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9075CAE-A832-4C2F-B1FC-4FFCE6B4FC4D}"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0" rowHeaderCaption="Suppliers">
  <location ref="A3:C49" firstHeaderRow="0" firstDataRow="1" firstDataCol="1"/>
  <pivotFields count="54">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dataField="1" showAll="0"/>
    <pivotField showAll="0"/>
    <pivotField showAll="0"/>
    <pivotField showAll="0"/>
    <pivotField showAll="0"/>
    <pivotField axis="axisRow" showAll="0">
      <items count="153">
        <item x="4"/>
        <item m="1" x="132"/>
        <item x="23"/>
        <item m="1" x="146"/>
        <item m="1" x="136"/>
        <item m="1" x="118"/>
        <item m="1" x="119"/>
        <item m="1" x="88"/>
        <item m="1" x="87"/>
        <item x="0"/>
        <item m="1" x="145"/>
        <item m="1" x="90"/>
        <item m="1" x="101"/>
        <item m="1" x="73"/>
        <item m="1" x="47"/>
        <item m="1" x="133"/>
        <item m="1" x="134"/>
        <item m="1" x="122"/>
        <item m="1" x="142"/>
        <item m="1" x="127"/>
        <item m="1" x="51"/>
        <item m="1" x="54"/>
        <item m="1" x="123"/>
        <item m="1" x="113"/>
        <item x="41"/>
        <item m="1" x="86"/>
        <item m="1" x="108"/>
        <item m="1" x="128"/>
        <item x="37"/>
        <item m="1" x="66"/>
        <item x="44"/>
        <item x="25"/>
        <item m="1" x="81"/>
        <item m="1" x="57"/>
        <item m="1" x="60"/>
        <item m="1" x="124"/>
        <item m="1" x="104"/>
        <item m="1" x="63"/>
        <item x="16"/>
        <item m="1" x="65"/>
        <item m="1" x="147"/>
        <item x="35"/>
        <item m="1" x="131"/>
        <item m="1" x="120"/>
        <item x="15"/>
        <item m="1" x="55"/>
        <item x="13"/>
        <item x="32"/>
        <item m="1" x="102"/>
        <item m="1" x="105"/>
        <item m="1" x="72"/>
        <item m="1" x="112"/>
        <item m="1" x="125"/>
        <item m="1" x="53"/>
        <item m="1" x="64"/>
        <item m="1" x="68"/>
        <item x="39"/>
        <item m="1" x="121"/>
        <item m="1" x="74"/>
        <item m="1" x="58"/>
        <item m="1" x="61"/>
        <item m="1" x="49"/>
        <item x="20"/>
        <item m="1" x="140"/>
        <item m="1" x="151"/>
        <item m="1" x="126"/>
        <item m="1" x="138"/>
        <item m="1" x="69"/>
        <item x="14"/>
        <item m="1" x="150"/>
        <item m="1" x="137"/>
        <item m="1" x="79"/>
        <item m="1" x="130"/>
        <item m="1" x="116"/>
        <item m="1" x="143"/>
        <item m="1" x="93"/>
        <item m="1" x="94"/>
        <item m="1" x="139"/>
        <item m="1" x="100"/>
        <item m="1" x="141"/>
        <item x="43"/>
        <item x="2"/>
        <item m="1" x="144"/>
        <item x="19"/>
        <item x="10"/>
        <item m="1" x="99"/>
        <item x="21"/>
        <item x="7"/>
        <item m="1" x="129"/>
        <item m="1" x="59"/>
        <item m="1" x="70"/>
        <item m="1" x="50"/>
        <item x="42"/>
        <item m="1" x="135"/>
        <item x="31"/>
        <item x="27"/>
        <item m="1" x="109"/>
        <item m="1" x="45"/>
        <item m="1" x="148"/>
        <item m="1" x="76"/>
        <item m="1" x="149"/>
        <item x="38"/>
        <item x="1"/>
        <item m="1" x="48"/>
        <item m="1" x="56"/>
        <item m="1" x="62"/>
        <item m="1" x="67"/>
        <item m="1" x="71"/>
        <item m="1" x="75"/>
        <item m="1" x="77"/>
        <item m="1" x="80"/>
        <item m="1" x="82"/>
        <item x="29"/>
        <item x="3"/>
        <item m="1" x="85"/>
        <item m="1" x="89"/>
        <item m="1" x="91"/>
        <item m="1" x="92"/>
        <item m="1" x="95"/>
        <item m="1" x="96"/>
        <item m="1" x="97"/>
        <item x="8"/>
        <item m="1" x="98"/>
        <item m="1" x="103"/>
        <item m="1" x="107"/>
        <item m="1" x="106"/>
        <item x="12"/>
        <item m="1" x="110"/>
        <item m="1" x="117"/>
        <item m="1" x="83"/>
        <item m="1" x="78"/>
        <item m="1" x="111"/>
        <item m="1" x="114"/>
        <item m="1" x="115"/>
        <item m="1" x="84"/>
        <item x="5"/>
        <item x="6"/>
        <item x="11"/>
        <item x="9"/>
        <item x="18"/>
        <item x="17"/>
        <item x="22"/>
        <item x="24"/>
        <item x="26"/>
        <item x="28"/>
        <item m="1" x="52"/>
        <item x="30"/>
        <item x="33"/>
        <item x="34"/>
        <item m="1" x="46"/>
        <item x="40"/>
        <item x="36"/>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25"/>
  </rowFields>
  <rowItems count="46">
    <i>
      <x/>
    </i>
    <i>
      <x v="2"/>
    </i>
    <i>
      <x v="9"/>
    </i>
    <i>
      <x v="24"/>
    </i>
    <i>
      <x v="28"/>
    </i>
    <i>
      <x v="30"/>
    </i>
    <i>
      <x v="31"/>
    </i>
    <i>
      <x v="38"/>
    </i>
    <i>
      <x v="41"/>
    </i>
    <i>
      <x v="44"/>
    </i>
    <i>
      <x v="46"/>
    </i>
    <i>
      <x v="47"/>
    </i>
    <i>
      <x v="56"/>
    </i>
    <i>
      <x v="62"/>
    </i>
    <i>
      <x v="68"/>
    </i>
    <i>
      <x v="80"/>
    </i>
    <i>
      <x v="81"/>
    </i>
    <i>
      <x v="83"/>
    </i>
    <i>
      <x v="84"/>
    </i>
    <i>
      <x v="86"/>
    </i>
    <i>
      <x v="87"/>
    </i>
    <i>
      <x v="92"/>
    </i>
    <i>
      <x v="94"/>
    </i>
    <i>
      <x v="95"/>
    </i>
    <i>
      <x v="101"/>
    </i>
    <i>
      <x v="102"/>
    </i>
    <i>
      <x v="112"/>
    </i>
    <i>
      <x v="113"/>
    </i>
    <i>
      <x v="121"/>
    </i>
    <i>
      <x v="126"/>
    </i>
    <i>
      <x v="135"/>
    </i>
    <i>
      <x v="136"/>
    </i>
    <i>
      <x v="137"/>
    </i>
    <i>
      <x v="138"/>
    </i>
    <i>
      <x v="139"/>
    </i>
    <i>
      <x v="140"/>
    </i>
    <i>
      <x v="141"/>
    </i>
    <i>
      <x v="142"/>
    </i>
    <i>
      <x v="143"/>
    </i>
    <i>
      <x v="144"/>
    </i>
    <i>
      <x v="146"/>
    </i>
    <i>
      <x v="147"/>
    </i>
    <i>
      <x v="148"/>
    </i>
    <i>
      <x v="150"/>
    </i>
    <i>
      <x v="151"/>
    </i>
    <i t="grand">
      <x/>
    </i>
  </rowItems>
  <colFields count="1">
    <field x="-2"/>
  </colFields>
  <colItems count="2">
    <i>
      <x/>
    </i>
    <i i="1">
      <x v="1"/>
    </i>
  </colItems>
  <dataFields count="2">
    <dataField name="Suma de Ctd. Solicitada" fld="16" baseField="0" baseItem="0"/>
    <dataField name="Suma de Ctd. Aceptada" fld="20" baseField="0" baseItem="0"/>
  </dataFields>
  <formats count="1">
    <format dxfId="24">
      <pivotArea outline="0" collapsedLevelsAreSubtotals="1" fieldPosition="0"/>
    </format>
  </formats>
  <chartFormats count="8">
    <chartFormat chart="36" format="15" series="1">
      <pivotArea type="data" outline="0" fieldPosition="0">
        <references count="1">
          <reference field="4294967294" count="1" selected="0">
            <x v="1"/>
          </reference>
        </references>
      </pivotArea>
    </chartFormat>
    <chartFormat chart="0" format="11" series="1">
      <pivotArea type="data" outline="0" fieldPosition="0">
        <references count="1">
          <reference field="4294967294" count="1" selected="0">
            <x v="1"/>
          </reference>
        </references>
      </pivotArea>
    </chartFormat>
    <chartFormat chart="25" format="15" series="1">
      <pivotArea type="data" outline="0" fieldPosition="0">
        <references count="1">
          <reference field="4294967294" count="1" selected="0">
            <x v="1"/>
          </reference>
        </references>
      </pivotArea>
    </chartFormat>
    <chartFormat chart="36" format="16" series="1">
      <pivotArea type="data" outline="0" fieldPosition="0">
        <references count="1">
          <reference field="4294967294" count="1" selected="0">
            <x v="0"/>
          </reference>
        </references>
      </pivotArea>
    </chartFormat>
    <chartFormat chart="0" format="12" series="1">
      <pivotArea type="data" outline="0" fieldPosition="0">
        <references count="1">
          <reference field="4294967294" count="1" selected="0">
            <x v="0"/>
          </reference>
        </references>
      </pivotArea>
    </chartFormat>
    <chartFormat chart="25" format="16" series="1">
      <pivotArea type="data" outline="0" fieldPosition="0">
        <references count="1">
          <reference field="4294967294" count="1" selected="0">
            <x v="0"/>
          </reference>
        </references>
      </pivotArea>
    </chartFormat>
    <chartFormat chart="39" format="19" series="1">
      <pivotArea type="data" outline="0" fieldPosition="0">
        <references count="1">
          <reference field="4294967294" count="1" selected="0">
            <x v="0"/>
          </reference>
        </references>
      </pivotArea>
    </chartFormat>
    <chartFormat chart="39" format="20"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24BDC36-ED58-46BF-99E8-0539A98EAE9F}" name="PivotTable5"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T2:BG4" firstHeaderRow="1" firstDataRow="2" firstDataCol="1"/>
  <pivotFields count="4">
    <pivotField dataField="1" showAll="0"/>
    <pivotField showAll="0"/>
    <pivotField showAll="0"/>
    <pivotField axis="axisCol" showAll="0">
      <items count="13">
        <item x="6"/>
        <item x="7"/>
        <item x="10"/>
        <item x="0"/>
        <item x="11"/>
        <item x="1"/>
        <item x="2"/>
        <item x="3"/>
        <item x="4"/>
        <item x="5"/>
        <item x="8"/>
        <item x="9"/>
        <item t="default"/>
      </items>
    </pivotField>
  </pivotFields>
  <rowItems count="1">
    <i/>
  </rowItems>
  <colFields count="1">
    <field x="3"/>
  </colFields>
  <colItems count="13">
    <i>
      <x/>
    </i>
    <i>
      <x v="1"/>
    </i>
    <i>
      <x v="2"/>
    </i>
    <i>
      <x v="3"/>
    </i>
    <i>
      <x v="4"/>
    </i>
    <i>
      <x v="5"/>
    </i>
    <i>
      <x v="6"/>
    </i>
    <i>
      <x v="7"/>
    </i>
    <i>
      <x v="8"/>
    </i>
    <i>
      <x v="9"/>
    </i>
    <i>
      <x v="10"/>
    </i>
    <i>
      <x v="11"/>
    </i>
    <i t="grand">
      <x/>
    </i>
  </colItems>
  <dataFields count="1">
    <dataField name=" Pending to be issued" fld="0" baseField="1" baseItem="0"/>
  </dataFields>
  <formats count="2">
    <format dxfId="26">
      <pivotArea outline="0" collapsedLevelsAreSubtotals="1" fieldPosition="0"/>
    </format>
    <format dxfId="25">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874E0842-C384-413C-9796-0563B1E5FB30}" name="PivotTable1" cacheId="2" applyNumberFormats="0" applyBorderFormats="0" applyFontFormats="0" applyPatternFormats="0" applyAlignmentFormats="0" applyWidthHeightFormats="1" dataCaption="Values" grandTotalCaption="Total" updatedVersion="8" minRefreshableVersion="3" useAutoFormatting="1" itemPrintTitles="1" createdVersion="8" indent="0" outline="1" outlineData="1" chartFormat="7" colHeaderCaption="Column Label">
  <location ref="B5:D18" firstHeaderRow="1" firstDataRow="2" firstDataCol="1"/>
  <pivotFields count="54">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sortType="ascending">
      <items count="176">
        <item h="1" x="40"/>
        <item x="4"/>
        <item h="1" m="1" x="132"/>
        <item h="1" m="1" x="168"/>
        <item x="23"/>
        <item h="1" x="29"/>
        <item h="1" m="1" x="146"/>
        <item h="1" m="1" x="136"/>
        <item h="1" m="1" x="167"/>
        <item h="1" m="1" x="118"/>
        <item h="1" m="1" x="119"/>
        <item h="1" m="1" x="171"/>
        <item h="1" m="1" x="110"/>
        <item h="1" m="1" x="154"/>
        <item h="1" m="1" x="88"/>
        <item h="1" m="1" x="158"/>
        <item h="1" x="38"/>
        <item h="1" m="1" x="87"/>
        <item h="1" m="1" x="91"/>
        <item x="0"/>
        <item h="1" m="1" x="145"/>
        <item h="1" x="33"/>
        <item h="1" x="24"/>
        <item h="1" m="1" x="90"/>
        <item h="1" m="1" x="101"/>
        <item h="1" m="1" x="73"/>
        <item h="1" m="1" x="52"/>
        <item h="1" m="1" x="47"/>
        <item h="1" m="1" x="133"/>
        <item h="1" m="1" x="134"/>
        <item h="1" x="3"/>
        <item h="1" m="1" x="76"/>
        <item h="1" m="1" x="122"/>
        <item h="1" m="1" x="142"/>
        <item h="1" m="1" x="84"/>
        <item h="1" m="1" x="127"/>
        <item h="1" m="1" x="83"/>
        <item h="1" m="1" x="51"/>
        <item h="1" m="1" x="54"/>
        <item h="1" m="1" x="56"/>
        <item h="1" m="1" x="170"/>
        <item h="1" m="1" x="123"/>
        <item h="1" m="1" x="96"/>
        <item h="1" m="1" x="113"/>
        <item x="41"/>
        <item h="1" x="22"/>
        <item h="1" m="1" x="165"/>
        <item h="1" m="1" x="86"/>
        <item h="1" m="1" x="108"/>
        <item h="1" m="1" x="128"/>
        <item h="1" x="37"/>
        <item h="1" m="1" x="66"/>
        <item h="1" m="1" x="161"/>
        <item h="1" m="1" x="67"/>
        <item x="44"/>
        <item h="1" x="25"/>
        <item h="1" m="1" x="77"/>
        <item h="1" m="1" x="103"/>
        <item h="1" m="1" x="111"/>
        <item h="1" m="1" x="85"/>
        <item h="1" m="1" x="81"/>
        <item h="1" m="1" x="57"/>
        <item h="1" x="26"/>
        <item h="1" m="1" x="60"/>
        <item h="1" m="1" x="124"/>
        <item h="1" m="1" x="104"/>
        <item h="1" m="1" x="63"/>
        <item h="1" x="16"/>
        <item h="1" x="8"/>
        <item h="1" m="1" x="106"/>
        <item h="1" x="5"/>
        <item h="1" m="1" x="153"/>
        <item h="1" m="1" x="98"/>
        <item h="1" m="1" x="65"/>
        <item h="1" m="1" x="115"/>
        <item h="1" x="35"/>
        <item h="1" m="1" x="131"/>
        <item h="1" m="1" x="120"/>
        <item h="1" x="1"/>
        <item h="1" m="1" x="80"/>
        <item h="1" m="1" x="107"/>
        <item h="1" m="1" x="150"/>
        <item h="1" x="36"/>
        <item x="15"/>
        <item h="1" m="1" x="157"/>
        <item h="1" m="1" x="55"/>
        <item x="13"/>
        <item h="1" m="1" x="89"/>
        <item h="1" m="1" x="114"/>
        <item h="1" m="1" x="78"/>
        <item h="1" m="1" x="62"/>
        <item h="1" x="32"/>
        <item h="1" m="1" x="102"/>
        <item h="1" m="1" x="105"/>
        <item h="1" x="18"/>
        <item h="1" m="1" x="72"/>
        <item h="1" m="1" x="112"/>
        <item h="1" x="28"/>
        <item h="1" m="1" x="125"/>
        <item h="1" m="1" x="156"/>
        <item h="1" m="1" x="53"/>
        <item h="1" m="1" x="164"/>
        <item h="1" m="1" x="64"/>
        <item h="1" m="1" x="159"/>
        <item h="1" m="1" x="68"/>
        <item h="1" x="39"/>
        <item h="1" m="1" x="121"/>
        <item h="1" m="1" x="74"/>
        <item h="1" m="1" x="58"/>
        <item h="1" m="1" x="92"/>
        <item h="1" m="1" x="61"/>
        <item h="1" m="1" x="75"/>
        <item h="1" m="1" x="49"/>
        <item h="1" x="20"/>
        <item h="1" m="1" x="140"/>
        <item h="1" m="1" x="126"/>
        <item h="1" m="1" x="138"/>
        <item h="1" m="1" x="69"/>
        <item h="1" x="17"/>
        <item x="14"/>
        <item h="1" m="1" x="147"/>
        <item h="1" m="1" x="137"/>
        <item h="1" m="1" x="82"/>
        <item h="1" m="1" x="79"/>
        <item h="1" m="1" x="130"/>
        <item h="1" m="1" x="174"/>
        <item h="1" m="1" x="172"/>
        <item h="1" m="1" x="116"/>
        <item h="1" m="1" x="169"/>
        <item h="1" m="1" x="143"/>
        <item h="1" x="6"/>
        <item h="1" m="1" x="93"/>
        <item h="1" m="1" x="151"/>
        <item h="1" m="1" x="71"/>
        <item h="1" m="1" x="94"/>
        <item h="1" x="34"/>
        <item h="1" m="1" x="139"/>
        <item h="1" x="12"/>
        <item h="1" m="1" x="48"/>
        <item h="1" m="1" x="100"/>
        <item h="1" m="1" x="163"/>
        <item h="1" m="1" x="141"/>
        <item x="43"/>
        <item h="1" x="2"/>
        <item h="1" m="1" x="144"/>
        <item h="1" x="19"/>
        <item h="1" x="10"/>
        <item h="1" m="1" x="99"/>
        <item h="1" x="9"/>
        <item h="1" x="21"/>
        <item h="1" m="1" x="97"/>
        <item x="7"/>
        <item h="1" m="1" x="148"/>
        <item h="1" m="1" x="129"/>
        <item h="1" m="1" x="59"/>
        <item h="1" m="1" x="70"/>
        <item h="1" m="1" x="149"/>
        <item h="1" m="1" x="160"/>
        <item h="1" m="1" x="166"/>
        <item h="1" m="1" x="117"/>
        <item h="1" x="30"/>
        <item h="1" m="1" x="162"/>
        <item h="1" m="1" x="173"/>
        <item h="1" m="1" x="46"/>
        <item h="1" m="1" x="50"/>
        <item x="42"/>
        <item h="1" m="1" x="135"/>
        <item h="1" x="31"/>
        <item h="1" x="27"/>
        <item h="1" m="1" x="152"/>
        <item h="1" m="1" x="95"/>
        <item h="1" m="1" x="109"/>
        <item h="1" m="1" x="155"/>
        <item h="1" x="11"/>
        <item h="1" m="1" x="45"/>
        <item t="default"/>
      </items>
    </pivotField>
    <pivotField showAll="0"/>
    <pivotField showAll="0"/>
    <pivotField showAll="0"/>
    <pivotField showAll="0"/>
    <pivotField showAll="0"/>
    <pivotField showAll="0"/>
    <pivotField showAll="0"/>
    <pivotField showAll="0"/>
    <pivotField axis="axisCol" showAll="0" sortType="ascending">
      <items count="7">
        <item x="0"/>
        <item n="AA-VERY HIGH" m="1" x="2"/>
        <item n="A-HIGH" m="1" x="4"/>
        <item n="B-MEDIUM" m="1" x="3"/>
        <item n="C-LOW" m="1" x="1"/>
        <item m="1" x="5"/>
        <item t="default"/>
      </items>
    </pivotField>
    <pivotField showAll="0"/>
    <pivotField showAll="0"/>
    <pivotField showAll="0"/>
    <pivotField showAll="0"/>
    <pivotField showAll="0"/>
    <pivotField showAll="0"/>
    <pivotField showAll="0"/>
    <pivotField numFmtId="9" showAll="0"/>
    <pivotField showAll="0"/>
    <pivotField showAll="0"/>
    <pivotField showAll="0"/>
    <pivotField showAll="0"/>
    <pivotField showAll="0"/>
    <pivotField showAll="0"/>
    <pivotField showAll="0"/>
    <pivotField showAll="0"/>
    <pivotField showAll="0"/>
    <pivotField showAll="0"/>
    <pivotField showAll="0"/>
  </pivotFields>
  <rowFields count="1">
    <field x="25"/>
  </rowFields>
  <rowItems count="12">
    <i>
      <x v="1"/>
    </i>
    <i>
      <x v="4"/>
    </i>
    <i>
      <x v="19"/>
    </i>
    <i>
      <x v="44"/>
    </i>
    <i>
      <x v="54"/>
    </i>
    <i>
      <x v="83"/>
    </i>
    <i>
      <x v="86"/>
    </i>
    <i>
      <x v="119"/>
    </i>
    <i>
      <x v="142"/>
    </i>
    <i>
      <x v="151"/>
    </i>
    <i>
      <x v="165"/>
    </i>
    <i t="grand">
      <x/>
    </i>
  </rowItems>
  <colFields count="1">
    <field x="34"/>
  </colFields>
  <colItems count="2">
    <i>
      <x/>
    </i>
    <i t="grand">
      <x/>
    </i>
  </colItems>
  <dataFields count="1">
    <dataField name="Count of PO Line" fld="8" subtotal="count" baseField="22" baseItem="0"/>
  </dataFields>
  <chartFormats count="13">
    <chartFormat chart="1" format="0" series="1">
      <pivotArea type="data" outline="0" fieldPosition="0">
        <references count="2">
          <reference field="4294967294" count="1" selected="0">
            <x v="0"/>
          </reference>
          <reference field="34" count="1" selected="0">
            <x v="0"/>
          </reference>
        </references>
      </pivotArea>
    </chartFormat>
    <chartFormat chart="1" format="1" series="1">
      <pivotArea type="data" outline="0" fieldPosition="0">
        <references count="2">
          <reference field="4294967294" count="1" selected="0">
            <x v="0"/>
          </reference>
          <reference field="34" count="1" selected="0">
            <x v="1"/>
          </reference>
        </references>
      </pivotArea>
    </chartFormat>
    <chartFormat chart="1" format="2" series="1">
      <pivotArea type="data" outline="0" fieldPosition="0">
        <references count="2">
          <reference field="4294967294" count="1" selected="0">
            <x v="0"/>
          </reference>
          <reference field="34" count="1" selected="0">
            <x v="2"/>
          </reference>
        </references>
      </pivotArea>
    </chartFormat>
    <chartFormat chart="1" format="3" series="1">
      <pivotArea type="data" outline="0" fieldPosition="0">
        <references count="2">
          <reference field="4294967294" count="1" selected="0">
            <x v="0"/>
          </reference>
          <reference field="34" count="1" selected="0">
            <x v="3"/>
          </reference>
        </references>
      </pivotArea>
    </chartFormat>
    <chartFormat chart="1" format="4" series="1">
      <pivotArea type="data" outline="0" fieldPosition="0">
        <references count="2">
          <reference field="4294967294" count="1" selected="0">
            <x v="0"/>
          </reference>
          <reference field="34" count="1" selected="0">
            <x v="4"/>
          </reference>
        </references>
      </pivotArea>
    </chartFormat>
    <chartFormat chart="2" format="0" series="1">
      <pivotArea type="data" outline="0" fieldPosition="0">
        <references count="2">
          <reference field="4294967294" count="1" selected="0">
            <x v="0"/>
          </reference>
          <reference field="34" count="1" selected="0">
            <x v="1"/>
          </reference>
        </references>
      </pivotArea>
    </chartFormat>
    <chartFormat chart="2" format="1" series="1">
      <pivotArea type="data" outline="0" fieldPosition="0">
        <references count="2">
          <reference field="4294967294" count="1" selected="0">
            <x v="0"/>
          </reference>
          <reference field="34" count="1" selected="0">
            <x v="2"/>
          </reference>
        </references>
      </pivotArea>
    </chartFormat>
    <chartFormat chart="2" format="2" series="1">
      <pivotArea type="data" outline="0" fieldPosition="0">
        <references count="2">
          <reference field="4294967294" count="1" selected="0">
            <x v="0"/>
          </reference>
          <reference field="34" count="1" selected="0">
            <x v="3"/>
          </reference>
        </references>
      </pivotArea>
    </chartFormat>
    <chartFormat chart="2" format="3" series="1">
      <pivotArea type="data" outline="0" fieldPosition="0">
        <references count="2">
          <reference field="4294967294" count="1" selected="0">
            <x v="0"/>
          </reference>
          <reference field="34" count="1" selected="0">
            <x v="4"/>
          </reference>
        </references>
      </pivotArea>
    </chartFormat>
    <chartFormat chart="3" format="0" series="1">
      <pivotArea type="data" outline="0" fieldPosition="0">
        <references count="2">
          <reference field="4294967294" count="1" selected="0">
            <x v="0"/>
          </reference>
          <reference field="34" count="1" selected="0">
            <x v="1"/>
          </reference>
        </references>
      </pivotArea>
    </chartFormat>
    <chartFormat chart="3" format="1" series="1">
      <pivotArea type="data" outline="0" fieldPosition="0">
        <references count="2">
          <reference field="4294967294" count="1" selected="0">
            <x v="0"/>
          </reference>
          <reference field="34" count="1" selected="0">
            <x v="2"/>
          </reference>
        </references>
      </pivotArea>
    </chartFormat>
    <chartFormat chart="3" format="2" series="1">
      <pivotArea type="data" outline="0" fieldPosition="0">
        <references count="2">
          <reference field="4294967294" count="1" selected="0">
            <x v="0"/>
          </reference>
          <reference field="34" count="1" selected="0">
            <x v="3"/>
          </reference>
        </references>
      </pivotArea>
    </chartFormat>
    <chartFormat chart="3" format="3" series="1">
      <pivotArea type="data" outline="0" fieldPosition="0">
        <references count="2">
          <reference field="4294967294" count="1" selected="0">
            <x v="0"/>
          </reference>
          <reference field="34"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D60DDAD1-7DEA-4498-BA2F-113A3B65EE4D}" name="TablaDinámica1" cacheId="4"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location ref="Q14:R60" firstHeaderRow="1" firstDataRow="1" firstDataCol="1"/>
  <pivotFields count="54">
    <pivotField showAll="0"/>
    <pivotField showAll="0"/>
    <pivotField showAll="0"/>
    <pivotField showAll="0"/>
    <pivotField showAll="0"/>
    <pivotField numFmtId="14" showAll="0"/>
    <pivotField showAll="0"/>
    <pivotField dataField="1" showAll="0"/>
    <pivotField showAll="0"/>
    <pivotField showAll="0"/>
    <pivotField showAll="0"/>
    <pivotField showAll="0"/>
    <pivotField showAll="0"/>
    <pivotField numFmtId="3" showAll="0"/>
    <pivotField numFmtId="3" showAll="0"/>
    <pivotField showAll="0"/>
    <pivotField showAll="0"/>
    <pivotField showAll="0"/>
    <pivotField showAll="0"/>
    <pivotField showAll="0"/>
    <pivotField numFmtId="164" showAll="0"/>
    <pivotField numFmtId="164" showAll="0"/>
    <pivotField showAll="0"/>
    <pivotField showAll="0"/>
    <pivotField showAll="0"/>
    <pivotField axis="axisRow" showAll="0">
      <items count="150">
        <item x="4"/>
        <item m="1" x="136"/>
        <item m="1" x="118"/>
        <item m="1" x="119"/>
        <item x="0"/>
        <item m="1" x="145"/>
        <item m="1" x="90"/>
        <item m="1" x="73"/>
        <item m="1" x="47"/>
        <item m="1" x="134"/>
        <item m="1" x="122"/>
        <item m="1" x="127"/>
        <item m="1" x="51"/>
        <item m="1" x="54"/>
        <item m="1" x="123"/>
        <item x="41"/>
        <item m="1" x="86"/>
        <item x="37"/>
        <item m="1" x="66"/>
        <item x="44"/>
        <item x="25"/>
        <item m="1" x="81"/>
        <item m="1" x="57"/>
        <item m="1" x="124"/>
        <item m="1" x="104"/>
        <item m="1" x="63"/>
        <item m="1" x="65"/>
        <item x="35"/>
        <item m="1" x="120"/>
        <item x="15"/>
        <item m="1" x="55"/>
        <item x="13"/>
        <item x="32"/>
        <item m="1" x="105"/>
        <item m="1" x="72"/>
        <item m="1" x="112"/>
        <item m="1" x="125"/>
        <item m="1" x="53"/>
        <item m="1" x="64"/>
        <item m="1" x="68"/>
        <item x="39"/>
        <item m="1" x="121"/>
        <item m="1" x="74"/>
        <item m="1" x="58"/>
        <item m="1" x="49"/>
        <item m="1" x="140"/>
        <item m="1" x="126"/>
        <item m="1" x="138"/>
        <item m="1" x="69"/>
        <item x="14"/>
        <item m="1" x="137"/>
        <item m="1" x="116"/>
        <item m="1" x="93"/>
        <item m="1" x="94"/>
        <item m="1" x="100"/>
        <item m="1" x="141"/>
        <item x="43"/>
        <item x="2"/>
        <item m="1" x="144"/>
        <item x="10"/>
        <item m="1" x="99"/>
        <item x="21"/>
        <item x="7"/>
        <item m="1" x="59"/>
        <item m="1" x="50"/>
        <item x="42"/>
        <item m="1" x="135"/>
        <item x="27"/>
        <item m="1" x="109"/>
        <item m="1" x="45"/>
        <item m="1" x="102"/>
        <item x="23"/>
        <item m="1" x="143"/>
        <item m="1" x="79"/>
        <item m="1" x="128"/>
        <item m="1" x="61"/>
        <item m="1" x="133"/>
        <item m="1" x="132"/>
        <item m="1" x="139"/>
        <item m="1" x="142"/>
        <item m="1" x="60"/>
        <item m="1" x="113"/>
        <item m="1" x="108"/>
        <item m="1" x="88"/>
        <item m="1" x="148"/>
        <item m="1" x="131"/>
        <item m="1" x="70"/>
        <item m="1" x="147"/>
        <item x="20"/>
        <item m="1" x="130"/>
        <item x="19"/>
        <item m="1" x="87"/>
        <item x="31"/>
        <item m="1" x="129"/>
        <item m="1" x="146"/>
        <item x="16"/>
        <item x="38"/>
        <item x="1"/>
        <item m="1" x="48"/>
        <item m="1" x="56"/>
        <item m="1" x="62"/>
        <item m="1" x="67"/>
        <item m="1" x="71"/>
        <item m="1" x="75"/>
        <item m="1" x="76"/>
        <item m="1" x="77"/>
        <item m="1" x="80"/>
        <item m="1" x="82"/>
        <item x="29"/>
        <item x="3"/>
        <item m="1" x="85"/>
        <item m="1" x="89"/>
        <item m="1" x="91"/>
        <item m="1" x="92"/>
        <item m="1" x="95"/>
        <item m="1" x="96"/>
        <item m="1" x="97"/>
        <item x="8"/>
        <item m="1" x="98"/>
        <item m="1" x="101"/>
        <item m="1" x="103"/>
        <item m="1" x="107"/>
        <item m="1" x="106"/>
        <item x="12"/>
        <item m="1" x="110"/>
        <item m="1" x="117"/>
        <item m="1" x="83"/>
        <item m="1" x="78"/>
        <item m="1" x="111"/>
        <item m="1" x="114"/>
        <item m="1" x="115"/>
        <item m="1" x="84"/>
        <item x="5"/>
        <item x="6"/>
        <item x="11"/>
        <item x="9"/>
        <item x="18"/>
        <item x="17"/>
        <item x="22"/>
        <item x="24"/>
        <item x="26"/>
        <item x="28"/>
        <item m="1" x="52"/>
        <item x="30"/>
        <item x="33"/>
        <item x="34"/>
        <item m="1" x="46"/>
        <item x="40"/>
        <item x="36"/>
        <item t="default"/>
      </items>
    </pivotField>
    <pivotField showAll="0"/>
    <pivotField showAll="0"/>
    <pivotField showAll="0"/>
    <pivotField numFmtId="3" showAll="0"/>
    <pivotField numFmtId="3" showAll="0"/>
    <pivotField showAll="0"/>
    <pivotField showAll="0"/>
    <pivotField showAll="0"/>
    <pivotField showAll="0"/>
    <pivotField showAll="0"/>
    <pivotField showAll="0"/>
    <pivotField showAll="0"/>
    <pivotField showAll="0"/>
    <pivotField showAll="0"/>
    <pivotField showAll="0"/>
    <pivotField showAll="0"/>
    <pivotField numFmtId="9" showAll="0"/>
    <pivotField showAll="0"/>
    <pivotField showAll="0"/>
    <pivotField showAll="0"/>
    <pivotField showAll="0"/>
    <pivotField showAll="0"/>
    <pivotField numFmtId="9" showAll="0"/>
    <pivotField showAll="0"/>
    <pivotField showAll="0"/>
    <pivotField numFmtId="1" showAll="0"/>
    <pivotField showAll="0"/>
    <pivotField showAll="0"/>
  </pivotFields>
  <rowFields count="1">
    <field x="25"/>
  </rowFields>
  <rowItems count="46">
    <i>
      <x/>
    </i>
    <i>
      <x v="4"/>
    </i>
    <i>
      <x v="15"/>
    </i>
    <i>
      <x v="17"/>
    </i>
    <i>
      <x v="19"/>
    </i>
    <i>
      <x v="20"/>
    </i>
    <i>
      <x v="27"/>
    </i>
    <i>
      <x v="29"/>
    </i>
    <i>
      <x v="31"/>
    </i>
    <i>
      <x v="32"/>
    </i>
    <i>
      <x v="40"/>
    </i>
    <i>
      <x v="49"/>
    </i>
    <i>
      <x v="56"/>
    </i>
    <i>
      <x v="57"/>
    </i>
    <i>
      <x v="59"/>
    </i>
    <i>
      <x v="61"/>
    </i>
    <i>
      <x v="62"/>
    </i>
    <i>
      <x v="65"/>
    </i>
    <i>
      <x v="67"/>
    </i>
    <i>
      <x v="71"/>
    </i>
    <i>
      <x v="88"/>
    </i>
    <i>
      <x v="90"/>
    </i>
    <i>
      <x v="92"/>
    </i>
    <i>
      <x v="95"/>
    </i>
    <i>
      <x v="96"/>
    </i>
    <i>
      <x v="97"/>
    </i>
    <i>
      <x v="108"/>
    </i>
    <i>
      <x v="109"/>
    </i>
    <i>
      <x v="117"/>
    </i>
    <i>
      <x v="123"/>
    </i>
    <i>
      <x v="132"/>
    </i>
    <i>
      <x v="133"/>
    </i>
    <i>
      <x v="134"/>
    </i>
    <i>
      <x v="135"/>
    </i>
    <i>
      <x v="136"/>
    </i>
    <i>
      <x v="137"/>
    </i>
    <i>
      <x v="138"/>
    </i>
    <i>
      <x v="139"/>
    </i>
    <i>
      <x v="140"/>
    </i>
    <i>
      <x v="141"/>
    </i>
    <i>
      <x v="143"/>
    </i>
    <i>
      <x v="144"/>
    </i>
    <i>
      <x v="145"/>
    </i>
    <i>
      <x v="147"/>
    </i>
    <i>
      <x v="148"/>
    </i>
    <i t="grand">
      <x/>
    </i>
  </rowItems>
  <colItems count="1">
    <i/>
  </colItems>
  <dataFields count="1">
    <dataField name="Cuenta de No. PO" fld="7"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ead_Time_Impact" xr10:uid="{1FC3D6D5-98A1-4E68-B35D-F76EE4E8B09A}" sourceName="Lead Time Impact">
  <pivotTables>
    <pivotTable tabId="3" name="PivotTable1"/>
  </pivotTables>
  <data>
    <tabular pivotCacheId="1132059797">
      <items count="6">
        <i x="0" s="1"/>
        <i x="2" s="1" nd="1"/>
        <i x="4" s="1" nd="1"/>
        <i x="3" s="1" nd="1"/>
        <i x="1" s="1" nd="1"/>
        <i x="5"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pplier" xr10:uid="{6EA43F2D-FB24-454E-A2DD-44AC58D2ED07}" sourceName="Supplier">
  <pivotTables>
    <pivotTable tabId="3" name="PivotTable1"/>
  </pivotTables>
  <data>
    <tabular pivotCacheId="1132059797">
      <items count="175">
        <i x="40"/>
        <i x="4" s="1"/>
        <i x="23" s="1"/>
        <i x="29"/>
        <i x="38"/>
        <i x="0" s="1"/>
        <i x="33"/>
        <i x="24"/>
        <i x="3"/>
        <i x="41" s="1"/>
        <i x="22"/>
        <i x="37"/>
        <i x="44" s="1"/>
        <i x="25"/>
        <i x="26"/>
        <i x="16"/>
        <i x="8"/>
        <i x="5"/>
        <i x="35"/>
        <i x="1"/>
        <i x="36"/>
        <i x="15" s="1"/>
        <i x="13" s="1"/>
        <i x="32"/>
        <i x="18"/>
        <i x="28"/>
        <i x="39"/>
        <i x="20"/>
        <i x="17"/>
        <i x="14" s="1"/>
        <i x="6"/>
        <i x="34"/>
        <i x="12"/>
        <i x="43" s="1"/>
        <i x="2"/>
        <i x="19"/>
        <i x="10"/>
        <i x="9"/>
        <i x="21"/>
        <i x="7" s="1"/>
        <i x="30"/>
        <i x="42" s="1"/>
        <i x="31"/>
        <i x="27"/>
        <i x="11"/>
        <i x="132" nd="1"/>
        <i x="168" nd="1"/>
        <i x="146" nd="1"/>
        <i x="136" nd="1"/>
        <i x="167" nd="1"/>
        <i x="118" nd="1"/>
        <i x="119" nd="1"/>
        <i x="171" nd="1"/>
        <i x="110" nd="1"/>
        <i x="154" nd="1"/>
        <i x="88" nd="1"/>
        <i x="158" nd="1"/>
        <i x="87" nd="1"/>
        <i x="91" nd="1"/>
        <i x="145" nd="1"/>
        <i x="90" nd="1"/>
        <i x="101" nd="1"/>
        <i x="73" nd="1"/>
        <i x="52" nd="1"/>
        <i x="47" nd="1"/>
        <i x="133" nd="1"/>
        <i x="134" nd="1"/>
        <i x="76" nd="1"/>
        <i x="122" nd="1"/>
        <i x="142" nd="1"/>
        <i x="84" nd="1"/>
        <i x="127" nd="1"/>
        <i x="83" nd="1"/>
        <i x="51" nd="1"/>
        <i x="54" nd="1"/>
        <i x="56" nd="1"/>
        <i x="170" nd="1"/>
        <i x="123" nd="1"/>
        <i x="96" nd="1"/>
        <i x="113" nd="1"/>
        <i x="165" nd="1"/>
        <i x="86" nd="1"/>
        <i x="108" nd="1"/>
        <i x="128" nd="1"/>
        <i x="66" nd="1"/>
        <i x="161" nd="1"/>
        <i x="67" nd="1"/>
        <i x="77" nd="1"/>
        <i x="103" nd="1"/>
        <i x="111" nd="1"/>
        <i x="85" nd="1"/>
        <i x="81" nd="1"/>
        <i x="57" nd="1"/>
        <i x="60" nd="1"/>
        <i x="124" nd="1"/>
        <i x="104" nd="1"/>
        <i x="63" nd="1"/>
        <i x="106" nd="1"/>
        <i x="153" nd="1"/>
        <i x="98" nd="1"/>
        <i x="65" nd="1"/>
        <i x="115" nd="1"/>
        <i x="131" nd="1"/>
        <i x="120" nd="1"/>
        <i x="80" nd="1"/>
        <i x="107" nd="1"/>
        <i x="150" nd="1"/>
        <i x="157" nd="1"/>
        <i x="55" nd="1"/>
        <i x="89" nd="1"/>
        <i x="114" nd="1"/>
        <i x="78" nd="1"/>
        <i x="62" nd="1"/>
        <i x="102" nd="1"/>
        <i x="105" nd="1"/>
        <i x="72" nd="1"/>
        <i x="112" nd="1"/>
        <i x="125" nd="1"/>
        <i x="156" nd="1"/>
        <i x="53" nd="1"/>
        <i x="164" nd="1"/>
        <i x="64" nd="1"/>
        <i x="159" nd="1"/>
        <i x="68" nd="1"/>
        <i x="121" nd="1"/>
        <i x="74" nd="1"/>
        <i x="58" nd="1"/>
        <i x="92" nd="1"/>
        <i x="61" nd="1"/>
        <i x="75" nd="1"/>
        <i x="49" nd="1"/>
        <i x="140" nd="1"/>
        <i x="126" nd="1"/>
        <i x="138" nd="1"/>
        <i x="69" nd="1"/>
        <i x="147" nd="1"/>
        <i x="137" nd="1"/>
        <i x="82" nd="1"/>
        <i x="79" nd="1"/>
        <i x="130" nd="1"/>
        <i x="174" nd="1"/>
        <i x="172" nd="1"/>
        <i x="116" nd="1"/>
        <i x="169" nd="1"/>
        <i x="143" nd="1"/>
        <i x="93" nd="1"/>
        <i x="151" nd="1"/>
        <i x="71" nd="1"/>
        <i x="94" nd="1"/>
        <i x="139" nd="1"/>
        <i x="48" nd="1"/>
        <i x="100" nd="1"/>
        <i x="163" nd="1"/>
        <i x="141" nd="1"/>
        <i x="144" nd="1"/>
        <i x="99" nd="1"/>
        <i x="97" nd="1"/>
        <i x="148" nd="1"/>
        <i x="129" nd="1"/>
        <i x="59" nd="1"/>
        <i x="70" nd="1"/>
        <i x="149" nd="1"/>
        <i x="160" nd="1"/>
        <i x="166" nd="1"/>
        <i x="117" nd="1"/>
        <i x="162" nd="1"/>
        <i x="173" nd="1"/>
        <i x="46" nd="1"/>
        <i x="50" nd="1"/>
        <i x="135" nd="1"/>
        <i x="152" nd="1"/>
        <i x="95" nd="1"/>
        <i x="109" nd="1"/>
        <i x="155" nd="1"/>
        <i x="45"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pplier2" xr10:uid="{B4A11E41-0F96-4F88-9452-D3193D844F97}" sourceName="Supplier">
  <pivotTables>
    <pivotTable tabId="9" name="PivotTable4"/>
  </pivotTables>
  <data>
    <tabular pivotCacheId="1029064893">
      <items count="186">
        <i x="40" s="1"/>
        <i x="4" s="1"/>
        <i x="23" s="1"/>
        <i x="29" s="1"/>
        <i x="38" s="1"/>
        <i x="0" s="1"/>
        <i x="33" s="1"/>
        <i x="24" s="1"/>
        <i x="50" s="1"/>
        <i x="46" s="1"/>
        <i x="3" s="1"/>
        <i x="73" s="1"/>
        <i x="49" s="1"/>
        <i x="52" s="1"/>
        <i x="54" s="1"/>
        <i x="41" s="1"/>
        <i x="22" s="1"/>
        <i x="37" s="1"/>
        <i x="64" s="1"/>
        <i x="65" s="1"/>
        <i x="44" s="1"/>
        <i x="25" s="1"/>
        <i x="55" s="1"/>
        <i x="26" s="1"/>
        <i x="58" s="1"/>
        <i x="61" s="1"/>
        <i x="16" s="1"/>
        <i x="8" s="1"/>
        <i x="5" s="1"/>
        <i x="63" s="1"/>
        <i x="35" s="1"/>
        <i x="1" s="1"/>
        <i x="36" s="1"/>
        <i x="15" s="1"/>
        <i x="53" s="1"/>
        <i x="13" s="1"/>
        <i x="60" s="1"/>
        <i x="32" s="1"/>
        <i x="18" s="1"/>
        <i x="70" s="1"/>
        <i x="28" s="1"/>
        <i x="51" s="1"/>
        <i x="62" s="1"/>
        <i x="66" s="1"/>
        <i x="39" s="1"/>
        <i x="71" s="1"/>
        <i x="56" s="1"/>
        <i x="59" s="1"/>
        <i x="72" s="1"/>
        <i x="48" s="1"/>
        <i x="20" s="1"/>
        <i x="67" s="1"/>
        <i x="17" s="1"/>
        <i x="14" s="1"/>
        <i x="6" s="1"/>
        <i x="69" s="1"/>
        <i x="34" s="1"/>
        <i x="12" s="1"/>
        <i x="47" s="1"/>
        <i x="43" s="1"/>
        <i x="2" s="1"/>
        <i x="19" s="1"/>
        <i x="10" s="1"/>
        <i x="9" s="1"/>
        <i x="21" s="1"/>
        <i x="7" s="1"/>
        <i x="57" s="1"/>
        <i x="68" s="1"/>
        <i x="30" s="1"/>
        <i x="45" s="1"/>
        <i x="42" s="1"/>
        <i x="31" s="1"/>
        <i x="27" s="1"/>
        <i x="11" s="1"/>
        <i x="141" s="1" nd="1"/>
        <i x="179" s="1" nd="1"/>
        <i x="154" s="1" nd="1"/>
        <i x="145" s="1" nd="1"/>
        <i x="178" s="1" nd="1"/>
        <i x="159" s="1" nd="1"/>
        <i x="127" s="1" nd="1"/>
        <i x="128" s="1" nd="1"/>
        <i x="182" s="1" nd="1"/>
        <i x="113" s="1" nd="1"/>
        <i x="168" s="1" nd="1"/>
        <i x="90" s="1" nd="1"/>
        <i x="171" s="1" nd="1"/>
        <i x="89" s="1" nd="1"/>
        <i x="93" s="1" nd="1"/>
        <i x="153" s="1" nd="1"/>
        <i x="92" s="1" nd="1"/>
        <i x="102" s="1" nd="1"/>
        <i x="106" s="1" nd="1"/>
        <i x="142" s="1" nd="1"/>
        <i x="143" s="1" nd="1"/>
        <i x="131" s="1" nd="1"/>
        <i x="161" s="1" nd="1"/>
        <i x="150" s="1" nd="1"/>
        <i x="84" s="1" nd="1"/>
        <i x="105" s="1" nd="1"/>
        <i x="136" s="1" nd="1"/>
        <i x="83" s="1" nd="1"/>
        <i x="181" s="1" nd="1"/>
        <i x="132" s="1" nd="1"/>
        <i x="98" s="1" nd="1"/>
        <i x="122" s="1" nd="1"/>
        <i x="176" s="1" nd="1"/>
        <i x="88" s="1" nd="1"/>
        <i x="111" s="1" nd="1"/>
        <i x="137" s="1" nd="1"/>
        <i x="174" s="1" nd="1"/>
        <i x="76" s="1" nd="1"/>
        <i x="104" s="1" nd="1"/>
        <i x="124" s="1" nd="1"/>
        <i x="85" s="1" nd="1"/>
        <i x="80" s="1" nd="1"/>
        <i x="133" s="1" nd="1"/>
        <i x="107" s="1" nd="1"/>
        <i x="109" s="1" nd="1"/>
        <i x="167" s="1" nd="1"/>
        <i x="100" s="1" nd="1"/>
        <i x="87" s="1" nd="1"/>
        <i x="125" s="1" nd="1"/>
        <i x="140" s="1" nd="1"/>
        <i x="129" s="1" nd="1"/>
        <i x="79" s="1" nd="1"/>
        <i x="110" s="1" nd="1"/>
        <i x="164" s="1" nd="1"/>
        <i x="170" s="1" nd="1"/>
        <i x="91" s="1" nd="1"/>
        <i x="116" s="1" nd="1"/>
        <i x="77" s="1" nd="1"/>
        <i x="86" s="1" nd="1"/>
        <i x="103" s="1" nd="1"/>
        <i x="108" s="1" nd="1"/>
        <i x="156" s="1" nd="1"/>
        <i x="120" s="1" nd="1"/>
        <i x="114" s="1" nd="1"/>
        <i x="134" s="1" nd="1"/>
        <i x="169" s="1" nd="1"/>
        <i x="155" s="1" nd="1"/>
        <i x="172" s="1" nd="1"/>
        <i x="130" s="1" nd="1"/>
        <i x="75" s="1" nd="1"/>
        <i x="94" s="1" nd="1"/>
        <i x="123" s="1" nd="1"/>
        <i x="158" s="1" nd="1"/>
        <i x="135" s="1" nd="1"/>
        <i x="147" s="1" nd="1"/>
        <i x="119" s="1" nd="1"/>
        <i x="157" s="1" nd="1"/>
        <i x="146" s="1" nd="1"/>
        <i x="82" s="1" nd="1"/>
        <i x="78" s="1" nd="1"/>
        <i x="139" s="1" nd="1"/>
        <i x="185" s="1" nd="1"/>
        <i x="183" s="1" nd="1"/>
        <i x="160" s="1" nd="1"/>
        <i x="117" s="1" nd="1"/>
        <i x="180" s="1" nd="1"/>
        <i x="151" s="1" nd="1"/>
        <i x="95" s="1" nd="1"/>
        <i x="165" s="1" nd="1"/>
        <i x="96" s="1" nd="1"/>
        <i x="148" s="1" nd="1"/>
        <i x="101" s="1" nd="1"/>
        <i x="175" s="1" nd="1"/>
        <i x="149" s="1" nd="1"/>
        <i x="152" s="1" nd="1"/>
        <i x="118" s="1" nd="1"/>
        <i x="99" s="1" nd="1"/>
        <i x="162" s="1" nd="1"/>
        <i x="138" s="1" nd="1"/>
        <i x="163" s="1" nd="1"/>
        <i x="173" s="1" nd="1"/>
        <i x="177" s="1" nd="1"/>
        <i x="115" s="1" nd="1"/>
        <i x="121" s="1" nd="1"/>
        <i x="184" s="1" nd="1"/>
        <i x="81" s="1" nd="1"/>
        <i x="144" s="1" nd="1"/>
        <i x="166" s="1" nd="1"/>
        <i x="97" s="1" nd="1"/>
        <i x="112" s="1" nd="1"/>
        <i x="126" s="1" nd="1"/>
        <i x="74" s="1" nd="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pplier1" xr10:uid="{A32A1719-DCE4-4AFA-91FE-ABEA9D622D61}" sourceName="Supplier">
  <pivotTables>
    <pivotTable tabId="9" name="PivotTable3"/>
  </pivotTables>
  <data>
    <tabular pivotCacheId="1029064893">
      <items count="186">
        <i x="40" s="1"/>
        <i x="4" s="1"/>
        <i x="23" s="1"/>
        <i x="29" s="1"/>
        <i x="38" s="1"/>
        <i x="0" s="1"/>
        <i x="33" s="1"/>
        <i x="24" s="1"/>
        <i x="50" s="1"/>
        <i x="46" s="1"/>
        <i x="3" s="1"/>
        <i x="73" s="1"/>
        <i x="49" s="1"/>
        <i x="52" s="1"/>
        <i x="54" s="1"/>
        <i x="41" s="1"/>
        <i x="22" s="1"/>
        <i x="37" s="1"/>
        <i x="64" s="1"/>
        <i x="65" s="1"/>
        <i x="44" s="1"/>
        <i x="25" s="1"/>
        <i x="55" s="1"/>
        <i x="26" s="1"/>
        <i x="58" s="1"/>
        <i x="61" s="1"/>
        <i x="16" s="1"/>
        <i x="8" s="1"/>
        <i x="5" s="1"/>
        <i x="63" s="1"/>
        <i x="35" s="1"/>
        <i x="1" s="1"/>
        <i x="36" s="1"/>
        <i x="15" s="1"/>
        <i x="53" s="1"/>
        <i x="13" s="1"/>
        <i x="60" s="1"/>
        <i x="32" s="1"/>
        <i x="18" s="1"/>
        <i x="70" s="1"/>
        <i x="28" s="1"/>
        <i x="51" s="1"/>
        <i x="62" s="1"/>
        <i x="66" s="1"/>
        <i x="39" s="1"/>
        <i x="71" s="1"/>
        <i x="56" s="1"/>
        <i x="59" s="1"/>
        <i x="72" s="1"/>
        <i x="48" s="1"/>
        <i x="20" s="1"/>
        <i x="67" s="1"/>
        <i x="17" s="1"/>
        <i x="14" s="1"/>
        <i x="6" s="1"/>
        <i x="69" s="1"/>
        <i x="34" s="1"/>
        <i x="12" s="1"/>
        <i x="47" s="1"/>
        <i x="43" s="1"/>
        <i x="2" s="1"/>
        <i x="19" s="1"/>
        <i x="10" s="1"/>
        <i x="9" s="1"/>
        <i x="21" s="1"/>
        <i x="7" s="1"/>
        <i x="57" s="1"/>
        <i x="68" s="1"/>
        <i x="30" s="1"/>
        <i x="45" s="1"/>
        <i x="42" s="1"/>
        <i x="31" s="1"/>
        <i x="27" s="1"/>
        <i x="11" s="1"/>
        <i x="141" s="1" nd="1"/>
        <i x="179" s="1" nd="1"/>
        <i x="154" s="1" nd="1"/>
        <i x="145" s="1" nd="1"/>
        <i x="178" s="1" nd="1"/>
        <i x="159" s="1" nd="1"/>
        <i x="127" s="1" nd="1"/>
        <i x="128" s="1" nd="1"/>
        <i x="182" s="1" nd="1"/>
        <i x="113" s="1" nd="1"/>
        <i x="168" s="1" nd="1"/>
        <i x="90" s="1" nd="1"/>
        <i x="171" s="1" nd="1"/>
        <i x="89" s="1" nd="1"/>
        <i x="93" s="1" nd="1"/>
        <i x="153" s="1" nd="1"/>
        <i x="92" s="1" nd="1"/>
        <i x="102" s="1" nd="1"/>
        <i x="106" s="1" nd="1"/>
        <i x="142" s="1" nd="1"/>
        <i x="143" s="1" nd="1"/>
        <i x="131" s="1" nd="1"/>
        <i x="161" s="1" nd="1"/>
        <i x="150" s="1" nd="1"/>
        <i x="84" s="1" nd="1"/>
        <i x="105" s="1" nd="1"/>
        <i x="136" s="1" nd="1"/>
        <i x="83" s="1" nd="1"/>
        <i x="181" s="1" nd="1"/>
        <i x="132" s="1" nd="1"/>
        <i x="98" s="1" nd="1"/>
        <i x="122" s="1" nd="1"/>
        <i x="176" s="1" nd="1"/>
        <i x="88" s="1" nd="1"/>
        <i x="111" s="1" nd="1"/>
        <i x="137" s="1" nd="1"/>
        <i x="174" s="1" nd="1"/>
        <i x="76" s="1" nd="1"/>
        <i x="104" s="1" nd="1"/>
        <i x="124" s="1" nd="1"/>
        <i x="85" s="1" nd="1"/>
        <i x="80" s="1" nd="1"/>
        <i x="133" s="1" nd="1"/>
        <i x="107" s="1" nd="1"/>
        <i x="109" s="1" nd="1"/>
        <i x="167" s="1" nd="1"/>
        <i x="100" s="1" nd="1"/>
        <i x="87" s="1" nd="1"/>
        <i x="125" s="1" nd="1"/>
        <i x="140" s="1" nd="1"/>
        <i x="129" s="1" nd="1"/>
        <i x="79" s="1" nd="1"/>
        <i x="110" s="1" nd="1"/>
        <i x="164" s="1" nd="1"/>
        <i x="170" s="1" nd="1"/>
        <i x="91" s="1" nd="1"/>
        <i x="116" s="1" nd="1"/>
        <i x="77" s="1" nd="1"/>
        <i x="86" s="1" nd="1"/>
        <i x="103" s="1" nd="1"/>
        <i x="108" s="1" nd="1"/>
        <i x="156" s="1" nd="1"/>
        <i x="120" s="1" nd="1"/>
        <i x="114" s="1" nd="1"/>
        <i x="134" s="1" nd="1"/>
        <i x="169" s="1" nd="1"/>
        <i x="155" s="1" nd="1"/>
        <i x="172" s="1" nd="1"/>
        <i x="130" s="1" nd="1"/>
        <i x="75" s="1" nd="1"/>
        <i x="94" s="1" nd="1"/>
        <i x="123" s="1" nd="1"/>
        <i x="158" s="1" nd="1"/>
        <i x="135" s="1" nd="1"/>
        <i x="147" s="1" nd="1"/>
        <i x="119" s="1" nd="1"/>
        <i x="157" s="1" nd="1"/>
        <i x="146" s="1" nd="1"/>
        <i x="82" s="1" nd="1"/>
        <i x="78" s="1" nd="1"/>
        <i x="139" s="1" nd="1"/>
        <i x="185" s="1" nd="1"/>
        <i x="183" s="1" nd="1"/>
        <i x="160" s="1" nd="1"/>
        <i x="117" s="1" nd="1"/>
        <i x="180" s="1" nd="1"/>
        <i x="151" s="1" nd="1"/>
        <i x="95" s="1" nd="1"/>
        <i x="165" s="1" nd="1"/>
        <i x="96" s="1" nd="1"/>
        <i x="148" s="1" nd="1"/>
        <i x="101" s="1" nd="1"/>
        <i x="175" s="1" nd="1"/>
        <i x="149" s="1" nd="1"/>
        <i x="152" s="1" nd="1"/>
        <i x="118" s="1" nd="1"/>
        <i x="99" s="1" nd="1"/>
        <i x="162" s="1" nd="1"/>
        <i x="138" s="1" nd="1"/>
        <i x="163" s="1" nd="1"/>
        <i x="173" s="1" nd="1"/>
        <i x="177" s="1" nd="1"/>
        <i x="115" s="1" nd="1"/>
        <i x="121" s="1" nd="1"/>
        <i x="184" s="1" nd="1"/>
        <i x="81" s="1" nd="1"/>
        <i x="144" s="1" nd="1"/>
        <i x="166" s="1" nd="1"/>
        <i x="97" s="1" nd="1"/>
        <i x="112" s="1" nd="1"/>
        <i x="126" s="1" nd="1"/>
        <i x="74" s="1" nd="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egmentaciónDeDatos_Supplier" xr10:uid="{68E9181D-6524-4F87-B19C-3658014C8F4D}" sourceName="Supplier">
  <pivotTables>
    <pivotTable tabId="3" name="TablaDinámica1"/>
  </pivotTables>
  <data>
    <tabular pivotCacheId="1144300053">
      <items count="149">
        <i x="40" s="1"/>
        <i x="4" s="1"/>
        <i x="23" s="1"/>
        <i x="29" s="1"/>
        <i x="38" s="1"/>
        <i x="0" s="1"/>
        <i x="33" s="1"/>
        <i x="24" s="1"/>
        <i x="3" s="1"/>
        <i x="41" s="1"/>
        <i x="22" s="1"/>
        <i x="37" s="1"/>
        <i x="44" s="1"/>
        <i x="25" s="1"/>
        <i x="26" s="1"/>
        <i x="16" s="1"/>
        <i x="8" s="1"/>
        <i x="5" s="1"/>
        <i x="35" s="1"/>
        <i x="1" s="1"/>
        <i x="36" s="1"/>
        <i x="15" s="1"/>
        <i x="13" s="1"/>
        <i x="32" s="1"/>
        <i x="18" s="1"/>
        <i x="28" s="1"/>
        <i x="39" s="1"/>
        <i x="20" s="1"/>
        <i x="17" s="1"/>
        <i x="14" s="1"/>
        <i x="6" s="1"/>
        <i x="34" s="1"/>
        <i x="12" s="1"/>
        <i x="43" s="1"/>
        <i x="2" s="1"/>
        <i x="19" s="1"/>
        <i x="10" s="1"/>
        <i x="9" s="1"/>
        <i x="21" s="1"/>
        <i x="7" s="1"/>
        <i x="30" s="1"/>
        <i x="42" s="1"/>
        <i x="31" s="1"/>
        <i x="27" s="1"/>
        <i x="11" s="1"/>
        <i x="132" s="1" nd="1"/>
        <i x="147" s="1" nd="1"/>
        <i x="136" s="1" nd="1"/>
        <i x="118" s="1" nd="1"/>
        <i x="119" s="1" nd="1"/>
        <i x="110" s="1" nd="1"/>
        <i x="88" s="1" nd="1"/>
        <i x="87" s="1" nd="1"/>
        <i x="91" s="1" nd="1"/>
        <i x="145" s="1" nd="1"/>
        <i x="90" s="1" nd="1"/>
        <i x="101" s="1" nd="1"/>
        <i x="73" s="1" nd="1"/>
        <i x="52" s="1" nd="1"/>
        <i x="47" s="1" nd="1"/>
        <i x="133" s="1" nd="1"/>
        <i x="134" s="1" nd="1"/>
        <i x="76" s="1" nd="1"/>
        <i x="122" s="1" nd="1"/>
        <i x="142" s="1" nd="1"/>
        <i x="84" s="1" nd="1"/>
        <i x="127" s="1" nd="1"/>
        <i x="83" s="1" nd="1"/>
        <i x="51" s="1" nd="1"/>
        <i x="54" s="1" nd="1"/>
        <i x="56" s="1" nd="1"/>
        <i x="123" s="1" nd="1"/>
        <i x="96" s="1" nd="1"/>
        <i x="113" s="1" nd="1"/>
        <i x="86" s="1" nd="1"/>
        <i x="108" s="1" nd="1"/>
        <i x="128" s="1" nd="1"/>
        <i x="66" s="1" nd="1"/>
        <i x="67" s="1" nd="1"/>
        <i x="77" s="1" nd="1"/>
        <i x="103" s="1" nd="1"/>
        <i x="111" s="1" nd="1"/>
        <i x="85" s="1" nd="1"/>
        <i x="81" s="1" nd="1"/>
        <i x="57" s="1" nd="1"/>
        <i x="60" s="1" nd="1"/>
        <i x="124" s="1" nd="1"/>
        <i x="104" s="1" nd="1"/>
        <i x="63" s="1" nd="1"/>
        <i x="106" s="1" nd="1"/>
        <i x="98" s="1" nd="1"/>
        <i x="65" s="1" nd="1"/>
        <i x="115" s="1" nd="1"/>
        <i x="131" s="1" nd="1"/>
        <i x="120" s="1" nd="1"/>
        <i x="80" s="1" nd="1"/>
        <i x="107" s="1" nd="1"/>
        <i x="55" s="1" nd="1"/>
        <i x="89" s="1" nd="1"/>
        <i x="114" s="1" nd="1"/>
        <i x="78" s="1" nd="1"/>
        <i x="62" s="1" nd="1"/>
        <i x="102" s="1" nd="1"/>
        <i x="105" s="1" nd="1"/>
        <i x="72" s="1" nd="1"/>
        <i x="112" s="1" nd="1"/>
        <i x="125" s="1" nd="1"/>
        <i x="53" s="1" nd="1"/>
        <i x="64" s="1" nd="1"/>
        <i x="68" s="1" nd="1"/>
        <i x="121" s="1" nd="1"/>
        <i x="74" s="1" nd="1"/>
        <i x="58" s="1" nd="1"/>
        <i x="92" s="1" nd="1"/>
        <i x="61" s="1" nd="1"/>
        <i x="75" s="1" nd="1"/>
        <i x="49" s="1" nd="1"/>
        <i x="140" s="1" nd="1"/>
        <i x="126" s="1" nd="1"/>
        <i x="138" s="1" nd="1"/>
        <i x="69" s="1" nd="1"/>
        <i x="146" s="1" nd="1"/>
        <i x="137" s="1" nd="1"/>
        <i x="82" s="1" nd="1"/>
        <i x="79" s="1" nd="1"/>
        <i x="130" s="1" nd="1"/>
        <i x="116" s="1" nd="1"/>
        <i x="143" s="1" nd="1"/>
        <i x="93" s="1" nd="1"/>
        <i x="71" s="1" nd="1"/>
        <i x="94" s="1" nd="1"/>
        <i x="139" s="1" nd="1"/>
        <i x="48" s="1" nd="1"/>
        <i x="100" s="1" nd="1"/>
        <i x="141" s="1" nd="1"/>
        <i x="144" s="1" nd="1"/>
        <i x="99" s="1" nd="1"/>
        <i x="97" s="1" nd="1"/>
        <i x="148" s="1" nd="1"/>
        <i x="129" s="1" nd="1"/>
        <i x="59" s="1" nd="1"/>
        <i x="70" s="1" nd="1"/>
        <i x="117" s="1" nd="1"/>
        <i x="46" s="1" nd="1"/>
        <i x="50" s="1" nd="1"/>
        <i x="135" s="1" nd="1"/>
        <i x="95" s="1" nd="1"/>
        <i x="109" s="1" nd="1"/>
        <i x="45"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pplier 2" xr10:uid="{A64A5724-F6DC-4756-B06A-909559060589}" cache="Slicer_Supplier2" caption="Supplier" startItem="75" rowHeight="220133"/>
  <slicer name="Supplier 1" xr10:uid="{BC5005A5-BEAE-4231-8D27-799BABB6C6C5}" cache="Slicer_Supplier1" caption="Supplier" startItem="100" rowHeight="220133"/>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Lead Time Impact" xr10:uid="{E0189EA5-A6CA-4B50-8EB8-CAD379E7DF94}" cache="Slicer_Lead_Time_Impact" caption="Lead Time Impact" rowHeight="220133"/>
  <slicer name="Supplier" xr10:uid="{1B631CCD-732A-422C-86CC-4D3F3E6C1904}" cache="Slicer_Supplier" caption="Supplier" startItem="64" rowHeight="220133"/>
  <slicer name="Supplier 3" xr10:uid="{9C53160B-20C0-4EDC-ADD0-B9AA7B5A9867}" cache="SegmentaciónDeDatos_Supplier" caption="Supplier" startItem="15" rowHeight="225425"/>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471F20A-7A28-46A7-A310-CC65FE8810B0}" name="Table1" displayName="Table1" ref="B6:D13" totalsRowShown="0" headerRowDxfId="34" dataDxfId="32" headerRowBorderDxfId="33" tableBorderDxfId="31" totalsRowBorderDxfId="30">
  <tableColumns count="3">
    <tableColumn id="1" xr3:uid="{C83AB737-A8B8-44AD-A154-8E8DFB2918CF}" name="Milestone" dataDxfId="29"/>
    <tableColumn id="2" xr3:uid="{081A9363-267F-43CC-92F8-FD9C3AAF4DDD}" name="Date" dataDxfId="28"/>
    <tableColumn id="3" xr3:uid="{B2E9FD97-000F-4179-97E6-63E57C5918DD}" name="Status" dataDxfId="27"/>
  </tableColumns>
  <tableStyleInfo name="TableStyleMedium2" showFirstColumn="0" showLastColumn="0" showRowStripes="1" showColumnStripes="0"/>
</table>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8" Type="http://schemas.microsoft.com/office/2007/relationships/slicer" Target="../slicers/slicer1.xml"/><Relationship Id="rId3" Type="http://schemas.openxmlformats.org/officeDocument/2006/relationships/pivotTable" Target="../pivotTables/pivotTable3.xml"/><Relationship Id="rId7" Type="http://schemas.openxmlformats.org/officeDocument/2006/relationships/drawing" Target="../drawings/drawing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rinterSettings" Target="../printerSettings/printerSettings3.bin"/><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7.xml.rels><?xml version="1.0" encoding="UTF-8" standalone="yes"?>
<Relationships xmlns="http://schemas.openxmlformats.org/package/2006/relationships"><Relationship Id="rId3" Type="http://schemas.openxmlformats.org/officeDocument/2006/relationships/printerSettings" Target="../printerSettings/printerSettings4.bin"/><Relationship Id="rId2" Type="http://schemas.openxmlformats.org/officeDocument/2006/relationships/pivotTable" Target="../pivotTables/pivotTable7.xml"/><Relationship Id="rId1" Type="http://schemas.openxmlformats.org/officeDocument/2006/relationships/pivotTable" Target="../pivotTables/pivotTable6.xml"/><Relationship Id="rId5" Type="http://schemas.microsoft.com/office/2007/relationships/slicer" Target="../slicers/slicer2.xml"/><Relationship Id="rId4" Type="http://schemas.openxmlformats.org/officeDocument/2006/relationships/drawing" Target="../drawings/drawing3.xml"/></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2">
    <tabColor rgb="FFFBBB21"/>
    <pageSetUpPr fitToPage="1"/>
  </sheetPr>
  <dimension ref="A1:AN61"/>
  <sheetViews>
    <sheetView zoomScale="80" zoomScaleNormal="80" workbookViewId="0">
      <selection activeCell="S9" sqref="S9"/>
    </sheetView>
  </sheetViews>
  <sheetFormatPr baseColWidth="10" defaultColWidth="8.7109375" defaultRowHeight="12.75" x14ac:dyDescent="0.2"/>
  <cols>
    <col min="2" max="2" width="11.5703125" customWidth="1"/>
    <col min="3" max="3" width="10.42578125" customWidth="1"/>
    <col min="4" max="4" width="7.7109375" customWidth="1"/>
    <col min="5" max="5" width="10.42578125" customWidth="1"/>
    <col min="8" max="8" width="3.85546875" customWidth="1"/>
  </cols>
  <sheetData>
    <row r="1" spans="1:40" x14ac:dyDescent="0.2">
      <c r="A1" s="13"/>
      <c r="B1" s="13"/>
      <c r="C1" s="13"/>
      <c r="D1" s="13"/>
      <c r="E1" s="13"/>
      <c r="F1" s="13"/>
      <c r="G1" s="15"/>
      <c r="H1" s="15"/>
      <c r="I1" s="15"/>
      <c r="J1" s="15"/>
      <c r="K1" s="15"/>
      <c r="L1" s="15"/>
      <c r="M1" s="15"/>
      <c r="N1" s="15"/>
      <c r="O1" s="15"/>
      <c r="P1" s="15"/>
      <c r="Q1" s="13"/>
      <c r="R1" s="13"/>
      <c r="S1" s="13"/>
      <c r="T1" s="13"/>
      <c r="U1" s="13"/>
      <c r="V1" s="13"/>
      <c r="W1" s="14"/>
      <c r="X1" s="14"/>
      <c r="Y1" s="14"/>
      <c r="Z1" s="14"/>
      <c r="AA1" s="14"/>
      <c r="AB1" s="14"/>
      <c r="AC1" s="14"/>
      <c r="AD1" s="14"/>
      <c r="AE1" s="14"/>
      <c r="AF1" s="14"/>
      <c r="AG1" s="14"/>
      <c r="AH1" s="14"/>
      <c r="AI1" s="14"/>
      <c r="AJ1" s="14"/>
      <c r="AK1" s="14"/>
      <c r="AL1" s="14"/>
      <c r="AM1" s="14"/>
      <c r="AN1" s="14"/>
    </row>
    <row r="2" spans="1:40" ht="18.95" customHeight="1" x14ac:dyDescent="0.3">
      <c r="A2" s="13"/>
      <c r="B2" s="186" t="s">
        <v>284</v>
      </c>
      <c r="C2" s="186"/>
      <c r="D2" s="186"/>
      <c r="E2" s="91"/>
      <c r="F2" s="13"/>
      <c r="G2" s="15"/>
      <c r="H2" s="15"/>
      <c r="I2" s="17" t="s">
        <v>2708</v>
      </c>
      <c r="J2" s="15"/>
      <c r="K2" s="15"/>
      <c r="L2" s="15"/>
      <c r="M2" s="15"/>
      <c r="N2" s="15"/>
      <c r="O2" s="15"/>
      <c r="P2" s="15"/>
      <c r="Q2" s="13"/>
      <c r="R2" s="13"/>
      <c r="S2" s="13"/>
      <c r="T2" s="13"/>
      <c r="U2" s="13"/>
      <c r="V2" s="13"/>
      <c r="W2" s="14"/>
      <c r="X2" s="14"/>
      <c r="Y2" s="14"/>
      <c r="Z2" s="14"/>
      <c r="AA2" s="14"/>
      <c r="AB2" s="14"/>
      <c r="AC2" s="14"/>
      <c r="AD2" s="14"/>
      <c r="AE2" s="14"/>
      <c r="AF2" s="14"/>
      <c r="AG2" s="14"/>
      <c r="AH2" s="14"/>
      <c r="AI2" s="14"/>
      <c r="AJ2" s="14"/>
      <c r="AK2" s="14"/>
      <c r="AL2" s="14"/>
      <c r="AM2" s="14"/>
      <c r="AN2" s="14"/>
    </row>
    <row r="3" spans="1:40" ht="17.100000000000001" customHeight="1" x14ac:dyDescent="0.25">
      <c r="A3" s="13"/>
      <c r="B3" s="187">
        <f>'SAP_Material Status'!AJ2</f>
        <v>46052</v>
      </c>
      <c r="C3" s="186"/>
      <c r="D3" s="186"/>
      <c r="E3" s="91"/>
      <c r="F3" s="13"/>
      <c r="G3" s="15"/>
      <c r="H3" s="15"/>
      <c r="I3" s="18" t="s">
        <v>253</v>
      </c>
      <c r="J3" s="15"/>
      <c r="K3" s="15"/>
      <c r="L3" s="15"/>
      <c r="M3" s="15"/>
      <c r="N3" s="15"/>
      <c r="O3" s="15"/>
      <c r="P3" s="15"/>
      <c r="Q3" s="13"/>
      <c r="R3" s="13"/>
      <c r="S3" s="13"/>
      <c r="T3" s="13"/>
      <c r="U3" s="13"/>
      <c r="V3" s="13"/>
      <c r="W3" s="14"/>
      <c r="X3" s="14"/>
      <c r="Y3" s="14"/>
      <c r="Z3" s="14"/>
      <c r="AA3" s="14"/>
      <c r="AB3" s="14"/>
      <c r="AC3" s="14"/>
      <c r="AD3" s="14"/>
      <c r="AE3" s="14"/>
      <c r="AF3" s="14"/>
      <c r="AG3" s="14"/>
      <c r="AH3" s="14"/>
      <c r="AI3" s="14"/>
      <c r="AJ3" s="14"/>
      <c r="AK3" s="14"/>
      <c r="AL3" s="14"/>
      <c r="AM3" s="14"/>
      <c r="AN3" s="14"/>
    </row>
    <row r="4" spans="1:40" ht="8.4499999999999993" customHeight="1" x14ac:dyDescent="0.25">
      <c r="A4" s="13"/>
      <c r="B4" s="92"/>
      <c r="C4" s="91"/>
      <c r="D4" s="91"/>
      <c r="E4" s="91"/>
      <c r="F4" s="13"/>
      <c r="G4" s="15"/>
      <c r="H4" s="15"/>
      <c r="I4" s="18"/>
      <c r="J4" s="15"/>
      <c r="K4" s="15"/>
      <c r="L4" s="15"/>
      <c r="M4" s="15"/>
      <c r="N4" s="15"/>
      <c r="O4" s="15"/>
      <c r="P4" s="15"/>
      <c r="Q4" s="13"/>
      <c r="R4" s="13"/>
      <c r="S4" s="13"/>
      <c r="T4" s="13"/>
      <c r="U4" s="13"/>
      <c r="V4" s="13"/>
      <c r="W4" s="14"/>
      <c r="X4" s="14"/>
      <c r="Y4" s="14"/>
      <c r="Z4" s="14"/>
      <c r="AA4" s="14"/>
      <c r="AB4" s="14"/>
      <c r="AC4" s="14"/>
      <c r="AD4" s="14"/>
      <c r="AE4" s="14"/>
      <c r="AF4" s="14"/>
      <c r="AG4" s="14"/>
      <c r="AH4" s="14"/>
      <c r="AI4" s="14"/>
      <c r="AJ4" s="14"/>
      <c r="AK4" s="14"/>
      <c r="AL4" s="14"/>
      <c r="AM4" s="14"/>
      <c r="AN4" s="14"/>
    </row>
    <row r="5" spans="1:40" ht="14.1" customHeight="1" x14ac:dyDescent="0.2">
      <c r="A5" s="13"/>
      <c r="B5" s="13"/>
      <c r="C5" s="13"/>
      <c r="D5" s="13"/>
      <c r="E5" s="13"/>
      <c r="F5" s="13"/>
      <c r="G5" s="15"/>
      <c r="H5" s="15"/>
      <c r="I5" s="15"/>
      <c r="J5" s="15"/>
      <c r="K5" s="15"/>
      <c r="L5" s="15"/>
      <c r="M5" s="15"/>
      <c r="N5" s="15"/>
      <c r="O5" s="15"/>
      <c r="P5" s="15"/>
      <c r="Q5" s="13"/>
      <c r="R5" s="13"/>
      <c r="S5" s="13"/>
      <c r="T5" s="13"/>
      <c r="U5" s="13"/>
      <c r="V5" s="13"/>
      <c r="W5" s="14"/>
      <c r="X5" s="14"/>
      <c r="Y5" s="14"/>
      <c r="Z5" s="14"/>
      <c r="AA5" s="14"/>
      <c r="AB5" s="14"/>
      <c r="AC5" s="14"/>
      <c r="AD5" s="14"/>
      <c r="AE5" s="14"/>
      <c r="AF5" s="14"/>
      <c r="AG5" s="14"/>
      <c r="AH5" s="14"/>
      <c r="AI5" s="14"/>
      <c r="AJ5" s="14"/>
      <c r="AK5" s="14"/>
      <c r="AL5" s="14"/>
      <c r="AM5" s="14"/>
      <c r="AN5" s="14"/>
    </row>
    <row r="6" spans="1:40" x14ac:dyDescent="0.2">
      <c r="A6" s="13"/>
      <c r="B6" s="98" t="s">
        <v>383</v>
      </c>
      <c r="C6" s="99" t="s">
        <v>384</v>
      </c>
      <c r="D6" s="100" t="s">
        <v>245</v>
      </c>
      <c r="E6" s="94"/>
      <c r="F6" s="13"/>
      <c r="G6" s="15"/>
      <c r="H6" s="15"/>
      <c r="I6" s="15"/>
      <c r="J6" s="15"/>
      <c r="K6" s="15"/>
      <c r="L6" s="15"/>
      <c r="M6" s="15"/>
      <c r="N6" s="15"/>
      <c r="O6" s="15"/>
      <c r="P6" s="15"/>
      <c r="Q6" s="13"/>
      <c r="R6" s="13"/>
      <c r="S6" s="13"/>
      <c r="T6" s="13"/>
      <c r="U6" s="13"/>
      <c r="V6" s="13"/>
      <c r="W6" s="14"/>
      <c r="X6" s="14"/>
      <c r="Y6" s="14"/>
      <c r="Z6" s="14"/>
      <c r="AA6" s="14"/>
      <c r="AB6" s="14"/>
      <c r="AC6" s="14"/>
      <c r="AD6" s="14"/>
      <c r="AE6" s="14"/>
      <c r="AF6" s="14"/>
      <c r="AG6" s="14"/>
      <c r="AH6" s="14"/>
      <c r="AI6" s="14"/>
      <c r="AJ6" s="14"/>
      <c r="AK6" s="14"/>
      <c r="AL6" s="14"/>
      <c r="AM6" s="14"/>
      <c r="AN6" s="14"/>
    </row>
    <row r="7" spans="1:40" x14ac:dyDescent="0.2">
      <c r="A7" s="13"/>
      <c r="B7" s="101"/>
      <c r="C7" s="102"/>
      <c r="D7" s="105">
        <v>1</v>
      </c>
      <c r="E7" s="13"/>
      <c r="F7" s="13"/>
      <c r="G7" s="13"/>
      <c r="H7" s="13"/>
      <c r="I7" s="13"/>
      <c r="J7" s="13"/>
      <c r="K7" s="13"/>
      <c r="L7" s="13"/>
      <c r="M7" s="13"/>
      <c r="N7" s="13"/>
      <c r="O7" s="13"/>
      <c r="P7" s="13"/>
      <c r="Q7" s="13"/>
      <c r="R7" s="13"/>
      <c r="S7" s="13"/>
      <c r="T7" s="13"/>
      <c r="U7" s="13"/>
      <c r="V7" s="13"/>
      <c r="W7" s="14"/>
      <c r="X7" s="14"/>
      <c r="Y7" s="14"/>
      <c r="Z7" s="14"/>
      <c r="AA7" s="14"/>
      <c r="AB7" s="14"/>
      <c r="AC7" s="14"/>
      <c r="AD7" s="14"/>
      <c r="AE7" s="14"/>
      <c r="AF7" s="14"/>
      <c r="AG7" s="14"/>
      <c r="AH7" s="14"/>
      <c r="AI7" s="14"/>
      <c r="AJ7" s="14"/>
      <c r="AK7" s="14"/>
      <c r="AL7" s="14"/>
      <c r="AM7" s="14"/>
      <c r="AN7" s="14"/>
    </row>
    <row r="8" spans="1:40" x14ac:dyDescent="0.2">
      <c r="A8" s="13"/>
      <c r="B8" s="101"/>
      <c r="C8" s="102"/>
      <c r="D8" s="105">
        <v>0</v>
      </c>
      <c r="E8" s="13"/>
      <c r="F8" s="13"/>
      <c r="G8" s="13"/>
      <c r="H8" s="13"/>
      <c r="I8" s="13"/>
      <c r="J8" s="13"/>
      <c r="K8" s="13"/>
      <c r="L8" s="13"/>
      <c r="M8" s="13"/>
      <c r="N8" s="13"/>
      <c r="O8" s="13"/>
      <c r="P8" s="13"/>
      <c r="Q8" s="13"/>
      <c r="R8" s="13"/>
      <c r="S8" s="13"/>
      <c r="T8" s="13"/>
      <c r="U8" s="13"/>
      <c r="V8" s="13"/>
      <c r="W8" s="14"/>
      <c r="X8" s="14"/>
      <c r="Y8" s="14"/>
      <c r="Z8" s="14"/>
      <c r="AA8" s="14"/>
      <c r="AB8" s="14"/>
      <c r="AC8" s="14"/>
      <c r="AD8" s="14"/>
      <c r="AE8" s="14"/>
      <c r="AF8" s="14"/>
      <c r="AG8" s="14"/>
      <c r="AH8" s="14"/>
      <c r="AI8" s="14"/>
      <c r="AJ8" s="14"/>
      <c r="AK8" s="14"/>
      <c r="AL8" s="14"/>
      <c r="AM8" s="14"/>
      <c r="AN8" s="14"/>
    </row>
    <row r="9" spans="1:40" x14ac:dyDescent="0.2">
      <c r="A9" s="13"/>
      <c r="B9" s="101"/>
      <c r="C9" s="102"/>
      <c r="D9" s="105">
        <v>0</v>
      </c>
      <c r="E9" s="13"/>
      <c r="F9" s="13"/>
      <c r="G9" s="13"/>
      <c r="H9" s="13"/>
      <c r="I9" s="13"/>
      <c r="J9" s="13"/>
      <c r="K9" s="13"/>
      <c r="L9" s="13"/>
      <c r="M9" s="13"/>
      <c r="N9" s="13"/>
      <c r="O9" s="13"/>
      <c r="P9" s="13"/>
      <c r="Q9" s="13"/>
      <c r="R9" s="13"/>
      <c r="S9" s="13"/>
      <c r="T9" s="13"/>
      <c r="U9" s="13"/>
      <c r="V9" s="13"/>
      <c r="W9" s="14"/>
      <c r="X9" s="14"/>
      <c r="Y9" s="14"/>
      <c r="Z9" s="14"/>
      <c r="AA9" s="14"/>
      <c r="AB9" s="14"/>
      <c r="AC9" s="14"/>
      <c r="AD9" s="14"/>
      <c r="AE9" s="14"/>
      <c r="AF9" s="14"/>
      <c r="AG9" s="14"/>
      <c r="AH9" s="14"/>
      <c r="AI9" s="14"/>
      <c r="AJ9" s="14"/>
      <c r="AK9" s="14"/>
      <c r="AL9" s="14"/>
      <c r="AM9" s="14"/>
      <c r="AN9" s="14"/>
    </row>
    <row r="10" spans="1:40" x14ac:dyDescent="0.2">
      <c r="A10" s="13"/>
      <c r="B10" s="101"/>
      <c r="C10" s="102"/>
      <c r="D10" s="105">
        <v>0</v>
      </c>
      <c r="E10" s="13"/>
      <c r="F10" s="13"/>
      <c r="G10" s="13"/>
      <c r="H10" s="13"/>
      <c r="I10" s="13"/>
      <c r="J10" s="13"/>
      <c r="K10" s="13"/>
      <c r="L10" s="13"/>
      <c r="M10" s="13"/>
      <c r="N10" s="13"/>
      <c r="O10" s="13"/>
      <c r="P10" s="13"/>
      <c r="Q10" s="13"/>
      <c r="R10" s="13"/>
      <c r="S10" s="13"/>
      <c r="T10" s="13"/>
      <c r="U10" s="13"/>
      <c r="V10" s="13"/>
      <c r="W10" s="14"/>
      <c r="X10" s="14"/>
      <c r="Y10" s="14"/>
      <c r="Z10" s="14"/>
      <c r="AA10" s="14"/>
      <c r="AB10" s="14"/>
      <c r="AC10" s="14"/>
      <c r="AD10" s="14"/>
      <c r="AE10" s="14"/>
      <c r="AF10" s="14"/>
      <c r="AG10" s="14"/>
      <c r="AH10" s="14"/>
      <c r="AI10" s="14"/>
      <c r="AJ10" s="14"/>
      <c r="AK10" s="14"/>
      <c r="AL10" s="14"/>
      <c r="AM10" s="14"/>
      <c r="AN10" s="14"/>
    </row>
    <row r="11" spans="1:40" x14ac:dyDescent="0.2">
      <c r="A11" s="13"/>
      <c r="B11" s="101"/>
      <c r="C11" s="102"/>
      <c r="D11" s="105">
        <v>0</v>
      </c>
      <c r="E11" s="13"/>
      <c r="F11" s="13"/>
      <c r="G11" s="13"/>
      <c r="H11" s="13"/>
      <c r="I11" s="13"/>
      <c r="J11" s="13"/>
      <c r="K11" s="13"/>
      <c r="L11" s="13"/>
      <c r="M11" s="13"/>
      <c r="N11" s="13"/>
      <c r="O11" s="13"/>
      <c r="P11" s="13"/>
      <c r="Q11" s="13"/>
      <c r="R11" s="13"/>
      <c r="S11" s="13"/>
      <c r="T11" s="13"/>
      <c r="U11" s="13"/>
      <c r="V11" s="13"/>
      <c r="W11" s="14"/>
      <c r="X11" s="14"/>
      <c r="Y11" s="14"/>
      <c r="Z11" s="14"/>
      <c r="AA11" s="14"/>
      <c r="AB11" s="14"/>
      <c r="AC11" s="14"/>
      <c r="AD11" s="14"/>
      <c r="AE11" s="14"/>
      <c r="AF11" s="14"/>
      <c r="AG11" s="14"/>
      <c r="AH11" s="14"/>
      <c r="AI11" s="14"/>
      <c r="AJ11" s="14"/>
      <c r="AK11" s="14"/>
      <c r="AL11" s="14"/>
      <c r="AM11" s="14"/>
      <c r="AN11" s="14"/>
    </row>
    <row r="12" spans="1:40" x14ac:dyDescent="0.2">
      <c r="A12" s="13"/>
      <c r="B12" s="103"/>
      <c r="C12" s="104"/>
      <c r="D12" s="105">
        <v>0</v>
      </c>
      <c r="E12" s="13"/>
      <c r="F12" s="13"/>
      <c r="G12" s="13"/>
      <c r="H12" s="13"/>
      <c r="I12" s="13"/>
      <c r="J12" s="13"/>
      <c r="K12" s="13"/>
      <c r="L12" s="13"/>
      <c r="M12" s="13"/>
      <c r="N12" s="13"/>
      <c r="O12" s="13"/>
      <c r="P12" s="13"/>
      <c r="Q12" s="13"/>
      <c r="R12" s="13"/>
      <c r="S12" s="13"/>
      <c r="T12" s="13"/>
      <c r="U12" s="13"/>
      <c r="V12" s="13"/>
      <c r="W12" s="14"/>
      <c r="X12" s="14"/>
      <c r="Y12" s="14"/>
      <c r="Z12" s="14"/>
      <c r="AA12" s="14"/>
      <c r="AB12" s="14"/>
      <c r="AC12" s="14"/>
      <c r="AD12" s="14"/>
      <c r="AE12" s="14"/>
      <c r="AF12" s="14"/>
      <c r="AG12" s="14"/>
      <c r="AH12" s="14"/>
      <c r="AI12" s="14"/>
      <c r="AJ12" s="14"/>
      <c r="AK12" s="14"/>
      <c r="AL12" s="14"/>
      <c r="AM12" s="14"/>
      <c r="AN12" s="14"/>
    </row>
    <row r="13" spans="1:40" ht="6" customHeight="1" x14ac:dyDescent="0.2">
      <c r="A13" s="13"/>
      <c r="B13" s="95"/>
      <c r="C13" s="96"/>
      <c r="D13" s="97"/>
      <c r="E13" s="13"/>
      <c r="F13" s="13"/>
      <c r="G13" s="13"/>
      <c r="H13" s="13"/>
      <c r="I13" s="16"/>
      <c r="J13" s="13"/>
      <c r="K13" s="13"/>
      <c r="L13" s="13"/>
      <c r="M13" s="13"/>
      <c r="N13" s="13"/>
      <c r="O13" s="13"/>
      <c r="P13" s="13"/>
      <c r="Q13" s="13"/>
      <c r="R13" s="13"/>
      <c r="S13" s="13"/>
      <c r="T13" s="13"/>
      <c r="U13" s="13"/>
      <c r="V13" s="13"/>
      <c r="W13" s="14"/>
      <c r="X13" s="14"/>
      <c r="Y13" s="14"/>
      <c r="Z13" s="14"/>
      <c r="AA13" s="14"/>
      <c r="AB13" s="14"/>
      <c r="AC13" s="14"/>
      <c r="AD13" s="14"/>
      <c r="AE13" s="14"/>
      <c r="AF13" s="14"/>
      <c r="AG13" s="14"/>
      <c r="AH13" s="14"/>
      <c r="AI13" s="14"/>
      <c r="AJ13" s="14"/>
      <c r="AK13" s="14"/>
      <c r="AL13" s="14"/>
      <c r="AM13" s="14"/>
      <c r="AN13" s="14"/>
    </row>
    <row r="14" spans="1:40" x14ac:dyDescent="0.2">
      <c r="A14" s="13"/>
      <c r="B14" s="13"/>
      <c r="C14" s="13"/>
      <c r="D14" s="13"/>
      <c r="E14" s="13"/>
      <c r="F14" s="13"/>
      <c r="G14" s="13"/>
      <c r="H14" s="13"/>
      <c r="I14" s="13"/>
      <c r="J14" s="13"/>
      <c r="K14" s="13"/>
      <c r="L14" s="13"/>
      <c r="M14" s="13"/>
      <c r="N14" s="13"/>
      <c r="O14" s="13"/>
      <c r="P14" s="13"/>
      <c r="Q14" s="13"/>
      <c r="R14" s="13"/>
      <c r="S14" s="13"/>
      <c r="T14" s="13"/>
      <c r="U14" s="13"/>
      <c r="V14" s="13"/>
      <c r="W14" s="14"/>
      <c r="X14" s="14"/>
      <c r="Y14" s="14"/>
      <c r="Z14" s="14"/>
      <c r="AA14" s="14"/>
      <c r="AB14" s="14"/>
      <c r="AC14" s="14"/>
      <c r="AD14" s="14"/>
      <c r="AE14" s="14"/>
      <c r="AF14" s="14"/>
      <c r="AG14" s="14"/>
      <c r="AH14" s="14"/>
      <c r="AI14" s="14"/>
      <c r="AJ14" s="14"/>
      <c r="AK14" s="14"/>
      <c r="AL14" s="14"/>
      <c r="AM14" s="14"/>
      <c r="AN14" s="14"/>
    </row>
    <row r="15" spans="1:40" x14ac:dyDescent="0.2">
      <c r="A15" s="13"/>
      <c r="B15" s="13"/>
      <c r="C15" s="13"/>
      <c r="D15" s="13"/>
      <c r="E15" s="13"/>
      <c r="F15" s="13"/>
      <c r="G15" s="13"/>
      <c r="H15" s="13"/>
      <c r="I15" s="13"/>
      <c r="J15" s="13"/>
      <c r="K15" s="13"/>
      <c r="L15" s="13"/>
      <c r="M15" s="13"/>
      <c r="N15" s="13"/>
      <c r="O15" s="13"/>
      <c r="P15" s="13"/>
      <c r="Q15" s="13"/>
      <c r="R15" s="13"/>
      <c r="S15" s="13"/>
      <c r="T15" s="13"/>
      <c r="U15" s="13"/>
      <c r="V15" s="13"/>
      <c r="W15" s="14"/>
      <c r="X15" s="14"/>
      <c r="Y15" s="14"/>
      <c r="Z15" s="14"/>
      <c r="AA15" s="14"/>
      <c r="AB15" s="14"/>
      <c r="AC15" s="14"/>
      <c r="AD15" s="14"/>
      <c r="AE15" s="14"/>
      <c r="AF15" s="14"/>
      <c r="AG15" s="14"/>
      <c r="AH15" s="14"/>
      <c r="AI15" s="14"/>
      <c r="AJ15" s="14"/>
      <c r="AK15" s="14"/>
      <c r="AL15" s="14"/>
      <c r="AM15" s="14"/>
      <c r="AN15" s="14"/>
    </row>
    <row r="16" spans="1:40" x14ac:dyDescent="0.2">
      <c r="A16" s="13"/>
      <c r="B16" s="13"/>
      <c r="C16" s="13"/>
      <c r="D16" s="13"/>
      <c r="E16" s="13"/>
      <c r="F16" s="13"/>
      <c r="G16" s="13"/>
      <c r="H16" s="13"/>
      <c r="I16" s="13"/>
      <c r="J16" s="13"/>
      <c r="K16" s="13"/>
      <c r="L16" s="13"/>
      <c r="M16" s="13"/>
      <c r="N16" s="13"/>
      <c r="O16" s="13"/>
      <c r="P16" s="13"/>
      <c r="Q16" s="13"/>
      <c r="R16" s="13"/>
      <c r="S16" s="13"/>
      <c r="T16" s="13"/>
      <c r="U16" s="13"/>
      <c r="V16" s="13"/>
      <c r="W16" s="14"/>
      <c r="X16" s="14"/>
      <c r="Y16" s="14"/>
      <c r="Z16" s="14"/>
      <c r="AA16" s="14"/>
      <c r="AB16" s="14"/>
      <c r="AC16" s="14"/>
      <c r="AD16" s="14"/>
      <c r="AE16" s="14"/>
      <c r="AF16" s="14"/>
      <c r="AG16" s="14"/>
      <c r="AH16" s="14"/>
      <c r="AI16" s="14"/>
      <c r="AJ16" s="14"/>
      <c r="AK16" s="14"/>
      <c r="AL16" s="14"/>
      <c r="AM16" s="14"/>
      <c r="AN16" s="14"/>
    </row>
    <row r="17" spans="1:40" x14ac:dyDescent="0.2">
      <c r="A17" s="13"/>
      <c r="B17" s="13"/>
      <c r="C17" s="13"/>
      <c r="D17" s="13"/>
      <c r="E17" s="13"/>
      <c r="F17" s="13"/>
      <c r="G17" s="13"/>
      <c r="H17" s="13"/>
      <c r="I17" s="13"/>
      <c r="J17" s="13"/>
      <c r="K17" s="13"/>
      <c r="L17" s="13"/>
      <c r="M17" s="13"/>
      <c r="N17" s="13"/>
      <c r="O17" s="13"/>
      <c r="P17" s="13"/>
      <c r="Q17" s="13"/>
      <c r="R17" s="13"/>
      <c r="S17" s="13"/>
      <c r="T17" s="13"/>
      <c r="U17" s="13"/>
      <c r="V17" s="13"/>
      <c r="W17" s="14"/>
      <c r="X17" s="14"/>
      <c r="Y17" s="14"/>
      <c r="Z17" s="14"/>
      <c r="AA17" s="14"/>
      <c r="AB17" s="14"/>
      <c r="AC17" s="14"/>
      <c r="AD17" s="14"/>
      <c r="AE17" s="14"/>
      <c r="AF17" s="14"/>
      <c r="AG17" s="14"/>
      <c r="AH17" s="14"/>
      <c r="AI17" s="14"/>
      <c r="AJ17" s="14"/>
      <c r="AK17" s="14"/>
      <c r="AL17" s="14"/>
      <c r="AM17" s="14"/>
      <c r="AN17" s="14"/>
    </row>
    <row r="18" spans="1:40" x14ac:dyDescent="0.2">
      <c r="A18" s="13"/>
      <c r="B18" s="13"/>
      <c r="C18" s="13"/>
      <c r="D18" s="13"/>
      <c r="E18" s="13"/>
      <c r="F18" s="13"/>
      <c r="G18" s="13"/>
      <c r="H18" s="13"/>
      <c r="I18" s="13"/>
      <c r="J18" s="13"/>
      <c r="K18" s="13"/>
      <c r="L18" s="13"/>
      <c r="M18" s="13"/>
      <c r="N18" s="13"/>
      <c r="O18" s="13"/>
      <c r="P18" s="13"/>
      <c r="Q18" s="13"/>
      <c r="R18" s="13"/>
      <c r="S18" s="13"/>
      <c r="T18" s="13"/>
      <c r="U18" s="13"/>
      <c r="V18" s="13"/>
      <c r="W18" s="14"/>
      <c r="X18" s="14"/>
      <c r="Y18" s="14"/>
      <c r="Z18" s="14"/>
      <c r="AA18" s="14"/>
      <c r="AB18" s="14"/>
      <c r="AC18" s="14"/>
      <c r="AD18" s="14"/>
      <c r="AE18" s="14"/>
      <c r="AF18" s="14"/>
      <c r="AG18" s="14"/>
      <c r="AH18" s="14"/>
      <c r="AI18" s="14"/>
      <c r="AJ18" s="14"/>
      <c r="AK18" s="14"/>
      <c r="AL18" s="14"/>
      <c r="AM18" s="14"/>
      <c r="AN18" s="14"/>
    </row>
    <row r="19" spans="1:40" x14ac:dyDescent="0.2">
      <c r="A19" s="13"/>
      <c r="B19" s="13"/>
      <c r="C19" s="13"/>
      <c r="D19" s="13"/>
      <c r="E19" s="13"/>
      <c r="F19" s="13"/>
      <c r="G19" s="13"/>
      <c r="H19" s="13"/>
      <c r="I19" s="13"/>
      <c r="J19" s="13"/>
      <c r="K19" s="13"/>
      <c r="L19" s="13"/>
      <c r="M19" s="13"/>
      <c r="N19" s="13"/>
      <c r="O19" s="13"/>
      <c r="P19" s="13"/>
      <c r="Q19" s="13"/>
      <c r="R19" s="13"/>
      <c r="S19" s="13"/>
      <c r="T19" s="13"/>
      <c r="U19" s="13"/>
      <c r="V19" s="13"/>
      <c r="W19" s="14"/>
      <c r="X19" s="14"/>
      <c r="Y19" s="14"/>
      <c r="Z19" s="14"/>
      <c r="AA19" s="14"/>
      <c r="AB19" s="14"/>
      <c r="AC19" s="14"/>
      <c r="AD19" s="14"/>
      <c r="AE19" s="14"/>
      <c r="AF19" s="14"/>
      <c r="AG19" s="14"/>
      <c r="AH19" s="14"/>
      <c r="AI19" s="14"/>
      <c r="AJ19" s="14"/>
      <c r="AK19" s="14"/>
      <c r="AL19" s="14"/>
      <c r="AM19" s="14"/>
      <c r="AN19" s="14"/>
    </row>
    <row r="20" spans="1:40" x14ac:dyDescent="0.2">
      <c r="A20" s="13"/>
      <c r="B20" s="13"/>
      <c r="C20" s="13"/>
      <c r="D20" s="13"/>
      <c r="E20" s="13"/>
      <c r="F20" s="13"/>
      <c r="G20" s="13"/>
      <c r="H20" s="13"/>
      <c r="I20" s="13"/>
      <c r="J20" s="13"/>
      <c r="K20" s="13"/>
      <c r="L20" s="13"/>
      <c r="M20" s="13"/>
      <c r="N20" s="13"/>
      <c r="O20" s="13"/>
      <c r="P20" s="13"/>
      <c r="Q20" s="13"/>
      <c r="R20" s="13"/>
      <c r="S20" s="13"/>
      <c r="T20" s="13"/>
      <c r="U20" s="13"/>
      <c r="V20" s="13"/>
      <c r="W20" s="14"/>
      <c r="X20" s="14"/>
      <c r="Y20" s="14"/>
      <c r="Z20" s="14"/>
      <c r="AA20" s="14"/>
      <c r="AB20" s="14"/>
      <c r="AC20" s="14"/>
      <c r="AD20" s="14"/>
      <c r="AE20" s="14"/>
      <c r="AF20" s="14"/>
      <c r="AG20" s="14"/>
      <c r="AH20" s="14"/>
      <c r="AI20" s="14"/>
      <c r="AJ20" s="14"/>
      <c r="AK20" s="14"/>
      <c r="AL20" s="14"/>
      <c r="AM20" s="14"/>
      <c r="AN20" s="14"/>
    </row>
    <row r="21" spans="1:40" x14ac:dyDescent="0.2">
      <c r="A21" s="13"/>
      <c r="B21" s="13"/>
      <c r="C21" s="13"/>
      <c r="D21" s="13"/>
      <c r="E21" s="13"/>
      <c r="F21" s="13"/>
      <c r="G21" s="13"/>
      <c r="H21" s="13"/>
      <c r="I21" s="13"/>
      <c r="J21" s="13"/>
      <c r="K21" s="13"/>
      <c r="L21" s="13"/>
      <c r="M21" s="13"/>
      <c r="N21" s="13"/>
      <c r="O21" s="13"/>
      <c r="P21" s="13"/>
      <c r="Q21" s="13"/>
      <c r="R21" s="13"/>
      <c r="S21" s="13"/>
      <c r="T21" s="13"/>
      <c r="U21" s="13"/>
      <c r="V21" s="13"/>
      <c r="W21" s="14"/>
      <c r="X21" s="14"/>
      <c r="Y21" s="14"/>
      <c r="Z21" s="14"/>
      <c r="AA21" s="14"/>
      <c r="AB21" s="14"/>
      <c r="AC21" s="14"/>
      <c r="AD21" s="14"/>
      <c r="AE21" s="14"/>
      <c r="AF21" s="14"/>
      <c r="AG21" s="14"/>
      <c r="AH21" s="14"/>
      <c r="AI21" s="14"/>
      <c r="AJ21" s="14"/>
      <c r="AK21" s="14"/>
      <c r="AL21" s="14"/>
      <c r="AM21" s="14"/>
      <c r="AN21" s="14"/>
    </row>
    <row r="22" spans="1:40" x14ac:dyDescent="0.2">
      <c r="A22" s="13"/>
      <c r="B22" s="13"/>
      <c r="C22" s="13"/>
      <c r="D22" s="13"/>
      <c r="E22" s="13"/>
      <c r="F22" s="13"/>
      <c r="G22" s="13"/>
      <c r="H22" s="13"/>
      <c r="I22" s="13"/>
      <c r="J22" s="13"/>
      <c r="K22" s="13"/>
      <c r="L22" s="13"/>
      <c r="M22" s="13"/>
      <c r="N22" s="13"/>
      <c r="O22" s="13"/>
      <c r="P22" s="13"/>
      <c r="Q22" s="13"/>
      <c r="R22" s="13"/>
      <c r="S22" s="13"/>
      <c r="T22" s="13"/>
      <c r="U22" s="13"/>
      <c r="V22" s="13"/>
      <c r="W22" s="14"/>
      <c r="X22" s="14"/>
      <c r="Y22" s="14"/>
      <c r="Z22" s="14"/>
      <c r="AA22" s="14"/>
      <c r="AB22" s="14"/>
      <c r="AC22" s="14"/>
      <c r="AD22" s="14"/>
      <c r="AE22" s="14"/>
      <c r="AF22" s="14"/>
      <c r="AG22" s="14"/>
      <c r="AH22" s="14"/>
      <c r="AI22" s="14"/>
      <c r="AJ22" s="14"/>
      <c r="AK22" s="14"/>
      <c r="AL22" s="14"/>
      <c r="AM22" s="14"/>
      <c r="AN22" s="14"/>
    </row>
    <row r="23" spans="1:40" x14ac:dyDescent="0.2">
      <c r="A23" s="13"/>
      <c r="B23" s="13"/>
      <c r="C23" s="13"/>
      <c r="D23" s="13"/>
      <c r="E23" s="13"/>
      <c r="F23" s="13"/>
      <c r="G23" s="13"/>
      <c r="H23" s="13"/>
      <c r="I23" s="13"/>
      <c r="J23" s="13"/>
      <c r="K23" s="13"/>
      <c r="L23" s="13"/>
      <c r="M23" s="13"/>
      <c r="N23" s="13"/>
      <c r="O23" s="13"/>
      <c r="P23" s="13"/>
      <c r="Q23" s="13"/>
      <c r="R23" s="13"/>
      <c r="S23" s="13"/>
      <c r="T23" s="13"/>
      <c r="U23" s="13"/>
      <c r="V23" s="13"/>
      <c r="W23" s="14"/>
      <c r="X23" s="14"/>
      <c r="Y23" s="14"/>
      <c r="Z23" s="14"/>
      <c r="AA23" s="14"/>
      <c r="AB23" s="14"/>
      <c r="AC23" s="14"/>
      <c r="AD23" s="14"/>
      <c r="AE23" s="14"/>
      <c r="AF23" s="14"/>
      <c r="AG23" s="14"/>
      <c r="AH23" s="14"/>
      <c r="AI23" s="14"/>
      <c r="AJ23" s="14"/>
      <c r="AK23" s="14"/>
      <c r="AL23" s="14"/>
      <c r="AM23" s="14"/>
      <c r="AN23" s="14"/>
    </row>
    <row r="24" spans="1:40" x14ac:dyDescent="0.2">
      <c r="A24" s="13"/>
      <c r="B24" s="13"/>
      <c r="C24" s="13"/>
      <c r="D24" s="13"/>
      <c r="E24" s="13"/>
      <c r="F24" s="13"/>
      <c r="G24" s="13"/>
      <c r="H24" s="13"/>
      <c r="I24" s="13"/>
      <c r="J24" s="13"/>
      <c r="K24" s="13"/>
      <c r="L24" s="13"/>
      <c r="M24" s="13"/>
      <c r="N24" s="13"/>
      <c r="O24" s="13"/>
      <c r="P24" s="13"/>
      <c r="Q24" s="13"/>
      <c r="R24" s="13"/>
      <c r="S24" s="13"/>
      <c r="T24" s="13"/>
      <c r="U24" s="13"/>
      <c r="V24" s="13"/>
      <c r="W24" s="14"/>
      <c r="X24" s="14"/>
      <c r="Y24" s="14"/>
      <c r="Z24" s="14"/>
      <c r="AB24" s="14"/>
      <c r="AC24" s="14"/>
      <c r="AD24" s="14"/>
      <c r="AE24" s="14"/>
      <c r="AF24" s="14"/>
      <c r="AG24" s="14"/>
      <c r="AH24" s="14"/>
      <c r="AI24" s="14"/>
      <c r="AJ24" s="14"/>
      <c r="AK24" s="14"/>
      <c r="AL24" s="14"/>
      <c r="AM24" s="14"/>
      <c r="AN24" s="14"/>
    </row>
    <row r="25" spans="1:40" x14ac:dyDescent="0.2">
      <c r="A25" s="13"/>
      <c r="B25" s="13"/>
      <c r="C25" s="13"/>
      <c r="D25" s="13"/>
      <c r="E25" s="13"/>
      <c r="F25" s="13"/>
      <c r="G25" s="13"/>
      <c r="H25" s="13"/>
      <c r="I25" s="13"/>
      <c r="J25" s="13"/>
      <c r="K25" s="13"/>
      <c r="L25" s="13"/>
      <c r="M25" s="13"/>
      <c r="N25" s="13"/>
      <c r="O25" s="13"/>
      <c r="P25" s="13"/>
      <c r="Q25" s="13"/>
      <c r="R25" s="13"/>
      <c r="S25" s="13"/>
      <c r="T25" s="13"/>
      <c r="U25" s="13"/>
      <c r="V25" s="13"/>
      <c r="W25" s="14"/>
      <c r="X25" s="14"/>
      <c r="Y25" s="14"/>
      <c r="Z25" s="14"/>
      <c r="AA25" s="14"/>
      <c r="AB25" s="14"/>
      <c r="AC25" s="14"/>
      <c r="AD25" s="14"/>
      <c r="AE25" s="14"/>
      <c r="AF25" s="14"/>
      <c r="AG25" s="14"/>
      <c r="AH25" s="14"/>
      <c r="AI25" s="14"/>
      <c r="AJ25" s="14"/>
      <c r="AK25" s="14"/>
      <c r="AL25" s="14"/>
      <c r="AM25" s="14"/>
      <c r="AN25" s="14"/>
    </row>
    <row r="26" spans="1:40" x14ac:dyDescent="0.2">
      <c r="A26" s="13"/>
      <c r="B26" s="13"/>
      <c r="C26" s="13"/>
      <c r="D26" s="13"/>
      <c r="E26" s="13"/>
      <c r="F26" s="13"/>
      <c r="G26" s="13"/>
      <c r="H26" s="13"/>
      <c r="I26" s="13"/>
      <c r="J26" s="13"/>
      <c r="K26" s="13"/>
      <c r="L26" s="13"/>
      <c r="M26" s="13"/>
      <c r="N26" s="13"/>
      <c r="O26" s="13"/>
      <c r="P26" s="13"/>
      <c r="Q26" s="13"/>
      <c r="R26" s="13"/>
      <c r="S26" s="13"/>
      <c r="T26" s="13"/>
      <c r="U26" s="13"/>
      <c r="V26" s="13"/>
      <c r="W26" s="14"/>
      <c r="X26" s="14"/>
      <c r="Y26" s="14"/>
      <c r="Z26" s="14"/>
      <c r="AA26" s="14"/>
      <c r="AB26" s="14"/>
      <c r="AC26" s="14"/>
      <c r="AD26" s="14"/>
      <c r="AE26" s="14"/>
      <c r="AF26" s="14"/>
      <c r="AG26" s="14"/>
      <c r="AH26" s="14"/>
      <c r="AI26" s="14"/>
      <c r="AJ26" s="14"/>
      <c r="AK26" s="14"/>
      <c r="AL26" s="14"/>
      <c r="AM26" s="14"/>
      <c r="AN26" s="14"/>
    </row>
    <row r="27" spans="1:40" x14ac:dyDescent="0.2">
      <c r="A27" s="13"/>
      <c r="B27" s="13"/>
      <c r="C27" s="13"/>
      <c r="D27" s="13"/>
      <c r="E27" s="13"/>
      <c r="F27" s="13"/>
      <c r="G27" s="13"/>
      <c r="H27" s="13"/>
      <c r="I27" s="13"/>
      <c r="J27" s="13"/>
      <c r="K27" s="13"/>
      <c r="L27" s="13"/>
      <c r="M27" s="13"/>
      <c r="N27" s="13"/>
      <c r="O27" s="13"/>
      <c r="P27" s="13"/>
      <c r="Q27" s="13"/>
      <c r="R27" s="13"/>
      <c r="S27" s="13"/>
      <c r="T27" s="13"/>
      <c r="U27" s="13"/>
      <c r="V27" s="13"/>
      <c r="W27" s="14"/>
      <c r="X27" s="14"/>
      <c r="Y27" s="14"/>
      <c r="Z27" s="14"/>
      <c r="AA27" s="14"/>
      <c r="AB27" s="14"/>
      <c r="AC27" s="14"/>
      <c r="AD27" s="14"/>
      <c r="AE27" s="14"/>
      <c r="AF27" s="14"/>
      <c r="AG27" s="14"/>
      <c r="AH27" s="14"/>
      <c r="AI27" s="14"/>
      <c r="AJ27" s="14"/>
      <c r="AK27" s="14"/>
      <c r="AL27" s="14"/>
      <c r="AM27" s="14"/>
      <c r="AN27" s="14"/>
    </row>
    <row r="28" spans="1:40" x14ac:dyDescent="0.2">
      <c r="A28" s="13"/>
      <c r="B28" s="13"/>
      <c r="C28" s="13"/>
      <c r="D28" s="13"/>
      <c r="E28" s="13"/>
      <c r="F28" s="13"/>
      <c r="G28" s="13"/>
      <c r="H28" s="13"/>
      <c r="I28" s="13"/>
      <c r="J28" s="13"/>
      <c r="K28" s="13"/>
      <c r="L28" s="13"/>
      <c r="M28" s="13"/>
      <c r="N28" s="13"/>
      <c r="O28" s="13"/>
      <c r="P28" s="13"/>
      <c r="Q28" s="13"/>
      <c r="R28" s="13"/>
      <c r="S28" s="13"/>
      <c r="T28" s="13"/>
      <c r="U28" s="13"/>
      <c r="V28" s="13"/>
      <c r="W28" s="85"/>
      <c r="Y28" s="14"/>
      <c r="Z28" s="14"/>
      <c r="AA28" s="14"/>
      <c r="AB28" s="14"/>
      <c r="AC28" s="14"/>
      <c r="AD28" s="14"/>
      <c r="AE28" s="14"/>
      <c r="AF28" s="14"/>
      <c r="AG28" s="14"/>
      <c r="AH28" s="14"/>
      <c r="AI28" s="14"/>
      <c r="AJ28" s="14"/>
      <c r="AK28" s="14"/>
      <c r="AL28" s="14"/>
      <c r="AM28" s="14"/>
      <c r="AN28" s="14"/>
    </row>
    <row r="29" spans="1:40" x14ac:dyDescent="0.2">
      <c r="A29" s="13"/>
      <c r="B29" s="13"/>
      <c r="C29" s="13"/>
      <c r="D29" s="13"/>
      <c r="E29" s="13"/>
      <c r="F29" s="13"/>
      <c r="G29" s="13"/>
      <c r="H29" s="13"/>
      <c r="I29" s="13"/>
      <c r="J29" s="13"/>
      <c r="K29" s="13"/>
      <c r="L29" s="13"/>
      <c r="M29" s="13"/>
      <c r="N29" s="13"/>
      <c r="O29" s="13"/>
      <c r="P29" s="13"/>
      <c r="Q29" s="13"/>
      <c r="R29" s="13"/>
      <c r="S29" s="13"/>
      <c r="T29" s="13"/>
      <c r="U29" s="13"/>
      <c r="V29" s="13"/>
      <c r="W29" s="14"/>
      <c r="X29" s="14"/>
      <c r="Y29" s="14"/>
      <c r="Z29" s="14"/>
      <c r="AA29" s="14"/>
      <c r="AB29" s="14"/>
      <c r="AC29" s="14"/>
      <c r="AD29" s="14"/>
      <c r="AE29" s="14"/>
      <c r="AF29" s="14"/>
      <c r="AG29" s="14"/>
      <c r="AH29" s="14"/>
      <c r="AI29" s="14"/>
      <c r="AJ29" s="14"/>
      <c r="AK29" s="14"/>
      <c r="AL29" s="14"/>
      <c r="AM29" s="14"/>
      <c r="AN29" s="14"/>
    </row>
    <row r="30" spans="1:40" x14ac:dyDescent="0.2">
      <c r="A30" s="13"/>
      <c r="B30" s="13"/>
      <c r="C30" s="13"/>
      <c r="D30" s="13"/>
      <c r="E30" s="13"/>
      <c r="F30" s="13"/>
      <c r="G30" s="13"/>
      <c r="H30" s="13"/>
      <c r="I30" s="13"/>
      <c r="J30" s="13"/>
      <c r="K30" s="13"/>
      <c r="L30" s="13"/>
      <c r="M30" s="13"/>
      <c r="N30" s="13"/>
      <c r="O30" s="13"/>
      <c r="P30" s="13"/>
      <c r="Q30" s="13"/>
      <c r="R30" s="13"/>
      <c r="S30" s="13"/>
      <c r="T30" s="13"/>
      <c r="U30" s="13"/>
      <c r="V30" s="13"/>
      <c r="W30" s="14"/>
      <c r="X30" s="14"/>
      <c r="Y30" s="14"/>
      <c r="Z30" s="14"/>
      <c r="AA30" s="14"/>
      <c r="AB30" s="14"/>
      <c r="AC30" s="14"/>
      <c r="AD30" s="14"/>
      <c r="AE30" s="14"/>
      <c r="AF30" s="14"/>
      <c r="AG30" s="14"/>
      <c r="AH30" s="14"/>
      <c r="AI30" s="14"/>
      <c r="AJ30" s="14"/>
      <c r="AK30" s="14"/>
      <c r="AL30" s="14"/>
      <c r="AM30" s="14"/>
      <c r="AN30" s="14"/>
    </row>
    <row r="31" spans="1:40" x14ac:dyDescent="0.2">
      <c r="A31" s="13"/>
      <c r="B31" s="13"/>
      <c r="C31" s="13"/>
      <c r="D31" s="13"/>
      <c r="E31" s="13"/>
      <c r="F31" s="13"/>
      <c r="G31" s="13"/>
      <c r="H31" s="13"/>
      <c r="I31" s="13"/>
      <c r="J31" s="13"/>
      <c r="K31" s="13"/>
      <c r="L31" s="13"/>
      <c r="M31" s="13"/>
      <c r="N31" s="13"/>
      <c r="O31" s="13"/>
      <c r="P31" s="13"/>
      <c r="Q31" s="13"/>
      <c r="R31" s="13"/>
      <c r="S31" s="13"/>
      <c r="T31" s="13"/>
      <c r="U31" s="13"/>
      <c r="V31" s="13"/>
      <c r="W31" s="14"/>
      <c r="X31" s="14"/>
      <c r="Y31" s="14"/>
      <c r="Z31" s="14"/>
      <c r="AA31" s="14"/>
      <c r="AB31" s="14"/>
      <c r="AC31" s="14"/>
      <c r="AD31" s="14"/>
      <c r="AE31" s="14"/>
      <c r="AF31" s="14"/>
      <c r="AG31" s="14"/>
      <c r="AH31" s="14"/>
      <c r="AI31" s="14"/>
      <c r="AJ31" s="14"/>
      <c r="AK31" s="14"/>
      <c r="AL31" s="14"/>
      <c r="AM31" s="14"/>
      <c r="AN31" s="14"/>
    </row>
    <row r="32" spans="1:40" x14ac:dyDescent="0.2">
      <c r="A32" s="13"/>
      <c r="B32" s="13"/>
      <c r="C32" s="13"/>
      <c r="D32" s="13"/>
      <c r="E32" s="13"/>
      <c r="F32" s="13"/>
      <c r="G32" s="13"/>
      <c r="H32" s="13"/>
      <c r="I32" s="13"/>
      <c r="J32" s="13"/>
      <c r="K32" s="13"/>
      <c r="L32" s="13"/>
      <c r="M32" s="13"/>
      <c r="N32" s="13"/>
      <c r="O32" s="13"/>
      <c r="P32" s="13"/>
      <c r="Q32" s="13"/>
      <c r="R32" s="13"/>
      <c r="S32" s="13"/>
      <c r="T32" s="13"/>
      <c r="U32" s="13"/>
      <c r="V32" s="13"/>
      <c r="W32" s="14"/>
      <c r="X32" s="14"/>
      <c r="Y32" s="14"/>
      <c r="Z32" s="14"/>
      <c r="AA32" s="14"/>
      <c r="AB32" s="14"/>
      <c r="AC32" s="14"/>
      <c r="AD32" s="14"/>
      <c r="AE32" s="14"/>
      <c r="AF32" s="14"/>
      <c r="AG32" s="14"/>
      <c r="AH32" s="14"/>
      <c r="AI32" s="14"/>
      <c r="AJ32" s="14"/>
      <c r="AK32" s="14"/>
      <c r="AL32" s="14"/>
      <c r="AM32" s="14"/>
      <c r="AN32" s="14"/>
    </row>
    <row r="33" spans="1:40" x14ac:dyDescent="0.2">
      <c r="A33" s="13"/>
      <c r="B33" s="13"/>
      <c r="C33" s="13"/>
      <c r="D33" s="13"/>
      <c r="E33" s="13"/>
      <c r="F33" s="13"/>
      <c r="G33" s="13"/>
      <c r="H33" s="13"/>
      <c r="I33" s="13"/>
      <c r="J33" s="13"/>
      <c r="K33" s="13"/>
      <c r="L33" s="13"/>
      <c r="M33" s="13"/>
      <c r="N33" s="13"/>
      <c r="O33" s="13"/>
      <c r="P33" s="13"/>
      <c r="Q33" s="13"/>
      <c r="R33" s="13"/>
      <c r="S33" s="13"/>
      <c r="T33" s="13"/>
      <c r="U33" s="13"/>
      <c r="V33" s="13"/>
      <c r="W33" s="14"/>
      <c r="X33" s="14"/>
      <c r="Y33" s="14"/>
      <c r="Z33" s="14"/>
      <c r="AA33" s="14"/>
      <c r="AB33" s="14"/>
      <c r="AC33" s="14"/>
      <c r="AD33" s="14"/>
      <c r="AE33" s="14"/>
      <c r="AF33" s="14"/>
      <c r="AG33" s="14"/>
      <c r="AH33" s="14"/>
      <c r="AI33" s="14"/>
      <c r="AJ33" s="14"/>
      <c r="AK33" s="14"/>
      <c r="AL33" s="14"/>
      <c r="AM33" s="14"/>
      <c r="AN33" s="14"/>
    </row>
    <row r="34" spans="1:40" x14ac:dyDescent="0.2">
      <c r="A34" s="13"/>
      <c r="B34" s="13"/>
      <c r="C34" s="13"/>
      <c r="D34" s="13"/>
      <c r="E34" s="13"/>
      <c r="F34" s="13"/>
      <c r="G34" s="13"/>
      <c r="H34" s="13"/>
      <c r="I34" s="13"/>
      <c r="J34" s="13"/>
      <c r="K34" s="13"/>
      <c r="L34" s="13"/>
      <c r="M34" s="13"/>
      <c r="N34" s="13"/>
      <c r="O34" s="13"/>
      <c r="P34" s="13"/>
      <c r="Q34" s="13"/>
      <c r="R34" s="13"/>
      <c r="S34" s="13"/>
      <c r="T34" s="13"/>
      <c r="U34" s="13"/>
      <c r="V34" s="13"/>
      <c r="W34" s="14"/>
      <c r="X34" s="14"/>
      <c r="Y34" s="14"/>
      <c r="Z34" s="14"/>
      <c r="AA34" s="14"/>
      <c r="AB34" s="14"/>
      <c r="AC34" s="14"/>
      <c r="AD34" s="14"/>
      <c r="AE34" s="14"/>
      <c r="AF34" s="14"/>
      <c r="AG34" s="14"/>
      <c r="AH34" s="14"/>
      <c r="AI34" s="14"/>
      <c r="AJ34" s="14"/>
      <c r="AK34" s="14"/>
      <c r="AL34" s="14"/>
      <c r="AM34" s="14"/>
      <c r="AN34" s="14"/>
    </row>
    <row r="35" spans="1:40" x14ac:dyDescent="0.2">
      <c r="A35" s="13"/>
      <c r="B35" s="13"/>
      <c r="C35" s="13"/>
      <c r="D35" s="13"/>
      <c r="E35" s="13"/>
      <c r="F35" s="13"/>
      <c r="G35" s="13"/>
      <c r="H35" s="13"/>
      <c r="I35" s="13"/>
      <c r="J35" s="13"/>
      <c r="K35" s="13"/>
      <c r="L35" s="13"/>
      <c r="M35" s="13"/>
      <c r="N35" s="13"/>
      <c r="O35" s="13"/>
      <c r="P35" s="13"/>
      <c r="Q35" s="13"/>
      <c r="R35" s="13"/>
      <c r="S35" s="13"/>
      <c r="T35" s="13"/>
      <c r="U35" s="13"/>
      <c r="V35" s="13"/>
      <c r="W35" s="14"/>
      <c r="X35" s="14"/>
      <c r="Y35" s="14"/>
      <c r="Z35" s="14"/>
      <c r="AA35" s="14"/>
      <c r="AB35" s="14"/>
      <c r="AC35" s="14"/>
      <c r="AD35" s="14"/>
      <c r="AE35" s="14"/>
      <c r="AF35" s="14"/>
      <c r="AG35" s="14"/>
      <c r="AH35" s="14"/>
      <c r="AI35" s="14"/>
      <c r="AJ35" s="14"/>
      <c r="AK35" s="14"/>
      <c r="AL35" s="14"/>
      <c r="AM35" s="14"/>
      <c r="AN35" s="14"/>
    </row>
    <row r="36" spans="1:40" x14ac:dyDescent="0.2">
      <c r="A36" s="13"/>
      <c r="B36" s="13"/>
      <c r="C36" s="13"/>
      <c r="D36" s="13"/>
      <c r="E36" s="13"/>
      <c r="F36" s="13"/>
      <c r="G36" s="13"/>
      <c r="H36" s="13"/>
      <c r="I36" s="13"/>
      <c r="J36" s="13"/>
      <c r="K36" s="13"/>
      <c r="L36" s="13"/>
      <c r="M36" s="13"/>
      <c r="N36" s="13"/>
      <c r="O36" s="13"/>
      <c r="P36" s="13"/>
      <c r="Q36" s="13"/>
      <c r="R36" s="13"/>
      <c r="S36" s="13"/>
      <c r="T36" s="13"/>
      <c r="U36" s="13"/>
      <c r="V36" s="13"/>
      <c r="W36" s="14"/>
      <c r="X36" s="14"/>
      <c r="Y36" s="14"/>
      <c r="Z36" s="14"/>
      <c r="AA36" s="14"/>
      <c r="AB36" s="14"/>
      <c r="AC36" s="14"/>
      <c r="AD36" s="14"/>
      <c r="AE36" s="14"/>
      <c r="AF36" s="14"/>
      <c r="AG36" s="14"/>
      <c r="AH36" s="14"/>
      <c r="AI36" s="14"/>
      <c r="AJ36" s="14"/>
      <c r="AK36" s="14"/>
      <c r="AL36" s="14"/>
      <c r="AM36" s="14"/>
      <c r="AN36" s="14"/>
    </row>
    <row r="37" spans="1:40" x14ac:dyDescent="0.2">
      <c r="A37" s="13"/>
      <c r="B37" s="13"/>
      <c r="C37" s="13"/>
      <c r="D37" s="13"/>
      <c r="E37" s="13"/>
      <c r="F37" s="13"/>
      <c r="G37" s="13"/>
      <c r="H37" s="13"/>
      <c r="I37" s="13"/>
      <c r="J37" s="13"/>
      <c r="K37" s="13"/>
      <c r="L37" s="13"/>
      <c r="M37" s="13"/>
      <c r="N37" s="13"/>
      <c r="O37" s="13"/>
      <c r="P37" s="13"/>
      <c r="Q37" s="13"/>
      <c r="R37" s="13"/>
      <c r="S37" s="13"/>
      <c r="T37" s="13"/>
      <c r="U37" s="13"/>
      <c r="V37" s="13"/>
      <c r="W37" s="14"/>
      <c r="X37" s="14"/>
      <c r="Y37" s="14"/>
      <c r="Z37" s="14"/>
      <c r="AA37" s="14"/>
      <c r="AB37" s="14"/>
      <c r="AC37" s="14"/>
      <c r="AD37" s="14"/>
      <c r="AE37" s="14"/>
      <c r="AF37" s="14"/>
      <c r="AG37" s="14"/>
      <c r="AH37" s="14"/>
      <c r="AI37" s="14"/>
      <c r="AJ37" s="14"/>
      <c r="AK37" s="14"/>
      <c r="AL37" s="14"/>
      <c r="AM37" s="14"/>
      <c r="AN37" s="14"/>
    </row>
    <row r="38" spans="1:40" x14ac:dyDescent="0.2">
      <c r="A38" s="13"/>
      <c r="B38" s="13"/>
      <c r="C38" s="13"/>
      <c r="D38" s="13"/>
      <c r="E38" s="13"/>
      <c r="F38" s="13"/>
      <c r="G38" s="13"/>
      <c r="H38" s="13"/>
      <c r="I38" s="13"/>
      <c r="J38" s="13"/>
      <c r="K38" s="13"/>
      <c r="L38" s="13"/>
      <c r="M38" s="13"/>
      <c r="N38" s="13"/>
      <c r="O38" s="13"/>
      <c r="P38" s="13"/>
      <c r="Q38" s="13"/>
      <c r="R38" s="13"/>
      <c r="S38" s="13"/>
      <c r="T38" s="13"/>
      <c r="U38" s="13"/>
      <c r="V38" s="13"/>
      <c r="W38" s="14"/>
      <c r="X38" s="14"/>
      <c r="Y38" s="14"/>
      <c r="Z38" s="14"/>
      <c r="AA38" s="14"/>
      <c r="AB38" s="14"/>
      <c r="AC38" s="14"/>
      <c r="AD38" s="14"/>
      <c r="AE38" s="14"/>
      <c r="AF38" s="14"/>
      <c r="AG38" s="14"/>
      <c r="AH38" s="14"/>
      <c r="AI38" s="14"/>
      <c r="AJ38" s="14"/>
      <c r="AK38" s="14"/>
      <c r="AL38" s="14"/>
      <c r="AM38" s="14"/>
      <c r="AN38" s="14"/>
    </row>
    <row r="39" spans="1:40" x14ac:dyDescent="0.2">
      <c r="A39" s="13"/>
      <c r="B39" s="13"/>
      <c r="C39" s="13"/>
      <c r="D39" s="13"/>
      <c r="E39" s="13"/>
      <c r="F39" s="13"/>
      <c r="G39" s="13"/>
      <c r="H39" s="13"/>
      <c r="I39" s="13"/>
      <c r="J39" s="13"/>
      <c r="K39" s="13"/>
      <c r="L39" s="13"/>
      <c r="M39" s="13"/>
      <c r="N39" s="13"/>
      <c r="O39" s="13"/>
      <c r="P39" s="13"/>
      <c r="Q39" s="13"/>
      <c r="R39" s="13"/>
      <c r="S39" s="13"/>
      <c r="T39" s="13"/>
      <c r="U39" s="13"/>
      <c r="V39" s="13"/>
      <c r="W39" s="14"/>
      <c r="X39" s="14"/>
      <c r="Y39" s="14"/>
      <c r="Z39" s="14"/>
      <c r="AA39" s="14"/>
      <c r="AB39" s="14"/>
      <c r="AC39" s="14"/>
      <c r="AD39" s="14"/>
      <c r="AE39" s="14"/>
      <c r="AF39" s="14"/>
      <c r="AG39" s="14"/>
      <c r="AH39" s="14"/>
      <c r="AI39" s="14"/>
      <c r="AJ39" s="14"/>
      <c r="AK39" s="14"/>
      <c r="AL39" s="14"/>
      <c r="AM39" s="14"/>
      <c r="AN39" s="14"/>
    </row>
    <row r="40" spans="1:40" x14ac:dyDescent="0.2">
      <c r="A40" s="13"/>
      <c r="B40" s="13"/>
      <c r="C40" s="13"/>
      <c r="D40" s="13"/>
      <c r="E40" s="13"/>
      <c r="F40" s="13"/>
      <c r="G40" s="13"/>
      <c r="H40" s="13"/>
      <c r="I40" s="13"/>
      <c r="J40" s="13"/>
      <c r="K40" s="13"/>
      <c r="L40" s="13"/>
      <c r="M40" s="13"/>
      <c r="N40" s="13"/>
      <c r="O40" s="13"/>
      <c r="P40" s="13"/>
      <c r="Q40" s="13"/>
      <c r="R40" s="13"/>
      <c r="S40" s="13"/>
      <c r="T40" s="13"/>
      <c r="U40" s="13"/>
      <c r="V40" s="13"/>
      <c r="W40" s="14"/>
      <c r="X40" s="14"/>
      <c r="Y40" s="14"/>
      <c r="Z40" s="14"/>
      <c r="AA40" s="14"/>
      <c r="AB40" s="14"/>
      <c r="AC40" s="14"/>
      <c r="AD40" s="14"/>
      <c r="AE40" s="14"/>
      <c r="AF40" s="14"/>
      <c r="AG40" s="14"/>
      <c r="AH40" s="14"/>
      <c r="AI40" s="14"/>
      <c r="AJ40" s="14"/>
      <c r="AK40" s="14"/>
      <c r="AL40" s="14"/>
      <c r="AM40" s="14"/>
      <c r="AN40" s="14"/>
    </row>
    <row r="41" spans="1:40" x14ac:dyDescent="0.2">
      <c r="A41" s="13"/>
      <c r="B41" s="13"/>
      <c r="C41" s="13"/>
      <c r="D41" s="13"/>
      <c r="E41" s="13"/>
      <c r="F41" s="13"/>
      <c r="G41" s="13"/>
      <c r="H41" s="13"/>
      <c r="I41" s="13"/>
      <c r="J41" s="13"/>
      <c r="K41" s="13"/>
      <c r="L41" s="13"/>
      <c r="M41" s="13"/>
      <c r="N41" s="13"/>
      <c r="O41" s="13"/>
      <c r="P41" s="13"/>
      <c r="Q41" s="13"/>
      <c r="R41" s="13"/>
      <c r="S41" s="13"/>
      <c r="T41" s="13"/>
      <c r="U41" s="13"/>
      <c r="V41" s="13"/>
      <c r="W41" s="14"/>
      <c r="X41" s="14"/>
      <c r="Y41" s="14"/>
      <c r="Z41" s="14"/>
      <c r="AA41" s="14"/>
      <c r="AB41" s="14"/>
      <c r="AC41" s="14"/>
      <c r="AD41" s="14"/>
      <c r="AE41" s="14"/>
      <c r="AF41" s="14"/>
      <c r="AG41" s="14"/>
      <c r="AH41" s="14"/>
      <c r="AI41" s="14"/>
      <c r="AJ41" s="14"/>
      <c r="AK41" s="14"/>
      <c r="AL41" s="14"/>
      <c r="AM41" s="14"/>
      <c r="AN41" s="14"/>
    </row>
    <row r="42" spans="1:40" x14ac:dyDescent="0.2">
      <c r="A42" s="13"/>
      <c r="B42" s="13"/>
      <c r="C42" s="13"/>
      <c r="D42" s="13"/>
      <c r="E42" s="13"/>
      <c r="F42" s="13"/>
      <c r="G42" s="13"/>
      <c r="H42" s="13"/>
      <c r="I42" s="13"/>
      <c r="J42" s="13"/>
      <c r="K42" s="13"/>
      <c r="L42" s="13"/>
      <c r="M42" s="13"/>
      <c r="N42" s="13"/>
      <c r="O42" s="13"/>
      <c r="P42" s="13"/>
      <c r="Q42" s="13"/>
      <c r="R42" s="13"/>
      <c r="S42" s="13"/>
      <c r="T42" s="13"/>
      <c r="U42" s="13"/>
      <c r="V42" s="13"/>
      <c r="W42" s="14"/>
      <c r="X42" s="14"/>
      <c r="Y42" s="14"/>
      <c r="Z42" s="14"/>
      <c r="AA42" s="14"/>
      <c r="AB42" s="14"/>
      <c r="AC42" s="14"/>
      <c r="AD42" s="14"/>
      <c r="AE42" s="14"/>
      <c r="AF42" s="14"/>
      <c r="AG42" s="14"/>
      <c r="AH42" s="14"/>
      <c r="AI42" s="14"/>
      <c r="AJ42" s="14"/>
      <c r="AK42" s="14"/>
      <c r="AL42" s="14"/>
      <c r="AM42" s="14"/>
      <c r="AN42" s="14"/>
    </row>
    <row r="43" spans="1:40" x14ac:dyDescent="0.2">
      <c r="A43" s="13"/>
      <c r="B43" s="13"/>
      <c r="C43" s="13"/>
      <c r="D43" s="13"/>
      <c r="E43" s="13"/>
      <c r="F43" s="13"/>
      <c r="G43" s="13"/>
      <c r="H43" s="13"/>
      <c r="I43" s="13"/>
      <c r="J43" s="13"/>
      <c r="K43" s="13"/>
      <c r="L43" s="13"/>
      <c r="M43" s="13"/>
      <c r="N43" s="13"/>
      <c r="O43" s="13"/>
      <c r="P43" s="13"/>
      <c r="Q43" s="13"/>
      <c r="R43" s="13"/>
      <c r="S43" s="13"/>
      <c r="T43" s="13"/>
      <c r="U43" s="13"/>
      <c r="V43" s="13"/>
      <c r="W43" s="14"/>
      <c r="X43" s="14"/>
      <c r="Y43" s="14"/>
      <c r="Z43" s="14"/>
      <c r="AA43" s="14"/>
      <c r="AB43" s="14"/>
      <c r="AC43" s="14"/>
      <c r="AD43" s="14"/>
      <c r="AE43" s="14"/>
      <c r="AF43" s="14"/>
      <c r="AG43" s="14"/>
      <c r="AH43" s="14"/>
      <c r="AI43" s="14"/>
      <c r="AJ43" s="14"/>
      <c r="AK43" s="14"/>
      <c r="AL43" s="14"/>
      <c r="AM43" s="14"/>
      <c r="AN43" s="14"/>
    </row>
    <row r="44" spans="1:40" x14ac:dyDescent="0.2">
      <c r="A44" s="13"/>
      <c r="B44" s="13"/>
      <c r="C44" s="13"/>
      <c r="D44" s="13"/>
      <c r="E44" s="13"/>
      <c r="F44" s="13"/>
      <c r="G44" s="13"/>
      <c r="H44" s="13"/>
      <c r="I44" s="13"/>
      <c r="J44" s="13"/>
      <c r="K44" s="13"/>
      <c r="L44" s="13"/>
      <c r="M44" s="13"/>
      <c r="N44" s="13"/>
      <c r="O44" s="13"/>
      <c r="P44" s="13"/>
      <c r="Q44" s="13"/>
      <c r="R44" s="13"/>
      <c r="S44" s="13"/>
      <c r="T44" s="13"/>
      <c r="U44" s="13"/>
      <c r="V44" s="13"/>
      <c r="X44" s="14"/>
      <c r="Y44" s="14"/>
      <c r="Z44" s="14"/>
      <c r="AA44" s="14"/>
      <c r="AB44" s="14"/>
      <c r="AC44" s="14"/>
      <c r="AD44" s="14"/>
      <c r="AE44" s="14"/>
      <c r="AF44" s="14"/>
      <c r="AG44" s="14"/>
      <c r="AH44" s="14"/>
      <c r="AI44" s="14"/>
      <c r="AJ44" s="14"/>
      <c r="AK44" s="14"/>
      <c r="AL44" s="14"/>
      <c r="AM44" s="14"/>
      <c r="AN44" s="14"/>
    </row>
    <row r="45" spans="1:40" x14ac:dyDescent="0.2">
      <c r="A45" s="13"/>
      <c r="B45" s="13"/>
      <c r="C45" s="13"/>
      <c r="D45" s="13"/>
      <c r="E45" s="13"/>
      <c r="F45" s="13"/>
      <c r="G45" s="13"/>
      <c r="H45" s="13"/>
      <c r="I45" s="13"/>
      <c r="J45" s="13"/>
      <c r="K45" s="13"/>
      <c r="L45" s="13"/>
      <c r="M45" s="13"/>
      <c r="N45" s="13"/>
      <c r="O45" s="13"/>
      <c r="P45" s="13"/>
      <c r="Q45" s="13"/>
      <c r="R45" s="13"/>
      <c r="S45" s="13"/>
      <c r="T45" s="13"/>
      <c r="U45" s="13"/>
      <c r="V45" s="13"/>
      <c r="W45" s="14"/>
      <c r="X45" s="14"/>
      <c r="Y45" s="14"/>
      <c r="Z45" s="14"/>
      <c r="AA45" s="14"/>
      <c r="AB45" s="14"/>
      <c r="AC45" s="14"/>
      <c r="AD45" s="14"/>
      <c r="AE45" s="14"/>
      <c r="AF45" s="14"/>
      <c r="AG45" s="14"/>
      <c r="AH45" s="14"/>
      <c r="AI45" s="14"/>
      <c r="AJ45" s="14"/>
      <c r="AK45" s="14"/>
      <c r="AL45" s="14"/>
      <c r="AM45" s="14"/>
      <c r="AN45" s="14"/>
    </row>
    <row r="46" spans="1:40" x14ac:dyDescent="0.2">
      <c r="A46" s="13"/>
      <c r="B46" s="13"/>
      <c r="C46" s="13"/>
      <c r="D46" s="13"/>
      <c r="E46" s="13"/>
      <c r="F46" s="13"/>
      <c r="G46" s="13"/>
      <c r="H46" s="13"/>
      <c r="I46" s="13"/>
      <c r="J46" s="13"/>
      <c r="K46" s="13"/>
      <c r="L46" s="13"/>
      <c r="M46" s="13"/>
      <c r="N46" s="13"/>
      <c r="O46" s="13"/>
      <c r="P46" s="13"/>
      <c r="Q46" s="13"/>
      <c r="R46" s="13"/>
      <c r="S46" s="13"/>
      <c r="T46" s="13"/>
      <c r="U46" s="13"/>
      <c r="V46" s="13"/>
      <c r="W46" s="14"/>
      <c r="X46" s="14"/>
      <c r="Y46" s="14"/>
      <c r="Z46" s="14"/>
      <c r="AA46" s="14"/>
      <c r="AB46" s="14"/>
      <c r="AC46" s="14"/>
      <c r="AD46" s="14"/>
      <c r="AE46" s="14"/>
      <c r="AF46" s="14"/>
      <c r="AG46" s="14"/>
      <c r="AH46" s="14"/>
      <c r="AI46" s="14"/>
      <c r="AJ46" s="14"/>
      <c r="AK46" s="14"/>
      <c r="AL46" s="14"/>
      <c r="AM46" s="14"/>
      <c r="AN46" s="14"/>
    </row>
    <row r="47" spans="1:40" x14ac:dyDescent="0.2">
      <c r="A47" s="13"/>
      <c r="B47" s="13"/>
      <c r="C47" s="13"/>
      <c r="D47" s="13"/>
      <c r="E47" s="13"/>
      <c r="F47" s="13"/>
      <c r="G47" s="13"/>
      <c r="H47" s="13"/>
      <c r="I47" s="13"/>
      <c r="J47" s="13"/>
      <c r="K47" s="13"/>
      <c r="L47" s="13"/>
      <c r="M47" s="13"/>
      <c r="N47" s="13"/>
      <c r="O47" s="13"/>
      <c r="P47" s="13"/>
      <c r="Q47" s="13"/>
      <c r="R47" s="13"/>
      <c r="S47" s="13"/>
      <c r="T47" s="13"/>
      <c r="U47" s="13"/>
      <c r="V47" s="13"/>
      <c r="W47" s="14"/>
      <c r="X47" s="14"/>
      <c r="Y47" s="14"/>
      <c r="Z47" s="14"/>
      <c r="AA47" s="14"/>
      <c r="AB47" s="14"/>
      <c r="AC47" s="14"/>
      <c r="AD47" s="14"/>
      <c r="AE47" s="14"/>
      <c r="AF47" s="14"/>
      <c r="AG47" s="14"/>
      <c r="AH47" s="14"/>
      <c r="AI47" s="14"/>
      <c r="AJ47" s="14"/>
      <c r="AK47" s="14"/>
      <c r="AL47" s="14"/>
      <c r="AM47" s="14"/>
      <c r="AN47" s="14"/>
    </row>
    <row r="48" spans="1:40" x14ac:dyDescent="0.2">
      <c r="A48" s="13"/>
      <c r="B48" s="13"/>
      <c r="C48" s="13"/>
      <c r="D48" s="13"/>
      <c r="E48" s="13"/>
      <c r="F48" s="13"/>
      <c r="G48" s="13"/>
      <c r="H48" s="13"/>
      <c r="I48" s="13"/>
      <c r="J48" s="13"/>
      <c r="K48" s="13"/>
      <c r="L48" s="13"/>
      <c r="M48" s="13"/>
      <c r="N48" s="13"/>
      <c r="O48" s="13"/>
      <c r="P48" s="13"/>
      <c r="Q48" s="13"/>
      <c r="R48" s="13"/>
      <c r="S48" s="13"/>
      <c r="T48" s="13"/>
      <c r="U48" s="13"/>
      <c r="V48" s="13"/>
      <c r="W48" s="14"/>
      <c r="X48" s="14"/>
      <c r="Y48" s="14"/>
      <c r="Z48" s="14"/>
      <c r="AA48" s="14"/>
      <c r="AB48" s="14"/>
      <c r="AC48" s="14"/>
      <c r="AD48" s="14"/>
      <c r="AE48" s="14"/>
      <c r="AF48" s="14"/>
      <c r="AG48" s="14"/>
      <c r="AH48" s="14"/>
      <c r="AI48" s="14"/>
      <c r="AJ48" s="14"/>
      <c r="AK48" s="14"/>
      <c r="AL48" s="14"/>
      <c r="AM48" s="14"/>
      <c r="AN48" s="14"/>
    </row>
    <row r="49" spans="1:40" x14ac:dyDescent="0.2">
      <c r="A49" s="14"/>
      <c r="B49" s="14"/>
      <c r="C49" s="14"/>
      <c r="D49" s="14"/>
      <c r="E49" s="14"/>
      <c r="F49" s="14"/>
      <c r="G49" s="14"/>
      <c r="H49" s="14"/>
      <c r="I49" s="14"/>
      <c r="J49" s="14"/>
      <c r="K49" s="14"/>
      <c r="L49" s="14"/>
      <c r="M49" s="14"/>
      <c r="N49" s="14"/>
      <c r="O49" s="14"/>
      <c r="P49" s="14"/>
      <c r="Q49" s="14"/>
      <c r="R49" s="14"/>
      <c r="S49" s="14"/>
      <c r="T49" s="14"/>
      <c r="U49" s="14"/>
      <c r="V49" s="14"/>
      <c r="W49" s="14"/>
      <c r="X49" s="14"/>
      <c r="Y49" s="14"/>
      <c r="Z49" s="14"/>
      <c r="AA49" s="14"/>
      <c r="AB49" s="14"/>
      <c r="AC49" s="14"/>
      <c r="AD49" s="14"/>
      <c r="AE49" s="14"/>
      <c r="AF49" s="14"/>
      <c r="AG49" s="14"/>
      <c r="AH49" s="14"/>
      <c r="AI49" s="14"/>
      <c r="AJ49" s="14"/>
      <c r="AK49" s="14"/>
      <c r="AL49" s="14"/>
      <c r="AM49" s="14"/>
      <c r="AN49" s="14"/>
    </row>
    <row r="50" spans="1:40" x14ac:dyDescent="0.2">
      <c r="A50" s="14"/>
      <c r="B50" s="14"/>
      <c r="C50" s="14"/>
      <c r="D50" s="14"/>
      <c r="E50" s="14"/>
      <c r="F50" s="14"/>
      <c r="G50" s="14"/>
      <c r="H50" s="14"/>
      <c r="I50" s="14"/>
      <c r="J50" s="14"/>
      <c r="K50" s="14"/>
      <c r="L50" s="14"/>
      <c r="M50" s="14"/>
      <c r="N50" s="14"/>
      <c r="O50" s="14"/>
      <c r="P50" s="14"/>
      <c r="Q50" s="14"/>
      <c r="R50" s="14"/>
      <c r="S50" s="14"/>
      <c r="T50" s="14"/>
      <c r="U50" s="14"/>
      <c r="V50" s="14"/>
      <c r="W50" s="14"/>
      <c r="X50" s="14"/>
      <c r="Y50" s="14"/>
      <c r="Z50" s="14"/>
      <c r="AA50" s="14"/>
      <c r="AB50" s="14"/>
      <c r="AC50" s="14"/>
      <c r="AD50" s="14"/>
      <c r="AE50" s="14"/>
      <c r="AF50" s="14"/>
      <c r="AG50" s="14"/>
      <c r="AH50" s="14"/>
      <c r="AI50" s="14"/>
      <c r="AJ50" s="14"/>
      <c r="AK50" s="14"/>
      <c r="AL50" s="14"/>
      <c r="AM50" s="14"/>
      <c r="AN50" s="14"/>
    </row>
    <row r="51" spans="1:40" x14ac:dyDescent="0.2">
      <c r="A51" s="14"/>
      <c r="B51" s="14"/>
      <c r="C51" s="14"/>
      <c r="D51" s="14"/>
      <c r="E51" s="14"/>
      <c r="F51" s="14"/>
      <c r="G51" s="14"/>
      <c r="H51" s="14"/>
      <c r="I51" s="14"/>
      <c r="J51" s="14"/>
      <c r="K51" s="14"/>
      <c r="L51" s="14"/>
      <c r="M51" s="14"/>
      <c r="N51" s="14"/>
      <c r="O51" s="14"/>
      <c r="P51" s="14"/>
      <c r="Q51" s="14"/>
      <c r="R51" s="14"/>
      <c r="S51" s="14"/>
      <c r="T51" s="14"/>
      <c r="U51" s="14"/>
      <c r="V51" s="14"/>
      <c r="W51" s="14"/>
      <c r="X51" s="14"/>
      <c r="Y51" s="14"/>
      <c r="Z51" s="14"/>
      <c r="AA51" s="14"/>
      <c r="AB51" s="14"/>
      <c r="AC51" s="14"/>
      <c r="AD51" s="14"/>
      <c r="AE51" s="14"/>
      <c r="AF51" s="14"/>
      <c r="AG51" s="14"/>
      <c r="AH51" s="14"/>
      <c r="AI51" s="14"/>
      <c r="AJ51" s="14"/>
      <c r="AK51" s="14"/>
      <c r="AL51" s="14"/>
      <c r="AM51" s="14"/>
      <c r="AN51" s="14"/>
    </row>
    <row r="52" spans="1:40" x14ac:dyDescent="0.2">
      <c r="A52" s="14"/>
      <c r="B52" s="14"/>
      <c r="C52" s="14"/>
      <c r="D52" s="14"/>
      <c r="E52" s="14"/>
      <c r="F52" s="14"/>
      <c r="G52" s="14"/>
      <c r="H52" s="14"/>
      <c r="I52" s="14"/>
      <c r="J52" s="14"/>
      <c r="K52" s="14"/>
      <c r="L52" s="14"/>
      <c r="M52" s="14"/>
      <c r="N52" s="14"/>
      <c r="O52" s="14"/>
      <c r="P52" s="14"/>
      <c r="Q52" s="14"/>
      <c r="R52" s="14"/>
      <c r="S52" s="14"/>
      <c r="T52" s="14"/>
      <c r="U52" s="14"/>
      <c r="V52" s="14"/>
      <c r="W52" s="14"/>
      <c r="X52" s="14"/>
      <c r="Y52" s="14"/>
      <c r="Z52" s="14"/>
      <c r="AA52" s="14"/>
      <c r="AB52" s="14"/>
      <c r="AC52" s="14"/>
      <c r="AD52" s="14"/>
      <c r="AE52" s="14"/>
      <c r="AF52" s="14"/>
      <c r="AG52" s="14"/>
      <c r="AH52" s="14"/>
      <c r="AI52" s="14"/>
      <c r="AJ52" s="14"/>
      <c r="AK52" s="14"/>
      <c r="AL52" s="14"/>
      <c r="AM52" s="14"/>
      <c r="AN52" s="14"/>
    </row>
    <row r="53" spans="1:40" x14ac:dyDescent="0.2">
      <c r="A53" s="14"/>
      <c r="B53" s="14"/>
      <c r="C53" s="14"/>
      <c r="D53" s="14"/>
      <c r="E53" s="14"/>
      <c r="F53" s="14"/>
      <c r="G53" s="14"/>
      <c r="H53" s="14"/>
      <c r="I53" s="14"/>
      <c r="J53" s="14"/>
      <c r="K53" s="14"/>
      <c r="L53" s="14"/>
      <c r="M53" s="14"/>
      <c r="N53" s="14"/>
      <c r="O53" s="14"/>
      <c r="P53" s="14"/>
      <c r="Q53" s="14"/>
      <c r="R53" s="14"/>
      <c r="S53" s="14"/>
      <c r="T53" s="14"/>
      <c r="U53" s="14"/>
      <c r="V53" s="14"/>
      <c r="W53" s="14"/>
      <c r="X53" s="14"/>
      <c r="Y53" s="14"/>
      <c r="Z53" s="14"/>
      <c r="AA53" s="14"/>
      <c r="AB53" s="14"/>
      <c r="AC53" s="14"/>
      <c r="AD53" s="14"/>
      <c r="AE53" s="14"/>
      <c r="AF53" s="14"/>
      <c r="AG53" s="14"/>
      <c r="AH53" s="14"/>
      <c r="AI53" s="14"/>
      <c r="AJ53" s="14"/>
      <c r="AK53" s="14"/>
      <c r="AL53" s="14"/>
      <c r="AM53" s="14"/>
      <c r="AN53" s="14"/>
    </row>
    <row r="54" spans="1:40" x14ac:dyDescent="0.2">
      <c r="A54" s="14"/>
      <c r="B54" s="14"/>
      <c r="C54" s="14"/>
      <c r="D54" s="14"/>
      <c r="E54" s="14"/>
      <c r="F54" s="14"/>
      <c r="G54" s="14"/>
      <c r="H54" s="14"/>
      <c r="I54" s="14"/>
      <c r="J54" s="14"/>
      <c r="K54" s="14"/>
      <c r="L54" s="14"/>
      <c r="M54" s="14"/>
      <c r="N54" s="14"/>
      <c r="O54" s="14"/>
      <c r="P54" s="14"/>
      <c r="Q54" s="14"/>
      <c r="R54" s="14"/>
      <c r="S54" s="14"/>
      <c r="T54" s="14"/>
      <c r="U54" s="14"/>
      <c r="V54" s="14"/>
      <c r="W54" s="14"/>
      <c r="X54" s="14"/>
      <c r="Y54" s="14"/>
      <c r="Z54" s="14"/>
      <c r="AA54" s="14"/>
      <c r="AB54" s="14"/>
      <c r="AC54" s="14"/>
      <c r="AD54" s="14"/>
      <c r="AE54" s="14"/>
      <c r="AF54" s="14"/>
      <c r="AG54" s="14"/>
      <c r="AH54" s="14"/>
      <c r="AI54" s="14"/>
      <c r="AJ54" s="14"/>
      <c r="AK54" s="14"/>
      <c r="AL54" s="14"/>
      <c r="AM54" s="14"/>
      <c r="AN54" s="14"/>
    </row>
    <row r="55" spans="1:40" x14ac:dyDescent="0.2">
      <c r="A55" s="14"/>
      <c r="B55" s="14"/>
      <c r="C55" s="14"/>
      <c r="D55" s="14"/>
      <c r="E55" s="14"/>
      <c r="F55" s="14"/>
      <c r="G55" s="14"/>
      <c r="H55" s="14"/>
      <c r="I55" s="14"/>
      <c r="J55" s="14"/>
      <c r="K55" s="14"/>
      <c r="L55" s="14"/>
      <c r="M55" s="14"/>
      <c r="N55" s="14"/>
      <c r="O55" s="14"/>
      <c r="P55" s="14"/>
      <c r="Q55" s="14"/>
      <c r="R55" s="14"/>
      <c r="S55" s="14"/>
      <c r="T55" s="14"/>
      <c r="U55" s="14"/>
      <c r="V55" s="14"/>
      <c r="W55" s="14"/>
      <c r="X55" s="14"/>
      <c r="Y55" s="14"/>
      <c r="Z55" s="14"/>
      <c r="AA55" s="14"/>
      <c r="AB55" s="14"/>
      <c r="AC55" s="14"/>
      <c r="AD55" s="14"/>
      <c r="AE55" s="14"/>
      <c r="AF55" s="14"/>
      <c r="AG55" s="14"/>
      <c r="AH55" s="14"/>
      <c r="AI55" s="14"/>
      <c r="AJ55" s="14"/>
      <c r="AK55" s="14"/>
      <c r="AL55" s="14"/>
      <c r="AM55" s="14"/>
      <c r="AN55" s="14"/>
    </row>
    <row r="56" spans="1:40" x14ac:dyDescent="0.2">
      <c r="A56" s="14"/>
      <c r="B56" s="14"/>
      <c r="C56" s="14"/>
      <c r="D56" s="14"/>
      <c r="E56" s="14"/>
      <c r="F56" s="14"/>
      <c r="G56" s="14"/>
      <c r="H56" s="14"/>
      <c r="I56" s="14"/>
      <c r="J56" s="14"/>
      <c r="K56" s="14"/>
      <c r="L56" s="14"/>
      <c r="M56" s="14"/>
      <c r="N56" s="14"/>
      <c r="O56" s="14"/>
      <c r="P56" s="14"/>
      <c r="Q56" s="14"/>
      <c r="R56" s="14"/>
      <c r="S56" s="14"/>
      <c r="T56" s="14"/>
      <c r="U56" s="14"/>
      <c r="V56" s="14"/>
      <c r="W56" s="14"/>
      <c r="X56" s="14"/>
      <c r="Y56" s="14"/>
      <c r="Z56" s="14"/>
      <c r="AA56" s="14"/>
      <c r="AB56" s="14"/>
      <c r="AC56" s="14"/>
      <c r="AD56" s="14"/>
      <c r="AE56" s="14"/>
      <c r="AF56" s="14"/>
      <c r="AG56" s="14"/>
      <c r="AH56" s="14"/>
      <c r="AI56" s="14"/>
      <c r="AJ56" s="14"/>
      <c r="AK56" s="14"/>
      <c r="AL56" s="14"/>
      <c r="AM56" s="14"/>
      <c r="AN56" s="14"/>
    </row>
    <row r="57" spans="1:40" x14ac:dyDescent="0.2">
      <c r="A57" s="14"/>
      <c r="B57" s="14"/>
      <c r="C57" s="14"/>
      <c r="D57" s="14"/>
      <c r="E57" s="14"/>
      <c r="F57" s="14"/>
      <c r="G57" s="14"/>
      <c r="H57" s="14"/>
      <c r="I57" s="14"/>
      <c r="J57" s="14"/>
      <c r="K57" s="14"/>
      <c r="L57" s="14"/>
      <c r="M57" s="14"/>
      <c r="N57" s="14"/>
      <c r="O57" s="14"/>
      <c r="P57" s="14"/>
      <c r="Q57" s="14"/>
      <c r="R57" s="14"/>
      <c r="S57" s="14"/>
      <c r="T57" s="14"/>
      <c r="U57" s="14"/>
      <c r="V57" s="14"/>
      <c r="W57" s="14"/>
      <c r="X57" s="14"/>
      <c r="Y57" s="14"/>
      <c r="Z57" s="14"/>
      <c r="AA57" s="14"/>
      <c r="AB57" s="14"/>
      <c r="AC57" s="14"/>
      <c r="AD57" s="14"/>
      <c r="AE57" s="14"/>
      <c r="AF57" s="14"/>
      <c r="AG57" s="14"/>
      <c r="AH57" s="14"/>
      <c r="AI57" s="14"/>
      <c r="AJ57" s="14"/>
      <c r="AK57" s="14"/>
      <c r="AL57" s="14"/>
      <c r="AM57" s="14"/>
      <c r="AN57" s="14"/>
    </row>
    <row r="58" spans="1:40" x14ac:dyDescent="0.2">
      <c r="A58" s="14"/>
      <c r="B58" s="14"/>
      <c r="C58" s="14"/>
      <c r="D58" s="14"/>
      <c r="E58" s="14"/>
      <c r="F58" s="14"/>
      <c r="G58" s="14"/>
      <c r="H58" s="14"/>
      <c r="I58" s="14"/>
      <c r="J58" s="14"/>
      <c r="K58" s="14"/>
      <c r="L58" s="14"/>
      <c r="M58" s="14"/>
      <c r="N58" s="14"/>
      <c r="O58" s="14"/>
      <c r="P58" s="14"/>
      <c r="Q58" s="14"/>
      <c r="R58" s="14"/>
      <c r="S58" s="14"/>
      <c r="T58" s="14"/>
      <c r="U58" s="14"/>
      <c r="V58" s="14"/>
      <c r="W58" s="14"/>
      <c r="X58" s="14"/>
      <c r="Y58" s="14"/>
      <c r="Z58" s="14"/>
      <c r="AA58" s="14"/>
      <c r="AB58" s="14"/>
      <c r="AC58" s="14"/>
      <c r="AD58" s="14"/>
      <c r="AE58" s="14"/>
      <c r="AF58" s="14"/>
      <c r="AG58" s="14"/>
      <c r="AH58" s="14"/>
      <c r="AI58" s="14"/>
      <c r="AJ58" s="14"/>
      <c r="AK58" s="14"/>
      <c r="AL58" s="14"/>
      <c r="AM58" s="14"/>
      <c r="AN58" s="14"/>
    </row>
    <row r="59" spans="1:40" x14ac:dyDescent="0.2">
      <c r="A59" s="14"/>
      <c r="B59" s="14"/>
      <c r="C59" s="14"/>
      <c r="D59" s="14"/>
      <c r="E59" s="14"/>
      <c r="F59" s="14"/>
      <c r="G59" s="14"/>
      <c r="H59" s="14"/>
      <c r="I59" s="14"/>
      <c r="J59" s="14"/>
      <c r="K59" s="14"/>
      <c r="L59" s="14"/>
      <c r="M59" s="14"/>
      <c r="N59" s="14"/>
      <c r="O59" s="14"/>
      <c r="P59" s="14"/>
      <c r="Q59" s="14"/>
      <c r="R59" s="14"/>
      <c r="S59" s="14"/>
      <c r="T59" s="14"/>
      <c r="U59" s="14"/>
      <c r="V59" s="14"/>
      <c r="W59" s="14"/>
      <c r="X59" s="14"/>
      <c r="Y59" s="14"/>
      <c r="Z59" s="14"/>
      <c r="AA59" s="14"/>
      <c r="AB59" s="14"/>
      <c r="AC59" s="14"/>
      <c r="AD59" s="14"/>
      <c r="AE59" s="14"/>
      <c r="AF59" s="14"/>
      <c r="AG59" s="14"/>
    </row>
    <row r="60" spans="1:40" x14ac:dyDescent="0.2">
      <c r="A60" s="14"/>
      <c r="B60" s="14"/>
      <c r="C60" s="14"/>
      <c r="D60" s="14"/>
      <c r="E60" s="14"/>
      <c r="F60" s="14"/>
      <c r="G60" s="14"/>
      <c r="H60" s="14"/>
      <c r="I60" s="14"/>
      <c r="J60" s="14"/>
      <c r="K60" s="14"/>
      <c r="L60" s="14"/>
      <c r="M60" s="14"/>
      <c r="N60" s="14"/>
      <c r="O60" s="14"/>
      <c r="P60" s="14"/>
      <c r="Q60" s="14"/>
      <c r="R60" s="14"/>
      <c r="S60" s="14"/>
      <c r="T60" s="14"/>
      <c r="U60" s="14"/>
      <c r="V60" s="14"/>
      <c r="W60" s="14"/>
      <c r="X60" s="14"/>
      <c r="Y60" s="14"/>
      <c r="Z60" s="14"/>
      <c r="AA60" s="14"/>
      <c r="AB60" s="14"/>
      <c r="AC60" s="14"/>
      <c r="AD60" s="14"/>
      <c r="AE60" s="14"/>
      <c r="AF60" s="14"/>
      <c r="AG60" s="14"/>
    </row>
    <row r="61" spans="1:40" x14ac:dyDescent="0.2">
      <c r="A61" s="14"/>
      <c r="B61" s="14"/>
      <c r="C61" s="14"/>
      <c r="D61" s="14"/>
      <c r="E61" s="14"/>
      <c r="F61" s="14"/>
      <c r="G61" s="14"/>
      <c r="H61" s="14"/>
      <c r="I61" s="14"/>
      <c r="J61" s="14"/>
      <c r="K61" s="14"/>
      <c r="L61" s="14"/>
      <c r="M61" s="14"/>
      <c r="N61" s="14"/>
      <c r="O61" s="14"/>
      <c r="P61" s="14"/>
      <c r="Q61" s="14"/>
      <c r="R61" s="14"/>
      <c r="S61" s="14"/>
      <c r="T61" s="14"/>
      <c r="U61" s="14"/>
      <c r="V61" s="14"/>
      <c r="W61" s="14"/>
      <c r="X61" s="14"/>
      <c r="Y61" s="14"/>
      <c r="Z61" s="14"/>
      <c r="AA61" s="14"/>
      <c r="AB61" s="14"/>
      <c r="AC61" s="14"/>
      <c r="AD61" s="14"/>
      <c r="AE61" s="14"/>
      <c r="AF61" s="14"/>
      <c r="AG61" s="14"/>
    </row>
  </sheetData>
  <mergeCells count="2">
    <mergeCell ref="B2:D2"/>
    <mergeCell ref="B3:D3"/>
  </mergeCells>
  <conditionalFormatting sqref="D7:D12">
    <cfRule type="iconSet" priority="1">
      <iconSet iconSet="3Flags" showValue="0">
        <cfvo type="percent" val="0"/>
        <cfvo type="num" val="1"/>
        <cfvo type="num" val="2"/>
      </iconSet>
    </cfRule>
  </conditionalFormatting>
  <pageMargins left="0.23622047244094491" right="0.23622047244094491" top="0.74803149606299213" bottom="0.74803149606299213" header="0.31496062992125984" footer="4.0551181102362204"/>
  <pageSetup paperSize="8" fitToWidth="0" orientation="landscape" r:id="rId1"/>
  <drawing r:id="rId2"/>
  <tableParts count="1">
    <tablePart r:id="rId3"/>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3">
    <tabColor rgb="FFBED0D4"/>
  </sheetPr>
  <dimension ref="A1:BB1693"/>
  <sheetViews>
    <sheetView tabSelected="1" zoomScale="70" zoomScaleNormal="70" workbookViewId="0">
      <pane ySplit="1" topLeftCell="A32" activePane="bottomLeft" state="frozen"/>
      <selection pane="bottomLeft" activeCell="F84" sqref="F84"/>
    </sheetView>
  </sheetViews>
  <sheetFormatPr baseColWidth="10" defaultColWidth="10.85546875" defaultRowHeight="12.75" x14ac:dyDescent="0.2"/>
  <cols>
    <col min="1" max="1" width="10.85546875" style="6"/>
    <col min="2" max="2" width="17" bestFit="1" customWidth="1"/>
    <col min="3" max="3" width="46.85546875" customWidth="1"/>
    <col min="4" max="5" width="12.140625" customWidth="1"/>
    <col min="6" max="6" width="12" style="73" customWidth="1"/>
    <col min="7" max="7" width="12" customWidth="1"/>
    <col min="8" max="8" width="17.42578125" customWidth="1"/>
    <col min="9" max="9" width="11.5703125" customWidth="1"/>
    <col min="10" max="10" width="13.42578125" style="73" customWidth="1"/>
    <col min="11" max="12" width="14.5703125" style="73" customWidth="1"/>
    <col min="13" max="13" width="11.42578125" style="73" bestFit="1" customWidth="1"/>
    <col min="14" max="14" width="10.85546875" customWidth="1"/>
    <col min="15" max="15" width="9.85546875" customWidth="1"/>
    <col min="16" max="16" width="15.42578125" customWidth="1"/>
    <col min="17" max="17" width="12.42578125" bestFit="1" customWidth="1"/>
    <col min="18" max="18" width="10.140625" bestFit="1" customWidth="1"/>
    <col min="19" max="19" width="16.140625" bestFit="1" customWidth="1"/>
    <col min="20" max="20" width="17.42578125" bestFit="1" customWidth="1"/>
    <col min="21" max="21" width="12.42578125" bestFit="1" customWidth="1"/>
    <col min="22" max="22" width="13.7109375" bestFit="1" customWidth="1"/>
    <col min="23" max="23" width="9.42578125" customWidth="1"/>
    <col min="24" max="24" width="20.85546875" customWidth="1"/>
    <col min="25" max="25" width="16.5703125" bestFit="1" customWidth="1"/>
    <col min="26" max="26" width="40.140625" customWidth="1"/>
    <col min="27" max="27" width="21.7109375" customWidth="1"/>
    <col min="28" max="28" width="33.28515625" customWidth="1"/>
    <col min="29" max="29" width="10.42578125" customWidth="1"/>
    <col min="30" max="30" width="12.42578125" customWidth="1"/>
    <col min="31" max="31" width="13.140625" customWidth="1"/>
    <col min="32" max="32" width="11.85546875" customWidth="1"/>
    <col min="33" max="33" width="18.85546875" bestFit="1" customWidth="1"/>
    <col min="34" max="35" width="14" style="6" customWidth="1"/>
    <col min="36" max="36" width="16.5703125" customWidth="1"/>
    <col min="37" max="38" width="12.42578125" customWidth="1"/>
    <col min="39" max="40" width="7.85546875" style="6" customWidth="1"/>
    <col min="41" max="41" width="16" style="6" customWidth="1"/>
    <col min="42" max="42" width="10.85546875" style="6"/>
    <col min="43" max="43" width="12.5703125" style="29" customWidth="1"/>
    <col min="44" max="48" width="13.5703125" style="6" customWidth="1"/>
    <col min="49" max="49" width="10.85546875" style="29" customWidth="1"/>
    <col min="50" max="52" width="10.85546875" customWidth="1"/>
    <col min="53" max="53" width="14" customWidth="1"/>
    <col min="54" max="54" width="18.42578125" style="62" customWidth="1"/>
  </cols>
  <sheetData>
    <row r="1" spans="1:54" s="4" customFormat="1" ht="51.75" thickBot="1" x14ac:dyDescent="0.25">
      <c r="A1" s="5" t="s">
        <v>234</v>
      </c>
      <c r="B1" s="1" t="s">
        <v>0</v>
      </c>
      <c r="C1" s="1" t="s">
        <v>242</v>
      </c>
      <c r="D1" s="1" t="s">
        <v>243</v>
      </c>
      <c r="E1" s="1" t="s">
        <v>324</v>
      </c>
      <c r="F1" s="74" t="s">
        <v>244</v>
      </c>
      <c r="G1" s="2" t="s">
        <v>344</v>
      </c>
      <c r="H1" s="1" t="s">
        <v>235</v>
      </c>
      <c r="I1" s="1" t="s">
        <v>236</v>
      </c>
      <c r="J1" s="74" t="s">
        <v>237</v>
      </c>
      <c r="K1" s="74" t="s">
        <v>238</v>
      </c>
      <c r="L1" s="90" t="s">
        <v>345</v>
      </c>
      <c r="M1" s="75" t="s">
        <v>239</v>
      </c>
      <c r="N1" s="3" t="s">
        <v>241</v>
      </c>
      <c r="O1" s="3" t="s">
        <v>1</v>
      </c>
      <c r="P1" s="1" t="s">
        <v>245</v>
      </c>
      <c r="Q1" s="1" t="s">
        <v>2</v>
      </c>
      <c r="R1" s="1" t="s">
        <v>3</v>
      </c>
      <c r="S1" s="1" t="s">
        <v>4</v>
      </c>
      <c r="T1" s="1" t="s">
        <v>5</v>
      </c>
      <c r="U1" s="1" t="s">
        <v>6</v>
      </c>
      <c r="V1" s="1" t="s">
        <v>7</v>
      </c>
      <c r="W1" s="8" t="s">
        <v>258</v>
      </c>
      <c r="X1" s="1" t="s">
        <v>8</v>
      </c>
      <c r="Y1" s="1" t="s">
        <v>9</v>
      </c>
      <c r="Z1" s="1" t="s">
        <v>246</v>
      </c>
      <c r="AA1" s="1" t="s">
        <v>247</v>
      </c>
      <c r="AB1" s="1" t="s">
        <v>248</v>
      </c>
      <c r="AC1" s="1" t="s">
        <v>10</v>
      </c>
      <c r="AD1" s="2" t="s">
        <v>11</v>
      </c>
      <c r="AE1" s="3" t="s">
        <v>12</v>
      </c>
      <c r="AF1" s="9" t="s">
        <v>13</v>
      </c>
      <c r="AG1" s="148" t="s">
        <v>676</v>
      </c>
      <c r="AH1" s="48" t="s">
        <v>240</v>
      </c>
      <c r="AI1" s="50" t="s">
        <v>274</v>
      </c>
      <c r="AJ1" s="11" t="s">
        <v>261</v>
      </c>
      <c r="AK1" s="10" t="s">
        <v>249</v>
      </c>
      <c r="AL1" s="39" t="s">
        <v>264</v>
      </c>
      <c r="AM1" s="42" t="s">
        <v>252</v>
      </c>
      <c r="AN1" s="43" t="s">
        <v>265</v>
      </c>
      <c r="AO1" s="33" t="s">
        <v>262</v>
      </c>
      <c r="AP1" s="10" t="s">
        <v>250</v>
      </c>
      <c r="AQ1" s="27" t="s">
        <v>251</v>
      </c>
      <c r="AR1" s="19" t="s">
        <v>259</v>
      </c>
      <c r="AS1" s="19" t="s">
        <v>260</v>
      </c>
      <c r="AT1" s="19" t="s">
        <v>388</v>
      </c>
      <c r="AU1" s="19" t="s">
        <v>389</v>
      </c>
      <c r="AV1" s="19" t="s">
        <v>380</v>
      </c>
      <c r="AW1" s="64" t="s">
        <v>254</v>
      </c>
      <c r="AX1" s="20" t="s">
        <v>255</v>
      </c>
      <c r="AY1" s="21" t="s">
        <v>257</v>
      </c>
      <c r="AZ1" s="37" t="s">
        <v>256</v>
      </c>
      <c r="BA1" s="21" t="s">
        <v>263</v>
      </c>
      <c r="BB1" s="86" t="s">
        <v>317</v>
      </c>
    </row>
    <row r="2" spans="1:54" ht="15.75" thickBot="1" x14ac:dyDescent="0.25">
      <c r="A2" s="7">
        <v>1</v>
      </c>
      <c r="B2" s="149" t="s">
        <v>795</v>
      </c>
      <c r="C2" s="149" t="s">
        <v>796</v>
      </c>
      <c r="D2" s="149" t="s">
        <v>797</v>
      </c>
      <c r="E2" s="149" t="s">
        <v>325</v>
      </c>
      <c r="F2" s="158">
        <v>45457</v>
      </c>
      <c r="G2" s="149" t="s">
        <v>5347</v>
      </c>
      <c r="H2" s="149" t="s">
        <v>798</v>
      </c>
      <c r="I2" s="149" t="s">
        <v>799</v>
      </c>
      <c r="J2" s="158">
        <v>45450</v>
      </c>
      <c r="K2" s="158" t="s">
        <v>5347</v>
      </c>
      <c r="L2" s="149" t="s">
        <v>5347</v>
      </c>
      <c r="M2" s="158">
        <v>45458</v>
      </c>
      <c r="N2" s="159">
        <v>0</v>
      </c>
      <c r="O2" s="159">
        <v>0</v>
      </c>
      <c r="P2" s="149" t="s">
        <v>5347</v>
      </c>
      <c r="Q2" s="160">
        <v>3</v>
      </c>
      <c r="R2" s="160">
        <v>3</v>
      </c>
      <c r="S2" s="160">
        <v>3</v>
      </c>
      <c r="T2" s="160">
        <v>0</v>
      </c>
      <c r="U2" s="161">
        <v>0</v>
      </c>
      <c r="V2" s="161">
        <v>0</v>
      </c>
      <c r="W2" s="149" t="s">
        <v>19</v>
      </c>
      <c r="X2" s="149" t="s">
        <v>5348</v>
      </c>
      <c r="Y2" s="149" t="s">
        <v>5347</v>
      </c>
      <c r="Z2" s="149" t="s">
        <v>386</v>
      </c>
      <c r="AA2" s="149" t="s">
        <v>5347</v>
      </c>
      <c r="AB2" s="149" t="s">
        <v>800</v>
      </c>
      <c r="AC2" s="149" t="s">
        <v>5347</v>
      </c>
      <c r="AD2" s="159">
        <v>0</v>
      </c>
      <c r="AE2" s="185">
        <v>0</v>
      </c>
      <c r="AG2" t="s">
        <v>801</v>
      </c>
      <c r="AH2" s="46">
        <f t="shared" ref="AH2:AH65" si="0">IF(M2=0,"-",M2-J2)</f>
        <v>8</v>
      </c>
      <c r="AI2" s="46" t="str">
        <f t="shared" ref="AI2:AI65" si="1">IF(AND(S2=0,M2&gt;0,L2=0),IF(AH2&gt;=120,"VERY HIGH",IF(AH2&gt;=90,"HIGH",IF(AH2&gt;=60,"MEDIUM",IF(AH2&lt;60,"LOW")))),"-")</f>
        <v>-</v>
      </c>
      <c r="AJ2" s="49">
        <v>46052</v>
      </c>
      <c r="AK2" s="30" t="str">
        <f t="shared" ref="AK2:AK65" si="2">IF(AND(W2="X",M2&lt;=$AJ$2),"YES","")</f>
        <v>YES</v>
      </c>
      <c r="AL2" s="40">
        <f t="shared" ref="AL2:AL65" si="3">IF(AND(W2="X",M2&lt;=$AJ$2),S2,"")</f>
        <v>3</v>
      </c>
      <c r="AM2" s="31" t="str">
        <f t="shared" ref="AM2:AM65" si="4">IF(AND(W2="X",M2&gt;$AJ$2),"YES","")</f>
        <v/>
      </c>
      <c r="AN2" s="88" t="str">
        <f t="shared" ref="AN2:AN65" si="5">IF(AND(W2="X",M2&gt;$AJ$2),S2,"")</f>
        <v/>
      </c>
      <c r="AO2" s="34">
        <f t="shared" ref="AO2:AO65" si="6">IF(AND(W2="",M2&gt;0,$AJ$2&gt;M2,L2=""),1,0)</f>
        <v>0</v>
      </c>
      <c r="AP2" s="31" t="str">
        <f t="shared" ref="AP2:AP65" si="7">IF(AND(AK2="YES",W2="X"),"X","")</f>
        <v>X</v>
      </c>
      <c r="AQ2" s="32">
        <f>IF(AP2="X",100%,0%)</f>
        <v>1</v>
      </c>
      <c r="AR2" s="25" t="str">
        <f t="shared" ref="AR2:AR65" si="8">IF(AND(T2&gt;0,L2=""),H2,"")</f>
        <v/>
      </c>
      <c r="AS2" s="25" t="str">
        <f t="shared" ref="AS2:AS65" si="9">IF(AND(D2&gt;0,H2=0,G2=""),1,"")</f>
        <v/>
      </c>
      <c r="AT2" s="25" t="str">
        <f t="shared" ref="AT2:AT65" si="10">IF(G2="BLOQ",1,"")</f>
        <v/>
      </c>
      <c r="AU2" s="25" t="str">
        <f t="shared" ref="AU2:AU65" si="11">IF(L2="BLOQ",1,"")</f>
        <v/>
      </c>
      <c r="AV2" s="25">
        <f t="shared" ref="AV2:AV65" si="12">MONTH(F2)</f>
        <v>6</v>
      </c>
      <c r="AW2" s="65">
        <f>IF(AP2="",100%,0%)</f>
        <v>0</v>
      </c>
      <c r="AX2" s="22">
        <f ca="1">TODAY()</f>
        <v>46135</v>
      </c>
      <c r="AY2" s="24">
        <f t="shared" ref="AY2:AY65" ca="1" si="13">IF(M2=0,"",M2-$AX$2)</f>
        <v>-677</v>
      </c>
      <c r="AZ2" s="66">
        <f t="shared" ref="AZ2:AZ65" ca="1" si="14">IF(AND(W2="",AY2&gt;0,AY2&lt;15),1,0)</f>
        <v>0</v>
      </c>
      <c r="BA2" s="24" t="str">
        <f t="shared" ref="BA2:BA65" ca="1" si="15">IF(AND(W2="",AY2&gt;0,AY2&lt;15),T2,"")</f>
        <v/>
      </c>
      <c r="BB2" s="87" t="str">
        <f t="shared" ref="BB2:BB65" si="16">IF(R2&lt;Q2,"X","")</f>
        <v/>
      </c>
    </row>
    <row r="3" spans="1:54" ht="15.75" thickBot="1" x14ac:dyDescent="0.25">
      <c r="A3" s="7">
        <v>2</v>
      </c>
      <c r="B3" s="149" t="s">
        <v>802</v>
      </c>
      <c r="C3" s="149" t="s">
        <v>796</v>
      </c>
      <c r="D3" s="149" t="s">
        <v>797</v>
      </c>
      <c r="E3" s="149" t="s">
        <v>326</v>
      </c>
      <c r="F3" s="158">
        <v>45457</v>
      </c>
      <c r="G3" s="149" t="s">
        <v>5347</v>
      </c>
      <c r="H3" s="149" t="s">
        <v>798</v>
      </c>
      <c r="I3" s="149" t="s">
        <v>803</v>
      </c>
      <c r="J3" s="158">
        <v>45450</v>
      </c>
      <c r="K3" s="158" t="s">
        <v>5347</v>
      </c>
      <c r="L3" s="149" t="s">
        <v>5347</v>
      </c>
      <c r="M3" s="158">
        <v>45458</v>
      </c>
      <c r="N3" s="159">
        <v>0</v>
      </c>
      <c r="O3" s="159">
        <v>0</v>
      </c>
      <c r="P3" s="149" t="s">
        <v>5347</v>
      </c>
      <c r="Q3" s="160">
        <v>1</v>
      </c>
      <c r="R3" s="160">
        <v>1</v>
      </c>
      <c r="S3" s="160">
        <v>1</v>
      </c>
      <c r="T3" s="160">
        <v>0</v>
      </c>
      <c r="U3" s="161">
        <v>0</v>
      </c>
      <c r="V3" s="161">
        <v>0</v>
      </c>
      <c r="W3" s="149" t="s">
        <v>19</v>
      </c>
      <c r="X3" s="149" t="s">
        <v>5348</v>
      </c>
      <c r="Y3" s="149" t="s">
        <v>5347</v>
      </c>
      <c r="Z3" s="149" t="s">
        <v>386</v>
      </c>
      <c r="AA3" s="149" t="s">
        <v>5347</v>
      </c>
      <c r="AB3" s="149" t="s">
        <v>804</v>
      </c>
      <c r="AC3" s="149" t="s">
        <v>5347</v>
      </c>
      <c r="AD3" s="159">
        <v>0</v>
      </c>
      <c r="AE3" s="185">
        <v>0</v>
      </c>
      <c r="AG3" t="s">
        <v>801</v>
      </c>
      <c r="AH3" s="46">
        <f t="shared" si="0"/>
        <v>8</v>
      </c>
      <c r="AI3" s="46" t="str">
        <f t="shared" si="1"/>
        <v>-</v>
      </c>
      <c r="AJ3" s="52"/>
      <c r="AK3" s="41" t="str">
        <f t="shared" si="2"/>
        <v>YES</v>
      </c>
      <c r="AL3" s="38">
        <f t="shared" si="3"/>
        <v>1</v>
      </c>
      <c r="AM3" s="26" t="str">
        <f t="shared" si="4"/>
        <v/>
      </c>
      <c r="AN3" s="89" t="str">
        <f t="shared" si="5"/>
        <v/>
      </c>
      <c r="AO3" s="35">
        <f t="shared" si="6"/>
        <v>0</v>
      </c>
      <c r="AP3" s="26" t="str">
        <f t="shared" si="7"/>
        <v>X</v>
      </c>
      <c r="AQ3" s="28">
        <f t="shared" ref="AQ3:AQ66" si="17">IF(AP3="X",100%,0%)</f>
        <v>1</v>
      </c>
      <c r="AR3" s="25" t="str">
        <f t="shared" si="8"/>
        <v/>
      </c>
      <c r="AS3" s="25" t="str">
        <f t="shared" si="9"/>
        <v/>
      </c>
      <c r="AT3" s="25" t="str">
        <f t="shared" si="10"/>
        <v/>
      </c>
      <c r="AU3" s="25" t="str">
        <f t="shared" si="11"/>
        <v/>
      </c>
      <c r="AV3" s="25">
        <f t="shared" si="12"/>
        <v>6</v>
      </c>
      <c r="AW3" s="65">
        <f t="shared" ref="AW3:AW66" si="18">IF(AP3="",100%,0%)</f>
        <v>0</v>
      </c>
      <c r="AX3" s="23"/>
      <c r="AY3" s="24">
        <f t="shared" ca="1" si="13"/>
        <v>-677</v>
      </c>
      <c r="AZ3" s="66">
        <f t="shared" ca="1" si="14"/>
        <v>0</v>
      </c>
      <c r="BA3" s="24" t="str">
        <f t="shared" ca="1" si="15"/>
        <v/>
      </c>
      <c r="BB3" s="87" t="str">
        <f t="shared" si="16"/>
        <v/>
      </c>
    </row>
    <row r="4" spans="1:54" ht="15" x14ac:dyDescent="0.2">
      <c r="A4" s="7">
        <v>3</v>
      </c>
      <c r="B4" s="149" t="s">
        <v>805</v>
      </c>
      <c r="C4" s="149" t="s">
        <v>796</v>
      </c>
      <c r="D4" s="149" t="s">
        <v>797</v>
      </c>
      <c r="E4" s="149" t="s">
        <v>329</v>
      </c>
      <c r="F4" s="158">
        <v>45457</v>
      </c>
      <c r="G4" s="149" t="s">
        <v>5347</v>
      </c>
      <c r="H4" s="149" t="s">
        <v>798</v>
      </c>
      <c r="I4" s="149" t="s">
        <v>806</v>
      </c>
      <c r="J4" s="158">
        <v>45450</v>
      </c>
      <c r="K4" s="158" t="s">
        <v>5347</v>
      </c>
      <c r="L4" s="149" t="s">
        <v>5347</v>
      </c>
      <c r="M4" s="158">
        <v>45458</v>
      </c>
      <c r="N4" s="159">
        <v>0</v>
      </c>
      <c r="O4" s="159">
        <v>0</v>
      </c>
      <c r="P4" s="149" t="s">
        <v>5347</v>
      </c>
      <c r="Q4" s="160">
        <v>1</v>
      </c>
      <c r="R4" s="160">
        <v>1</v>
      </c>
      <c r="S4" s="160">
        <v>1</v>
      </c>
      <c r="T4" s="160">
        <v>0</v>
      </c>
      <c r="U4" s="161">
        <v>0</v>
      </c>
      <c r="V4" s="161">
        <v>0</v>
      </c>
      <c r="W4" s="149" t="s">
        <v>19</v>
      </c>
      <c r="X4" s="149" t="s">
        <v>5348</v>
      </c>
      <c r="Y4" s="149" t="s">
        <v>5347</v>
      </c>
      <c r="Z4" s="149" t="s">
        <v>386</v>
      </c>
      <c r="AA4" s="149" t="s">
        <v>5347</v>
      </c>
      <c r="AB4" s="149" t="s">
        <v>807</v>
      </c>
      <c r="AC4" s="149" t="s">
        <v>5347</v>
      </c>
      <c r="AD4" s="159">
        <v>0</v>
      </c>
      <c r="AE4" s="185">
        <v>0</v>
      </c>
      <c r="AG4" t="s">
        <v>801</v>
      </c>
      <c r="AH4" s="46">
        <f t="shared" si="0"/>
        <v>8</v>
      </c>
      <c r="AI4" s="46" t="str">
        <f t="shared" si="1"/>
        <v>-</v>
      </c>
      <c r="AJ4" s="12"/>
      <c r="AK4" s="41" t="str">
        <f t="shared" si="2"/>
        <v>YES</v>
      </c>
      <c r="AL4" s="38">
        <f t="shared" si="3"/>
        <v>1</v>
      </c>
      <c r="AM4" s="26" t="str">
        <f t="shared" si="4"/>
        <v/>
      </c>
      <c r="AN4" s="89" t="str">
        <f t="shared" si="5"/>
        <v/>
      </c>
      <c r="AO4" s="35">
        <f t="shared" si="6"/>
        <v>0</v>
      </c>
      <c r="AP4" s="26" t="str">
        <f t="shared" si="7"/>
        <v>X</v>
      </c>
      <c r="AQ4" s="28">
        <f t="shared" si="17"/>
        <v>1</v>
      </c>
      <c r="AR4" s="25" t="str">
        <f t="shared" si="8"/>
        <v/>
      </c>
      <c r="AS4" s="25" t="str">
        <f t="shared" si="9"/>
        <v/>
      </c>
      <c r="AT4" s="25" t="str">
        <f t="shared" si="10"/>
        <v/>
      </c>
      <c r="AU4" s="25" t="str">
        <f t="shared" si="11"/>
        <v/>
      </c>
      <c r="AV4" s="25">
        <f t="shared" si="12"/>
        <v>6</v>
      </c>
      <c r="AW4" s="65">
        <f t="shared" si="18"/>
        <v>0</v>
      </c>
      <c r="AX4" s="23"/>
      <c r="AY4" s="24">
        <f t="shared" ca="1" si="13"/>
        <v>-677</v>
      </c>
      <c r="AZ4" s="66">
        <f t="shared" ca="1" si="14"/>
        <v>0</v>
      </c>
      <c r="BA4" s="24" t="str">
        <f t="shared" ca="1" si="15"/>
        <v/>
      </c>
      <c r="BB4" s="87" t="str">
        <f t="shared" si="16"/>
        <v/>
      </c>
    </row>
    <row r="5" spans="1:54" ht="15" x14ac:dyDescent="0.2">
      <c r="A5" s="7">
        <v>4</v>
      </c>
      <c r="B5" s="149" t="s">
        <v>795</v>
      </c>
      <c r="C5" s="149" t="s">
        <v>796</v>
      </c>
      <c r="D5" s="149" t="s">
        <v>797</v>
      </c>
      <c r="E5" s="149" t="s">
        <v>327</v>
      </c>
      <c r="F5" s="158">
        <v>45457</v>
      </c>
      <c r="G5" s="149" t="s">
        <v>5347</v>
      </c>
      <c r="H5" s="149" t="s">
        <v>798</v>
      </c>
      <c r="I5" s="149" t="s">
        <v>808</v>
      </c>
      <c r="J5" s="158">
        <v>45450</v>
      </c>
      <c r="K5" s="158" t="s">
        <v>5347</v>
      </c>
      <c r="L5" s="149" t="s">
        <v>5347</v>
      </c>
      <c r="M5" s="158">
        <v>45458</v>
      </c>
      <c r="N5" s="159">
        <v>0</v>
      </c>
      <c r="O5" s="159">
        <v>0</v>
      </c>
      <c r="P5" s="149" t="s">
        <v>5347</v>
      </c>
      <c r="Q5" s="160">
        <v>3</v>
      </c>
      <c r="R5" s="160">
        <v>3</v>
      </c>
      <c r="S5" s="160">
        <v>3</v>
      </c>
      <c r="T5" s="160">
        <v>0</v>
      </c>
      <c r="U5" s="161">
        <v>0</v>
      </c>
      <c r="V5" s="161">
        <v>0</v>
      </c>
      <c r="W5" s="149" t="s">
        <v>19</v>
      </c>
      <c r="X5" s="149" t="s">
        <v>5348</v>
      </c>
      <c r="Y5" s="149" t="s">
        <v>5347</v>
      </c>
      <c r="Z5" s="149" t="s">
        <v>386</v>
      </c>
      <c r="AA5" s="149" t="s">
        <v>5347</v>
      </c>
      <c r="AB5" s="149" t="s">
        <v>809</v>
      </c>
      <c r="AC5" s="149" t="s">
        <v>5347</v>
      </c>
      <c r="AD5" s="159">
        <v>0</v>
      </c>
      <c r="AE5" s="185">
        <v>0</v>
      </c>
      <c r="AG5" t="s">
        <v>801</v>
      </c>
      <c r="AH5" s="46">
        <f t="shared" si="0"/>
        <v>8</v>
      </c>
      <c r="AI5" s="46" t="str">
        <f t="shared" si="1"/>
        <v>-</v>
      </c>
      <c r="AJ5" s="12"/>
      <c r="AK5" s="41" t="str">
        <f t="shared" si="2"/>
        <v>YES</v>
      </c>
      <c r="AL5" s="38">
        <f t="shared" si="3"/>
        <v>3</v>
      </c>
      <c r="AM5" s="26" t="str">
        <f t="shared" si="4"/>
        <v/>
      </c>
      <c r="AN5" s="89" t="str">
        <f t="shared" si="5"/>
        <v/>
      </c>
      <c r="AO5" s="35">
        <f t="shared" si="6"/>
        <v>0</v>
      </c>
      <c r="AP5" s="26" t="str">
        <f t="shared" si="7"/>
        <v>X</v>
      </c>
      <c r="AQ5" s="28">
        <f t="shared" si="17"/>
        <v>1</v>
      </c>
      <c r="AR5" s="25" t="str">
        <f t="shared" si="8"/>
        <v/>
      </c>
      <c r="AS5" s="25" t="str">
        <f t="shared" si="9"/>
        <v/>
      </c>
      <c r="AT5" s="25" t="str">
        <f t="shared" si="10"/>
        <v/>
      </c>
      <c r="AU5" s="25" t="str">
        <f t="shared" si="11"/>
        <v/>
      </c>
      <c r="AV5" s="25">
        <f t="shared" si="12"/>
        <v>6</v>
      </c>
      <c r="AW5" s="65">
        <f t="shared" si="18"/>
        <v>0</v>
      </c>
      <c r="AX5" s="23"/>
      <c r="AY5" s="24">
        <f t="shared" ca="1" si="13"/>
        <v>-677</v>
      </c>
      <c r="AZ5" s="66">
        <f t="shared" ca="1" si="14"/>
        <v>0</v>
      </c>
      <c r="BA5" s="24" t="str">
        <f t="shared" ca="1" si="15"/>
        <v/>
      </c>
      <c r="BB5" s="87" t="str">
        <f t="shared" si="16"/>
        <v/>
      </c>
    </row>
    <row r="6" spans="1:54" ht="15" x14ac:dyDescent="0.2">
      <c r="A6" s="7">
        <v>5</v>
      </c>
      <c r="B6" s="149" t="s">
        <v>810</v>
      </c>
      <c r="C6" s="149" t="s">
        <v>811</v>
      </c>
      <c r="D6" s="149" t="s">
        <v>812</v>
      </c>
      <c r="E6" s="149" t="s">
        <v>325</v>
      </c>
      <c r="F6" s="158">
        <v>45460</v>
      </c>
      <c r="G6" s="149" t="s">
        <v>5347</v>
      </c>
      <c r="H6" s="149" t="s">
        <v>733</v>
      </c>
      <c r="I6" s="149" t="s">
        <v>185</v>
      </c>
      <c r="J6" s="158">
        <v>45457</v>
      </c>
      <c r="K6" s="158" t="s">
        <v>5347</v>
      </c>
      <c r="L6" s="149" t="s">
        <v>5347</v>
      </c>
      <c r="M6" s="158">
        <v>45461</v>
      </c>
      <c r="N6" s="159">
        <v>0</v>
      </c>
      <c r="O6" s="159">
        <v>0</v>
      </c>
      <c r="P6" s="149" t="s">
        <v>5347</v>
      </c>
      <c r="Q6" s="160">
        <v>1</v>
      </c>
      <c r="R6" s="160">
        <v>1</v>
      </c>
      <c r="S6" s="160">
        <v>1</v>
      </c>
      <c r="T6" s="160">
        <v>0</v>
      </c>
      <c r="U6" s="161">
        <v>0</v>
      </c>
      <c r="V6" s="161">
        <v>0</v>
      </c>
      <c r="W6" s="149" t="s">
        <v>19</v>
      </c>
      <c r="X6" s="149" t="s">
        <v>5348</v>
      </c>
      <c r="Y6" s="149" t="s">
        <v>5347</v>
      </c>
      <c r="Z6" s="149" t="s">
        <v>386</v>
      </c>
      <c r="AA6" s="149" t="s">
        <v>5347</v>
      </c>
      <c r="AB6" s="149" t="s">
        <v>813</v>
      </c>
      <c r="AC6" s="149" t="s">
        <v>5347</v>
      </c>
      <c r="AD6" s="159">
        <v>0</v>
      </c>
      <c r="AE6" s="185">
        <v>0</v>
      </c>
      <c r="AG6" t="s">
        <v>814</v>
      </c>
      <c r="AH6" s="46">
        <f t="shared" si="0"/>
        <v>4</v>
      </c>
      <c r="AI6" s="46" t="str">
        <f t="shared" si="1"/>
        <v>-</v>
      </c>
      <c r="AJ6" s="12"/>
      <c r="AK6" s="41" t="str">
        <f t="shared" si="2"/>
        <v>YES</v>
      </c>
      <c r="AL6" s="38">
        <f t="shared" si="3"/>
        <v>1</v>
      </c>
      <c r="AM6" s="26" t="str">
        <f t="shared" si="4"/>
        <v/>
      </c>
      <c r="AN6" s="89" t="str">
        <f t="shared" si="5"/>
        <v/>
      </c>
      <c r="AO6" s="35">
        <f t="shared" si="6"/>
        <v>0</v>
      </c>
      <c r="AP6" s="26" t="str">
        <f t="shared" si="7"/>
        <v>X</v>
      </c>
      <c r="AQ6" s="28">
        <f t="shared" si="17"/>
        <v>1</v>
      </c>
      <c r="AR6" s="25" t="str">
        <f t="shared" si="8"/>
        <v/>
      </c>
      <c r="AS6" s="25" t="str">
        <f t="shared" si="9"/>
        <v/>
      </c>
      <c r="AT6" s="25" t="str">
        <f t="shared" si="10"/>
        <v/>
      </c>
      <c r="AU6" s="25" t="str">
        <f t="shared" si="11"/>
        <v/>
      </c>
      <c r="AV6" s="25">
        <f t="shared" si="12"/>
        <v>6</v>
      </c>
      <c r="AW6" s="65">
        <f t="shared" si="18"/>
        <v>0</v>
      </c>
      <c r="AX6" s="23"/>
      <c r="AY6" s="24">
        <f t="shared" ca="1" si="13"/>
        <v>-674</v>
      </c>
      <c r="AZ6" s="66">
        <f t="shared" ca="1" si="14"/>
        <v>0</v>
      </c>
      <c r="BA6" s="24" t="str">
        <f t="shared" ca="1" si="15"/>
        <v/>
      </c>
      <c r="BB6" s="87" t="str">
        <f t="shared" si="16"/>
        <v/>
      </c>
    </row>
    <row r="7" spans="1:54" ht="15" x14ac:dyDescent="0.2">
      <c r="A7" s="7">
        <v>6</v>
      </c>
      <c r="B7" s="149" t="s">
        <v>788</v>
      </c>
      <c r="C7" s="149" t="s">
        <v>815</v>
      </c>
      <c r="D7" s="149" t="s">
        <v>812</v>
      </c>
      <c r="E7" s="149" t="s">
        <v>326</v>
      </c>
      <c r="F7" s="158">
        <v>45460</v>
      </c>
      <c r="G7" s="149" t="s">
        <v>5347</v>
      </c>
      <c r="H7" s="149" t="s">
        <v>733</v>
      </c>
      <c r="I7" s="149" t="s">
        <v>179</v>
      </c>
      <c r="J7" s="158">
        <v>45457</v>
      </c>
      <c r="K7" s="158" t="s">
        <v>5347</v>
      </c>
      <c r="L7" s="149" t="s">
        <v>5347</v>
      </c>
      <c r="M7" s="158">
        <v>45461</v>
      </c>
      <c r="N7" s="159">
        <v>0</v>
      </c>
      <c r="O7" s="159">
        <v>0</v>
      </c>
      <c r="P7" s="149" t="s">
        <v>5347</v>
      </c>
      <c r="Q7" s="160">
        <v>1000</v>
      </c>
      <c r="R7" s="160">
        <v>1000</v>
      </c>
      <c r="S7" s="160">
        <v>1000</v>
      </c>
      <c r="T7" s="160">
        <v>0</v>
      </c>
      <c r="U7" s="161">
        <v>0</v>
      </c>
      <c r="V7" s="161">
        <v>0</v>
      </c>
      <c r="W7" s="149" t="s">
        <v>19</v>
      </c>
      <c r="X7" s="149" t="s">
        <v>5348</v>
      </c>
      <c r="Y7" s="149" t="s">
        <v>5347</v>
      </c>
      <c r="Z7" s="149" t="s">
        <v>386</v>
      </c>
      <c r="AA7" s="149" t="s">
        <v>5347</v>
      </c>
      <c r="AB7" s="149" t="s">
        <v>816</v>
      </c>
      <c r="AC7" s="149" t="s">
        <v>5347</v>
      </c>
      <c r="AD7" s="159">
        <v>0</v>
      </c>
      <c r="AE7" s="185">
        <v>0</v>
      </c>
      <c r="AG7" t="s">
        <v>814</v>
      </c>
      <c r="AH7" s="46">
        <f t="shared" si="0"/>
        <v>4</v>
      </c>
      <c r="AI7" s="46" t="str">
        <f t="shared" si="1"/>
        <v>-</v>
      </c>
      <c r="AJ7" s="12"/>
      <c r="AK7" s="41" t="str">
        <f t="shared" si="2"/>
        <v>YES</v>
      </c>
      <c r="AL7" s="38">
        <f t="shared" si="3"/>
        <v>1000</v>
      </c>
      <c r="AM7" s="26" t="str">
        <f t="shared" si="4"/>
        <v/>
      </c>
      <c r="AN7" s="89" t="str">
        <f t="shared" si="5"/>
        <v/>
      </c>
      <c r="AO7" s="35">
        <f t="shared" si="6"/>
        <v>0</v>
      </c>
      <c r="AP7" s="26" t="str">
        <f t="shared" si="7"/>
        <v>X</v>
      </c>
      <c r="AQ7" s="28">
        <f t="shared" si="17"/>
        <v>1</v>
      </c>
      <c r="AR7" s="25" t="str">
        <f t="shared" si="8"/>
        <v/>
      </c>
      <c r="AS7" s="25" t="str">
        <f t="shared" si="9"/>
        <v/>
      </c>
      <c r="AT7" s="25" t="str">
        <f t="shared" si="10"/>
        <v/>
      </c>
      <c r="AU7" s="25" t="str">
        <f t="shared" si="11"/>
        <v/>
      </c>
      <c r="AV7" s="25">
        <f t="shared" si="12"/>
        <v>6</v>
      </c>
      <c r="AW7" s="65">
        <f t="shared" si="18"/>
        <v>0</v>
      </c>
      <c r="AX7" s="23"/>
      <c r="AY7" s="24">
        <f t="shared" ca="1" si="13"/>
        <v>-674</v>
      </c>
      <c r="AZ7" s="66">
        <f t="shared" ca="1" si="14"/>
        <v>0</v>
      </c>
      <c r="BA7" s="24" t="str">
        <f t="shared" ca="1" si="15"/>
        <v/>
      </c>
      <c r="BB7" s="87" t="str">
        <f t="shared" si="16"/>
        <v/>
      </c>
    </row>
    <row r="8" spans="1:54" ht="15" x14ac:dyDescent="0.2">
      <c r="A8" s="7">
        <v>7</v>
      </c>
      <c r="B8" s="149" t="s">
        <v>788</v>
      </c>
      <c r="C8" s="149" t="s">
        <v>817</v>
      </c>
      <c r="D8" s="149" t="s">
        <v>812</v>
      </c>
      <c r="E8" s="149" t="s">
        <v>329</v>
      </c>
      <c r="F8" s="158">
        <v>45460</v>
      </c>
      <c r="G8" s="149" t="s">
        <v>5347</v>
      </c>
      <c r="H8" s="149" t="s">
        <v>733</v>
      </c>
      <c r="I8" s="149" t="s">
        <v>207</v>
      </c>
      <c r="J8" s="158">
        <v>45457</v>
      </c>
      <c r="K8" s="158" t="s">
        <v>5347</v>
      </c>
      <c r="L8" s="149" t="s">
        <v>5347</v>
      </c>
      <c r="M8" s="158">
        <v>45461</v>
      </c>
      <c r="N8" s="159">
        <v>0</v>
      </c>
      <c r="O8" s="159">
        <v>0</v>
      </c>
      <c r="P8" s="149" t="s">
        <v>5347</v>
      </c>
      <c r="Q8" s="160">
        <v>1000</v>
      </c>
      <c r="R8" s="160">
        <v>1000</v>
      </c>
      <c r="S8" s="160">
        <v>1000</v>
      </c>
      <c r="T8" s="160">
        <v>0</v>
      </c>
      <c r="U8" s="161">
        <v>0</v>
      </c>
      <c r="V8" s="161">
        <v>0</v>
      </c>
      <c r="W8" s="149" t="s">
        <v>19</v>
      </c>
      <c r="X8" s="149" t="s">
        <v>5348</v>
      </c>
      <c r="Y8" s="149" t="s">
        <v>5347</v>
      </c>
      <c r="Z8" s="149" t="s">
        <v>386</v>
      </c>
      <c r="AA8" s="149" t="s">
        <v>5347</v>
      </c>
      <c r="AB8" s="149" t="s">
        <v>818</v>
      </c>
      <c r="AC8" s="149" t="s">
        <v>5347</v>
      </c>
      <c r="AD8" s="159">
        <v>0</v>
      </c>
      <c r="AE8" s="185">
        <v>0</v>
      </c>
      <c r="AG8" t="s">
        <v>814</v>
      </c>
      <c r="AH8" s="46">
        <f t="shared" si="0"/>
        <v>4</v>
      </c>
      <c r="AI8" s="46" t="str">
        <f t="shared" si="1"/>
        <v>-</v>
      </c>
      <c r="AJ8" s="12"/>
      <c r="AK8" s="41" t="str">
        <f t="shared" si="2"/>
        <v>YES</v>
      </c>
      <c r="AL8" s="38">
        <f t="shared" si="3"/>
        <v>1000</v>
      </c>
      <c r="AM8" s="26" t="str">
        <f t="shared" si="4"/>
        <v/>
      </c>
      <c r="AN8" s="89" t="str">
        <f t="shared" si="5"/>
        <v/>
      </c>
      <c r="AO8" s="35">
        <f t="shared" si="6"/>
        <v>0</v>
      </c>
      <c r="AP8" s="26" t="str">
        <f t="shared" si="7"/>
        <v>X</v>
      </c>
      <c r="AQ8" s="28">
        <f t="shared" si="17"/>
        <v>1</v>
      </c>
      <c r="AR8" s="25" t="str">
        <f t="shared" si="8"/>
        <v/>
      </c>
      <c r="AS8" s="25" t="str">
        <f t="shared" si="9"/>
        <v/>
      </c>
      <c r="AT8" s="25" t="str">
        <f t="shared" si="10"/>
        <v/>
      </c>
      <c r="AU8" s="25" t="str">
        <f t="shared" si="11"/>
        <v/>
      </c>
      <c r="AV8" s="25">
        <f t="shared" si="12"/>
        <v>6</v>
      </c>
      <c r="AW8" s="65">
        <f t="shared" si="18"/>
        <v>0</v>
      </c>
      <c r="AX8" s="23"/>
      <c r="AY8" s="24">
        <f t="shared" ca="1" si="13"/>
        <v>-674</v>
      </c>
      <c r="AZ8" s="66">
        <f t="shared" ca="1" si="14"/>
        <v>0</v>
      </c>
      <c r="BA8" s="24" t="str">
        <f t="shared" ca="1" si="15"/>
        <v/>
      </c>
      <c r="BB8" s="87" t="str">
        <f t="shared" si="16"/>
        <v/>
      </c>
    </row>
    <row r="9" spans="1:54" ht="15" x14ac:dyDescent="0.2">
      <c r="A9" s="7">
        <v>8</v>
      </c>
      <c r="B9" s="149" t="s">
        <v>788</v>
      </c>
      <c r="C9" s="149" t="s">
        <v>819</v>
      </c>
      <c r="D9" s="149" t="s">
        <v>812</v>
      </c>
      <c r="E9" s="149" t="s">
        <v>327</v>
      </c>
      <c r="F9" s="158">
        <v>45460</v>
      </c>
      <c r="G9" s="149" t="s">
        <v>5347</v>
      </c>
      <c r="H9" s="149" t="s">
        <v>733</v>
      </c>
      <c r="I9" s="149" t="s">
        <v>208</v>
      </c>
      <c r="J9" s="158">
        <v>45457</v>
      </c>
      <c r="K9" s="158" t="s">
        <v>5347</v>
      </c>
      <c r="L9" s="149" t="s">
        <v>5347</v>
      </c>
      <c r="M9" s="158">
        <v>45461</v>
      </c>
      <c r="N9" s="159">
        <v>0</v>
      </c>
      <c r="O9" s="159">
        <v>0</v>
      </c>
      <c r="P9" s="149" t="s">
        <v>5347</v>
      </c>
      <c r="Q9" s="160">
        <v>100</v>
      </c>
      <c r="R9" s="160">
        <v>100</v>
      </c>
      <c r="S9" s="160">
        <v>100</v>
      </c>
      <c r="T9" s="160">
        <v>0</v>
      </c>
      <c r="U9" s="161">
        <v>0</v>
      </c>
      <c r="V9" s="161">
        <v>0</v>
      </c>
      <c r="W9" s="149" t="s">
        <v>19</v>
      </c>
      <c r="X9" s="149" t="s">
        <v>5348</v>
      </c>
      <c r="Y9" s="149" t="s">
        <v>5347</v>
      </c>
      <c r="Z9" s="149" t="s">
        <v>386</v>
      </c>
      <c r="AA9" s="149" t="s">
        <v>5347</v>
      </c>
      <c r="AB9" s="149" t="s">
        <v>820</v>
      </c>
      <c r="AC9" s="149" t="s">
        <v>5347</v>
      </c>
      <c r="AD9" s="159">
        <v>0</v>
      </c>
      <c r="AE9" s="185">
        <v>0</v>
      </c>
      <c r="AG9" t="s">
        <v>814</v>
      </c>
      <c r="AH9" s="46">
        <f t="shared" si="0"/>
        <v>4</v>
      </c>
      <c r="AI9" s="46" t="str">
        <f t="shared" si="1"/>
        <v>-</v>
      </c>
      <c r="AJ9" s="12"/>
      <c r="AK9" s="41" t="str">
        <f t="shared" si="2"/>
        <v>YES</v>
      </c>
      <c r="AL9" s="38">
        <f t="shared" si="3"/>
        <v>100</v>
      </c>
      <c r="AM9" s="26" t="str">
        <f t="shared" si="4"/>
        <v/>
      </c>
      <c r="AN9" s="89" t="str">
        <f t="shared" si="5"/>
        <v/>
      </c>
      <c r="AO9" s="35">
        <f t="shared" si="6"/>
        <v>0</v>
      </c>
      <c r="AP9" s="26" t="str">
        <f t="shared" si="7"/>
        <v>X</v>
      </c>
      <c r="AQ9" s="28">
        <f t="shared" si="17"/>
        <v>1</v>
      </c>
      <c r="AR9" s="25" t="str">
        <f t="shared" si="8"/>
        <v/>
      </c>
      <c r="AS9" s="25" t="str">
        <f t="shared" si="9"/>
        <v/>
      </c>
      <c r="AT9" s="25" t="str">
        <f t="shared" si="10"/>
        <v/>
      </c>
      <c r="AU9" s="25" t="str">
        <f t="shared" si="11"/>
        <v/>
      </c>
      <c r="AV9" s="25">
        <f t="shared" si="12"/>
        <v>6</v>
      </c>
      <c r="AW9" s="65">
        <f t="shared" si="18"/>
        <v>0</v>
      </c>
      <c r="AX9" s="23"/>
      <c r="AY9" s="24">
        <f t="shared" ca="1" si="13"/>
        <v>-674</v>
      </c>
      <c r="AZ9" s="66">
        <f t="shared" ca="1" si="14"/>
        <v>0</v>
      </c>
      <c r="BA9" s="24" t="str">
        <f t="shared" ca="1" si="15"/>
        <v/>
      </c>
      <c r="BB9" s="87" t="str">
        <f t="shared" si="16"/>
        <v/>
      </c>
    </row>
    <row r="10" spans="1:54" ht="15" x14ac:dyDescent="0.2">
      <c r="A10" s="7">
        <v>9</v>
      </c>
      <c r="B10" s="149" t="s">
        <v>788</v>
      </c>
      <c r="C10" s="149" t="s">
        <v>819</v>
      </c>
      <c r="D10" s="149" t="s">
        <v>812</v>
      </c>
      <c r="E10" s="149" t="s">
        <v>330</v>
      </c>
      <c r="F10" s="158">
        <v>45460</v>
      </c>
      <c r="G10" s="149" t="s">
        <v>5347</v>
      </c>
      <c r="H10" s="149" t="s">
        <v>733</v>
      </c>
      <c r="I10" s="149" t="s">
        <v>211</v>
      </c>
      <c r="J10" s="158">
        <v>45457</v>
      </c>
      <c r="K10" s="158" t="s">
        <v>5347</v>
      </c>
      <c r="L10" s="149" t="s">
        <v>5347</v>
      </c>
      <c r="M10" s="158">
        <v>45461</v>
      </c>
      <c r="N10" s="159">
        <v>0</v>
      </c>
      <c r="O10" s="159">
        <v>0</v>
      </c>
      <c r="P10" s="149" t="s">
        <v>5347</v>
      </c>
      <c r="Q10" s="160">
        <v>100</v>
      </c>
      <c r="R10" s="160">
        <v>100</v>
      </c>
      <c r="S10" s="160">
        <v>100</v>
      </c>
      <c r="T10" s="160">
        <v>0</v>
      </c>
      <c r="U10" s="161">
        <v>0</v>
      </c>
      <c r="V10" s="161">
        <v>0</v>
      </c>
      <c r="W10" s="149" t="s">
        <v>19</v>
      </c>
      <c r="X10" s="149" t="s">
        <v>5348</v>
      </c>
      <c r="Y10" s="149" t="s">
        <v>5347</v>
      </c>
      <c r="Z10" s="149" t="s">
        <v>386</v>
      </c>
      <c r="AA10" s="149" t="s">
        <v>5347</v>
      </c>
      <c r="AB10" s="149" t="s">
        <v>821</v>
      </c>
      <c r="AC10" s="149" t="s">
        <v>5347</v>
      </c>
      <c r="AD10" s="159">
        <v>0</v>
      </c>
      <c r="AE10" s="185">
        <v>0</v>
      </c>
      <c r="AG10" t="s">
        <v>814</v>
      </c>
      <c r="AH10" s="46">
        <f t="shared" si="0"/>
        <v>4</v>
      </c>
      <c r="AI10" s="46" t="str">
        <f t="shared" si="1"/>
        <v>-</v>
      </c>
      <c r="AJ10" s="12"/>
      <c r="AK10" s="41" t="str">
        <f t="shared" si="2"/>
        <v>YES</v>
      </c>
      <c r="AL10" s="38">
        <f t="shared" si="3"/>
        <v>100</v>
      </c>
      <c r="AM10" s="26" t="str">
        <f t="shared" si="4"/>
        <v/>
      </c>
      <c r="AN10" s="89" t="str">
        <f t="shared" si="5"/>
        <v/>
      </c>
      <c r="AO10" s="35">
        <f t="shared" si="6"/>
        <v>0</v>
      </c>
      <c r="AP10" s="26" t="str">
        <f t="shared" si="7"/>
        <v>X</v>
      </c>
      <c r="AQ10" s="28">
        <f t="shared" si="17"/>
        <v>1</v>
      </c>
      <c r="AR10" s="25" t="str">
        <f t="shared" si="8"/>
        <v/>
      </c>
      <c r="AS10" s="25" t="str">
        <f t="shared" si="9"/>
        <v/>
      </c>
      <c r="AT10" s="25" t="str">
        <f t="shared" si="10"/>
        <v/>
      </c>
      <c r="AU10" s="25" t="str">
        <f t="shared" si="11"/>
        <v/>
      </c>
      <c r="AV10" s="25">
        <f t="shared" si="12"/>
        <v>6</v>
      </c>
      <c r="AW10" s="65">
        <f t="shared" si="18"/>
        <v>0</v>
      </c>
      <c r="AX10" s="23"/>
      <c r="AY10" s="24">
        <f t="shared" ca="1" si="13"/>
        <v>-674</v>
      </c>
      <c r="AZ10" s="66">
        <f t="shared" ca="1" si="14"/>
        <v>0</v>
      </c>
      <c r="BA10" s="24" t="str">
        <f t="shared" ca="1" si="15"/>
        <v/>
      </c>
      <c r="BB10" s="87" t="str">
        <f t="shared" si="16"/>
        <v/>
      </c>
    </row>
    <row r="11" spans="1:54" ht="15" x14ac:dyDescent="0.2">
      <c r="A11" s="7">
        <v>10</v>
      </c>
      <c r="B11" s="149" t="s">
        <v>822</v>
      </c>
      <c r="C11" s="149" t="s">
        <v>815</v>
      </c>
      <c r="D11" s="149" t="s">
        <v>812</v>
      </c>
      <c r="E11" s="149" t="s">
        <v>328</v>
      </c>
      <c r="F11" s="158">
        <v>45460</v>
      </c>
      <c r="G11" s="149" t="s">
        <v>5347</v>
      </c>
      <c r="H11" s="149" t="s">
        <v>733</v>
      </c>
      <c r="I11" s="149" t="s">
        <v>213</v>
      </c>
      <c r="J11" s="158">
        <v>45457</v>
      </c>
      <c r="K11" s="158" t="s">
        <v>5347</v>
      </c>
      <c r="L11" s="149" t="s">
        <v>5347</v>
      </c>
      <c r="M11" s="158">
        <v>45461</v>
      </c>
      <c r="N11" s="159">
        <v>0</v>
      </c>
      <c r="O11" s="159">
        <v>0</v>
      </c>
      <c r="P11" s="149" t="s">
        <v>5347</v>
      </c>
      <c r="Q11" s="160">
        <v>2000</v>
      </c>
      <c r="R11" s="160">
        <v>2000</v>
      </c>
      <c r="S11" s="160">
        <v>2000</v>
      </c>
      <c r="T11" s="160">
        <v>0</v>
      </c>
      <c r="U11" s="161">
        <v>0</v>
      </c>
      <c r="V11" s="161">
        <v>0</v>
      </c>
      <c r="W11" s="149" t="s">
        <v>19</v>
      </c>
      <c r="X11" s="149" t="s">
        <v>5348</v>
      </c>
      <c r="Y11" s="149" t="s">
        <v>5347</v>
      </c>
      <c r="Z11" s="149" t="s">
        <v>386</v>
      </c>
      <c r="AA11" s="149" t="s">
        <v>5347</v>
      </c>
      <c r="AB11" s="149" t="s">
        <v>823</v>
      </c>
      <c r="AC11" s="149" t="s">
        <v>5347</v>
      </c>
      <c r="AD11" s="159">
        <v>0</v>
      </c>
      <c r="AE11" s="185">
        <v>0</v>
      </c>
      <c r="AG11" t="s">
        <v>814</v>
      </c>
      <c r="AH11" s="46">
        <f t="shared" si="0"/>
        <v>4</v>
      </c>
      <c r="AI11" s="46" t="str">
        <f t="shared" si="1"/>
        <v>-</v>
      </c>
      <c r="AJ11" s="12"/>
      <c r="AK11" s="41" t="str">
        <f t="shared" si="2"/>
        <v>YES</v>
      </c>
      <c r="AL11" s="38">
        <f t="shared" si="3"/>
        <v>2000</v>
      </c>
      <c r="AM11" s="26" t="str">
        <f t="shared" si="4"/>
        <v/>
      </c>
      <c r="AN11" s="89" t="str">
        <f t="shared" si="5"/>
        <v/>
      </c>
      <c r="AO11" s="35">
        <f t="shared" si="6"/>
        <v>0</v>
      </c>
      <c r="AP11" s="26" t="str">
        <f t="shared" si="7"/>
        <v>X</v>
      </c>
      <c r="AQ11" s="28">
        <f t="shared" si="17"/>
        <v>1</v>
      </c>
      <c r="AR11" s="25" t="str">
        <f t="shared" si="8"/>
        <v/>
      </c>
      <c r="AS11" s="25" t="str">
        <f t="shared" si="9"/>
        <v/>
      </c>
      <c r="AT11" s="25" t="str">
        <f t="shared" si="10"/>
        <v/>
      </c>
      <c r="AU11" s="25" t="str">
        <f t="shared" si="11"/>
        <v/>
      </c>
      <c r="AV11" s="25">
        <f t="shared" si="12"/>
        <v>6</v>
      </c>
      <c r="AW11" s="65">
        <f t="shared" si="18"/>
        <v>0</v>
      </c>
      <c r="AX11" s="23"/>
      <c r="AY11" s="24">
        <f t="shared" ca="1" si="13"/>
        <v>-674</v>
      </c>
      <c r="AZ11" s="66">
        <f t="shared" ca="1" si="14"/>
        <v>0</v>
      </c>
      <c r="BA11" s="24" t="str">
        <f t="shared" ca="1" si="15"/>
        <v/>
      </c>
      <c r="BB11" s="87" t="str">
        <f t="shared" si="16"/>
        <v/>
      </c>
    </row>
    <row r="12" spans="1:54" ht="15" x14ac:dyDescent="0.2">
      <c r="A12" s="7">
        <v>11</v>
      </c>
      <c r="B12" s="149" t="s">
        <v>788</v>
      </c>
      <c r="C12" s="149" t="s">
        <v>819</v>
      </c>
      <c r="D12" s="149" t="s">
        <v>812</v>
      </c>
      <c r="E12" s="149" t="s">
        <v>333</v>
      </c>
      <c r="F12" s="158">
        <v>45460</v>
      </c>
      <c r="G12" s="149" t="s">
        <v>5347</v>
      </c>
      <c r="H12" s="149" t="s">
        <v>733</v>
      </c>
      <c r="I12" s="149" t="s">
        <v>206</v>
      </c>
      <c r="J12" s="158">
        <v>45457</v>
      </c>
      <c r="K12" s="158" t="s">
        <v>5347</v>
      </c>
      <c r="L12" s="149" t="s">
        <v>5347</v>
      </c>
      <c r="M12" s="158">
        <v>45461</v>
      </c>
      <c r="N12" s="159">
        <v>0</v>
      </c>
      <c r="O12" s="159">
        <v>0</v>
      </c>
      <c r="P12" s="149" t="s">
        <v>5347</v>
      </c>
      <c r="Q12" s="160">
        <v>100</v>
      </c>
      <c r="R12" s="160">
        <v>100</v>
      </c>
      <c r="S12" s="160">
        <v>100</v>
      </c>
      <c r="T12" s="160">
        <v>0</v>
      </c>
      <c r="U12" s="161">
        <v>0</v>
      </c>
      <c r="V12" s="161">
        <v>0</v>
      </c>
      <c r="W12" s="149" t="s">
        <v>19</v>
      </c>
      <c r="X12" s="149" t="s">
        <v>5348</v>
      </c>
      <c r="Y12" s="149" t="s">
        <v>5347</v>
      </c>
      <c r="Z12" s="149" t="s">
        <v>386</v>
      </c>
      <c r="AA12" s="149" t="s">
        <v>5347</v>
      </c>
      <c r="AB12" s="149" t="s">
        <v>824</v>
      </c>
      <c r="AC12" s="149" t="s">
        <v>5347</v>
      </c>
      <c r="AD12" s="159">
        <v>0</v>
      </c>
      <c r="AE12" s="185">
        <v>0</v>
      </c>
      <c r="AG12" t="s">
        <v>814</v>
      </c>
      <c r="AH12" s="46">
        <f t="shared" si="0"/>
        <v>4</v>
      </c>
      <c r="AI12" s="46" t="str">
        <f t="shared" si="1"/>
        <v>-</v>
      </c>
      <c r="AJ12" s="12"/>
      <c r="AK12" s="41" t="str">
        <f t="shared" si="2"/>
        <v>YES</v>
      </c>
      <c r="AL12" s="38">
        <f t="shared" si="3"/>
        <v>100</v>
      </c>
      <c r="AM12" s="26" t="str">
        <f t="shared" si="4"/>
        <v/>
      </c>
      <c r="AN12" s="89" t="str">
        <f t="shared" si="5"/>
        <v/>
      </c>
      <c r="AO12" s="35">
        <f t="shared" si="6"/>
        <v>0</v>
      </c>
      <c r="AP12" s="26" t="str">
        <f t="shared" si="7"/>
        <v>X</v>
      </c>
      <c r="AQ12" s="28">
        <f t="shared" si="17"/>
        <v>1</v>
      </c>
      <c r="AR12" s="25" t="str">
        <f t="shared" si="8"/>
        <v/>
      </c>
      <c r="AS12" s="25" t="str">
        <f t="shared" si="9"/>
        <v/>
      </c>
      <c r="AT12" s="25" t="str">
        <f t="shared" si="10"/>
        <v/>
      </c>
      <c r="AU12" s="25" t="str">
        <f t="shared" si="11"/>
        <v/>
      </c>
      <c r="AV12" s="25">
        <f t="shared" si="12"/>
        <v>6</v>
      </c>
      <c r="AW12" s="65">
        <f t="shared" si="18"/>
        <v>0</v>
      </c>
      <c r="AX12" s="23"/>
      <c r="AY12" s="24">
        <f t="shared" ca="1" si="13"/>
        <v>-674</v>
      </c>
      <c r="AZ12" s="66">
        <f t="shared" ca="1" si="14"/>
        <v>0</v>
      </c>
      <c r="BA12" s="24" t="str">
        <f t="shared" ca="1" si="15"/>
        <v/>
      </c>
      <c r="BB12" s="87" t="str">
        <f t="shared" si="16"/>
        <v/>
      </c>
    </row>
    <row r="13" spans="1:54" ht="15" x14ac:dyDescent="0.2">
      <c r="A13" s="7">
        <v>12</v>
      </c>
      <c r="B13" s="149" t="s">
        <v>788</v>
      </c>
      <c r="C13" s="149" t="s">
        <v>819</v>
      </c>
      <c r="D13" s="149" t="s">
        <v>812</v>
      </c>
      <c r="E13" s="149" t="s">
        <v>331</v>
      </c>
      <c r="F13" s="158">
        <v>45460</v>
      </c>
      <c r="G13" s="149" t="s">
        <v>5347</v>
      </c>
      <c r="H13" s="149" t="s">
        <v>733</v>
      </c>
      <c r="I13" s="149" t="s">
        <v>204</v>
      </c>
      <c r="J13" s="158">
        <v>45457</v>
      </c>
      <c r="K13" s="158" t="s">
        <v>5347</v>
      </c>
      <c r="L13" s="149" t="s">
        <v>5347</v>
      </c>
      <c r="M13" s="158">
        <v>45461</v>
      </c>
      <c r="N13" s="159">
        <v>0</v>
      </c>
      <c r="O13" s="159">
        <v>0</v>
      </c>
      <c r="P13" s="149" t="s">
        <v>5347</v>
      </c>
      <c r="Q13" s="160">
        <v>100</v>
      </c>
      <c r="R13" s="160">
        <v>100</v>
      </c>
      <c r="S13" s="160">
        <v>100</v>
      </c>
      <c r="T13" s="160">
        <v>0</v>
      </c>
      <c r="U13" s="161">
        <v>0</v>
      </c>
      <c r="V13" s="161">
        <v>0</v>
      </c>
      <c r="W13" s="149" t="s">
        <v>19</v>
      </c>
      <c r="X13" s="149" t="s">
        <v>5348</v>
      </c>
      <c r="Y13" s="149" t="s">
        <v>5347</v>
      </c>
      <c r="Z13" s="149" t="s">
        <v>386</v>
      </c>
      <c r="AA13" s="149" t="s">
        <v>5347</v>
      </c>
      <c r="AB13" s="149" t="s">
        <v>825</v>
      </c>
      <c r="AC13" s="149" t="s">
        <v>5347</v>
      </c>
      <c r="AD13" s="159">
        <v>0</v>
      </c>
      <c r="AE13" s="185">
        <v>0</v>
      </c>
      <c r="AG13" t="s">
        <v>814</v>
      </c>
      <c r="AH13" s="46">
        <f t="shared" si="0"/>
        <v>4</v>
      </c>
      <c r="AI13" s="46" t="str">
        <f t="shared" si="1"/>
        <v>-</v>
      </c>
      <c r="AJ13" s="12"/>
      <c r="AK13" s="41" t="str">
        <f t="shared" si="2"/>
        <v>YES</v>
      </c>
      <c r="AL13" s="38">
        <f t="shared" si="3"/>
        <v>100</v>
      </c>
      <c r="AM13" s="26" t="str">
        <f t="shared" si="4"/>
        <v/>
      </c>
      <c r="AN13" s="89" t="str">
        <f t="shared" si="5"/>
        <v/>
      </c>
      <c r="AO13" s="35">
        <f t="shared" si="6"/>
        <v>0</v>
      </c>
      <c r="AP13" s="26" t="str">
        <f t="shared" si="7"/>
        <v>X</v>
      </c>
      <c r="AQ13" s="28">
        <f t="shared" si="17"/>
        <v>1</v>
      </c>
      <c r="AR13" s="25" t="str">
        <f t="shared" si="8"/>
        <v/>
      </c>
      <c r="AS13" s="25" t="str">
        <f t="shared" si="9"/>
        <v/>
      </c>
      <c r="AT13" s="25" t="str">
        <f t="shared" si="10"/>
        <v/>
      </c>
      <c r="AU13" s="25" t="str">
        <f t="shared" si="11"/>
        <v/>
      </c>
      <c r="AV13" s="25">
        <f t="shared" si="12"/>
        <v>6</v>
      </c>
      <c r="AW13" s="65">
        <f t="shared" si="18"/>
        <v>0</v>
      </c>
      <c r="AX13" s="23"/>
      <c r="AY13" s="24">
        <f t="shared" ca="1" si="13"/>
        <v>-674</v>
      </c>
      <c r="AZ13" s="66">
        <f t="shared" ca="1" si="14"/>
        <v>0</v>
      </c>
      <c r="BA13" s="24" t="str">
        <f t="shared" ca="1" si="15"/>
        <v/>
      </c>
      <c r="BB13" s="87" t="str">
        <f t="shared" si="16"/>
        <v/>
      </c>
    </row>
    <row r="14" spans="1:54" ht="15" x14ac:dyDescent="0.2">
      <c r="A14" s="7">
        <v>13</v>
      </c>
      <c r="B14" s="149" t="s">
        <v>788</v>
      </c>
      <c r="C14" s="149" t="s">
        <v>819</v>
      </c>
      <c r="D14" s="149" t="s">
        <v>812</v>
      </c>
      <c r="E14" s="149" t="s">
        <v>334</v>
      </c>
      <c r="F14" s="158">
        <v>45460</v>
      </c>
      <c r="G14" s="149" t="s">
        <v>5347</v>
      </c>
      <c r="H14" s="149" t="s">
        <v>733</v>
      </c>
      <c r="I14" s="149" t="s">
        <v>205</v>
      </c>
      <c r="J14" s="158">
        <v>45457</v>
      </c>
      <c r="K14" s="158" t="s">
        <v>5347</v>
      </c>
      <c r="L14" s="149" t="s">
        <v>5347</v>
      </c>
      <c r="M14" s="158">
        <v>45461</v>
      </c>
      <c r="N14" s="159">
        <v>0</v>
      </c>
      <c r="O14" s="159">
        <v>0</v>
      </c>
      <c r="P14" s="149" t="s">
        <v>5347</v>
      </c>
      <c r="Q14" s="160">
        <v>300</v>
      </c>
      <c r="R14" s="160">
        <v>300</v>
      </c>
      <c r="S14" s="160">
        <v>300</v>
      </c>
      <c r="T14" s="160">
        <v>0</v>
      </c>
      <c r="U14" s="161">
        <v>0</v>
      </c>
      <c r="V14" s="161">
        <v>0</v>
      </c>
      <c r="W14" s="149" t="s">
        <v>19</v>
      </c>
      <c r="X14" s="149" t="s">
        <v>5348</v>
      </c>
      <c r="Y14" s="149" t="s">
        <v>5347</v>
      </c>
      <c r="Z14" s="149" t="s">
        <v>386</v>
      </c>
      <c r="AA14" s="149" t="s">
        <v>5347</v>
      </c>
      <c r="AB14" s="149" t="s">
        <v>826</v>
      </c>
      <c r="AC14" s="149" t="s">
        <v>5347</v>
      </c>
      <c r="AD14" s="159">
        <v>0</v>
      </c>
      <c r="AE14" s="185">
        <v>0</v>
      </c>
      <c r="AG14" t="s">
        <v>814</v>
      </c>
      <c r="AH14" s="46">
        <f t="shared" si="0"/>
        <v>4</v>
      </c>
      <c r="AI14" s="46" t="str">
        <f t="shared" si="1"/>
        <v>-</v>
      </c>
      <c r="AJ14" s="12"/>
      <c r="AK14" s="41" t="str">
        <f t="shared" si="2"/>
        <v>YES</v>
      </c>
      <c r="AL14" s="38">
        <f t="shared" si="3"/>
        <v>300</v>
      </c>
      <c r="AM14" s="26" t="str">
        <f t="shared" si="4"/>
        <v/>
      </c>
      <c r="AN14" s="89" t="str">
        <f t="shared" si="5"/>
        <v/>
      </c>
      <c r="AO14" s="35">
        <f t="shared" si="6"/>
        <v>0</v>
      </c>
      <c r="AP14" s="26" t="str">
        <f t="shared" si="7"/>
        <v>X</v>
      </c>
      <c r="AQ14" s="28">
        <f t="shared" si="17"/>
        <v>1</v>
      </c>
      <c r="AR14" s="25" t="str">
        <f t="shared" si="8"/>
        <v/>
      </c>
      <c r="AS14" s="25" t="str">
        <f t="shared" si="9"/>
        <v/>
      </c>
      <c r="AT14" s="25" t="str">
        <f t="shared" si="10"/>
        <v/>
      </c>
      <c r="AU14" s="25" t="str">
        <f t="shared" si="11"/>
        <v/>
      </c>
      <c r="AV14" s="25">
        <f t="shared" si="12"/>
        <v>6</v>
      </c>
      <c r="AW14" s="65">
        <f t="shared" si="18"/>
        <v>0</v>
      </c>
      <c r="AX14" s="23"/>
      <c r="AY14" s="24">
        <f t="shared" ca="1" si="13"/>
        <v>-674</v>
      </c>
      <c r="AZ14" s="66">
        <f t="shared" ca="1" si="14"/>
        <v>0</v>
      </c>
      <c r="BA14" s="24" t="str">
        <f t="shared" ca="1" si="15"/>
        <v/>
      </c>
      <c r="BB14" s="87" t="str">
        <f t="shared" si="16"/>
        <v/>
      </c>
    </row>
    <row r="15" spans="1:54" ht="15" x14ac:dyDescent="0.2">
      <c r="A15" s="7">
        <v>14</v>
      </c>
      <c r="B15" s="149" t="s">
        <v>788</v>
      </c>
      <c r="C15" s="149" t="s">
        <v>819</v>
      </c>
      <c r="D15" s="149" t="s">
        <v>812</v>
      </c>
      <c r="E15" s="149" t="s">
        <v>15</v>
      </c>
      <c r="F15" s="158">
        <v>45460</v>
      </c>
      <c r="G15" s="149" t="s">
        <v>5347</v>
      </c>
      <c r="H15" s="149" t="s">
        <v>733</v>
      </c>
      <c r="I15" s="149" t="s">
        <v>203</v>
      </c>
      <c r="J15" s="158">
        <v>45457</v>
      </c>
      <c r="K15" s="158" t="s">
        <v>5347</v>
      </c>
      <c r="L15" s="149" t="s">
        <v>5347</v>
      </c>
      <c r="M15" s="158">
        <v>45461</v>
      </c>
      <c r="N15" s="159">
        <v>0</v>
      </c>
      <c r="O15" s="159">
        <v>0</v>
      </c>
      <c r="P15" s="149" t="s">
        <v>5347</v>
      </c>
      <c r="Q15" s="160">
        <v>300</v>
      </c>
      <c r="R15" s="160">
        <v>300</v>
      </c>
      <c r="S15" s="160">
        <v>300</v>
      </c>
      <c r="T15" s="160">
        <v>0</v>
      </c>
      <c r="U15" s="161">
        <v>0</v>
      </c>
      <c r="V15" s="161">
        <v>0</v>
      </c>
      <c r="W15" s="149" t="s">
        <v>19</v>
      </c>
      <c r="X15" s="149" t="s">
        <v>5348</v>
      </c>
      <c r="Y15" s="149" t="s">
        <v>5347</v>
      </c>
      <c r="Z15" s="149" t="s">
        <v>386</v>
      </c>
      <c r="AA15" s="149" t="s">
        <v>5347</v>
      </c>
      <c r="AB15" s="149" t="s">
        <v>827</v>
      </c>
      <c r="AC15" s="149" t="s">
        <v>5347</v>
      </c>
      <c r="AD15" s="159">
        <v>0</v>
      </c>
      <c r="AE15" s="185">
        <v>0</v>
      </c>
      <c r="AG15" t="s">
        <v>814</v>
      </c>
      <c r="AH15" s="46">
        <f t="shared" si="0"/>
        <v>4</v>
      </c>
      <c r="AI15" s="46" t="str">
        <f t="shared" si="1"/>
        <v>-</v>
      </c>
      <c r="AJ15" s="12"/>
      <c r="AK15" s="41" t="str">
        <f t="shared" si="2"/>
        <v>YES</v>
      </c>
      <c r="AL15" s="38">
        <f t="shared" si="3"/>
        <v>300</v>
      </c>
      <c r="AM15" s="26" t="str">
        <f t="shared" si="4"/>
        <v/>
      </c>
      <c r="AN15" s="89" t="str">
        <f t="shared" si="5"/>
        <v/>
      </c>
      <c r="AO15" s="35">
        <f t="shared" si="6"/>
        <v>0</v>
      </c>
      <c r="AP15" s="26" t="str">
        <f t="shared" si="7"/>
        <v>X</v>
      </c>
      <c r="AQ15" s="28">
        <f t="shared" si="17"/>
        <v>1</v>
      </c>
      <c r="AR15" s="25" t="str">
        <f t="shared" si="8"/>
        <v/>
      </c>
      <c r="AS15" s="25" t="str">
        <f t="shared" si="9"/>
        <v/>
      </c>
      <c r="AT15" s="25" t="str">
        <f t="shared" si="10"/>
        <v/>
      </c>
      <c r="AU15" s="25" t="str">
        <f t="shared" si="11"/>
        <v/>
      </c>
      <c r="AV15" s="25">
        <f t="shared" si="12"/>
        <v>6</v>
      </c>
      <c r="AW15" s="65">
        <f t="shared" si="18"/>
        <v>0</v>
      </c>
      <c r="AX15" s="23"/>
      <c r="AY15" s="24">
        <f t="shared" ca="1" si="13"/>
        <v>-674</v>
      </c>
      <c r="AZ15" s="66">
        <f t="shared" ca="1" si="14"/>
        <v>0</v>
      </c>
      <c r="BA15" s="24" t="str">
        <f t="shared" ca="1" si="15"/>
        <v/>
      </c>
      <c r="BB15" s="87" t="str">
        <f t="shared" si="16"/>
        <v/>
      </c>
    </row>
    <row r="16" spans="1:54" ht="15" x14ac:dyDescent="0.2">
      <c r="A16" s="7">
        <v>15</v>
      </c>
      <c r="B16" s="149" t="s">
        <v>788</v>
      </c>
      <c r="C16" s="149" t="s">
        <v>819</v>
      </c>
      <c r="D16" s="149" t="s">
        <v>812</v>
      </c>
      <c r="E16" s="149" t="s">
        <v>335</v>
      </c>
      <c r="F16" s="158">
        <v>45460</v>
      </c>
      <c r="G16" s="149" t="s">
        <v>5347</v>
      </c>
      <c r="H16" s="149" t="s">
        <v>733</v>
      </c>
      <c r="I16" s="149" t="s">
        <v>209</v>
      </c>
      <c r="J16" s="158">
        <v>45457</v>
      </c>
      <c r="K16" s="158" t="s">
        <v>5347</v>
      </c>
      <c r="L16" s="149" t="s">
        <v>5347</v>
      </c>
      <c r="M16" s="158">
        <v>45461</v>
      </c>
      <c r="N16" s="159">
        <v>0</v>
      </c>
      <c r="O16" s="159">
        <v>0</v>
      </c>
      <c r="P16" s="149" t="s">
        <v>5347</v>
      </c>
      <c r="Q16" s="160">
        <v>2000</v>
      </c>
      <c r="R16" s="160">
        <v>2000</v>
      </c>
      <c r="S16" s="160">
        <v>2000</v>
      </c>
      <c r="T16" s="160">
        <v>0</v>
      </c>
      <c r="U16" s="161">
        <v>0</v>
      </c>
      <c r="V16" s="161">
        <v>0</v>
      </c>
      <c r="W16" s="149" t="s">
        <v>19</v>
      </c>
      <c r="X16" s="149" t="s">
        <v>5348</v>
      </c>
      <c r="Y16" s="149" t="s">
        <v>5347</v>
      </c>
      <c r="Z16" s="149" t="s">
        <v>386</v>
      </c>
      <c r="AA16" s="149" t="s">
        <v>5347</v>
      </c>
      <c r="AB16" s="149" t="s">
        <v>828</v>
      </c>
      <c r="AC16" s="149" t="s">
        <v>5347</v>
      </c>
      <c r="AD16" s="159">
        <v>0</v>
      </c>
      <c r="AE16" s="185">
        <v>0</v>
      </c>
      <c r="AG16" t="s">
        <v>814</v>
      </c>
      <c r="AH16" s="46">
        <f t="shared" si="0"/>
        <v>4</v>
      </c>
      <c r="AI16" s="46" t="str">
        <f t="shared" si="1"/>
        <v>-</v>
      </c>
      <c r="AJ16" s="12"/>
      <c r="AK16" s="41" t="str">
        <f t="shared" si="2"/>
        <v>YES</v>
      </c>
      <c r="AL16" s="38">
        <f t="shared" si="3"/>
        <v>2000</v>
      </c>
      <c r="AM16" s="26" t="str">
        <f t="shared" si="4"/>
        <v/>
      </c>
      <c r="AN16" s="89" t="str">
        <f t="shared" si="5"/>
        <v/>
      </c>
      <c r="AO16" s="35">
        <f t="shared" si="6"/>
        <v>0</v>
      </c>
      <c r="AP16" s="26" t="str">
        <f t="shared" si="7"/>
        <v>X</v>
      </c>
      <c r="AQ16" s="28">
        <f t="shared" si="17"/>
        <v>1</v>
      </c>
      <c r="AR16" s="25" t="str">
        <f t="shared" si="8"/>
        <v/>
      </c>
      <c r="AS16" s="25" t="str">
        <f t="shared" si="9"/>
        <v/>
      </c>
      <c r="AT16" s="25" t="str">
        <f t="shared" si="10"/>
        <v/>
      </c>
      <c r="AU16" s="25" t="str">
        <f t="shared" si="11"/>
        <v/>
      </c>
      <c r="AV16" s="25">
        <f t="shared" si="12"/>
        <v>6</v>
      </c>
      <c r="AW16" s="65">
        <f t="shared" si="18"/>
        <v>0</v>
      </c>
      <c r="AX16" s="23"/>
      <c r="AY16" s="24">
        <f t="shared" ca="1" si="13"/>
        <v>-674</v>
      </c>
      <c r="AZ16" s="66">
        <f t="shared" ca="1" si="14"/>
        <v>0</v>
      </c>
      <c r="BA16" s="24" t="str">
        <f t="shared" ca="1" si="15"/>
        <v/>
      </c>
      <c r="BB16" s="87" t="str">
        <f t="shared" si="16"/>
        <v/>
      </c>
    </row>
    <row r="17" spans="1:54" ht="15" x14ac:dyDescent="0.2">
      <c r="A17" s="7">
        <v>16</v>
      </c>
      <c r="B17" s="149" t="s">
        <v>822</v>
      </c>
      <c r="C17" s="149" t="s">
        <v>829</v>
      </c>
      <c r="D17" s="149" t="s">
        <v>812</v>
      </c>
      <c r="E17" s="149" t="s">
        <v>336</v>
      </c>
      <c r="F17" s="158">
        <v>45460</v>
      </c>
      <c r="G17" s="149" t="s">
        <v>5347</v>
      </c>
      <c r="H17" s="149" t="s">
        <v>733</v>
      </c>
      <c r="I17" s="149" t="s">
        <v>210</v>
      </c>
      <c r="J17" s="158">
        <v>45457</v>
      </c>
      <c r="K17" s="158" t="s">
        <v>5347</v>
      </c>
      <c r="L17" s="149" t="s">
        <v>5347</v>
      </c>
      <c r="M17" s="158">
        <v>45461</v>
      </c>
      <c r="N17" s="159">
        <v>0</v>
      </c>
      <c r="O17" s="159">
        <v>0</v>
      </c>
      <c r="P17" s="149" t="s">
        <v>5347</v>
      </c>
      <c r="Q17" s="160">
        <v>2</v>
      </c>
      <c r="R17" s="160">
        <v>2</v>
      </c>
      <c r="S17" s="160">
        <v>2</v>
      </c>
      <c r="T17" s="160">
        <v>0</v>
      </c>
      <c r="U17" s="161">
        <v>0</v>
      </c>
      <c r="V17" s="161">
        <v>0</v>
      </c>
      <c r="W17" s="149" t="s">
        <v>19</v>
      </c>
      <c r="X17" s="149" t="s">
        <v>5348</v>
      </c>
      <c r="Y17" s="149" t="s">
        <v>5347</v>
      </c>
      <c r="Z17" s="149" t="s">
        <v>386</v>
      </c>
      <c r="AA17" s="149" t="s">
        <v>5347</v>
      </c>
      <c r="AB17" s="149" t="s">
        <v>830</v>
      </c>
      <c r="AC17" s="149" t="s">
        <v>5347</v>
      </c>
      <c r="AD17" s="159">
        <v>0</v>
      </c>
      <c r="AE17" s="185">
        <v>0</v>
      </c>
      <c r="AG17" t="s">
        <v>814</v>
      </c>
      <c r="AH17" s="46">
        <f t="shared" si="0"/>
        <v>4</v>
      </c>
      <c r="AI17" s="46" t="str">
        <f t="shared" si="1"/>
        <v>-</v>
      </c>
      <c r="AJ17" s="12"/>
      <c r="AK17" s="41" t="str">
        <f t="shared" si="2"/>
        <v>YES</v>
      </c>
      <c r="AL17" s="38">
        <f t="shared" si="3"/>
        <v>2</v>
      </c>
      <c r="AM17" s="26" t="str">
        <f t="shared" si="4"/>
        <v/>
      </c>
      <c r="AN17" s="89" t="str">
        <f t="shared" si="5"/>
        <v/>
      </c>
      <c r="AO17" s="35">
        <f t="shared" si="6"/>
        <v>0</v>
      </c>
      <c r="AP17" s="26" t="str">
        <f t="shared" si="7"/>
        <v>X</v>
      </c>
      <c r="AQ17" s="28">
        <f t="shared" si="17"/>
        <v>1</v>
      </c>
      <c r="AR17" s="25" t="str">
        <f t="shared" si="8"/>
        <v/>
      </c>
      <c r="AS17" s="25" t="str">
        <f t="shared" si="9"/>
        <v/>
      </c>
      <c r="AT17" s="25" t="str">
        <f t="shared" si="10"/>
        <v/>
      </c>
      <c r="AU17" s="25" t="str">
        <f t="shared" si="11"/>
        <v/>
      </c>
      <c r="AV17" s="25">
        <f t="shared" si="12"/>
        <v>6</v>
      </c>
      <c r="AW17" s="65">
        <f t="shared" si="18"/>
        <v>0</v>
      </c>
      <c r="AX17" s="23"/>
      <c r="AY17" s="24">
        <f t="shared" ca="1" si="13"/>
        <v>-674</v>
      </c>
      <c r="AZ17" s="66">
        <f t="shared" ca="1" si="14"/>
        <v>0</v>
      </c>
      <c r="BA17" s="24" t="str">
        <f t="shared" ca="1" si="15"/>
        <v/>
      </c>
      <c r="BB17" s="87" t="str">
        <f t="shared" si="16"/>
        <v/>
      </c>
    </row>
    <row r="18" spans="1:54" ht="15" x14ac:dyDescent="0.2">
      <c r="A18" s="7">
        <v>17</v>
      </c>
      <c r="B18" s="149" t="s">
        <v>822</v>
      </c>
      <c r="C18" s="149" t="s">
        <v>829</v>
      </c>
      <c r="D18" s="149" t="s">
        <v>812</v>
      </c>
      <c r="E18" s="149" t="s">
        <v>337</v>
      </c>
      <c r="F18" s="158">
        <v>45460</v>
      </c>
      <c r="G18" s="149" t="s">
        <v>5347</v>
      </c>
      <c r="H18" s="149" t="s">
        <v>733</v>
      </c>
      <c r="I18" s="149" t="s">
        <v>214</v>
      </c>
      <c r="J18" s="158">
        <v>45457</v>
      </c>
      <c r="K18" s="158" t="s">
        <v>5347</v>
      </c>
      <c r="L18" s="149" t="s">
        <v>5347</v>
      </c>
      <c r="M18" s="158">
        <v>45461</v>
      </c>
      <c r="N18" s="159">
        <v>0</v>
      </c>
      <c r="O18" s="159">
        <v>0</v>
      </c>
      <c r="P18" s="149" t="s">
        <v>5347</v>
      </c>
      <c r="Q18" s="160">
        <v>2</v>
      </c>
      <c r="R18" s="160">
        <v>2</v>
      </c>
      <c r="S18" s="160">
        <v>2</v>
      </c>
      <c r="T18" s="160">
        <v>0</v>
      </c>
      <c r="U18" s="161">
        <v>0</v>
      </c>
      <c r="V18" s="161">
        <v>0</v>
      </c>
      <c r="W18" s="149" t="s">
        <v>19</v>
      </c>
      <c r="X18" s="149" t="s">
        <v>5348</v>
      </c>
      <c r="Y18" s="149" t="s">
        <v>5347</v>
      </c>
      <c r="Z18" s="149" t="s">
        <v>386</v>
      </c>
      <c r="AA18" s="149" t="s">
        <v>5347</v>
      </c>
      <c r="AB18" s="149" t="s">
        <v>831</v>
      </c>
      <c r="AC18" s="149" t="s">
        <v>5347</v>
      </c>
      <c r="AD18" s="159">
        <v>0</v>
      </c>
      <c r="AE18" s="185">
        <v>0</v>
      </c>
      <c r="AG18" t="s">
        <v>814</v>
      </c>
      <c r="AH18" s="46">
        <f t="shared" si="0"/>
        <v>4</v>
      </c>
      <c r="AI18" s="46" t="str">
        <f t="shared" si="1"/>
        <v>-</v>
      </c>
      <c r="AJ18" s="12"/>
      <c r="AK18" s="41" t="str">
        <f t="shared" si="2"/>
        <v>YES</v>
      </c>
      <c r="AL18" s="38">
        <f t="shared" si="3"/>
        <v>2</v>
      </c>
      <c r="AM18" s="26" t="str">
        <f t="shared" si="4"/>
        <v/>
      </c>
      <c r="AN18" s="89" t="str">
        <f t="shared" si="5"/>
        <v/>
      </c>
      <c r="AO18" s="35">
        <f t="shared" si="6"/>
        <v>0</v>
      </c>
      <c r="AP18" s="26" t="str">
        <f t="shared" si="7"/>
        <v>X</v>
      </c>
      <c r="AQ18" s="28">
        <f t="shared" si="17"/>
        <v>1</v>
      </c>
      <c r="AR18" s="25" t="str">
        <f t="shared" si="8"/>
        <v/>
      </c>
      <c r="AS18" s="25" t="str">
        <f t="shared" si="9"/>
        <v/>
      </c>
      <c r="AT18" s="25" t="str">
        <f t="shared" si="10"/>
        <v/>
      </c>
      <c r="AU18" s="25" t="str">
        <f t="shared" si="11"/>
        <v/>
      </c>
      <c r="AV18" s="25">
        <f t="shared" si="12"/>
        <v>6</v>
      </c>
      <c r="AW18" s="65">
        <f t="shared" si="18"/>
        <v>0</v>
      </c>
      <c r="AX18" s="23"/>
      <c r="AY18" s="24">
        <f t="shared" ca="1" si="13"/>
        <v>-674</v>
      </c>
      <c r="AZ18" s="66">
        <f t="shared" ca="1" si="14"/>
        <v>0</v>
      </c>
      <c r="BA18" s="24" t="str">
        <f t="shared" ca="1" si="15"/>
        <v/>
      </c>
      <c r="BB18" s="87" t="str">
        <f t="shared" si="16"/>
        <v/>
      </c>
    </row>
    <row r="19" spans="1:54" ht="15" x14ac:dyDescent="0.2">
      <c r="A19" s="7">
        <v>18</v>
      </c>
      <c r="B19" s="149" t="s">
        <v>822</v>
      </c>
      <c r="C19" s="149" t="s">
        <v>829</v>
      </c>
      <c r="D19" s="149" t="s">
        <v>812</v>
      </c>
      <c r="E19" s="149" t="s">
        <v>338</v>
      </c>
      <c r="F19" s="158">
        <v>45460</v>
      </c>
      <c r="G19" s="149" t="s">
        <v>5347</v>
      </c>
      <c r="H19" s="149" t="s">
        <v>733</v>
      </c>
      <c r="I19" s="149" t="s">
        <v>216</v>
      </c>
      <c r="J19" s="158">
        <v>45457</v>
      </c>
      <c r="K19" s="158" t="s">
        <v>5347</v>
      </c>
      <c r="L19" s="149" t="s">
        <v>5347</v>
      </c>
      <c r="M19" s="158">
        <v>45461</v>
      </c>
      <c r="N19" s="159">
        <v>0</v>
      </c>
      <c r="O19" s="159">
        <v>0</v>
      </c>
      <c r="P19" s="149" t="s">
        <v>5347</v>
      </c>
      <c r="Q19" s="160">
        <v>2</v>
      </c>
      <c r="R19" s="160">
        <v>2</v>
      </c>
      <c r="S19" s="160">
        <v>2</v>
      </c>
      <c r="T19" s="160">
        <v>0</v>
      </c>
      <c r="U19" s="161">
        <v>0</v>
      </c>
      <c r="V19" s="161">
        <v>0</v>
      </c>
      <c r="W19" s="149" t="s">
        <v>19</v>
      </c>
      <c r="X19" s="149" t="s">
        <v>5348</v>
      </c>
      <c r="Y19" s="149" t="s">
        <v>5347</v>
      </c>
      <c r="Z19" s="149" t="s">
        <v>386</v>
      </c>
      <c r="AA19" s="149" t="s">
        <v>5347</v>
      </c>
      <c r="AB19" s="149" t="s">
        <v>832</v>
      </c>
      <c r="AC19" s="149" t="s">
        <v>5347</v>
      </c>
      <c r="AD19" s="159">
        <v>0</v>
      </c>
      <c r="AE19" s="185">
        <v>0</v>
      </c>
      <c r="AG19" t="s">
        <v>814</v>
      </c>
      <c r="AH19" s="46">
        <f t="shared" si="0"/>
        <v>4</v>
      </c>
      <c r="AI19" s="46" t="str">
        <f t="shared" si="1"/>
        <v>-</v>
      </c>
      <c r="AJ19" s="12"/>
      <c r="AK19" s="41" t="str">
        <f t="shared" si="2"/>
        <v>YES</v>
      </c>
      <c r="AL19" s="38">
        <f t="shared" si="3"/>
        <v>2</v>
      </c>
      <c r="AM19" s="26" t="str">
        <f t="shared" si="4"/>
        <v/>
      </c>
      <c r="AN19" s="89" t="str">
        <f t="shared" si="5"/>
        <v/>
      </c>
      <c r="AO19" s="35">
        <f t="shared" si="6"/>
        <v>0</v>
      </c>
      <c r="AP19" s="26" t="str">
        <f t="shared" si="7"/>
        <v>X</v>
      </c>
      <c r="AQ19" s="28">
        <f t="shared" si="17"/>
        <v>1</v>
      </c>
      <c r="AR19" s="25" t="str">
        <f t="shared" si="8"/>
        <v/>
      </c>
      <c r="AS19" s="25" t="str">
        <f t="shared" si="9"/>
        <v/>
      </c>
      <c r="AT19" s="25" t="str">
        <f t="shared" si="10"/>
        <v/>
      </c>
      <c r="AU19" s="25" t="str">
        <f t="shared" si="11"/>
        <v/>
      </c>
      <c r="AV19" s="25">
        <f t="shared" si="12"/>
        <v>6</v>
      </c>
      <c r="AW19" s="65">
        <f t="shared" si="18"/>
        <v>0</v>
      </c>
      <c r="AX19" s="23"/>
      <c r="AY19" s="24">
        <f t="shared" ca="1" si="13"/>
        <v>-674</v>
      </c>
      <c r="AZ19" s="66">
        <f t="shared" ca="1" si="14"/>
        <v>0</v>
      </c>
      <c r="BA19" s="24" t="str">
        <f t="shared" ca="1" si="15"/>
        <v/>
      </c>
      <c r="BB19" s="87" t="str">
        <f t="shared" si="16"/>
        <v/>
      </c>
    </row>
    <row r="20" spans="1:54" ht="15" x14ac:dyDescent="0.2">
      <c r="A20" s="7">
        <v>19</v>
      </c>
      <c r="B20" s="149" t="s">
        <v>822</v>
      </c>
      <c r="C20" s="149" t="s">
        <v>829</v>
      </c>
      <c r="D20" s="149" t="s">
        <v>812</v>
      </c>
      <c r="E20" s="149" t="s">
        <v>339</v>
      </c>
      <c r="F20" s="158">
        <v>45460</v>
      </c>
      <c r="G20" s="149" t="s">
        <v>5347</v>
      </c>
      <c r="H20" s="149" t="s">
        <v>733</v>
      </c>
      <c r="I20" s="149" t="s">
        <v>224</v>
      </c>
      <c r="J20" s="158">
        <v>45457</v>
      </c>
      <c r="K20" s="158" t="s">
        <v>5347</v>
      </c>
      <c r="L20" s="149" t="s">
        <v>5347</v>
      </c>
      <c r="M20" s="158">
        <v>45461</v>
      </c>
      <c r="N20" s="159">
        <v>0</v>
      </c>
      <c r="O20" s="159">
        <v>0</v>
      </c>
      <c r="P20" s="149" t="s">
        <v>5347</v>
      </c>
      <c r="Q20" s="160">
        <v>2</v>
      </c>
      <c r="R20" s="160">
        <v>2</v>
      </c>
      <c r="S20" s="160">
        <v>2</v>
      </c>
      <c r="T20" s="160">
        <v>0</v>
      </c>
      <c r="U20" s="161">
        <v>0</v>
      </c>
      <c r="V20" s="161">
        <v>0</v>
      </c>
      <c r="W20" s="149" t="s">
        <v>19</v>
      </c>
      <c r="X20" s="149" t="s">
        <v>5348</v>
      </c>
      <c r="Y20" s="149" t="s">
        <v>5347</v>
      </c>
      <c r="Z20" s="149" t="s">
        <v>386</v>
      </c>
      <c r="AA20" s="149" t="s">
        <v>5347</v>
      </c>
      <c r="AB20" s="149" t="s">
        <v>833</v>
      </c>
      <c r="AC20" s="149" t="s">
        <v>5347</v>
      </c>
      <c r="AD20" s="159">
        <v>0</v>
      </c>
      <c r="AE20" s="185">
        <v>0</v>
      </c>
      <c r="AG20" t="s">
        <v>814</v>
      </c>
      <c r="AH20" s="46">
        <f t="shared" si="0"/>
        <v>4</v>
      </c>
      <c r="AI20" s="46" t="str">
        <f t="shared" si="1"/>
        <v>-</v>
      </c>
      <c r="AJ20" s="12"/>
      <c r="AK20" s="41" t="str">
        <f t="shared" si="2"/>
        <v>YES</v>
      </c>
      <c r="AL20" s="38">
        <f t="shared" si="3"/>
        <v>2</v>
      </c>
      <c r="AM20" s="26" t="str">
        <f t="shared" si="4"/>
        <v/>
      </c>
      <c r="AN20" s="89" t="str">
        <f t="shared" si="5"/>
        <v/>
      </c>
      <c r="AO20" s="35">
        <f t="shared" si="6"/>
        <v>0</v>
      </c>
      <c r="AP20" s="26" t="str">
        <f t="shared" si="7"/>
        <v>X</v>
      </c>
      <c r="AQ20" s="28">
        <f t="shared" si="17"/>
        <v>1</v>
      </c>
      <c r="AR20" s="25" t="str">
        <f t="shared" si="8"/>
        <v/>
      </c>
      <c r="AS20" s="25" t="str">
        <f t="shared" si="9"/>
        <v/>
      </c>
      <c r="AT20" s="25" t="str">
        <f t="shared" si="10"/>
        <v/>
      </c>
      <c r="AU20" s="25" t="str">
        <f t="shared" si="11"/>
        <v/>
      </c>
      <c r="AV20" s="25">
        <f t="shared" si="12"/>
        <v>6</v>
      </c>
      <c r="AW20" s="65">
        <f t="shared" si="18"/>
        <v>0</v>
      </c>
      <c r="AX20" s="23"/>
      <c r="AY20" s="24">
        <f t="shared" ca="1" si="13"/>
        <v>-674</v>
      </c>
      <c r="AZ20" s="66">
        <f t="shared" ca="1" si="14"/>
        <v>0</v>
      </c>
      <c r="BA20" s="24" t="str">
        <f t="shared" ca="1" si="15"/>
        <v/>
      </c>
      <c r="BB20" s="87" t="str">
        <f t="shared" si="16"/>
        <v/>
      </c>
    </row>
    <row r="21" spans="1:54" ht="15" x14ac:dyDescent="0.2">
      <c r="A21" s="7">
        <v>20</v>
      </c>
      <c r="B21" s="149" t="s">
        <v>834</v>
      </c>
      <c r="C21" s="149" t="s">
        <v>835</v>
      </c>
      <c r="D21" s="149" t="s">
        <v>812</v>
      </c>
      <c r="E21" s="149" t="s">
        <v>340</v>
      </c>
      <c r="F21" s="158">
        <v>45460</v>
      </c>
      <c r="G21" s="149" t="s">
        <v>5347</v>
      </c>
      <c r="H21" s="149" t="s">
        <v>733</v>
      </c>
      <c r="I21" s="149" t="s">
        <v>222</v>
      </c>
      <c r="J21" s="158">
        <v>45457</v>
      </c>
      <c r="K21" s="158" t="s">
        <v>5347</v>
      </c>
      <c r="L21" s="149" t="s">
        <v>5347</v>
      </c>
      <c r="M21" s="158">
        <v>45461</v>
      </c>
      <c r="N21" s="159">
        <v>0</v>
      </c>
      <c r="O21" s="159">
        <v>0</v>
      </c>
      <c r="P21" s="149" t="s">
        <v>5347</v>
      </c>
      <c r="Q21" s="160">
        <v>2</v>
      </c>
      <c r="R21" s="160">
        <v>2</v>
      </c>
      <c r="S21" s="160">
        <v>2</v>
      </c>
      <c r="T21" s="160">
        <v>0</v>
      </c>
      <c r="U21" s="161">
        <v>0</v>
      </c>
      <c r="V21" s="161">
        <v>0</v>
      </c>
      <c r="W21" s="149" t="s">
        <v>19</v>
      </c>
      <c r="X21" s="149" t="s">
        <v>5348</v>
      </c>
      <c r="Y21" s="149" t="s">
        <v>5347</v>
      </c>
      <c r="Z21" s="149" t="s">
        <v>386</v>
      </c>
      <c r="AA21" s="149" t="s">
        <v>5347</v>
      </c>
      <c r="AB21" s="149" t="s">
        <v>836</v>
      </c>
      <c r="AC21" s="149" t="s">
        <v>5347</v>
      </c>
      <c r="AD21" s="159">
        <v>0</v>
      </c>
      <c r="AE21" s="185">
        <v>0</v>
      </c>
      <c r="AG21" t="s">
        <v>814</v>
      </c>
      <c r="AH21" s="46">
        <f t="shared" si="0"/>
        <v>4</v>
      </c>
      <c r="AI21" s="46" t="str">
        <f t="shared" si="1"/>
        <v>-</v>
      </c>
      <c r="AJ21" s="12"/>
      <c r="AK21" s="41" t="str">
        <f t="shared" si="2"/>
        <v>YES</v>
      </c>
      <c r="AL21" s="38">
        <f t="shared" si="3"/>
        <v>2</v>
      </c>
      <c r="AM21" s="26" t="str">
        <f t="shared" si="4"/>
        <v/>
      </c>
      <c r="AN21" s="89" t="str">
        <f t="shared" si="5"/>
        <v/>
      </c>
      <c r="AO21" s="35">
        <f t="shared" si="6"/>
        <v>0</v>
      </c>
      <c r="AP21" s="26" t="str">
        <f t="shared" si="7"/>
        <v>X</v>
      </c>
      <c r="AQ21" s="28">
        <f t="shared" si="17"/>
        <v>1</v>
      </c>
      <c r="AR21" s="25" t="str">
        <f t="shared" si="8"/>
        <v/>
      </c>
      <c r="AS21" s="25" t="str">
        <f t="shared" si="9"/>
        <v/>
      </c>
      <c r="AT21" s="25" t="str">
        <f t="shared" si="10"/>
        <v/>
      </c>
      <c r="AU21" s="25" t="str">
        <f t="shared" si="11"/>
        <v/>
      </c>
      <c r="AV21" s="25">
        <f t="shared" si="12"/>
        <v>6</v>
      </c>
      <c r="AW21" s="65">
        <f t="shared" si="18"/>
        <v>0</v>
      </c>
      <c r="AX21" s="23"/>
      <c r="AY21" s="24">
        <f t="shared" ca="1" si="13"/>
        <v>-674</v>
      </c>
      <c r="AZ21" s="66">
        <f t="shared" ca="1" si="14"/>
        <v>0</v>
      </c>
      <c r="BA21" s="24" t="str">
        <f t="shared" ca="1" si="15"/>
        <v/>
      </c>
      <c r="BB21" s="87" t="str">
        <f t="shared" si="16"/>
        <v/>
      </c>
    </row>
    <row r="22" spans="1:54" ht="15" x14ac:dyDescent="0.2">
      <c r="A22" s="7">
        <v>21</v>
      </c>
      <c r="B22" s="149" t="s">
        <v>834</v>
      </c>
      <c r="C22" s="149" t="s">
        <v>835</v>
      </c>
      <c r="D22" s="149" t="s">
        <v>812</v>
      </c>
      <c r="E22" s="149" t="s">
        <v>341</v>
      </c>
      <c r="F22" s="158">
        <v>45460</v>
      </c>
      <c r="G22" s="149" t="s">
        <v>5347</v>
      </c>
      <c r="H22" s="149" t="s">
        <v>733</v>
      </c>
      <c r="I22" s="149" t="s">
        <v>221</v>
      </c>
      <c r="J22" s="158">
        <v>45457</v>
      </c>
      <c r="K22" s="158" t="s">
        <v>5347</v>
      </c>
      <c r="L22" s="149" t="s">
        <v>5347</v>
      </c>
      <c r="M22" s="158">
        <v>45461</v>
      </c>
      <c r="N22" s="159">
        <v>0</v>
      </c>
      <c r="O22" s="159">
        <v>0</v>
      </c>
      <c r="P22" s="149" t="s">
        <v>5347</v>
      </c>
      <c r="Q22" s="160">
        <v>2</v>
      </c>
      <c r="R22" s="160">
        <v>2</v>
      </c>
      <c r="S22" s="160">
        <v>2</v>
      </c>
      <c r="T22" s="160">
        <v>0</v>
      </c>
      <c r="U22" s="161">
        <v>0</v>
      </c>
      <c r="V22" s="161">
        <v>0</v>
      </c>
      <c r="W22" s="149" t="s">
        <v>19</v>
      </c>
      <c r="X22" s="149" t="s">
        <v>5348</v>
      </c>
      <c r="Y22" s="149" t="s">
        <v>5347</v>
      </c>
      <c r="Z22" s="149" t="s">
        <v>386</v>
      </c>
      <c r="AA22" s="149" t="s">
        <v>5347</v>
      </c>
      <c r="AB22" s="149" t="s">
        <v>837</v>
      </c>
      <c r="AC22" s="149" t="s">
        <v>5347</v>
      </c>
      <c r="AD22" s="159">
        <v>0</v>
      </c>
      <c r="AE22" s="185">
        <v>0</v>
      </c>
      <c r="AG22" t="s">
        <v>814</v>
      </c>
      <c r="AH22" s="46">
        <f t="shared" si="0"/>
        <v>4</v>
      </c>
      <c r="AI22" s="46" t="str">
        <f t="shared" si="1"/>
        <v>-</v>
      </c>
      <c r="AJ22" s="12"/>
      <c r="AK22" s="41" t="str">
        <f t="shared" si="2"/>
        <v>YES</v>
      </c>
      <c r="AL22" s="38">
        <f t="shared" si="3"/>
        <v>2</v>
      </c>
      <c r="AM22" s="26" t="str">
        <f t="shared" si="4"/>
        <v/>
      </c>
      <c r="AN22" s="89" t="str">
        <f t="shared" si="5"/>
        <v/>
      </c>
      <c r="AO22" s="35">
        <f t="shared" si="6"/>
        <v>0</v>
      </c>
      <c r="AP22" s="26" t="str">
        <f t="shared" si="7"/>
        <v>X</v>
      </c>
      <c r="AQ22" s="28">
        <f t="shared" si="17"/>
        <v>1</v>
      </c>
      <c r="AR22" s="25" t="str">
        <f t="shared" si="8"/>
        <v/>
      </c>
      <c r="AS22" s="25" t="str">
        <f t="shared" si="9"/>
        <v/>
      </c>
      <c r="AT22" s="25" t="str">
        <f t="shared" si="10"/>
        <v/>
      </c>
      <c r="AU22" s="25" t="str">
        <f t="shared" si="11"/>
        <v/>
      </c>
      <c r="AV22" s="25">
        <f t="shared" si="12"/>
        <v>6</v>
      </c>
      <c r="AW22" s="65">
        <f t="shared" si="18"/>
        <v>0</v>
      </c>
      <c r="AX22" s="23"/>
      <c r="AY22" s="24">
        <f t="shared" ca="1" si="13"/>
        <v>-674</v>
      </c>
      <c r="AZ22" s="66">
        <f t="shared" ca="1" si="14"/>
        <v>0</v>
      </c>
      <c r="BA22" s="24" t="str">
        <f t="shared" ca="1" si="15"/>
        <v/>
      </c>
      <c r="BB22" s="87" t="str">
        <f t="shared" si="16"/>
        <v/>
      </c>
    </row>
    <row r="23" spans="1:54" ht="15" x14ac:dyDescent="0.2">
      <c r="A23" s="7">
        <v>22</v>
      </c>
      <c r="B23" s="149" t="s">
        <v>834</v>
      </c>
      <c r="C23" s="149" t="s">
        <v>835</v>
      </c>
      <c r="D23" s="149" t="s">
        <v>838</v>
      </c>
      <c r="E23" s="149" t="s">
        <v>325</v>
      </c>
      <c r="F23" s="158">
        <v>45460</v>
      </c>
      <c r="G23" s="149" t="s">
        <v>5347</v>
      </c>
      <c r="H23" s="149" t="s">
        <v>733</v>
      </c>
      <c r="I23" s="149" t="s">
        <v>156</v>
      </c>
      <c r="J23" s="158">
        <v>45457</v>
      </c>
      <c r="K23" s="158" t="s">
        <v>5347</v>
      </c>
      <c r="L23" s="149" t="s">
        <v>5347</v>
      </c>
      <c r="M23" s="158">
        <v>45461</v>
      </c>
      <c r="N23" s="159">
        <v>0</v>
      </c>
      <c r="O23" s="159">
        <v>0</v>
      </c>
      <c r="P23" s="149" t="s">
        <v>5347</v>
      </c>
      <c r="Q23" s="160">
        <v>2</v>
      </c>
      <c r="R23" s="160">
        <v>2</v>
      </c>
      <c r="S23" s="160">
        <v>2</v>
      </c>
      <c r="T23" s="160">
        <v>0</v>
      </c>
      <c r="U23" s="161">
        <v>0</v>
      </c>
      <c r="V23" s="161">
        <v>0</v>
      </c>
      <c r="W23" s="149" t="s">
        <v>19</v>
      </c>
      <c r="X23" s="149" t="s">
        <v>5348</v>
      </c>
      <c r="Y23" s="149" t="s">
        <v>5347</v>
      </c>
      <c r="Z23" s="149" t="s">
        <v>386</v>
      </c>
      <c r="AA23" s="149" t="s">
        <v>5347</v>
      </c>
      <c r="AB23" s="149" t="s">
        <v>837</v>
      </c>
      <c r="AC23" s="149" t="s">
        <v>5347</v>
      </c>
      <c r="AD23" s="159">
        <v>0</v>
      </c>
      <c r="AE23" s="185">
        <v>0</v>
      </c>
      <c r="AG23" t="s">
        <v>814</v>
      </c>
      <c r="AH23" s="46">
        <f t="shared" si="0"/>
        <v>4</v>
      </c>
      <c r="AI23" s="46" t="str">
        <f t="shared" si="1"/>
        <v>-</v>
      </c>
      <c r="AJ23" s="12"/>
      <c r="AK23" s="41" t="str">
        <f t="shared" si="2"/>
        <v>YES</v>
      </c>
      <c r="AL23" s="38">
        <f t="shared" si="3"/>
        <v>2</v>
      </c>
      <c r="AM23" s="26" t="str">
        <f t="shared" si="4"/>
        <v/>
      </c>
      <c r="AN23" s="89" t="str">
        <f t="shared" si="5"/>
        <v/>
      </c>
      <c r="AO23" s="35">
        <f t="shared" si="6"/>
        <v>0</v>
      </c>
      <c r="AP23" s="26" t="str">
        <f t="shared" si="7"/>
        <v>X</v>
      </c>
      <c r="AQ23" s="28">
        <f t="shared" si="17"/>
        <v>1</v>
      </c>
      <c r="AR23" s="25" t="str">
        <f t="shared" si="8"/>
        <v/>
      </c>
      <c r="AS23" s="25" t="str">
        <f t="shared" si="9"/>
        <v/>
      </c>
      <c r="AT23" s="25" t="str">
        <f t="shared" si="10"/>
        <v/>
      </c>
      <c r="AU23" s="25" t="str">
        <f t="shared" si="11"/>
        <v/>
      </c>
      <c r="AV23" s="25">
        <f t="shared" si="12"/>
        <v>6</v>
      </c>
      <c r="AW23" s="65">
        <f t="shared" si="18"/>
        <v>0</v>
      </c>
      <c r="AX23" s="23"/>
      <c r="AY23" s="24">
        <f t="shared" ca="1" si="13"/>
        <v>-674</v>
      </c>
      <c r="AZ23" s="66">
        <f t="shared" ca="1" si="14"/>
        <v>0</v>
      </c>
      <c r="BA23" s="24" t="str">
        <f t="shared" ca="1" si="15"/>
        <v/>
      </c>
      <c r="BB23" s="87" t="str">
        <f t="shared" si="16"/>
        <v/>
      </c>
    </row>
    <row r="24" spans="1:54" ht="15" x14ac:dyDescent="0.2">
      <c r="A24" s="7">
        <v>23</v>
      </c>
      <c r="B24" s="149" t="s">
        <v>822</v>
      </c>
      <c r="C24" s="149" t="s">
        <v>829</v>
      </c>
      <c r="D24" s="149" t="s">
        <v>838</v>
      </c>
      <c r="E24" s="149" t="s">
        <v>326</v>
      </c>
      <c r="F24" s="158">
        <v>45460</v>
      </c>
      <c r="G24" s="149" t="s">
        <v>5347</v>
      </c>
      <c r="H24" s="149" t="s">
        <v>733</v>
      </c>
      <c r="I24" s="149" t="s">
        <v>158</v>
      </c>
      <c r="J24" s="158">
        <v>45457</v>
      </c>
      <c r="K24" s="158" t="s">
        <v>5347</v>
      </c>
      <c r="L24" s="149" t="s">
        <v>5347</v>
      </c>
      <c r="M24" s="158">
        <v>45461</v>
      </c>
      <c r="N24" s="159">
        <v>0</v>
      </c>
      <c r="O24" s="159">
        <v>0</v>
      </c>
      <c r="P24" s="149" t="s">
        <v>5347</v>
      </c>
      <c r="Q24" s="160">
        <v>1</v>
      </c>
      <c r="R24" s="160">
        <v>1</v>
      </c>
      <c r="S24" s="160">
        <v>1</v>
      </c>
      <c r="T24" s="160">
        <v>0</v>
      </c>
      <c r="U24" s="161">
        <v>0</v>
      </c>
      <c r="V24" s="161">
        <v>0</v>
      </c>
      <c r="W24" s="149" t="s">
        <v>19</v>
      </c>
      <c r="X24" s="149" t="s">
        <v>5348</v>
      </c>
      <c r="Y24" s="149" t="s">
        <v>5347</v>
      </c>
      <c r="Z24" s="149" t="s">
        <v>386</v>
      </c>
      <c r="AA24" s="149" t="s">
        <v>5347</v>
      </c>
      <c r="AB24" s="149" t="s">
        <v>839</v>
      </c>
      <c r="AC24" s="149" t="s">
        <v>5347</v>
      </c>
      <c r="AD24" s="159">
        <v>0</v>
      </c>
      <c r="AE24" s="185">
        <v>0</v>
      </c>
      <c r="AG24" t="s">
        <v>814</v>
      </c>
      <c r="AH24" s="46">
        <f t="shared" si="0"/>
        <v>4</v>
      </c>
      <c r="AI24" s="46" t="str">
        <f t="shared" si="1"/>
        <v>-</v>
      </c>
      <c r="AJ24" s="12"/>
      <c r="AK24" s="41" t="str">
        <f t="shared" si="2"/>
        <v>YES</v>
      </c>
      <c r="AL24" s="38">
        <f t="shared" si="3"/>
        <v>1</v>
      </c>
      <c r="AM24" s="26" t="str">
        <f t="shared" si="4"/>
        <v/>
      </c>
      <c r="AN24" s="89" t="str">
        <f t="shared" si="5"/>
        <v/>
      </c>
      <c r="AO24" s="35">
        <f t="shared" si="6"/>
        <v>0</v>
      </c>
      <c r="AP24" s="26" t="str">
        <f t="shared" si="7"/>
        <v>X</v>
      </c>
      <c r="AQ24" s="28">
        <f t="shared" si="17"/>
        <v>1</v>
      </c>
      <c r="AR24" s="25" t="str">
        <f t="shared" si="8"/>
        <v/>
      </c>
      <c r="AS24" s="25" t="str">
        <f t="shared" si="9"/>
        <v/>
      </c>
      <c r="AT24" s="25" t="str">
        <f t="shared" si="10"/>
        <v/>
      </c>
      <c r="AU24" s="25" t="str">
        <f t="shared" si="11"/>
        <v/>
      </c>
      <c r="AV24" s="25">
        <f t="shared" si="12"/>
        <v>6</v>
      </c>
      <c r="AW24" s="65">
        <f t="shared" si="18"/>
        <v>0</v>
      </c>
      <c r="AX24" s="23"/>
      <c r="AY24" s="24">
        <f t="shared" ca="1" si="13"/>
        <v>-674</v>
      </c>
      <c r="AZ24" s="66">
        <f t="shared" ca="1" si="14"/>
        <v>0</v>
      </c>
      <c r="BA24" s="24" t="str">
        <f t="shared" ca="1" si="15"/>
        <v/>
      </c>
      <c r="BB24" s="87" t="str">
        <f t="shared" si="16"/>
        <v/>
      </c>
    </row>
    <row r="25" spans="1:54" ht="15" x14ac:dyDescent="0.2">
      <c r="A25" s="7">
        <v>24</v>
      </c>
      <c r="B25" s="149" t="s">
        <v>822</v>
      </c>
      <c r="C25" s="149" t="s">
        <v>829</v>
      </c>
      <c r="D25" s="149" t="s">
        <v>838</v>
      </c>
      <c r="E25" s="149" t="s">
        <v>329</v>
      </c>
      <c r="F25" s="158">
        <v>45460</v>
      </c>
      <c r="G25" s="149" t="s">
        <v>5347</v>
      </c>
      <c r="H25" s="149" t="s">
        <v>733</v>
      </c>
      <c r="I25" s="149" t="s">
        <v>157</v>
      </c>
      <c r="J25" s="158">
        <v>45457</v>
      </c>
      <c r="K25" s="158" t="s">
        <v>5347</v>
      </c>
      <c r="L25" s="149" t="s">
        <v>5347</v>
      </c>
      <c r="M25" s="158">
        <v>45461</v>
      </c>
      <c r="N25" s="159">
        <v>0</v>
      </c>
      <c r="O25" s="159">
        <v>0</v>
      </c>
      <c r="P25" s="149" t="s">
        <v>5347</v>
      </c>
      <c r="Q25" s="160">
        <v>1</v>
      </c>
      <c r="R25" s="160">
        <v>1</v>
      </c>
      <c r="S25" s="160">
        <v>1</v>
      </c>
      <c r="T25" s="160">
        <v>0</v>
      </c>
      <c r="U25" s="161">
        <v>0</v>
      </c>
      <c r="V25" s="161">
        <v>0</v>
      </c>
      <c r="W25" s="149" t="s">
        <v>19</v>
      </c>
      <c r="X25" s="149" t="s">
        <v>5348</v>
      </c>
      <c r="Y25" s="149" t="s">
        <v>5347</v>
      </c>
      <c r="Z25" s="149" t="s">
        <v>386</v>
      </c>
      <c r="AA25" s="149" t="s">
        <v>5347</v>
      </c>
      <c r="AB25" s="149" t="s">
        <v>840</v>
      </c>
      <c r="AC25" s="149" t="s">
        <v>5347</v>
      </c>
      <c r="AD25" s="159">
        <v>0</v>
      </c>
      <c r="AE25" s="185">
        <v>0</v>
      </c>
      <c r="AG25" t="s">
        <v>814</v>
      </c>
      <c r="AH25" s="46">
        <f t="shared" si="0"/>
        <v>4</v>
      </c>
      <c r="AI25" s="46" t="str">
        <f t="shared" si="1"/>
        <v>-</v>
      </c>
      <c r="AJ25" s="12"/>
      <c r="AK25" s="41" t="str">
        <f t="shared" si="2"/>
        <v>YES</v>
      </c>
      <c r="AL25" s="38">
        <f t="shared" si="3"/>
        <v>1</v>
      </c>
      <c r="AM25" s="26" t="str">
        <f t="shared" si="4"/>
        <v/>
      </c>
      <c r="AN25" s="89" t="str">
        <f t="shared" si="5"/>
        <v/>
      </c>
      <c r="AO25" s="35">
        <f t="shared" si="6"/>
        <v>0</v>
      </c>
      <c r="AP25" s="26" t="str">
        <f t="shared" si="7"/>
        <v>X</v>
      </c>
      <c r="AQ25" s="28">
        <f t="shared" si="17"/>
        <v>1</v>
      </c>
      <c r="AR25" s="25" t="str">
        <f t="shared" si="8"/>
        <v/>
      </c>
      <c r="AS25" s="25" t="str">
        <f t="shared" si="9"/>
        <v/>
      </c>
      <c r="AT25" s="25" t="str">
        <f t="shared" si="10"/>
        <v/>
      </c>
      <c r="AU25" s="25" t="str">
        <f t="shared" si="11"/>
        <v/>
      </c>
      <c r="AV25" s="25">
        <f t="shared" si="12"/>
        <v>6</v>
      </c>
      <c r="AW25" s="65">
        <f t="shared" si="18"/>
        <v>0</v>
      </c>
      <c r="AX25" s="23"/>
      <c r="AY25" s="24">
        <f t="shared" ca="1" si="13"/>
        <v>-674</v>
      </c>
      <c r="AZ25" s="66">
        <f t="shared" ca="1" si="14"/>
        <v>0</v>
      </c>
      <c r="BA25" s="24" t="str">
        <f t="shared" ca="1" si="15"/>
        <v/>
      </c>
      <c r="BB25" s="87" t="str">
        <f t="shared" si="16"/>
        <v/>
      </c>
    </row>
    <row r="26" spans="1:54" ht="15" x14ac:dyDescent="0.2">
      <c r="A26" s="7">
        <v>25</v>
      </c>
      <c r="B26" s="149" t="s">
        <v>822</v>
      </c>
      <c r="C26" s="149" t="s">
        <v>829</v>
      </c>
      <c r="D26" s="149" t="s">
        <v>838</v>
      </c>
      <c r="E26" s="149" t="s">
        <v>327</v>
      </c>
      <c r="F26" s="158">
        <v>45460</v>
      </c>
      <c r="G26" s="149" t="s">
        <v>5347</v>
      </c>
      <c r="H26" s="149" t="s">
        <v>733</v>
      </c>
      <c r="I26" s="149" t="s">
        <v>626</v>
      </c>
      <c r="J26" s="158">
        <v>45457</v>
      </c>
      <c r="K26" s="158" t="s">
        <v>5347</v>
      </c>
      <c r="L26" s="149" t="s">
        <v>5347</v>
      </c>
      <c r="M26" s="158">
        <v>45461</v>
      </c>
      <c r="N26" s="159">
        <v>0</v>
      </c>
      <c r="O26" s="159">
        <v>0</v>
      </c>
      <c r="P26" s="149" t="s">
        <v>5347</v>
      </c>
      <c r="Q26" s="160">
        <v>2</v>
      </c>
      <c r="R26" s="160">
        <v>2</v>
      </c>
      <c r="S26" s="160">
        <v>2</v>
      </c>
      <c r="T26" s="160">
        <v>0</v>
      </c>
      <c r="U26" s="161">
        <v>0</v>
      </c>
      <c r="V26" s="161">
        <v>0</v>
      </c>
      <c r="W26" s="149" t="s">
        <v>19</v>
      </c>
      <c r="X26" s="149" t="s">
        <v>5348</v>
      </c>
      <c r="Y26" s="149" t="s">
        <v>5347</v>
      </c>
      <c r="Z26" s="149" t="s">
        <v>386</v>
      </c>
      <c r="AA26" s="149" t="s">
        <v>5347</v>
      </c>
      <c r="AB26" s="149" t="s">
        <v>841</v>
      </c>
      <c r="AC26" s="149" t="s">
        <v>5347</v>
      </c>
      <c r="AD26" s="159">
        <v>0</v>
      </c>
      <c r="AE26" s="185">
        <v>0</v>
      </c>
      <c r="AG26" t="s">
        <v>814</v>
      </c>
      <c r="AH26" s="46">
        <f t="shared" si="0"/>
        <v>4</v>
      </c>
      <c r="AI26" s="46" t="str">
        <f t="shared" si="1"/>
        <v>-</v>
      </c>
      <c r="AJ26" s="12"/>
      <c r="AK26" s="41" t="str">
        <f t="shared" si="2"/>
        <v>YES</v>
      </c>
      <c r="AL26" s="38">
        <f t="shared" si="3"/>
        <v>2</v>
      </c>
      <c r="AM26" s="26" t="str">
        <f t="shared" si="4"/>
        <v/>
      </c>
      <c r="AN26" s="89" t="str">
        <f t="shared" si="5"/>
        <v/>
      </c>
      <c r="AO26" s="35">
        <f t="shared" si="6"/>
        <v>0</v>
      </c>
      <c r="AP26" s="26" t="str">
        <f t="shared" si="7"/>
        <v>X</v>
      </c>
      <c r="AQ26" s="28">
        <f t="shared" si="17"/>
        <v>1</v>
      </c>
      <c r="AR26" s="25" t="str">
        <f t="shared" si="8"/>
        <v/>
      </c>
      <c r="AS26" s="25" t="str">
        <f t="shared" si="9"/>
        <v/>
      </c>
      <c r="AT26" s="25" t="str">
        <f t="shared" si="10"/>
        <v/>
      </c>
      <c r="AU26" s="25" t="str">
        <f t="shared" si="11"/>
        <v/>
      </c>
      <c r="AV26" s="25">
        <f t="shared" si="12"/>
        <v>6</v>
      </c>
      <c r="AW26" s="65">
        <f t="shared" si="18"/>
        <v>0</v>
      </c>
      <c r="AX26" s="23"/>
      <c r="AY26" s="24">
        <f t="shared" ca="1" si="13"/>
        <v>-674</v>
      </c>
      <c r="AZ26" s="66">
        <f t="shared" ca="1" si="14"/>
        <v>0</v>
      </c>
      <c r="BA26" s="24" t="str">
        <f t="shared" ca="1" si="15"/>
        <v/>
      </c>
      <c r="BB26" s="87" t="str">
        <f t="shared" si="16"/>
        <v/>
      </c>
    </row>
    <row r="27" spans="1:54" ht="15" x14ac:dyDescent="0.2">
      <c r="A27" s="7">
        <v>26</v>
      </c>
      <c r="B27" s="149" t="s">
        <v>822</v>
      </c>
      <c r="C27" s="149" t="s">
        <v>829</v>
      </c>
      <c r="D27" s="149" t="s">
        <v>838</v>
      </c>
      <c r="E27" s="149" t="s">
        <v>330</v>
      </c>
      <c r="F27" s="158">
        <v>45460</v>
      </c>
      <c r="G27" s="149" t="s">
        <v>5347</v>
      </c>
      <c r="H27" s="149" t="s">
        <v>733</v>
      </c>
      <c r="I27" s="149" t="s">
        <v>842</v>
      </c>
      <c r="J27" s="158">
        <v>45457</v>
      </c>
      <c r="K27" s="158" t="s">
        <v>5347</v>
      </c>
      <c r="L27" s="149" t="s">
        <v>5347</v>
      </c>
      <c r="M27" s="158">
        <v>45461</v>
      </c>
      <c r="N27" s="159">
        <v>0</v>
      </c>
      <c r="O27" s="159">
        <v>0</v>
      </c>
      <c r="P27" s="149" t="s">
        <v>5347</v>
      </c>
      <c r="Q27" s="160">
        <v>2</v>
      </c>
      <c r="R27" s="160">
        <v>2</v>
      </c>
      <c r="S27" s="160">
        <v>2</v>
      </c>
      <c r="T27" s="160">
        <v>0</v>
      </c>
      <c r="U27" s="161">
        <v>0</v>
      </c>
      <c r="V27" s="161">
        <v>0</v>
      </c>
      <c r="W27" s="149" t="s">
        <v>19</v>
      </c>
      <c r="X27" s="149" t="s">
        <v>5348</v>
      </c>
      <c r="Y27" s="149" t="s">
        <v>5347</v>
      </c>
      <c r="Z27" s="149" t="s">
        <v>386</v>
      </c>
      <c r="AA27" s="149" t="s">
        <v>5347</v>
      </c>
      <c r="AB27" s="149" t="s">
        <v>843</v>
      </c>
      <c r="AC27" s="149" t="s">
        <v>5347</v>
      </c>
      <c r="AD27" s="159">
        <v>0</v>
      </c>
      <c r="AE27" s="185">
        <v>0</v>
      </c>
      <c r="AG27" t="s">
        <v>814</v>
      </c>
      <c r="AH27" s="46">
        <f t="shared" si="0"/>
        <v>4</v>
      </c>
      <c r="AI27" s="46" t="str">
        <f t="shared" si="1"/>
        <v>-</v>
      </c>
      <c r="AJ27" s="12"/>
      <c r="AK27" s="41" t="str">
        <f t="shared" si="2"/>
        <v>YES</v>
      </c>
      <c r="AL27" s="38">
        <f t="shared" si="3"/>
        <v>2</v>
      </c>
      <c r="AM27" s="26" t="str">
        <f t="shared" si="4"/>
        <v/>
      </c>
      <c r="AN27" s="89" t="str">
        <f t="shared" si="5"/>
        <v/>
      </c>
      <c r="AO27" s="35">
        <f t="shared" si="6"/>
        <v>0</v>
      </c>
      <c r="AP27" s="26" t="str">
        <f t="shared" si="7"/>
        <v>X</v>
      </c>
      <c r="AQ27" s="28">
        <f t="shared" si="17"/>
        <v>1</v>
      </c>
      <c r="AR27" s="25" t="str">
        <f t="shared" si="8"/>
        <v/>
      </c>
      <c r="AS27" s="25" t="str">
        <f t="shared" si="9"/>
        <v/>
      </c>
      <c r="AT27" s="25" t="str">
        <f t="shared" si="10"/>
        <v/>
      </c>
      <c r="AU27" s="25" t="str">
        <f t="shared" si="11"/>
        <v/>
      </c>
      <c r="AV27" s="25">
        <f t="shared" si="12"/>
        <v>6</v>
      </c>
      <c r="AW27" s="65">
        <f t="shared" si="18"/>
        <v>0</v>
      </c>
      <c r="AX27" s="23"/>
      <c r="AY27" s="24">
        <f t="shared" ca="1" si="13"/>
        <v>-674</v>
      </c>
      <c r="AZ27" s="66">
        <f t="shared" ca="1" si="14"/>
        <v>0</v>
      </c>
      <c r="BA27" s="24" t="str">
        <f t="shared" ca="1" si="15"/>
        <v/>
      </c>
      <c r="BB27" s="87" t="str">
        <f t="shared" si="16"/>
        <v/>
      </c>
    </row>
    <row r="28" spans="1:54" ht="15" x14ac:dyDescent="0.2">
      <c r="A28" s="7">
        <v>27</v>
      </c>
      <c r="B28" s="149" t="s">
        <v>834</v>
      </c>
      <c r="C28" s="149" t="s">
        <v>835</v>
      </c>
      <c r="D28" s="149" t="s">
        <v>838</v>
      </c>
      <c r="E28" s="149" t="s">
        <v>328</v>
      </c>
      <c r="F28" s="158">
        <v>45460</v>
      </c>
      <c r="G28" s="149" t="s">
        <v>5347</v>
      </c>
      <c r="H28" s="149" t="s">
        <v>733</v>
      </c>
      <c r="I28" s="149" t="s">
        <v>844</v>
      </c>
      <c r="J28" s="158">
        <v>45457</v>
      </c>
      <c r="K28" s="158" t="s">
        <v>5347</v>
      </c>
      <c r="L28" s="149" t="s">
        <v>5347</v>
      </c>
      <c r="M28" s="158">
        <v>45461</v>
      </c>
      <c r="N28" s="159">
        <v>0</v>
      </c>
      <c r="O28" s="159">
        <v>0</v>
      </c>
      <c r="P28" s="149" t="s">
        <v>5347</v>
      </c>
      <c r="Q28" s="160">
        <v>1</v>
      </c>
      <c r="R28" s="160">
        <v>1</v>
      </c>
      <c r="S28" s="160">
        <v>1</v>
      </c>
      <c r="T28" s="160">
        <v>0</v>
      </c>
      <c r="U28" s="161">
        <v>0</v>
      </c>
      <c r="V28" s="161">
        <v>0</v>
      </c>
      <c r="W28" s="149" t="s">
        <v>19</v>
      </c>
      <c r="X28" s="149" t="s">
        <v>5348</v>
      </c>
      <c r="Y28" s="149" t="s">
        <v>5347</v>
      </c>
      <c r="Z28" s="149" t="s">
        <v>386</v>
      </c>
      <c r="AA28" s="149" t="s">
        <v>5347</v>
      </c>
      <c r="AB28" s="149" t="s">
        <v>845</v>
      </c>
      <c r="AC28" s="149" t="s">
        <v>5347</v>
      </c>
      <c r="AD28" s="159">
        <v>0</v>
      </c>
      <c r="AE28" s="185">
        <v>0</v>
      </c>
      <c r="AG28" t="s">
        <v>814</v>
      </c>
      <c r="AH28" s="46">
        <f t="shared" si="0"/>
        <v>4</v>
      </c>
      <c r="AI28" s="46" t="str">
        <f t="shared" si="1"/>
        <v>-</v>
      </c>
      <c r="AJ28" s="12"/>
      <c r="AK28" s="41" t="str">
        <f t="shared" si="2"/>
        <v>YES</v>
      </c>
      <c r="AL28" s="38">
        <f t="shared" si="3"/>
        <v>1</v>
      </c>
      <c r="AM28" s="26" t="str">
        <f t="shared" si="4"/>
        <v/>
      </c>
      <c r="AN28" s="89" t="str">
        <f t="shared" si="5"/>
        <v/>
      </c>
      <c r="AO28" s="35">
        <f t="shared" si="6"/>
        <v>0</v>
      </c>
      <c r="AP28" s="26" t="str">
        <f t="shared" si="7"/>
        <v>X</v>
      </c>
      <c r="AQ28" s="28">
        <f t="shared" si="17"/>
        <v>1</v>
      </c>
      <c r="AR28" s="25" t="str">
        <f t="shared" si="8"/>
        <v/>
      </c>
      <c r="AS28" s="25" t="str">
        <f t="shared" si="9"/>
        <v/>
      </c>
      <c r="AT28" s="25" t="str">
        <f t="shared" si="10"/>
        <v/>
      </c>
      <c r="AU28" s="25" t="str">
        <f t="shared" si="11"/>
        <v/>
      </c>
      <c r="AV28" s="25">
        <f t="shared" si="12"/>
        <v>6</v>
      </c>
      <c r="AW28" s="65">
        <f t="shared" si="18"/>
        <v>0</v>
      </c>
      <c r="AX28" s="23"/>
      <c r="AY28" s="24">
        <f t="shared" ca="1" si="13"/>
        <v>-674</v>
      </c>
      <c r="AZ28" s="66">
        <f t="shared" ca="1" si="14"/>
        <v>0</v>
      </c>
      <c r="BA28" s="24" t="str">
        <f t="shared" ca="1" si="15"/>
        <v/>
      </c>
      <c r="BB28" s="87" t="str">
        <f t="shared" si="16"/>
        <v/>
      </c>
    </row>
    <row r="29" spans="1:54" ht="15" x14ac:dyDescent="0.2">
      <c r="A29" s="7">
        <v>28</v>
      </c>
      <c r="B29" s="149" t="s">
        <v>822</v>
      </c>
      <c r="C29" s="149" t="s">
        <v>829</v>
      </c>
      <c r="D29" s="149" t="s">
        <v>838</v>
      </c>
      <c r="E29" s="149" t="s">
        <v>333</v>
      </c>
      <c r="F29" s="158">
        <v>45460</v>
      </c>
      <c r="G29" s="149" t="s">
        <v>5347</v>
      </c>
      <c r="H29" s="149" t="s">
        <v>733</v>
      </c>
      <c r="I29" s="149" t="s">
        <v>846</v>
      </c>
      <c r="J29" s="158">
        <v>45457</v>
      </c>
      <c r="K29" s="158" t="s">
        <v>5347</v>
      </c>
      <c r="L29" s="149" t="s">
        <v>5347</v>
      </c>
      <c r="M29" s="158">
        <v>45461</v>
      </c>
      <c r="N29" s="159">
        <v>0</v>
      </c>
      <c r="O29" s="159">
        <v>0</v>
      </c>
      <c r="P29" s="149" t="s">
        <v>5347</v>
      </c>
      <c r="Q29" s="160">
        <v>1</v>
      </c>
      <c r="R29" s="160">
        <v>1</v>
      </c>
      <c r="S29" s="160">
        <v>1</v>
      </c>
      <c r="T29" s="160">
        <v>0</v>
      </c>
      <c r="U29" s="161">
        <v>0</v>
      </c>
      <c r="V29" s="161">
        <v>0</v>
      </c>
      <c r="W29" s="149" t="s">
        <v>19</v>
      </c>
      <c r="X29" s="149" t="s">
        <v>5348</v>
      </c>
      <c r="Y29" s="149" t="s">
        <v>5347</v>
      </c>
      <c r="Z29" s="149" t="s">
        <v>386</v>
      </c>
      <c r="AA29" s="149" t="s">
        <v>5347</v>
      </c>
      <c r="AB29" s="149" t="s">
        <v>847</v>
      </c>
      <c r="AC29" s="149" t="s">
        <v>5347</v>
      </c>
      <c r="AD29" s="159">
        <v>0</v>
      </c>
      <c r="AE29" s="185">
        <v>0</v>
      </c>
      <c r="AG29" t="s">
        <v>814</v>
      </c>
      <c r="AH29" s="46">
        <f t="shared" si="0"/>
        <v>4</v>
      </c>
      <c r="AI29" s="46" t="str">
        <f t="shared" si="1"/>
        <v>-</v>
      </c>
      <c r="AJ29" s="12"/>
      <c r="AK29" s="41" t="str">
        <f t="shared" si="2"/>
        <v>YES</v>
      </c>
      <c r="AL29" s="38">
        <f t="shared" si="3"/>
        <v>1</v>
      </c>
      <c r="AM29" s="26" t="str">
        <f t="shared" si="4"/>
        <v/>
      </c>
      <c r="AN29" s="89" t="str">
        <f t="shared" si="5"/>
        <v/>
      </c>
      <c r="AO29" s="35">
        <f t="shared" si="6"/>
        <v>0</v>
      </c>
      <c r="AP29" s="26" t="str">
        <f t="shared" si="7"/>
        <v>X</v>
      </c>
      <c r="AQ29" s="28">
        <f t="shared" si="17"/>
        <v>1</v>
      </c>
      <c r="AR29" s="25" t="str">
        <f t="shared" si="8"/>
        <v/>
      </c>
      <c r="AS29" s="25" t="str">
        <f t="shared" si="9"/>
        <v/>
      </c>
      <c r="AT29" s="25" t="str">
        <f t="shared" si="10"/>
        <v/>
      </c>
      <c r="AU29" s="25" t="str">
        <f t="shared" si="11"/>
        <v/>
      </c>
      <c r="AV29" s="25">
        <f t="shared" si="12"/>
        <v>6</v>
      </c>
      <c r="AW29" s="65">
        <f t="shared" si="18"/>
        <v>0</v>
      </c>
      <c r="AX29" s="23"/>
      <c r="AY29" s="24">
        <f t="shared" ca="1" si="13"/>
        <v>-674</v>
      </c>
      <c r="AZ29" s="66">
        <f t="shared" ca="1" si="14"/>
        <v>0</v>
      </c>
      <c r="BA29" s="24" t="str">
        <f t="shared" ca="1" si="15"/>
        <v/>
      </c>
      <c r="BB29" s="87" t="str">
        <f t="shared" si="16"/>
        <v/>
      </c>
    </row>
    <row r="30" spans="1:54" ht="15" x14ac:dyDescent="0.2">
      <c r="A30" s="7">
        <v>29</v>
      </c>
      <c r="B30" s="149" t="s">
        <v>834</v>
      </c>
      <c r="C30" s="149" t="s">
        <v>835</v>
      </c>
      <c r="D30" s="149" t="s">
        <v>838</v>
      </c>
      <c r="E30" s="149" t="s">
        <v>331</v>
      </c>
      <c r="F30" s="158">
        <v>45460</v>
      </c>
      <c r="G30" s="149" t="s">
        <v>5347</v>
      </c>
      <c r="H30" s="149" t="s">
        <v>733</v>
      </c>
      <c r="I30" s="149" t="s">
        <v>848</v>
      </c>
      <c r="J30" s="158">
        <v>45457</v>
      </c>
      <c r="K30" s="158" t="s">
        <v>5347</v>
      </c>
      <c r="L30" s="149" t="s">
        <v>5347</v>
      </c>
      <c r="M30" s="158">
        <v>45461</v>
      </c>
      <c r="N30" s="159">
        <v>0</v>
      </c>
      <c r="O30" s="159">
        <v>0</v>
      </c>
      <c r="P30" s="149" t="s">
        <v>5347</v>
      </c>
      <c r="Q30" s="160">
        <v>2</v>
      </c>
      <c r="R30" s="160">
        <v>2</v>
      </c>
      <c r="S30" s="160">
        <v>2</v>
      </c>
      <c r="T30" s="160">
        <v>0</v>
      </c>
      <c r="U30" s="161">
        <v>0</v>
      </c>
      <c r="V30" s="161">
        <v>0</v>
      </c>
      <c r="W30" s="149" t="s">
        <v>19</v>
      </c>
      <c r="X30" s="149" t="s">
        <v>5348</v>
      </c>
      <c r="Y30" s="149" t="s">
        <v>5347</v>
      </c>
      <c r="Z30" s="149" t="s">
        <v>386</v>
      </c>
      <c r="AA30" s="149" t="s">
        <v>5347</v>
      </c>
      <c r="AB30" s="149" t="s">
        <v>849</v>
      </c>
      <c r="AC30" s="149" t="s">
        <v>5347</v>
      </c>
      <c r="AD30" s="159">
        <v>0</v>
      </c>
      <c r="AE30" s="185">
        <v>0</v>
      </c>
      <c r="AG30" t="s">
        <v>814</v>
      </c>
      <c r="AH30" s="46">
        <f t="shared" si="0"/>
        <v>4</v>
      </c>
      <c r="AI30" s="46" t="str">
        <f t="shared" si="1"/>
        <v>-</v>
      </c>
      <c r="AJ30" s="12"/>
      <c r="AK30" s="41" t="str">
        <f t="shared" si="2"/>
        <v>YES</v>
      </c>
      <c r="AL30" s="38">
        <f t="shared" si="3"/>
        <v>2</v>
      </c>
      <c r="AM30" s="26" t="str">
        <f t="shared" si="4"/>
        <v/>
      </c>
      <c r="AN30" s="89" t="str">
        <f t="shared" si="5"/>
        <v/>
      </c>
      <c r="AO30" s="35">
        <f t="shared" si="6"/>
        <v>0</v>
      </c>
      <c r="AP30" s="26" t="str">
        <f t="shared" si="7"/>
        <v>X</v>
      </c>
      <c r="AQ30" s="28">
        <f t="shared" si="17"/>
        <v>1</v>
      </c>
      <c r="AR30" s="25" t="str">
        <f t="shared" si="8"/>
        <v/>
      </c>
      <c r="AS30" s="25" t="str">
        <f t="shared" si="9"/>
        <v/>
      </c>
      <c r="AT30" s="25" t="str">
        <f t="shared" si="10"/>
        <v/>
      </c>
      <c r="AU30" s="25" t="str">
        <f t="shared" si="11"/>
        <v/>
      </c>
      <c r="AV30" s="25">
        <f t="shared" si="12"/>
        <v>6</v>
      </c>
      <c r="AW30" s="65">
        <f t="shared" si="18"/>
        <v>0</v>
      </c>
      <c r="AX30" s="23"/>
      <c r="AY30" s="24">
        <f t="shared" ca="1" si="13"/>
        <v>-674</v>
      </c>
      <c r="AZ30" s="66">
        <f t="shared" ca="1" si="14"/>
        <v>0</v>
      </c>
      <c r="BA30" s="24" t="str">
        <f t="shared" ca="1" si="15"/>
        <v/>
      </c>
      <c r="BB30" s="87" t="str">
        <f t="shared" si="16"/>
        <v/>
      </c>
    </row>
    <row r="31" spans="1:54" ht="15" x14ac:dyDescent="0.2">
      <c r="A31" s="7">
        <v>30</v>
      </c>
      <c r="B31" s="149" t="s">
        <v>834</v>
      </c>
      <c r="C31" s="149" t="s">
        <v>835</v>
      </c>
      <c r="D31" s="149" t="s">
        <v>838</v>
      </c>
      <c r="E31" s="149" t="s">
        <v>334</v>
      </c>
      <c r="F31" s="158">
        <v>45460</v>
      </c>
      <c r="G31" s="149" t="s">
        <v>5347</v>
      </c>
      <c r="H31" s="149" t="s">
        <v>733</v>
      </c>
      <c r="I31" s="149" t="s">
        <v>850</v>
      </c>
      <c r="J31" s="158">
        <v>45457</v>
      </c>
      <c r="K31" s="158" t="s">
        <v>5347</v>
      </c>
      <c r="L31" s="149" t="s">
        <v>5347</v>
      </c>
      <c r="M31" s="158">
        <v>45461</v>
      </c>
      <c r="N31" s="159">
        <v>0</v>
      </c>
      <c r="O31" s="159">
        <v>0</v>
      </c>
      <c r="P31" s="149" t="s">
        <v>5347</v>
      </c>
      <c r="Q31" s="160">
        <v>2</v>
      </c>
      <c r="R31" s="160">
        <v>2</v>
      </c>
      <c r="S31" s="160">
        <v>2</v>
      </c>
      <c r="T31" s="160">
        <v>0</v>
      </c>
      <c r="U31" s="161">
        <v>0</v>
      </c>
      <c r="V31" s="161">
        <v>0</v>
      </c>
      <c r="W31" s="149" t="s">
        <v>19</v>
      </c>
      <c r="X31" s="149" t="s">
        <v>5348</v>
      </c>
      <c r="Y31" s="149" t="s">
        <v>5347</v>
      </c>
      <c r="Z31" s="149" t="s">
        <v>386</v>
      </c>
      <c r="AA31" s="149" t="s">
        <v>5347</v>
      </c>
      <c r="AB31" s="149" t="s">
        <v>851</v>
      </c>
      <c r="AC31" s="149" t="s">
        <v>5347</v>
      </c>
      <c r="AD31" s="159">
        <v>0</v>
      </c>
      <c r="AE31" s="185">
        <v>0</v>
      </c>
      <c r="AG31" t="s">
        <v>814</v>
      </c>
      <c r="AH31" s="46">
        <f t="shared" si="0"/>
        <v>4</v>
      </c>
      <c r="AI31" s="46" t="str">
        <f t="shared" si="1"/>
        <v>-</v>
      </c>
      <c r="AJ31" s="12"/>
      <c r="AK31" s="41" t="str">
        <f t="shared" si="2"/>
        <v>YES</v>
      </c>
      <c r="AL31" s="38">
        <f t="shared" si="3"/>
        <v>2</v>
      </c>
      <c r="AM31" s="26" t="str">
        <f t="shared" si="4"/>
        <v/>
      </c>
      <c r="AN31" s="89" t="str">
        <f t="shared" si="5"/>
        <v/>
      </c>
      <c r="AO31" s="35">
        <f t="shared" si="6"/>
        <v>0</v>
      </c>
      <c r="AP31" s="26" t="str">
        <f t="shared" si="7"/>
        <v>X</v>
      </c>
      <c r="AQ31" s="28">
        <f t="shared" si="17"/>
        <v>1</v>
      </c>
      <c r="AR31" s="25" t="str">
        <f t="shared" si="8"/>
        <v/>
      </c>
      <c r="AS31" s="25" t="str">
        <f t="shared" si="9"/>
        <v/>
      </c>
      <c r="AT31" s="25" t="str">
        <f t="shared" si="10"/>
        <v/>
      </c>
      <c r="AU31" s="25" t="str">
        <f t="shared" si="11"/>
        <v/>
      </c>
      <c r="AV31" s="25">
        <f t="shared" si="12"/>
        <v>6</v>
      </c>
      <c r="AW31" s="65">
        <f t="shared" si="18"/>
        <v>0</v>
      </c>
      <c r="AX31" s="23"/>
      <c r="AY31" s="24">
        <f t="shared" ca="1" si="13"/>
        <v>-674</v>
      </c>
      <c r="AZ31" s="66">
        <f t="shared" ca="1" si="14"/>
        <v>0</v>
      </c>
      <c r="BA31" s="24" t="str">
        <f t="shared" ca="1" si="15"/>
        <v/>
      </c>
      <c r="BB31" s="87" t="str">
        <f t="shared" si="16"/>
        <v/>
      </c>
    </row>
    <row r="32" spans="1:54" ht="15" x14ac:dyDescent="0.2">
      <c r="A32" s="7">
        <v>31</v>
      </c>
      <c r="B32" s="149" t="s">
        <v>834</v>
      </c>
      <c r="C32" s="149" t="s">
        <v>835</v>
      </c>
      <c r="D32" s="149" t="s">
        <v>838</v>
      </c>
      <c r="E32" s="149" t="s">
        <v>15</v>
      </c>
      <c r="F32" s="158">
        <v>45460</v>
      </c>
      <c r="G32" s="149" t="s">
        <v>5347</v>
      </c>
      <c r="H32" s="149" t="s">
        <v>733</v>
      </c>
      <c r="I32" s="149" t="s">
        <v>852</v>
      </c>
      <c r="J32" s="158">
        <v>45457</v>
      </c>
      <c r="K32" s="158" t="s">
        <v>5347</v>
      </c>
      <c r="L32" s="149" t="s">
        <v>5347</v>
      </c>
      <c r="M32" s="158">
        <v>45461</v>
      </c>
      <c r="N32" s="159">
        <v>0</v>
      </c>
      <c r="O32" s="159">
        <v>0</v>
      </c>
      <c r="P32" s="149" t="s">
        <v>5347</v>
      </c>
      <c r="Q32" s="160">
        <v>9</v>
      </c>
      <c r="R32" s="160">
        <v>9</v>
      </c>
      <c r="S32" s="160">
        <v>9</v>
      </c>
      <c r="T32" s="160">
        <v>0</v>
      </c>
      <c r="U32" s="161">
        <v>0</v>
      </c>
      <c r="V32" s="161">
        <v>0</v>
      </c>
      <c r="W32" s="149" t="s">
        <v>19</v>
      </c>
      <c r="X32" s="149" t="s">
        <v>5348</v>
      </c>
      <c r="Y32" s="149" t="s">
        <v>5347</v>
      </c>
      <c r="Z32" s="149" t="s">
        <v>386</v>
      </c>
      <c r="AA32" s="149" t="s">
        <v>5347</v>
      </c>
      <c r="AB32" s="149" t="s">
        <v>853</v>
      </c>
      <c r="AC32" s="149" t="s">
        <v>5347</v>
      </c>
      <c r="AD32" s="159">
        <v>0</v>
      </c>
      <c r="AE32" s="185">
        <v>0</v>
      </c>
      <c r="AG32" t="s">
        <v>814</v>
      </c>
      <c r="AH32" s="46">
        <f t="shared" si="0"/>
        <v>4</v>
      </c>
      <c r="AI32" s="46" t="str">
        <f t="shared" si="1"/>
        <v>-</v>
      </c>
      <c r="AJ32" s="12"/>
      <c r="AK32" s="41" t="str">
        <f t="shared" si="2"/>
        <v>YES</v>
      </c>
      <c r="AL32" s="38">
        <f t="shared" si="3"/>
        <v>9</v>
      </c>
      <c r="AM32" s="26" t="str">
        <f t="shared" si="4"/>
        <v/>
      </c>
      <c r="AN32" s="89" t="str">
        <f t="shared" si="5"/>
        <v/>
      </c>
      <c r="AO32" s="35">
        <f t="shared" si="6"/>
        <v>0</v>
      </c>
      <c r="AP32" s="26" t="str">
        <f t="shared" si="7"/>
        <v>X</v>
      </c>
      <c r="AQ32" s="28">
        <f t="shared" si="17"/>
        <v>1</v>
      </c>
      <c r="AR32" s="25" t="str">
        <f t="shared" si="8"/>
        <v/>
      </c>
      <c r="AS32" s="25" t="str">
        <f t="shared" si="9"/>
        <v/>
      </c>
      <c r="AT32" s="25" t="str">
        <f t="shared" si="10"/>
        <v/>
      </c>
      <c r="AU32" s="25" t="str">
        <f t="shared" si="11"/>
        <v/>
      </c>
      <c r="AV32" s="25">
        <f t="shared" si="12"/>
        <v>6</v>
      </c>
      <c r="AW32" s="65">
        <f t="shared" si="18"/>
        <v>0</v>
      </c>
      <c r="AX32" s="23"/>
      <c r="AY32" s="24">
        <f t="shared" ca="1" si="13"/>
        <v>-674</v>
      </c>
      <c r="AZ32" s="66">
        <f t="shared" ca="1" si="14"/>
        <v>0</v>
      </c>
      <c r="BA32" s="24" t="str">
        <f t="shared" ca="1" si="15"/>
        <v/>
      </c>
      <c r="BB32" s="87" t="str">
        <f t="shared" si="16"/>
        <v/>
      </c>
    </row>
    <row r="33" spans="1:54" ht="15" x14ac:dyDescent="0.2">
      <c r="A33" s="7">
        <v>32</v>
      </c>
      <c r="B33" s="149" t="s">
        <v>834</v>
      </c>
      <c r="C33" s="149" t="s">
        <v>835</v>
      </c>
      <c r="D33" s="149" t="s">
        <v>838</v>
      </c>
      <c r="E33" s="149" t="s">
        <v>335</v>
      </c>
      <c r="F33" s="158">
        <v>45460</v>
      </c>
      <c r="G33" s="149" t="s">
        <v>5347</v>
      </c>
      <c r="H33" s="149" t="s">
        <v>733</v>
      </c>
      <c r="I33" s="149" t="s">
        <v>854</v>
      </c>
      <c r="J33" s="158">
        <v>45457</v>
      </c>
      <c r="K33" s="158" t="s">
        <v>5347</v>
      </c>
      <c r="L33" s="149" t="s">
        <v>5347</v>
      </c>
      <c r="M33" s="158">
        <v>45461</v>
      </c>
      <c r="N33" s="159">
        <v>0</v>
      </c>
      <c r="O33" s="159">
        <v>0</v>
      </c>
      <c r="P33" s="149" t="s">
        <v>5347</v>
      </c>
      <c r="Q33" s="160">
        <v>9</v>
      </c>
      <c r="R33" s="160">
        <v>9</v>
      </c>
      <c r="S33" s="160">
        <v>9</v>
      </c>
      <c r="T33" s="160">
        <v>0</v>
      </c>
      <c r="U33" s="161">
        <v>0</v>
      </c>
      <c r="V33" s="161">
        <v>0</v>
      </c>
      <c r="W33" s="149" t="s">
        <v>19</v>
      </c>
      <c r="X33" s="149" t="s">
        <v>5348</v>
      </c>
      <c r="Y33" s="149" t="s">
        <v>5347</v>
      </c>
      <c r="Z33" s="149" t="s">
        <v>386</v>
      </c>
      <c r="AA33" s="149" t="s">
        <v>5347</v>
      </c>
      <c r="AB33" s="149" t="s">
        <v>855</v>
      </c>
      <c r="AC33" s="149" t="s">
        <v>5347</v>
      </c>
      <c r="AD33" s="159">
        <v>0</v>
      </c>
      <c r="AE33" s="185">
        <v>0</v>
      </c>
      <c r="AG33" t="s">
        <v>814</v>
      </c>
      <c r="AH33" s="46">
        <f t="shared" si="0"/>
        <v>4</v>
      </c>
      <c r="AI33" s="46" t="str">
        <f t="shared" si="1"/>
        <v>-</v>
      </c>
      <c r="AJ33" s="12"/>
      <c r="AK33" s="41" t="str">
        <f t="shared" si="2"/>
        <v>YES</v>
      </c>
      <c r="AL33" s="38">
        <f t="shared" si="3"/>
        <v>9</v>
      </c>
      <c r="AM33" s="26" t="str">
        <f t="shared" si="4"/>
        <v/>
      </c>
      <c r="AN33" s="89" t="str">
        <f t="shared" si="5"/>
        <v/>
      </c>
      <c r="AO33" s="35">
        <f t="shared" si="6"/>
        <v>0</v>
      </c>
      <c r="AP33" s="26" t="str">
        <f t="shared" si="7"/>
        <v>X</v>
      </c>
      <c r="AQ33" s="28">
        <f t="shared" si="17"/>
        <v>1</v>
      </c>
      <c r="AR33" s="25" t="str">
        <f t="shared" si="8"/>
        <v/>
      </c>
      <c r="AS33" s="25" t="str">
        <f t="shared" si="9"/>
        <v/>
      </c>
      <c r="AT33" s="25" t="str">
        <f t="shared" si="10"/>
        <v/>
      </c>
      <c r="AU33" s="25" t="str">
        <f t="shared" si="11"/>
        <v/>
      </c>
      <c r="AV33" s="25">
        <f t="shared" si="12"/>
        <v>6</v>
      </c>
      <c r="AW33" s="65">
        <f t="shared" si="18"/>
        <v>0</v>
      </c>
      <c r="AX33" s="23"/>
      <c r="AY33" s="24">
        <f t="shared" ca="1" si="13"/>
        <v>-674</v>
      </c>
      <c r="AZ33" s="66">
        <f t="shared" ca="1" si="14"/>
        <v>0</v>
      </c>
      <c r="BA33" s="24" t="str">
        <f t="shared" ca="1" si="15"/>
        <v/>
      </c>
      <c r="BB33" s="87" t="str">
        <f t="shared" si="16"/>
        <v/>
      </c>
    </row>
    <row r="34" spans="1:54" ht="15" x14ac:dyDescent="0.2">
      <c r="A34" s="7">
        <v>33</v>
      </c>
      <c r="B34" s="149" t="s">
        <v>834</v>
      </c>
      <c r="C34" s="149" t="s">
        <v>835</v>
      </c>
      <c r="D34" s="149" t="s">
        <v>838</v>
      </c>
      <c r="E34" s="149" t="s">
        <v>336</v>
      </c>
      <c r="F34" s="158">
        <v>45460</v>
      </c>
      <c r="G34" s="149" t="s">
        <v>5347</v>
      </c>
      <c r="H34" s="149" t="s">
        <v>733</v>
      </c>
      <c r="I34" s="149" t="s">
        <v>856</v>
      </c>
      <c r="J34" s="158">
        <v>45457</v>
      </c>
      <c r="K34" s="158" t="s">
        <v>5347</v>
      </c>
      <c r="L34" s="149" t="s">
        <v>5347</v>
      </c>
      <c r="M34" s="158">
        <v>45461</v>
      </c>
      <c r="N34" s="159">
        <v>0</v>
      </c>
      <c r="O34" s="159">
        <v>0</v>
      </c>
      <c r="P34" s="149" t="s">
        <v>5347</v>
      </c>
      <c r="Q34" s="160">
        <v>29</v>
      </c>
      <c r="R34" s="160">
        <v>29</v>
      </c>
      <c r="S34" s="160">
        <v>29</v>
      </c>
      <c r="T34" s="160">
        <v>0</v>
      </c>
      <c r="U34" s="161">
        <v>0</v>
      </c>
      <c r="V34" s="161">
        <v>0</v>
      </c>
      <c r="W34" s="149" t="s">
        <v>19</v>
      </c>
      <c r="X34" s="149" t="s">
        <v>5348</v>
      </c>
      <c r="Y34" s="149" t="s">
        <v>5347</v>
      </c>
      <c r="Z34" s="149" t="s">
        <v>386</v>
      </c>
      <c r="AA34" s="149" t="s">
        <v>5347</v>
      </c>
      <c r="AB34" s="149" t="s">
        <v>857</v>
      </c>
      <c r="AC34" s="149" t="s">
        <v>5347</v>
      </c>
      <c r="AD34" s="159">
        <v>0</v>
      </c>
      <c r="AE34" s="185">
        <v>0</v>
      </c>
      <c r="AG34" t="s">
        <v>814</v>
      </c>
      <c r="AH34" s="46">
        <f t="shared" si="0"/>
        <v>4</v>
      </c>
      <c r="AI34" s="46" t="str">
        <f t="shared" si="1"/>
        <v>-</v>
      </c>
      <c r="AJ34" s="12"/>
      <c r="AK34" s="41" t="str">
        <f t="shared" si="2"/>
        <v>YES</v>
      </c>
      <c r="AL34" s="38">
        <f t="shared" si="3"/>
        <v>29</v>
      </c>
      <c r="AM34" s="26" t="str">
        <f t="shared" si="4"/>
        <v/>
      </c>
      <c r="AN34" s="89" t="str">
        <f t="shared" si="5"/>
        <v/>
      </c>
      <c r="AO34" s="35">
        <f t="shared" si="6"/>
        <v>0</v>
      </c>
      <c r="AP34" s="26" t="str">
        <f t="shared" si="7"/>
        <v>X</v>
      </c>
      <c r="AQ34" s="28">
        <f t="shared" si="17"/>
        <v>1</v>
      </c>
      <c r="AR34" s="25" t="str">
        <f t="shared" si="8"/>
        <v/>
      </c>
      <c r="AS34" s="25" t="str">
        <f t="shared" si="9"/>
        <v/>
      </c>
      <c r="AT34" s="25" t="str">
        <f t="shared" si="10"/>
        <v/>
      </c>
      <c r="AU34" s="25" t="str">
        <f t="shared" si="11"/>
        <v/>
      </c>
      <c r="AV34" s="25">
        <f t="shared" si="12"/>
        <v>6</v>
      </c>
      <c r="AW34" s="65">
        <f t="shared" si="18"/>
        <v>0</v>
      </c>
      <c r="AX34" s="23"/>
      <c r="AY34" s="24">
        <f t="shared" ca="1" si="13"/>
        <v>-674</v>
      </c>
      <c r="AZ34" s="66">
        <f t="shared" ca="1" si="14"/>
        <v>0</v>
      </c>
      <c r="BA34" s="24" t="str">
        <f t="shared" ca="1" si="15"/>
        <v/>
      </c>
      <c r="BB34" s="87" t="str">
        <f t="shared" si="16"/>
        <v/>
      </c>
    </row>
    <row r="35" spans="1:54" ht="15" x14ac:dyDescent="0.2">
      <c r="A35" s="7">
        <v>34</v>
      </c>
      <c r="B35" s="149" t="s">
        <v>834</v>
      </c>
      <c r="C35" s="149" t="s">
        <v>835</v>
      </c>
      <c r="D35" s="149" t="s">
        <v>838</v>
      </c>
      <c r="E35" s="149" t="s">
        <v>337</v>
      </c>
      <c r="F35" s="158">
        <v>45460</v>
      </c>
      <c r="G35" s="149" t="s">
        <v>5347</v>
      </c>
      <c r="H35" s="149" t="s">
        <v>733</v>
      </c>
      <c r="I35" s="149" t="s">
        <v>858</v>
      </c>
      <c r="J35" s="158">
        <v>45457</v>
      </c>
      <c r="K35" s="158" t="s">
        <v>5347</v>
      </c>
      <c r="L35" s="149" t="s">
        <v>5347</v>
      </c>
      <c r="M35" s="158">
        <v>45461</v>
      </c>
      <c r="N35" s="159">
        <v>0</v>
      </c>
      <c r="O35" s="159">
        <v>0</v>
      </c>
      <c r="P35" s="149" t="s">
        <v>5347</v>
      </c>
      <c r="Q35" s="160">
        <v>29</v>
      </c>
      <c r="R35" s="160">
        <v>29</v>
      </c>
      <c r="S35" s="160">
        <v>29</v>
      </c>
      <c r="T35" s="160">
        <v>0</v>
      </c>
      <c r="U35" s="161">
        <v>0</v>
      </c>
      <c r="V35" s="161">
        <v>0</v>
      </c>
      <c r="W35" s="149" t="s">
        <v>19</v>
      </c>
      <c r="X35" s="149" t="s">
        <v>5348</v>
      </c>
      <c r="Y35" s="149" t="s">
        <v>5347</v>
      </c>
      <c r="Z35" s="149" t="s">
        <v>386</v>
      </c>
      <c r="AA35" s="149" t="s">
        <v>5347</v>
      </c>
      <c r="AB35" s="149" t="s">
        <v>859</v>
      </c>
      <c r="AC35" s="149" t="s">
        <v>5347</v>
      </c>
      <c r="AD35" s="159">
        <v>0</v>
      </c>
      <c r="AE35" s="185">
        <v>0</v>
      </c>
      <c r="AG35" t="s">
        <v>814</v>
      </c>
      <c r="AH35" s="46">
        <f t="shared" si="0"/>
        <v>4</v>
      </c>
      <c r="AI35" s="46" t="str">
        <f t="shared" si="1"/>
        <v>-</v>
      </c>
      <c r="AJ35" s="12"/>
      <c r="AK35" s="41" t="str">
        <f t="shared" si="2"/>
        <v>YES</v>
      </c>
      <c r="AL35" s="38">
        <f t="shared" si="3"/>
        <v>29</v>
      </c>
      <c r="AM35" s="26" t="str">
        <f t="shared" si="4"/>
        <v/>
      </c>
      <c r="AN35" s="89" t="str">
        <f t="shared" si="5"/>
        <v/>
      </c>
      <c r="AO35" s="35">
        <f t="shared" si="6"/>
        <v>0</v>
      </c>
      <c r="AP35" s="26" t="str">
        <f t="shared" si="7"/>
        <v>X</v>
      </c>
      <c r="AQ35" s="28">
        <f t="shared" si="17"/>
        <v>1</v>
      </c>
      <c r="AR35" s="25" t="str">
        <f t="shared" si="8"/>
        <v/>
      </c>
      <c r="AS35" s="25" t="str">
        <f t="shared" si="9"/>
        <v/>
      </c>
      <c r="AT35" s="25" t="str">
        <f t="shared" si="10"/>
        <v/>
      </c>
      <c r="AU35" s="25" t="str">
        <f t="shared" si="11"/>
        <v/>
      </c>
      <c r="AV35" s="25">
        <f t="shared" si="12"/>
        <v>6</v>
      </c>
      <c r="AW35" s="65">
        <f t="shared" si="18"/>
        <v>0</v>
      </c>
      <c r="AX35" s="23"/>
      <c r="AY35" s="24">
        <f t="shared" ca="1" si="13"/>
        <v>-674</v>
      </c>
      <c r="AZ35" s="66">
        <f t="shared" ca="1" si="14"/>
        <v>0</v>
      </c>
      <c r="BA35" s="24" t="str">
        <f t="shared" ca="1" si="15"/>
        <v/>
      </c>
      <c r="BB35" s="87" t="str">
        <f t="shared" si="16"/>
        <v/>
      </c>
    </row>
    <row r="36" spans="1:54" ht="15" x14ac:dyDescent="0.2">
      <c r="A36" s="7">
        <v>35</v>
      </c>
      <c r="B36" s="149" t="s">
        <v>834</v>
      </c>
      <c r="C36" s="149" t="s">
        <v>835</v>
      </c>
      <c r="D36" s="149" t="s">
        <v>860</v>
      </c>
      <c r="E36" s="149" t="s">
        <v>325</v>
      </c>
      <c r="F36" s="158">
        <v>45460</v>
      </c>
      <c r="G36" s="149" t="s">
        <v>5347</v>
      </c>
      <c r="H36" s="149" t="s">
        <v>733</v>
      </c>
      <c r="I36" s="149" t="s">
        <v>861</v>
      </c>
      <c r="J36" s="158">
        <v>45457</v>
      </c>
      <c r="K36" s="158" t="s">
        <v>5347</v>
      </c>
      <c r="L36" s="149" t="s">
        <v>5347</v>
      </c>
      <c r="M36" s="158">
        <v>45461</v>
      </c>
      <c r="N36" s="159">
        <v>0</v>
      </c>
      <c r="O36" s="159">
        <v>0</v>
      </c>
      <c r="P36" s="149" t="s">
        <v>5347</v>
      </c>
      <c r="Q36" s="160">
        <v>1</v>
      </c>
      <c r="R36" s="160">
        <v>1</v>
      </c>
      <c r="S36" s="160">
        <v>1</v>
      </c>
      <c r="T36" s="160">
        <v>0</v>
      </c>
      <c r="U36" s="161">
        <v>0</v>
      </c>
      <c r="V36" s="161">
        <v>0</v>
      </c>
      <c r="W36" s="149" t="s">
        <v>19</v>
      </c>
      <c r="X36" s="149" t="s">
        <v>5348</v>
      </c>
      <c r="Y36" s="149" t="s">
        <v>5347</v>
      </c>
      <c r="Z36" s="149" t="s">
        <v>386</v>
      </c>
      <c r="AA36" s="149" t="s">
        <v>5347</v>
      </c>
      <c r="AB36" s="149" t="s">
        <v>862</v>
      </c>
      <c r="AC36" s="149" t="s">
        <v>5347</v>
      </c>
      <c r="AD36" s="159">
        <v>0</v>
      </c>
      <c r="AE36" s="185">
        <v>0</v>
      </c>
      <c r="AG36" t="s">
        <v>814</v>
      </c>
      <c r="AH36" s="46">
        <f t="shared" si="0"/>
        <v>4</v>
      </c>
      <c r="AI36" s="46" t="str">
        <f t="shared" si="1"/>
        <v>-</v>
      </c>
      <c r="AJ36" s="12"/>
      <c r="AK36" s="41" t="str">
        <f t="shared" si="2"/>
        <v>YES</v>
      </c>
      <c r="AL36" s="38">
        <f t="shared" si="3"/>
        <v>1</v>
      </c>
      <c r="AM36" s="26" t="str">
        <f t="shared" si="4"/>
        <v/>
      </c>
      <c r="AN36" s="89" t="str">
        <f t="shared" si="5"/>
        <v/>
      </c>
      <c r="AO36" s="35">
        <f t="shared" si="6"/>
        <v>0</v>
      </c>
      <c r="AP36" s="26" t="str">
        <f t="shared" si="7"/>
        <v>X</v>
      </c>
      <c r="AQ36" s="28">
        <f t="shared" si="17"/>
        <v>1</v>
      </c>
      <c r="AR36" s="25" t="str">
        <f t="shared" si="8"/>
        <v/>
      </c>
      <c r="AS36" s="25" t="str">
        <f t="shared" si="9"/>
        <v/>
      </c>
      <c r="AT36" s="25" t="str">
        <f t="shared" si="10"/>
        <v/>
      </c>
      <c r="AU36" s="25" t="str">
        <f t="shared" si="11"/>
        <v/>
      </c>
      <c r="AV36" s="25">
        <f t="shared" si="12"/>
        <v>6</v>
      </c>
      <c r="AW36" s="65">
        <f t="shared" si="18"/>
        <v>0</v>
      </c>
      <c r="AX36" s="23"/>
      <c r="AY36" s="24">
        <f t="shared" ca="1" si="13"/>
        <v>-674</v>
      </c>
      <c r="AZ36" s="66">
        <f t="shared" ca="1" si="14"/>
        <v>0</v>
      </c>
      <c r="BA36" s="24" t="str">
        <f t="shared" ca="1" si="15"/>
        <v/>
      </c>
      <c r="BB36" s="87" t="str">
        <f t="shared" si="16"/>
        <v/>
      </c>
    </row>
    <row r="37" spans="1:54" ht="15" x14ac:dyDescent="0.2">
      <c r="A37" s="7">
        <v>36</v>
      </c>
      <c r="B37" s="149" t="s">
        <v>822</v>
      </c>
      <c r="C37" s="149" t="s">
        <v>863</v>
      </c>
      <c r="D37" s="149" t="s">
        <v>860</v>
      </c>
      <c r="E37" s="149" t="s">
        <v>326</v>
      </c>
      <c r="F37" s="158">
        <v>45460</v>
      </c>
      <c r="G37" s="149" t="s">
        <v>5347</v>
      </c>
      <c r="H37" s="149" t="s">
        <v>733</v>
      </c>
      <c r="I37" s="149" t="s">
        <v>864</v>
      </c>
      <c r="J37" s="158">
        <v>45457</v>
      </c>
      <c r="K37" s="158" t="s">
        <v>5347</v>
      </c>
      <c r="L37" s="149" t="s">
        <v>5347</v>
      </c>
      <c r="M37" s="158">
        <v>45461</v>
      </c>
      <c r="N37" s="159">
        <v>0</v>
      </c>
      <c r="O37" s="159">
        <v>0</v>
      </c>
      <c r="P37" s="149" t="s">
        <v>5347</v>
      </c>
      <c r="Q37" s="160">
        <v>1</v>
      </c>
      <c r="R37" s="160">
        <v>1</v>
      </c>
      <c r="S37" s="160">
        <v>1</v>
      </c>
      <c r="T37" s="160">
        <v>0</v>
      </c>
      <c r="U37" s="161">
        <v>0</v>
      </c>
      <c r="V37" s="161">
        <v>0</v>
      </c>
      <c r="W37" s="149" t="s">
        <v>19</v>
      </c>
      <c r="X37" s="149" t="s">
        <v>5348</v>
      </c>
      <c r="Y37" s="149" t="s">
        <v>5347</v>
      </c>
      <c r="Z37" s="149" t="s">
        <v>386</v>
      </c>
      <c r="AA37" s="149" t="s">
        <v>5347</v>
      </c>
      <c r="AB37" s="149" t="s">
        <v>865</v>
      </c>
      <c r="AC37" s="149" t="s">
        <v>5347</v>
      </c>
      <c r="AD37" s="159">
        <v>0</v>
      </c>
      <c r="AE37" s="185">
        <v>0</v>
      </c>
      <c r="AG37" t="s">
        <v>814</v>
      </c>
      <c r="AH37" s="46">
        <f t="shared" si="0"/>
        <v>4</v>
      </c>
      <c r="AI37" s="46" t="str">
        <f t="shared" si="1"/>
        <v>-</v>
      </c>
      <c r="AJ37" s="12"/>
      <c r="AK37" s="41" t="str">
        <f t="shared" si="2"/>
        <v>YES</v>
      </c>
      <c r="AL37" s="38">
        <f t="shared" si="3"/>
        <v>1</v>
      </c>
      <c r="AM37" s="26" t="str">
        <f t="shared" si="4"/>
        <v/>
      </c>
      <c r="AN37" s="89" t="str">
        <f t="shared" si="5"/>
        <v/>
      </c>
      <c r="AO37" s="35">
        <f t="shared" si="6"/>
        <v>0</v>
      </c>
      <c r="AP37" s="26" t="str">
        <f t="shared" si="7"/>
        <v>X</v>
      </c>
      <c r="AQ37" s="28">
        <f t="shared" si="17"/>
        <v>1</v>
      </c>
      <c r="AR37" s="25" t="str">
        <f t="shared" si="8"/>
        <v/>
      </c>
      <c r="AS37" s="25" t="str">
        <f t="shared" si="9"/>
        <v/>
      </c>
      <c r="AT37" s="25" t="str">
        <f t="shared" si="10"/>
        <v/>
      </c>
      <c r="AU37" s="25" t="str">
        <f t="shared" si="11"/>
        <v/>
      </c>
      <c r="AV37" s="25">
        <f t="shared" si="12"/>
        <v>6</v>
      </c>
      <c r="AW37" s="65">
        <f t="shared" si="18"/>
        <v>0</v>
      </c>
      <c r="AX37" s="23"/>
      <c r="AY37" s="24">
        <f t="shared" ca="1" si="13"/>
        <v>-674</v>
      </c>
      <c r="AZ37" s="66">
        <f t="shared" ca="1" si="14"/>
        <v>0</v>
      </c>
      <c r="BA37" s="24" t="str">
        <f t="shared" ca="1" si="15"/>
        <v/>
      </c>
      <c r="BB37" s="87" t="str">
        <f t="shared" si="16"/>
        <v/>
      </c>
    </row>
    <row r="38" spans="1:54" ht="15" x14ac:dyDescent="0.2">
      <c r="A38" s="7">
        <v>37</v>
      </c>
      <c r="B38" s="149" t="s">
        <v>822</v>
      </c>
      <c r="C38" s="149" t="s">
        <v>863</v>
      </c>
      <c r="D38" s="149" t="s">
        <v>860</v>
      </c>
      <c r="E38" s="149" t="s">
        <v>329</v>
      </c>
      <c r="F38" s="158">
        <v>45460</v>
      </c>
      <c r="G38" s="149" t="s">
        <v>5347</v>
      </c>
      <c r="H38" s="149" t="s">
        <v>733</v>
      </c>
      <c r="I38" s="149" t="s">
        <v>866</v>
      </c>
      <c r="J38" s="158">
        <v>45457</v>
      </c>
      <c r="K38" s="158" t="s">
        <v>5347</v>
      </c>
      <c r="L38" s="149" t="s">
        <v>5347</v>
      </c>
      <c r="M38" s="158">
        <v>45461</v>
      </c>
      <c r="N38" s="159">
        <v>0</v>
      </c>
      <c r="O38" s="159">
        <v>0</v>
      </c>
      <c r="P38" s="149" t="s">
        <v>5347</v>
      </c>
      <c r="Q38" s="160">
        <v>10</v>
      </c>
      <c r="R38" s="160">
        <v>10</v>
      </c>
      <c r="S38" s="160">
        <v>10</v>
      </c>
      <c r="T38" s="160">
        <v>0</v>
      </c>
      <c r="U38" s="161">
        <v>0</v>
      </c>
      <c r="V38" s="161">
        <v>0</v>
      </c>
      <c r="W38" s="149" t="s">
        <v>19</v>
      </c>
      <c r="X38" s="149" t="s">
        <v>5348</v>
      </c>
      <c r="Y38" s="149" t="s">
        <v>5347</v>
      </c>
      <c r="Z38" s="149" t="s">
        <v>386</v>
      </c>
      <c r="AA38" s="149" t="s">
        <v>5347</v>
      </c>
      <c r="AB38" s="149" t="s">
        <v>867</v>
      </c>
      <c r="AC38" s="149" t="s">
        <v>5347</v>
      </c>
      <c r="AD38" s="159">
        <v>0</v>
      </c>
      <c r="AE38" s="185">
        <v>0</v>
      </c>
      <c r="AG38" t="s">
        <v>814</v>
      </c>
      <c r="AH38" s="46">
        <f t="shared" si="0"/>
        <v>4</v>
      </c>
      <c r="AI38" s="46" t="str">
        <f t="shared" si="1"/>
        <v>-</v>
      </c>
      <c r="AJ38" s="12"/>
      <c r="AK38" s="41" t="str">
        <f t="shared" si="2"/>
        <v>YES</v>
      </c>
      <c r="AL38" s="38">
        <f t="shared" si="3"/>
        <v>10</v>
      </c>
      <c r="AM38" s="26" t="str">
        <f t="shared" si="4"/>
        <v/>
      </c>
      <c r="AN38" s="89" t="str">
        <f t="shared" si="5"/>
        <v/>
      </c>
      <c r="AO38" s="35">
        <f t="shared" si="6"/>
        <v>0</v>
      </c>
      <c r="AP38" s="26" t="str">
        <f t="shared" si="7"/>
        <v>X</v>
      </c>
      <c r="AQ38" s="28">
        <f t="shared" si="17"/>
        <v>1</v>
      </c>
      <c r="AR38" s="25" t="str">
        <f t="shared" si="8"/>
        <v/>
      </c>
      <c r="AS38" s="25" t="str">
        <f t="shared" si="9"/>
        <v/>
      </c>
      <c r="AT38" s="25" t="str">
        <f t="shared" si="10"/>
        <v/>
      </c>
      <c r="AU38" s="25" t="str">
        <f t="shared" si="11"/>
        <v/>
      </c>
      <c r="AV38" s="25">
        <f t="shared" si="12"/>
        <v>6</v>
      </c>
      <c r="AW38" s="65">
        <f t="shared" si="18"/>
        <v>0</v>
      </c>
      <c r="AX38" s="23"/>
      <c r="AY38" s="24">
        <f t="shared" ca="1" si="13"/>
        <v>-674</v>
      </c>
      <c r="AZ38" s="66">
        <f t="shared" ca="1" si="14"/>
        <v>0</v>
      </c>
      <c r="BA38" s="24" t="str">
        <f t="shared" ca="1" si="15"/>
        <v/>
      </c>
      <c r="BB38" s="87" t="str">
        <f t="shared" si="16"/>
        <v/>
      </c>
    </row>
    <row r="39" spans="1:54" ht="15" x14ac:dyDescent="0.2">
      <c r="A39" s="7">
        <v>38</v>
      </c>
      <c r="B39" s="149" t="s">
        <v>822</v>
      </c>
      <c r="C39" s="149" t="s">
        <v>868</v>
      </c>
      <c r="D39" s="149" t="s">
        <v>860</v>
      </c>
      <c r="E39" s="149" t="s">
        <v>327</v>
      </c>
      <c r="F39" s="158">
        <v>45460</v>
      </c>
      <c r="G39" s="149" t="s">
        <v>5347</v>
      </c>
      <c r="H39" s="149" t="s">
        <v>733</v>
      </c>
      <c r="I39" s="149" t="s">
        <v>869</v>
      </c>
      <c r="J39" s="158">
        <v>45457</v>
      </c>
      <c r="K39" s="158" t="s">
        <v>5347</v>
      </c>
      <c r="L39" s="149" t="s">
        <v>5347</v>
      </c>
      <c r="M39" s="158">
        <v>45461</v>
      </c>
      <c r="N39" s="159">
        <v>0</v>
      </c>
      <c r="O39" s="159">
        <v>0</v>
      </c>
      <c r="P39" s="149" t="s">
        <v>5347</v>
      </c>
      <c r="Q39" s="160">
        <v>2</v>
      </c>
      <c r="R39" s="160">
        <v>2</v>
      </c>
      <c r="S39" s="160">
        <v>2</v>
      </c>
      <c r="T39" s="160">
        <v>0</v>
      </c>
      <c r="U39" s="161">
        <v>0</v>
      </c>
      <c r="V39" s="161">
        <v>0</v>
      </c>
      <c r="W39" s="149" t="s">
        <v>19</v>
      </c>
      <c r="X39" s="149" t="s">
        <v>5348</v>
      </c>
      <c r="Y39" s="149" t="s">
        <v>5347</v>
      </c>
      <c r="Z39" s="149" t="s">
        <v>386</v>
      </c>
      <c r="AA39" s="149" t="s">
        <v>5347</v>
      </c>
      <c r="AB39" s="149" t="s">
        <v>870</v>
      </c>
      <c r="AC39" s="149" t="s">
        <v>5347</v>
      </c>
      <c r="AD39" s="159">
        <v>0</v>
      </c>
      <c r="AE39" s="185">
        <v>0</v>
      </c>
      <c r="AG39" t="s">
        <v>814</v>
      </c>
      <c r="AH39" s="46">
        <f t="shared" si="0"/>
        <v>4</v>
      </c>
      <c r="AI39" s="46" t="str">
        <f t="shared" si="1"/>
        <v>-</v>
      </c>
      <c r="AJ39" s="12"/>
      <c r="AK39" s="41" t="str">
        <f t="shared" si="2"/>
        <v>YES</v>
      </c>
      <c r="AL39" s="38">
        <f t="shared" si="3"/>
        <v>2</v>
      </c>
      <c r="AM39" s="26" t="str">
        <f t="shared" si="4"/>
        <v/>
      </c>
      <c r="AN39" s="89" t="str">
        <f t="shared" si="5"/>
        <v/>
      </c>
      <c r="AO39" s="35">
        <f t="shared" si="6"/>
        <v>0</v>
      </c>
      <c r="AP39" s="26" t="str">
        <f t="shared" si="7"/>
        <v>X</v>
      </c>
      <c r="AQ39" s="28">
        <f t="shared" si="17"/>
        <v>1</v>
      </c>
      <c r="AR39" s="25" t="str">
        <f t="shared" si="8"/>
        <v/>
      </c>
      <c r="AS39" s="25" t="str">
        <f t="shared" si="9"/>
        <v/>
      </c>
      <c r="AT39" s="25" t="str">
        <f t="shared" si="10"/>
        <v/>
      </c>
      <c r="AU39" s="25" t="str">
        <f t="shared" si="11"/>
        <v/>
      </c>
      <c r="AV39" s="25">
        <f t="shared" si="12"/>
        <v>6</v>
      </c>
      <c r="AW39" s="65">
        <f t="shared" si="18"/>
        <v>0</v>
      </c>
      <c r="AX39" s="23"/>
      <c r="AY39" s="24">
        <f t="shared" ca="1" si="13"/>
        <v>-674</v>
      </c>
      <c r="AZ39" s="66">
        <f t="shared" ca="1" si="14"/>
        <v>0</v>
      </c>
      <c r="BA39" s="24" t="str">
        <f t="shared" ca="1" si="15"/>
        <v/>
      </c>
      <c r="BB39" s="87" t="str">
        <f t="shared" si="16"/>
        <v/>
      </c>
    </row>
    <row r="40" spans="1:54" ht="15" x14ac:dyDescent="0.2">
      <c r="A40" s="7">
        <v>39</v>
      </c>
      <c r="B40" s="149" t="s">
        <v>802</v>
      </c>
      <c r="C40" s="149" t="s">
        <v>871</v>
      </c>
      <c r="D40" s="149" t="s">
        <v>860</v>
      </c>
      <c r="E40" s="149" t="s">
        <v>330</v>
      </c>
      <c r="F40" s="158">
        <v>45460</v>
      </c>
      <c r="G40" s="149" t="s">
        <v>5347</v>
      </c>
      <c r="H40" s="149" t="s">
        <v>733</v>
      </c>
      <c r="I40" s="149" t="s">
        <v>872</v>
      </c>
      <c r="J40" s="158">
        <v>45457</v>
      </c>
      <c r="K40" s="158" t="s">
        <v>5347</v>
      </c>
      <c r="L40" s="149" t="s">
        <v>5347</v>
      </c>
      <c r="M40" s="158">
        <v>45461</v>
      </c>
      <c r="N40" s="159">
        <v>0</v>
      </c>
      <c r="O40" s="159">
        <v>0</v>
      </c>
      <c r="P40" s="149" t="s">
        <v>5347</v>
      </c>
      <c r="Q40" s="160">
        <v>5</v>
      </c>
      <c r="R40" s="160">
        <v>5</v>
      </c>
      <c r="S40" s="160">
        <v>5</v>
      </c>
      <c r="T40" s="160">
        <v>0</v>
      </c>
      <c r="U40" s="161">
        <v>0</v>
      </c>
      <c r="V40" s="161">
        <v>0</v>
      </c>
      <c r="W40" s="149" t="s">
        <v>19</v>
      </c>
      <c r="X40" s="149" t="s">
        <v>5348</v>
      </c>
      <c r="Y40" s="149" t="s">
        <v>5347</v>
      </c>
      <c r="Z40" s="149" t="s">
        <v>386</v>
      </c>
      <c r="AA40" s="149" t="s">
        <v>5347</v>
      </c>
      <c r="AB40" s="149" t="s">
        <v>873</v>
      </c>
      <c r="AC40" s="149" t="s">
        <v>5347</v>
      </c>
      <c r="AD40" s="159">
        <v>0</v>
      </c>
      <c r="AE40" s="185">
        <v>0</v>
      </c>
      <c r="AG40" t="s">
        <v>814</v>
      </c>
      <c r="AH40" s="46">
        <f t="shared" si="0"/>
        <v>4</v>
      </c>
      <c r="AI40" s="46" t="str">
        <f t="shared" si="1"/>
        <v>-</v>
      </c>
      <c r="AJ40" s="12"/>
      <c r="AK40" s="41" t="str">
        <f t="shared" si="2"/>
        <v>YES</v>
      </c>
      <c r="AL40" s="38">
        <f t="shared" si="3"/>
        <v>5</v>
      </c>
      <c r="AM40" s="26" t="str">
        <f t="shared" si="4"/>
        <v/>
      </c>
      <c r="AN40" s="89" t="str">
        <f t="shared" si="5"/>
        <v/>
      </c>
      <c r="AO40" s="35">
        <f t="shared" si="6"/>
        <v>0</v>
      </c>
      <c r="AP40" s="26" t="str">
        <f t="shared" si="7"/>
        <v>X</v>
      </c>
      <c r="AQ40" s="28">
        <f t="shared" si="17"/>
        <v>1</v>
      </c>
      <c r="AR40" s="25" t="str">
        <f t="shared" si="8"/>
        <v/>
      </c>
      <c r="AS40" s="25" t="str">
        <f t="shared" si="9"/>
        <v/>
      </c>
      <c r="AT40" s="25" t="str">
        <f t="shared" si="10"/>
        <v/>
      </c>
      <c r="AU40" s="25" t="str">
        <f t="shared" si="11"/>
        <v/>
      </c>
      <c r="AV40" s="25">
        <f t="shared" si="12"/>
        <v>6</v>
      </c>
      <c r="AW40" s="65">
        <f t="shared" si="18"/>
        <v>0</v>
      </c>
      <c r="AX40" s="23"/>
      <c r="AY40" s="24">
        <f t="shared" ca="1" si="13"/>
        <v>-674</v>
      </c>
      <c r="AZ40" s="66">
        <f t="shared" ca="1" si="14"/>
        <v>0</v>
      </c>
      <c r="BA40" s="24" t="str">
        <f t="shared" ca="1" si="15"/>
        <v/>
      </c>
      <c r="BB40" s="87" t="str">
        <f t="shared" si="16"/>
        <v/>
      </c>
    </row>
    <row r="41" spans="1:54" ht="15" x14ac:dyDescent="0.2">
      <c r="A41" s="7">
        <v>40</v>
      </c>
      <c r="B41" s="149" t="s">
        <v>874</v>
      </c>
      <c r="C41" s="149" t="s">
        <v>875</v>
      </c>
      <c r="D41" s="149" t="s">
        <v>860</v>
      </c>
      <c r="E41" s="149" t="s">
        <v>328</v>
      </c>
      <c r="F41" s="158">
        <v>45460</v>
      </c>
      <c r="G41" s="149" t="s">
        <v>5347</v>
      </c>
      <c r="H41" s="149" t="s">
        <v>733</v>
      </c>
      <c r="I41" s="149" t="s">
        <v>876</v>
      </c>
      <c r="J41" s="158">
        <v>45457</v>
      </c>
      <c r="K41" s="158" t="s">
        <v>5347</v>
      </c>
      <c r="L41" s="149" t="s">
        <v>5347</v>
      </c>
      <c r="M41" s="158">
        <v>45461</v>
      </c>
      <c r="N41" s="159">
        <v>0</v>
      </c>
      <c r="O41" s="159">
        <v>0</v>
      </c>
      <c r="P41" s="149" t="s">
        <v>5347</v>
      </c>
      <c r="Q41" s="160">
        <v>100</v>
      </c>
      <c r="R41" s="160">
        <v>100</v>
      </c>
      <c r="S41" s="160">
        <v>100</v>
      </c>
      <c r="T41" s="160">
        <v>0</v>
      </c>
      <c r="U41" s="161">
        <v>0</v>
      </c>
      <c r="V41" s="161">
        <v>0</v>
      </c>
      <c r="W41" s="149" t="s">
        <v>19</v>
      </c>
      <c r="X41" s="149" t="s">
        <v>5348</v>
      </c>
      <c r="Y41" s="149" t="s">
        <v>5347</v>
      </c>
      <c r="Z41" s="149" t="s">
        <v>386</v>
      </c>
      <c r="AA41" s="149" t="s">
        <v>5347</v>
      </c>
      <c r="AB41" s="149" t="s">
        <v>877</v>
      </c>
      <c r="AC41" s="149" t="s">
        <v>5347</v>
      </c>
      <c r="AD41" s="159">
        <v>0</v>
      </c>
      <c r="AE41" s="185">
        <v>0</v>
      </c>
      <c r="AG41" t="s">
        <v>814</v>
      </c>
      <c r="AH41" s="46">
        <f t="shared" si="0"/>
        <v>4</v>
      </c>
      <c r="AI41" s="46" t="str">
        <f t="shared" si="1"/>
        <v>-</v>
      </c>
      <c r="AJ41" s="12"/>
      <c r="AK41" s="41" t="str">
        <f t="shared" si="2"/>
        <v>YES</v>
      </c>
      <c r="AL41" s="38">
        <f t="shared" si="3"/>
        <v>100</v>
      </c>
      <c r="AM41" s="26" t="str">
        <f t="shared" si="4"/>
        <v/>
      </c>
      <c r="AN41" s="89" t="str">
        <f t="shared" si="5"/>
        <v/>
      </c>
      <c r="AO41" s="35">
        <f t="shared" si="6"/>
        <v>0</v>
      </c>
      <c r="AP41" s="26" t="str">
        <f t="shared" si="7"/>
        <v>X</v>
      </c>
      <c r="AQ41" s="28">
        <f t="shared" si="17"/>
        <v>1</v>
      </c>
      <c r="AR41" s="25" t="str">
        <f t="shared" si="8"/>
        <v/>
      </c>
      <c r="AS41" s="25" t="str">
        <f t="shared" si="9"/>
        <v/>
      </c>
      <c r="AT41" s="25" t="str">
        <f t="shared" si="10"/>
        <v/>
      </c>
      <c r="AU41" s="25" t="str">
        <f t="shared" si="11"/>
        <v/>
      </c>
      <c r="AV41" s="25">
        <f t="shared" si="12"/>
        <v>6</v>
      </c>
      <c r="AW41" s="65">
        <f t="shared" si="18"/>
        <v>0</v>
      </c>
      <c r="AX41" s="23"/>
      <c r="AY41" s="24">
        <f t="shared" ca="1" si="13"/>
        <v>-674</v>
      </c>
      <c r="AZ41" s="66">
        <f t="shared" ca="1" si="14"/>
        <v>0</v>
      </c>
      <c r="BA41" s="24" t="str">
        <f t="shared" ca="1" si="15"/>
        <v/>
      </c>
      <c r="BB41" s="87" t="str">
        <f t="shared" si="16"/>
        <v/>
      </c>
    </row>
    <row r="42" spans="1:54" ht="15" x14ac:dyDescent="0.2">
      <c r="A42" s="7">
        <v>41</v>
      </c>
      <c r="B42" s="149" t="s">
        <v>788</v>
      </c>
      <c r="C42" s="149" t="s">
        <v>878</v>
      </c>
      <c r="D42" s="149" t="s">
        <v>860</v>
      </c>
      <c r="E42" s="149" t="s">
        <v>333</v>
      </c>
      <c r="F42" s="158">
        <v>45460</v>
      </c>
      <c r="G42" s="149" t="s">
        <v>5347</v>
      </c>
      <c r="H42" s="149" t="s">
        <v>733</v>
      </c>
      <c r="I42" s="149" t="s">
        <v>879</v>
      </c>
      <c r="J42" s="158">
        <v>45457</v>
      </c>
      <c r="K42" s="158" t="s">
        <v>5347</v>
      </c>
      <c r="L42" s="149" t="s">
        <v>5347</v>
      </c>
      <c r="M42" s="158">
        <v>45461</v>
      </c>
      <c r="N42" s="159">
        <v>0</v>
      </c>
      <c r="O42" s="159">
        <v>0</v>
      </c>
      <c r="P42" s="149" t="s">
        <v>5347</v>
      </c>
      <c r="Q42" s="160">
        <v>1000</v>
      </c>
      <c r="R42" s="160">
        <v>1000</v>
      </c>
      <c r="S42" s="160">
        <v>1000</v>
      </c>
      <c r="T42" s="160">
        <v>0</v>
      </c>
      <c r="U42" s="161">
        <v>0</v>
      </c>
      <c r="V42" s="161">
        <v>0</v>
      </c>
      <c r="W42" s="149" t="s">
        <v>19</v>
      </c>
      <c r="X42" s="149" t="s">
        <v>5348</v>
      </c>
      <c r="Y42" s="149" t="s">
        <v>5347</v>
      </c>
      <c r="Z42" s="149" t="s">
        <v>386</v>
      </c>
      <c r="AA42" s="149" t="s">
        <v>5347</v>
      </c>
      <c r="AB42" s="149" t="s">
        <v>880</v>
      </c>
      <c r="AC42" s="149" t="s">
        <v>5347</v>
      </c>
      <c r="AD42" s="159">
        <v>0</v>
      </c>
      <c r="AE42" s="185">
        <v>0</v>
      </c>
      <c r="AG42" t="s">
        <v>814</v>
      </c>
      <c r="AH42" s="46">
        <f t="shared" si="0"/>
        <v>4</v>
      </c>
      <c r="AI42" s="46" t="str">
        <f t="shared" si="1"/>
        <v>-</v>
      </c>
      <c r="AJ42" s="12"/>
      <c r="AK42" s="41" t="str">
        <f t="shared" si="2"/>
        <v>YES</v>
      </c>
      <c r="AL42" s="38">
        <f t="shared" si="3"/>
        <v>1000</v>
      </c>
      <c r="AM42" s="26" t="str">
        <f t="shared" si="4"/>
        <v/>
      </c>
      <c r="AN42" s="89" t="str">
        <f t="shared" si="5"/>
        <v/>
      </c>
      <c r="AO42" s="35">
        <f t="shared" si="6"/>
        <v>0</v>
      </c>
      <c r="AP42" s="26" t="str">
        <f t="shared" si="7"/>
        <v>X</v>
      </c>
      <c r="AQ42" s="28">
        <f t="shared" si="17"/>
        <v>1</v>
      </c>
      <c r="AR42" s="25" t="str">
        <f t="shared" si="8"/>
        <v/>
      </c>
      <c r="AS42" s="25" t="str">
        <f t="shared" si="9"/>
        <v/>
      </c>
      <c r="AT42" s="25" t="str">
        <f t="shared" si="10"/>
        <v/>
      </c>
      <c r="AU42" s="25" t="str">
        <f t="shared" si="11"/>
        <v/>
      </c>
      <c r="AV42" s="25">
        <f t="shared" si="12"/>
        <v>6</v>
      </c>
      <c r="AW42" s="65">
        <f t="shared" si="18"/>
        <v>0</v>
      </c>
      <c r="AX42" s="23"/>
      <c r="AY42" s="24">
        <f t="shared" ca="1" si="13"/>
        <v>-674</v>
      </c>
      <c r="AZ42" s="66">
        <f t="shared" ca="1" si="14"/>
        <v>0</v>
      </c>
      <c r="BA42" s="24" t="str">
        <f t="shared" ca="1" si="15"/>
        <v/>
      </c>
      <c r="BB42" s="87" t="str">
        <f t="shared" si="16"/>
        <v/>
      </c>
    </row>
    <row r="43" spans="1:54" ht="15" x14ac:dyDescent="0.2">
      <c r="A43" s="7">
        <v>42</v>
      </c>
      <c r="B43" s="149" t="s">
        <v>874</v>
      </c>
      <c r="C43" s="149" t="s">
        <v>881</v>
      </c>
      <c r="D43" s="149" t="s">
        <v>860</v>
      </c>
      <c r="E43" s="149" t="s">
        <v>331</v>
      </c>
      <c r="F43" s="158">
        <v>45460</v>
      </c>
      <c r="G43" s="149" t="s">
        <v>5347</v>
      </c>
      <c r="H43" s="149" t="s">
        <v>733</v>
      </c>
      <c r="I43" s="149" t="s">
        <v>882</v>
      </c>
      <c r="J43" s="158">
        <v>45457</v>
      </c>
      <c r="K43" s="158" t="s">
        <v>5347</v>
      </c>
      <c r="L43" s="149" t="s">
        <v>5347</v>
      </c>
      <c r="M43" s="158">
        <v>45461</v>
      </c>
      <c r="N43" s="159">
        <v>0</v>
      </c>
      <c r="O43" s="159">
        <v>0</v>
      </c>
      <c r="P43" s="149" t="s">
        <v>5347</v>
      </c>
      <c r="Q43" s="160">
        <v>30</v>
      </c>
      <c r="R43" s="160">
        <v>30</v>
      </c>
      <c r="S43" s="160">
        <v>30</v>
      </c>
      <c r="T43" s="160">
        <v>0</v>
      </c>
      <c r="U43" s="161">
        <v>0</v>
      </c>
      <c r="V43" s="161">
        <v>0</v>
      </c>
      <c r="W43" s="149" t="s">
        <v>19</v>
      </c>
      <c r="X43" s="149" t="s">
        <v>5348</v>
      </c>
      <c r="Y43" s="149" t="s">
        <v>5347</v>
      </c>
      <c r="Z43" s="149" t="s">
        <v>386</v>
      </c>
      <c r="AA43" s="149" t="s">
        <v>5347</v>
      </c>
      <c r="AB43" s="149" t="s">
        <v>883</v>
      </c>
      <c r="AC43" s="149" t="s">
        <v>5347</v>
      </c>
      <c r="AD43" s="159">
        <v>0</v>
      </c>
      <c r="AE43" s="185">
        <v>0</v>
      </c>
      <c r="AG43" t="s">
        <v>814</v>
      </c>
      <c r="AH43" s="46">
        <f t="shared" si="0"/>
        <v>4</v>
      </c>
      <c r="AI43" s="46" t="str">
        <f t="shared" si="1"/>
        <v>-</v>
      </c>
      <c r="AJ43" s="12"/>
      <c r="AK43" s="41" t="str">
        <f t="shared" si="2"/>
        <v>YES</v>
      </c>
      <c r="AL43" s="38">
        <f t="shared" si="3"/>
        <v>30</v>
      </c>
      <c r="AM43" s="26" t="str">
        <f t="shared" si="4"/>
        <v/>
      </c>
      <c r="AN43" s="89" t="str">
        <f t="shared" si="5"/>
        <v/>
      </c>
      <c r="AO43" s="35">
        <f t="shared" si="6"/>
        <v>0</v>
      </c>
      <c r="AP43" s="26" t="str">
        <f t="shared" si="7"/>
        <v>X</v>
      </c>
      <c r="AQ43" s="28">
        <f t="shared" si="17"/>
        <v>1</v>
      </c>
      <c r="AR43" s="25" t="str">
        <f t="shared" si="8"/>
        <v/>
      </c>
      <c r="AS43" s="25" t="str">
        <f t="shared" si="9"/>
        <v/>
      </c>
      <c r="AT43" s="25" t="str">
        <f t="shared" si="10"/>
        <v/>
      </c>
      <c r="AU43" s="25" t="str">
        <f t="shared" si="11"/>
        <v/>
      </c>
      <c r="AV43" s="25">
        <f t="shared" si="12"/>
        <v>6</v>
      </c>
      <c r="AW43" s="65">
        <f t="shared" si="18"/>
        <v>0</v>
      </c>
      <c r="AX43" s="23"/>
      <c r="AY43" s="24">
        <f t="shared" ca="1" si="13"/>
        <v>-674</v>
      </c>
      <c r="AZ43" s="66">
        <f t="shared" ca="1" si="14"/>
        <v>0</v>
      </c>
      <c r="BA43" s="24" t="str">
        <f t="shared" ca="1" si="15"/>
        <v/>
      </c>
      <c r="BB43" s="87" t="str">
        <f t="shared" si="16"/>
        <v/>
      </c>
    </row>
    <row r="44" spans="1:54" ht="15" x14ac:dyDescent="0.2">
      <c r="A44" s="7">
        <v>43</v>
      </c>
      <c r="B44" s="149" t="s">
        <v>788</v>
      </c>
      <c r="C44" s="149" t="s">
        <v>884</v>
      </c>
      <c r="D44" s="149" t="s">
        <v>860</v>
      </c>
      <c r="E44" s="149" t="s">
        <v>334</v>
      </c>
      <c r="F44" s="158">
        <v>45460</v>
      </c>
      <c r="G44" s="149" t="s">
        <v>5347</v>
      </c>
      <c r="H44" s="149" t="s">
        <v>733</v>
      </c>
      <c r="I44" s="149" t="s">
        <v>885</v>
      </c>
      <c r="J44" s="158">
        <v>45457</v>
      </c>
      <c r="K44" s="158" t="s">
        <v>5347</v>
      </c>
      <c r="L44" s="149" t="s">
        <v>5347</v>
      </c>
      <c r="M44" s="158">
        <v>45461</v>
      </c>
      <c r="N44" s="159">
        <v>0</v>
      </c>
      <c r="O44" s="159">
        <v>0</v>
      </c>
      <c r="P44" s="149" t="s">
        <v>5347</v>
      </c>
      <c r="Q44" s="160">
        <v>1000</v>
      </c>
      <c r="R44" s="160">
        <v>1000</v>
      </c>
      <c r="S44" s="160">
        <v>1000</v>
      </c>
      <c r="T44" s="160">
        <v>0</v>
      </c>
      <c r="U44" s="161">
        <v>0</v>
      </c>
      <c r="V44" s="161">
        <v>0</v>
      </c>
      <c r="W44" s="149" t="s">
        <v>19</v>
      </c>
      <c r="X44" s="149" t="s">
        <v>5348</v>
      </c>
      <c r="Y44" s="149" t="s">
        <v>5347</v>
      </c>
      <c r="Z44" s="149" t="s">
        <v>386</v>
      </c>
      <c r="AA44" s="149" t="s">
        <v>5347</v>
      </c>
      <c r="AB44" s="149" t="s">
        <v>886</v>
      </c>
      <c r="AC44" s="149" t="s">
        <v>5347</v>
      </c>
      <c r="AD44" s="159">
        <v>0</v>
      </c>
      <c r="AE44" s="185">
        <v>0</v>
      </c>
      <c r="AG44" t="s">
        <v>814</v>
      </c>
      <c r="AH44" s="46">
        <f t="shared" si="0"/>
        <v>4</v>
      </c>
      <c r="AI44" s="46" t="str">
        <f t="shared" si="1"/>
        <v>-</v>
      </c>
      <c r="AJ44" s="12"/>
      <c r="AK44" s="41" t="str">
        <f t="shared" si="2"/>
        <v>YES</v>
      </c>
      <c r="AL44" s="38">
        <f t="shared" si="3"/>
        <v>1000</v>
      </c>
      <c r="AM44" s="26" t="str">
        <f t="shared" si="4"/>
        <v/>
      </c>
      <c r="AN44" s="89" t="str">
        <f t="shared" si="5"/>
        <v/>
      </c>
      <c r="AO44" s="35">
        <f t="shared" si="6"/>
        <v>0</v>
      </c>
      <c r="AP44" s="26" t="str">
        <f t="shared" si="7"/>
        <v>X</v>
      </c>
      <c r="AQ44" s="28">
        <f t="shared" si="17"/>
        <v>1</v>
      </c>
      <c r="AR44" s="25" t="str">
        <f t="shared" si="8"/>
        <v/>
      </c>
      <c r="AS44" s="25" t="str">
        <f t="shared" si="9"/>
        <v/>
      </c>
      <c r="AT44" s="25" t="str">
        <f t="shared" si="10"/>
        <v/>
      </c>
      <c r="AU44" s="25" t="str">
        <f t="shared" si="11"/>
        <v/>
      </c>
      <c r="AV44" s="25">
        <f t="shared" si="12"/>
        <v>6</v>
      </c>
      <c r="AW44" s="65">
        <f t="shared" si="18"/>
        <v>0</v>
      </c>
      <c r="AX44" s="23"/>
      <c r="AY44" s="24">
        <f t="shared" ca="1" si="13"/>
        <v>-674</v>
      </c>
      <c r="AZ44" s="66">
        <f t="shared" ca="1" si="14"/>
        <v>0</v>
      </c>
      <c r="BA44" s="24" t="str">
        <f t="shared" ca="1" si="15"/>
        <v/>
      </c>
      <c r="BB44" s="87" t="str">
        <f t="shared" si="16"/>
        <v/>
      </c>
    </row>
    <row r="45" spans="1:54" ht="15" x14ac:dyDescent="0.2">
      <c r="A45" s="7">
        <v>44</v>
      </c>
      <c r="B45" s="149" t="s">
        <v>788</v>
      </c>
      <c r="C45" s="149" t="s">
        <v>887</v>
      </c>
      <c r="D45" s="149" t="s">
        <v>860</v>
      </c>
      <c r="E45" s="149" t="s">
        <v>15</v>
      </c>
      <c r="F45" s="158">
        <v>45460</v>
      </c>
      <c r="G45" s="149" t="s">
        <v>5347</v>
      </c>
      <c r="H45" s="149" t="s">
        <v>733</v>
      </c>
      <c r="I45" s="149" t="s">
        <v>888</v>
      </c>
      <c r="J45" s="158">
        <v>45457</v>
      </c>
      <c r="K45" s="158" t="s">
        <v>5347</v>
      </c>
      <c r="L45" s="149" t="s">
        <v>5347</v>
      </c>
      <c r="M45" s="158">
        <v>45461</v>
      </c>
      <c r="N45" s="159">
        <v>0</v>
      </c>
      <c r="O45" s="159">
        <v>0</v>
      </c>
      <c r="P45" s="149" t="s">
        <v>5347</v>
      </c>
      <c r="Q45" s="160">
        <v>250</v>
      </c>
      <c r="R45" s="160">
        <v>250</v>
      </c>
      <c r="S45" s="160">
        <v>250</v>
      </c>
      <c r="T45" s="160">
        <v>0</v>
      </c>
      <c r="U45" s="161">
        <v>0</v>
      </c>
      <c r="V45" s="161">
        <v>0</v>
      </c>
      <c r="W45" s="149" t="s">
        <v>19</v>
      </c>
      <c r="X45" s="149" t="s">
        <v>5348</v>
      </c>
      <c r="Y45" s="149" t="s">
        <v>5347</v>
      </c>
      <c r="Z45" s="149" t="s">
        <v>386</v>
      </c>
      <c r="AA45" s="149" t="s">
        <v>5347</v>
      </c>
      <c r="AB45" s="149" t="s">
        <v>889</v>
      </c>
      <c r="AC45" s="149" t="s">
        <v>5347</v>
      </c>
      <c r="AD45" s="159">
        <v>0</v>
      </c>
      <c r="AE45" s="185">
        <v>0</v>
      </c>
      <c r="AG45" t="s">
        <v>814</v>
      </c>
      <c r="AH45" s="46">
        <f t="shared" si="0"/>
        <v>4</v>
      </c>
      <c r="AI45" s="46" t="str">
        <f t="shared" si="1"/>
        <v>-</v>
      </c>
      <c r="AJ45" s="12"/>
      <c r="AK45" s="41" t="str">
        <f t="shared" si="2"/>
        <v>YES</v>
      </c>
      <c r="AL45" s="38">
        <f t="shared" si="3"/>
        <v>250</v>
      </c>
      <c r="AM45" s="26" t="str">
        <f t="shared" si="4"/>
        <v/>
      </c>
      <c r="AN45" s="89" t="str">
        <f t="shared" si="5"/>
        <v/>
      </c>
      <c r="AO45" s="35">
        <f t="shared" si="6"/>
        <v>0</v>
      </c>
      <c r="AP45" s="26" t="str">
        <f t="shared" si="7"/>
        <v>X</v>
      </c>
      <c r="AQ45" s="28">
        <f t="shared" si="17"/>
        <v>1</v>
      </c>
      <c r="AR45" s="25" t="str">
        <f t="shared" si="8"/>
        <v/>
      </c>
      <c r="AS45" s="25" t="str">
        <f t="shared" si="9"/>
        <v/>
      </c>
      <c r="AT45" s="25" t="str">
        <f t="shared" si="10"/>
        <v/>
      </c>
      <c r="AU45" s="25" t="str">
        <f t="shared" si="11"/>
        <v/>
      </c>
      <c r="AV45" s="25">
        <f t="shared" si="12"/>
        <v>6</v>
      </c>
      <c r="AW45" s="65">
        <f t="shared" si="18"/>
        <v>0</v>
      </c>
      <c r="AX45" s="23"/>
      <c r="AY45" s="24">
        <f t="shared" ca="1" si="13"/>
        <v>-674</v>
      </c>
      <c r="AZ45" s="66">
        <f t="shared" ca="1" si="14"/>
        <v>0</v>
      </c>
      <c r="BA45" s="24" t="str">
        <f t="shared" ca="1" si="15"/>
        <v/>
      </c>
      <c r="BB45" s="87" t="str">
        <f t="shared" si="16"/>
        <v/>
      </c>
    </row>
    <row r="46" spans="1:54" ht="15" x14ac:dyDescent="0.2">
      <c r="A46" s="7">
        <v>45</v>
      </c>
      <c r="B46" s="149" t="s">
        <v>788</v>
      </c>
      <c r="C46" s="149" t="s">
        <v>890</v>
      </c>
      <c r="D46" s="149" t="s">
        <v>860</v>
      </c>
      <c r="E46" s="149" t="s">
        <v>335</v>
      </c>
      <c r="F46" s="158">
        <v>45460</v>
      </c>
      <c r="G46" s="149" t="s">
        <v>5347</v>
      </c>
      <c r="H46" s="149" t="s">
        <v>733</v>
      </c>
      <c r="I46" s="149" t="s">
        <v>891</v>
      </c>
      <c r="J46" s="158">
        <v>45457</v>
      </c>
      <c r="K46" s="158" t="s">
        <v>5347</v>
      </c>
      <c r="L46" s="149" t="s">
        <v>5347</v>
      </c>
      <c r="M46" s="158">
        <v>45461</v>
      </c>
      <c r="N46" s="159">
        <v>0</v>
      </c>
      <c r="O46" s="159">
        <v>0</v>
      </c>
      <c r="P46" s="149" t="s">
        <v>5347</v>
      </c>
      <c r="Q46" s="160">
        <v>250</v>
      </c>
      <c r="R46" s="160">
        <v>250</v>
      </c>
      <c r="S46" s="160">
        <v>250</v>
      </c>
      <c r="T46" s="160">
        <v>0</v>
      </c>
      <c r="U46" s="161">
        <v>0</v>
      </c>
      <c r="V46" s="161">
        <v>0</v>
      </c>
      <c r="W46" s="149" t="s">
        <v>19</v>
      </c>
      <c r="X46" s="149" t="s">
        <v>5348</v>
      </c>
      <c r="Y46" s="149" t="s">
        <v>5347</v>
      </c>
      <c r="Z46" s="149" t="s">
        <v>386</v>
      </c>
      <c r="AA46" s="149" t="s">
        <v>5347</v>
      </c>
      <c r="AB46" s="149" t="s">
        <v>892</v>
      </c>
      <c r="AC46" s="149" t="s">
        <v>5347</v>
      </c>
      <c r="AD46" s="159">
        <v>0</v>
      </c>
      <c r="AE46" s="185">
        <v>0</v>
      </c>
      <c r="AG46" t="s">
        <v>814</v>
      </c>
      <c r="AH46" s="46">
        <f t="shared" si="0"/>
        <v>4</v>
      </c>
      <c r="AI46" s="46" t="str">
        <f t="shared" si="1"/>
        <v>-</v>
      </c>
      <c r="AJ46" s="12"/>
      <c r="AK46" s="41" t="str">
        <f t="shared" si="2"/>
        <v>YES</v>
      </c>
      <c r="AL46" s="38">
        <f t="shared" si="3"/>
        <v>250</v>
      </c>
      <c r="AM46" s="26" t="str">
        <f t="shared" si="4"/>
        <v/>
      </c>
      <c r="AN46" s="89" t="str">
        <f t="shared" si="5"/>
        <v/>
      </c>
      <c r="AO46" s="35">
        <f t="shared" si="6"/>
        <v>0</v>
      </c>
      <c r="AP46" s="26" t="str">
        <f t="shared" si="7"/>
        <v>X</v>
      </c>
      <c r="AQ46" s="28">
        <f t="shared" si="17"/>
        <v>1</v>
      </c>
      <c r="AR46" s="25" t="str">
        <f t="shared" si="8"/>
        <v/>
      </c>
      <c r="AS46" s="25" t="str">
        <f t="shared" si="9"/>
        <v/>
      </c>
      <c r="AT46" s="25" t="str">
        <f t="shared" si="10"/>
        <v/>
      </c>
      <c r="AU46" s="25" t="str">
        <f t="shared" si="11"/>
        <v/>
      </c>
      <c r="AV46" s="25">
        <f t="shared" si="12"/>
        <v>6</v>
      </c>
      <c r="AW46" s="65">
        <f t="shared" si="18"/>
        <v>0</v>
      </c>
      <c r="AX46" s="23"/>
      <c r="AY46" s="24">
        <f t="shared" ca="1" si="13"/>
        <v>-674</v>
      </c>
      <c r="AZ46" s="66">
        <f t="shared" ca="1" si="14"/>
        <v>0</v>
      </c>
      <c r="BA46" s="24" t="str">
        <f t="shared" ca="1" si="15"/>
        <v/>
      </c>
      <c r="BB46" s="87" t="str">
        <f t="shared" si="16"/>
        <v/>
      </c>
    </row>
    <row r="47" spans="1:54" ht="15" x14ac:dyDescent="0.2">
      <c r="A47" s="7">
        <v>46</v>
      </c>
      <c r="B47" s="149" t="s">
        <v>874</v>
      </c>
      <c r="C47" s="149" t="s">
        <v>893</v>
      </c>
      <c r="D47" s="149" t="s">
        <v>860</v>
      </c>
      <c r="E47" s="149" t="s">
        <v>336</v>
      </c>
      <c r="F47" s="158">
        <v>45460</v>
      </c>
      <c r="G47" s="149" t="s">
        <v>5347</v>
      </c>
      <c r="H47" s="149" t="s">
        <v>733</v>
      </c>
      <c r="I47" s="149" t="s">
        <v>894</v>
      </c>
      <c r="J47" s="158">
        <v>45457</v>
      </c>
      <c r="K47" s="158" t="s">
        <v>5347</v>
      </c>
      <c r="L47" s="149" t="s">
        <v>5347</v>
      </c>
      <c r="M47" s="158">
        <v>45461</v>
      </c>
      <c r="N47" s="159">
        <v>0</v>
      </c>
      <c r="O47" s="159">
        <v>0</v>
      </c>
      <c r="P47" s="149" t="s">
        <v>5347</v>
      </c>
      <c r="Q47" s="160">
        <v>10</v>
      </c>
      <c r="R47" s="160">
        <v>10</v>
      </c>
      <c r="S47" s="160">
        <v>10</v>
      </c>
      <c r="T47" s="160">
        <v>0</v>
      </c>
      <c r="U47" s="161">
        <v>0</v>
      </c>
      <c r="V47" s="161">
        <v>0</v>
      </c>
      <c r="W47" s="149" t="s">
        <v>19</v>
      </c>
      <c r="X47" s="149" t="s">
        <v>5348</v>
      </c>
      <c r="Y47" s="149" t="s">
        <v>5347</v>
      </c>
      <c r="Z47" s="149" t="s">
        <v>386</v>
      </c>
      <c r="AA47" s="149" t="s">
        <v>5347</v>
      </c>
      <c r="AB47" s="149" t="s">
        <v>895</v>
      </c>
      <c r="AC47" s="149" t="s">
        <v>5347</v>
      </c>
      <c r="AD47" s="159">
        <v>0</v>
      </c>
      <c r="AE47" s="185">
        <v>0</v>
      </c>
      <c r="AG47" t="s">
        <v>814</v>
      </c>
      <c r="AH47" s="46">
        <f t="shared" si="0"/>
        <v>4</v>
      </c>
      <c r="AI47" s="46" t="str">
        <f t="shared" si="1"/>
        <v>-</v>
      </c>
      <c r="AJ47" s="12"/>
      <c r="AK47" s="41" t="str">
        <f t="shared" si="2"/>
        <v>YES</v>
      </c>
      <c r="AL47" s="38">
        <f t="shared" si="3"/>
        <v>10</v>
      </c>
      <c r="AM47" s="26" t="str">
        <f t="shared" si="4"/>
        <v/>
      </c>
      <c r="AN47" s="89" t="str">
        <f t="shared" si="5"/>
        <v/>
      </c>
      <c r="AO47" s="35">
        <f t="shared" si="6"/>
        <v>0</v>
      </c>
      <c r="AP47" s="26" t="str">
        <f t="shared" si="7"/>
        <v>X</v>
      </c>
      <c r="AQ47" s="28">
        <f t="shared" si="17"/>
        <v>1</v>
      </c>
      <c r="AR47" s="25" t="str">
        <f t="shared" si="8"/>
        <v/>
      </c>
      <c r="AS47" s="25" t="str">
        <f t="shared" si="9"/>
        <v/>
      </c>
      <c r="AT47" s="25" t="str">
        <f t="shared" si="10"/>
        <v/>
      </c>
      <c r="AU47" s="25" t="str">
        <f t="shared" si="11"/>
        <v/>
      </c>
      <c r="AV47" s="25">
        <f t="shared" si="12"/>
        <v>6</v>
      </c>
      <c r="AW47" s="65">
        <f t="shared" si="18"/>
        <v>0</v>
      </c>
      <c r="AX47" s="23"/>
      <c r="AY47" s="24">
        <f t="shared" ca="1" si="13"/>
        <v>-674</v>
      </c>
      <c r="AZ47" s="66">
        <f t="shared" ca="1" si="14"/>
        <v>0</v>
      </c>
      <c r="BA47" s="24" t="str">
        <f t="shared" ca="1" si="15"/>
        <v/>
      </c>
      <c r="BB47" s="87" t="str">
        <f t="shared" si="16"/>
        <v/>
      </c>
    </row>
    <row r="48" spans="1:54" ht="15" x14ac:dyDescent="0.2">
      <c r="A48" s="7">
        <v>47</v>
      </c>
      <c r="B48" s="149" t="s">
        <v>874</v>
      </c>
      <c r="C48" s="149" t="s">
        <v>896</v>
      </c>
      <c r="D48" s="149" t="s">
        <v>860</v>
      </c>
      <c r="E48" s="149" t="s">
        <v>337</v>
      </c>
      <c r="F48" s="158">
        <v>45460</v>
      </c>
      <c r="G48" s="149" t="s">
        <v>5347</v>
      </c>
      <c r="H48" s="149" t="s">
        <v>733</v>
      </c>
      <c r="I48" s="149" t="s">
        <v>897</v>
      </c>
      <c r="J48" s="158">
        <v>45457</v>
      </c>
      <c r="K48" s="158" t="s">
        <v>5347</v>
      </c>
      <c r="L48" s="149" t="s">
        <v>5347</v>
      </c>
      <c r="M48" s="158">
        <v>45461</v>
      </c>
      <c r="N48" s="159">
        <v>0</v>
      </c>
      <c r="O48" s="159">
        <v>0</v>
      </c>
      <c r="P48" s="149" t="s">
        <v>5347</v>
      </c>
      <c r="Q48" s="160">
        <v>10</v>
      </c>
      <c r="R48" s="160">
        <v>10</v>
      </c>
      <c r="S48" s="160">
        <v>10</v>
      </c>
      <c r="T48" s="160">
        <v>0</v>
      </c>
      <c r="U48" s="161">
        <v>0</v>
      </c>
      <c r="V48" s="161">
        <v>0</v>
      </c>
      <c r="W48" s="149" t="s">
        <v>19</v>
      </c>
      <c r="X48" s="149" t="s">
        <v>5348</v>
      </c>
      <c r="Y48" s="149" t="s">
        <v>5347</v>
      </c>
      <c r="Z48" s="149" t="s">
        <v>386</v>
      </c>
      <c r="AA48" s="149" t="s">
        <v>5347</v>
      </c>
      <c r="AB48" s="149" t="s">
        <v>898</v>
      </c>
      <c r="AC48" s="149" t="s">
        <v>5347</v>
      </c>
      <c r="AD48" s="159">
        <v>0</v>
      </c>
      <c r="AE48" s="185">
        <v>0</v>
      </c>
      <c r="AG48" t="s">
        <v>814</v>
      </c>
      <c r="AH48" s="46">
        <f t="shared" si="0"/>
        <v>4</v>
      </c>
      <c r="AI48" s="46" t="str">
        <f t="shared" si="1"/>
        <v>-</v>
      </c>
      <c r="AJ48" s="12"/>
      <c r="AK48" s="41" t="str">
        <f t="shared" si="2"/>
        <v>YES</v>
      </c>
      <c r="AL48" s="38">
        <f t="shared" si="3"/>
        <v>10</v>
      </c>
      <c r="AM48" s="26" t="str">
        <f t="shared" si="4"/>
        <v/>
      </c>
      <c r="AN48" s="89" t="str">
        <f t="shared" si="5"/>
        <v/>
      </c>
      <c r="AO48" s="35">
        <f t="shared" si="6"/>
        <v>0</v>
      </c>
      <c r="AP48" s="26" t="str">
        <f t="shared" si="7"/>
        <v>X</v>
      </c>
      <c r="AQ48" s="28">
        <f t="shared" si="17"/>
        <v>1</v>
      </c>
      <c r="AR48" s="25" t="str">
        <f t="shared" si="8"/>
        <v/>
      </c>
      <c r="AS48" s="25" t="str">
        <f t="shared" si="9"/>
        <v/>
      </c>
      <c r="AT48" s="25" t="str">
        <f t="shared" si="10"/>
        <v/>
      </c>
      <c r="AU48" s="25" t="str">
        <f t="shared" si="11"/>
        <v/>
      </c>
      <c r="AV48" s="25">
        <f t="shared" si="12"/>
        <v>6</v>
      </c>
      <c r="AW48" s="65">
        <f t="shared" si="18"/>
        <v>0</v>
      </c>
      <c r="AX48" s="23"/>
      <c r="AY48" s="24">
        <f t="shared" ca="1" si="13"/>
        <v>-674</v>
      </c>
      <c r="AZ48" s="66">
        <f t="shared" ca="1" si="14"/>
        <v>0</v>
      </c>
      <c r="BA48" s="24" t="str">
        <f t="shared" ca="1" si="15"/>
        <v/>
      </c>
      <c r="BB48" s="87" t="str">
        <f t="shared" si="16"/>
        <v/>
      </c>
    </row>
    <row r="49" spans="1:54" ht="15" x14ac:dyDescent="0.2">
      <c r="A49" s="7">
        <v>48</v>
      </c>
      <c r="B49" s="149" t="s">
        <v>788</v>
      </c>
      <c r="C49" s="149" t="s">
        <v>887</v>
      </c>
      <c r="D49" s="149" t="s">
        <v>860</v>
      </c>
      <c r="E49" s="149" t="s">
        <v>338</v>
      </c>
      <c r="F49" s="158">
        <v>45460</v>
      </c>
      <c r="G49" s="149" t="s">
        <v>5347</v>
      </c>
      <c r="H49" s="149" t="s">
        <v>733</v>
      </c>
      <c r="I49" s="149" t="s">
        <v>899</v>
      </c>
      <c r="J49" s="158">
        <v>45457</v>
      </c>
      <c r="K49" s="158" t="s">
        <v>5347</v>
      </c>
      <c r="L49" s="149" t="s">
        <v>5347</v>
      </c>
      <c r="M49" s="158">
        <v>45461</v>
      </c>
      <c r="N49" s="159">
        <v>0</v>
      </c>
      <c r="O49" s="159">
        <v>0</v>
      </c>
      <c r="P49" s="149" t="s">
        <v>5347</v>
      </c>
      <c r="Q49" s="160">
        <v>1000</v>
      </c>
      <c r="R49" s="160">
        <v>1000</v>
      </c>
      <c r="S49" s="160">
        <v>1000</v>
      </c>
      <c r="T49" s="160">
        <v>0</v>
      </c>
      <c r="U49" s="161">
        <v>0</v>
      </c>
      <c r="V49" s="161">
        <v>0</v>
      </c>
      <c r="W49" s="149" t="s">
        <v>19</v>
      </c>
      <c r="X49" s="149" t="s">
        <v>5348</v>
      </c>
      <c r="Y49" s="149" t="s">
        <v>5347</v>
      </c>
      <c r="Z49" s="149" t="s">
        <v>386</v>
      </c>
      <c r="AA49" s="149" t="s">
        <v>5347</v>
      </c>
      <c r="AB49" s="149" t="s">
        <v>900</v>
      </c>
      <c r="AC49" s="149" t="s">
        <v>5347</v>
      </c>
      <c r="AD49" s="159">
        <v>0</v>
      </c>
      <c r="AE49" s="185">
        <v>0</v>
      </c>
      <c r="AG49" t="s">
        <v>814</v>
      </c>
      <c r="AH49" s="46">
        <f t="shared" si="0"/>
        <v>4</v>
      </c>
      <c r="AI49" s="46" t="str">
        <f t="shared" si="1"/>
        <v>-</v>
      </c>
      <c r="AJ49" s="12"/>
      <c r="AK49" s="41" t="str">
        <f t="shared" si="2"/>
        <v>YES</v>
      </c>
      <c r="AL49" s="38">
        <f t="shared" si="3"/>
        <v>1000</v>
      </c>
      <c r="AM49" s="26" t="str">
        <f t="shared" si="4"/>
        <v/>
      </c>
      <c r="AN49" s="89" t="str">
        <f t="shared" si="5"/>
        <v/>
      </c>
      <c r="AO49" s="35">
        <f t="shared" si="6"/>
        <v>0</v>
      </c>
      <c r="AP49" s="26" t="str">
        <f t="shared" si="7"/>
        <v>X</v>
      </c>
      <c r="AQ49" s="28">
        <f t="shared" si="17"/>
        <v>1</v>
      </c>
      <c r="AR49" s="25" t="str">
        <f t="shared" si="8"/>
        <v/>
      </c>
      <c r="AS49" s="25" t="str">
        <f t="shared" si="9"/>
        <v/>
      </c>
      <c r="AT49" s="25" t="str">
        <f t="shared" si="10"/>
        <v/>
      </c>
      <c r="AU49" s="25" t="str">
        <f t="shared" si="11"/>
        <v/>
      </c>
      <c r="AV49" s="25">
        <f t="shared" si="12"/>
        <v>6</v>
      </c>
      <c r="AW49" s="65">
        <f t="shared" si="18"/>
        <v>0</v>
      </c>
      <c r="AX49" s="23"/>
      <c r="AY49" s="24">
        <f t="shared" ca="1" si="13"/>
        <v>-674</v>
      </c>
      <c r="AZ49" s="66">
        <f t="shared" ca="1" si="14"/>
        <v>0</v>
      </c>
      <c r="BA49" s="24" t="str">
        <f t="shared" ca="1" si="15"/>
        <v/>
      </c>
      <c r="BB49" s="87" t="str">
        <f t="shared" si="16"/>
        <v/>
      </c>
    </row>
    <row r="50" spans="1:54" ht="15" x14ac:dyDescent="0.2">
      <c r="A50" s="7">
        <v>49</v>
      </c>
      <c r="B50" s="149" t="s">
        <v>874</v>
      </c>
      <c r="C50" s="149" t="s">
        <v>901</v>
      </c>
      <c r="D50" s="149" t="s">
        <v>860</v>
      </c>
      <c r="E50" s="149" t="s">
        <v>339</v>
      </c>
      <c r="F50" s="158">
        <v>45460</v>
      </c>
      <c r="G50" s="149" t="s">
        <v>5347</v>
      </c>
      <c r="H50" s="149" t="s">
        <v>733</v>
      </c>
      <c r="I50" s="149" t="s">
        <v>902</v>
      </c>
      <c r="J50" s="158">
        <v>45457</v>
      </c>
      <c r="K50" s="158" t="s">
        <v>5347</v>
      </c>
      <c r="L50" s="149" t="s">
        <v>5347</v>
      </c>
      <c r="M50" s="158">
        <v>45461</v>
      </c>
      <c r="N50" s="159">
        <v>0</v>
      </c>
      <c r="O50" s="159">
        <v>0</v>
      </c>
      <c r="P50" s="149" t="s">
        <v>5347</v>
      </c>
      <c r="Q50" s="160">
        <v>125</v>
      </c>
      <c r="R50" s="160">
        <v>125</v>
      </c>
      <c r="S50" s="160">
        <v>125</v>
      </c>
      <c r="T50" s="160">
        <v>0</v>
      </c>
      <c r="U50" s="161">
        <v>0</v>
      </c>
      <c r="V50" s="161">
        <v>0</v>
      </c>
      <c r="W50" s="149" t="s">
        <v>19</v>
      </c>
      <c r="X50" s="149" t="s">
        <v>5348</v>
      </c>
      <c r="Y50" s="149" t="s">
        <v>5347</v>
      </c>
      <c r="Z50" s="149" t="s">
        <v>386</v>
      </c>
      <c r="AA50" s="149" t="s">
        <v>5347</v>
      </c>
      <c r="AB50" s="149" t="s">
        <v>903</v>
      </c>
      <c r="AC50" s="149" t="s">
        <v>5347</v>
      </c>
      <c r="AD50" s="159">
        <v>0</v>
      </c>
      <c r="AE50" s="185">
        <v>0</v>
      </c>
      <c r="AG50" t="s">
        <v>814</v>
      </c>
      <c r="AH50" s="46">
        <f t="shared" si="0"/>
        <v>4</v>
      </c>
      <c r="AI50" s="46" t="str">
        <f t="shared" si="1"/>
        <v>-</v>
      </c>
      <c r="AJ50" s="12"/>
      <c r="AK50" s="41" t="str">
        <f t="shared" si="2"/>
        <v>YES</v>
      </c>
      <c r="AL50" s="38">
        <f t="shared" si="3"/>
        <v>125</v>
      </c>
      <c r="AM50" s="26" t="str">
        <f t="shared" si="4"/>
        <v/>
      </c>
      <c r="AN50" s="89" t="str">
        <f t="shared" si="5"/>
        <v/>
      </c>
      <c r="AO50" s="35">
        <f t="shared" si="6"/>
        <v>0</v>
      </c>
      <c r="AP50" s="26" t="str">
        <f t="shared" si="7"/>
        <v>X</v>
      </c>
      <c r="AQ50" s="28">
        <f t="shared" si="17"/>
        <v>1</v>
      </c>
      <c r="AR50" s="25" t="str">
        <f t="shared" si="8"/>
        <v/>
      </c>
      <c r="AS50" s="25" t="str">
        <f t="shared" si="9"/>
        <v/>
      </c>
      <c r="AT50" s="25" t="str">
        <f t="shared" si="10"/>
        <v/>
      </c>
      <c r="AU50" s="25" t="str">
        <f t="shared" si="11"/>
        <v/>
      </c>
      <c r="AV50" s="25">
        <f t="shared" si="12"/>
        <v>6</v>
      </c>
      <c r="AW50" s="65">
        <f t="shared" si="18"/>
        <v>0</v>
      </c>
      <c r="AX50" s="23"/>
      <c r="AY50" s="24">
        <f t="shared" ca="1" si="13"/>
        <v>-674</v>
      </c>
      <c r="AZ50" s="66">
        <f t="shared" ca="1" si="14"/>
        <v>0</v>
      </c>
      <c r="BA50" s="24" t="str">
        <f t="shared" ca="1" si="15"/>
        <v/>
      </c>
      <c r="BB50" s="87" t="str">
        <f t="shared" si="16"/>
        <v/>
      </c>
    </row>
    <row r="51" spans="1:54" ht="15" x14ac:dyDescent="0.2">
      <c r="A51" s="7">
        <v>50</v>
      </c>
      <c r="B51" s="149" t="s">
        <v>874</v>
      </c>
      <c r="C51" s="149" t="s">
        <v>904</v>
      </c>
      <c r="D51" s="149" t="s">
        <v>860</v>
      </c>
      <c r="E51" s="149" t="s">
        <v>340</v>
      </c>
      <c r="F51" s="158">
        <v>45460</v>
      </c>
      <c r="G51" s="149" t="s">
        <v>5347</v>
      </c>
      <c r="H51" s="149" t="s">
        <v>733</v>
      </c>
      <c r="I51" s="149" t="s">
        <v>905</v>
      </c>
      <c r="J51" s="158">
        <v>45457</v>
      </c>
      <c r="K51" s="158" t="s">
        <v>5347</v>
      </c>
      <c r="L51" s="149" t="s">
        <v>5347</v>
      </c>
      <c r="M51" s="158">
        <v>45461</v>
      </c>
      <c r="N51" s="159">
        <v>0</v>
      </c>
      <c r="O51" s="159">
        <v>0</v>
      </c>
      <c r="P51" s="149" t="s">
        <v>5347</v>
      </c>
      <c r="Q51" s="160">
        <v>100</v>
      </c>
      <c r="R51" s="160">
        <v>100</v>
      </c>
      <c r="S51" s="160">
        <v>100</v>
      </c>
      <c r="T51" s="160">
        <v>0</v>
      </c>
      <c r="U51" s="161">
        <v>0</v>
      </c>
      <c r="V51" s="161">
        <v>0</v>
      </c>
      <c r="W51" s="149" t="s">
        <v>19</v>
      </c>
      <c r="X51" s="149" t="s">
        <v>5348</v>
      </c>
      <c r="Y51" s="149" t="s">
        <v>5347</v>
      </c>
      <c r="Z51" s="149" t="s">
        <v>386</v>
      </c>
      <c r="AA51" s="149" t="s">
        <v>5347</v>
      </c>
      <c r="AB51" s="149" t="s">
        <v>906</v>
      </c>
      <c r="AC51" s="149" t="s">
        <v>5347</v>
      </c>
      <c r="AD51" s="159">
        <v>0</v>
      </c>
      <c r="AE51" s="185">
        <v>0</v>
      </c>
      <c r="AG51" t="s">
        <v>814</v>
      </c>
      <c r="AH51" s="46">
        <f t="shared" si="0"/>
        <v>4</v>
      </c>
      <c r="AI51" s="46" t="str">
        <f t="shared" si="1"/>
        <v>-</v>
      </c>
      <c r="AJ51" s="12"/>
      <c r="AK51" s="41" t="str">
        <f t="shared" si="2"/>
        <v>YES</v>
      </c>
      <c r="AL51" s="38">
        <f t="shared" si="3"/>
        <v>100</v>
      </c>
      <c r="AM51" s="26" t="str">
        <f t="shared" si="4"/>
        <v/>
      </c>
      <c r="AN51" s="89" t="str">
        <f t="shared" si="5"/>
        <v/>
      </c>
      <c r="AO51" s="35">
        <f t="shared" si="6"/>
        <v>0</v>
      </c>
      <c r="AP51" s="26" t="str">
        <f t="shared" si="7"/>
        <v>X</v>
      </c>
      <c r="AQ51" s="28">
        <f t="shared" si="17"/>
        <v>1</v>
      </c>
      <c r="AR51" s="25" t="str">
        <f t="shared" si="8"/>
        <v/>
      </c>
      <c r="AS51" s="25" t="str">
        <f t="shared" si="9"/>
        <v/>
      </c>
      <c r="AT51" s="25" t="str">
        <f t="shared" si="10"/>
        <v/>
      </c>
      <c r="AU51" s="25" t="str">
        <f t="shared" si="11"/>
        <v/>
      </c>
      <c r="AV51" s="25">
        <f t="shared" si="12"/>
        <v>6</v>
      </c>
      <c r="AW51" s="65">
        <f t="shared" si="18"/>
        <v>0</v>
      </c>
      <c r="AX51" s="23"/>
      <c r="AY51" s="24">
        <f t="shared" ca="1" si="13"/>
        <v>-674</v>
      </c>
      <c r="AZ51" s="66">
        <f t="shared" ca="1" si="14"/>
        <v>0</v>
      </c>
      <c r="BA51" s="24" t="str">
        <f t="shared" ca="1" si="15"/>
        <v/>
      </c>
      <c r="BB51" s="87" t="str">
        <f t="shared" si="16"/>
        <v/>
      </c>
    </row>
    <row r="52" spans="1:54" ht="15" x14ac:dyDescent="0.2">
      <c r="A52" s="7">
        <v>51</v>
      </c>
      <c r="B52" s="149" t="s">
        <v>788</v>
      </c>
      <c r="C52" s="149" t="s">
        <v>887</v>
      </c>
      <c r="D52" s="149" t="s">
        <v>860</v>
      </c>
      <c r="E52" s="149" t="s">
        <v>341</v>
      </c>
      <c r="F52" s="158">
        <v>45460</v>
      </c>
      <c r="G52" s="149" t="s">
        <v>5347</v>
      </c>
      <c r="H52" s="149" t="s">
        <v>733</v>
      </c>
      <c r="I52" s="149" t="s">
        <v>907</v>
      </c>
      <c r="J52" s="158">
        <v>45457</v>
      </c>
      <c r="K52" s="158" t="s">
        <v>5347</v>
      </c>
      <c r="L52" s="149" t="s">
        <v>5347</v>
      </c>
      <c r="M52" s="158">
        <v>45461</v>
      </c>
      <c r="N52" s="159">
        <v>0</v>
      </c>
      <c r="O52" s="159">
        <v>0</v>
      </c>
      <c r="P52" s="149" t="s">
        <v>5347</v>
      </c>
      <c r="Q52" s="160">
        <v>100</v>
      </c>
      <c r="R52" s="160">
        <v>100</v>
      </c>
      <c r="S52" s="160">
        <v>100</v>
      </c>
      <c r="T52" s="160">
        <v>0</v>
      </c>
      <c r="U52" s="161">
        <v>0</v>
      </c>
      <c r="V52" s="161">
        <v>0</v>
      </c>
      <c r="W52" s="149" t="s">
        <v>19</v>
      </c>
      <c r="X52" s="149" t="s">
        <v>5348</v>
      </c>
      <c r="Y52" s="149" t="s">
        <v>5347</v>
      </c>
      <c r="Z52" s="149" t="s">
        <v>386</v>
      </c>
      <c r="AA52" s="149" t="s">
        <v>5347</v>
      </c>
      <c r="AB52" s="149" t="s">
        <v>908</v>
      </c>
      <c r="AC52" s="149" t="s">
        <v>5347</v>
      </c>
      <c r="AD52" s="159">
        <v>0</v>
      </c>
      <c r="AE52" s="185">
        <v>0</v>
      </c>
      <c r="AG52" t="s">
        <v>814</v>
      </c>
      <c r="AH52" s="46">
        <f t="shared" si="0"/>
        <v>4</v>
      </c>
      <c r="AI52" s="46" t="str">
        <f t="shared" si="1"/>
        <v>-</v>
      </c>
      <c r="AJ52" s="12"/>
      <c r="AK52" s="41" t="str">
        <f t="shared" si="2"/>
        <v>YES</v>
      </c>
      <c r="AL52" s="38">
        <f t="shared" si="3"/>
        <v>100</v>
      </c>
      <c r="AM52" s="26" t="str">
        <f t="shared" si="4"/>
        <v/>
      </c>
      <c r="AN52" s="89" t="str">
        <f t="shared" si="5"/>
        <v/>
      </c>
      <c r="AO52" s="35">
        <f t="shared" si="6"/>
        <v>0</v>
      </c>
      <c r="AP52" s="26" t="str">
        <f t="shared" si="7"/>
        <v>X</v>
      </c>
      <c r="AQ52" s="28">
        <f t="shared" si="17"/>
        <v>1</v>
      </c>
      <c r="AR52" s="25" t="str">
        <f t="shared" si="8"/>
        <v/>
      </c>
      <c r="AS52" s="25" t="str">
        <f t="shared" si="9"/>
        <v/>
      </c>
      <c r="AT52" s="25" t="str">
        <f t="shared" si="10"/>
        <v/>
      </c>
      <c r="AU52" s="25" t="str">
        <f t="shared" si="11"/>
        <v/>
      </c>
      <c r="AV52" s="25">
        <f t="shared" si="12"/>
        <v>6</v>
      </c>
      <c r="AW52" s="65">
        <f t="shared" si="18"/>
        <v>0</v>
      </c>
      <c r="AX52" s="23"/>
      <c r="AY52" s="24">
        <f t="shared" ca="1" si="13"/>
        <v>-674</v>
      </c>
      <c r="AZ52" s="66">
        <f t="shared" ca="1" si="14"/>
        <v>0</v>
      </c>
      <c r="BA52" s="24" t="str">
        <f t="shared" ca="1" si="15"/>
        <v/>
      </c>
      <c r="BB52" s="87" t="str">
        <f t="shared" si="16"/>
        <v/>
      </c>
    </row>
    <row r="53" spans="1:54" ht="15" x14ac:dyDescent="0.2">
      <c r="A53" s="7">
        <v>52</v>
      </c>
      <c r="B53" s="149" t="s">
        <v>788</v>
      </c>
      <c r="C53" s="149" t="s">
        <v>909</v>
      </c>
      <c r="D53" s="149" t="s">
        <v>860</v>
      </c>
      <c r="E53" s="149" t="s">
        <v>342</v>
      </c>
      <c r="F53" s="158">
        <v>45460</v>
      </c>
      <c r="G53" s="149" t="s">
        <v>5347</v>
      </c>
      <c r="H53" s="149" t="s">
        <v>733</v>
      </c>
      <c r="I53" s="149" t="s">
        <v>910</v>
      </c>
      <c r="J53" s="158">
        <v>45457</v>
      </c>
      <c r="K53" s="158" t="s">
        <v>5347</v>
      </c>
      <c r="L53" s="149" t="s">
        <v>5347</v>
      </c>
      <c r="M53" s="158">
        <v>45461</v>
      </c>
      <c r="N53" s="159">
        <v>0</v>
      </c>
      <c r="O53" s="159">
        <v>0</v>
      </c>
      <c r="P53" s="149" t="s">
        <v>5347</v>
      </c>
      <c r="Q53" s="160">
        <v>100</v>
      </c>
      <c r="R53" s="160">
        <v>100</v>
      </c>
      <c r="S53" s="160">
        <v>100</v>
      </c>
      <c r="T53" s="160">
        <v>0</v>
      </c>
      <c r="U53" s="161">
        <v>0</v>
      </c>
      <c r="V53" s="161">
        <v>0</v>
      </c>
      <c r="W53" s="149" t="s">
        <v>19</v>
      </c>
      <c r="X53" s="149" t="s">
        <v>5348</v>
      </c>
      <c r="Y53" s="149" t="s">
        <v>5347</v>
      </c>
      <c r="Z53" s="149" t="s">
        <v>386</v>
      </c>
      <c r="AA53" s="149" t="s">
        <v>5347</v>
      </c>
      <c r="AB53" s="149" t="s">
        <v>911</v>
      </c>
      <c r="AC53" s="149" t="s">
        <v>5347</v>
      </c>
      <c r="AD53" s="159">
        <v>0</v>
      </c>
      <c r="AE53" s="185">
        <v>0</v>
      </c>
      <c r="AG53" t="s">
        <v>814</v>
      </c>
      <c r="AH53" s="46">
        <f t="shared" si="0"/>
        <v>4</v>
      </c>
      <c r="AI53" s="46" t="str">
        <f t="shared" si="1"/>
        <v>-</v>
      </c>
      <c r="AJ53" s="12"/>
      <c r="AK53" s="41" t="str">
        <f t="shared" si="2"/>
        <v>YES</v>
      </c>
      <c r="AL53" s="38">
        <f t="shared" si="3"/>
        <v>100</v>
      </c>
      <c r="AM53" s="26" t="str">
        <f t="shared" si="4"/>
        <v/>
      </c>
      <c r="AN53" s="89" t="str">
        <f t="shared" si="5"/>
        <v/>
      </c>
      <c r="AO53" s="35">
        <f t="shared" si="6"/>
        <v>0</v>
      </c>
      <c r="AP53" s="26" t="str">
        <f t="shared" si="7"/>
        <v>X</v>
      </c>
      <c r="AQ53" s="28">
        <f t="shared" si="17"/>
        <v>1</v>
      </c>
      <c r="AR53" s="25" t="str">
        <f t="shared" si="8"/>
        <v/>
      </c>
      <c r="AS53" s="25" t="str">
        <f t="shared" si="9"/>
        <v/>
      </c>
      <c r="AT53" s="25" t="str">
        <f t="shared" si="10"/>
        <v/>
      </c>
      <c r="AU53" s="25" t="str">
        <f t="shared" si="11"/>
        <v/>
      </c>
      <c r="AV53" s="25">
        <f t="shared" si="12"/>
        <v>6</v>
      </c>
      <c r="AW53" s="65">
        <f t="shared" si="18"/>
        <v>0</v>
      </c>
      <c r="AX53" s="23"/>
      <c r="AY53" s="24">
        <f t="shared" ca="1" si="13"/>
        <v>-674</v>
      </c>
      <c r="AZ53" s="66">
        <f t="shared" ca="1" si="14"/>
        <v>0</v>
      </c>
      <c r="BA53" s="24" t="str">
        <f t="shared" ca="1" si="15"/>
        <v/>
      </c>
      <c r="BB53" s="87" t="str">
        <f t="shared" si="16"/>
        <v/>
      </c>
    </row>
    <row r="54" spans="1:54" ht="15" x14ac:dyDescent="0.2">
      <c r="A54" s="7">
        <v>53</v>
      </c>
      <c r="B54" s="149" t="s">
        <v>788</v>
      </c>
      <c r="C54" s="149" t="s">
        <v>887</v>
      </c>
      <c r="D54" s="149" t="s">
        <v>912</v>
      </c>
      <c r="E54" s="149" t="s">
        <v>325</v>
      </c>
      <c r="F54" s="158">
        <v>45460</v>
      </c>
      <c r="G54" s="149" t="s">
        <v>5347</v>
      </c>
      <c r="H54" s="149" t="s">
        <v>733</v>
      </c>
      <c r="I54" s="149" t="s">
        <v>913</v>
      </c>
      <c r="J54" s="158">
        <v>45457</v>
      </c>
      <c r="K54" s="158" t="s">
        <v>5347</v>
      </c>
      <c r="L54" s="149" t="s">
        <v>5347</v>
      </c>
      <c r="M54" s="158">
        <v>45461</v>
      </c>
      <c r="N54" s="159">
        <v>0</v>
      </c>
      <c r="O54" s="159">
        <v>0</v>
      </c>
      <c r="P54" s="149" t="s">
        <v>5347</v>
      </c>
      <c r="Q54" s="160">
        <v>100</v>
      </c>
      <c r="R54" s="160">
        <v>100</v>
      </c>
      <c r="S54" s="160">
        <v>100</v>
      </c>
      <c r="T54" s="160">
        <v>0</v>
      </c>
      <c r="U54" s="161">
        <v>0</v>
      </c>
      <c r="V54" s="161">
        <v>0</v>
      </c>
      <c r="W54" s="149" t="s">
        <v>19</v>
      </c>
      <c r="X54" s="149" t="s">
        <v>5348</v>
      </c>
      <c r="Y54" s="149" t="s">
        <v>5347</v>
      </c>
      <c r="Z54" s="149" t="s">
        <v>386</v>
      </c>
      <c r="AA54" s="149" t="s">
        <v>5347</v>
      </c>
      <c r="AB54" s="149" t="s">
        <v>914</v>
      </c>
      <c r="AC54" s="149" t="s">
        <v>5347</v>
      </c>
      <c r="AD54" s="159">
        <v>0</v>
      </c>
      <c r="AE54" s="185">
        <v>0</v>
      </c>
      <c r="AG54" t="s">
        <v>814</v>
      </c>
      <c r="AH54" s="46">
        <f t="shared" si="0"/>
        <v>4</v>
      </c>
      <c r="AI54" s="46" t="str">
        <f t="shared" si="1"/>
        <v>-</v>
      </c>
      <c r="AJ54" s="12"/>
      <c r="AK54" s="41" t="str">
        <f t="shared" si="2"/>
        <v>YES</v>
      </c>
      <c r="AL54" s="38">
        <f t="shared" si="3"/>
        <v>100</v>
      </c>
      <c r="AM54" s="26" t="str">
        <f t="shared" si="4"/>
        <v/>
      </c>
      <c r="AN54" s="89" t="str">
        <f t="shared" si="5"/>
        <v/>
      </c>
      <c r="AO54" s="35">
        <f t="shared" si="6"/>
        <v>0</v>
      </c>
      <c r="AP54" s="26" t="str">
        <f t="shared" si="7"/>
        <v>X</v>
      </c>
      <c r="AQ54" s="28">
        <f t="shared" si="17"/>
        <v>1</v>
      </c>
      <c r="AR54" s="25" t="str">
        <f t="shared" si="8"/>
        <v/>
      </c>
      <c r="AS54" s="25" t="str">
        <f t="shared" si="9"/>
        <v/>
      </c>
      <c r="AT54" s="25" t="str">
        <f t="shared" si="10"/>
        <v/>
      </c>
      <c r="AU54" s="25" t="str">
        <f t="shared" si="11"/>
        <v/>
      </c>
      <c r="AV54" s="25">
        <f t="shared" si="12"/>
        <v>6</v>
      </c>
      <c r="AW54" s="65">
        <f t="shared" si="18"/>
        <v>0</v>
      </c>
      <c r="AX54" s="23"/>
      <c r="AY54" s="24">
        <f t="shared" ca="1" si="13"/>
        <v>-674</v>
      </c>
      <c r="AZ54" s="66">
        <f t="shared" ca="1" si="14"/>
        <v>0</v>
      </c>
      <c r="BA54" s="24" t="str">
        <f t="shared" ca="1" si="15"/>
        <v/>
      </c>
      <c r="BB54" s="87" t="str">
        <f t="shared" si="16"/>
        <v/>
      </c>
    </row>
    <row r="55" spans="1:54" ht="15" x14ac:dyDescent="0.2">
      <c r="A55" s="7">
        <v>54</v>
      </c>
      <c r="B55" s="149" t="s">
        <v>874</v>
      </c>
      <c r="C55" s="149" t="s">
        <v>915</v>
      </c>
      <c r="D55" s="149" t="s">
        <v>912</v>
      </c>
      <c r="E55" s="149" t="s">
        <v>326</v>
      </c>
      <c r="F55" s="158">
        <v>45460</v>
      </c>
      <c r="G55" s="149" t="s">
        <v>5347</v>
      </c>
      <c r="H55" s="149" t="s">
        <v>733</v>
      </c>
      <c r="I55" s="149" t="s">
        <v>916</v>
      </c>
      <c r="J55" s="158">
        <v>45457</v>
      </c>
      <c r="K55" s="158" t="s">
        <v>5347</v>
      </c>
      <c r="L55" s="149" t="s">
        <v>5347</v>
      </c>
      <c r="M55" s="158">
        <v>45461</v>
      </c>
      <c r="N55" s="159">
        <v>0</v>
      </c>
      <c r="O55" s="159">
        <v>0</v>
      </c>
      <c r="P55" s="149" t="s">
        <v>5347</v>
      </c>
      <c r="Q55" s="160">
        <v>100</v>
      </c>
      <c r="R55" s="160">
        <v>100</v>
      </c>
      <c r="S55" s="160">
        <v>100</v>
      </c>
      <c r="T55" s="160">
        <v>0</v>
      </c>
      <c r="U55" s="161">
        <v>0</v>
      </c>
      <c r="V55" s="161">
        <v>0</v>
      </c>
      <c r="W55" s="149" t="s">
        <v>19</v>
      </c>
      <c r="X55" s="149" t="s">
        <v>5348</v>
      </c>
      <c r="Y55" s="149" t="s">
        <v>5347</v>
      </c>
      <c r="Z55" s="149" t="s">
        <v>386</v>
      </c>
      <c r="AA55" s="149" t="s">
        <v>5347</v>
      </c>
      <c r="AB55" s="149" t="s">
        <v>917</v>
      </c>
      <c r="AC55" s="149" t="s">
        <v>5347</v>
      </c>
      <c r="AD55" s="159">
        <v>0</v>
      </c>
      <c r="AE55" s="185">
        <v>0</v>
      </c>
      <c r="AG55" t="s">
        <v>814</v>
      </c>
      <c r="AH55" s="46">
        <f t="shared" si="0"/>
        <v>4</v>
      </c>
      <c r="AI55" s="46" t="str">
        <f t="shared" si="1"/>
        <v>-</v>
      </c>
      <c r="AJ55" s="12"/>
      <c r="AK55" s="41" t="str">
        <f t="shared" si="2"/>
        <v>YES</v>
      </c>
      <c r="AL55" s="38">
        <f t="shared" si="3"/>
        <v>100</v>
      </c>
      <c r="AM55" s="26" t="str">
        <f t="shared" si="4"/>
        <v/>
      </c>
      <c r="AN55" s="89" t="str">
        <f t="shared" si="5"/>
        <v/>
      </c>
      <c r="AO55" s="35">
        <f t="shared" si="6"/>
        <v>0</v>
      </c>
      <c r="AP55" s="26" t="str">
        <f t="shared" si="7"/>
        <v>X</v>
      </c>
      <c r="AQ55" s="28">
        <f t="shared" si="17"/>
        <v>1</v>
      </c>
      <c r="AR55" s="25" t="str">
        <f t="shared" si="8"/>
        <v/>
      </c>
      <c r="AS55" s="25" t="str">
        <f t="shared" si="9"/>
        <v/>
      </c>
      <c r="AT55" s="25" t="str">
        <f t="shared" si="10"/>
        <v/>
      </c>
      <c r="AU55" s="25" t="str">
        <f t="shared" si="11"/>
        <v/>
      </c>
      <c r="AV55" s="25">
        <f t="shared" si="12"/>
        <v>6</v>
      </c>
      <c r="AW55" s="65">
        <f t="shared" si="18"/>
        <v>0</v>
      </c>
      <c r="AX55" s="23"/>
      <c r="AY55" s="24">
        <f t="shared" ca="1" si="13"/>
        <v>-674</v>
      </c>
      <c r="AZ55" s="66">
        <f t="shared" ca="1" si="14"/>
        <v>0</v>
      </c>
      <c r="BA55" s="24" t="str">
        <f t="shared" ca="1" si="15"/>
        <v/>
      </c>
      <c r="BB55" s="87" t="str">
        <f t="shared" si="16"/>
        <v/>
      </c>
    </row>
    <row r="56" spans="1:54" ht="15" x14ac:dyDescent="0.2">
      <c r="A56" s="7">
        <v>55</v>
      </c>
      <c r="B56" s="149" t="s">
        <v>788</v>
      </c>
      <c r="C56" s="149" t="s">
        <v>918</v>
      </c>
      <c r="D56" s="149" t="s">
        <v>912</v>
      </c>
      <c r="E56" s="149" t="s">
        <v>329</v>
      </c>
      <c r="F56" s="158">
        <v>45460</v>
      </c>
      <c r="G56" s="149" t="s">
        <v>5347</v>
      </c>
      <c r="H56" s="149" t="s">
        <v>733</v>
      </c>
      <c r="I56" s="149" t="s">
        <v>919</v>
      </c>
      <c r="J56" s="158">
        <v>45457</v>
      </c>
      <c r="K56" s="158" t="s">
        <v>5347</v>
      </c>
      <c r="L56" s="149" t="s">
        <v>5347</v>
      </c>
      <c r="M56" s="158">
        <v>45461</v>
      </c>
      <c r="N56" s="159">
        <v>0</v>
      </c>
      <c r="O56" s="159">
        <v>0</v>
      </c>
      <c r="P56" s="149" t="s">
        <v>5347</v>
      </c>
      <c r="Q56" s="160">
        <v>3</v>
      </c>
      <c r="R56" s="160">
        <v>3</v>
      </c>
      <c r="S56" s="160">
        <v>3</v>
      </c>
      <c r="T56" s="160">
        <v>0</v>
      </c>
      <c r="U56" s="161">
        <v>0</v>
      </c>
      <c r="V56" s="161">
        <v>0</v>
      </c>
      <c r="W56" s="149" t="s">
        <v>19</v>
      </c>
      <c r="X56" s="149" t="s">
        <v>5348</v>
      </c>
      <c r="Y56" s="149" t="s">
        <v>5347</v>
      </c>
      <c r="Z56" s="149" t="s">
        <v>386</v>
      </c>
      <c r="AA56" s="149" t="s">
        <v>5347</v>
      </c>
      <c r="AB56" s="149" t="s">
        <v>920</v>
      </c>
      <c r="AC56" s="149" t="s">
        <v>5347</v>
      </c>
      <c r="AD56" s="159">
        <v>0</v>
      </c>
      <c r="AE56" s="185">
        <v>0</v>
      </c>
      <c r="AG56" t="s">
        <v>814</v>
      </c>
      <c r="AH56" s="46">
        <f t="shared" si="0"/>
        <v>4</v>
      </c>
      <c r="AI56" s="46" t="str">
        <f t="shared" si="1"/>
        <v>-</v>
      </c>
      <c r="AJ56" s="12"/>
      <c r="AK56" s="41" t="str">
        <f t="shared" si="2"/>
        <v>YES</v>
      </c>
      <c r="AL56" s="38">
        <f t="shared" si="3"/>
        <v>3</v>
      </c>
      <c r="AM56" s="26" t="str">
        <f t="shared" si="4"/>
        <v/>
      </c>
      <c r="AN56" s="89" t="str">
        <f t="shared" si="5"/>
        <v/>
      </c>
      <c r="AO56" s="35">
        <f t="shared" si="6"/>
        <v>0</v>
      </c>
      <c r="AP56" s="26" t="str">
        <f t="shared" si="7"/>
        <v>X</v>
      </c>
      <c r="AQ56" s="28">
        <f t="shared" si="17"/>
        <v>1</v>
      </c>
      <c r="AR56" s="25" t="str">
        <f t="shared" si="8"/>
        <v/>
      </c>
      <c r="AS56" s="25" t="str">
        <f t="shared" si="9"/>
        <v/>
      </c>
      <c r="AT56" s="25" t="str">
        <f t="shared" si="10"/>
        <v/>
      </c>
      <c r="AU56" s="25" t="str">
        <f t="shared" si="11"/>
        <v/>
      </c>
      <c r="AV56" s="25">
        <f t="shared" si="12"/>
        <v>6</v>
      </c>
      <c r="AW56" s="65">
        <f t="shared" si="18"/>
        <v>0</v>
      </c>
      <c r="AX56" s="23"/>
      <c r="AY56" s="24">
        <f t="shared" ca="1" si="13"/>
        <v>-674</v>
      </c>
      <c r="AZ56" s="66">
        <f t="shared" ca="1" si="14"/>
        <v>0</v>
      </c>
      <c r="BA56" s="24" t="str">
        <f t="shared" ca="1" si="15"/>
        <v/>
      </c>
      <c r="BB56" s="87" t="str">
        <f t="shared" si="16"/>
        <v/>
      </c>
    </row>
    <row r="57" spans="1:54" ht="15" x14ac:dyDescent="0.2">
      <c r="A57" s="7">
        <v>56</v>
      </c>
      <c r="B57" s="149" t="s">
        <v>921</v>
      </c>
      <c r="C57" s="149" t="s">
        <v>922</v>
      </c>
      <c r="D57" s="149" t="s">
        <v>912</v>
      </c>
      <c r="E57" s="149" t="s">
        <v>327</v>
      </c>
      <c r="F57" s="158">
        <v>45460</v>
      </c>
      <c r="G57" s="149" t="s">
        <v>5347</v>
      </c>
      <c r="H57" s="149" t="s">
        <v>733</v>
      </c>
      <c r="I57" s="149" t="s">
        <v>923</v>
      </c>
      <c r="J57" s="158">
        <v>45457</v>
      </c>
      <c r="K57" s="158" t="s">
        <v>5347</v>
      </c>
      <c r="L57" s="149" t="s">
        <v>5347</v>
      </c>
      <c r="M57" s="158">
        <v>45461</v>
      </c>
      <c r="N57" s="159">
        <v>0</v>
      </c>
      <c r="O57" s="159">
        <v>0</v>
      </c>
      <c r="P57" s="149" t="s">
        <v>5347</v>
      </c>
      <c r="Q57" s="160">
        <v>400</v>
      </c>
      <c r="R57" s="160">
        <v>400</v>
      </c>
      <c r="S57" s="160">
        <v>400</v>
      </c>
      <c r="T57" s="160">
        <v>0</v>
      </c>
      <c r="U57" s="161">
        <v>0</v>
      </c>
      <c r="V57" s="161">
        <v>0</v>
      </c>
      <c r="W57" s="149" t="s">
        <v>19</v>
      </c>
      <c r="X57" s="149" t="s">
        <v>5348</v>
      </c>
      <c r="Y57" s="149" t="s">
        <v>5347</v>
      </c>
      <c r="Z57" s="149" t="s">
        <v>386</v>
      </c>
      <c r="AA57" s="149" t="s">
        <v>5347</v>
      </c>
      <c r="AB57" s="149" t="s">
        <v>924</v>
      </c>
      <c r="AC57" s="149" t="s">
        <v>5347</v>
      </c>
      <c r="AD57" s="159">
        <v>0</v>
      </c>
      <c r="AE57" s="185">
        <v>0</v>
      </c>
      <c r="AG57" t="s">
        <v>814</v>
      </c>
      <c r="AH57" s="46">
        <f t="shared" si="0"/>
        <v>4</v>
      </c>
      <c r="AI57" s="46" t="str">
        <f t="shared" si="1"/>
        <v>-</v>
      </c>
      <c r="AJ57" s="12"/>
      <c r="AK57" s="41" t="str">
        <f t="shared" si="2"/>
        <v>YES</v>
      </c>
      <c r="AL57" s="38">
        <f t="shared" si="3"/>
        <v>400</v>
      </c>
      <c r="AM57" s="26" t="str">
        <f t="shared" si="4"/>
        <v/>
      </c>
      <c r="AN57" s="89" t="str">
        <f t="shared" si="5"/>
        <v/>
      </c>
      <c r="AO57" s="35">
        <f t="shared" si="6"/>
        <v>0</v>
      </c>
      <c r="AP57" s="26" t="str">
        <f t="shared" si="7"/>
        <v>X</v>
      </c>
      <c r="AQ57" s="28">
        <f t="shared" si="17"/>
        <v>1</v>
      </c>
      <c r="AR57" s="25" t="str">
        <f t="shared" si="8"/>
        <v/>
      </c>
      <c r="AS57" s="25" t="str">
        <f t="shared" si="9"/>
        <v/>
      </c>
      <c r="AT57" s="25" t="str">
        <f t="shared" si="10"/>
        <v/>
      </c>
      <c r="AU57" s="25" t="str">
        <f t="shared" si="11"/>
        <v/>
      </c>
      <c r="AV57" s="25">
        <f t="shared" si="12"/>
        <v>6</v>
      </c>
      <c r="AW57" s="65">
        <f t="shared" si="18"/>
        <v>0</v>
      </c>
      <c r="AX57" s="23"/>
      <c r="AY57" s="24">
        <f t="shared" ca="1" si="13"/>
        <v>-674</v>
      </c>
      <c r="AZ57" s="66">
        <f t="shared" ca="1" si="14"/>
        <v>0</v>
      </c>
      <c r="BA57" s="24" t="str">
        <f t="shared" ca="1" si="15"/>
        <v/>
      </c>
      <c r="BB57" s="87" t="str">
        <f t="shared" si="16"/>
        <v/>
      </c>
    </row>
    <row r="58" spans="1:54" ht="15" x14ac:dyDescent="0.2">
      <c r="A58" s="7">
        <v>57</v>
      </c>
      <c r="B58" s="149" t="s">
        <v>732</v>
      </c>
      <c r="C58" s="149" t="s">
        <v>925</v>
      </c>
      <c r="D58" s="149" t="s">
        <v>912</v>
      </c>
      <c r="E58" s="149" t="s">
        <v>330</v>
      </c>
      <c r="F58" s="158">
        <v>45460</v>
      </c>
      <c r="G58" s="149" t="s">
        <v>5347</v>
      </c>
      <c r="H58" s="149" t="s">
        <v>733</v>
      </c>
      <c r="I58" s="149" t="s">
        <v>926</v>
      </c>
      <c r="J58" s="158">
        <v>45457</v>
      </c>
      <c r="K58" s="158" t="s">
        <v>5347</v>
      </c>
      <c r="L58" s="149" t="s">
        <v>5347</v>
      </c>
      <c r="M58" s="158">
        <v>45461</v>
      </c>
      <c r="N58" s="159">
        <v>0</v>
      </c>
      <c r="O58" s="159">
        <v>0</v>
      </c>
      <c r="P58" s="149" t="s">
        <v>5347</v>
      </c>
      <c r="Q58" s="160">
        <v>1</v>
      </c>
      <c r="R58" s="160">
        <v>1</v>
      </c>
      <c r="S58" s="160">
        <v>1</v>
      </c>
      <c r="T58" s="160">
        <v>0</v>
      </c>
      <c r="U58" s="161">
        <v>0</v>
      </c>
      <c r="V58" s="161">
        <v>0</v>
      </c>
      <c r="W58" s="149" t="s">
        <v>19</v>
      </c>
      <c r="X58" s="149" t="s">
        <v>5348</v>
      </c>
      <c r="Y58" s="149" t="s">
        <v>5347</v>
      </c>
      <c r="Z58" s="149" t="s">
        <v>386</v>
      </c>
      <c r="AA58" s="149" t="s">
        <v>5347</v>
      </c>
      <c r="AB58" s="149" t="s">
        <v>927</v>
      </c>
      <c r="AC58" s="149" t="s">
        <v>5347</v>
      </c>
      <c r="AD58" s="159">
        <v>0</v>
      </c>
      <c r="AE58" s="185">
        <v>0</v>
      </c>
      <c r="AG58" t="s">
        <v>814</v>
      </c>
      <c r="AH58" s="46">
        <f t="shared" si="0"/>
        <v>4</v>
      </c>
      <c r="AI58" s="46" t="str">
        <f t="shared" si="1"/>
        <v>-</v>
      </c>
      <c r="AJ58" s="12"/>
      <c r="AK58" s="41" t="str">
        <f t="shared" si="2"/>
        <v>YES</v>
      </c>
      <c r="AL58" s="38">
        <f t="shared" si="3"/>
        <v>1</v>
      </c>
      <c r="AM58" s="26" t="str">
        <f t="shared" si="4"/>
        <v/>
      </c>
      <c r="AN58" s="89" t="str">
        <f t="shared" si="5"/>
        <v/>
      </c>
      <c r="AO58" s="35">
        <f t="shared" si="6"/>
        <v>0</v>
      </c>
      <c r="AP58" s="26" t="str">
        <f t="shared" si="7"/>
        <v>X</v>
      </c>
      <c r="AQ58" s="28">
        <f t="shared" si="17"/>
        <v>1</v>
      </c>
      <c r="AR58" s="25" t="str">
        <f t="shared" si="8"/>
        <v/>
      </c>
      <c r="AS58" s="25" t="str">
        <f t="shared" si="9"/>
        <v/>
      </c>
      <c r="AT58" s="25" t="str">
        <f t="shared" si="10"/>
        <v/>
      </c>
      <c r="AU58" s="25" t="str">
        <f t="shared" si="11"/>
        <v/>
      </c>
      <c r="AV58" s="25">
        <f t="shared" si="12"/>
        <v>6</v>
      </c>
      <c r="AW58" s="65">
        <f t="shared" si="18"/>
        <v>0</v>
      </c>
      <c r="AX58" s="23"/>
      <c r="AY58" s="24">
        <f t="shared" ca="1" si="13"/>
        <v>-674</v>
      </c>
      <c r="AZ58" s="66">
        <f t="shared" ca="1" si="14"/>
        <v>0</v>
      </c>
      <c r="BA58" s="24" t="str">
        <f t="shared" ca="1" si="15"/>
        <v/>
      </c>
      <c r="BB58" s="87" t="str">
        <f t="shared" si="16"/>
        <v/>
      </c>
    </row>
    <row r="59" spans="1:54" ht="15" x14ac:dyDescent="0.2">
      <c r="A59" s="7">
        <v>58</v>
      </c>
      <c r="B59" s="149" t="s">
        <v>788</v>
      </c>
      <c r="C59" s="149" t="s">
        <v>789</v>
      </c>
      <c r="D59" s="149" t="s">
        <v>912</v>
      </c>
      <c r="E59" s="149" t="s">
        <v>328</v>
      </c>
      <c r="F59" s="158">
        <v>45460</v>
      </c>
      <c r="G59" s="149" t="s">
        <v>5347</v>
      </c>
      <c r="H59" s="149" t="s">
        <v>733</v>
      </c>
      <c r="I59" s="149" t="s">
        <v>928</v>
      </c>
      <c r="J59" s="158">
        <v>45457</v>
      </c>
      <c r="K59" s="158" t="s">
        <v>5347</v>
      </c>
      <c r="L59" s="149" t="s">
        <v>5347</v>
      </c>
      <c r="M59" s="158">
        <v>45461</v>
      </c>
      <c r="N59" s="159">
        <v>0</v>
      </c>
      <c r="O59" s="159">
        <v>0</v>
      </c>
      <c r="P59" s="149" t="s">
        <v>5347</v>
      </c>
      <c r="Q59" s="160">
        <v>100</v>
      </c>
      <c r="R59" s="160">
        <v>100</v>
      </c>
      <c r="S59" s="160">
        <v>100</v>
      </c>
      <c r="T59" s="160">
        <v>0</v>
      </c>
      <c r="U59" s="161">
        <v>0</v>
      </c>
      <c r="V59" s="161">
        <v>0</v>
      </c>
      <c r="W59" s="149" t="s">
        <v>19</v>
      </c>
      <c r="X59" s="149" t="s">
        <v>5348</v>
      </c>
      <c r="Y59" s="149" t="s">
        <v>5347</v>
      </c>
      <c r="Z59" s="149" t="s">
        <v>386</v>
      </c>
      <c r="AA59" s="149" t="s">
        <v>5347</v>
      </c>
      <c r="AB59" s="149" t="s">
        <v>929</v>
      </c>
      <c r="AC59" s="149" t="s">
        <v>5347</v>
      </c>
      <c r="AD59" s="159">
        <v>0</v>
      </c>
      <c r="AE59" s="185">
        <v>0</v>
      </c>
      <c r="AG59" t="s">
        <v>814</v>
      </c>
      <c r="AH59" s="46">
        <f t="shared" si="0"/>
        <v>4</v>
      </c>
      <c r="AI59" s="46" t="str">
        <f t="shared" si="1"/>
        <v>-</v>
      </c>
      <c r="AJ59" s="12"/>
      <c r="AK59" s="41" t="str">
        <f t="shared" si="2"/>
        <v>YES</v>
      </c>
      <c r="AL59" s="38">
        <f t="shared" si="3"/>
        <v>100</v>
      </c>
      <c r="AM59" s="26" t="str">
        <f t="shared" si="4"/>
        <v/>
      </c>
      <c r="AN59" s="89" t="str">
        <f t="shared" si="5"/>
        <v/>
      </c>
      <c r="AO59" s="35">
        <f t="shared" si="6"/>
        <v>0</v>
      </c>
      <c r="AP59" s="26" t="str">
        <f t="shared" si="7"/>
        <v>X</v>
      </c>
      <c r="AQ59" s="28">
        <f t="shared" si="17"/>
        <v>1</v>
      </c>
      <c r="AR59" s="25" t="str">
        <f t="shared" si="8"/>
        <v/>
      </c>
      <c r="AS59" s="25" t="str">
        <f t="shared" si="9"/>
        <v/>
      </c>
      <c r="AT59" s="25" t="str">
        <f t="shared" si="10"/>
        <v/>
      </c>
      <c r="AU59" s="25" t="str">
        <f t="shared" si="11"/>
        <v/>
      </c>
      <c r="AV59" s="25">
        <f t="shared" si="12"/>
        <v>6</v>
      </c>
      <c r="AW59" s="65">
        <f t="shared" si="18"/>
        <v>0</v>
      </c>
      <c r="AX59" s="23"/>
      <c r="AY59" s="24">
        <f t="shared" ca="1" si="13"/>
        <v>-674</v>
      </c>
      <c r="AZ59" s="66">
        <f t="shared" ca="1" si="14"/>
        <v>0</v>
      </c>
      <c r="BA59" s="24" t="str">
        <f t="shared" ca="1" si="15"/>
        <v/>
      </c>
      <c r="BB59" s="87" t="str">
        <f t="shared" si="16"/>
        <v/>
      </c>
    </row>
    <row r="60" spans="1:54" ht="15" x14ac:dyDescent="0.2">
      <c r="A60" s="7">
        <v>59</v>
      </c>
      <c r="B60" s="149" t="s">
        <v>788</v>
      </c>
      <c r="C60" s="149" t="s">
        <v>789</v>
      </c>
      <c r="D60" s="149" t="s">
        <v>912</v>
      </c>
      <c r="E60" s="149" t="s">
        <v>333</v>
      </c>
      <c r="F60" s="158">
        <v>45460</v>
      </c>
      <c r="G60" s="149" t="s">
        <v>5347</v>
      </c>
      <c r="H60" s="149" t="s">
        <v>733</v>
      </c>
      <c r="I60" s="149" t="s">
        <v>930</v>
      </c>
      <c r="J60" s="158">
        <v>45457</v>
      </c>
      <c r="K60" s="158" t="s">
        <v>5347</v>
      </c>
      <c r="L60" s="149" t="s">
        <v>5347</v>
      </c>
      <c r="M60" s="158">
        <v>45461</v>
      </c>
      <c r="N60" s="159">
        <v>0</v>
      </c>
      <c r="O60" s="159">
        <v>0</v>
      </c>
      <c r="P60" s="149" t="s">
        <v>5347</v>
      </c>
      <c r="Q60" s="160">
        <v>100</v>
      </c>
      <c r="R60" s="160">
        <v>100</v>
      </c>
      <c r="S60" s="160">
        <v>100</v>
      </c>
      <c r="T60" s="160">
        <v>0</v>
      </c>
      <c r="U60" s="161">
        <v>0</v>
      </c>
      <c r="V60" s="161">
        <v>0</v>
      </c>
      <c r="W60" s="149" t="s">
        <v>19</v>
      </c>
      <c r="X60" s="149" t="s">
        <v>5348</v>
      </c>
      <c r="Y60" s="149" t="s">
        <v>5347</v>
      </c>
      <c r="Z60" s="149" t="s">
        <v>386</v>
      </c>
      <c r="AA60" s="149" t="s">
        <v>5347</v>
      </c>
      <c r="AB60" s="149" t="s">
        <v>931</v>
      </c>
      <c r="AC60" s="149" t="s">
        <v>5347</v>
      </c>
      <c r="AD60" s="159">
        <v>0</v>
      </c>
      <c r="AE60" s="185">
        <v>0</v>
      </c>
      <c r="AG60" t="s">
        <v>814</v>
      </c>
      <c r="AH60" s="46">
        <f t="shared" si="0"/>
        <v>4</v>
      </c>
      <c r="AI60" s="46" t="str">
        <f t="shared" si="1"/>
        <v>-</v>
      </c>
      <c r="AJ60" s="12"/>
      <c r="AK60" s="41" t="str">
        <f t="shared" si="2"/>
        <v>YES</v>
      </c>
      <c r="AL60" s="38">
        <f t="shared" si="3"/>
        <v>100</v>
      </c>
      <c r="AM60" s="26" t="str">
        <f t="shared" si="4"/>
        <v/>
      </c>
      <c r="AN60" s="89" t="str">
        <f t="shared" si="5"/>
        <v/>
      </c>
      <c r="AO60" s="35">
        <f t="shared" si="6"/>
        <v>0</v>
      </c>
      <c r="AP60" s="26" t="str">
        <f t="shared" si="7"/>
        <v>X</v>
      </c>
      <c r="AQ60" s="28">
        <f t="shared" si="17"/>
        <v>1</v>
      </c>
      <c r="AR60" s="25" t="str">
        <f t="shared" si="8"/>
        <v/>
      </c>
      <c r="AS60" s="25" t="str">
        <f t="shared" si="9"/>
        <v/>
      </c>
      <c r="AT60" s="25" t="str">
        <f t="shared" si="10"/>
        <v/>
      </c>
      <c r="AU60" s="25" t="str">
        <f t="shared" si="11"/>
        <v/>
      </c>
      <c r="AV60" s="25">
        <f t="shared" si="12"/>
        <v>6</v>
      </c>
      <c r="AW60" s="65">
        <f t="shared" si="18"/>
        <v>0</v>
      </c>
      <c r="AX60" s="23"/>
      <c r="AY60" s="24">
        <f t="shared" ca="1" si="13"/>
        <v>-674</v>
      </c>
      <c r="AZ60" s="66">
        <f t="shared" ca="1" si="14"/>
        <v>0</v>
      </c>
      <c r="BA60" s="24" t="str">
        <f t="shared" ca="1" si="15"/>
        <v/>
      </c>
      <c r="BB60" s="87" t="str">
        <f t="shared" si="16"/>
        <v/>
      </c>
    </row>
    <row r="61" spans="1:54" ht="15" x14ac:dyDescent="0.2">
      <c r="A61" s="7">
        <v>60</v>
      </c>
      <c r="B61" s="149" t="s">
        <v>788</v>
      </c>
      <c r="C61" s="149" t="s">
        <v>789</v>
      </c>
      <c r="D61" s="149" t="s">
        <v>912</v>
      </c>
      <c r="E61" s="149" t="s">
        <v>331</v>
      </c>
      <c r="F61" s="158">
        <v>45460</v>
      </c>
      <c r="G61" s="149" t="s">
        <v>5347</v>
      </c>
      <c r="H61" s="149" t="s">
        <v>733</v>
      </c>
      <c r="I61" s="149" t="s">
        <v>932</v>
      </c>
      <c r="J61" s="158">
        <v>45457</v>
      </c>
      <c r="K61" s="158" t="s">
        <v>5347</v>
      </c>
      <c r="L61" s="149" t="s">
        <v>5347</v>
      </c>
      <c r="M61" s="158">
        <v>45461</v>
      </c>
      <c r="N61" s="159">
        <v>0</v>
      </c>
      <c r="O61" s="159">
        <v>0</v>
      </c>
      <c r="P61" s="149" t="s">
        <v>5347</v>
      </c>
      <c r="Q61" s="160">
        <v>500</v>
      </c>
      <c r="R61" s="160">
        <v>500</v>
      </c>
      <c r="S61" s="160">
        <v>500</v>
      </c>
      <c r="T61" s="160">
        <v>0</v>
      </c>
      <c r="U61" s="161">
        <v>0</v>
      </c>
      <c r="V61" s="161">
        <v>0</v>
      </c>
      <c r="W61" s="149" t="s">
        <v>19</v>
      </c>
      <c r="X61" s="149" t="s">
        <v>5348</v>
      </c>
      <c r="Y61" s="149" t="s">
        <v>5347</v>
      </c>
      <c r="Z61" s="149" t="s">
        <v>386</v>
      </c>
      <c r="AA61" s="149" t="s">
        <v>5347</v>
      </c>
      <c r="AB61" s="149" t="s">
        <v>933</v>
      </c>
      <c r="AC61" s="149" t="s">
        <v>5347</v>
      </c>
      <c r="AD61" s="159">
        <v>0</v>
      </c>
      <c r="AE61" s="185">
        <v>0</v>
      </c>
      <c r="AG61" t="s">
        <v>814</v>
      </c>
      <c r="AH61" s="46">
        <f t="shared" si="0"/>
        <v>4</v>
      </c>
      <c r="AI61" s="46" t="str">
        <f t="shared" si="1"/>
        <v>-</v>
      </c>
      <c r="AJ61" s="12"/>
      <c r="AK61" s="41" t="str">
        <f t="shared" si="2"/>
        <v>YES</v>
      </c>
      <c r="AL61" s="38">
        <f t="shared" si="3"/>
        <v>500</v>
      </c>
      <c r="AM61" s="26" t="str">
        <f t="shared" si="4"/>
        <v/>
      </c>
      <c r="AN61" s="89" t="str">
        <f t="shared" si="5"/>
        <v/>
      </c>
      <c r="AO61" s="35">
        <f t="shared" si="6"/>
        <v>0</v>
      </c>
      <c r="AP61" s="26" t="str">
        <f t="shared" si="7"/>
        <v>X</v>
      </c>
      <c r="AQ61" s="28">
        <f t="shared" si="17"/>
        <v>1</v>
      </c>
      <c r="AR61" s="25" t="str">
        <f t="shared" si="8"/>
        <v/>
      </c>
      <c r="AS61" s="25" t="str">
        <f t="shared" si="9"/>
        <v/>
      </c>
      <c r="AT61" s="25" t="str">
        <f t="shared" si="10"/>
        <v/>
      </c>
      <c r="AU61" s="25" t="str">
        <f t="shared" si="11"/>
        <v/>
      </c>
      <c r="AV61" s="25">
        <f t="shared" si="12"/>
        <v>6</v>
      </c>
      <c r="AW61" s="65">
        <f t="shared" si="18"/>
        <v>0</v>
      </c>
      <c r="AX61" s="23"/>
      <c r="AY61" s="24">
        <f t="shared" ca="1" si="13"/>
        <v>-674</v>
      </c>
      <c r="AZ61" s="66">
        <f t="shared" ca="1" si="14"/>
        <v>0</v>
      </c>
      <c r="BA61" s="24" t="str">
        <f t="shared" ca="1" si="15"/>
        <v/>
      </c>
      <c r="BB61" s="87" t="str">
        <f t="shared" si="16"/>
        <v/>
      </c>
    </row>
    <row r="62" spans="1:54" ht="15" x14ac:dyDescent="0.2">
      <c r="A62" s="7">
        <v>61</v>
      </c>
      <c r="B62" s="149" t="s">
        <v>788</v>
      </c>
      <c r="C62" s="149" t="s">
        <v>789</v>
      </c>
      <c r="D62" s="149" t="s">
        <v>912</v>
      </c>
      <c r="E62" s="149" t="s">
        <v>334</v>
      </c>
      <c r="F62" s="158">
        <v>45460</v>
      </c>
      <c r="G62" s="149" t="s">
        <v>5347</v>
      </c>
      <c r="H62" s="149" t="s">
        <v>733</v>
      </c>
      <c r="I62" s="149" t="s">
        <v>934</v>
      </c>
      <c r="J62" s="158">
        <v>45457</v>
      </c>
      <c r="K62" s="158" t="s">
        <v>5347</v>
      </c>
      <c r="L62" s="149" t="s">
        <v>5347</v>
      </c>
      <c r="M62" s="158">
        <v>45461</v>
      </c>
      <c r="N62" s="159">
        <v>0</v>
      </c>
      <c r="O62" s="159">
        <v>0</v>
      </c>
      <c r="P62" s="149" t="s">
        <v>5347</v>
      </c>
      <c r="Q62" s="160">
        <v>200</v>
      </c>
      <c r="R62" s="160">
        <v>200</v>
      </c>
      <c r="S62" s="160">
        <v>200</v>
      </c>
      <c r="T62" s="160">
        <v>0</v>
      </c>
      <c r="U62" s="161">
        <v>0</v>
      </c>
      <c r="V62" s="161">
        <v>0</v>
      </c>
      <c r="W62" s="149" t="s">
        <v>19</v>
      </c>
      <c r="X62" s="149" t="s">
        <v>5348</v>
      </c>
      <c r="Y62" s="149" t="s">
        <v>5347</v>
      </c>
      <c r="Z62" s="149" t="s">
        <v>386</v>
      </c>
      <c r="AA62" s="149" t="s">
        <v>5347</v>
      </c>
      <c r="AB62" s="149" t="s">
        <v>935</v>
      </c>
      <c r="AC62" s="149" t="s">
        <v>5347</v>
      </c>
      <c r="AD62" s="159">
        <v>0</v>
      </c>
      <c r="AE62" s="185">
        <v>0</v>
      </c>
      <c r="AG62" t="s">
        <v>814</v>
      </c>
      <c r="AH62" s="46">
        <f t="shared" si="0"/>
        <v>4</v>
      </c>
      <c r="AI62" s="46" t="str">
        <f t="shared" si="1"/>
        <v>-</v>
      </c>
      <c r="AJ62" s="12"/>
      <c r="AK62" s="41" t="str">
        <f t="shared" si="2"/>
        <v>YES</v>
      </c>
      <c r="AL62" s="38">
        <f t="shared" si="3"/>
        <v>200</v>
      </c>
      <c r="AM62" s="26" t="str">
        <f t="shared" si="4"/>
        <v/>
      </c>
      <c r="AN62" s="89" t="str">
        <f t="shared" si="5"/>
        <v/>
      </c>
      <c r="AO62" s="35">
        <f t="shared" si="6"/>
        <v>0</v>
      </c>
      <c r="AP62" s="26" t="str">
        <f t="shared" si="7"/>
        <v>X</v>
      </c>
      <c r="AQ62" s="28">
        <f t="shared" si="17"/>
        <v>1</v>
      </c>
      <c r="AR62" s="25" t="str">
        <f t="shared" si="8"/>
        <v/>
      </c>
      <c r="AS62" s="25" t="str">
        <f t="shared" si="9"/>
        <v/>
      </c>
      <c r="AT62" s="25" t="str">
        <f t="shared" si="10"/>
        <v/>
      </c>
      <c r="AU62" s="25" t="str">
        <f t="shared" si="11"/>
        <v/>
      </c>
      <c r="AV62" s="25">
        <f t="shared" si="12"/>
        <v>6</v>
      </c>
      <c r="AW62" s="65">
        <f t="shared" si="18"/>
        <v>0</v>
      </c>
      <c r="AX62" s="23"/>
      <c r="AY62" s="24">
        <f t="shared" ca="1" si="13"/>
        <v>-674</v>
      </c>
      <c r="AZ62" s="66">
        <f t="shared" ca="1" si="14"/>
        <v>0</v>
      </c>
      <c r="BA62" s="24" t="str">
        <f t="shared" ca="1" si="15"/>
        <v/>
      </c>
      <c r="BB62" s="87" t="str">
        <f t="shared" si="16"/>
        <v/>
      </c>
    </row>
    <row r="63" spans="1:54" ht="15" x14ac:dyDescent="0.2">
      <c r="A63" s="7">
        <v>62</v>
      </c>
      <c r="B63" s="149" t="s">
        <v>788</v>
      </c>
      <c r="C63" s="149" t="s">
        <v>936</v>
      </c>
      <c r="D63" s="149" t="s">
        <v>912</v>
      </c>
      <c r="E63" s="149" t="s">
        <v>15</v>
      </c>
      <c r="F63" s="158">
        <v>45460</v>
      </c>
      <c r="G63" s="149" t="s">
        <v>5347</v>
      </c>
      <c r="H63" s="149" t="s">
        <v>733</v>
      </c>
      <c r="I63" s="149" t="s">
        <v>937</v>
      </c>
      <c r="J63" s="158">
        <v>45457</v>
      </c>
      <c r="K63" s="158" t="s">
        <v>5347</v>
      </c>
      <c r="L63" s="149" t="s">
        <v>5347</v>
      </c>
      <c r="M63" s="158">
        <v>45461</v>
      </c>
      <c r="N63" s="159">
        <v>0</v>
      </c>
      <c r="O63" s="159">
        <v>0</v>
      </c>
      <c r="P63" s="149" t="s">
        <v>5347</v>
      </c>
      <c r="Q63" s="160">
        <v>200</v>
      </c>
      <c r="R63" s="160">
        <v>200</v>
      </c>
      <c r="S63" s="160">
        <v>200</v>
      </c>
      <c r="T63" s="160">
        <v>0</v>
      </c>
      <c r="U63" s="161">
        <v>0</v>
      </c>
      <c r="V63" s="161">
        <v>0</v>
      </c>
      <c r="W63" s="149" t="s">
        <v>19</v>
      </c>
      <c r="X63" s="149" t="s">
        <v>5348</v>
      </c>
      <c r="Y63" s="149" t="s">
        <v>5347</v>
      </c>
      <c r="Z63" s="149" t="s">
        <v>386</v>
      </c>
      <c r="AA63" s="149" t="s">
        <v>5347</v>
      </c>
      <c r="AB63" s="149" t="s">
        <v>938</v>
      </c>
      <c r="AC63" s="149" t="s">
        <v>5347</v>
      </c>
      <c r="AD63" s="159">
        <v>0</v>
      </c>
      <c r="AE63" s="185">
        <v>0</v>
      </c>
      <c r="AG63" t="s">
        <v>814</v>
      </c>
      <c r="AH63" s="46">
        <f t="shared" si="0"/>
        <v>4</v>
      </c>
      <c r="AI63" s="46" t="str">
        <f t="shared" si="1"/>
        <v>-</v>
      </c>
      <c r="AJ63" s="12"/>
      <c r="AK63" s="41" t="str">
        <f t="shared" si="2"/>
        <v>YES</v>
      </c>
      <c r="AL63" s="38">
        <f t="shared" si="3"/>
        <v>200</v>
      </c>
      <c r="AM63" s="26" t="str">
        <f t="shared" si="4"/>
        <v/>
      </c>
      <c r="AN63" s="89" t="str">
        <f t="shared" si="5"/>
        <v/>
      </c>
      <c r="AO63" s="35">
        <f t="shared" si="6"/>
        <v>0</v>
      </c>
      <c r="AP63" s="26" t="str">
        <f t="shared" si="7"/>
        <v>X</v>
      </c>
      <c r="AQ63" s="28">
        <f t="shared" si="17"/>
        <v>1</v>
      </c>
      <c r="AR63" s="25" t="str">
        <f t="shared" si="8"/>
        <v/>
      </c>
      <c r="AS63" s="25" t="str">
        <f t="shared" si="9"/>
        <v/>
      </c>
      <c r="AT63" s="25" t="str">
        <f t="shared" si="10"/>
        <v/>
      </c>
      <c r="AU63" s="25" t="str">
        <f t="shared" si="11"/>
        <v/>
      </c>
      <c r="AV63" s="25">
        <f t="shared" si="12"/>
        <v>6</v>
      </c>
      <c r="AW63" s="65">
        <f t="shared" si="18"/>
        <v>0</v>
      </c>
      <c r="AX63" s="23"/>
      <c r="AY63" s="24">
        <f t="shared" ca="1" si="13"/>
        <v>-674</v>
      </c>
      <c r="AZ63" s="66">
        <f t="shared" ca="1" si="14"/>
        <v>0</v>
      </c>
      <c r="BA63" s="24" t="str">
        <f t="shared" ca="1" si="15"/>
        <v/>
      </c>
      <c r="BB63" s="87" t="str">
        <f t="shared" si="16"/>
        <v/>
      </c>
    </row>
    <row r="64" spans="1:54" ht="15" x14ac:dyDescent="0.2">
      <c r="A64" s="7">
        <v>63</v>
      </c>
      <c r="B64" s="149" t="s">
        <v>788</v>
      </c>
      <c r="C64" s="149" t="s">
        <v>939</v>
      </c>
      <c r="D64" s="149" t="s">
        <v>912</v>
      </c>
      <c r="E64" s="149" t="s">
        <v>335</v>
      </c>
      <c r="F64" s="158">
        <v>45460</v>
      </c>
      <c r="G64" s="149" t="s">
        <v>5347</v>
      </c>
      <c r="H64" s="149" t="s">
        <v>733</v>
      </c>
      <c r="I64" s="149" t="s">
        <v>940</v>
      </c>
      <c r="J64" s="158">
        <v>45457</v>
      </c>
      <c r="K64" s="158" t="s">
        <v>5347</v>
      </c>
      <c r="L64" s="149" t="s">
        <v>5347</v>
      </c>
      <c r="M64" s="158">
        <v>45461</v>
      </c>
      <c r="N64" s="159">
        <v>0</v>
      </c>
      <c r="O64" s="159">
        <v>0</v>
      </c>
      <c r="P64" s="149" t="s">
        <v>5347</v>
      </c>
      <c r="Q64" s="160">
        <v>200</v>
      </c>
      <c r="R64" s="160">
        <v>200</v>
      </c>
      <c r="S64" s="160">
        <v>200</v>
      </c>
      <c r="T64" s="160">
        <v>0</v>
      </c>
      <c r="U64" s="161">
        <v>0</v>
      </c>
      <c r="V64" s="161">
        <v>0</v>
      </c>
      <c r="W64" s="149" t="s">
        <v>19</v>
      </c>
      <c r="X64" s="149" t="s">
        <v>5348</v>
      </c>
      <c r="Y64" s="149" t="s">
        <v>5347</v>
      </c>
      <c r="Z64" s="149" t="s">
        <v>386</v>
      </c>
      <c r="AA64" s="149" t="s">
        <v>5347</v>
      </c>
      <c r="AB64" s="149" t="s">
        <v>941</v>
      </c>
      <c r="AC64" s="149" t="s">
        <v>5347</v>
      </c>
      <c r="AD64" s="159">
        <v>0</v>
      </c>
      <c r="AE64" s="185">
        <v>0</v>
      </c>
      <c r="AG64" t="s">
        <v>814</v>
      </c>
      <c r="AH64" s="46">
        <f t="shared" si="0"/>
        <v>4</v>
      </c>
      <c r="AI64" s="46" t="str">
        <f t="shared" si="1"/>
        <v>-</v>
      </c>
      <c r="AJ64" s="12"/>
      <c r="AK64" s="41" t="str">
        <f t="shared" si="2"/>
        <v>YES</v>
      </c>
      <c r="AL64" s="38">
        <f t="shared" si="3"/>
        <v>200</v>
      </c>
      <c r="AM64" s="26" t="str">
        <f t="shared" si="4"/>
        <v/>
      </c>
      <c r="AN64" s="89" t="str">
        <f t="shared" si="5"/>
        <v/>
      </c>
      <c r="AO64" s="35">
        <f t="shared" si="6"/>
        <v>0</v>
      </c>
      <c r="AP64" s="26" t="str">
        <f t="shared" si="7"/>
        <v>X</v>
      </c>
      <c r="AQ64" s="28">
        <f t="shared" si="17"/>
        <v>1</v>
      </c>
      <c r="AR64" s="25" t="str">
        <f t="shared" si="8"/>
        <v/>
      </c>
      <c r="AS64" s="25" t="str">
        <f t="shared" si="9"/>
        <v/>
      </c>
      <c r="AT64" s="25" t="str">
        <f t="shared" si="10"/>
        <v/>
      </c>
      <c r="AU64" s="25" t="str">
        <f t="shared" si="11"/>
        <v/>
      </c>
      <c r="AV64" s="25">
        <f t="shared" si="12"/>
        <v>6</v>
      </c>
      <c r="AW64" s="65">
        <f t="shared" si="18"/>
        <v>0</v>
      </c>
      <c r="AX64" s="23"/>
      <c r="AY64" s="24">
        <f t="shared" ca="1" si="13"/>
        <v>-674</v>
      </c>
      <c r="AZ64" s="66">
        <f t="shared" ca="1" si="14"/>
        <v>0</v>
      </c>
      <c r="BA64" s="24" t="str">
        <f t="shared" ca="1" si="15"/>
        <v/>
      </c>
      <c r="BB64" s="87" t="str">
        <f t="shared" si="16"/>
        <v/>
      </c>
    </row>
    <row r="65" spans="1:54" ht="15" x14ac:dyDescent="0.2">
      <c r="A65" s="7">
        <v>64</v>
      </c>
      <c r="B65" s="149" t="s">
        <v>788</v>
      </c>
      <c r="C65" s="149" t="s">
        <v>939</v>
      </c>
      <c r="D65" s="149" t="s">
        <v>912</v>
      </c>
      <c r="E65" s="149" t="s">
        <v>336</v>
      </c>
      <c r="F65" s="158">
        <v>45460</v>
      </c>
      <c r="G65" s="149" t="s">
        <v>5347</v>
      </c>
      <c r="H65" s="149" t="s">
        <v>733</v>
      </c>
      <c r="I65" s="149" t="s">
        <v>942</v>
      </c>
      <c r="J65" s="158">
        <v>45457</v>
      </c>
      <c r="K65" s="158" t="s">
        <v>5347</v>
      </c>
      <c r="L65" s="149" t="s">
        <v>5347</v>
      </c>
      <c r="M65" s="158">
        <v>45461</v>
      </c>
      <c r="N65" s="159">
        <v>0</v>
      </c>
      <c r="O65" s="159">
        <v>0</v>
      </c>
      <c r="P65" s="149" t="s">
        <v>5347</v>
      </c>
      <c r="Q65" s="160">
        <v>100</v>
      </c>
      <c r="R65" s="160">
        <v>100</v>
      </c>
      <c r="S65" s="160">
        <v>100</v>
      </c>
      <c r="T65" s="160">
        <v>0</v>
      </c>
      <c r="U65" s="161">
        <v>0</v>
      </c>
      <c r="V65" s="161">
        <v>0</v>
      </c>
      <c r="W65" s="149" t="s">
        <v>19</v>
      </c>
      <c r="X65" s="149" t="s">
        <v>5348</v>
      </c>
      <c r="Y65" s="149" t="s">
        <v>5347</v>
      </c>
      <c r="Z65" s="149" t="s">
        <v>386</v>
      </c>
      <c r="AA65" s="149" t="s">
        <v>5347</v>
      </c>
      <c r="AB65" s="149" t="s">
        <v>943</v>
      </c>
      <c r="AC65" s="149" t="s">
        <v>5347</v>
      </c>
      <c r="AD65" s="159">
        <v>0</v>
      </c>
      <c r="AE65" s="185">
        <v>0</v>
      </c>
      <c r="AG65" t="s">
        <v>814</v>
      </c>
      <c r="AH65" s="46">
        <f t="shared" si="0"/>
        <v>4</v>
      </c>
      <c r="AI65" s="46" t="str">
        <f t="shared" si="1"/>
        <v>-</v>
      </c>
      <c r="AJ65" s="12"/>
      <c r="AK65" s="41" t="str">
        <f t="shared" si="2"/>
        <v>YES</v>
      </c>
      <c r="AL65" s="38">
        <f t="shared" si="3"/>
        <v>100</v>
      </c>
      <c r="AM65" s="26" t="str">
        <f t="shared" si="4"/>
        <v/>
      </c>
      <c r="AN65" s="89" t="str">
        <f t="shared" si="5"/>
        <v/>
      </c>
      <c r="AO65" s="35">
        <f t="shared" si="6"/>
        <v>0</v>
      </c>
      <c r="AP65" s="26" t="str">
        <f t="shared" si="7"/>
        <v>X</v>
      </c>
      <c r="AQ65" s="28">
        <f t="shared" si="17"/>
        <v>1</v>
      </c>
      <c r="AR65" s="25" t="str">
        <f t="shared" si="8"/>
        <v/>
      </c>
      <c r="AS65" s="25" t="str">
        <f t="shared" si="9"/>
        <v/>
      </c>
      <c r="AT65" s="25" t="str">
        <f t="shared" si="10"/>
        <v/>
      </c>
      <c r="AU65" s="25" t="str">
        <f t="shared" si="11"/>
        <v/>
      </c>
      <c r="AV65" s="25">
        <f t="shared" si="12"/>
        <v>6</v>
      </c>
      <c r="AW65" s="65">
        <f t="shared" si="18"/>
        <v>0</v>
      </c>
      <c r="AX65" s="23"/>
      <c r="AY65" s="24">
        <f t="shared" ca="1" si="13"/>
        <v>-674</v>
      </c>
      <c r="AZ65" s="66">
        <f t="shared" ca="1" si="14"/>
        <v>0</v>
      </c>
      <c r="BA65" s="24" t="str">
        <f t="shared" ca="1" si="15"/>
        <v/>
      </c>
      <c r="BB65" s="87" t="str">
        <f t="shared" si="16"/>
        <v/>
      </c>
    </row>
    <row r="66" spans="1:54" ht="15" x14ac:dyDescent="0.2">
      <c r="A66" s="7">
        <v>65</v>
      </c>
      <c r="B66" s="149" t="s">
        <v>788</v>
      </c>
      <c r="C66" s="149" t="s">
        <v>939</v>
      </c>
      <c r="D66" s="149" t="s">
        <v>912</v>
      </c>
      <c r="E66" s="149" t="s">
        <v>337</v>
      </c>
      <c r="F66" s="158">
        <v>45460</v>
      </c>
      <c r="G66" s="149" t="s">
        <v>5347</v>
      </c>
      <c r="H66" s="149" t="s">
        <v>733</v>
      </c>
      <c r="I66" s="149" t="s">
        <v>944</v>
      </c>
      <c r="J66" s="158">
        <v>45457</v>
      </c>
      <c r="K66" s="158" t="s">
        <v>5347</v>
      </c>
      <c r="L66" s="149" t="s">
        <v>5347</v>
      </c>
      <c r="M66" s="158">
        <v>45461</v>
      </c>
      <c r="N66" s="159">
        <v>0</v>
      </c>
      <c r="O66" s="159">
        <v>0</v>
      </c>
      <c r="P66" s="149" t="s">
        <v>5347</v>
      </c>
      <c r="Q66" s="160">
        <v>100</v>
      </c>
      <c r="R66" s="160">
        <v>100</v>
      </c>
      <c r="S66" s="160">
        <v>100</v>
      </c>
      <c r="T66" s="160">
        <v>0</v>
      </c>
      <c r="U66" s="161">
        <v>0</v>
      </c>
      <c r="V66" s="161">
        <v>0</v>
      </c>
      <c r="W66" s="149" t="s">
        <v>19</v>
      </c>
      <c r="X66" s="149" t="s">
        <v>5348</v>
      </c>
      <c r="Y66" s="149" t="s">
        <v>5347</v>
      </c>
      <c r="Z66" s="149" t="s">
        <v>386</v>
      </c>
      <c r="AA66" s="149" t="s">
        <v>5347</v>
      </c>
      <c r="AB66" s="149" t="s">
        <v>945</v>
      </c>
      <c r="AC66" s="149" t="s">
        <v>5347</v>
      </c>
      <c r="AD66" s="159">
        <v>0</v>
      </c>
      <c r="AE66" s="185">
        <v>0</v>
      </c>
      <c r="AG66" t="s">
        <v>814</v>
      </c>
      <c r="AH66" s="46">
        <f t="shared" ref="AH66:AH129" si="19">IF(M66=0,"-",M66-J66)</f>
        <v>4</v>
      </c>
      <c r="AI66" s="46" t="str">
        <f t="shared" ref="AI66:AI129" si="20">IF(AND(S66=0,M66&gt;0,L66=0),IF(AH66&gt;=120,"VERY HIGH",IF(AH66&gt;=90,"HIGH",IF(AH66&gt;=60,"MEDIUM",IF(AH66&lt;60,"LOW")))),"-")</f>
        <v>-</v>
      </c>
      <c r="AJ66" s="12"/>
      <c r="AK66" s="41" t="str">
        <f t="shared" ref="AK66:AK129" si="21">IF(AND(W66="X",M66&lt;=$AJ$2),"YES","")</f>
        <v>YES</v>
      </c>
      <c r="AL66" s="38">
        <f t="shared" ref="AL66:AL129" si="22">IF(AND(W66="X",M66&lt;=$AJ$2),S66,"")</f>
        <v>100</v>
      </c>
      <c r="AM66" s="26" t="str">
        <f t="shared" ref="AM66:AM129" si="23">IF(AND(W66="X",M66&gt;$AJ$2),"YES","")</f>
        <v/>
      </c>
      <c r="AN66" s="89" t="str">
        <f t="shared" ref="AN66:AN129" si="24">IF(AND(W66="X",M66&gt;$AJ$2),S66,"")</f>
        <v/>
      </c>
      <c r="AO66" s="35">
        <f t="shared" ref="AO66:AO129" si="25">IF(AND(W66="",M66&gt;0,$AJ$2&gt;M66,L66=""),1,0)</f>
        <v>0</v>
      </c>
      <c r="AP66" s="26" t="str">
        <f t="shared" ref="AP66:AP129" si="26">IF(AND(AK66="YES",W66="X"),"X","")</f>
        <v>X</v>
      </c>
      <c r="AQ66" s="28">
        <f t="shared" si="17"/>
        <v>1</v>
      </c>
      <c r="AR66" s="25" t="str">
        <f t="shared" ref="AR66:AR129" si="27">IF(AND(T66&gt;0,L66=""),H66,"")</f>
        <v/>
      </c>
      <c r="AS66" s="25" t="str">
        <f t="shared" ref="AS66:AS129" si="28">IF(AND(D66&gt;0,H66=0,G66=""),1,"")</f>
        <v/>
      </c>
      <c r="AT66" s="25" t="str">
        <f t="shared" ref="AT66:AT129" si="29">IF(G66="BLOQ",1,"")</f>
        <v/>
      </c>
      <c r="AU66" s="25" t="str">
        <f t="shared" ref="AU66:AU129" si="30">IF(L66="BLOQ",1,"")</f>
        <v/>
      </c>
      <c r="AV66" s="25">
        <f t="shared" ref="AV66:AV129" si="31">MONTH(F66)</f>
        <v>6</v>
      </c>
      <c r="AW66" s="65">
        <f t="shared" si="18"/>
        <v>0</v>
      </c>
      <c r="AX66" s="23"/>
      <c r="AY66" s="24">
        <f t="shared" ref="AY66:AY129" ca="1" si="32">IF(M66=0,"",M66-$AX$2)</f>
        <v>-674</v>
      </c>
      <c r="AZ66" s="66">
        <f t="shared" ref="AZ66:AZ129" ca="1" si="33">IF(AND(W66="",AY66&gt;0,AY66&lt;15),1,0)</f>
        <v>0</v>
      </c>
      <c r="BA66" s="24" t="str">
        <f t="shared" ref="BA66:BA129" ca="1" si="34">IF(AND(W66="",AY66&gt;0,AY66&lt;15),T66,"")</f>
        <v/>
      </c>
      <c r="BB66" s="87" t="str">
        <f t="shared" ref="BB66:BB129" si="35">IF(R66&lt;Q66,"X","")</f>
        <v/>
      </c>
    </row>
    <row r="67" spans="1:54" ht="15" x14ac:dyDescent="0.2">
      <c r="A67" s="7">
        <v>66</v>
      </c>
      <c r="B67" s="149" t="s">
        <v>946</v>
      </c>
      <c r="C67" s="149" t="s">
        <v>947</v>
      </c>
      <c r="D67" s="149" t="s">
        <v>948</v>
      </c>
      <c r="E67" s="149" t="s">
        <v>325</v>
      </c>
      <c r="F67" s="158">
        <v>45512</v>
      </c>
      <c r="G67" s="149" t="s">
        <v>5347</v>
      </c>
      <c r="H67" s="149" t="s">
        <v>949</v>
      </c>
      <c r="I67" s="149" t="s">
        <v>507</v>
      </c>
      <c r="J67" s="158">
        <v>45505</v>
      </c>
      <c r="K67" s="158" t="s">
        <v>5347</v>
      </c>
      <c r="L67" s="149" t="s">
        <v>5347</v>
      </c>
      <c r="M67" s="158">
        <v>45513</v>
      </c>
      <c r="N67" s="159">
        <v>0</v>
      </c>
      <c r="O67" s="159">
        <v>0</v>
      </c>
      <c r="P67" s="149" t="s">
        <v>5347</v>
      </c>
      <c r="Q67" s="160">
        <v>1</v>
      </c>
      <c r="R67" s="160">
        <v>1</v>
      </c>
      <c r="S67" s="160">
        <v>1</v>
      </c>
      <c r="T67" s="160">
        <v>0</v>
      </c>
      <c r="U67" s="161">
        <v>0</v>
      </c>
      <c r="V67" s="161">
        <v>0</v>
      </c>
      <c r="W67" s="149" t="s">
        <v>19</v>
      </c>
      <c r="X67" s="149" t="s">
        <v>5348</v>
      </c>
      <c r="Y67" s="149" t="s">
        <v>5347</v>
      </c>
      <c r="Z67" s="149" t="s">
        <v>386</v>
      </c>
      <c r="AA67" s="149" t="s">
        <v>5347</v>
      </c>
      <c r="AB67" s="149" t="s">
        <v>950</v>
      </c>
      <c r="AC67" s="149" t="s">
        <v>5347</v>
      </c>
      <c r="AD67" s="159">
        <v>0</v>
      </c>
      <c r="AE67" s="185">
        <v>0</v>
      </c>
      <c r="AG67" t="s">
        <v>951</v>
      </c>
      <c r="AH67" s="46">
        <f t="shared" si="19"/>
        <v>8</v>
      </c>
      <c r="AI67" s="46" t="str">
        <f t="shared" si="20"/>
        <v>-</v>
      </c>
      <c r="AJ67" s="12"/>
      <c r="AK67" s="41" t="str">
        <f t="shared" si="21"/>
        <v>YES</v>
      </c>
      <c r="AL67" s="38">
        <f t="shared" si="22"/>
        <v>1</v>
      </c>
      <c r="AM67" s="26" t="str">
        <f t="shared" si="23"/>
        <v/>
      </c>
      <c r="AN67" s="89" t="str">
        <f t="shared" si="24"/>
        <v/>
      </c>
      <c r="AO67" s="35">
        <f t="shared" si="25"/>
        <v>0</v>
      </c>
      <c r="AP67" s="26" t="str">
        <f t="shared" si="26"/>
        <v>X</v>
      </c>
      <c r="AQ67" s="28">
        <f t="shared" ref="AQ67:AQ130" si="36">IF(AP67="X",100%,0%)</f>
        <v>1</v>
      </c>
      <c r="AR67" s="25" t="str">
        <f t="shared" si="27"/>
        <v/>
      </c>
      <c r="AS67" s="25" t="str">
        <f t="shared" si="28"/>
        <v/>
      </c>
      <c r="AT67" s="25" t="str">
        <f t="shared" si="29"/>
        <v/>
      </c>
      <c r="AU67" s="25" t="str">
        <f t="shared" si="30"/>
        <v/>
      </c>
      <c r="AV67" s="25">
        <f t="shared" si="31"/>
        <v>8</v>
      </c>
      <c r="AW67" s="65">
        <f t="shared" ref="AW67:AW130" si="37">IF(AP67="",100%,0%)</f>
        <v>0</v>
      </c>
      <c r="AX67" s="23"/>
      <c r="AY67" s="24">
        <f t="shared" ca="1" si="32"/>
        <v>-622</v>
      </c>
      <c r="AZ67" s="66">
        <f t="shared" ca="1" si="33"/>
        <v>0</v>
      </c>
      <c r="BA67" s="24" t="str">
        <f t="shared" ca="1" si="34"/>
        <v/>
      </c>
      <c r="BB67" s="87" t="str">
        <f t="shared" si="35"/>
        <v/>
      </c>
    </row>
    <row r="68" spans="1:54" ht="15" x14ac:dyDescent="0.2">
      <c r="A68" s="7">
        <v>67</v>
      </c>
      <c r="B68" s="149" t="s">
        <v>946</v>
      </c>
      <c r="C68" s="149" t="s">
        <v>947</v>
      </c>
      <c r="D68" s="149" t="s">
        <v>948</v>
      </c>
      <c r="E68" s="149" t="s">
        <v>326</v>
      </c>
      <c r="F68" s="158">
        <v>45512</v>
      </c>
      <c r="G68" s="149" t="s">
        <v>5347</v>
      </c>
      <c r="H68" s="149" t="s">
        <v>949</v>
      </c>
      <c r="I68" s="149" t="s">
        <v>508</v>
      </c>
      <c r="J68" s="158">
        <v>45505</v>
      </c>
      <c r="K68" s="158" t="s">
        <v>5347</v>
      </c>
      <c r="L68" s="149" t="s">
        <v>5347</v>
      </c>
      <c r="M68" s="158">
        <v>45513</v>
      </c>
      <c r="N68" s="159">
        <v>0</v>
      </c>
      <c r="O68" s="159">
        <v>0</v>
      </c>
      <c r="P68" s="149" t="s">
        <v>5347</v>
      </c>
      <c r="Q68" s="160">
        <v>2</v>
      </c>
      <c r="R68" s="160">
        <v>2</v>
      </c>
      <c r="S68" s="160">
        <v>2</v>
      </c>
      <c r="T68" s="160">
        <v>0</v>
      </c>
      <c r="U68" s="161">
        <v>0</v>
      </c>
      <c r="V68" s="161">
        <v>0</v>
      </c>
      <c r="W68" s="149" t="s">
        <v>19</v>
      </c>
      <c r="X68" s="149" t="s">
        <v>5348</v>
      </c>
      <c r="Y68" s="149" t="s">
        <v>5347</v>
      </c>
      <c r="Z68" s="149" t="s">
        <v>386</v>
      </c>
      <c r="AA68" s="149" t="s">
        <v>5347</v>
      </c>
      <c r="AB68" s="149" t="s">
        <v>952</v>
      </c>
      <c r="AC68" s="149" t="s">
        <v>5347</v>
      </c>
      <c r="AD68" s="159">
        <v>0</v>
      </c>
      <c r="AE68" s="185">
        <v>0</v>
      </c>
      <c r="AG68" t="s">
        <v>951</v>
      </c>
      <c r="AH68" s="46">
        <f t="shared" si="19"/>
        <v>8</v>
      </c>
      <c r="AI68" s="46" t="str">
        <f t="shared" si="20"/>
        <v>-</v>
      </c>
      <c r="AJ68" s="12"/>
      <c r="AK68" s="41" t="str">
        <f t="shared" si="21"/>
        <v>YES</v>
      </c>
      <c r="AL68" s="38">
        <f t="shared" si="22"/>
        <v>2</v>
      </c>
      <c r="AM68" s="26" t="str">
        <f t="shared" si="23"/>
        <v/>
      </c>
      <c r="AN68" s="89" t="str">
        <f t="shared" si="24"/>
        <v/>
      </c>
      <c r="AO68" s="35">
        <f t="shared" si="25"/>
        <v>0</v>
      </c>
      <c r="AP68" s="26" t="str">
        <f t="shared" si="26"/>
        <v>X</v>
      </c>
      <c r="AQ68" s="28">
        <f t="shared" si="36"/>
        <v>1</v>
      </c>
      <c r="AR68" s="25" t="str">
        <f t="shared" si="27"/>
        <v/>
      </c>
      <c r="AS68" s="25" t="str">
        <f t="shared" si="28"/>
        <v/>
      </c>
      <c r="AT68" s="25" t="str">
        <f t="shared" si="29"/>
        <v/>
      </c>
      <c r="AU68" s="25" t="str">
        <f t="shared" si="30"/>
        <v/>
      </c>
      <c r="AV68" s="25">
        <f t="shared" si="31"/>
        <v>8</v>
      </c>
      <c r="AW68" s="65">
        <f t="shared" si="37"/>
        <v>0</v>
      </c>
      <c r="AX68" s="23"/>
      <c r="AY68" s="24">
        <f t="shared" ca="1" si="32"/>
        <v>-622</v>
      </c>
      <c r="AZ68" s="66">
        <f t="shared" ca="1" si="33"/>
        <v>0</v>
      </c>
      <c r="BA68" s="24" t="str">
        <f t="shared" ca="1" si="34"/>
        <v/>
      </c>
      <c r="BB68" s="87" t="str">
        <f t="shared" si="35"/>
        <v/>
      </c>
    </row>
    <row r="69" spans="1:54" ht="15" x14ac:dyDescent="0.2">
      <c r="A69" s="7">
        <v>68</v>
      </c>
      <c r="B69" s="149" t="s">
        <v>946</v>
      </c>
      <c r="C69" s="149" t="s">
        <v>947</v>
      </c>
      <c r="D69" s="149" t="s">
        <v>948</v>
      </c>
      <c r="E69" s="149" t="s">
        <v>329</v>
      </c>
      <c r="F69" s="158">
        <v>45512</v>
      </c>
      <c r="G69" s="149" t="s">
        <v>5347</v>
      </c>
      <c r="H69" s="149" t="s">
        <v>949</v>
      </c>
      <c r="I69" s="149" t="s">
        <v>509</v>
      </c>
      <c r="J69" s="158">
        <v>45505</v>
      </c>
      <c r="K69" s="158" t="s">
        <v>5347</v>
      </c>
      <c r="L69" s="149" t="s">
        <v>5347</v>
      </c>
      <c r="M69" s="158">
        <v>45513</v>
      </c>
      <c r="N69" s="159">
        <v>0</v>
      </c>
      <c r="O69" s="159">
        <v>0</v>
      </c>
      <c r="P69" s="149" t="s">
        <v>5347</v>
      </c>
      <c r="Q69" s="160">
        <v>1</v>
      </c>
      <c r="R69" s="160">
        <v>1</v>
      </c>
      <c r="S69" s="160">
        <v>1</v>
      </c>
      <c r="T69" s="160">
        <v>0</v>
      </c>
      <c r="U69" s="161">
        <v>0</v>
      </c>
      <c r="V69" s="161">
        <v>0</v>
      </c>
      <c r="W69" s="149" t="s">
        <v>19</v>
      </c>
      <c r="X69" s="149" t="s">
        <v>5348</v>
      </c>
      <c r="Y69" s="149" t="s">
        <v>5347</v>
      </c>
      <c r="Z69" s="149" t="s">
        <v>386</v>
      </c>
      <c r="AA69" s="149" t="s">
        <v>5347</v>
      </c>
      <c r="AB69" s="149" t="s">
        <v>953</v>
      </c>
      <c r="AC69" s="149" t="s">
        <v>5347</v>
      </c>
      <c r="AD69" s="159">
        <v>0</v>
      </c>
      <c r="AE69" s="185">
        <v>0</v>
      </c>
      <c r="AG69" t="s">
        <v>951</v>
      </c>
      <c r="AH69" s="46">
        <f t="shared" si="19"/>
        <v>8</v>
      </c>
      <c r="AI69" s="46" t="str">
        <f t="shared" si="20"/>
        <v>-</v>
      </c>
      <c r="AJ69" s="12"/>
      <c r="AK69" s="41" t="str">
        <f t="shared" si="21"/>
        <v>YES</v>
      </c>
      <c r="AL69" s="38">
        <f t="shared" si="22"/>
        <v>1</v>
      </c>
      <c r="AM69" s="26" t="str">
        <f t="shared" si="23"/>
        <v/>
      </c>
      <c r="AN69" s="89" t="str">
        <f t="shared" si="24"/>
        <v/>
      </c>
      <c r="AO69" s="35">
        <f t="shared" si="25"/>
        <v>0</v>
      </c>
      <c r="AP69" s="26" t="str">
        <f t="shared" si="26"/>
        <v>X</v>
      </c>
      <c r="AQ69" s="28">
        <f t="shared" si="36"/>
        <v>1</v>
      </c>
      <c r="AR69" s="25" t="str">
        <f t="shared" si="27"/>
        <v/>
      </c>
      <c r="AS69" s="25" t="str">
        <f t="shared" si="28"/>
        <v/>
      </c>
      <c r="AT69" s="25" t="str">
        <f t="shared" si="29"/>
        <v/>
      </c>
      <c r="AU69" s="25" t="str">
        <f t="shared" si="30"/>
        <v/>
      </c>
      <c r="AV69" s="25">
        <f t="shared" si="31"/>
        <v>8</v>
      </c>
      <c r="AW69" s="65">
        <f t="shared" si="37"/>
        <v>0</v>
      </c>
      <c r="AX69" s="23"/>
      <c r="AY69" s="24">
        <f t="shared" ca="1" si="32"/>
        <v>-622</v>
      </c>
      <c r="AZ69" s="66">
        <f t="shared" ca="1" si="33"/>
        <v>0</v>
      </c>
      <c r="BA69" s="24" t="str">
        <f t="shared" ca="1" si="34"/>
        <v/>
      </c>
      <c r="BB69" s="87" t="str">
        <f t="shared" si="35"/>
        <v/>
      </c>
    </row>
    <row r="70" spans="1:54" ht="15" x14ac:dyDescent="0.2">
      <c r="A70" s="7">
        <v>69</v>
      </c>
      <c r="B70" s="149" t="s">
        <v>946</v>
      </c>
      <c r="C70" s="149" t="s">
        <v>947</v>
      </c>
      <c r="D70" s="149" t="s">
        <v>948</v>
      </c>
      <c r="E70" s="149" t="s">
        <v>327</v>
      </c>
      <c r="F70" s="158">
        <v>45512</v>
      </c>
      <c r="G70" s="149" t="s">
        <v>5347</v>
      </c>
      <c r="H70" s="149" t="s">
        <v>949</v>
      </c>
      <c r="I70" s="149" t="s">
        <v>510</v>
      </c>
      <c r="J70" s="158">
        <v>45505</v>
      </c>
      <c r="K70" s="158" t="s">
        <v>5347</v>
      </c>
      <c r="L70" s="149" t="s">
        <v>5347</v>
      </c>
      <c r="M70" s="158">
        <v>45513</v>
      </c>
      <c r="N70" s="159">
        <v>0</v>
      </c>
      <c r="O70" s="159">
        <v>0</v>
      </c>
      <c r="P70" s="149" t="s">
        <v>5347</v>
      </c>
      <c r="Q70" s="160">
        <v>1</v>
      </c>
      <c r="R70" s="160">
        <v>1</v>
      </c>
      <c r="S70" s="160">
        <v>1</v>
      </c>
      <c r="T70" s="160">
        <v>0</v>
      </c>
      <c r="U70" s="161">
        <v>0</v>
      </c>
      <c r="V70" s="161">
        <v>0</v>
      </c>
      <c r="W70" s="149" t="s">
        <v>19</v>
      </c>
      <c r="X70" s="149" t="s">
        <v>5348</v>
      </c>
      <c r="Y70" s="149" t="s">
        <v>5347</v>
      </c>
      <c r="Z70" s="149" t="s">
        <v>386</v>
      </c>
      <c r="AA70" s="149" t="s">
        <v>5347</v>
      </c>
      <c r="AB70" s="149" t="s">
        <v>954</v>
      </c>
      <c r="AC70" s="149" t="s">
        <v>5347</v>
      </c>
      <c r="AD70" s="159">
        <v>0</v>
      </c>
      <c r="AE70" s="185">
        <v>0</v>
      </c>
      <c r="AG70" t="s">
        <v>951</v>
      </c>
      <c r="AH70" s="46">
        <f t="shared" si="19"/>
        <v>8</v>
      </c>
      <c r="AI70" s="46" t="str">
        <f t="shared" si="20"/>
        <v>-</v>
      </c>
      <c r="AJ70" s="12"/>
      <c r="AK70" s="41" t="str">
        <f t="shared" si="21"/>
        <v>YES</v>
      </c>
      <c r="AL70" s="38">
        <f t="shared" si="22"/>
        <v>1</v>
      </c>
      <c r="AM70" s="26" t="str">
        <f t="shared" si="23"/>
        <v/>
      </c>
      <c r="AN70" s="89" t="str">
        <f t="shared" si="24"/>
        <v/>
      </c>
      <c r="AO70" s="35">
        <f t="shared" si="25"/>
        <v>0</v>
      </c>
      <c r="AP70" s="26" t="str">
        <f t="shared" si="26"/>
        <v>X</v>
      </c>
      <c r="AQ70" s="28">
        <f t="shared" si="36"/>
        <v>1</v>
      </c>
      <c r="AR70" s="25" t="str">
        <f t="shared" si="27"/>
        <v/>
      </c>
      <c r="AS70" s="25" t="str">
        <f t="shared" si="28"/>
        <v/>
      </c>
      <c r="AT70" s="25" t="str">
        <f t="shared" si="29"/>
        <v/>
      </c>
      <c r="AU70" s="25" t="str">
        <f t="shared" si="30"/>
        <v/>
      </c>
      <c r="AV70" s="25">
        <f t="shared" si="31"/>
        <v>8</v>
      </c>
      <c r="AW70" s="65">
        <f t="shared" si="37"/>
        <v>0</v>
      </c>
      <c r="AX70" s="23"/>
      <c r="AY70" s="24">
        <f t="shared" ca="1" si="32"/>
        <v>-622</v>
      </c>
      <c r="AZ70" s="66">
        <f t="shared" ca="1" si="33"/>
        <v>0</v>
      </c>
      <c r="BA70" s="24" t="str">
        <f t="shared" ca="1" si="34"/>
        <v/>
      </c>
      <c r="BB70" s="87" t="str">
        <f t="shared" si="35"/>
        <v/>
      </c>
    </row>
    <row r="71" spans="1:54" ht="15" x14ac:dyDescent="0.2">
      <c r="A71" s="7">
        <v>70</v>
      </c>
      <c r="B71" s="149" t="s">
        <v>955</v>
      </c>
      <c r="C71" s="149" t="s">
        <v>956</v>
      </c>
      <c r="D71" s="149" t="s">
        <v>957</v>
      </c>
      <c r="E71" s="149" t="s">
        <v>325</v>
      </c>
      <c r="F71" s="158">
        <v>45523</v>
      </c>
      <c r="G71" s="149" t="s">
        <v>5347</v>
      </c>
      <c r="H71" s="149" t="s">
        <v>958</v>
      </c>
      <c r="I71" s="149" t="s">
        <v>72</v>
      </c>
      <c r="J71" s="158">
        <v>45544</v>
      </c>
      <c r="K71" s="158">
        <v>45544</v>
      </c>
      <c r="L71" s="149" t="s">
        <v>5347</v>
      </c>
      <c r="M71" s="158">
        <v>45602</v>
      </c>
      <c r="N71" s="159">
        <v>55</v>
      </c>
      <c r="O71" s="159">
        <v>8</v>
      </c>
      <c r="P71" s="149" t="s">
        <v>16</v>
      </c>
      <c r="Q71" s="160">
        <v>1</v>
      </c>
      <c r="R71" s="160">
        <v>1</v>
      </c>
      <c r="S71" s="160">
        <v>1</v>
      </c>
      <c r="T71" s="160">
        <v>0</v>
      </c>
      <c r="U71" s="161">
        <v>0</v>
      </c>
      <c r="V71" s="161">
        <v>0</v>
      </c>
      <c r="W71" s="149" t="s">
        <v>19</v>
      </c>
      <c r="X71" s="149" t="s">
        <v>5348</v>
      </c>
      <c r="Y71" s="149" t="s">
        <v>5347</v>
      </c>
      <c r="Z71" s="149" t="s">
        <v>959</v>
      </c>
      <c r="AA71" s="149" t="s">
        <v>748</v>
      </c>
      <c r="AB71" s="149" t="s">
        <v>955</v>
      </c>
      <c r="AC71" s="149" t="s">
        <v>5347</v>
      </c>
      <c r="AD71" s="159">
        <v>0</v>
      </c>
      <c r="AE71" s="185">
        <v>0</v>
      </c>
      <c r="AG71" t="s">
        <v>960</v>
      </c>
      <c r="AH71" s="46">
        <f t="shared" si="19"/>
        <v>58</v>
      </c>
      <c r="AI71" s="46" t="str">
        <f t="shared" si="20"/>
        <v>-</v>
      </c>
      <c r="AJ71" s="12"/>
      <c r="AK71" s="41" t="str">
        <f t="shared" si="21"/>
        <v>YES</v>
      </c>
      <c r="AL71" s="38">
        <f t="shared" si="22"/>
        <v>1</v>
      </c>
      <c r="AM71" s="26" t="str">
        <f t="shared" si="23"/>
        <v/>
      </c>
      <c r="AN71" s="89" t="str">
        <f t="shared" si="24"/>
        <v/>
      </c>
      <c r="AO71" s="35">
        <f t="shared" si="25"/>
        <v>0</v>
      </c>
      <c r="AP71" s="26" t="str">
        <f t="shared" si="26"/>
        <v>X</v>
      </c>
      <c r="AQ71" s="28">
        <f t="shared" si="36"/>
        <v>1</v>
      </c>
      <c r="AR71" s="25" t="str">
        <f t="shared" si="27"/>
        <v/>
      </c>
      <c r="AS71" s="25" t="str">
        <f t="shared" si="28"/>
        <v/>
      </c>
      <c r="AT71" s="25" t="str">
        <f t="shared" si="29"/>
        <v/>
      </c>
      <c r="AU71" s="25" t="str">
        <f t="shared" si="30"/>
        <v/>
      </c>
      <c r="AV71" s="25">
        <f t="shared" si="31"/>
        <v>8</v>
      </c>
      <c r="AW71" s="65">
        <f t="shared" si="37"/>
        <v>0</v>
      </c>
      <c r="AX71" s="23"/>
      <c r="AY71" s="24">
        <f t="shared" ca="1" si="32"/>
        <v>-533</v>
      </c>
      <c r="AZ71" s="66">
        <f t="shared" ca="1" si="33"/>
        <v>0</v>
      </c>
      <c r="BA71" s="24" t="str">
        <f t="shared" ca="1" si="34"/>
        <v/>
      </c>
      <c r="BB71" s="87" t="str">
        <f t="shared" si="35"/>
        <v/>
      </c>
    </row>
    <row r="72" spans="1:54" ht="15" x14ac:dyDescent="0.2">
      <c r="A72" s="7">
        <v>71</v>
      </c>
      <c r="B72" s="149" t="s">
        <v>955</v>
      </c>
      <c r="C72" s="149" t="s">
        <v>956</v>
      </c>
      <c r="D72" s="149" t="s">
        <v>957</v>
      </c>
      <c r="E72" s="149" t="s">
        <v>326</v>
      </c>
      <c r="F72" s="158">
        <v>45523</v>
      </c>
      <c r="G72" s="149" t="s">
        <v>5347</v>
      </c>
      <c r="H72" s="149" t="s">
        <v>958</v>
      </c>
      <c r="I72" s="149" t="s">
        <v>69</v>
      </c>
      <c r="J72" s="158">
        <v>45544</v>
      </c>
      <c r="K72" s="158">
        <v>45544</v>
      </c>
      <c r="L72" s="149" t="s">
        <v>5347</v>
      </c>
      <c r="M72" s="158">
        <v>45602</v>
      </c>
      <c r="N72" s="159">
        <v>55</v>
      </c>
      <c r="O72" s="159">
        <v>8</v>
      </c>
      <c r="P72" s="149" t="s">
        <v>16</v>
      </c>
      <c r="Q72" s="160">
        <v>1</v>
      </c>
      <c r="R72" s="160">
        <v>6</v>
      </c>
      <c r="S72" s="160">
        <v>6</v>
      </c>
      <c r="T72" s="160">
        <v>0</v>
      </c>
      <c r="U72" s="161">
        <v>0</v>
      </c>
      <c r="V72" s="161">
        <v>0</v>
      </c>
      <c r="W72" s="149" t="s">
        <v>19</v>
      </c>
      <c r="X72" s="149" t="s">
        <v>5348</v>
      </c>
      <c r="Y72" s="149" t="s">
        <v>5347</v>
      </c>
      <c r="Z72" s="149" t="s">
        <v>959</v>
      </c>
      <c r="AA72" s="149" t="s">
        <v>748</v>
      </c>
      <c r="AB72" s="149" t="s">
        <v>955</v>
      </c>
      <c r="AC72" s="149" t="s">
        <v>5347</v>
      </c>
      <c r="AD72" s="159">
        <v>0</v>
      </c>
      <c r="AE72" s="185">
        <v>0</v>
      </c>
      <c r="AG72" t="s">
        <v>960</v>
      </c>
      <c r="AH72" s="46">
        <f t="shared" si="19"/>
        <v>58</v>
      </c>
      <c r="AI72" s="46" t="str">
        <f t="shared" si="20"/>
        <v>-</v>
      </c>
      <c r="AJ72" s="12"/>
      <c r="AK72" s="41" t="str">
        <f t="shared" si="21"/>
        <v>YES</v>
      </c>
      <c r="AL72" s="38">
        <f t="shared" si="22"/>
        <v>6</v>
      </c>
      <c r="AM72" s="26" t="str">
        <f t="shared" si="23"/>
        <v/>
      </c>
      <c r="AN72" s="89" t="str">
        <f t="shared" si="24"/>
        <v/>
      </c>
      <c r="AO72" s="35">
        <f t="shared" si="25"/>
        <v>0</v>
      </c>
      <c r="AP72" s="26" t="str">
        <f t="shared" si="26"/>
        <v>X</v>
      </c>
      <c r="AQ72" s="28">
        <f t="shared" si="36"/>
        <v>1</v>
      </c>
      <c r="AR72" s="25" t="str">
        <f t="shared" si="27"/>
        <v/>
      </c>
      <c r="AS72" s="25" t="str">
        <f t="shared" si="28"/>
        <v/>
      </c>
      <c r="AT72" s="25" t="str">
        <f t="shared" si="29"/>
        <v/>
      </c>
      <c r="AU72" s="25" t="str">
        <f t="shared" si="30"/>
        <v/>
      </c>
      <c r="AV72" s="25">
        <f t="shared" si="31"/>
        <v>8</v>
      </c>
      <c r="AW72" s="65">
        <f t="shared" si="37"/>
        <v>0</v>
      </c>
      <c r="AX72" s="23"/>
      <c r="AY72" s="24">
        <f t="shared" ca="1" si="32"/>
        <v>-533</v>
      </c>
      <c r="AZ72" s="66">
        <f t="shared" ca="1" si="33"/>
        <v>0</v>
      </c>
      <c r="BA72" s="24" t="str">
        <f t="shared" ca="1" si="34"/>
        <v/>
      </c>
      <c r="BB72" s="87" t="str">
        <f t="shared" si="35"/>
        <v/>
      </c>
    </row>
    <row r="73" spans="1:54" ht="15" x14ac:dyDescent="0.2">
      <c r="A73" s="7">
        <v>72</v>
      </c>
      <c r="B73" s="149" t="s">
        <v>955</v>
      </c>
      <c r="C73" s="149" t="s">
        <v>956</v>
      </c>
      <c r="D73" s="149" t="s">
        <v>957</v>
      </c>
      <c r="E73" s="149" t="s">
        <v>329</v>
      </c>
      <c r="F73" s="158">
        <v>45523</v>
      </c>
      <c r="G73" s="149" t="s">
        <v>5347</v>
      </c>
      <c r="H73" s="149" t="s">
        <v>958</v>
      </c>
      <c r="I73" s="149" t="s">
        <v>79</v>
      </c>
      <c r="J73" s="158">
        <v>45544</v>
      </c>
      <c r="K73" s="158">
        <v>45544</v>
      </c>
      <c r="L73" s="149" t="s">
        <v>5347</v>
      </c>
      <c r="M73" s="158">
        <v>45602</v>
      </c>
      <c r="N73" s="159">
        <v>55</v>
      </c>
      <c r="O73" s="159">
        <v>8</v>
      </c>
      <c r="P73" s="149" t="s">
        <v>16</v>
      </c>
      <c r="Q73" s="160">
        <v>1</v>
      </c>
      <c r="R73" s="160">
        <v>24</v>
      </c>
      <c r="S73" s="160">
        <v>24</v>
      </c>
      <c r="T73" s="160">
        <v>0</v>
      </c>
      <c r="U73" s="161">
        <v>0</v>
      </c>
      <c r="V73" s="161">
        <v>0</v>
      </c>
      <c r="W73" s="149" t="s">
        <v>19</v>
      </c>
      <c r="X73" s="149" t="s">
        <v>5348</v>
      </c>
      <c r="Y73" s="149" t="s">
        <v>5347</v>
      </c>
      <c r="Z73" s="149" t="s">
        <v>959</v>
      </c>
      <c r="AA73" s="149" t="s">
        <v>748</v>
      </c>
      <c r="AB73" s="149" t="s">
        <v>955</v>
      </c>
      <c r="AC73" s="149" t="s">
        <v>5347</v>
      </c>
      <c r="AD73" s="159">
        <v>0</v>
      </c>
      <c r="AE73" s="185">
        <v>0</v>
      </c>
      <c r="AG73" t="s">
        <v>960</v>
      </c>
      <c r="AH73" s="46">
        <f t="shared" si="19"/>
        <v>58</v>
      </c>
      <c r="AI73" s="46" t="str">
        <f t="shared" si="20"/>
        <v>-</v>
      </c>
      <c r="AJ73" s="12"/>
      <c r="AK73" s="41" t="str">
        <f t="shared" si="21"/>
        <v>YES</v>
      </c>
      <c r="AL73" s="38">
        <f t="shared" si="22"/>
        <v>24</v>
      </c>
      <c r="AM73" s="26" t="str">
        <f t="shared" si="23"/>
        <v/>
      </c>
      <c r="AN73" s="89" t="str">
        <f t="shared" si="24"/>
        <v/>
      </c>
      <c r="AO73" s="35">
        <f t="shared" si="25"/>
        <v>0</v>
      </c>
      <c r="AP73" s="26" t="str">
        <f t="shared" si="26"/>
        <v>X</v>
      </c>
      <c r="AQ73" s="28">
        <f t="shared" si="36"/>
        <v>1</v>
      </c>
      <c r="AR73" s="25" t="str">
        <f t="shared" si="27"/>
        <v/>
      </c>
      <c r="AS73" s="25" t="str">
        <f t="shared" si="28"/>
        <v/>
      </c>
      <c r="AT73" s="25" t="str">
        <f t="shared" si="29"/>
        <v/>
      </c>
      <c r="AU73" s="25" t="str">
        <f t="shared" si="30"/>
        <v/>
      </c>
      <c r="AV73" s="25">
        <f t="shared" si="31"/>
        <v>8</v>
      </c>
      <c r="AW73" s="65">
        <f t="shared" si="37"/>
        <v>0</v>
      </c>
      <c r="AX73" s="23"/>
      <c r="AY73" s="24">
        <f t="shared" ca="1" si="32"/>
        <v>-533</v>
      </c>
      <c r="AZ73" s="66">
        <f t="shared" ca="1" si="33"/>
        <v>0</v>
      </c>
      <c r="BA73" s="24" t="str">
        <f t="shared" ca="1" si="34"/>
        <v/>
      </c>
      <c r="BB73" s="87" t="str">
        <f t="shared" si="35"/>
        <v/>
      </c>
    </row>
    <row r="74" spans="1:54" ht="15" x14ac:dyDescent="0.2">
      <c r="A74" s="7">
        <v>73</v>
      </c>
      <c r="B74" s="149" t="s">
        <v>955</v>
      </c>
      <c r="C74" s="149" t="s">
        <v>956</v>
      </c>
      <c r="D74" s="149" t="s">
        <v>957</v>
      </c>
      <c r="E74" s="149" t="s">
        <v>327</v>
      </c>
      <c r="F74" s="158">
        <v>45523</v>
      </c>
      <c r="G74" s="149" t="s">
        <v>5347</v>
      </c>
      <c r="H74" s="149" t="s">
        <v>958</v>
      </c>
      <c r="I74" s="149" t="s">
        <v>38</v>
      </c>
      <c r="J74" s="158">
        <v>45544</v>
      </c>
      <c r="K74" s="158">
        <v>45544</v>
      </c>
      <c r="L74" s="149" t="s">
        <v>5347</v>
      </c>
      <c r="M74" s="158">
        <v>45602</v>
      </c>
      <c r="N74" s="159">
        <v>55</v>
      </c>
      <c r="O74" s="159">
        <v>8</v>
      </c>
      <c r="P74" s="149" t="s">
        <v>16</v>
      </c>
      <c r="Q74" s="160">
        <v>1</v>
      </c>
      <c r="R74" s="160">
        <v>1</v>
      </c>
      <c r="S74" s="160">
        <v>1</v>
      </c>
      <c r="T74" s="160">
        <v>0</v>
      </c>
      <c r="U74" s="161">
        <v>0</v>
      </c>
      <c r="V74" s="161">
        <v>0</v>
      </c>
      <c r="W74" s="149" t="s">
        <v>19</v>
      </c>
      <c r="X74" s="149" t="s">
        <v>5348</v>
      </c>
      <c r="Y74" s="149" t="s">
        <v>5347</v>
      </c>
      <c r="Z74" s="149" t="s">
        <v>959</v>
      </c>
      <c r="AA74" s="149" t="s">
        <v>748</v>
      </c>
      <c r="AB74" s="149" t="s">
        <v>955</v>
      </c>
      <c r="AC74" s="149" t="s">
        <v>5347</v>
      </c>
      <c r="AD74" s="159">
        <v>0</v>
      </c>
      <c r="AE74" s="185">
        <v>0</v>
      </c>
      <c r="AG74" t="s">
        <v>960</v>
      </c>
      <c r="AH74" s="46">
        <f t="shared" si="19"/>
        <v>58</v>
      </c>
      <c r="AI74" s="46" t="str">
        <f t="shared" si="20"/>
        <v>-</v>
      </c>
      <c r="AJ74" s="12"/>
      <c r="AK74" s="41" t="str">
        <f t="shared" si="21"/>
        <v>YES</v>
      </c>
      <c r="AL74" s="38">
        <f t="shared" si="22"/>
        <v>1</v>
      </c>
      <c r="AM74" s="26" t="str">
        <f t="shared" si="23"/>
        <v/>
      </c>
      <c r="AN74" s="89" t="str">
        <f t="shared" si="24"/>
        <v/>
      </c>
      <c r="AO74" s="35">
        <f t="shared" si="25"/>
        <v>0</v>
      </c>
      <c r="AP74" s="26" t="str">
        <f t="shared" si="26"/>
        <v>X</v>
      </c>
      <c r="AQ74" s="28">
        <f t="shared" si="36"/>
        <v>1</v>
      </c>
      <c r="AR74" s="25" t="str">
        <f t="shared" si="27"/>
        <v/>
      </c>
      <c r="AS74" s="25" t="str">
        <f t="shared" si="28"/>
        <v/>
      </c>
      <c r="AT74" s="25" t="str">
        <f t="shared" si="29"/>
        <v/>
      </c>
      <c r="AU74" s="25" t="str">
        <f t="shared" si="30"/>
        <v/>
      </c>
      <c r="AV74" s="25">
        <f t="shared" si="31"/>
        <v>8</v>
      </c>
      <c r="AW74" s="65">
        <f t="shared" si="37"/>
        <v>0</v>
      </c>
      <c r="AX74" s="23"/>
      <c r="AY74" s="24">
        <f t="shared" ca="1" si="32"/>
        <v>-533</v>
      </c>
      <c r="AZ74" s="66">
        <f t="shared" ca="1" si="33"/>
        <v>0</v>
      </c>
      <c r="BA74" s="24" t="str">
        <f t="shared" ca="1" si="34"/>
        <v/>
      </c>
      <c r="BB74" s="87" t="str">
        <f t="shared" si="35"/>
        <v/>
      </c>
    </row>
    <row r="75" spans="1:54" ht="15" x14ac:dyDescent="0.2">
      <c r="A75" s="7">
        <v>74</v>
      </c>
      <c r="B75" s="149" t="s">
        <v>955</v>
      </c>
      <c r="C75" s="149" t="s">
        <v>956</v>
      </c>
      <c r="D75" s="149" t="s">
        <v>957</v>
      </c>
      <c r="E75" s="149" t="s">
        <v>330</v>
      </c>
      <c r="F75" s="158">
        <v>45523</v>
      </c>
      <c r="G75" s="149" t="s">
        <v>5347</v>
      </c>
      <c r="H75" s="149" t="s">
        <v>958</v>
      </c>
      <c r="I75" s="149" t="s">
        <v>57</v>
      </c>
      <c r="J75" s="158">
        <v>45544</v>
      </c>
      <c r="K75" s="158">
        <v>45544</v>
      </c>
      <c r="L75" s="149" t="s">
        <v>5347</v>
      </c>
      <c r="M75" s="158">
        <v>45602</v>
      </c>
      <c r="N75" s="159">
        <v>55</v>
      </c>
      <c r="O75" s="159">
        <v>8</v>
      </c>
      <c r="P75" s="149" t="s">
        <v>16</v>
      </c>
      <c r="Q75" s="160">
        <v>1</v>
      </c>
      <c r="R75" s="160">
        <v>1</v>
      </c>
      <c r="S75" s="160">
        <v>1</v>
      </c>
      <c r="T75" s="160">
        <v>0</v>
      </c>
      <c r="U75" s="161">
        <v>0</v>
      </c>
      <c r="V75" s="161">
        <v>0</v>
      </c>
      <c r="W75" s="149" t="s">
        <v>19</v>
      </c>
      <c r="X75" s="149" t="s">
        <v>5348</v>
      </c>
      <c r="Y75" s="149" t="s">
        <v>5347</v>
      </c>
      <c r="Z75" s="149" t="s">
        <v>959</v>
      </c>
      <c r="AA75" s="149" t="s">
        <v>748</v>
      </c>
      <c r="AB75" s="149" t="s">
        <v>955</v>
      </c>
      <c r="AC75" s="149" t="s">
        <v>5347</v>
      </c>
      <c r="AD75" s="159">
        <v>0</v>
      </c>
      <c r="AE75" s="185">
        <v>0</v>
      </c>
      <c r="AG75" t="s">
        <v>960</v>
      </c>
      <c r="AH75" s="46">
        <f t="shared" si="19"/>
        <v>58</v>
      </c>
      <c r="AI75" s="46" t="str">
        <f t="shared" si="20"/>
        <v>-</v>
      </c>
      <c r="AJ75" s="12"/>
      <c r="AK75" s="41" t="str">
        <f t="shared" si="21"/>
        <v>YES</v>
      </c>
      <c r="AL75" s="38">
        <f t="shared" si="22"/>
        <v>1</v>
      </c>
      <c r="AM75" s="26" t="str">
        <f t="shared" si="23"/>
        <v/>
      </c>
      <c r="AN75" s="89" t="str">
        <f t="shared" si="24"/>
        <v/>
      </c>
      <c r="AO75" s="35">
        <f t="shared" si="25"/>
        <v>0</v>
      </c>
      <c r="AP75" s="26" t="str">
        <f t="shared" si="26"/>
        <v>X</v>
      </c>
      <c r="AQ75" s="28">
        <f t="shared" si="36"/>
        <v>1</v>
      </c>
      <c r="AR75" s="25" t="str">
        <f t="shared" si="27"/>
        <v/>
      </c>
      <c r="AS75" s="25" t="str">
        <f t="shared" si="28"/>
        <v/>
      </c>
      <c r="AT75" s="25" t="str">
        <f t="shared" si="29"/>
        <v/>
      </c>
      <c r="AU75" s="25" t="str">
        <f t="shared" si="30"/>
        <v/>
      </c>
      <c r="AV75" s="25">
        <f t="shared" si="31"/>
        <v>8</v>
      </c>
      <c r="AW75" s="65">
        <f t="shared" si="37"/>
        <v>0</v>
      </c>
      <c r="AX75" s="23"/>
      <c r="AY75" s="24">
        <f t="shared" ca="1" si="32"/>
        <v>-533</v>
      </c>
      <c r="AZ75" s="66">
        <f t="shared" ca="1" si="33"/>
        <v>0</v>
      </c>
      <c r="BA75" s="24" t="str">
        <f t="shared" ca="1" si="34"/>
        <v/>
      </c>
      <c r="BB75" s="87" t="str">
        <f t="shared" si="35"/>
        <v/>
      </c>
    </row>
    <row r="76" spans="1:54" ht="15" x14ac:dyDescent="0.2">
      <c r="A76" s="7">
        <v>75</v>
      </c>
      <c r="B76" s="149" t="s">
        <v>602</v>
      </c>
      <c r="C76" s="149" t="s">
        <v>603</v>
      </c>
      <c r="D76" s="149" t="s">
        <v>961</v>
      </c>
      <c r="E76" s="149" t="s">
        <v>325</v>
      </c>
      <c r="F76" s="158">
        <v>45540</v>
      </c>
      <c r="G76" s="149" t="s">
        <v>5347</v>
      </c>
      <c r="H76" s="149" t="s">
        <v>2709</v>
      </c>
      <c r="I76" s="149" t="s">
        <v>15</v>
      </c>
      <c r="J76" s="158">
        <v>45559</v>
      </c>
      <c r="K76" s="158">
        <v>45559</v>
      </c>
      <c r="L76" s="149" t="s">
        <v>5347</v>
      </c>
      <c r="M76" s="158">
        <v>45688</v>
      </c>
      <c r="N76" s="159">
        <v>95</v>
      </c>
      <c r="O76" s="159">
        <v>8</v>
      </c>
      <c r="P76" s="149" t="s">
        <v>16</v>
      </c>
      <c r="Q76" s="160">
        <v>1</v>
      </c>
      <c r="R76" s="160">
        <v>1</v>
      </c>
      <c r="S76" s="160">
        <v>1</v>
      </c>
      <c r="T76" s="160">
        <v>0</v>
      </c>
      <c r="U76" s="161">
        <v>0</v>
      </c>
      <c r="V76" s="161">
        <v>0</v>
      </c>
      <c r="W76" s="149" t="s">
        <v>19</v>
      </c>
      <c r="X76" s="149" t="s">
        <v>5348</v>
      </c>
      <c r="Y76" s="149" t="s">
        <v>5347</v>
      </c>
      <c r="Z76" s="149" t="s">
        <v>153</v>
      </c>
      <c r="AA76" s="149" t="s">
        <v>5347</v>
      </c>
      <c r="AB76" s="149" t="s">
        <v>5347</v>
      </c>
      <c r="AC76" s="149" t="s">
        <v>5347</v>
      </c>
      <c r="AD76" s="159">
        <v>1</v>
      </c>
      <c r="AE76" s="185">
        <v>1</v>
      </c>
      <c r="AG76" t="s">
        <v>962</v>
      </c>
      <c r="AH76" s="46">
        <f t="shared" si="19"/>
        <v>129</v>
      </c>
      <c r="AI76" s="46" t="str">
        <f t="shared" si="20"/>
        <v>-</v>
      </c>
      <c r="AJ76" s="12"/>
      <c r="AK76" s="41" t="str">
        <f t="shared" si="21"/>
        <v>YES</v>
      </c>
      <c r="AL76" s="38">
        <f t="shared" si="22"/>
        <v>1</v>
      </c>
      <c r="AM76" s="26" t="str">
        <f t="shared" si="23"/>
        <v/>
      </c>
      <c r="AN76" s="89" t="str">
        <f t="shared" si="24"/>
        <v/>
      </c>
      <c r="AO76" s="35">
        <f t="shared" si="25"/>
        <v>0</v>
      </c>
      <c r="AP76" s="26" t="str">
        <f t="shared" si="26"/>
        <v>X</v>
      </c>
      <c r="AQ76" s="28">
        <f t="shared" si="36"/>
        <v>1</v>
      </c>
      <c r="AR76" s="25" t="str">
        <f t="shared" si="27"/>
        <v/>
      </c>
      <c r="AS76" s="25" t="str">
        <f t="shared" si="28"/>
        <v/>
      </c>
      <c r="AT76" s="25" t="str">
        <f t="shared" si="29"/>
        <v/>
      </c>
      <c r="AU76" s="25" t="str">
        <f t="shared" si="30"/>
        <v/>
      </c>
      <c r="AV76" s="25">
        <f t="shared" si="31"/>
        <v>9</v>
      </c>
      <c r="AW76" s="65">
        <f t="shared" si="37"/>
        <v>0</v>
      </c>
      <c r="AX76" s="23"/>
      <c r="AY76" s="24">
        <f t="shared" ca="1" si="32"/>
        <v>-447</v>
      </c>
      <c r="AZ76" s="66">
        <f t="shared" ca="1" si="33"/>
        <v>0</v>
      </c>
      <c r="BA76" s="24" t="str">
        <f t="shared" ca="1" si="34"/>
        <v/>
      </c>
      <c r="BB76" s="87" t="str">
        <f t="shared" si="35"/>
        <v/>
      </c>
    </row>
    <row r="77" spans="1:54" ht="15" x14ac:dyDescent="0.2">
      <c r="A77" s="7">
        <v>76</v>
      </c>
      <c r="B77" s="149" t="s">
        <v>2753</v>
      </c>
      <c r="C77" s="149" t="s">
        <v>2754</v>
      </c>
      <c r="D77" s="149" t="s">
        <v>2755</v>
      </c>
      <c r="E77" s="149" t="s">
        <v>325</v>
      </c>
      <c r="F77" s="158">
        <v>45561</v>
      </c>
      <c r="G77" s="149" t="s">
        <v>5347</v>
      </c>
      <c r="H77" s="149" t="s">
        <v>2756</v>
      </c>
      <c r="I77" s="149" t="s">
        <v>2757</v>
      </c>
      <c r="J77" s="158">
        <v>45559</v>
      </c>
      <c r="K77" s="158" t="s">
        <v>5347</v>
      </c>
      <c r="L77" s="149" t="s">
        <v>5347</v>
      </c>
      <c r="M77" s="158">
        <v>45562</v>
      </c>
      <c r="N77" s="159">
        <v>0</v>
      </c>
      <c r="O77" s="159">
        <v>0</v>
      </c>
      <c r="P77" s="149" t="s">
        <v>5347</v>
      </c>
      <c r="Q77" s="160">
        <v>10</v>
      </c>
      <c r="R77" s="160">
        <v>10</v>
      </c>
      <c r="S77" s="160">
        <v>10</v>
      </c>
      <c r="T77" s="160">
        <v>0</v>
      </c>
      <c r="U77" s="161">
        <v>0</v>
      </c>
      <c r="V77" s="161">
        <v>0</v>
      </c>
      <c r="W77" s="149" t="s">
        <v>19</v>
      </c>
      <c r="X77" s="149" t="s">
        <v>5348</v>
      </c>
      <c r="Y77" s="149" t="s">
        <v>5347</v>
      </c>
      <c r="Z77" s="149" t="s">
        <v>386</v>
      </c>
      <c r="AA77" s="149" t="s">
        <v>5347</v>
      </c>
      <c r="AB77" s="149" t="s">
        <v>2758</v>
      </c>
      <c r="AC77" s="149" t="s">
        <v>5347</v>
      </c>
      <c r="AD77" s="159">
        <v>0</v>
      </c>
      <c r="AE77" s="185">
        <v>0</v>
      </c>
      <c r="AG77" t="s">
        <v>960</v>
      </c>
      <c r="AH77" s="46">
        <f t="shared" si="19"/>
        <v>3</v>
      </c>
      <c r="AI77" s="46" t="str">
        <f t="shared" si="20"/>
        <v>-</v>
      </c>
      <c r="AJ77" s="12"/>
      <c r="AK77" s="41" t="str">
        <f t="shared" si="21"/>
        <v>YES</v>
      </c>
      <c r="AL77" s="38">
        <f t="shared" si="22"/>
        <v>10</v>
      </c>
      <c r="AM77" s="26" t="str">
        <f t="shared" si="23"/>
        <v/>
      </c>
      <c r="AN77" s="89" t="str">
        <f t="shared" si="24"/>
        <v/>
      </c>
      <c r="AO77" s="35">
        <f t="shared" si="25"/>
        <v>0</v>
      </c>
      <c r="AP77" s="26" t="str">
        <f t="shared" si="26"/>
        <v>X</v>
      </c>
      <c r="AQ77" s="28">
        <f t="shared" si="36"/>
        <v>1</v>
      </c>
      <c r="AR77" s="25" t="str">
        <f t="shared" si="27"/>
        <v/>
      </c>
      <c r="AS77" s="25" t="str">
        <f t="shared" si="28"/>
        <v/>
      </c>
      <c r="AT77" s="25" t="str">
        <f t="shared" si="29"/>
        <v/>
      </c>
      <c r="AU77" s="25" t="str">
        <f t="shared" si="30"/>
        <v/>
      </c>
      <c r="AV77" s="25">
        <f t="shared" si="31"/>
        <v>9</v>
      </c>
      <c r="AW77" s="65">
        <f t="shared" si="37"/>
        <v>0</v>
      </c>
      <c r="AX77" s="23"/>
      <c r="AY77" s="24">
        <f t="shared" ca="1" si="32"/>
        <v>-573</v>
      </c>
      <c r="AZ77" s="66">
        <f t="shared" ca="1" si="33"/>
        <v>0</v>
      </c>
      <c r="BA77" s="24" t="str">
        <f t="shared" ca="1" si="34"/>
        <v/>
      </c>
      <c r="BB77" s="87" t="str">
        <f t="shared" si="35"/>
        <v/>
      </c>
    </row>
    <row r="78" spans="1:54" ht="15" x14ac:dyDescent="0.2">
      <c r="A78" s="7">
        <v>77</v>
      </c>
      <c r="B78" s="149" t="s">
        <v>2753</v>
      </c>
      <c r="C78" s="149" t="s">
        <v>2754</v>
      </c>
      <c r="D78" s="149" t="s">
        <v>2759</v>
      </c>
      <c r="E78" s="149" t="s">
        <v>325</v>
      </c>
      <c r="F78" s="158">
        <v>45561</v>
      </c>
      <c r="G78" s="149" t="s">
        <v>5347</v>
      </c>
      <c r="H78" s="149" t="s">
        <v>2756</v>
      </c>
      <c r="I78" s="149" t="s">
        <v>913</v>
      </c>
      <c r="J78" s="158">
        <v>45559</v>
      </c>
      <c r="K78" s="158" t="s">
        <v>5347</v>
      </c>
      <c r="L78" s="149" t="s">
        <v>5347</v>
      </c>
      <c r="M78" s="158">
        <v>45562</v>
      </c>
      <c r="N78" s="159">
        <v>0</v>
      </c>
      <c r="O78" s="159">
        <v>0</v>
      </c>
      <c r="P78" s="149" t="s">
        <v>5347</v>
      </c>
      <c r="Q78" s="160">
        <v>10</v>
      </c>
      <c r="R78" s="160">
        <v>10</v>
      </c>
      <c r="S78" s="160">
        <v>10</v>
      </c>
      <c r="T78" s="160">
        <v>0</v>
      </c>
      <c r="U78" s="161">
        <v>0</v>
      </c>
      <c r="V78" s="161">
        <v>0</v>
      </c>
      <c r="W78" s="149" t="s">
        <v>19</v>
      </c>
      <c r="X78" s="149" t="s">
        <v>5348</v>
      </c>
      <c r="Y78" s="149" t="s">
        <v>5347</v>
      </c>
      <c r="Z78" s="149" t="s">
        <v>386</v>
      </c>
      <c r="AA78" s="149" t="s">
        <v>5347</v>
      </c>
      <c r="AB78" s="149" t="s">
        <v>2758</v>
      </c>
      <c r="AC78" s="149" t="s">
        <v>5347</v>
      </c>
      <c r="AD78" s="159">
        <v>0</v>
      </c>
      <c r="AE78" s="185">
        <v>0</v>
      </c>
      <c r="AG78" t="s">
        <v>960</v>
      </c>
      <c r="AH78" s="46">
        <f t="shared" si="19"/>
        <v>3</v>
      </c>
      <c r="AI78" s="46" t="str">
        <f t="shared" si="20"/>
        <v>-</v>
      </c>
      <c r="AJ78" s="12"/>
      <c r="AK78" s="41" t="str">
        <f t="shared" si="21"/>
        <v>YES</v>
      </c>
      <c r="AL78" s="38">
        <f t="shared" si="22"/>
        <v>10</v>
      </c>
      <c r="AM78" s="26" t="str">
        <f t="shared" si="23"/>
        <v/>
      </c>
      <c r="AN78" s="89" t="str">
        <f t="shared" si="24"/>
        <v/>
      </c>
      <c r="AO78" s="35">
        <f t="shared" si="25"/>
        <v>0</v>
      </c>
      <c r="AP78" s="26" t="str">
        <f t="shared" si="26"/>
        <v>X</v>
      </c>
      <c r="AQ78" s="28">
        <f t="shared" si="36"/>
        <v>1</v>
      </c>
      <c r="AR78" s="25" t="str">
        <f t="shared" si="27"/>
        <v/>
      </c>
      <c r="AS78" s="25" t="str">
        <f t="shared" si="28"/>
        <v/>
      </c>
      <c r="AT78" s="25" t="str">
        <f t="shared" si="29"/>
        <v/>
      </c>
      <c r="AU78" s="25" t="str">
        <f t="shared" si="30"/>
        <v/>
      </c>
      <c r="AV78" s="25">
        <f t="shared" si="31"/>
        <v>9</v>
      </c>
      <c r="AW78" s="65">
        <f t="shared" si="37"/>
        <v>0</v>
      </c>
      <c r="AX78" s="23"/>
      <c r="AY78" s="24">
        <f t="shared" ca="1" si="32"/>
        <v>-573</v>
      </c>
      <c r="AZ78" s="66">
        <f t="shared" ca="1" si="33"/>
        <v>0</v>
      </c>
      <c r="BA78" s="24" t="str">
        <f t="shared" ca="1" si="34"/>
        <v/>
      </c>
      <c r="BB78" s="87" t="str">
        <f t="shared" si="35"/>
        <v/>
      </c>
    </row>
    <row r="79" spans="1:54" ht="15" x14ac:dyDescent="0.2">
      <c r="A79" s="7">
        <v>78</v>
      </c>
      <c r="B79" s="149" t="s">
        <v>2937</v>
      </c>
      <c r="C79" s="149" t="s">
        <v>2938</v>
      </c>
      <c r="D79" s="149" t="s">
        <v>2925</v>
      </c>
      <c r="E79" s="149" t="s">
        <v>325</v>
      </c>
      <c r="F79" s="158">
        <v>45569</v>
      </c>
      <c r="G79" s="149" t="s">
        <v>5347</v>
      </c>
      <c r="H79" s="149" t="s">
        <v>2926</v>
      </c>
      <c r="I79" s="149" t="s">
        <v>2939</v>
      </c>
      <c r="J79" s="158">
        <v>45566</v>
      </c>
      <c r="K79" s="158" t="s">
        <v>5347</v>
      </c>
      <c r="L79" s="149" t="s">
        <v>5347</v>
      </c>
      <c r="M79" s="158">
        <v>45570</v>
      </c>
      <c r="N79" s="159">
        <v>0</v>
      </c>
      <c r="O79" s="159">
        <v>0</v>
      </c>
      <c r="P79" s="149" t="s">
        <v>5347</v>
      </c>
      <c r="Q79" s="160">
        <v>1</v>
      </c>
      <c r="R79" s="160">
        <v>1</v>
      </c>
      <c r="S79" s="160">
        <v>1</v>
      </c>
      <c r="T79" s="160">
        <v>0</v>
      </c>
      <c r="U79" s="161">
        <v>0</v>
      </c>
      <c r="V79" s="161">
        <v>0</v>
      </c>
      <c r="W79" s="149" t="s">
        <v>19</v>
      </c>
      <c r="X79" s="149" t="s">
        <v>5348</v>
      </c>
      <c r="Y79" s="149" t="s">
        <v>5347</v>
      </c>
      <c r="Z79" s="149" t="s">
        <v>386</v>
      </c>
      <c r="AA79" s="149" t="s">
        <v>5347</v>
      </c>
      <c r="AB79" s="149" t="s">
        <v>2940</v>
      </c>
      <c r="AC79" s="149" t="s">
        <v>5347</v>
      </c>
      <c r="AD79" s="159">
        <v>0</v>
      </c>
      <c r="AE79" s="185">
        <v>0</v>
      </c>
      <c r="AG79" t="s">
        <v>960</v>
      </c>
      <c r="AH79" s="46">
        <f t="shared" si="19"/>
        <v>4</v>
      </c>
      <c r="AI79" s="46" t="str">
        <f t="shared" si="20"/>
        <v>-</v>
      </c>
      <c r="AJ79" s="12"/>
      <c r="AK79" s="41" t="str">
        <f t="shared" si="21"/>
        <v>YES</v>
      </c>
      <c r="AL79" s="38">
        <f t="shared" si="22"/>
        <v>1</v>
      </c>
      <c r="AM79" s="26" t="str">
        <f t="shared" si="23"/>
        <v/>
      </c>
      <c r="AN79" s="89" t="str">
        <f t="shared" si="24"/>
        <v/>
      </c>
      <c r="AO79" s="35">
        <f t="shared" si="25"/>
        <v>0</v>
      </c>
      <c r="AP79" s="26" t="str">
        <f t="shared" si="26"/>
        <v>X</v>
      </c>
      <c r="AQ79" s="28">
        <f t="shared" si="36"/>
        <v>1</v>
      </c>
      <c r="AR79" s="25" t="str">
        <f t="shared" si="27"/>
        <v/>
      </c>
      <c r="AS79" s="25" t="str">
        <f t="shared" si="28"/>
        <v/>
      </c>
      <c r="AT79" s="25" t="str">
        <f t="shared" si="29"/>
        <v/>
      </c>
      <c r="AU79" s="25" t="str">
        <f t="shared" si="30"/>
        <v/>
      </c>
      <c r="AV79" s="25">
        <f t="shared" si="31"/>
        <v>10</v>
      </c>
      <c r="AW79" s="65">
        <f t="shared" si="37"/>
        <v>0</v>
      </c>
      <c r="AX79" s="23"/>
      <c r="AY79" s="24">
        <f t="shared" ca="1" si="32"/>
        <v>-565</v>
      </c>
      <c r="AZ79" s="66">
        <f t="shared" ca="1" si="33"/>
        <v>0</v>
      </c>
      <c r="BA79" s="24" t="str">
        <f t="shared" ca="1" si="34"/>
        <v/>
      </c>
      <c r="BB79" s="87" t="str">
        <f t="shared" si="35"/>
        <v/>
      </c>
    </row>
    <row r="80" spans="1:54" ht="15" x14ac:dyDescent="0.2">
      <c r="A80" s="7">
        <v>79</v>
      </c>
      <c r="B80" s="149" t="s">
        <v>2923</v>
      </c>
      <c r="C80" s="149" t="s">
        <v>2924</v>
      </c>
      <c r="D80" s="149" t="s">
        <v>2925</v>
      </c>
      <c r="E80" s="149" t="s">
        <v>326</v>
      </c>
      <c r="F80" s="158">
        <v>45569</v>
      </c>
      <c r="G80" s="149" t="s">
        <v>5347</v>
      </c>
      <c r="H80" s="149" t="s">
        <v>2926</v>
      </c>
      <c r="I80" s="149" t="s">
        <v>2927</v>
      </c>
      <c r="J80" s="158">
        <v>45566</v>
      </c>
      <c r="K80" s="158" t="s">
        <v>5347</v>
      </c>
      <c r="L80" s="149" t="s">
        <v>5347</v>
      </c>
      <c r="M80" s="158">
        <v>45570</v>
      </c>
      <c r="N80" s="159">
        <v>0</v>
      </c>
      <c r="O80" s="159">
        <v>0</v>
      </c>
      <c r="P80" s="149" t="s">
        <v>5347</v>
      </c>
      <c r="Q80" s="160">
        <v>20</v>
      </c>
      <c r="R80" s="160">
        <v>20</v>
      </c>
      <c r="S80" s="160">
        <v>20</v>
      </c>
      <c r="T80" s="160">
        <v>0</v>
      </c>
      <c r="U80" s="161">
        <v>0</v>
      </c>
      <c r="V80" s="161">
        <v>0</v>
      </c>
      <c r="W80" s="149" t="s">
        <v>19</v>
      </c>
      <c r="X80" s="149" t="s">
        <v>5348</v>
      </c>
      <c r="Y80" s="149" t="s">
        <v>5347</v>
      </c>
      <c r="Z80" s="149" t="s">
        <v>386</v>
      </c>
      <c r="AA80" s="149" t="s">
        <v>5347</v>
      </c>
      <c r="AB80" s="149" t="s">
        <v>2928</v>
      </c>
      <c r="AC80" s="149" t="s">
        <v>5347</v>
      </c>
      <c r="AD80" s="159">
        <v>0</v>
      </c>
      <c r="AE80" s="185">
        <v>0</v>
      </c>
      <c r="AG80" t="s">
        <v>960</v>
      </c>
      <c r="AH80" s="46">
        <f t="shared" si="19"/>
        <v>4</v>
      </c>
      <c r="AI80" s="46" t="str">
        <f t="shared" si="20"/>
        <v>-</v>
      </c>
      <c r="AJ80" s="12"/>
      <c r="AK80" s="41" t="str">
        <f t="shared" si="21"/>
        <v>YES</v>
      </c>
      <c r="AL80" s="38">
        <f t="shared" si="22"/>
        <v>20</v>
      </c>
      <c r="AM80" s="26" t="str">
        <f t="shared" si="23"/>
        <v/>
      </c>
      <c r="AN80" s="89" t="str">
        <f t="shared" si="24"/>
        <v/>
      </c>
      <c r="AO80" s="35">
        <f t="shared" si="25"/>
        <v>0</v>
      </c>
      <c r="AP80" s="26" t="str">
        <f t="shared" si="26"/>
        <v>X</v>
      </c>
      <c r="AQ80" s="28">
        <f t="shared" si="36"/>
        <v>1</v>
      </c>
      <c r="AR80" s="25" t="str">
        <f t="shared" si="27"/>
        <v/>
      </c>
      <c r="AS80" s="25" t="str">
        <f t="shared" si="28"/>
        <v/>
      </c>
      <c r="AT80" s="25" t="str">
        <f t="shared" si="29"/>
        <v/>
      </c>
      <c r="AU80" s="25" t="str">
        <f t="shared" si="30"/>
        <v/>
      </c>
      <c r="AV80" s="25">
        <f t="shared" si="31"/>
        <v>10</v>
      </c>
      <c r="AW80" s="65">
        <f t="shared" si="37"/>
        <v>0</v>
      </c>
      <c r="AX80" s="23"/>
      <c r="AY80" s="24">
        <f t="shared" ca="1" si="32"/>
        <v>-565</v>
      </c>
      <c r="AZ80" s="66">
        <f t="shared" ca="1" si="33"/>
        <v>0</v>
      </c>
      <c r="BA80" s="24" t="str">
        <f t="shared" ca="1" si="34"/>
        <v/>
      </c>
      <c r="BB80" s="87" t="str">
        <f t="shared" si="35"/>
        <v/>
      </c>
    </row>
    <row r="81" spans="1:54" ht="15" x14ac:dyDescent="0.2">
      <c r="A81" s="7">
        <v>80</v>
      </c>
      <c r="B81" s="149" t="s">
        <v>2932</v>
      </c>
      <c r="C81" s="149" t="s">
        <v>2933</v>
      </c>
      <c r="D81" s="149" t="s">
        <v>2925</v>
      </c>
      <c r="E81" s="149" t="s">
        <v>329</v>
      </c>
      <c r="F81" s="158">
        <v>45569</v>
      </c>
      <c r="G81" s="149" t="s">
        <v>5347</v>
      </c>
      <c r="H81" s="149" t="s">
        <v>2926</v>
      </c>
      <c r="I81" s="149" t="s">
        <v>2934</v>
      </c>
      <c r="J81" s="158">
        <v>45566</v>
      </c>
      <c r="K81" s="158" t="s">
        <v>5347</v>
      </c>
      <c r="L81" s="149" t="s">
        <v>5347</v>
      </c>
      <c r="M81" s="158">
        <v>45570</v>
      </c>
      <c r="N81" s="159">
        <v>0</v>
      </c>
      <c r="O81" s="159">
        <v>0</v>
      </c>
      <c r="P81" s="149" t="s">
        <v>5347</v>
      </c>
      <c r="Q81" s="160">
        <v>1</v>
      </c>
      <c r="R81" s="160">
        <v>1</v>
      </c>
      <c r="S81" s="160">
        <v>1</v>
      </c>
      <c r="T81" s="160">
        <v>0</v>
      </c>
      <c r="U81" s="161">
        <v>0</v>
      </c>
      <c r="V81" s="161">
        <v>0</v>
      </c>
      <c r="W81" s="149" t="s">
        <v>19</v>
      </c>
      <c r="X81" s="149" t="s">
        <v>5348</v>
      </c>
      <c r="Y81" s="149" t="s">
        <v>5347</v>
      </c>
      <c r="Z81" s="149" t="s">
        <v>386</v>
      </c>
      <c r="AA81" s="149" t="s">
        <v>5347</v>
      </c>
      <c r="AB81" s="149" t="s">
        <v>2935</v>
      </c>
      <c r="AC81" s="149" t="s">
        <v>5347</v>
      </c>
      <c r="AD81" s="159">
        <v>0</v>
      </c>
      <c r="AE81" s="185">
        <v>0</v>
      </c>
      <c r="AG81" t="s">
        <v>960</v>
      </c>
      <c r="AH81" s="46">
        <f t="shared" si="19"/>
        <v>4</v>
      </c>
      <c r="AI81" s="46" t="str">
        <f t="shared" si="20"/>
        <v>-</v>
      </c>
      <c r="AJ81" s="12"/>
      <c r="AK81" s="41" t="str">
        <f t="shared" si="21"/>
        <v>YES</v>
      </c>
      <c r="AL81" s="38">
        <f t="shared" si="22"/>
        <v>1</v>
      </c>
      <c r="AM81" s="26" t="str">
        <f t="shared" si="23"/>
        <v/>
      </c>
      <c r="AN81" s="89" t="str">
        <f t="shared" si="24"/>
        <v/>
      </c>
      <c r="AO81" s="35">
        <f t="shared" si="25"/>
        <v>0</v>
      </c>
      <c r="AP81" s="26" t="str">
        <f t="shared" si="26"/>
        <v>X</v>
      </c>
      <c r="AQ81" s="28">
        <f t="shared" si="36"/>
        <v>1</v>
      </c>
      <c r="AR81" s="25" t="str">
        <f t="shared" si="27"/>
        <v/>
      </c>
      <c r="AS81" s="25" t="str">
        <f t="shared" si="28"/>
        <v/>
      </c>
      <c r="AT81" s="25" t="str">
        <f t="shared" si="29"/>
        <v/>
      </c>
      <c r="AU81" s="25" t="str">
        <f t="shared" si="30"/>
        <v/>
      </c>
      <c r="AV81" s="25">
        <f t="shared" si="31"/>
        <v>10</v>
      </c>
      <c r="AW81" s="65">
        <f t="shared" si="37"/>
        <v>0</v>
      </c>
      <c r="AX81" s="23"/>
      <c r="AY81" s="24">
        <f t="shared" ca="1" si="32"/>
        <v>-565</v>
      </c>
      <c r="AZ81" s="66">
        <f t="shared" ca="1" si="33"/>
        <v>0</v>
      </c>
      <c r="BA81" s="24" t="str">
        <f t="shared" ca="1" si="34"/>
        <v/>
      </c>
      <c r="BB81" s="87" t="str">
        <f t="shared" si="35"/>
        <v/>
      </c>
    </row>
    <row r="82" spans="1:54" ht="15" x14ac:dyDescent="0.2">
      <c r="A82" s="7">
        <v>81</v>
      </c>
      <c r="B82" s="149" t="s">
        <v>921</v>
      </c>
      <c r="C82" s="149" t="s">
        <v>922</v>
      </c>
      <c r="D82" s="149" t="s">
        <v>2888</v>
      </c>
      <c r="E82" s="149" t="s">
        <v>325</v>
      </c>
      <c r="F82" s="158">
        <v>45573</v>
      </c>
      <c r="G82" s="149" t="s">
        <v>5347</v>
      </c>
      <c r="H82" s="149" t="s">
        <v>2889</v>
      </c>
      <c r="I82" s="149" t="s">
        <v>175</v>
      </c>
      <c r="J82" s="158">
        <v>45572</v>
      </c>
      <c r="K82" s="158" t="s">
        <v>5347</v>
      </c>
      <c r="L82" s="149" t="s">
        <v>5347</v>
      </c>
      <c r="M82" s="158">
        <v>45574</v>
      </c>
      <c r="N82" s="159">
        <v>0</v>
      </c>
      <c r="O82" s="159">
        <v>0</v>
      </c>
      <c r="P82" s="149" t="s">
        <v>5347</v>
      </c>
      <c r="Q82" s="160">
        <v>10</v>
      </c>
      <c r="R82" s="160">
        <v>10</v>
      </c>
      <c r="S82" s="160">
        <v>10</v>
      </c>
      <c r="T82" s="160">
        <v>0</v>
      </c>
      <c r="U82" s="161">
        <v>0</v>
      </c>
      <c r="V82" s="161">
        <v>0</v>
      </c>
      <c r="W82" s="149" t="s">
        <v>19</v>
      </c>
      <c r="X82" s="149" t="s">
        <v>5348</v>
      </c>
      <c r="Y82" s="149" t="s">
        <v>5347</v>
      </c>
      <c r="Z82" s="149" t="s">
        <v>386</v>
      </c>
      <c r="AA82" s="149" t="s">
        <v>5347</v>
      </c>
      <c r="AB82" s="149" t="s">
        <v>924</v>
      </c>
      <c r="AC82" s="149" t="s">
        <v>5347</v>
      </c>
      <c r="AD82" s="159">
        <v>0</v>
      </c>
      <c r="AE82" s="185">
        <v>0</v>
      </c>
      <c r="AG82" t="s">
        <v>960</v>
      </c>
      <c r="AH82" s="46">
        <f t="shared" si="19"/>
        <v>2</v>
      </c>
      <c r="AI82" s="46" t="str">
        <f t="shared" si="20"/>
        <v>-</v>
      </c>
      <c r="AJ82" s="12"/>
      <c r="AK82" s="41" t="str">
        <f t="shared" si="21"/>
        <v>YES</v>
      </c>
      <c r="AL82" s="38">
        <f t="shared" si="22"/>
        <v>10</v>
      </c>
      <c r="AM82" s="26" t="str">
        <f t="shared" si="23"/>
        <v/>
      </c>
      <c r="AN82" s="89" t="str">
        <f t="shared" si="24"/>
        <v/>
      </c>
      <c r="AO82" s="35">
        <f t="shared" si="25"/>
        <v>0</v>
      </c>
      <c r="AP82" s="26" t="str">
        <f t="shared" si="26"/>
        <v>X</v>
      </c>
      <c r="AQ82" s="28">
        <f t="shared" si="36"/>
        <v>1</v>
      </c>
      <c r="AR82" s="25" t="str">
        <f t="shared" si="27"/>
        <v/>
      </c>
      <c r="AS82" s="25" t="str">
        <f t="shared" si="28"/>
        <v/>
      </c>
      <c r="AT82" s="25" t="str">
        <f t="shared" si="29"/>
        <v/>
      </c>
      <c r="AU82" s="25" t="str">
        <f t="shared" si="30"/>
        <v/>
      </c>
      <c r="AV82" s="25">
        <f t="shared" si="31"/>
        <v>10</v>
      </c>
      <c r="AW82" s="65">
        <f t="shared" si="37"/>
        <v>0</v>
      </c>
      <c r="AX82" s="23"/>
      <c r="AY82" s="24">
        <f t="shared" ca="1" si="32"/>
        <v>-561</v>
      </c>
      <c r="AZ82" s="66">
        <f t="shared" ca="1" si="33"/>
        <v>0</v>
      </c>
      <c r="BA82" s="24" t="str">
        <f t="shared" ca="1" si="34"/>
        <v/>
      </c>
      <c r="BB82" s="87" t="str">
        <f t="shared" si="35"/>
        <v/>
      </c>
    </row>
    <row r="83" spans="1:54" ht="15" x14ac:dyDescent="0.2">
      <c r="A83" s="7">
        <v>82</v>
      </c>
      <c r="B83" s="149" t="s">
        <v>788</v>
      </c>
      <c r="C83" s="149" t="s">
        <v>817</v>
      </c>
      <c r="D83" s="149" t="s">
        <v>2888</v>
      </c>
      <c r="E83" s="149" t="s">
        <v>326</v>
      </c>
      <c r="F83" s="158">
        <v>45573</v>
      </c>
      <c r="G83" s="149" t="s">
        <v>5347</v>
      </c>
      <c r="H83" s="149" t="s">
        <v>2889</v>
      </c>
      <c r="I83" s="149" t="s">
        <v>219</v>
      </c>
      <c r="J83" s="158">
        <v>45572</v>
      </c>
      <c r="K83" s="158" t="s">
        <v>5347</v>
      </c>
      <c r="L83" s="149" t="s">
        <v>5347</v>
      </c>
      <c r="M83" s="158">
        <v>45574</v>
      </c>
      <c r="N83" s="159">
        <v>0</v>
      </c>
      <c r="O83" s="159">
        <v>0</v>
      </c>
      <c r="P83" s="149" t="s">
        <v>5347</v>
      </c>
      <c r="Q83" s="160">
        <v>50</v>
      </c>
      <c r="R83" s="160">
        <v>50</v>
      </c>
      <c r="S83" s="160">
        <v>50</v>
      </c>
      <c r="T83" s="160">
        <v>0</v>
      </c>
      <c r="U83" s="161">
        <v>0</v>
      </c>
      <c r="V83" s="161">
        <v>0</v>
      </c>
      <c r="W83" s="149" t="s">
        <v>19</v>
      </c>
      <c r="X83" s="149" t="s">
        <v>5348</v>
      </c>
      <c r="Y83" s="149" t="s">
        <v>5347</v>
      </c>
      <c r="Z83" s="149" t="s">
        <v>386</v>
      </c>
      <c r="AA83" s="149" t="s">
        <v>5347</v>
      </c>
      <c r="AB83" s="149" t="s">
        <v>818</v>
      </c>
      <c r="AC83" s="149" t="s">
        <v>5347</v>
      </c>
      <c r="AD83" s="159">
        <v>0</v>
      </c>
      <c r="AE83" s="185">
        <v>0</v>
      </c>
      <c r="AG83" t="s">
        <v>960</v>
      </c>
      <c r="AH83" s="46">
        <f t="shared" si="19"/>
        <v>2</v>
      </c>
      <c r="AI83" s="46" t="str">
        <f t="shared" si="20"/>
        <v>-</v>
      </c>
      <c r="AJ83" s="12"/>
      <c r="AK83" s="41" t="str">
        <f t="shared" si="21"/>
        <v>YES</v>
      </c>
      <c r="AL83" s="38">
        <f t="shared" si="22"/>
        <v>50</v>
      </c>
      <c r="AM83" s="26" t="str">
        <f t="shared" si="23"/>
        <v/>
      </c>
      <c r="AN83" s="89" t="str">
        <f t="shared" si="24"/>
        <v/>
      </c>
      <c r="AO83" s="35">
        <f t="shared" si="25"/>
        <v>0</v>
      </c>
      <c r="AP83" s="26" t="str">
        <f t="shared" si="26"/>
        <v>X</v>
      </c>
      <c r="AQ83" s="28">
        <f t="shared" si="36"/>
        <v>1</v>
      </c>
      <c r="AR83" s="25" t="str">
        <f t="shared" si="27"/>
        <v/>
      </c>
      <c r="AS83" s="25" t="str">
        <f t="shared" si="28"/>
        <v/>
      </c>
      <c r="AT83" s="25" t="str">
        <f t="shared" si="29"/>
        <v/>
      </c>
      <c r="AU83" s="25" t="str">
        <f t="shared" si="30"/>
        <v/>
      </c>
      <c r="AV83" s="25">
        <f t="shared" si="31"/>
        <v>10</v>
      </c>
      <c r="AW83" s="65">
        <f t="shared" si="37"/>
        <v>0</v>
      </c>
      <c r="AX83" s="23"/>
      <c r="AY83" s="24">
        <f t="shared" ca="1" si="32"/>
        <v>-561</v>
      </c>
      <c r="AZ83" s="66">
        <f t="shared" ca="1" si="33"/>
        <v>0</v>
      </c>
      <c r="BA83" s="24" t="str">
        <f t="shared" ca="1" si="34"/>
        <v/>
      </c>
      <c r="BB83" s="87" t="str">
        <f t="shared" si="35"/>
        <v/>
      </c>
    </row>
    <row r="84" spans="1:54" ht="15" x14ac:dyDescent="0.2">
      <c r="A84" s="7">
        <v>83</v>
      </c>
      <c r="B84" s="149" t="s">
        <v>788</v>
      </c>
      <c r="C84" s="149" t="s">
        <v>939</v>
      </c>
      <c r="D84" s="149" t="s">
        <v>2888</v>
      </c>
      <c r="E84" s="149" t="s">
        <v>329</v>
      </c>
      <c r="F84" s="158">
        <v>45573</v>
      </c>
      <c r="G84" s="149" t="s">
        <v>5347</v>
      </c>
      <c r="H84" s="149" t="s">
        <v>2889</v>
      </c>
      <c r="I84" s="149" t="s">
        <v>217</v>
      </c>
      <c r="J84" s="158">
        <v>45572</v>
      </c>
      <c r="K84" s="158" t="s">
        <v>5347</v>
      </c>
      <c r="L84" s="149" t="s">
        <v>5347</v>
      </c>
      <c r="M84" s="158">
        <v>45574</v>
      </c>
      <c r="N84" s="159">
        <v>0</v>
      </c>
      <c r="O84" s="159">
        <v>0</v>
      </c>
      <c r="P84" s="149" t="s">
        <v>5347</v>
      </c>
      <c r="Q84" s="160">
        <v>100</v>
      </c>
      <c r="R84" s="160">
        <v>100</v>
      </c>
      <c r="S84" s="160">
        <v>100</v>
      </c>
      <c r="T84" s="160">
        <v>0</v>
      </c>
      <c r="U84" s="161">
        <v>0</v>
      </c>
      <c r="V84" s="161">
        <v>0</v>
      </c>
      <c r="W84" s="149" t="s">
        <v>19</v>
      </c>
      <c r="X84" s="149" t="s">
        <v>5348</v>
      </c>
      <c r="Y84" s="149" t="s">
        <v>5347</v>
      </c>
      <c r="Z84" s="149" t="s">
        <v>386</v>
      </c>
      <c r="AA84" s="149" t="s">
        <v>5347</v>
      </c>
      <c r="AB84" s="149" t="s">
        <v>2936</v>
      </c>
      <c r="AC84" s="149" t="s">
        <v>5347</v>
      </c>
      <c r="AD84" s="159">
        <v>0</v>
      </c>
      <c r="AE84" s="185">
        <v>0</v>
      </c>
      <c r="AG84" t="s">
        <v>960</v>
      </c>
      <c r="AH84" s="46">
        <f t="shared" si="19"/>
        <v>2</v>
      </c>
      <c r="AI84" s="46" t="str">
        <f t="shared" si="20"/>
        <v>-</v>
      </c>
      <c r="AJ84" s="12"/>
      <c r="AK84" s="41" t="str">
        <f t="shared" si="21"/>
        <v>YES</v>
      </c>
      <c r="AL84" s="38">
        <f t="shared" si="22"/>
        <v>100</v>
      </c>
      <c r="AM84" s="26" t="str">
        <f t="shared" si="23"/>
        <v/>
      </c>
      <c r="AN84" s="89" t="str">
        <f t="shared" si="24"/>
        <v/>
      </c>
      <c r="AO84" s="35">
        <f t="shared" si="25"/>
        <v>0</v>
      </c>
      <c r="AP84" s="26" t="str">
        <f t="shared" si="26"/>
        <v>X</v>
      </c>
      <c r="AQ84" s="28">
        <f t="shared" si="36"/>
        <v>1</v>
      </c>
      <c r="AR84" s="25" t="str">
        <f t="shared" si="27"/>
        <v/>
      </c>
      <c r="AS84" s="25" t="str">
        <f t="shared" si="28"/>
        <v/>
      </c>
      <c r="AT84" s="25" t="str">
        <f t="shared" si="29"/>
        <v/>
      </c>
      <c r="AU84" s="25" t="str">
        <f t="shared" si="30"/>
        <v/>
      </c>
      <c r="AV84" s="25">
        <f t="shared" si="31"/>
        <v>10</v>
      </c>
      <c r="AW84" s="65">
        <f t="shared" si="37"/>
        <v>0</v>
      </c>
      <c r="AX84" s="23"/>
      <c r="AY84" s="24">
        <f t="shared" ca="1" si="32"/>
        <v>-561</v>
      </c>
      <c r="AZ84" s="66">
        <f t="shared" ca="1" si="33"/>
        <v>0</v>
      </c>
      <c r="BA84" s="24" t="str">
        <f t="shared" ca="1" si="34"/>
        <v/>
      </c>
      <c r="BB84" s="87" t="str">
        <f t="shared" si="35"/>
        <v/>
      </c>
    </row>
    <row r="85" spans="1:54" ht="15" x14ac:dyDescent="0.2">
      <c r="A85" s="7">
        <v>84</v>
      </c>
      <c r="B85" s="149" t="s">
        <v>2941</v>
      </c>
      <c r="C85" s="149" t="s">
        <v>2942</v>
      </c>
      <c r="D85" s="149" t="s">
        <v>2943</v>
      </c>
      <c r="E85" s="149" t="s">
        <v>325</v>
      </c>
      <c r="F85" s="158">
        <v>45575</v>
      </c>
      <c r="G85" s="149" t="s">
        <v>5347</v>
      </c>
      <c r="H85" s="149" t="s">
        <v>2889</v>
      </c>
      <c r="I85" s="149" t="s">
        <v>2994</v>
      </c>
      <c r="J85" s="158">
        <v>45572</v>
      </c>
      <c r="K85" s="158" t="s">
        <v>5347</v>
      </c>
      <c r="L85" s="149" t="s">
        <v>5347</v>
      </c>
      <c r="M85" s="158">
        <v>45576</v>
      </c>
      <c r="N85" s="159">
        <v>0</v>
      </c>
      <c r="O85" s="159">
        <v>0</v>
      </c>
      <c r="P85" s="149" t="s">
        <v>5347</v>
      </c>
      <c r="Q85" s="160">
        <v>2</v>
      </c>
      <c r="R85" s="160">
        <v>2</v>
      </c>
      <c r="S85" s="160">
        <v>2</v>
      </c>
      <c r="T85" s="160">
        <v>0</v>
      </c>
      <c r="U85" s="161">
        <v>0</v>
      </c>
      <c r="V85" s="161">
        <v>0</v>
      </c>
      <c r="W85" s="149" t="s">
        <v>19</v>
      </c>
      <c r="X85" s="149" t="s">
        <v>5348</v>
      </c>
      <c r="Y85" s="149" t="s">
        <v>5347</v>
      </c>
      <c r="Z85" s="149" t="s">
        <v>386</v>
      </c>
      <c r="AA85" s="149" t="s">
        <v>5347</v>
      </c>
      <c r="AB85" s="149" t="s">
        <v>2995</v>
      </c>
      <c r="AC85" s="149" t="s">
        <v>5347</v>
      </c>
      <c r="AD85" s="159">
        <v>0</v>
      </c>
      <c r="AE85" s="185">
        <v>0</v>
      </c>
      <c r="AG85" t="s">
        <v>960</v>
      </c>
      <c r="AH85" s="46">
        <f t="shared" si="19"/>
        <v>4</v>
      </c>
      <c r="AI85" s="46" t="str">
        <f t="shared" si="20"/>
        <v>-</v>
      </c>
      <c r="AJ85" s="12"/>
      <c r="AK85" s="41" t="str">
        <f t="shared" si="21"/>
        <v>YES</v>
      </c>
      <c r="AL85" s="38">
        <f t="shared" si="22"/>
        <v>2</v>
      </c>
      <c r="AM85" s="26" t="str">
        <f t="shared" si="23"/>
        <v/>
      </c>
      <c r="AN85" s="89" t="str">
        <f t="shared" si="24"/>
        <v/>
      </c>
      <c r="AO85" s="35">
        <f t="shared" si="25"/>
        <v>0</v>
      </c>
      <c r="AP85" s="26" t="str">
        <f t="shared" si="26"/>
        <v>X</v>
      </c>
      <c r="AQ85" s="28">
        <f t="shared" si="36"/>
        <v>1</v>
      </c>
      <c r="AR85" s="25" t="str">
        <f t="shared" si="27"/>
        <v/>
      </c>
      <c r="AS85" s="25" t="str">
        <f t="shared" si="28"/>
        <v/>
      </c>
      <c r="AT85" s="25" t="str">
        <f t="shared" si="29"/>
        <v/>
      </c>
      <c r="AU85" s="25" t="str">
        <f t="shared" si="30"/>
        <v/>
      </c>
      <c r="AV85" s="25">
        <f t="shared" si="31"/>
        <v>10</v>
      </c>
      <c r="AW85" s="65">
        <f t="shared" si="37"/>
        <v>0</v>
      </c>
      <c r="AX85" s="23"/>
      <c r="AY85" s="24">
        <f t="shared" ca="1" si="32"/>
        <v>-559</v>
      </c>
      <c r="AZ85" s="66">
        <f t="shared" ca="1" si="33"/>
        <v>0</v>
      </c>
      <c r="BA85" s="24" t="str">
        <f t="shared" ca="1" si="34"/>
        <v/>
      </c>
      <c r="BB85" s="87" t="str">
        <f t="shared" si="35"/>
        <v/>
      </c>
    </row>
    <row r="86" spans="1:54" ht="15" x14ac:dyDescent="0.2">
      <c r="A86" s="7">
        <v>85</v>
      </c>
      <c r="B86" s="149" t="s">
        <v>834</v>
      </c>
      <c r="C86" s="149" t="s">
        <v>2996</v>
      </c>
      <c r="D86" s="149" t="s">
        <v>2997</v>
      </c>
      <c r="E86" s="149" t="s">
        <v>325</v>
      </c>
      <c r="F86" s="158">
        <v>45575</v>
      </c>
      <c r="G86" s="149" t="s">
        <v>5347</v>
      </c>
      <c r="H86" s="149" t="s">
        <v>2889</v>
      </c>
      <c r="I86" s="149" t="s">
        <v>508</v>
      </c>
      <c r="J86" s="158">
        <v>45572</v>
      </c>
      <c r="K86" s="158" t="s">
        <v>5347</v>
      </c>
      <c r="L86" s="149" t="s">
        <v>5347</v>
      </c>
      <c r="M86" s="158">
        <v>45576</v>
      </c>
      <c r="N86" s="159">
        <v>0</v>
      </c>
      <c r="O86" s="159">
        <v>0</v>
      </c>
      <c r="P86" s="149" t="s">
        <v>5347</v>
      </c>
      <c r="Q86" s="160">
        <v>1</v>
      </c>
      <c r="R86" s="160">
        <v>1</v>
      </c>
      <c r="S86" s="160">
        <v>1</v>
      </c>
      <c r="T86" s="160">
        <v>0</v>
      </c>
      <c r="U86" s="161">
        <v>0</v>
      </c>
      <c r="V86" s="161">
        <v>0</v>
      </c>
      <c r="W86" s="149" t="s">
        <v>19</v>
      </c>
      <c r="X86" s="149" t="s">
        <v>5348</v>
      </c>
      <c r="Y86" s="149" t="s">
        <v>5347</v>
      </c>
      <c r="Z86" s="149" t="s">
        <v>386</v>
      </c>
      <c r="AA86" s="149" t="s">
        <v>5347</v>
      </c>
      <c r="AB86" s="149" t="s">
        <v>2998</v>
      </c>
      <c r="AC86" s="149" t="s">
        <v>5347</v>
      </c>
      <c r="AD86" s="159">
        <v>0</v>
      </c>
      <c r="AE86" s="185">
        <v>0</v>
      </c>
      <c r="AG86" t="s">
        <v>2999</v>
      </c>
      <c r="AH86" s="46">
        <f t="shared" si="19"/>
        <v>4</v>
      </c>
      <c r="AI86" s="46" t="str">
        <f t="shared" si="20"/>
        <v>-</v>
      </c>
      <c r="AJ86" s="12"/>
      <c r="AK86" s="41" t="str">
        <f t="shared" si="21"/>
        <v>YES</v>
      </c>
      <c r="AL86" s="38">
        <f t="shared" si="22"/>
        <v>1</v>
      </c>
      <c r="AM86" s="26" t="str">
        <f t="shared" si="23"/>
        <v/>
      </c>
      <c r="AN86" s="89" t="str">
        <f t="shared" si="24"/>
        <v/>
      </c>
      <c r="AO86" s="35">
        <f t="shared" si="25"/>
        <v>0</v>
      </c>
      <c r="AP86" s="26" t="str">
        <f t="shared" si="26"/>
        <v>X</v>
      </c>
      <c r="AQ86" s="28">
        <f t="shared" si="36"/>
        <v>1</v>
      </c>
      <c r="AR86" s="25" t="str">
        <f t="shared" si="27"/>
        <v/>
      </c>
      <c r="AS86" s="25" t="str">
        <f t="shared" si="28"/>
        <v/>
      </c>
      <c r="AT86" s="25" t="str">
        <f t="shared" si="29"/>
        <v/>
      </c>
      <c r="AU86" s="25" t="str">
        <f t="shared" si="30"/>
        <v/>
      </c>
      <c r="AV86" s="25">
        <f t="shared" si="31"/>
        <v>10</v>
      </c>
      <c r="AW86" s="65">
        <f t="shared" si="37"/>
        <v>0</v>
      </c>
      <c r="AX86" s="23"/>
      <c r="AY86" s="24">
        <f t="shared" ca="1" si="32"/>
        <v>-559</v>
      </c>
      <c r="AZ86" s="66">
        <f t="shared" ca="1" si="33"/>
        <v>0</v>
      </c>
      <c r="BA86" s="24" t="str">
        <f t="shared" ca="1" si="34"/>
        <v/>
      </c>
      <c r="BB86" s="87" t="str">
        <f t="shared" si="35"/>
        <v/>
      </c>
    </row>
    <row r="87" spans="1:54" ht="15" x14ac:dyDescent="0.2">
      <c r="A87" s="7">
        <v>86</v>
      </c>
      <c r="B87" s="149" t="s">
        <v>788</v>
      </c>
      <c r="C87" s="149" t="s">
        <v>819</v>
      </c>
      <c r="D87" s="149" t="s">
        <v>3000</v>
      </c>
      <c r="E87" s="149" t="s">
        <v>325</v>
      </c>
      <c r="F87" s="158">
        <v>45575</v>
      </c>
      <c r="G87" s="149" t="s">
        <v>5347</v>
      </c>
      <c r="H87" s="149" t="s">
        <v>2889</v>
      </c>
      <c r="I87" s="149" t="s">
        <v>3001</v>
      </c>
      <c r="J87" s="158">
        <v>45572</v>
      </c>
      <c r="K87" s="158" t="s">
        <v>5347</v>
      </c>
      <c r="L87" s="149" t="s">
        <v>5347</v>
      </c>
      <c r="M87" s="158">
        <v>45576</v>
      </c>
      <c r="N87" s="159">
        <v>0</v>
      </c>
      <c r="O87" s="159">
        <v>0</v>
      </c>
      <c r="P87" s="149" t="s">
        <v>5347</v>
      </c>
      <c r="Q87" s="160">
        <v>200</v>
      </c>
      <c r="R87" s="160">
        <v>200</v>
      </c>
      <c r="S87" s="160">
        <v>200</v>
      </c>
      <c r="T87" s="160">
        <v>0</v>
      </c>
      <c r="U87" s="161">
        <v>0</v>
      </c>
      <c r="V87" s="161">
        <v>0</v>
      </c>
      <c r="W87" s="149" t="s">
        <v>19</v>
      </c>
      <c r="X87" s="149" t="s">
        <v>5348</v>
      </c>
      <c r="Y87" s="149" t="s">
        <v>5347</v>
      </c>
      <c r="Z87" s="149" t="s">
        <v>386</v>
      </c>
      <c r="AA87" s="149" t="s">
        <v>5347</v>
      </c>
      <c r="AB87" s="149" t="s">
        <v>827</v>
      </c>
      <c r="AC87" s="149" t="s">
        <v>5347</v>
      </c>
      <c r="AD87" s="159">
        <v>0</v>
      </c>
      <c r="AE87" s="185">
        <v>0</v>
      </c>
      <c r="AG87" t="s">
        <v>960</v>
      </c>
      <c r="AH87" s="46">
        <f t="shared" si="19"/>
        <v>4</v>
      </c>
      <c r="AI87" s="46" t="str">
        <f t="shared" si="20"/>
        <v>-</v>
      </c>
      <c r="AJ87" s="12"/>
      <c r="AK87" s="41" t="str">
        <f t="shared" si="21"/>
        <v>YES</v>
      </c>
      <c r="AL87" s="38">
        <f t="shared" si="22"/>
        <v>200</v>
      </c>
      <c r="AM87" s="26" t="str">
        <f t="shared" si="23"/>
        <v/>
      </c>
      <c r="AN87" s="89" t="str">
        <f t="shared" si="24"/>
        <v/>
      </c>
      <c r="AO87" s="35">
        <f t="shared" si="25"/>
        <v>0</v>
      </c>
      <c r="AP87" s="26" t="str">
        <f t="shared" si="26"/>
        <v>X</v>
      </c>
      <c r="AQ87" s="28">
        <f t="shared" si="36"/>
        <v>1</v>
      </c>
      <c r="AR87" s="25" t="str">
        <f t="shared" si="27"/>
        <v/>
      </c>
      <c r="AS87" s="25" t="str">
        <f t="shared" si="28"/>
        <v/>
      </c>
      <c r="AT87" s="25" t="str">
        <f t="shared" si="29"/>
        <v/>
      </c>
      <c r="AU87" s="25" t="str">
        <f t="shared" si="30"/>
        <v/>
      </c>
      <c r="AV87" s="25">
        <f t="shared" si="31"/>
        <v>10</v>
      </c>
      <c r="AW87" s="65">
        <f t="shared" si="37"/>
        <v>0</v>
      </c>
      <c r="AX87" s="23"/>
      <c r="AY87" s="24">
        <f t="shared" ca="1" si="32"/>
        <v>-559</v>
      </c>
      <c r="AZ87" s="66">
        <f t="shared" ca="1" si="33"/>
        <v>0</v>
      </c>
      <c r="BA87" s="24" t="str">
        <f t="shared" ca="1" si="34"/>
        <v/>
      </c>
      <c r="BB87" s="87" t="str">
        <f t="shared" si="35"/>
        <v/>
      </c>
    </row>
    <row r="88" spans="1:54" ht="15" x14ac:dyDescent="0.2">
      <c r="A88" s="7">
        <v>87</v>
      </c>
      <c r="B88" s="149" t="s">
        <v>3002</v>
      </c>
      <c r="C88" s="149" t="s">
        <v>3003</v>
      </c>
      <c r="D88" s="149" t="s">
        <v>3004</v>
      </c>
      <c r="E88" s="149" t="s">
        <v>325</v>
      </c>
      <c r="F88" s="158">
        <v>45575</v>
      </c>
      <c r="G88" s="149" t="s">
        <v>5347</v>
      </c>
      <c r="H88" s="149" t="s">
        <v>2889</v>
      </c>
      <c r="I88" s="149" t="s">
        <v>3005</v>
      </c>
      <c r="J88" s="158">
        <v>45572</v>
      </c>
      <c r="K88" s="158" t="s">
        <v>5347</v>
      </c>
      <c r="L88" s="149" t="s">
        <v>5347</v>
      </c>
      <c r="M88" s="158">
        <v>45576</v>
      </c>
      <c r="N88" s="159">
        <v>0</v>
      </c>
      <c r="O88" s="159">
        <v>0</v>
      </c>
      <c r="P88" s="149" t="s">
        <v>5347</v>
      </c>
      <c r="Q88" s="160">
        <v>5</v>
      </c>
      <c r="R88" s="160">
        <v>5</v>
      </c>
      <c r="S88" s="160">
        <v>5</v>
      </c>
      <c r="T88" s="160">
        <v>0</v>
      </c>
      <c r="U88" s="161">
        <v>0</v>
      </c>
      <c r="V88" s="161">
        <v>0</v>
      </c>
      <c r="W88" s="149" t="s">
        <v>19</v>
      </c>
      <c r="X88" s="149" t="s">
        <v>5348</v>
      </c>
      <c r="Y88" s="149" t="s">
        <v>5347</v>
      </c>
      <c r="Z88" s="149" t="s">
        <v>386</v>
      </c>
      <c r="AA88" s="149" t="s">
        <v>5347</v>
      </c>
      <c r="AB88" s="149" t="s">
        <v>3006</v>
      </c>
      <c r="AC88" s="149" t="s">
        <v>5347</v>
      </c>
      <c r="AD88" s="159">
        <v>0</v>
      </c>
      <c r="AE88" s="185">
        <v>0</v>
      </c>
      <c r="AG88" t="s">
        <v>960</v>
      </c>
      <c r="AH88" s="46">
        <f t="shared" si="19"/>
        <v>4</v>
      </c>
      <c r="AI88" s="46" t="str">
        <f t="shared" si="20"/>
        <v>-</v>
      </c>
      <c r="AJ88" s="12"/>
      <c r="AK88" s="41" t="str">
        <f t="shared" si="21"/>
        <v>YES</v>
      </c>
      <c r="AL88" s="38">
        <f t="shared" si="22"/>
        <v>5</v>
      </c>
      <c r="AM88" s="26" t="str">
        <f t="shared" si="23"/>
        <v/>
      </c>
      <c r="AN88" s="89" t="str">
        <f t="shared" si="24"/>
        <v/>
      </c>
      <c r="AO88" s="35">
        <f t="shared" si="25"/>
        <v>0</v>
      </c>
      <c r="AP88" s="26" t="str">
        <f t="shared" si="26"/>
        <v>X</v>
      </c>
      <c r="AQ88" s="28">
        <f t="shared" si="36"/>
        <v>1</v>
      </c>
      <c r="AR88" s="25" t="str">
        <f t="shared" si="27"/>
        <v/>
      </c>
      <c r="AS88" s="25" t="str">
        <f t="shared" si="28"/>
        <v/>
      </c>
      <c r="AT88" s="25" t="str">
        <f t="shared" si="29"/>
        <v/>
      </c>
      <c r="AU88" s="25" t="str">
        <f t="shared" si="30"/>
        <v/>
      </c>
      <c r="AV88" s="25">
        <f t="shared" si="31"/>
        <v>10</v>
      </c>
      <c r="AW88" s="65">
        <f t="shared" si="37"/>
        <v>0</v>
      </c>
      <c r="AX88" s="23"/>
      <c r="AY88" s="24">
        <f t="shared" ca="1" si="32"/>
        <v>-559</v>
      </c>
      <c r="AZ88" s="66">
        <f t="shared" ca="1" si="33"/>
        <v>0</v>
      </c>
      <c r="BA88" s="24" t="str">
        <f t="shared" ca="1" si="34"/>
        <v/>
      </c>
      <c r="BB88" s="87" t="str">
        <f t="shared" si="35"/>
        <v/>
      </c>
    </row>
    <row r="89" spans="1:54" ht="15" x14ac:dyDescent="0.2">
      <c r="A89" s="7">
        <v>88</v>
      </c>
      <c r="B89" s="149" t="s">
        <v>3007</v>
      </c>
      <c r="C89" s="149" t="s">
        <v>3008</v>
      </c>
      <c r="D89" s="149" t="s">
        <v>3004</v>
      </c>
      <c r="E89" s="149" t="s">
        <v>326</v>
      </c>
      <c r="F89" s="158">
        <v>45575</v>
      </c>
      <c r="G89" s="149" t="s">
        <v>5347</v>
      </c>
      <c r="H89" s="149" t="s">
        <v>2889</v>
      </c>
      <c r="I89" s="149" t="s">
        <v>3009</v>
      </c>
      <c r="J89" s="158">
        <v>45572</v>
      </c>
      <c r="K89" s="158" t="s">
        <v>5347</v>
      </c>
      <c r="L89" s="149" t="s">
        <v>5347</v>
      </c>
      <c r="M89" s="158">
        <v>45576</v>
      </c>
      <c r="N89" s="159">
        <v>0</v>
      </c>
      <c r="O89" s="159">
        <v>0</v>
      </c>
      <c r="P89" s="149" t="s">
        <v>5347</v>
      </c>
      <c r="Q89" s="160">
        <v>5</v>
      </c>
      <c r="R89" s="160">
        <v>5</v>
      </c>
      <c r="S89" s="160">
        <v>5</v>
      </c>
      <c r="T89" s="160">
        <v>0</v>
      </c>
      <c r="U89" s="161">
        <v>0</v>
      </c>
      <c r="V89" s="161">
        <v>0</v>
      </c>
      <c r="W89" s="149" t="s">
        <v>19</v>
      </c>
      <c r="X89" s="149" t="s">
        <v>5348</v>
      </c>
      <c r="Y89" s="149" t="s">
        <v>5347</v>
      </c>
      <c r="Z89" s="149" t="s">
        <v>386</v>
      </c>
      <c r="AA89" s="149" t="s">
        <v>5347</v>
      </c>
      <c r="AB89" s="149" t="s">
        <v>3010</v>
      </c>
      <c r="AC89" s="149" t="s">
        <v>5347</v>
      </c>
      <c r="AD89" s="159">
        <v>0</v>
      </c>
      <c r="AE89" s="185">
        <v>0</v>
      </c>
      <c r="AG89" t="s">
        <v>960</v>
      </c>
      <c r="AH89" s="46">
        <f t="shared" si="19"/>
        <v>4</v>
      </c>
      <c r="AI89" s="46" t="str">
        <f t="shared" si="20"/>
        <v>-</v>
      </c>
      <c r="AJ89" s="12"/>
      <c r="AK89" s="41" t="str">
        <f t="shared" si="21"/>
        <v>YES</v>
      </c>
      <c r="AL89" s="38">
        <f t="shared" si="22"/>
        <v>5</v>
      </c>
      <c r="AM89" s="26" t="str">
        <f t="shared" si="23"/>
        <v/>
      </c>
      <c r="AN89" s="89" t="str">
        <f t="shared" si="24"/>
        <v/>
      </c>
      <c r="AO89" s="35">
        <f t="shared" si="25"/>
        <v>0</v>
      </c>
      <c r="AP89" s="26" t="str">
        <f t="shared" si="26"/>
        <v>X</v>
      </c>
      <c r="AQ89" s="28">
        <f t="shared" si="36"/>
        <v>1</v>
      </c>
      <c r="AR89" s="25" t="str">
        <f t="shared" si="27"/>
        <v/>
      </c>
      <c r="AS89" s="25" t="str">
        <f t="shared" si="28"/>
        <v/>
      </c>
      <c r="AT89" s="25" t="str">
        <f t="shared" si="29"/>
        <v/>
      </c>
      <c r="AU89" s="25" t="str">
        <f t="shared" si="30"/>
        <v/>
      </c>
      <c r="AV89" s="25">
        <f t="shared" si="31"/>
        <v>10</v>
      </c>
      <c r="AW89" s="65">
        <f t="shared" si="37"/>
        <v>0</v>
      </c>
      <c r="AX89" s="23"/>
      <c r="AY89" s="24">
        <f t="shared" ca="1" si="32"/>
        <v>-559</v>
      </c>
      <c r="AZ89" s="66">
        <f t="shared" ca="1" si="33"/>
        <v>0</v>
      </c>
      <c r="BA89" s="24" t="str">
        <f t="shared" ca="1" si="34"/>
        <v/>
      </c>
      <c r="BB89" s="87" t="str">
        <f t="shared" si="35"/>
        <v/>
      </c>
    </row>
    <row r="90" spans="1:54" ht="15" x14ac:dyDescent="0.2">
      <c r="A90" s="7">
        <v>89</v>
      </c>
      <c r="B90" s="149" t="s">
        <v>5347</v>
      </c>
      <c r="C90" s="149" t="s">
        <v>3188</v>
      </c>
      <c r="D90" s="149" t="s">
        <v>3189</v>
      </c>
      <c r="E90" s="149" t="s">
        <v>325</v>
      </c>
      <c r="F90" s="158">
        <v>45579</v>
      </c>
      <c r="G90" s="149" t="s">
        <v>5347</v>
      </c>
      <c r="H90" s="149" t="s">
        <v>3472</v>
      </c>
      <c r="I90" s="149" t="s">
        <v>15</v>
      </c>
      <c r="J90" s="158">
        <v>45600</v>
      </c>
      <c r="K90" s="158">
        <v>45600</v>
      </c>
      <c r="L90" s="149" t="s">
        <v>5347</v>
      </c>
      <c r="M90" s="158">
        <v>45602</v>
      </c>
      <c r="N90" s="159">
        <v>0</v>
      </c>
      <c r="O90" s="159">
        <v>0</v>
      </c>
      <c r="P90" s="149" t="s">
        <v>16</v>
      </c>
      <c r="Q90" s="161">
        <v>1</v>
      </c>
      <c r="R90" s="159">
        <v>1</v>
      </c>
      <c r="S90" s="159">
        <v>0</v>
      </c>
      <c r="T90" s="159">
        <v>0</v>
      </c>
      <c r="U90" s="161">
        <v>0</v>
      </c>
      <c r="V90" s="161">
        <v>0</v>
      </c>
      <c r="W90" s="149" t="s">
        <v>19</v>
      </c>
      <c r="X90" s="149" t="s">
        <v>5348</v>
      </c>
      <c r="Y90" s="149" t="s">
        <v>5347</v>
      </c>
      <c r="Z90" s="149" t="s">
        <v>2085</v>
      </c>
      <c r="AA90" s="149" t="s">
        <v>5347</v>
      </c>
      <c r="AB90" s="149" t="s">
        <v>5347</v>
      </c>
      <c r="AC90" s="149" t="s">
        <v>5347</v>
      </c>
      <c r="AD90" s="159">
        <v>0</v>
      </c>
      <c r="AE90" s="185">
        <v>0</v>
      </c>
      <c r="AG90" t="s">
        <v>960</v>
      </c>
      <c r="AH90" s="46">
        <f t="shared" si="19"/>
        <v>2</v>
      </c>
      <c r="AI90" s="46" t="str">
        <f t="shared" si="20"/>
        <v>-</v>
      </c>
      <c r="AJ90" s="12"/>
      <c r="AK90" s="41" t="str">
        <f t="shared" si="21"/>
        <v>YES</v>
      </c>
      <c r="AL90" s="38">
        <f t="shared" si="22"/>
        <v>0</v>
      </c>
      <c r="AM90" s="26" t="str">
        <f t="shared" si="23"/>
        <v/>
      </c>
      <c r="AN90" s="89" t="str">
        <f t="shared" si="24"/>
        <v/>
      </c>
      <c r="AO90" s="35">
        <f t="shared" si="25"/>
        <v>0</v>
      </c>
      <c r="AP90" s="26" t="str">
        <f t="shared" si="26"/>
        <v>X</v>
      </c>
      <c r="AQ90" s="28">
        <f t="shared" si="36"/>
        <v>1</v>
      </c>
      <c r="AR90" s="25" t="str">
        <f t="shared" si="27"/>
        <v/>
      </c>
      <c r="AS90" s="25" t="str">
        <f t="shared" si="28"/>
        <v/>
      </c>
      <c r="AT90" s="25" t="str">
        <f t="shared" si="29"/>
        <v/>
      </c>
      <c r="AU90" s="25" t="str">
        <f t="shared" si="30"/>
        <v/>
      </c>
      <c r="AV90" s="25">
        <f t="shared" si="31"/>
        <v>10</v>
      </c>
      <c r="AW90" s="65">
        <f t="shared" si="37"/>
        <v>0</v>
      </c>
      <c r="AX90" s="23"/>
      <c r="AY90" s="24">
        <f t="shared" ca="1" si="32"/>
        <v>-533</v>
      </c>
      <c r="AZ90" s="66">
        <f t="shared" ca="1" si="33"/>
        <v>0</v>
      </c>
      <c r="BA90" s="24" t="str">
        <f t="shared" ca="1" si="34"/>
        <v/>
      </c>
      <c r="BB90" s="87" t="str">
        <f t="shared" si="35"/>
        <v/>
      </c>
    </row>
    <row r="91" spans="1:54" ht="15" x14ac:dyDescent="0.2">
      <c r="A91" s="7">
        <v>90</v>
      </c>
      <c r="B91" s="149" t="s">
        <v>3075</v>
      </c>
      <c r="C91" s="149" t="s">
        <v>3076</v>
      </c>
      <c r="D91" s="149" t="s">
        <v>3077</v>
      </c>
      <c r="E91" s="149" t="s">
        <v>325</v>
      </c>
      <c r="F91" s="158">
        <v>45581</v>
      </c>
      <c r="G91" s="149" t="s">
        <v>5347</v>
      </c>
      <c r="H91" s="149" t="s">
        <v>3078</v>
      </c>
      <c r="I91" s="149" t="s">
        <v>3079</v>
      </c>
      <c r="J91" s="158">
        <v>45576</v>
      </c>
      <c r="K91" s="158" t="s">
        <v>5347</v>
      </c>
      <c r="L91" s="149" t="s">
        <v>5347</v>
      </c>
      <c r="M91" s="158">
        <v>45582</v>
      </c>
      <c r="N91" s="159">
        <v>0</v>
      </c>
      <c r="O91" s="159">
        <v>0</v>
      </c>
      <c r="P91" s="149" t="s">
        <v>5347</v>
      </c>
      <c r="Q91" s="160">
        <v>10</v>
      </c>
      <c r="R91" s="160">
        <v>10</v>
      </c>
      <c r="S91" s="160">
        <v>10</v>
      </c>
      <c r="T91" s="160">
        <v>0</v>
      </c>
      <c r="U91" s="161">
        <v>0</v>
      </c>
      <c r="V91" s="161">
        <v>0</v>
      </c>
      <c r="W91" s="149" t="s">
        <v>19</v>
      </c>
      <c r="X91" s="149" t="s">
        <v>5348</v>
      </c>
      <c r="Y91" s="149" t="s">
        <v>5347</v>
      </c>
      <c r="Z91" s="149" t="s">
        <v>386</v>
      </c>
      <c r="AA91" s="149" t="s">
        <v>5347</v>
      </c>
      <c r="AB91" s="149" t="s">
        <v>3080</v>
      </c>
      <c r="AC91" s="149" t="s">
        <v>5347</v>
      </c>
      <c r="AD91" s="159">
        <v>0</v>
      </c>
      <c r="AE91" s="185">
        <v>0</v>
      </c>
      <c r="AG91" t="s">
        <v>960</v>
      </c>
      <c r="AH91" s="46">
        <f t="shared" si="19"/>
        <v>6</v>
      </c>
      <c r="AI91" s="46" t="str">
        <f t="shared" si="20"/>
        <v>-</v>
      </c>
      <c r="AJ91" s="12"/>
      <c r="AK91" s="41" t="str">
        <f t="shared" si="21"/>
        <v>YES</v>
      </c>
      <c r="AL91" s="38">
        <f t="shared" si="22"/>
        <v>10</v>
      </c>
      <c r="AM91" s="26" t="str">
        <f t="shared" si="23"/>
        <v/>
      </c>
      <c r="AN91" s="89" t="str">
        <f t="shared" si="24"/>
        <v/>
      </c>
      <c r="AO91" s="35">
        <f t="shared" si="25"/>
        <v>0</v>
      </c>
      <c r="AP91" s="26" t="str">
        <f t="shared" si="26"/>
        <v>X</v>
      </c>
      <c r="AQ91" s="28">
        <f t="shared" si="36"/>
        <v>1</v>
      </c>
      <c r="AR91" s="25" t="str">
        <f t="shared" si="27"/>
        <v/>
      </c>
      <c r="AS91" s="25" t="str">
        <f t="shared" si="28"/>
        <v/>
      </c>
      <c r="AT91" s="25" t="str">
        <f t="shared" si="29"/>
        <v/>
      </c>
      <c r="AU91" s="25" t="str">
        <f t="shared" si="30"/>
        <v/>
      </c>
      <c r="AV91" s="25">
        <f t="shared" si="31"/>
        <v>10</v>
      </c>
      <c r="AW91" s="65">
        <f t="shared" si="37"/>
        <v>0</v>
      </c>
      <c r="AX91" s="23"/>
      <c r="AY91" s="24">
        <f t="shared" ca="1" si="32"/>
        <v>-553</v>
      </c>
      <c r="AZ91" s="66">
        <f t="shared" ca="1" si="33"/>
        <v>0</v>
      </c>
      <c r="BA91" s="24" t="str">
        <f t="shared" ca="1" si="34"/>
        <v/>
      </c>
      <c r="BB91" s="87" t="str">
        <f t="shared" si="35"/>
        <v/>
      </c>
    </row>
    <row r="92" spans="1:54" ht="15" x14ac:dyDescent="0.2">
      <c r="A92" s="7">
        <v>91</v>
      </c>
      <c r="B92" s="149" t="s">
        <v>3081</v>
      </c>
      <c r="C92" s="149" t="s">
        <v>3082</v>
      </c>
      <c r="D92" s="149" t="s">
        <v>3083</v>
      </c>
      <c r="E92" s="149" t="s">
        <v>325</v>
      </c>
      <c r="F92" s="158">
        <v>45581</v>
      </c>
      <c r="G92" s="149" t="s">
        <v>5347</v>
      </c>
      <c r="H92" s="149" t="s">
        <v>3078</v>
      </c>
      <c r="I92" s="149" t="s">
        <v>3084</v>
      </c>
      <c r="J92" s="158">
        <v>45576</v>
      </c>
      <c r="K92" s="158" t="s">
        <v>5347</v>
      </c>
      <c r="L92" s="149" t="s">
        <v>5347</v>
      </c>
      <c r="M92" s="158">
        <v>45582</v>
      </c>
      <c r="N92" s="159">
        <v>0</v>
      </c>
      <c r="O92" s="159">
        <v>0</v>
      </c>
      <c r="P92" s="149" t="s">
        <v>5347</v>
      </c>
      <c r="Q92" s="160">
        <v>2</v>
      </c>
      <c r="R92" s="160">
        <v>2</v>
      </c>
      <c r="S92" s="160">
        <v>2</v>
      </c>
      <c r="T92" s="160">
        <v>0</v>
      </c>
      <c r="U92" s="161">
        <v>0</v>
      </c>
      <c r="V92" s="161">
        <v>0</v>
      </c>
      <c r="W92" s="149" t="s">
        <v>19</v>
      </c>
      <c r="X92" s="149" t="s">
        <v>5348</v>
      </c>
      <c r="Y92" s="149" t="s">
        <v>5347</v>
      </c>
      <c r="Z92" s="149" t="s">
        <v>386</v>
      </c>
      <c r="AA92" s="149" t="s">
        <v>5347</v>
      </c>
      <c r="AB92" s="149" t="s">
        <v>3085</v>
      </c>
      <c r="AC92" s="149" t="s">
        <v>5347</v>
      </c>
      <c r="AD92" s="159">
        <v>0</v>
      </c>
      <c r="AE92" s="185">
        <v>0</v>
      </c>
      <c r="AG92" t="s">
        <v>960</v>
      </c>
      <c r="AH92" s="46">
        <f t="shared" si="19"/>
        <v>6</v>
      </c>
      <c r="AI92" s="46" t="str">
        <f t="shared" si="20"/>
        <v>-</v>
      </c>
      <c r="AJ92" s="12"/>
      <c r="AK92" s="41" t="str">
        <f t="shared" si="21"/>
        <v>YES</v>
      </c>
      <c r="AL92" s="38">
        <f t="shared" si="22"/>
        <v>2</v>
      </c>
      <c r="AM92" s="26" t="str">
        <f t="shared" si="23"/>
        <v/>
      </c>
      <c r="AN92" s="89" t="str">
        <f t="shared" si="24"/>
        <v/>
      </c>
      <c r="AO92" s="35">
        <f t="shared" si="25"/>
        <v>0</v>
      </c>
      <c r="AP92" s="26" t="str">
        <f t="shared" si="26"/>
        <v>X</v>
      </c>
      <c r="AQ92" s="28">
        <f t="shared" si="36"/>
        <v>1</v>
      </c>
      <c r="AR92" s="25" t="str">
        <f t="shared" si="27"/>
        <v/>
      </c>
      <c r="AS92" s="25" t="str">
        <f t="shared" si="28"/>
        <v/>
      </c>
      <c r="AT92" s="25" t="str">
        <f t="shared" si="29"/>
        <v/>
      </c>
      <c r="AU92" s="25" t="str">
        <f t="shared" si="30"/>
        <v/>
      </c>
      <c r="AV92" s="25">
        <f t="shared" si="31"/>
        <v>10</v>
      </c>
      <c r="AW92" s="65">
        <f t="shared" si="37"/>
        <v>0</v>
      </c>
      <c r="AX92" s="23"/>
      <c r="AY92" s="24">
        <f t="shared" ca="1" si="32"/>
        <v>-553</v>
      </c>
      <c r="AZ92" s="66">
        <f t="shared" ca="1" si="33"/>
        <v>0</v>
      </c>
      <c r="BA92" s="24" t="str">
        <f t="shared" ca="1" si="34"/>
        <v/>
      </c>
      <c r="BB92" s="87" t="str">
        <f t="shared" si="35"/>
        <v/>
      </c>
    </row>
    <row r="93" spans="1:54" ht="15" x14ac:dyDescent="0.2">
      <c r="A93" s="7">
        <v>92</v>
      </c>
      <c r="B93" s="149" t="s">
        <v>3086</v>
      </c>
      <c r="C93" s="149" t="s">
        <v>3087</v>
      </c>
      <c r="D93" s="149" t="s">
        <v>3083</v>
      </c>
      <c r="E93" s="149" t="s">
        <v>326</v>
      </c>
      <c r="F93" s="158">
        <v>45581</v>
      </c>
      <c r="G93" s="149" t="s">
        <v>5347</v>
      </c>
      <c r="H93" s="149" t="s">
        <v>3078</v>
      </c>
      <c r="I93" s="149" t="s">
        <v>3088</v>
      </c>
      <c r="J93" s="158">
        <v>45576</v>
      </c>
      <c r="K93" s="158" t="s">
        <v>5347</v>
      </c>
      <c r="L93" s="149" t="s">
        <v>5347</v>
      </c>
      <c r="M93" s="158">
        <v>45582</v>
      </c>
      <c r="N93" s="159">
        <v>0</v>
      </c>
      <c r="O93" s="159">
        <v>0</v>
      </c>
      <c r="P93" s="149" t="s">
        <v>5347</v>
      </c>
      <c r="Q93" s="160">
        <v>2</v>
      </c>
      <c r="R93" s="160">
        <v>2</v>
      </c>
      <c r="S93" s="160">
        <v>2</v>
      </c>
      <c r="T93" s="160">
        <v>0</v>
      </c>
      <c r="U93" s="161">
        <v>0</v>
      </c>
      <c r="V93" s="161">
        <v>0</v>
      </c>
      <c r="W93" s="149" t="s">
        <v>19</v>
      </c>
      <c r="X93" s="149" t="s">
        <v>5348</v>
      </c>
      <c r="Y93" s="149" t="s">
        <v>5347</v>
      </c>
      <c r="Z93" s="149" t="s">
        <v>386</v>
      </c>
      <c r="AA93" s="149" t="s">
        <v>5347</v>
      </c>
      <c r="AB93" s="149" t="s">
        <v>3089</v>
      </c>
      <c r="AC93" s="149" t="s">
        <v>5347</v>
      </c>
      <c r="AD93" s="159">
        <v>0</v>
      </c>
      <c r="AE93" s="185">
        <v>0</v>
      </c>
      <c r="AG93" t="s">
        <v>960</v>
      </c>
      <c r="AH93" s="46">
        <f t="shared" si="19"/>
        <v>6</v>
      </c>
      <c r="AI93" s="46" t="str">
        <f t="shared" si="20"/>
        <v>-</v>
      </c>
      <c r="AJ93" s="12"/>
      <c r="AK93" s="41" t="str">
        <f t="shared" si="21"/>
        <v>YES</v>
      </c>
      <c r="AL93" s="38">
        <f t="shared" si="22"/>
        <v>2</v>
      </c>
      <c r="AM93" s="26" t="str">
        <f t="shared" si="23"/>
        <v/>
      </c>
      <c r="AN93" s="89" t="str">
        <f t="shared" si="24"/>
        <v/>
      </c>
      <c r="AO93" s="35">
        <f t="shared" si="25"/>
        <v>0</v>
      </c>
      <c r="AP93" s="26" t="str">
        <f t="shared" si="26"/>
        <v>X</v>
      </c>
      <c r="AQ93" s="28">
        <f t="shared" si="36"/>
        <v>1</v>
      </c>
      <c r="AR93" s="25" t="str">
        <f t="shared" si="27"/>
        <v/>
      </c>
      <c r="AS93" s="25" t="str">
        <f t="shared" si="28"/>
        <v/>
      </c>
      <c r="AT93" s="25" t="str">
        <f t="shared" si="29"/>
        <v/>
      </c>
      <c r="AU93" s="25" t="str">
        <f t="shared" si="30"/>
        <v/>
      </c>
      <c r="AV93" s="25">
        <f t="shared" si="31"/>
        <v>10</v>
      </c>
      <c r="AW93" s="65">
        <f t="shared" si="37"/>
        <v>0</v>
      </c>
      <c r="AX93" s="23"/>
      <c r="AY93" s="24">
        <f t="shared" ca="1" si="32"/>
        <v>-553</v>
      </c>
      <c r="AZ93" s="66">
        <f t="shared" ca="1" si="33"/>
        <v>0</v>
      </c>
      <c r="BA93" s="24" t="str">
        <f t="shared" ca="1" si="34"/>
        <v/>
      </c>
      <c r="BB93" s="87" t="str">
        <f t="shared" si="35"/>
        <v/>
      </c>
    </row>
    <row r="94" spans="1:54" ht="15" x14ac:dyDescent="0.2">
      <c r="A94" s="7">
        <v>93</v>
      </c>
      <c r="B94" s="149" t="s">
        <v>2923</v>
      </c>
      <c r="C94" s="149" t="s">
        <v>3072</v>
      </c>
      <c r="D94" s="149" t="s">
        <v>3073</v>
      </c>
      <c r="E94" s="149" t="s">
        <v>325</v>
      </c>
      <c r="F94" s="158">
        <v>45582</v>
      </c>
      <c r="G94" s="149" t="s">
        <v>5347</v>
      </c>
      <c r="H94" s="149" t="s">
        <v>3344</v>
      </c>
      <c r="I94" s="149" t="s">
        <v>115</v>
      </c>
      <c r="J94" s="158">
        <v>45583</v>
      </c>
      <c r="K94" s="158" t="s">
        <v>5347</v>
      </c>
      <c r="L94" s="149" t="s">
        <v>5347</v>
      </c>
      <c r="M94" s="158">
        <v>45583</v>
      </c>
      <c r="N94" s="159">
        <v>0</v>
      </c>
      <c r="O94" s="159">
        <v>0</v>
      </c>
      <c r="P94" s="149" t="s">
        <v>5347</v>
      </c>
      <c r="Q94" s="160">
        <v>100</v>
      </c>
      <c r="R94" s="160">
        <v>100</v>
      </c>
      <c r="S94" s="160">
        <v>100</v>
      </c>
      <c r="T94" s="160">
        <v>0</v>
      </c>
      <c r="U94" s="161">
        <v>0</v>
      </c>
      <c r="V94" s="161">
        <v>0</v>
      </c>
      <c r="W94" s="149" t="s">
        <v>19</v>
      </c>
      <c r="X94" s="149" t="s">
        <v>5348</v>
      </c>
      <c r="Y94" s="149" t="s">
        <v>5347</v>
      </c>
      <c r="Z94" s="149" t="s">
        <v>386</v>
      </c>
      <c r="AA94" s="149" t="s">
        <v>5347</v>
      </c>
      <c r="AB94" s="149" t="s">
        <v>3231</v>
      </c>
      <c r="AC94" s="149" t="s">
        <v>5347</v>
      </c>
      <c r="AD94" s="159">
        <v>0</v>
      </c>
      <c r="AE94" s="185">
        <v>0</v>
      </c>
      <c r="AG94" t="s">
        <v>960</v>
      </c>
      <c r="AH94" s="46">
        <f t="shared" si="19"/>
        <v>0</v>
      </c>
      <c r="AI94" s="46" t="str">
        <f t="shared" si="20"/>
        <v>-</v>
      </c>
      <c r="AJ94" s="12"/>
      <c r="AK94" s="41" t="str">
        <f t="shared" si="21"/>
        <v>YES</v>
      </c>
      <c r="AL94" s="38">
        <f t="shared" si="22"/>
        <v>100</v>
      </c>
      <c r="AM94" s="26" t="str">
        <f t="shared" si="23"/>
        <v/>
      </c>
      <c r="AN94" s="89" t="str">
        <f t="shared" si="24"/>
        <v/>
      </c>
      <c r="AO94" s="35">
        <f t="shared" si="25"/>
        <v>0</v>
      </c>
      <c r="AP94" s="26" t="str">
        <f t="shared" si="26"/>
        <v>X</v>
      </c>
      <c r="AQ94" s="28">
        <f t="shared" si="36"/>
        <v>1</v>
      </c>
      <c r="AR94" s="25" t="str">
        <f t="shared" si="27"/>
        <v/>
      </c>
      <c r="AS94" s="25" t="str">
        <f t="shared" si="28"/>
        <v/>
      </c>
      <c r="AT94" s="25" t="str">
        <f t="shared" si="29"/>
        <v/>
      </c>
      <c r="AU94" s="25" t="str">
        <f t="shared" si="30"/>
        <v/>
      </c>
      <c r="AV94" s="25">
        <f t="shared" si="31"/>
        <v>10</v>
      </c>
      <c r="AW94" s="65">
        <f t="shared" si="37"/>
        <v>0</v>
      </c>
      <c r="AX94" s="23"/>
      <c r="AY94" s="24">
        <f t="shared" ca="1" si="32"/>
        <v>-552</v>
      </c>
      <c r="AZ94" s="66">
        <f t="shared" ca="1" si="33"/>
        <v>0</v>
      </c>
      <c r="BA94" s="24" t="str">
        <f t="shared" ca="1" si="34"/>
        <v/>
      </c>
      <c r="BB94" s="87" t="str">
        <f t="shared" si="35"/>
        <v/>
      </c>
    </row>
    <row r="95" spans="1:54" ht="15" x14ac:dyDescent="0.2">
      <c r="A95" s="7">
        <v>94</v>
      </c>
      <c r="B95" s="149" t="s">
        <v>3303</v>
      </c>
      <c r="C95" s="149" t="s">
        <v>3304</v>
      </c>
      <c r="D95" s="149" t="s">
        <v>3305</v>
      </c>
      <c r="E95" s="149" t="s">
        <v>325</v>
      </c>
      <c r="F95" s="158">
        <v>45586</v>
      </c>
      <c r="G95" s="149" t="s">
        <v>5347</v>
      </c>
      <c r="H95" s="149" t="s">
        <v>3306</v>
      </c>
      <c r="I95" s="149" t="s">
        <v>207</v>
      </c>
      <c r="J95" s="158">
        <v>45589</v>
      </c>
      <c r="K95" s="158" t="s">
        <v>5347</v>
      </c>
      <c r="L95" s="149" t="s">
        <v>332</v>
      </c>
      <c r="M95" s="158">
        <v>45587</v>
      </c>
      <c r="N95" s="159">
        <v>0</v>
      </c>
      <c r="O95" s="159">
        <v>0</v>
      </c>
      <c r="P95" s="149" t="s">
        <v>5347</v>
      </c>
      <c r="Q95" s="160">
        <v>1</v>
      </c>
      <c r="R95" s="160">
        <v>1</v>
      </c>
      <c r="S95" s="160">
        <v>0</v>
      </c>
      <c r="T95" s="160">
        <v>1</v>
      </c>
      <c r="U95" s="161">
        <v>0</v>
      </c>
      <c r="V95" s="161">
        <v>0</v>
      </c>
      <c r="W95" s="149" t="s">
        <v>5347</v>
      </c>
      <c r="X95" s="149" t="s">
        <v>5349</v>
      </c>
      <c r="Y95" s="149" t="s">
        <v>5347</v>
      </c>
      <c r="Z95" s="149" t="s">
        <v>386</v>
      </c>
      <c r="AA95" s="149" t="s">
        <v>5347</v>
      </c>
      <c r="AB95" s="149" t="s">
        <v>3307</v>
      </c>
      <c r="AC95" s="149" t="s">
        <v>5347</v>
      </c>
      <c r="AD95" s="159">
        <v>0</v>
      </c>
      <c r="AE95" s="185">
        <v>0</v>
      </c>
      <c r="AG95" t="s">
        <v>960</v>
      </c>
      <c r="AH95" s="46">
        <f t="shared" si="19"/>
        <v>-2</v>
      </c>
      <c r="AI95" s="46" t="str">
        <f t="shared" si="20"/>
        <v>-</v>
      </c>
      <c r="AJ95" s="12"/>
      <c r="AK95" s="41" t="str">
        <f t="shared" si="21"/>
        <v/>
      </c>
      <c r="AL95" s="38" t="str">
        <f t="shared" si="22"/>
        <v/>
      </c>
      <c r="AM95" s="26" t="str">
        <f t="shared" si="23"/>
        <v/>
      </c>
      <c r="AN95" s="89" t="str">
        <f t="shared" si="24"/>
        <v/>
      </c>
      <c r="AO95" s="35">
        <f t="shared" si="25"/>
        <v>0</v>
      </c>
      <c r="AP95" s="26" t="str">
        <f t="shared" si="26"/>
        <v/>
      </c>
      <c r="AQ95" s="28">
        <f t="shared" si="36"/>
        <v>0</v>
      </c>
      <c r="AR95" s="25" t="str">
        <f t="shared" si="27"/>
        <v/>
      </c>
      <c r="AS95" s="25" t="str">
        <f t="shared" si="28"/>
        <v/>
      </c>
      <c r="AT95" s="25" t="str">
        <f t="shared" si="29"/>
        <v/>
      </c>
      <c r="AU95" s="25" t="str">
        <f t="shared" si="30"/>
        <v/>
      </c>
      <c r="AV95" s="25">
        <f t="shared" si="31"/>
        <v>10</v>
      </c>
      <c r="AW95" s="65">
        <f t="shared" si="37"/>
        <v>1</v>
      </c>
      <c r="AX95" s="23"/>
      <c r="AY95" s="24">
        <f t="shared" ca="1" si="32"/>
        <v>-548</v>
      </c>
      <c r="AZ95" s="66">
        <f t="shared" ca="1" si="33"/>
        <v>0</v>
      </c>
      <c r="BA95" s="24" t="str">
        <f t="shared" ca="1" si="34"/>
        <v/>
      </c>
      <c r="BB95" s="87" t="str">
        <f t="shared" si="35"/>
        <v/>
      </c>
    </row>
    <row r="96" spans="1:54" ht="15" x14ac:dyDescent="0.2">
      <c r="A96" s="7">
        <v>95</v>
      </c>
      <c r="B96" s="149" t="s">
        <v>3303</v>
      </c>
      <c r="C96" s="149" t="s">
        <v>3304</v>
      </c>
      <c r="D96" s="149" t="s">
        <v>3305</v>
      </c>
      <c r="E96" s="149" t="s">
        <v>325</v>
      </c>
      <c r="F96" s="158">
        <v>45586</v>
      </c>
      <c r="G96" s="149" t="s">
        <v>5347</v>
      </c>
      <c r="H96" s="149" t="s">
        <v>3229</v>
      </c>
      <c r="I96" s="149" t="s">
        <v>207</v>
      </c>
      <c r="J96" s="158">
        <v>45589</v>
      </c>
      <c r="K96" s="158" t="s">
        <v>5347</v>
      </c>
      <c r="L96" s="149" t="s">
        <v>5347</v>
      </c>
      <c r="M96" s="158">
        <v>45587</v>
      </c>
      <c r="N96" s="159">
        <v>0</v>
      </c>
      <c r="O96" s="159">
        <v>0</v>
      </c>
      <c r="P96" s="149" t="s">
        <v>5347</v>
      </c>
      <c r="Q96" s="160">
        <v>1</v>
      </c>
      <c r="R96" s="160">
        <v>1</v>
      </c>
      <c r="S96" s="160">
        <v>1</v>
      </c>
      <c r="T96" s="160">
        <v>0</v>
      </c>
      <c r="U96" s="161">
        <v>0</v>
      </c>
      <c r="V96" s="161">
        <v>0</v>
      </c>
      <c r="W96" s="149" t="s">
        <v>19</v>
      </c>
      <c r="X96" s="149" t="s">
        <v>5348</v>
      </c>
      <c r="Y96" s="149" t="s">
        <v>5347</v>
      </c>
      <c r="Z96" s="149" t="s">
        <v>386</v>
      </c>
      <c r="AA96" s="149" t="s">
        <v>5347</v>
      </c>
      <c r="AB96" s="149" t="s">
        <v>3307</v>
      </c>
      <c r="AC96" s="149" t="s">
        <v>5347</v>
      </c>
      <c r="AD96" s="159">
        <v>0</v>
      </c>
      <c r="AE96" s="185">
        <v>0</v>
      </c>
      <c r="AG96" t="s">
        <v>960</v>
      </c>
      <c r="AH96" s="46">
        <f t="shared" si="19"/>
        <v>-2</v>
      </c>
      <c r="AI96" s="46" t="str">
        <f t="shared" si="20"/>
        <v>-</v>
      </c>
      <c r="AJ96" s="12"/>
      <c r="AK96" s="41" t="str">
        <f t="shared" si="21"/>
        <v>YES</v>
      </c>
      <c r="AL96" s="38">
        <f t="shared" si="22"/>
        <v>1</v>
      </c>
      <c r="AM96" s="26" t="str">
        <f t="shared" si="23"/>
        <v/>
      </c>
      <c r="AN96" s="89" t="str">
        <f t="shared" si="24"/>
        <v/>
      </c>
      <c r="AO96" s="35">
        <f t="shared" si="25"/>
        <v>0</v>
      </c>
      <c r="AP96" s="26" t="str">
        <f t="shared" si="26"/>
        <v>X</v>
      </c>
      <c r="AQ96" s="28">
        <f t="shared" si="36"/>
        <v>1</v>
      </c>
      <c r="AR96" s="25" t="str">
        <f t="shared" si="27"/>
        <v/>
      </c>
      <c r="AS96" s="25" t="str">
        <f t="shared" si="28"/>
        <v/>
      </c>
      <c r="AT96" s="25" t="str">
        <f t="shared" si="29"/>
        <v/>
      </c>
      <c r="AU96" s="25" t="str">
        <f t="shared" si="30"/>
        <v/>
      </c>
      <c r="AV96" s="25">
        <f t="shared" si="31"/>
        <v>10</v>
      </c>
      <c r="AW96" s="65">
        <f t="shared" si="37"/>
        <v>0</v>
      </c>
      <c r="AX96" s="23"/>
      <c r="AY96" s="24">
        <f t="shared" ca="1" si="32"/>
        <v>-548</v>
      </c>
      <c r="AZ96" s="66">
        <f t="shared" ca="1" si="33"/>
        <v>0</v>
      </c>
      <c r="BA96" s="24" t="str">
        <f t="shared" ca="1" si="34"/>
        <v/>
      </c>
      <c r="BB96" s="87" t="str">
        <f t="shared" si="35"/>
        <v/>
      </c>
    </row>
    <row r="97" spans="1:54" ht="15" x14ac:dyDescent="0.2">
      <c r="A97" s="7">
        <v>96</v>
      </c>
      <c r="B97" s="149" t="s">
        <v>3225</v>
      </c>
      <c r="C97" s="149" t="s">
        <v>3226</v>
      </c>
      <c r="D97" s="149" t="s">
        <v>3301</v>
      </c>
      <c r="E97" s="149" t="s">
        <v>325</v>
      </c>
      <c r="F97" s="158">
        <v>45587</v>
      </c>
      <c r="G97" s="149" t="s">
        <v>5347</v>
      </c>
      <c r="H97" s="149" t="s">
        <v>3302</v>
      </c>
      <c r="I97" s="149" t="s">
        <v>15</v>
      </c>
      <c r="J97" s="158">
        <v>45589</v>
      </c>
      <c r="K97" s="158">
        <v>45590</v>
      </c>
      <c r="L97" s="149" t="s">
        <v>5347</v>
      </c>
      <c r="M97" s="158">
        <v>45642</v>
      </c>
      <c r="N97" s="159">
        <v>30</v>
      </c>
      <c r="O97" s="159">
        <v>8</v>
      </c>
      <c r="P97" s="149" t="s">
        <v>16</v>
      </c>
      <c r="Q97" s="160">
        <v>1</v>
      </c>
      <c r="R97" s="160">
        <v>1</v>
      </c>
      <c r="S97" s="160">
        <v>1</v>
      </c>
      <c r="T97" s="160">
        <v>0</v>
      </c>
      <c r="U97" s="161">
        <v>0</v>
      </c>
      <c r="V97" s="161">
        <v>0</v>
      </c>
      <c r="W97" s="149" t="s">
        <v>19</v>
      </c>
      <c r="X97" s="149" t="s">
        <v>5348</v>
      </c>
      <c r="Y97" s="149" t="s">
        <v>5347</v>
      </c>
      <c r="Z97" s="149" t="s">
        <v>47</v>
      </c>
      <c r="AA97" s="149" t="s">
        <v>748</v>
      </c>
      <c r="AB97" s="149" t="s">
        <v>3225</v>
      </c>
      <c r="AC97" s="149" t="s">
        <v>5347</v>
      </c>
      <c r="AD97" s="159">
        <v>0</v>
      </c>
      <c r="AE97" s="185">
        <v>0</v>
      </c>
      <c r="AG97" t="s">
        <v>960</v>
      </c>
      <c r="AH97" s="46">
        <f t="shared" si="19"/>
        <v>53</v>
      </c>
      <c r="AI97" s="46" t="str">
        <f t="shared" si="20"/>
        <v>-</v>
      </c>
      <c r="AJ97" s="12"/>
      <c r="AK97" s="41" t="str">
        <f t="shared" si="21"/>
        <v>YES</v>
      </c>
      <c r="AL97" s="38">
        <f t="shared" si="22"/>
        <v>1</v>
      </c>
      <c r="AM97" s="26" t="str">
        <f t="shared" si="23"/>
        <v/>
      </c>
      <c r="AN97" s="89" t="str">
        <f t="shared" si="24"/>
        <v/>
      </c>
      <c r="AO97" s="35">
        <f t="shared" si="25"/>
        <v>0</v>
      </c>
      <c r="AP97" s="26" t="str">
        <f t="shared" si="26"/>
        <v>X</v>
      </c>
      <c r="AQ97" s="28">
        <f t="shared" si="36"/>
        <v>1</v>
      </c>
      <c r="AR97" s="25" t="str">
        <f t="shared" si="27"/>
        <v/>
      </c>
      <c r="AS97" s="25" t="str">
        <f t="shared" si="28"/>
        <v/>
      </c>
      <c r="AT97" s="25" t="str">
        <f t="shared" si="29"/>
        <v/>
      </c>
      <c r="AU97" s="25" t="str">
        <f t="shared" si="30"/>
        <v/>
      </c>
      <c r="AV97" s="25">
        <f t="shared" si="31"/>
        <v>10</v>
      </c>
      <c r="AW97" s="65">
        <f t="shared" si="37"/>
        <v>0</v>
      </c>
      <c r="AX97" s="23"/>
      <c r="AY97" s="24">
        <f t="shared" ca="1" si="32"/>
        <v>-493</v>
      </c>
      <c r="AZ97" s="66">
        <f t="shared" ca="1" si="33"/>
        <v>0</v>
      </c>
      <c r="BA97" s="24" t="str">
        <f t="shared" ca="1" si="34"/>
        <v/>
      </c>
      <c r="BB97" s="87" t="str">
        <f t="shared" si="35"/>
        <v/>
      </c>
    </row>
    <row r="98" spans="1:54" ht="15" x14ac:dyDescent="0.2">
      <c r="A98" s="7">
        <v>97</v>
      </c>
      <c r="B98" s="149" t="s">
        <v>3225</v>
      </c>
      <c r="C98" s="149" t="s">
        <v>3226</v>
      </c>
      <c r="D98" s="149" t="s">
        <v>3227</v>
      </c>
      <c r="E98" s="149" t="s">
        <v>325</v>
      </c>
      <c r="F98" s="158">
        <v>45590</v>
      </c>
      <c r="G98" s="149" t="s">
        <v>5347</v>
      </c>
      <c r="H98" s="149" t="s">
        <v>3422</v>
      </c>
      <c r="I98" s="149" t="s">
        <v>15</v>
      </c>
      <c r="J98" s="158">
        <v>45595</v>
      </c>
      <c r="K98" s="158">
        <v>45596</v>
      </c>
      <c r="L98" s="149" t="s">
        <v>5347</v>
      </c>
      <c r="M98" s="158">
        <v>45643</v>
      </c>
      <c r="N98" s="159">
        <v>30</v>
      </c>
      <c r="O98" s="159">
        <v>8</v>
      </c>
      <c r="P98" s="149" t="s">
        <v>16</v>
      </c>
      <c r="Q98" s="160">
        <v>1</v>
      </c>
      <c r="R98" s="160">
        <v>1</v>
      </c>
      <c r="S98" s="160">
        <v>1</v>
      </c>
      <c r="T98" s="160">
        <v>0</v>
      </c>
      <c r="U98" s="161">
        <v>0</v>
      </c>
      <c r="V98" s="161">
        <v>0</v>
      </c>
      <c r="W98" s="149" t="s">
        <v>19</v>
      </c>
      <c r="X98" s="149" t="s">
        <v>5348</v>
      </c>
      <c r="Y98" s="149" t="s">
        <v>5347</v>
      </c>
      <c r="Z98" s="149" t="s">
        <v>47</v>
      </c>
      <c r="AA98" s="149" t="s">
        <v>748</v>
      </c>
      <c r="AB98" s="149" t="s">
        <v>3225</v>
      </c>
      <c r="AC98" s="149" t="s">
        <v>5347</v>
      </c>
      <c r="AD98" s="159">
        <v>0</v>
      </c>
      <c r="AE98" s="185">
        <v>0</v>
      </c>
      <c r="AG98" t="s">
        <v>960</v>
      </c>
      <c r="AH98" s="46">
        <f t="shared" si="19"/>
        <v>48</v>
      </c>
      <c r="AI98" s="46" t="str">
        <f t="shared" si="20"/>
        <v>-</v>
      </c>
      <c r="AJ98" s="12"/>
      <c r="AK98" s="41" t="str">
        <f t="shared" si="21"/>
        <v>YES</v>
      </c>
      <c r="AL98" s="38">
        <f t="shared" si="22"/>
        <v>1</v>
      </c>
      <c r="AM98" s="26" t="str">
        <f t="shared" si="23"/>
        <v/>
      </c>
      <c r="AN98" s="89" t="str">
        <f t="shared" si="24"/>
        <v/>
      </c>
      <c r="AO98" s="35">
        <f t="shared" si="25"/>
        <v>0</v>
      </c>
      <c r="AP98" s="26" t="str">
        <f t="shared" si="26"/>
        <v>X</v>
      </c>
      <c r="AQ98" s="28">
        <f t="shared" si="36"/>
        <v>1</v>
      </c>
      <c r="AR98" s="25" t="str">
        <f t="shared" si="27"/>
        <v/>
      </c>
      <c r="AS98" s="25" t="str">
        <f t="shared" si="28"/>
        <v/>
      </c>
      <c r="AT98" s="25" t="str">
        <f t="shared" si="29"/>
        <v/>
      </c>
      <c r="AU98" s="25" t="str">
        <f t="shared" si="30"/>
        <v/>
      </c>
      <c r="AV98" s="25">
        <f t="shared" si="31"/>
        <v>10</v>
      </c>
      <c r="AW98" s="65">
        <f t="shared" si="37"/>
        <v>0</v>
      </c>
      <c r="AX98" s="23"/>
      <c r="AY98" s="24">
        <f t="shared" ca="1" si="32"/>
        <v>-492</v>
      </c>
      <c r="AZ98" s="66">
        <f t="shared" ca="1" si="33"/>
        <v>0</v>
      </c>
      <c r="BA98" s="24" t="str">
        <f t="shared" ca="1" si="34"/>
        <v/>
      </c>
      <c r="BB98" s="87" t="str">
        <f t="shared" si="35"/>
        <v/>
      </c>
    </row>
    <row r="99" spans="1:54" ht="15" x14ac:dyDescent="0.2">
      <c r="A99" s="7">
        <v>98</v>
      </c>
      <c r="B99" s="149" t="s">
        <v>3225</v>
      </c>
      <c r="C99" s="149" t="s">
        <v>3226</v>
      </c>
      <c r="D99" s="149" t="s">
        <v>3227</v>
      </c>
      <c r="E99" s="149" t="s">
        <v>326</v>
      </c>
      <c r="F99" s="158">
        <v>45590</v>
      </c>
      <c r="G99" s="149" t="s">
        <v>5347</v>
      </c>
      <c r="H99" s="149" t="s">
        <v>3422</v>
      </c>
      <c r="I99" s="149" t="s">
        <v>17</v>
      </c>
      <c r="J99" s="158">
        <v>45595</v>
      </c>
      <c r="K99" s="158">
        <v>45596</v>
      </c>
      <c r="L99" s="149" t="s">
        <v>5347</v>
      </c>
      <c r="M99" s="158">
        <v>45643</v>
      </c>
      <c r="N99" s="159">
        <v>30</v>
      </c>
      <c r="O99" s="159">
        <v>8</v>
      </c>
      <c r="P99" s="149" t="s">
        <v>16</v>
      </c>
      <c r="Q99" s="160">
        <v>1</v>
      </c>
      <c r="R99" s="160">
        <v>1</v>
      </c>
      <c r="S99" s="160">
        <v>1</v>
      </c>
      <c r="T99" s="160">
        <v>0</v>
      </c>
      <c r="U99" s="161">
        <v>0</v>
      </c>
      <c r="V99" s="161">
        <v>0</v>
      </c>
      <c r="W99" s="149" t="s">
        <v>19</v>
      </c>
      <c r="X99" s="149" t="s">
        <v>5348</v>
      </c>
      <c r="Y99" s="149" t="s">
        <v>5347</v>
      </c>
      <c r="Z99" s="149" t="s">
        <v>47</v>
      </c>
      <c r="AA99" s="149" t="s">
        <v>748</v>
      </c>
      <c r="AB99" s="149" t="s">
        <v>3225</v>
      </c>
      <c r="AC99" s="149" t="s">
        <v>5347</v>
      </c>
      <c r="AD99" s="159">
        <v>0</v>
      </c>
      <c r="AE99" s="185">
        <v>0</v>
      </c>
      <c r="AG99" t="s">
        <v>960</v>
      </c>
      <c r="AH99" s="46">
        <f t="shared" si="19"/>
        <v>48</v>
      </c>
      <c r="AI99" s="46" t="str">
        <f t="shared" si="20"/>
        <v>-</v>
      </c>
      <c r="AJ99" s="12"/>
      <c r="AK99" s="41" t="str">
        <f t="shared" si="21"/>
        <v>YES</v>
      </c>
      <c r="AL99" s="38">
        <f t="shared" si="22"/>
        <v>1</v>
      </c>
      <c r="AM99" s="26" t="str">
        <f t="shared" si="23"/>
        <v/>
      </c>
      <c r="AN99" s="89" t="str">
        <f t="shared" si="24"/>
        <v/>
      </c>
      <c r="AO99" s="35">
        <f t="shared" si="25"/>
        <v>0</v>
      </c>
      <c r="AP99" s="26" t="str">
        <f t="shared" si="26"/>
        <v>X</v>
      </c>
      <c r="AQ99" s="28">
        <f t="shared" si="36"/>
        <v>1</v>
      </c>
      <c r="AR99" s="25" t="str">
        <f t="shared" si="27"/>
        <v/>
      </c>
      <c r="AS99" s="25" t="str">
        <f t="shared" si="28"/>
        <v/>
      </c>
      <c r="AT99" s="25" t="str">
        <f t="shared" si="29"/>
        <v/>
      </c>
      <c r="AU99" s="25" t="str">
        <f t="shared" si="30"/>
        <v/>
      </c>
      <c r="AV99" s="25">
        <f t="shared" si="31"/>
        <v>10</v>
      </c>
      <c r="AW99" s="65">
        <f t="shared" si="37"/>
        <v>0</v>
      </c>
      <c r="AX99" s="23"/>
      <c r="AY99" s="24">
        <f t="shared" ca="1" si="32"/>
        <v>-492</v>
      </c>
      <c r="AZ99" s="66">
        <f t="shared" ca="1" si="33"/>
        <v>0</v>
      </c>
      <c r="BA99" s="24" t="str">
        <f t="shared" ca="1" si="34"/>
        <v/>
      </c>
      <c r="BB99" s="87" t="str">
        <f t="shared" si="35"/>
        <v/>
      </c>
    </row>
    <row r="100" spans="1:54" ht="15" x14ac:dyDescent="0.2">
      <c r="A100" s="7">
        <v>99</v>
      </c>
      <c r="B100" s="149" t="s">
        <v>3225</v>
      </c>
      <c r="C100" s="149" t="s">
        <v>3226</v>
      </c>
      <c r="D100" s="149" t="s">
        <v>3227</v>
      </c>
      <c r="E100" s="149" t="s">
        <v>329</v>
      </c>
      <c r="F100" s="158">
        <v>45590</v>
      </c>
      <c r="G100" s="149" t="s">
        <v>5347</v>
      </c>
      <c r="H100" s="149" t="s">
        <v>3422</v>
      </c>
      <c r="I100" s="149" t="s">
        <v>18</v>
      </c>
      <c r="J100" s="158">
        <v>45595</v>
      </c>
      <c r="K100" s="158">
        <v>45596</v>
      </c>
      <c r="L100" s="149" t="s">
        <v>5347</v>
      </c>
      <c r="M100" s="158">
        <v>45643</v>
      </c>
      <c r="N100" s="159">
        <v>30</v>
      </c>
      <c r="O100" s="159">
        <v>8</v>
      </c>
      <c r="P100" s="149" t="s">
        <v>16</v>
      </c>
      <c r="Q100" s="160">
        <v>1</v>
      </c>
      <c r="R100" s="160">
        <v>1</v>
      </c>
      <c r="S100" s="160">
        <v>1</v>
      </c>
      <c r="T100" s="160">
        <v>0</v>
      </c>
      <c r="U100" s="161">
        <v>0</v>
      </c>
      <c r="V100" s="161">
        <v>0</v>
      </c>
      <c r="W100" s="149" t="s">
        <v>19</v>
      </c>
      <c r="X100" s="149" t="s">
        <v>5348</v>
      </c>
      <c r="Y100" s="149" t="s">
        <v>5347</v>
      </c>
      <c r="Z100" s="149" t="s">
        <v>47</v>
      </c>
      <c r="AA100" s="149" t="s">
        <v>748</v>
      </c>
      <c r="AB100" s="149" t="s">
        <v>3225</v>
      </c>
      <c r="AC100" s="149" t="s">
        <v>5347</v>
      </c>
      <c r="AD100" s="159">
        <v>0</v>
      </c>
      <c r="AE100" s="185">
        <v>0</v>
      </c>
      <c r="AG100" t="s">
        <v>960</v>
      </c>
      <c r="AH100" s="46">
        <f t="shared" si="19"/>
        <v>48</v>
      </c>
      <c r="AI100" s="46" t="str">
        <f t="shared" si="20"/>
        <v>-</v>
      </c>
      <c r="AJ100" s="12"/>
      <c r="AK100" s="41" t="str">
        <f t="shared" si="21"/>
        <v>YES</v>
      </c>
      <c r="AL100" s="38">
        <f t="shared" si="22"/>
        <v>1</v>
      </c>
      <c r="AM100" s="26" t="str">
        <f t="shared" si="23"/>
        <v/>
      </c>
      <c r="AN100" s="89" t="str">
        <f t="shared" si="24"/>
        <v/>
      </c>
      <c r="AO100" s="35">
        <f t="shared" si="25"/>
        <v>0</v>
      </c>
      <c r="AP100" s="26" t="str">
        <f t="shared" si="26"/>
        <v>X</v>
      </c>
      <c r="AQ100" s="28">
        <f t="shared" si="36"/>
        <v>1</v>
      </c>
      <c r="AR100" s="25" t="str">
        <f t="shared" si="27"/>
        <v/>
      </c>
      <c r="AS100" s="25" t="str">
        <f t="shared" si="28"/>
        <v/>
      </c>
      <c r="AT100" s="25" t="str">
        <f t="shared" si="29"/>
        <v/>
      </c>
      <c r="AU100" s="25" t="str">
        <f t="shared" si="30"/>
        <v/>
      </c>
      <c r="AV100" s="25">
        <f t="shared" si="31"/>
        <v>10</v>
      </c>
      <c r="AW100" s="65">
        <f t="shared" si="37"/>
        <v>0</v>
      </c>
      <c r="AX100" s="23"/>
      <c r="AY100" s="24">
        <f t="shared" ca="1" si="32"/>
        <v>-492</v>
      </c>
      <c r="AZ100" s="66">
        <f t="shared" ca="1" si="33"/>
        <v>0</v>
      </c>
      <c r="BA100" s="24" t="str">
        <f t="shared" ca="1" si="34"/>
        <v/>
      </c>
      <c r="BB100" s="87" t="str">
        <f t="shared" si="35"/>
        <v/>
      </c>
    </row>
    <row r="101" spans="1:54" ht="15" x14ac:dyDescent="0.2">
      <c r="A101" s="7">
        <v>100</v>
      </c>
      <c r="B101" s="149" t="s">
        <v>2923</v>
      </c>
      <c r="C101" s="149" t="s">
        <v>3072</v>
      </c>
      <c r="D101" s="149" t="s">
        <v>3228</v>
      </c>
      <c r="E101" s="149" t="s">
        <v>325</v>
      </c>
      <c r="F101" s="158">
        <v>45590</v>
      </c>
      <c r="G101" s="149" t="s">
        <v>5347</v>
      </c>
      <c r="H101" s="149" t="s">
        <v>3229</v>
      </c>
      <c r="I101" s="149" t="s">
        <v>3230</v>
      </c>
      <c r="J101" s="158">
        <v>45589</v>
      </c>
      <c r="K101" s="158" t="s">
        <v>5347</v>
      </c>
      <c r="L101" s="149" t="s">
        <v>5347</v>
      </c>
      <c r="M101" s="158">
        <v>45591</v>
      </c>
      <c r="N101" s="159">
        <v>0</v>
      </c>
      <c r="O101" s="159">
        <v>0</v>
      </c>
      <c r="P101" s="149" t="s">
        <v>5347</v>
      </c>
      <c r="Q101" s="160">
        <v>100</v>
      </c>
      <c r="R101" s="160">
        <v>100</v>
      </c>
      <c r="S101" s="160">
        <v>100</v>
      </c>
      <c r="T101" s="160">
        <v>0</v>
      </c>
      <c r="U101" s="161">
        <v>0</v>
      </c>
      <c r="V101" s="161">
        <v>0</v>
      </c>
      <c r="W101" s="149" t="s">
        <v>19</v>
      </c>
      <c r="X101" s="149" t="s">
        <v>5348</v>
      </c>
      <c r="Y101" s="149" t="s">
        <v>5347</v>
      </c>
      <c r="Z101" s="149" t="s">
        <v>386</v>
      </c>
      <c r="AA101" s="149" t="s">
        <v>5347</v>
      </c>
      <c r="AB101" s="149" t="s">
        <v>3231</v>
      </c>
      <c r="AC101" s="149" t="s">
        <v>5347</v>
      </c>
      <c r="AD101" s="159">
        <v>0</v>
      </c>
      <c r="AE101" s="185">
        <v>0</v>
      </c>
      <c r="AG101" t="s">
        <v>960</v>
      </c>
      <c r="AH101" s="46">
        <f t="shared" si="19"/>
        <v>2</v>
      </c>
      <c r="AI101" s="46" t="str">
        <f t="shared" si="20"/>
        <v>-</v>
      </c>
      <c r="AJ101" s="12"/>
      <c r="AK101" s="41" t="str">
        <f t="shared" si="21"/>
        <v>YES</v>
      </c>
      <c r="AL101" s="38">
        <f t="shared" si="22"/>
        <v>100</v>
      </c>
      <c r="AM101" s="26" t="str">
        <f t="shared" si="23"/>
        <v/>
      </c>
      <c r="AN101" s="89" t="str">
        <f t="shared" si="24"/>
        <v/>
      </c>
      <c r="AO101" s="35">
        <f t="shared" si="25"/>
        <v>0</v>
      </c>
      <c r="AP101" s="26" t="str">
        <f t="shared" si="26"/>
        <v>X</v>
      </c>
      <c r="AQ101" s="28">
        <f t="shared" si="36"/>
        <v>1</v>
      </c>
      <c r="AR101" s="25" t="str">
        <f t="shared" si="27"/>
        <v/>
      </c>
      <c r="AS101" s="25" t="str">
        <f t="shared" si="28"/>
        <v/>
      </c>
      <c r="AT101" s="25" t="str">
        <f t="shared" si="29"/>
        <v/>
      </c>
      <c r="AU101" s="25" t="str">
        <f t="shared" si="30"/>
        <v/>
      </c>
      <c r="AV101" s="25">
        <f t="shared" si="31"/>
        <v>10</v>
      </c>
      <c r="AW101" s="65">
        <f t="shared" si="37"/>
        <v>0</v>
      </c>
      <c r="AX101" s="23"/>
      <c r="AY101" s="24">
        <f t="shared" ca="1" si="32"/>
        <v>-544</v>
      </c>
      <c r="AZ101" s="66">
        <f t="shared" ca="1" si="33"/>
        <v>0</v>
      </c>
      <c r="BA101" s="24" t="str">
        <f t="shared" ca="1" si="34"/>
        <v/>
      </c>
      <c r="BB101" s="87" t="str">
        <f t="shared" si="35"/>
        <v/>
      </c>
    </row>
    <row r="102" spans="1:54" ht="15" x14ac:dyDescent="0.2">
      <c r="A102" s="7">
        <v>101</v>
      </c>
      <c r="B102" s="149" t="s">
        <v>602</v>
      </c>
      <c r="C102" s="149" t="s">
        <v>603</v>
      </c>
      <c r="D102" s="149" t="s">
        <v>3232</v>
      </c>
      <c r="E102" s="149" t="s">
        <v>325</v>
      </c>
      <c r="F102" s="158">
        <v>45590</v>
      </c>
      <c r="G102" s="149" t="s">
        <v>5347</v>
      </c>
      <c r="H102" s="149" t="s">
        <v>3233</v>
      </c>
      <c r="I102" s="149" t="s">
        <v>15</v>
      </c>
      <c r="J102" s="158">
        <v>45593</v>
      </c>
      <c r="K102" s="158">
        <v>45594</v>
      </c>
      <c r="L102" s="149" t="s">
        <v>5347</v>
      </c>
      <c r="M102" s="158">
        <v>45657</v>
      </c>
      <c r="N102" s="159">
        <v>40</v>
      </c>
      <c r="O102" s="159">
        <v>8</v>
      </c>
      <c r="P102" s="149" t="s">
        <v>16</v>
      </c>
      <c r="Q102" s="160">
        <v>1</v>
      </c>
      <c r="R102" s="160">
        <v>1</v>
      </c>
      <c r="S102" s="160">
        <v>1</v>
      </c>
      <c r="T102" s="160">
        <v>0</v>
      </c>
      <c r="U102" s="161">
        <v>0</v>
      </c>
      <c r="V102" s="161">
        <v>0</v>
      </c>
      <c r="W102" s="149" t="s">
        <v>19</v>
      </c>
      <c r="X102" s="149" t="s">
        <v>5348</v>
      </c>
      <c r="Y102" s="149" t="s">
        <v>5347</v>
      </c>
      <c r="Z102" s="149" t="s">
        <v>153</v>
      </c>
      <c r="AA102" s="149" t="s">
        <v>5347</v>
      </c>
      <c r="AB102" s="149" t="s">
        <v>5347</v>
      </c>
      <c r="AC102" s="149" t="s">
        <v>5347</v>
      </c>
      <c r="AD102" s="159">
        <v>0</v>
      </c>
      <c r="AE102" s="185">
        <v>0</v>
      </c>
      <c r="AG102" t="s">
        <v>1334</v>
      </c>
      <c r="AH102" s="46">
        <f t="shared" si="19"/>
        <v>64</v>
      </c>
      <c r="AI102" s="46" t="str">
        <f t="shared" si="20"/>
        <v>-</v>
      </c>
      <c r="AJ102" s="12"/>
      <c r="AK102" s="41" t="str">
        <f t="shared" si="21"/>
        <v>YES</v>
      </c>
      <c r="AL102" s="38">
        <f t="shared" si="22"/>
        <v>1</v>
      </c>
      <c r="AM102" s="26" t="str">
        <f t="shared" si="23"/>
        <v/>
      </c>
      <c r="AN102" s="89" t="str">
        <f t="shared" si="24"/>
        <v/>
      </c>
      <c r="AO102" s="35">
        <f t="shared" si="25"/>
        <v>0</v>
      </c>
      <c r="AP102" s="26" t="str">
        <f t="shared" si="26"/>
        <v>X</v>
      </c>
      <c r="AQ102" s="28">
        <f t="shared" si="36"/>
        <v>1</v>
      </c>
      <c r="AR102" s="25" t="str">
        <f t="shared" si="27"/>
        <v/>
      </c>
      <c r="AS102" s="25" t="str">
        <f t="shared" si="28"/>
        <v/>
      </c>
      <c r="AT102" s="25" t="str">
        <f t="shared" si="29"/>
        <v/>
      </c>
      <c r="AU102" s="25" t="str">
        <f t="shared" si="30"/>
        <v/>
      </c>
      <c r="AV102" s="25">
        <f t="shared" si="31"/>
        <v>10</v>
      </c>
      <c r="AW102" s="65">
        <f t="shared" si="37"/>
        <v>0</v>
      </c>
      <c r="AX102" s="23"/>
      <c r="AY102" s="24">
        <f t="shared" ca="1" si="32"/>
        <v>-478</v>
      </c>
      <c r="AZ102" s="66">
        <f t="shared" ca="1" si="33"/>
        <v>0</v>
      </c>
      <c r="BA102" s="24" t="str">
        <f t="shared" ca="1" si="34"/>
        <v/>
      </c>
      <c r="BB102" s="87" t="str">
        <f t="shared" si="35"/>
        <v/>
      </c>
    </row>
    <row r="103" spans="1:54" ht="15" x14ac:dyDescent="0.2">
      <c r="A103" s="7">
        <v>102</v>
      </c>
      <c r="B103" s="149" t="s">
        <v>602</v>
      </c>
      <c r="C103" s="149" t="s">
        <v>603</v>
      </c>
      <c r="D103" s="149" t="s">
        <v>3232</v>
      </c>
      <c r="E103" s="149" t="s">
        <v>326</v>
      </c>
      <c r="F103" s="158">
        <v>45590</v>
      </c>
      <c r="G103" s="149" t="s">
        <v>5347</v>
      </c>
      <c r="H103" s="149" t="s">
        <v>3233</v>
      </c>
      <c r="I103" s="149" t="s">
        <v>17</v>
      </c>
      <c r="J103" s="158">
        <v>45593</v>
      </c>
      <c r="K103" s="158">
        <v>45594</v>
      </c>
      <c r="L103" s="149" t="s">
        <v>5347</v>
      </c>
      <c r="M103" s="158">
        <v>45657</v>
      </c>
      <c r="N103" s="159">
        <v>40</v>
      </c>
      <c r="O103" s="159">
        <v>8</v>
      </c>
      <c r="P103" s="149" t="s">
        <v>16</v>
      </c>
      <c r="Q103" s="160">
        <v>1</v>
      </c>
      <c r="R103" s="160">
        <v>1</v>
      </c>
      <c r="S103" s="160">
        <v>1</v>
      </c>
      <c r="T103" s="160">
        <v>0</v>
      </c>
      <c r="U103" s="161">
        <v>0</v>
      </c>
      <c r="V103" s="161">
        <v>0</v>
      </c>
      <c r="W103" s="149" t="s">
        <v>19</v>
      </c>
      <c r="X103" s="149" t="s">
        <v>5348</v>
      </c>
      <c r="Y103" s="149" t="s">
        <v>5347</v>
      </c>
      <c r="Z103" s="149" t="s">
        <v>153</v>
      </c>
      <c r="AA103" s="149" t="s">
        <v>5347</v>
      </c>
      <c r="AB103" s="149" t="s">
        <v>5347</v>
      </c>
      <c r="AC103" s="149" t="s">
        <v>5347</v>
      </c>
      <c r="AD103" s="159">
        <v>0</v>
      </c>
      <c r="AE103" s="185">
        <v>0</v>
      </c>
      <c r="AG103" t="s">
        <v>1334</v>
      </c>
      <c r="AH103" s="46">
        <f t="shared" si="19"/>
        <v>64</v>
      </c>
      <c r="AI103" s="46" t="str">
        <f t="shared" si="20"/>
        <v>-</v>
      </c>
      <c r="AJ103" s="12"/>
      <c r="AK103" s="41" t="str">
        <f t="shared" si="21"/>
        <v>YES</v>
      </c>
      <c r="AL103" s="38">
        <f t="shared" si="22"/>
        <v>1</v>
      </c>
      <c r="AM103" s="26" t="str">
        <f t="shared" si="23"/>
        <v/>
      </c>
      <c r="AN103" s="89" t="str">
        <f t="shared" si="24"/>
        <v/>
      </c>
      <c r="AO103" s="35">
        <f t="shared" si="25"/>
        <v>0</v>
      </c>
      <c r="AP103" s="26" t="str">
        <f t="shared" si="26"/>
        <v>X</v>
      </c>
      <c r="AQ103" s="28">
        <f t="shared" si="36"/>
        <v>1</v>
      </c>
      <c r="AR103" s="25" t="str">
        <f t="shared" si="27"/>
        <v/>
      </c>
      <c r="AS103" s="25" t="str">
        <f t="shared" si="28"/>
        <v/>
      </c>
      <c r="AT103" s="25" t="str">
        <f t="shared" si="29"/>
        <v/>
      </c>
      <c r="AU103" s="25" t="str">
        <f t="shared" si="30"/>
        <v/>
      </c>
      <c r="AV103" s="25">
        <f t="shared" si="31"/>
        <v>10</v>
      </c>
      <c r="AW103" s="65">
        <f t="shared" si="37"/>
        <v>0</v>
      </c>
      <c r="AX103" s="23"/>
      <c r="AY103" s="24">
        <f t="shared" ca="1" si="32"/>
        <v>-478</v>
      </c>
      <c r="AZ103" s="66">
        <f t="shared" ca="1" si="33"/>
        <v>0</v>
      </c>
      <c r="BA103" s="24" t="str">
        <f t="shared" ca="1" si="34"/>
        <v/>
      </c>
      <c r="BB103" s="87" t="str">
        <f t="shared" si="35"/>
        <v/>
      </c>
    </row>
    <row r="104" spans="1:54" ht="15" x14ac:dyDescent="0.2">
      <c r="A104" s="7">
        <v>103</v>
      </c>
      <c r="B104" s="149" t="s">
        <v>602</v>
      </c>
      <c r="C104" s="149" t="s">
        <v>603</v>
      </c>
      <c r="D104" s="149" t="s">
        <v>3232</v>
      </c>
      <c r="E104" s="149" t="s">
        <v>329</v>
      </c>
      <c r="F104" s="158">
        <v>45590</v>
      </c>
      <c r="G104" s="149" t="s">
        <v>5347</v>
      </c>
      <c r="H104" s="149" t="s">
        <v>3233</v>
      </c>
      <c r="I104" s="149" t="s">
        <v>18</v>
      </c>
      <c r="J104" s="158">
        <v>45593</v>
      </c>
      <c r="K104" s="158">
        <v>45594</v>
      </c>
      <c r="L104" s="149" t="s">
        <v>5347</v>
      </c>
      <c r="M104" s="158">
        <v>45657</v>
      </c>
      <c r="N104" s="159">
        <v>40</v>
      </c>
      <c r="O104" s="159">
        <v>8</v>
      </c>
      <c r="P104" s="149" t="s">
        <v>16</v>
      </c>
      <c r="Q104" s="160">
        <v>1</v>
      </c>
      <c r="R104" s="160">
        <v>1</v>
      </c>
      <c r="S104" s="160">
        <v>1</v>
      </c>
      <c r="T104" s="160">
        <v>0</v>
      </c>
      <c r="U104" s="161">
        <v>0</v>
      </c>
      <c r="V104" s="161">
        <v>0</v>
      </c>
      <c r="W104" s="149" t="s">
        <v>19</v>
      </c>
      <c r="X104" s="149" t="s">
        <v>5348</v>
      </c>
      <c r="Y104" s="149" t="s">
        <v>5347</v>
      </c>
      <c r="Z104" s="149" t="s">
        <v>153</v>
      </c>
      <c r="AA104" s="149" t="s">
        <v>5347</v>
      </c>
      <c r="AB104" s="149" t="s">
        <v>5347</v>
      </c>
      <c r="AC104" s="149" t="s">
        <v>5347</v>
      </c>
      <c r="AD104" s="159">
        <v>0</v>
      </c>
      <c r="AE104" s="185">
        <v>0</v>
      </c>
      <c r="AG104" t="s">
        <v>1334</v>
      </c>
      <c r="AH104" s="46">
        <f t="shared" si="19"/>
        <v>64</v>
      </c>
      <c r="AI104" s="46" t="str">
        <f t="shared" si="20"/>
        <v>-</v>
      </c>
      <c r="AJ104" s="12"/>
      <c r="AK104" s="41" t="str">
        <f t="shared" si="21"/>
        <v>YES</v>
      </c>
      <c r="AL104" s="38">
        <f t="shared" si="22"/>
        <v>1</v>
      </c>
      <c r="AM104" s="26" t="str">
        <f t="shared" si="23"/>
        <v/>
      </c>
      <c r="AN104" s="89" t="str">
        <f t="shared" si="24"/>
        <v/>
      </c>
      <c r="AO104" s="35">
        <f t="shared" si="25"/>
        <v>0</v>
      </c>
      <c r="AP104" s="26" t="str">
        <f t="shared" si="26"/>
        <v>X</v>
      </c>
      <c r="AQ104" s="28">
        <f t="shared" si="36"/>
        <v>1</v>
      </c>
      <c r="AR104" s="25" t="str">
        <f t="shared" si="27"/>
        <v/>
      </c>
      <c r="AS104" s="25" t="str">
        <f t="shared" si="28"/>
        <v/>
      </c>
      <c r="AT104" s="25" t="str">
        <f t="shared" si="29"/>
        <v/>
      </c>
      <c r="AU104" s="25" t="str">
        <f t="shared" si="30"/>
        <v/>
      </c>
      <c r="AV104" s="25">
        <f t="shared" si="31"/>
        <v>10</v>
      </c>
      <c r="AW104" s="65">
        <f t="shared" si="37"/>
        <v>0</v>
      </c>
      <c r="AX104" s="23"/>
      <c r="AY104" s="24">
        <f t="shared" ca="1" si="32"/>
        <v>-478</v>
      </c>
      <c r="AZ104" s="66">
        <f t="shared" ca="1" si="33"/>
        <v>0</v>
      </c>
      <c r="BA104" s="24" t="str">
        <f t="shared" ca="1" si="34"/>
        <v/>
      </c>
      <c r="BB104" s="87" t="str">
        <f t="shared" si="35"/>
        <v/>
      </c>
    </row>
    <row r="105" spans="1:54" ht="15" x14ac:dyDescent="0.2">
      <c r="A105" s="7">
        <v>104</v>
      </c>
      <c r="B105" s="149" t="s">
        <v>602</v>
      </c>
      <c r="C105" s="149" t="s">
        <v>603</v>
      </c>
      <c r="D105" s="149" t="s">
        <v>3232</v>
      </c>
      <c r="E105" s="149" t="s">
        <v>327</v>
      </c>
      <c r="F105" s="158">
        <v>45590</v>
      </c>
      <c r="G105" s="149" t="s">
        <v>5347</v>
      </c>
      <c r="H105" s="149" t="s">
        <v>3233</v>
      </c>
      <c r="I105" s="149" t="s">
        <v>24</v>
      </c>
      <c r="J105" s="158">
        <v>45593</v>
      </c>
      <c r="K105" s="158">
        <v>45594</v>
      </c>
      <c r="L105" s="149" t="s">
        <v>5347</v>
      </c>
      <c r="M105" s="158">
        <v>45657</v>
      </c>
      <c r="N105" s="159">
        <v>40</v>
      </c>
      <c r="O105" s="159">
        <v>8</v>
      </c>
      <c r="P105" s="149" t="s">
        <v>16</v>
      </c>
      <c r="Q105" s="160">
        <v>1</v>
      </c>
      <c r="R105" s="160">
        <v>1</v>
      </c>
      <c r="S105" s="160">
        <v>1</v>
      </c>
      <c r="T105" s="160">
        <v>0</v>
      </c>
      <c r="U105" s="161">
        <v>0</v>
      </c>
      <c r="V105" s="161">
        <v>0</v>
      </c>
      <c r="W105" s="149" t="s">
        <v>19</v>
      </c>
      <c r="X105" s="149" t="s">
        <v>5348</v>
      </c>
      <c r="Y105" s="149" t="s">
        <v>5347</v>
      </c>
      <c r="Z105" s="149" t="s">
        <v>153</v>
      </c>
      <c r="AA105" s="149" t="s">
        <v>5347</v>
      </c>
      <c r="AB105" s="149" t="s">
        <v>5347</v>
      </c>
      <c r="AC105" s="149" t="s">
        <v>5347</v>
      </c>
      <c r="AD105" s="159">
        <v>0</v>
      </c>
      <c r="AE105" s="185">
        <v>0</v>
      </c>
      <c r="AG105" t="s">
        <v>1334</v>
      </c>
      <c r="AH105" s="46">
        <f t="shared" si="19"/>
        <v>64</v>
      </c>
      <c r="AI105" s="46" t="str">
        <f t="shared" si="20"/>
        <v>-</v>
      </c>
      <c r="AJ105" s="12"/>
      <c r="AK105" s="41" t="str">
        <f t="shared" si="21"/>
        <v>YES</v>
      </c>
      <c r="AL105" s="38">
        <f t="shared" si="22"/>
        <v>1</v>
      </c>
      <c r="AM105" s="26" t="str">
        <f t="shared" si="23"/>
        <v/>
      </c>
      <c r="AN105" s="89" t="str">
        <f t="shared" si="24"/>
        <v/>
      </c>
      <c r="AO105" s="35">
        <f t="shared" si="25"/>
        <v>0</v>
      </c>
      <c r="AP105" s="26" t="str">
        <f t="shared" si="26"/>
        <v>X</v>
      </c>
      <c r="AQ105" s="28">
        <f t="shared" si="36"/>
        <v>1</v>
      </c>
      <c r="AR105" s="25" t="str">
        <f t="shared" si="27"/>
        <v/>
      </c>
      <c r="AS105" s="25" t="str">
        <f t="shared" si="28"/>
        <v/>
      </c>
      <c r="AT105" s="25" t="str">
        <f t="shared" si="29"/>
        <v/>
      </c>
      <c r="AU105" s="25" t="str">
        <f t="shared" si="30"/>
        <v/>
      </c>
      <c r="AV105" s="25">
        <f t="shared" si="31"/>
        <v>10</v>
      </c>
      <c r="AW105" s="65">
        <f t="shared" si="37"/>
        <v>0</v>
      </c>
      <c r="AX105" s="23"/>
      <c r="AY105" s="24">
        <f t="shared" ca="1" si="32"/>
        <v>-478</v>
      </c>
      <c r="AZ105" s="66">
        <f t="shared" ca="1" si="33"/>
        <v>0</v>
      </c>
      <c r="BA105" s="24" t="str">
        <f t="shared" ca="1" si="34"/>
        <v/>
      </c>
      <c r="BB105" s="87" t="str">
        <f t="shared" si="35"/>
        <v/>
      </c>
    </row>
    <row r="106" spans="1:54" ht="15" x14ac:dyDescent="0.2">
      <c r="A106" s="7">
        <v>105</v>
      </c>
      <c r="B106" s="149" t="s">
        <v>602</v>
      </c>
      <c r="C106" s="149" t="s">
        <v>603</v>
      </c>
      <c r="D106" s="149" t="s">
        <v>3232</v>
      </c>
      <c r="E106" s="149" t="s">
        <v>330</v>
      </c>
      <c r="F106" s="158">
        <v>45590</v>
      </c>
      <c r="G106" s="149" t="s">
        <v>5347</v>
      </c>
      <c r="H106" s="149" t="s">
        <v>3233</v>
      </c>
      <c r="I106" s="149" t="s">
        <v>27</v>
      </c>
      <c r="J106" s="158">
        <v>45593</v>
      </c>
      <c r="K106" s="158">
        <v>45594</v>
      </c>
      <c r="L106" s="149" t="s">
        <v>5347</v>
      </c>
      <c r="M106" s="158">
        <v>45657</v>
      </c>
      <c r="N106" s="159">
        <v>40</v>
      </c>
      <c r="O106" s="159">
        <v>8</v>
      </c>
      <c r="P106" s="149" t="s">
        <v>16</v>
      </c>
      <c r="Q106" s="160">
        <v>1</v>
      </c>
      <c r="R106" s="160">
        <v>1</v>
      </c>
      <c r="S106" s="160">
        <v>1</v>
      </c>
      <c r="T106" s="160">
        <v>0</v>
      </c>
      <c r="U106" s="161">
        <v>0</v>
      </c>
      <c r="V106" s="161">
        <v>0</v>
      </c>
      <c r="W106" s="149" t="s">
        <v>19</v>
      </c>
      <c r="X106" s="149" t="s">
        <v>5348</v>
      </c>
      <c r="Y106" s="149" t="s">
        <v>5347</v>
      </c>
      <c r="Z106" s="149" t="s">
        <v>153</v>
      </c>
      <c r="AA106" s="149" t="s">
        <v>5347</v>
      </c>
      <c r="AB106" s="149" t="s">
        <v>5347</v>
      </c>
      <c r="AC106" s="149" t="s">
        <v>5347</v>
      </c>
      <c r="AD106" s="159">
        <v>0</v>
      </c>
      <c r="AE106" s="185">
        <v>0</v>
      </c>
      <c r="AG106" t="s">
        <v>1334</v>
      </c>
      <c r="AH106" s="46">
        <f t="shared" si="19"/>
        <v>64</v>
      </c>
      <c r="AI106" s="46" t="str">
        <f t="shared" si="20"/>
        <v>-</v>
      </c>
      <c r="AJ106" s="12"/>
      <c r="AK106" s="41" t="str">
        <f t="shared" si="21"/>
        <v>YES</v>
      </c>
      <c r="AL106" s="38">
        <f t="shared" si="22"/>
        <v>1</v>
      </c>
      <c r="AM106" s="26" t="str">
        <f t="shared" si="23"/>
        <v/>
      </c>
      <c r="AN106" s="89" t="str">
        <f t="shared" si="24"/>
        <v/>
      </c>
      <c r="AO106" s="35">
        <f t="shared" si="25"/>
        <v>0</v>
      </c>
      <c r="AP106" s="26" t="str">
        <f t="shared" si="26"/>
        <v>X</v>
      </c>
      <c r="AQ106" s="28">
        <f t="shared" si="36"/>
        <v>1</v>
      </c>
      <c r="AR106" s="25" t="str">
        <f t="shared" si="27"/>
        <v/>
      </c>
      <c r="AS106" s="25" t="str">
        <f t="shared" si="28"/>
        <v/>
      </c>
      <c r="AT106" s="25" t="str">
        <f t="shared" si="29"/>
        <v/>
      </c>
      <c r="AU106" s="25" t="str">
        <f t="shared" si="30"/>
        <v/>
      </c>
      <c r="AV106" s="25">
        <f t="shared" si="31"/>
        <v>10</v>
      </c>
      <c r="AW106" s="65">
        <f t="shared" si="37"/>
        <v>0</v>
      </c>
      <c r="AX106" s="23"/>
      <c r="AY106" s="24">
        <f t="shared" ca="1" si="32"/>
        <v>-478</v>
      </c>
      <c r="AZ106" s="66">
        <f t="shared" ca="1" si="33"/>
        <v>0</v>
      </c>
      <c r="BA106" s="24" t="str">
        <f t="shared" ca="1" si="34"/>
        <v/>
      </c>
      <c r="BB106" s="87" t="str">
        <f t="shared" si="35"/>
        <v/>
      </c>
    </row>
    <row r="107" spans="1:54" ht="15" x14ac:dyDescent="0.2">
      <c r="A107" s="7">
        <v>106</v>
      </c>
      <c r="B107" s="149" t="s">
        <v>788</v>
      </c>
      <c r="C107" s="149" t="s">
        <v>3423</v>
      </c>
      <c r="D107" s="149" t="s">
        <v>3424</v>
      </c>
      <c r="E107" s="149" t="s">
        <v>325</v>
      </c>
      <c r="F107" s="158">
        <v>45593</v>
      </c>
      <c r="G107" s="149" t="s">
        <v>5347</v>
      </c>
      <c r="H107" s="149" t="s">
        <v>3425</v>
      </c>
      <c r="I107" s="149" t="s">
        <v>216</v>
      </c>
      <c r="J107" s="158">
        <v>45594</v>
      </c>
      <c r="K107" s="158" t="s">
        <v>5347</v>
      </c>
      <c r="L107" s="149" t="s">
        <v>5347</v>
      </c>
      <c r="M107" s="158">
        <v>45594</v>
      </c>
      <c r="N107" s="159">
        <v>0</v>
      </c>
      <c r="O107" s="159">
        <v>0</v>
      </c>
      <c r="P107" s="149" t="s">
        <v>5347</v>
      </c>
      <c r="Q107" s="160">
        <v>200</v>
      </c>
      <c r="R107" s="160">
        <v>200</v>
      </c>
      <c r="S107" s="160">
        <v>200</v>
      </c>
      <c r="T107" s="160">
        <v>0</v>
      </c>
      <c r="U107" s="161">
        <v>0</v>
      </c>
      <c r="V107" s="161">
        <v>0</v>
      </c>
      <c r="W107" s="149" t="s">
        <v>19</v>
      </c>
      <c r="X107" s="149" t="s">
        <v>5348</v>
      </c>
      <c r="Y107" s="149" t="s">
        <v>5347</v>
      </c>
      <c r="Z107" s="149" t="s">
        <v>386</v>
      </c>
      <c r="AA107" s="149" t="s">
        <v>5347</v>
      </c>
      <c r="AB107" s="149" t="s">
        <v>3426</v>
      </c>
      <c r="AC107" s="149" t="s">
        <v>5347</v>
      </c>
      <c r="AD107" s="159">
        <v>0</v>
      </c>
      <c r="AE107" s="185">
        <v>0</v>
      </c>
      <c r="AG107" t="s">
        <v>814</v>
      </c>
      <c r="AH107" s="46">
        <f t="shared" si="19"/>
        <v>0</v>
      </c>
      <c r="AI107" s="46" t="str">
        <f t="shared" si="20"/>
        <v>-</v>
      </c>
      <c r="AJ107" s="12"/>
      <c r="AK107" s="41" t="str">
        <f t="shared" si="21"/>
        <v>YES</v>
      </c>
      <c r="AL107" s="38">
        <f t="shared" si="22"/>
        <v>200</v>
      </c>
      <c r="AM107" s="26" t="str">
        <f t="shared" si="23"/>
        <v/>
      </c>
      <c r="AN107" s="89" t="str">
        <f t="shared" si="24"/>
        <v/>
      </c>
      <c r="AO107" s="35">
        <f t="shared" si="25"/>
        <v>0</v>
      </c>
      <c r="AP107" s="26" t="str">
        <f t="shared" si="26"/>
        <v>X</v>
      </c>
      <c r="AQ107" s="28">
        <f t="shared" si="36"/>
        <v>1</v>
      </c>
      <c r="AR107" s="25" t="str">
        <f t="shared" si="27"/>
        <v/>
      </c>
      <c r="AS107" s="25" t="str">
        <f t="shared" si="28"/>
        <v/>
      </c>
      <c r="AT107" s="25" t="str">
        <f t="shared" si="29"/>
        <v/>
      </c>
      <c r="AU107" s="25" t="str">
        <f t="shared" si="30"/>
        <v/>
      </c>
      <c r="AV107" s="25">
        <f t="shared" si="31"/>
        <v>10</v>
      </c>
      <c r="AW107" s="65">
        <f t="shared" si="37"/>
        <v>0</v>
      </c>
      <c r="AX107" s="23"/>
      <c r="AY107" s="24">
        <f t="shared" ca="1" si="32"/>
        <v>-541</v>
      </c>
      <c r="AZ107" s="66">
        <f t="shared" ca="1" si="33"/>
        <v>0</v>
      </c>
      <c r="BA107" s="24" t="str">
        <f t="shared" ca="1" si="34"/>
        <v/>
      </c>
      <c r="BB107" s="87" t="str">
        <f t="shared" si="35"/>
        <v/>
      </c>
    </row>
    <row r="108" spans="1:54" ht="15" x14ac:dyDescent="0.2">
      <c r="A108" s="7">
        <v>107</v>
      </c>
      <c r="B108" s="149" t="s">
        <v>3303</v>
      </c>
      <c r="C108" s="149" t="s">
        <v>3304</v>
      </c>
      <c r="D108" s="149" t="s">
        <v>3427</v>
      </c>
      <c r="E108" s="149" t="s">
        <v>325</v>
      </c>
      <c r="F108" s="158">
        <v>45594</v>
      </c>
      <c r="G108" s="149" t="s">
        <v>5347</v>
      </c>
      <c r="H108" s="149" t="s">
        <v>3425</v>
      </c>
      <c r="I108" s="149" t="s">
        <v>3428</v>
      </c>
      <c r="J108" s="158">
        <v>45594</v>
      </c>
      <c r="K108" s="158" t="s">
        <v>5347</v>
      </c>
      <c r="L108" s="149" t="s">
        <v>5347</v>
      </c>
      <c r="M108" s="158">
        <v>45595</v>
      </c>
      <c r="N108" s="159">
        <v>0</v>
      </c>
      <c r="O108" s="159">
        <v>0</v>
      </c>
      <c r="P108" s="149" t="s">
        <v>5347</v>
      </c>
      <c r="Q108" s="160">
        <v>1</v>
      </c>
      <c r="R108" s="160">
        <v>1</v>
      </c>
      <c r="S108" s="160">
        <v>1</v>
      </c>
      <c r="T108" s="160">
        <v>0</v>
      </c>
      <c r="U108" s="161">
        <v>0</v>
      </c>
      <c r="V108" s="161">
        <v>0</v>
      </c>
      <c r="W108" s="149" t="s">
        <v>19</v>
      </c>
      <c r="X108" s="149" t="s">
        <v>5348</v>
      </c>
      <c r="Y108" s="149" t="s">
        <v>5347</v>
      </c>
      <c r="Z108" s="149" t="s">
        <v>386</v>
      </c>
      <c r="AA108" s="149" t="s">
        <v>5347</v>
      </c>
      <c r="AB108" s="149" t="s">
        <v>3307</v>
      </c>
      <c r="AC108" s="149" t="s">
        <v>5347</v>
      </c>
      <c r="AD108" s="159">
        <v>0</v>
      </c>
      <c r="AE108" s="185">
        <v>0</v>
      </c>
      <c r="AG108" t="s">
        <v>960</v>
      </c>
      <c r="AH108" s="46">
        <f t="shared" si="19"/>
        <v>1</v>
      </c>
      <c r="AI108" s="46" t="str">
        <f t="shared" si="20"/>
        <v>-</v>
      </c>
      <c r="AJ108" s="12"/>
      <c r="AK108" s="41" t="str">
        <f t="shared" si="21"/>
        <v>YES</v>
      </c>
      <c r="AL108" s="38">
        <f t="shared" si="22"/>
        <v>1</v>
      </c>
      <c r="AM108" s="26" t="str">
        <f t="shared" si="23"/>
        <v/>
      </c>
      <c r="AN108" s="89" t="str">
        <f t="shared" si="24"/>
        <v/>
      </c>
      <c r="AO108" s="35">
        <f t="shared" si="25"/>
        <v>0</v>
      </c>
      <c r="AP108" s="26" t="str">
        <f t="shared" si="26"/>
        <v>X</v>
      </c>
      <c r="AQ108" s="28">
        <f t="shared" si="36"/>
        <v>1</v>
      </c>
      <c r="AR108" s="25" t="str">
        <f t="shared" si="27"/>
        <v/>
      </c>
      <c r="AS108" s="25" t="str">
        <f t="shared" si="28"/>
        <v/>
      </c>
      <c r="AT108" s="25" t="str">
        <f t="shared" si="29"/>
        <v/>
      </c>
      <c r="AU108" s="25" t="str">
        <f t="shared" si="30"/>
        <v/>
      </c>
      <c r="AV108" s="25">
        <f t="shared" si="31"/>
        <v>10</v>
      </c>
      <c r="AW108" s="65">
        <f t="shared" si="37"/>
        <v>0</v>
      </c>
      <c r="AX108" s="23"/>
      <c r="AY108" s="24">
        <f t="shared" ca="1" si="32"/>
        <v>-540</v>
      </c>
      <c r="AZ108" s="66">
        <f t="shared" ca="1" si="33"/>
        <v>0</v>
      </c>
      <c r="BA108" s="24" t="str">
        <f t="shared" ca="1" si="34"/>
        <v/>
      </c>
      <c r="BB108" s="87" t="str">
        <f t="shared" si="35"/>
        <v/>
      </c>
    </row>
    <row r="109" spans="1:54" ht="15" x14ac:dyDescent="0.2">
      <c r="A109" s="7">
        <v>108</v>
      </c>
      <c r="B109" s="149" t="s">
        <v>3429</v>
      </c>
      <c r="C109" s="149" t="s">
        <v>3430</v>
      </c>
      <c r="D109" s="149" t="s">
        <v>3427</v>
      </c>
      <c r="E109" s="149" t="s">
        <v>326</v>
      </c>
      <c r="F109" s="158">
        <v>45594</v>
      </c>
      <c r="G109" s="149" t="s">
        <v>5347</v>
      </c>
      <c r="H109" s="149" t="s">
        <v>3425</v>
      </c>
      <c r="I109" s="149" t="s">
        <v>3431</v>
      </c>
      <c r="J109" s="158">
        <v>45594</v>
      </c>
      <c r="K109" s="158" t="s">
        <v>5347</v>
      </c>
      <c r="L109" s="149" t="s">
        <v>5347</v>
      </c>
      <c r="M109" s="158">
        <v>45595</v>
      </c>
      <c r="N109" s="159">
        <v>0</v>
      </c>
      <c r="O109" s="159">
        <v>0</v>
      </c>
      <c r="P109" s="149" t="s">
        <v>5347</v>
      </c>
      <c r="Q109" s="160">
        <v>1</v>
      </c>
      <c r="R109" s="160">
        <v>1</v>
      </c>
      <c r="S109" s="160">
        <v>1</v>
      </c>
      <c r="T109" s="160">
        <v>0</v>
      </c>
      <c r="U109" s="161">
        <v>0</v>
      </c>
      <c r="V109" s="161">
        <v>0</v>
      </c>
      <c r="W109" s="149" t="s">
        <v>19</v>
      </c>
      <c r="X109" s="149" t="s">
        <v>5348</v>
      </c>
      <c r="Y109" s="149" t="s">
        <v>5347</v>
      </c>
      <c r="Z109" s="149" t="s">
        <v>386</v>
      </c>
      <c r="AA109" s="149" t="s">
        <v>5347</v>
      </c>
      <c r="AB109" s="149" t="s">
        <v>3432</v>
      </c>
      <c r="AC109" s="149" t="s">
        <v>5347</v>
      </c>
      <c r="AD109" s="159">
        <v>0</v>
      </c>
      <c r="AE109" s="185">
        <v>0</v>
      </c>
      <c r="AG109" t="s">
        <v>960</v>
      </c>
      <c r="AH109" s="46">
        <f t="shared" si="19"/>
        <v>1</v>
      </c>
      <c r="AI109" s="46" t="str">
        <f t="shared" si="20"/>
        <v>-</v>
      </c>
      <c r="AJ109" s="12"/>
      <c r="AK109" s="41" t="str">
        <f t="shared" si="21"/>
        <v>YES</v>
      </c>
      <c r="AL109" s="38">
        <f t="shared" si="22"/>
        <v>1</v>
      </c>
      <c r="AM109" s="26" t="str">
        <f t="shared" si="23"/>
        <v/>
      </c>
      <c r="AN109" s="89" t="str">
        <f t="shared" si="24"/>
        <v/>
      </c>
      <c r="AO109" s="35">
        <f t="shared" si="25"/>
        <v>0</v>
      </c>
      <c r="AP109" s="26" t="str">
        <f t="shared" si="26"/>
        <v>X</v>
      </c>
      <c r="AQ109" s="28">
        <f t="shared" si="36"/>
        <v>1</v>
      </c>
      <c r="AR109" s="25" t="str">
        <f t="shared" si="27"/>
        <v/>
      </c>
      <c r="AS109" s="25" t="str">
        <f t="shared" si="28"/>
        <v/>
      </c>
      <c r="AT109" s="25" t="str">
        <f t="shared" si="29"/>
        <v/>
      </c>
      <c r="AU109" s="25" t="str">
        <f t="shared" si="30"/>
        <v/>
      </c>
      <c r="AV109" s="25">
        <f t="shared" si="31"/>
        <v>10</v>
      </c>
      <c r="AW109" s="65">
        <f t="shared" si="37"/>
        <v>0</v>
      </c>
      <c r="AX109" s="23"/>
      <c r="AY109" s="24">
        <f t="shared" ca="1" si="32"/>
        <v>-540</v>
      </c>
      <c r="AZ109" s="66">
        <f t="shared" ca="1" si="33"/>
        <v>0</v>
      </c>
      <c r="BA109" s="24" t="str">
        <f t="shared" ca="1" si="34"/>
        <v/>
      </c>
      <c r="BB109" s="87" t="str">
        <f t="shared" si="35"/>
        <v/>
      </c>
    </row>
    <row r="110" spans="1:54" ht="15" x14ac:dyDescent="0.2">
      <c r="A110" s="7">
        <v>109</v>
      </c>
      <c r="B110" s="149" t="s">
        <v>3075</v>
      </c>
      <c r="C110" s="149" t="s">
        <v>3076</v>
      </c>
      <c r="D110" s="149" t="s">
        <v>3433</v>
      </c>
      <c r="E110" s="149" t="s">
        <v>325</v>
      </c>
      <c r="F110" s="158">
        <v>45595</v>
      </c>
      <c r="G110" s="149" t="s">
        <v>5347</v>
      </c>
      <c r="H110" s="149" t="s">
        <v>3425</v>
      </c>
      <c r="I110" s="149" t="s">
        <v>3434</v>
      </c>
      <c r="J110" s="158">
        <v>45594</v>
      </c>
      <c r="K110" s="158" t="s">
        <v>5347</v>
      </c>
      <c r="L110" s="149" t="s">
        <v>5347</v>
      </c>
      <c r="M110" s="158">
        <v>45596</v>
      </c>
      <c r="N110" s="159">
        <v>0</v>
      </c>
      <c r="O110" s="159">
        <v>0</v>
      </c>
      <c r="P110" s="149" t="s">
        <v>5347</v>
      </c>
      <c r="Q110" s="160">
        <v>10</v>
      </c>
      <c r="R110" s="160">
        <v>10</v>
      </c>
      <c r="S110" s="160">
        <v>10</v>
      </c>
      <c r="T110" s="160">
        <v>0</v>
      </c>
      <c r="U110" s="161">
        <v>0</v>
      </c>
      <c r="V110" s="161">
        <v>0</v>
      </c>
      <c r="W110" s="149" t="s">
        <v>19</v>
      </c>
      <c r="X110" s="149" t="s">
        <v>5348</v>
      </c>
      <c r="Y110" s="149" t="s">
        <v>5347</v>
      </c>
      <c r="Z110" s="149" t="s">
        <v>386</v>
      </c>
      <c r="AA110" s="149" t="s">
        <v>5347</v>
      </c>
      <c r="AB110" s="149" t="s">
        <v>3080</v>
      </c>
      <c r="AC110" s="149" t="s">
        <v>5347</v>
      </c>
      <c r="AD110" s="159">
        <v>0</v>
      </c>
      <c r="AE110" s="185">
        <v>0</v>
      </c>
      <c r="AG110" t="s">
        <v>960</v>
      </c>
      <c r="AH110" s="46">
        <f t="shared" si="19"/>
        <v>2</v>
      </c>
      <c r="AI110" s="46" t="str">
        <f t="shared" si="20"/>
        <v>-</v>
      </c>
      <c r="AJ110" s="12"/>
      <c r="AK110" s="41" t="str">
        <f t="shared" si="21"/>
        <v>YES</v>
      </c>
      <c r="AL110" s="38">
        <f t="shared" si="22"/>
        <v>10</v>
      </c>
      <c r="AM110" s="26" t="str">
        <f t="shared" si="23"/>
        <v/>
      </c>
      <c r="AN110" s="89" t="str">
        <f t="shared" si="24"/>
        <v/>
      </c>
      <c r="AO110" s="35">
        <f t="shared" si="25"/>
        <v>0</v>
      </c>
      <c r="AP110" s="26" t="str">
        <f t="shared" si="26"/>
        <v>X</v>
      </c>
      <c r="AQ110" s="28">
        <f t="shared" si="36"/>
        <v>1</v>
      </c>
      <c r="AR110" s="25" t="str">
        <f t="shared" si="27"/>
        <v/>
      </c>
      <c r="AS110" s="25" t="str">
        <f t="shared" si="28"/>
        <v/>
      </c>
      <c r="AT110" s="25" t="str">
        <f t="shared" si="29"/>
        <v/>
      </c>
      <c r="AU110" s="25" t="str">
        <f t="shared" si="30"/>
        <v/>
      </c>
      <c r="AV110" s="25">
        <f t="shared" si="31"/>
        <v>10</v>
      </c>
      <c r="AW110" s="65">
        <f t="shared" si="37"/>
        <v>0</v>
      </c>
      <c r="AX110" s="23"/>
      <c r="AY110" s="24">
        <f t="shared" ca="1" si="32"/>
        <v>-539</v>
      </c>
      <c r="AZ110" s="66">
        <f t="shared" ca="1" si="33"/>
        <v>0</v>
      </c>
      <c r="BA110" s="24" t="str">
        <f t="shared" ca="1" si="34"/>
        <v/>
      </c>
      <c r="BB110" s="87" t="str">
        <f t="shared" si="35"/>
        <v/>
      </c>
    </row>
    <row r="111" spans="1:54" ht="15" x14ac:dyDescent="0.2">
      <c r="A111" s="7">
        <v>110</v>
      </c>
      <c r="B111" s="149" t="s">
        <v>3435</v>
      </c>
      <c r="C111" s="149" t="s">
        <v>3436</v>
      </c>
      <c r="D111" s="149" t="s">
        <v>3437</v>
      </c>
      <c r="E111" s="149" t="s">
        <v>325</v>
      </c>
      <c r="F111" s="158">
        <v>45595</v>
      </c>
      <c r="G111" s="149" t="s">
        <v>5347</v>
      </c>
      <c r="H111" s="149" t="s">
        <v>3425</v>
      </c>
      <c r="I111" s="149" t="s">
        <v>3438</v>
      </c>
      <c r="J111" s="158">
        <v>45594</v>
      </c>
      <c r="K111" s="158" t="s">
        <v>5347</v>
      </c>
      <c r="L111" s="149" t="s">
        <v>5347</v>
      </c>
      <c r="M111" s="158">
        <v>45596</v>
      </c>
      <c r="N111" s="159">
        <v>0</v>
      </c>
      <c r="O111" s="159">
        <v>0</v>
      </c>
      <c r="P111" s="149" t="s">
        <v>5347</v>
      </c>
      <c r="Q111" s="160">
        <v>1</v>
      </c>
      <c r="R111" s="160">
        <v>1</v>
      </c>
      <c r="S111" s="160">
        <v>1</v>
      </c>
      <c r="T111" s="160">
        <v>0</v>
      </c>
      <c r="U111" s="161">
        <v>0</v>
      </c>
      <c r="V111" s="161">
        <v>0</v>
      </c>
      <c r="W111" s="149" t="s">
        <v>19</v>
      </c>
      <c r="X111" s="149" t="s">
        <v>5348</v>
      </c>
      <c r="Y111" s="149" t="s">
        <v>5347</v>
      </c>
      <c r="Z111" s="149" t="s">
        <v>386</v>
      </c>
      <c r="AA111" s="149" t="s">
        <v>5347</v>
      </c>
      <c r="AB111" s="149" t="s">
        <v>3439</v>
      </c>
      <c r="AC111" s="149" t="s">
        <v>5347</v>
      </c>
      <c r="AD111" s="159">
        <v>0</v>
      </c>
      <c r="AE111" s="185">
        <v>0</v>
      </c>
      <c r="AG111" t="s">
        <v>960</v>
      </c>
      <c r="AH111" s="46">
        <f t="shared" si="19"/>
        <v>2</v>
      </c>
      <c r="AI111" s="46" t="str">
        <f t="shared" si="20"/>
        <v>-</v>
      </c>
      <c r="AJ111" s="12"/>
      <c r="AK111" s="41" t="str">
        <f t="shared" si="21"/>
        <v>YES</v>
      </c>
      <c r="AL111" s="38">
        <f t="shared" si="22"/>
        <v>1</v>
      </c>
      <c r="AM111" s="26" t="str">
        <f t="shared" si="23"/>
        <v/>
      </c>
      <c r="AN111" s="89" t="str">
        <f t="shared" si="24"/>
        <v/>
      </c>
      <c r="AO111" s="35">
        <f t="shared" si="25"/>
        <v>0</v>
      </c>
      <c r="AP111" s="26" t="str">
        <f t="shared" si="26"/>
        <v>X</v>
      </c>
      <c r="AQ111" s="28">
        <f t="shared" si="36"/>
        <v>1</v>
      </c>
      <c r="AR111" s="25" t="str">
        <f t="shared" si="27"/>
        <v/>
      </c>
      <c r="AS111" s="25" t="str">
        <f t="shared" si="28"/>
        <v/>
      </c>
      <c r="AT111" s="25" t="str">
        <f t="shared" si="29"/>
        <v/>
      </c>
      <c r="AU111" s="25" t="str">
        <f t="shared" si="30"/>
        <v/>
      </c>
      <c r="AV111" s="25">
        <f t="shared" si="31"/>
        <v>10</v>
      </c>
      <c r="AW111" s="65">
        <f t="shared" si="37"/>
        <v>0</v>
      </c>
      <c r="AX111" s="23"/>
      <c r="AY111" s="24">
        <f t="shared" ca="1" si="32"/>
        <v>-539</v>
      </c>
      <c r="AZ111" s="66">
        <f t="shared" ca="1" si="33"/>
        <v>0</v>
      </c>
      <c r="BA111" s="24" t="str">
        <f t="shared" ca="1" si="34"/>
        <v/>
      </c>
      <c r="BB111" s="87" t="str">
        <f t="shared" si="35"/>
        <v/>
      </c>
    </row>
    <row r="112" spans="1:54" ht="15" x14ac:dyDescent="0.2">
      <c r="A112" s="7">
        <v>111</v>
      </c>
      <c r="B112" s="149" t="s">
        <v>5347</v>
      </c>
      <c r="C112" s="149" t="s">
        <v>3516</v>
      </c>
      <c r="D112" s="149" t="s">
        <v>3517</v>
      </c>
      <c r="E112" s="149" t="s">
        <v>325</v>
      </c>
      <c r="F112" s="158">
        <v>45600</v>
      </c>
      <c r="G112" s="149" t="s">
        <v>5347</v>
      </c>
      <c r="H112" s="149" t="s">
        <v>3518</v>
      </c>
      <c r="I112" s="149" t="s">
        <v>15</v>
      </c>
      <c r="J112" s="158">
        <v>45608</v>
      </c>
      <c r="K112" s="158">
        <v>45609</v>
      </c>
      <c r="L112" s="149" t="s">
        <v>5347</v>
      </c>
      <c r="M112" s="158">
        <v>45623</v>
      </c>
      <c r="N112" s="159">
        <v>0</v>
      </c>
      <c r="O112" s="159">
        <v>0</v>
      </c>
      <c r="P112" s="149" t="s">
        <v>16</v>
      </c>
      <c r="Q112" s="161">
        <v>1</v>
      </c>
      <c r="R112" s="159">
        <v>1</v>
      </c>
      <c r="S112" s="159">
        <v>0</v>
      </c>
      <c r="T112" s="159">
        <v>0</v>
      </c>
      <c r="U112" s="161">
        <v>0</v>
      </c>
      <c r="V112" s="161">
        <v>0</v>
      </c>
      <c r="W112" s="149" t="s">
        <v>19</v>
      </c>
      <c r="X112" s="149" t="s">
        <v>5348</v>
      </c>
      <c r="Y112" s="149" t="s">
        <v>5347</v>
      </c>
      <c r="Z112" s="149" t="s">
        <v>2085</v>
      </c>
      <c r="AA112" s="149" t="s">
        <v>5347</v>
      </c>
      <c r="AB112" s="149" t="s">
        <v>5347</v>
      </c>
      <c r="AC112" s="149" t="s">
        <v>5347</v>
      </c>
      <c r="AD112" s="159">
        <v>0</v>
      </c>
      <c r="AE112" s="185">
        <v>0</v>
      </c>
      <c r="AG112" t="s">
        <v>960</v>
      </c>
      <c r="AH112" s="46">
        <f t="shared" si="19"/>
        <v>15</v>
      </c>
      <c r="AI112" s="46" t="str">
        <f t="shared" si="20"/>
        <v>-</v>
      </c>
      <c r="AJ112" s="12"/>
      <c r="AK112" s="41" t="str">
        <f t="shared" si="21"/>
        <v>YES</v>
      </c>
      <c r="AL112" s="38">
        <f t="shared" si="22"/>
        <v>0</v>
      </c>
      <c r="AM112" s="26" t="str">
        <f t="shared" si="23"/>
        <v/>
      </c>
      <c r="AN112" s="89" t="str">
        <f t="shared" si="24"/>
        <v/>
      </c>
      <c r="AO112" s="35">
        <f t="shared" si="25"/>
        <v>0</v>
      </c>
      <c r="AP112" s="26" t="str">
        <f t="shared" si="26"/>
        <v>X</v>
      </c>
      <c r="AQ112" s="28">
        <f t="shared" si="36"/>
        <v>1</v>
      </c>
      <c r="AR112" s="25" t="str">
        <f t="shared" si="27"/>
        <v/>
      </c>
      <c r="AS112" s="25" t="str">
        <f t="shared" si="28"/>
        <v/>
      </c>
      <c r="AT112" s="25" t="str">
        <f t="shared" si="29"/>
        <v/>
      </c>
      <c r="AU112" s="25" t="str">
        <f t="shared" si="30"/>
        <v/>
      </c>
      <c r="AV112" s="25">
        <f t="shared" si="31"/>
        <v>11</v>
      </c>
      <c r="AW112" s="65">
        <f t="shared" si="37"/>
        <v>0</v>
      </c>
      <c r="AX112" s="23"/>
      <c r="AY112" s="24">
        <f t="shared" ca="1" si="32"/>
        <v>-512</v>
      </c>
      <c r="AZ112" s="66">
        <f t="shared" ca="1" si="33"/>
        <v>0</v>
      </c>
      <c r="BA112" s="24" t="str">
        <f t="shared" ca="1" si="34"/>
        <v/>
      </c>
      <c r="BB112" s="87" t="str">
        <f t="shared" si="35"/>
        <v/>
      </c>
    </row>
    <row r="113" spans="1:54" ht="15" x14ac:dyDescent="0.2">
      <c r="A113" s="7">
        <v>112</v>
      </c>
      <c r="B113" s="149" t="s">
        <v>3519</v>
      </c>
      <c r="C113" s="149" t="s">
        <v>3520</v>
      </c>
      <c r="D113" s="149" t="s">
        <v>3521</v>
      </c>
      <c r="E113" s="149" t="s">
        <v>325</v>
      </c>
      <c r="F113" s="158">
        <v>45603</v>
      </c>
      <c r="G113" s="149" t="s">
        <v>5347</v>
      </c>
      <c r="H113" s="149" t="s">
        <v>3522</v>
      </c>
      <c r="I113" s="149" t="s">
        <v>3523</v>
      </c>
      <c r="J113" s="158">
        <v>45600</v>
      </c>
      <c r="K113" s="158" t="s">
        <v>5347</v>
      </c>
      <c r="L113" s="149" t="s">
        <v>5347</v>
      </c>
      <c r="M113" s="158">
        <v>45604</v>
      </c>
      <c r="N113" s="159">
        <v>0</v>
      </c>
      <c r="O113" s="159">
        <v>0</v>
      </c>
      <c r="P113" s="149" t="s">
        <v>5347</v>
      </c>
      <c r="Q113" s="160">
        <v>250</v>
      </c>
      <c r="R113" s="160">
        <v>250</v>
      </c>
      <c r="S113" s="160">
        <v>250</v>
      </c>
      <c r="T113" s="160">
        <v>0</v>
      </c>
      <c r="U113" s="161">
        <v>0</v>
      </c>
      <c r="V113" s="161">
        <v>0</v>
      </c>
      <c r="W113" s="149" t="s">
        <v>19</v>
      </c>
      <c r="X113" s="149" t="s">
        <v>5348</v>
      </c>
      <c r="Y113" s="149" t="s">
        <v>5347</v>
      </c>
      <c r="Z113" s="149" t="s">
        <v>386</v>
      </c>
      <c r="AA113" s="149" t="s">
        <v>5347</v>
      </c>
      <c r="AB113" s="149" t="s">
        <v>3524</v>
      </c>
      <c r="AC113" s="149" t="s">
        <v>5347</v>
      </c>
      <c r="AD113" s="159">
        <v>0</v>
      </c>
      <c r="AE113" s="185">
        <v>0</v>
      </c>
      <c r="AG113" t="s">
        <v>960</v>
      </c>
      <c r="AH113" s="46">
        <f t="shared" si="19"/>
        <v>4</v>
      </c>
      <c r="AI113" s="46" t="str">
        <f t="shared" si="20"/>
        <v>-</v>
      </c>
      <c r="AJ113" s="12"/>
      <c r="AK113" s="41" t="str">
        <f t="shared" si="21"/>
        <v>YES</v>
      </c>
      <c r="AL113" s="38">
        <f t="shared" si="22"/>
        <v>250</v>
      </c>
      <c r="AM113" s="26" t="str">
        <f t="shared" si="23"/>
        <v/>
      </c>
      <c r="AN113" s="89" t="str">
        <f t="shared" si="24"/>
        <v/>
      </c>
      <c r="AO113" s="35">
        <f t="shared" si="25"/>
        <v>0</v>
      </c>
      <c r="AP113" s="26" t="str">
        <f t="shared" si="26"/>
        <v>X</v>
      </c>
      <c r="AQ113" s="28">
        <f t="shared" si="36"/>
        <v>1</v>
      </c>
      <c r="AR113" s="25" t="str">
        <f t="shared" si="27"/>
        <v/>
      </c>
      <c r="AS113" s="25" t="str">
        <f t="shared" si="28"/>
        <v/>
      </c>
      <c r="AT113" s="25" t="str">
        <f t="shared" si="29"/>
        <v/>
      </c>
      <c r="AU113" s="25" t="str">
        <f t="shared" si="30"/>
        <v/>
      </c>
      <c r="AV113" s="25">
        <f t="shared" si="31"/>
        <v>11</v>
      </c>
      <c r="AW113" s="65">
        <f t="shared" si="37"/>
        <v>0</v>
      </c>
      <c r="AX113" s="23"/>
      <c r="AY113" s="24">
        <f t="shared" ca="1" si="32"/>
        <v>-531</v>
      </c>
      <c r="AZ113" s="66">
        <f t="shared" ca="1" si="33"/>
        <v>0</v>
      </c>
      <c r="BA113" s="24" t="str">
        <f t="shared" ca="1" si="34"/>
        <v/>
      </c>
      <c r="BB113" s="87" t="str">
        <f t="shared" si="35"/>
        <v/>
      </c>
    </row>
    <row r="114" spans="1:54" ht="15" x14ac:dyDescent="0.2">
      <c r="A114" s="7">
        <v>113</v>
      </c>
      <c r="B114" s="149" t="s">
        <v>3525</v>
      </c>
      <c r="C114" s="149" t="s">
        <v>3526</v>
      </c>
      <c r="D114" s="149" t="s">
        <v>3521</v>
      </c>
      <c r="E114" s="149" t="s">
        <v>326</v>
      </c>
      <c r="F114" s="158">
        <v>45603</v>
      </c>
      <c r="G114" s="149" t="s">
        <v>5347</v>
      </c>
      <c r="H114" s="149" t="s">
        <v>3522</v>
      </c>
      <c r="I114" s="149" t="s">
        <v>3527</v>
      </c>
      <c r="J114" s="158">
        <v>45600</v>
      </c>
      <c r="K114" s="158" t="s">
        <v>5347</v>
      </c>
      <c r="L114" s="149" t="s">
        <v>5347</v>
      </c>
      <c r="M114" s="158">
        <v>45604</v>
      </c>
      <c r="N114" s="159">
        <v>0</v>
      </c>
      <c r="O114" s="159">
        <v>0</v>
      </c>
      <c r="P114" s="149" t="s">
        <v>5347</v>
      </c>
      <c r="Q114" s="160">
        <v>50</v>
      </c>
      <c r="R114" s="160">
        <v>50</v>
      </c>
      <c r="S114" s="160">
        <v>50</v>
      </c>
      <c r="T114" s="160">
        <v>0</v>
      </c>
      <c r="U114" s="161">
        <v>0</v>
      </c>
      <c r="V114" s="161">
        <v>0</v>
      </c>
      <c r="W114" s="149" t="s">
        <v>19</v>
      </c>
      <c r="X114" s="149" t="s">
        <v>5348</v>
      </c>
      <c r="Y114" s="149" t="s">
        <v>5347</v>
      </c>
      <c r="Z114" s="149" t="s">
        <v>386</v>
      </c>
      <c r="AA114" s="149" t="s">
        <v>5347</v>
      </c>
      <c r="AB114" s="149" t="s">
        <v>3528</v>
      </c>
      <c r="AC114" s="149" t="s">
        <v>5347</v>
      </c>
      <c r="AD114" s="159">
        <v>0</v>
      </c>
      <c r="AE114" s="185">
        <v>0</v>
      </c>
      <c r="AG114" t="s">
        <v>960</v>
      </c>
      <c r="AH114" s="46">
        <f t="shared" si="19"/>
        <v>4</v>
      </c>
      <c r="AI114" s="46" t="str">
        <f t="shared" si="20"/>
        <v>-</v>
      </c>
      <c r="AJ114" s="12"/>
      <c r="AK114" s="41" t="str">
        <f t="shared" si="21"/>
        <v>YES</v>
      </c>
      <c r="AL114" s="38">
        <f t="shared" si="22"/>
        <v>50</v>
      </c>
      <c r="AM114" s="26" t="str">
        <f t="shared" si="23"/>
        <v/>
      </c>
      <c r="AN114" s="89" t="str">
        <f t="shared" si="24"/>
        <v/>
      </c>
      <c r="AO114" s="35">
        <f t="shared" si="25"/>
        <v>0</v>
      </c>
      <c r="AP114" s="26" t="str">
        <f t="shared" si="26"/>
        <v>X</v>
      </c>
      <c r="AQ114" s="28">
        <f t="shared" si="36"/>
        <v>1</v>
      </c>
      <c r="AR114" s="25" t="str">
        <f t="shared" si="27"/>
        <v/>
      </c>
      <c r="AS114" s="25" t="str">
        <f t="shared" si="28"/>
        <v/>
      </c>
      <c r="AT114" s="25" t="str">
        <f t="shared" si="29"/>
        <v/>
      </c>
      <c r="AU114" s="25" t="str">
        <f t="shared" si="30"/>
        <v/>
      </c>
      <c r="AV114" s="25">
        <f t="shared" si="31"/>
        <v>11</v>
      </c>
      <c r="AW114" s="65">
        <f t="shared" si="37"/>
        <v>0</v>
      </c>
      <c r="AX114" s="23"/>
      <c r="AY114" s="24">
        <f t="shared" ca="1" si="32"/>
        <v>-531</v>
      </c>
      <c r="AZ114" s="66">
        <f t="shared" ca="1" si="33"/>
        <v>0</v>
      </c>
      <c r="BA114" s="24" t="str">
        <f t="shared" ca="1" si="34"/>
        <v/>
      </c>
      <c r="BB114" s="87" t="str">
        <f t="shared" si="35"/>
        <v/>
      </c>
    </row>
    <row r="115" spans="1:54" ht="15" x14ac:dyDescent="0.2">
      <c r="A115" s="7">
        <v>114</v>
      </c>
      <c r="B115" s="149" t="s">
        <v>2753</v>
      </c>
      <c r="C115" s="149" t="s">
        <v>3529</v>
      </c>
      <c r="D115" s="149" t="s">
        <v>3521</v>
      </c>
      <c r="E115" s="149" t="s">
        <v>329</v>
      </c>
      <c r="F115" s="158">
        <v>45603</v>
      </c>
      <c r="G115" s="149" t="s">
        <v>5347</v>
      </c>
      <c r="H115" s="149" t="s">
        <v>3522</v>
      </c>
      <c r="I115" s="149" t="s">
        <v>3530</v>
      </c>
      <c r="J115" s="158">
        <v>45600</v>
      </c>
      <c r="K115" s="158" t="s">
        <v>5347</v>
      </c>
      <c r="L115" s="149" t="s">
        <v>5347</v>
      </c>
      <c r="M115" s="158">
        <v>45604</v>
      </c>
      <c r="N115" s="159">
        <v>0</v>
      </c>
      <c r="O115" s="159">
        <v>0</v>
      </c>
      <c r="P115" s="149" t="s">
        <v>5347</v>
      </c>
      <c r="Q115" s="160">
        <v>200</v>
      </c>
      <c r="R115" s="160">
        <v>200</v>
      </c>
      <c r="S115" s="160">
        <v>200</v>
      </c>
      <c r="T115" s="160">
        <v>0</v>
      </c>
      <c r="U115" s="161">
        <v>0</v>
      </c>
      <c r="V115" s="161">
        <v>0</v>
      </c>
      <c r="W115" s="149" t="s">
        <v>19</v>
      </c>
      <c r="X115" s="149" t="s">
        <v>5348</v>
      </c>
      <c r="Y115" s="149" t="s">
        <v>5347</v>
      </c>
      <c r="Z115" s="149" t="s">
        <v>386</v>
      </c>
      <c r="AA115" s="149" t="s">
        <v>5347</v>
      </c>
      <c r="AB115" s="149" t="s">
        <v>3531</v>
      </c>
      <c r="AC115" s="149" t="s">
        <v>5347</v>
      </c>
      <c r="AD115" s="159">
        <v>0</v>
      </c>
      <c r="AE115" s="185">
        <v>0</v>
      </c>
      <c r="AG115" t="s">
        <v>960</v>
      </c>
      <c r="AH115" s="46">
        <f t="shared" si="19"/>
        <v>4</v>
      </c>
      <c r="AI115" s="46" t="str">
        <f t="shared" si="20"/>
        <v>-</v>
      </c>
      <c r="AJ115" s="12"/>
      <c r="AK115" s="41" t="str">
        <f t="shared" si="21"/>
        <v>YES</v>
      </c>
      <c r="AL115" s="38">
        <f t="shared" si="22"/>
        <v>200</v>
      </c>
      <c r="AM115" s="26" t="str">
        <f t="shared" si="23"/>
        <v/>
      </c>
      <c r="AN115" s="89" t="str">
        <f t="shared" si="24"/>
        <v/>
      </c>
      <c r="AO115" s="35">
        <f t="shared" si="25"/>
        <v>0</v>
      </c>
      <c r="AP115" s="26" t="str">
        <f t="shared" si="26"/>
        <v>X</v>
      </c>
      <c r="AQ115" s="28">
        <f t="shared" si="36"/>
        <v>1</v>
      </c>
      <c r="AR115" s="25" t="str">
        <f t="shared" si="27"/>
        <v/>
      </c>
      <c r="AS115" s="25" t="str">
        <f t="shared" si="28"/>
        <v/>
      </c>
      <c r="AT115" s="25" t="str">
        <f t="shared" si="29"/>
        <v/>
      </c>
      <c r="AU115" s="25" t="str">
        <f t="shared" si="30"/>
        <v/>
      </c>
      <c r="AV115" s="25">
        <f t="shared" si="31"/>
        <v>11</v>
      </c>
      <c r="AW115" s="65">
        <f t="shared" si="37"/>
        <v>0</v>
      </c>
      <c r="AX115" s="23"/>
      <c r="AY115" s="24">
        <f t="shared" ca="1" si="32"/>
        <v>-531</v>
      </c>
      <c r="AZ115" s="66">
        <f t="shared" ca="1" si="33"/>
        <v>0</v>
      </c>
      <c r="BA115" s="24" t="str">
        <f t="shared" ca="1" si="34"/>
        <v/>
      </c>
      <c r="BB115" s="87" t="str">
        <f t="shared" si="35"/>
        <v/>
      </c>
    </row>
    <row r="116" spans="1:54" ht="15" x14ac:dyDescent="0.2">
      <c r="A116" s="7">
        <v>115</v>
      </c>
      <c r="B116" s="149" t="s">
        <v>3532</v>
      </c>
      <c r="C116" s="149" t="s">
        <v>3533</v>
      </c>
      <c r="D116" s="149" t="s">
        <v>3521</v>
      </c>
      <c r="E116" s="149" t="s">
        <v>327</v>
      </c>
      <c r="F116" s="158">
        <v>45603</v>
      </c>
      <c r="G116" s="149" t="s">
        <v>5347</v>
      </c>
      <c r="H116" s="149" t="s">
        <v>3522</v>
      </c>
      <c r="I116" s="149" t="s">
        <v>3534</v>
      </c>
      <c r="J116" s="158">
        <v>45600</v>
      </c>
      <c r="K116" s="158" t="s">
        <v>5347</v>
      </c>
      <c r="L116" s="149" t="s">
        <v>5347</v>
      </c>
      <c r="M116" s="158">
        <v>45604</v>
      </c>
      <c r="N116" s="159">
        <v>0</v>
      </c>
      <c r="O116" s="159">
        <v>0</v>
      </c>
      <c r="P116" s="149" t="s">
        <v>5347</v>
      </c>
      <c r="Q116" s="160">
        <v>2000</v>
      </c>
      <c r="R116" s="160">
        <v>2000</v>
      </c>
      <c r="S116" s="160">
        <v>2000</v>
      </c>
      <c r="T116" s="160">
        <v>0</v>
      </c>
      <c r="U116" s="161">
        <v>0</v>
      </c>
      <c r="V116" s="161">
        <v>0</v>
      </c>
      <c r="W116" s="149" t="s">
        <v>19</v>
      </c>
      <c r="X116" s="149" t="s">
        <v>5348</v>
      </c>
      <c r="Y116" s="149" t="s">
        <v>5347</v>
      </c>
      <c r="Z116" s="149" t="s">
        <v>386</v>
      </c>
      <c r="AA116" s="149" t="s">
        <v>5347</v>
      </c>
      <c r="AB116" s="149" t="s">
        <v>3535</v>
      </c>
      <c r="AC116" s="149" t="s">
        <v>5347</v>
      </c>
      <c r="AD116" s="159">
        <v>0</v>
      </c>
      <c r="AE116" s="185">
        <v>0</v>
      </c>
      <c r="AG116" t="s">
        <v>960</v>
      </c>
      <c r="AH116" s="46">
        <f t="shared" si="19"/>
        <v>4</v>
      </c>
      <c r="AI116" s="46" t="str">
        <f t="shared" si="20"/>
        <v>-</v>
      </c>
      <c r="AJ116" s="12"/>
      <c r="AK116" s="41" t="str">
        <f t="shared" si="21"/>
        <v>YES</v>
      </c>
      <c r="AL116" s="38">
        <f t="shared" si="22"/>
        <v>2000</v>
      </c>
      <c r="AM116" s="26" t="str">
        <f t="shared" si="23"/>
        <v/>
      </c>
      <c r="AN116" s="89" t="str">
        <f t="shared" si="24"/>
        <v/>
      </c>
      <c r="AO116" s="35">
        <f t="shared" si="25"/>
        <v>0</v>
      </c>
      <c r="AP116" s="26" t="str">
        <f t="shared" si="26"/>
        <v>X</v>
      </c>
      <c r="AQ116" s="28">
        <f t="shared" si="36"/>
        <v>1</v>
      </c>
      <c r="AR116" s="25" t="str">
        <f t="shared" si="27"/>
        <v/>
      </c>
      <c r="AS116" s="25" t="str">
        <f t="shared" si="28"/>
        <v/>
      </c>
      <c r="AT116" s="25" t="str">
        <f t="shared" si="29"/>
        <v/>
      </c>
      <c r="AU116" s="25" t="str">
        <f t="shared" si="30"/>
        <v/>
      </c>
      <c r="AV116" s="25">
        <f t="shared" si="31"/>
        <v>11</v>
      </c>
      <c r="AW116" s="65">
        <f t="shared" si="37"/>
        <v>0</v>
      </c>
      <c r="AX116" s="23"/>
      <c r="AY116" s="24">
        <f t="shared" ca="1" si="32"/>
        <v>-531</v>
      </c>
      <c r="AZ116" s="66">
        <f t="shared" ca="1" si="33"/>
        <v>0</v>
      </c>
      <c r="BA116" s="24" t="str">
        <f t="shared" ca="1" si="34"/>
        <v/>
      </c>
      <c r="BB116" s="87" t="str">
        <f t="shared" si="35"/>
        <v/>
      </c>
    </row>
    <row r="117" spans="1:54" ht="15" x14ac:dyDescent="0.2">
      <c r="A117" s="7">
        <v>116</v>
      </c>
      <c r="B117" s="149" t="s">
        <v>3536</v>
      </c>
      <c r="C117" s="149" t="s">
        <v>3537</v>
      </c>
      <c r="D117" s="149" t="s">
        <v>3521</v>
      </c>
      <c r="E117" s="149" t="s">
        <v>330</v>
      </c>
      <c r="F117" s="158">
        <v>45603</v>
      </c>
      <c r="G117" s="149" t="s">
        <v>5347</v>
      </c>
      <c r="H117" s="149" t="s">
        <v>3522</v>
      </c>
      <c r="I117" s="149" t="s">
        <v>3538</v>
      </c>
      <c r="J117" s="158">
        <v>45600</v>
      </c>
      <c r="K117" s="158" t="s">
        <v>5347</v>
      </c>
      <c r="L117" s="149" t="s">
        <v>5347</v>
      </c>
      <c r="M117" s="158">
        <v>45604</v>
      </c>
      <c r="N117" s="159">
        <v>0</v>
      </c>
      <c r="O117" s="159">
        <v>0</v>
      </c>
      <c r="P117" s="149" t="s">
        <v>5347</v>
      </c>
      <c r="Q117" s="160">
        <v>40</v>
      </c>
      <c r="R117" s="160">
        <v>40</v>
      </c>
      <c r="S117" s="160">
        <v>40</v>
      </c>
      <c r="T117" s="160">
        <v>0</v>
      </c>
      <c r="U117" s="161">
        <v>0</v>
      </c>
      <c r="V117" s="161">
        <v>0</v>
      </c>
      <c r="W117" s="149" t="s">
        <v>19</v>
      </c>
      <c r="X117" s="149" t="s">
        <v>5348</v>
      </c>
      <c r="Y117" s="149" t="s">
        <v>5347</v>
      </c>
      <c r="Z117" s="149" t="s">
        <v>386</v>
      </c>
      <c r="AA117" s="149" t="s">
        <v>5347</v>
      </c>
      <c r="AB117" s="149" t="s">
        <v>3539</v>
      </c>
      <c r="AC117" s="149" t="s">
        <v>5347</v>
      </c>
      <c r="AD117" s="159">
        <v>0</v>
      </c>
      <c r="AE117" s="185">
        <v>0</v>
      </c>
      <c r="AG117" t="s">
        <v>960</v>
      </c>
      <c r="AH117" s="46">
        <f t="shared" si="19"/>
        <v>4</v>
      </c>
      <c r="AI117" s="46" t="str">
        <f t="shared" si="20"/>
        <v>-</v>
      </c>
      <c r="AJ117" s="12"/>
      <c r="AK117" s="41" t="str">
        <f t="shared" si="21"/>
        <v>YES</v>
      </c>
      <c r="AL117" s="38">
        <f t="shared" si="22"/>
        <v>40</v>
      </c>
      <c r="AM117" s="26" t="str">
        <f t="shared" si="23"/>
        <v/>
      </c>
      <c r="AN117" s="89" t="str">
        <f t="shared" si="24"/>
        <v/>
      </c>
      <c r="AO117" s="35">
        <f t="shared" si="25"/>
        <v>0</v>
      </c>
      <c r="AP117" s="26" t="str">
        <f t="shared" si="26"/>
        <v>X</v>
      </c>
      <c r="AQ117" s="28">
        <f t="shared" si="36"/>
        <v>1</v>
      </c>
      <c r="AR117" s="25" t="str">
        <f t="shared" si="27"/>
        <v/>
      </c>
      <c r="AS117" s="25" t="str">
        <f t="shared" si="28"/>
        <v/>
      </c>
      <c r="AT117" s="25" t="str">
        <f t="shared" si="29"/>
        <v/>
      </c>
      <c r="AU117" s="25" t="str">
        <f t="shared" si="30"/>
        <v/>
      </c>
      <c r="AV117" s="25">
        <f t="shared" si="31"/>
        <v>11</v>
      </c>
      <c r="AW117" s="65">
        <f t="shared" si="37"/>
        <v>0</v>
      </c>
      <c r="AX117" s="23"/>
      <c r="AY117" s="24">
        <f t="shared" ca="1" si="32"/>
        <v>-531</v>
      </c>
      <c r="AZ117" s="66">
        <f t="shared" ca="1" si="33"/>
        <v>0</v>
      </c>
      <c r="BA117" s="24" t="str">
        <f t="shared" ca="1" si="34"/>
        <v/>
      </c>
      <c r="BB117" s="87" t="str">
        <f t="shared" si="35"/>
        <v/>
      </c>
    </row>
    <row r="118" spans="1:54" ht="15" x14ac:dyDescent="0.2">
      <c r="A118" s="7">
        <v>117</v>
      </c>
      <c r="B118" s="149" t="s">
        <v>3540</v>
      </c>
      <c r="C118" s="149" t="s">
        <v>3541</v>
      </c>
      <c r="D118" s="149" t="s">
        <v>3521</v>
      </c>
      <c r="E118" s="149" t="s">
        <v>328</v>
      </c>
      <c r="F118" s="158">
        <v>45603</v>
      </c>
      <c r="G118" s="149" t="s">
        <v>5347</v>
      </c>
      <c r="H118" s="149" t="s">
        <v>3522</v>
      </c>
      <c r="I118" s="149" t="s">
        <v>3542</v>
      </c>
      <c r="J118" s="158">
        <v>45600</v>
      </c>
      <c r="K118" s="158" t="s">
        <v>5347</v>
      </c>
      <c r="L118" s="149" t="s">
        <v>5347</v>
      </c>
      <c r="M118" s="158">
        <v>45604</v>
      </c>
      <c r="N118" s="159">
        <v>0</v>
      </c>
      <c r="O118" s="159">
        <v>0</v>
      </c>
      <c r="P118" s="149" t="s">
        <v>5347</v>
      </c>
      <c r="Q118" s="160">
        <v>40</v>
      </c>
      <c r="R118" s="160">
        <v>40</v>
      </c>
      <c r="S118" s="160">
        <v>40</v>
      </c>
      <c r="T118" s="160">
        <v>0</v>
      </c>
      <c r="U118" s="161">
        <v>0</v>
      </c>
      <c r="V118" s="161">
        <v>0</v>
      </c>
      <c r="W118" s="149" t="s">
        <v>19</v>
      </c>
      <c r="X118" s="149" t="s">
        <v>5348</v>
      </c>
      <c r="Y118" s="149" t="s">
        <v>5347</v>
      </c>
      <c r="Z118" s="149" t="s">
        <v>386</v>
      </c>
      <c r="AA118" s="149" t="s">
        <v>5347</v>
      </c>
      <c r="AB118" s="149" t="s">
        <v>3543</v>
      </c>
      <c r="AC118" s="149" t="s">
        <v>5347</v>
      </c>
      <c r="AD118" s="159">
        <v>0</v>
      </c>
      <c r="AE118" s="185">
        <v>0</v>
      </c>
      <c r="AG118" t="s">
        <v>960</v>
      </c>
      <c r="AH118" s="46">
        <f t="shared" si="19"/>
        <v>4</v>
      </c>
      <c r="AI118" s="46" t="str">
        <f t="shared" si="20"/>
        <v>-</v>
      </c>
      <c r="AJ118" s="12"/>
      <c r="AK118" s="41" t="str">
        <f t="shared" si="21"/>
        <v>YES</v>
      </c>
      <c r="AL118" s="38">
        <f t="shared" si="22"/>
        <v>40</v>
      </c>
      <c r="AM118" s="26" t="str">
        <f t="shared" si="23"/>
        <v/>
      </c>
      <c r="AN118" s="89" t="str">
        <f t="shared" si="24"/>
        <v/>
      </c>
      <c r="AO118" s="35">
        <f t="shared" si="25"/>
        <v>0</v>
      </c>
      <c r="AP118" s="26" t="str">
        <f t="shared" si="26"/>
        <v>X</v>
      </c>
      <c r="AQ118" s="28">
        <f t="shared" si="36"/>
        <v>1</v>
      </c>
      <c r="AR118" s="25" t="str">
        <f t="shared" si="27"/>
        <v/>
      </c>
      <c r="AS118" s="25" t="str">
        <f t="shared" si="28"/>
        <v/>
      </c>
      <c r="AT118" s="25" t="str">
        <f t="shared" si="29"/>
        <v/>
      </c>
      <c r="AU118" s="25" t="str">
        <f t="shared" si="30"/>
        <v/>
      </c>
      <c r="AV118" s="25">
        <f t="shared" si="31"/>
        <v>11</v>
      </c>
      <c r="AW118" s="65">
        <f t="shared" si="37"/>
        <v>0</v>
      </c>
      <c r="AX118" s="23"/>
      <c r="AY118" s="24">
        <f t="shared" ca="1" si="32"/>
        <v>-531</v>
      </c>
      <c r="AZ118" s="66">
        <f t="shared" ca="1" si="33"/>
        <v>0</v>
      </c>
      <c r="BA118" s="24" t="str">
        <f t="shared" ca="1" si="34"/>
        <v/>
      </c>
      <c r="BB118" s="87" t="str">
        <f t="shared" si="35"/>
        <v/>
      </c>
    </row>
    <row r="119" spans="1:54" ht="15" x14ac:dyDescent="0.2">
      <c r="A119" s="7">
        <v>118</v>
      </c>
      <c r="B119" s="149" t="s">
        <v>3544</v>
      </c>
      <c r="C119" s="149" t="s">
        <v>3545</v>
      </c>
      <c r="D119" s="149" t="s">
        <v>3546</v>
      </c>
      <c r="E119" s="149" t="s">
        <v>325</v>
      </c>
      <c r="F119" s="158">
        <v>45603</v>
      </c>
      <c r="G119" s="149" t="s">
        <v>5347</v>
      </c>
      <c r="H119" s="149" t="s">
        <v>3522</v>
      </c>
      <c r="I119" s="149" t="s">
        <v>3547</v>
      </c>
      <c r="J119" s="158">
        <v>45600</v>
      </c>
      <c r="K119" s="158" t="s">
        <v>5347</v>
      </c>
      <c r="L119" s="149" t="s">
        <v>5347</v>
      </c>
      <c r="M119" s="158">
        <v>45604</v>
      </c>
      <c r="N119" s="159">
        <v>0</v>
      </c>
      <c r="O119" s="159">
        <v>0</v>
      </c>
      <c r="P119" s="149" t="s">
        <v>5347</v>
      </c>
      <c r="Q119" s="160">
        <v>4</v>
      </c>
      <c r="R119" s="160">
        <v>4</v>
      </c>
      <c r="S119" s="160">
        <v>4</v>
      </c>
      <c r="T119" s="160">
        <v>0</v>
      </c>
      <c r="U119" s="161">
        <v>0</v>
      </c>
      <c r="V119" s="161">
        <v>0</v>
      </c>
      <c r="W119" s="149" t="s">
        <v>19</v>
      </c>
      <c r="X119" s="149" t="s">
        <v>5348</v>
      </c>
      <c r="Y119" s="149" t="s">
        <v>5347</v>
      </c>
      <c r="Z119" s="149" t="s">
        <v>386</v>
      </c>
      <c r="AA119" s="149" t="s">
        <v>5347</v>
      </c>
      <c r="AB119" s="149" t="s">
        <v>3548</v>
      </c>
      <c r="AC119" s="149" t="s">
        <v>5347</v>
      </c>
      <c r="AD119" s="159">
        <v>0</v>
      </c>
      <c r="AE119" s="185">
        <v>0</v>
      </c>
      <c r="AG119" t="s">
        <v>960</v>
      </c>
      <c r="AH119" s="46">
        <f t="shared" si="19"/>
        <v>4</v>
      </c>
      <c r="AI119" s="46" t="str">
        <f t="shared" si="20"/>
        <v>-</v>
      </c>
      <c r="AJ119" s="12"/>
      <c r="AK119" s="41" t="str">
        <f t="shared" si="21"/>
        <v>YES</v>
      </c>
      <c r="AL119" s="38">
        <f t="shared" si="22"/>
        <v>4</v>
      </c>
      <c r="AM119" s="26" t="str">
        <f t="shared" si="23"/>
        <v/>
      </c>
      <c r="AN119" s="89" t="str">
        <f t="shared" si="24"/>
        <v/>
      </c>
      <c r="AO119" s="35">
        <f t="shared" si="25"/>
        <v>0</v>
      </c>
      <c r="AP119" s="26" t="str">
        <f t="shared" si="26"/>
        <v>X</v>
      </c>
      <c r="AQ119" s="28">
        <f t="shared" si="36"/>
        <v>1</v>
      </c>
      <c r="AR119" s="25" t="str">
        <f t="shared" si="27"/>
        <v/>
      </c>
      <c r="AS119" s="25" t="str">
        <f t="shared" si="28"/>
        <v/>
      </c>
      <c r="AT119" s="25" t="str">
        <f t="shared" si="29"/>
        <v/>
      </c>
      <c r="AU119" s="25" t="str">
        <f t="shared" si="30"/>
        <v/>
      </c>
      <c r="AV119" s="25">
        <f t="shared" si="31"/>
        <v>11</v>
      </c>
      <c r="AW119" s="65">
        <f t="shared" si="37"/>
        <v>0</v>
      </c>
      <c r="AX119" s="23"/>
      <c r="AY119" s="24">
        <f t="shared" ca="1" si="32"/>
        <v>-531</v>
      </c>
      <c r="AZ119" s="66">
        <f t="shared" ca="1" si="33"/>
        <v>0</v>
      </c>
      <c r="BA119" s="24" t="str">
        <f t="shared" ca="1" si="34"/>
        <v/>
      </c>
      <c r="BB119" s="87" t="str">
        <f t="shared" si="35"/>
        <v/>
      </c>
    </row>
    <row r="120" spans="1:54" ht="15" x14ac:dyDescent="0.2">
      <c r="A120" s="7">
        <v>119</v>
      </c>
      <c r="B120" s="149" t="s">
        <v>3549</v>
      </c>
      <c r="C120" s="149" t="s">
        <v>3550</v>
      </c>
      <c r="D120" s="149" t="s">
        <v>3551</v>
      </c>
      <c r="E120" s="149" t="s">
        <v>325</v>
      </c>
      <c r="F120" s="158">
        <v>45603</v>
      </c>
      <c r="G120" s="149" t="s">
        <v>5347</v>
      </c>
      <c r="H120" s="149" t="s">
        <v>3552</v>
      </c>
      <c r="I120" s="149" t="s">
        <v>846</v>
      </c>
      <c r="J120" s="158">
        <v>45600</v>
      </c>
      <c r="K120" s="158" t="s">
        <v>5347</v>
      </c>
      <c r="L120" s="149" t="s">
        <v>5347</v>
      </c>
      <c r="M120" s="158">
        <v>45604</v>
      </c>
      <c r="N120" s="159">
        <v>0</v>
      </c>
      <c r="O120" s="159">
        <v>0</v>
      </c>
      <c r="P120" s="149" t="s">
        <v>5347</v>
      </c>
      <c r="Q120" s="160">
        <v>3</v>
      </c>
      <c r="R120" s="160">
        <v>3</v>
      </c>
      <c r="S120" s="160">
        <v>3</v>
      </c>
      <c r="T120" s="160">
        <v>0</v>
      </c>
      <c r="U120" s="161">
        <v>0</v>
      </c>
      <c r="V120" s="161">
        <v>0</v>
      </c>
      <c r="W120" s="149" t="s">
        <v>19</v>
      </c>
      <c r="X120" s="149" t="s">
        <v>5348</v>
      </c>
      <c r="Y120" s="149" t="s">
        <v>5347</v>
      </c>
      <c r="Z120" s="149" t="s">
        <v>3553</v>
      </c>
      <c r="AA120" s="149" t="s">
        <v>5347</v>
      </c>
      <c r="AB120" s="149" t="s">
        <v>3554</v>
      </c>
      <c r="AC120" s="149" t="s">
        <v>5347</v>
      </c>
      <c r="AD120" s="159">
        <v>0</v>
      </c>
      <c r="AE120" s="185">
        <v>0</v>
      </c>
      <c r="AG120" t="s">
        <v>3555</v>
      </c>
      <c r="AH120" s="46">
        <f t="shared" si="19"/>
        <v>4</v>
      </c>
      <c r="AI120" s="46" t="str">
        <f t="shared" si="20"/>
        <v>-</v>
      </c>
      <c r="AJ120" s="12"/>
      <c r="AK120" s="41" t="str">
        <f t="shared" si="21"/>
        <v>YES</v>
      </c>
      <c r="AL120" s="38">
        <f t="shared" si="22"/>
        <v>3</v>
      </c>
      <c r="AM120" s="26" t="str">
        <f t="shared" si="23"/>
        <v/>
      </c>
      <c r="AN120" s="89" t="str">
        <f t="shared" si="24"/>
        <v/>
      </c>
      <c r="AO120" s="35">
        <f t="shared" si="25"/>
        <v>0</v>
      </c>
      <c r="AP120" s="26" t="str">
        <f t="shared" si="26"/>
        <v>X</v>
      </c>
      <c r="AQ120" s="28">
        <f t="shared" si="36"/>
        <v>1</v>
      </c>
      <c r="AR120" s="25" t="str">
        <f t="shared" si="27"/>
        <v/>
      </c>
      <c r="AS120" s="25" t="str">
        <f t="shared" si="28"/>
        <v/>
      </c>
      <c r="AT120" s="25" t="str">
        <f t="shared" si="29"/>
        <v/>
      </c>
      <c r="AU120" s="25" t="str">
        <f t="shared" si="30"/>
        <v/>
      </c>
      <c r="AV120" s="25">
        <f t="shared" si="31"/>
        <v>11</v>
      </c>
      <c r="AW120" s="65">
        <f t="shared" si="37"/>
        <v>0</v>
      </c>
      <c r="AX120" s="23"/>
      <c r="AY120" s="24">
        <f t="shared" ca="1" si="32"/>
        <v>-531</v>
      </c>
      <c r="AZ120" s="66">
        <f t="shared" ca="1" si="33"/>
        <v>0</v>
      </c>
      <c r="BA120" s="24" t="str">
        <f t="shared" ca="1" si="34"/>
        <v/>
      </c>
      <c r="BB120" s="87" t="str">
        <f t="shared" si="35"/>
        <v/>
      </c>
    </row>
    <row r="121" spans="1:54" ht="15" x14ac:dyDescent="0.2">
      <c r="A121" s="7">
        <v>120</v>
      </c>
      <c r="B121" s="149" t="s">
        <v>3556</v>
      </c>
      <c r="C121" s="149" t="s">
        <v>3557</v>
      </c>
      <c r="D121" s="149" t="s">
        <v>3558</v>
      </c>
      <c r="E121" s="149" t="s">
        <v>325</v>
      </c>
      <c r="F121" s="158">
        <v>45604</v>
      </c>
      <c r="G121" s="149" t="s">
        <v>5347</v>
      </c>
      <c r="H121" s="149" t="s">
        <v>3522</v>
      </c>
      <c r="I121" s="149" t="s">
        <v>3559</v>
      </c>
      <c r="J121" s="158">
        <v>45600</v>
      </c>
      <c r="K121" s="158" t="s">
        <v>5347</v>
      </c>
      <c r="L121" s="149" t="s">
        <v>5347</v>
      </c>
      <c r="M121" s="158">
        <v>45605</v>
      </c>
      <c r="N121" s="159">
        <v>0</v>
      </c>
      <c r="O121" s="159">
        <v>0</v>
      </c>
      <c r="P121" s="149" t="s">
        <v>5347</v>
      </c>
      <c r="Q121" s="160">
        <v>8</v>
      </c>
      <c r="R121" s="160">
        <v>8</v>
      </c>
      <c r="S121" s="160">
        <v>8</v>
      </c>
      <c r="T121" s="160">
        <v>0</v>
      </c>
      <c r="U121" s="161">
        <v>0</v>
      </c>
      <c r="V121" s="161">
        <v>0</v>
      </c>
      <c r="W121" s="149" t="s">
        <v>19</v>
      </c>
      <c r="X121" s="149" t="s">
        <v>5348</v>
      </c>
      <c r="Y121" s="149" t="s">
        <v>5347</v>
      </c>
      <c r="Z121" s="149" t="s">
        <v>386</v>
      </c>
      <c r="AA121" s="149" t="s">
        <v>5347</v>
      </c>
      <c r="AB121" s="149" t="s">
        <v>3560</v>
      </c>
      <c r="AC121" s="149" t="s">
        <v>5347</v>
      </c>
      <c r="AD121" s="159">
        <v>0</v>
      </c>
      <c r="AE121" s="185">
        <v>0</v>
      </c>
      <c r="AG121" t="s">
        <v>962</v>
      </c>
      <c r="AH121" s="46">
        <f t="shared" si="19"/>
        <v>5</v>
      </c>
      <c r="AI121" s="46" t="str">
        <f t="shared" si="20"/>
        <v>-</v>
      </c>
      <c r="AJ121" s="12"/>
      <c r="AK121" s="41" t="str">
        <f t="shared" si="21"/>
        <v>YES</v>
      </c>
      <c r="AL121" s="38">
        <f t="shared" si="22"/>
        <v>8</v>
      </c>
      <c r="AM121" s="26" t="str">
        <f t="shared" si="23"/>
        <v/>
      </c>
      <c r="AN121" s="89" t="str">
        <f t="shared" si="24"/>
        <v/>
      </c>
      <c r="AO121" s="35">
        <f t="shared" si="25"/>
        <v>0</v>
      </c>
      <c r="AP121" s="26" t="str">
        <f t="shared" si="26"/>
        <v>X</v>
      </c>
      <c r="AQ121" s="28">
        <f t="shared" si="36"/>
        <v>1</v>
      </c>
      <c r="AR121" s="25" t="str">
        <f t="shared" si="27"/>
        <v/>
      </c>
      <c r="AS121" s="25" t="str">
        <f t="shared" si="28"/>
        <v/>
      </c>
      <c r="AT121" s="25" t="str">
        <f t="shared" si="29"/>
        <v/>
      </c>
      <c r="AU121" s="25" t="str">
        <f t="shared" si="30"/>
        <v/>
      </c>
      <c r="AV121" s="25">
        <f t="shared" si="31"/>
        <v>11</v>
      </c>
      <c r="AW121" s="65">
        <f t="shared" si="37"/>
        <v>0</v>
      </c>
      <c r="AX121" s="23"/>
      <c r="AY121" s="24">
        <f t="shared" ca="1" si="32"/>
        <v>-530</v>
      </c>
      <c r="AZ121" s="66">
        <f t="shared" ca="1" si="33"/>
        <v>0</v>
      </c>
      <c r="BA121" s="24" t="str">
        <f t="shared" ca="1" si="34"/>
        <v/>
      </c>
      <c r="BB121" s="87" t="str">
        <f t="shared" si="35"/>
        <v/>
      </c>
    </row>
    <row r="122" spans="1:54" ht="15" x14ac:dyDescent="0.2">
      <c r="A122" s="7">
        <v>121</v>
      </c>
      <c r="B122" s="149" t="s">
        <v>3075</v>
      </c>
      <c r="C122" s="149" t="s">
        <v>3076</v>
      </c>
      <c r="D122" s="149" t="s">
        <v>3561</v>
      </c>
      <c r="E122" s="149" t="s">
        <v>325</v>
      </c>
      <c r="F122" s="158">
        <v>45604</v>
      </c>
      <c r="G122" s="149" t="s">
        <v>5347</v>
      </c>
      <c r="H122" s="149" t="s">
        <v>3522</v>
      </c>
      <c r="I122" s="149" t="s">
        <v>3562</v>
      </c>
      <c r="J122" s="158">
        <v>45600</v>
      </c>
      <c r="K122" s="158" t="s">
        <v>5347</v>
      </c>
      <c r="L122" s="149" t="s">
        <v>5347</v>
      </c>
      <c r="M122" s="158">
        <v>45605</v>
      </c>
      <c r="N122" s="159">
        <v>0</v>
      </c>
      <c r="O122" s="159">
        <v>0</v>
      </c>
      <c r="P122" s="149" t="s">
        <v>5347</v>
      </c>
      <c r="Q122" s="160">
        <v>10</v>
      </c>
      <c r="R122" s="160">
        <v>10</v>
      </c>
      <c r="S122" s="160">
        <v>10</v>
      </c>
      <c r="T122" s="160">
        <v>0</v>
      </c>
      <c r="U122" s="161">
        <v>0</v>
      </c>
      <c r="V122" s="161">
        <v>0</v>
      </c>
      <c r="W122" s="149" t="s">
        <v>19</v>
      </c>
      <c r="X122" s="149" t="s">
        <v>5348</v>
      </c>
      <c r="Y122" s="149" t="s">
        <v>5347</v>
      </c>
      <c r="Z122" s="149" t="s">
        <v>386</v>
      </c>
      <c r="AA122" s="149" t="s">
        <v>5347</v>
      </c>
      <c r="AB122" s="149" t="s">
        <v>3080</v>
      </c>
      <c r="AC122" s="149" t="s">
        <v>5347</v>
      </c>
      <c r="AD122" s="159">
        <v>0</v>
      </c>
      <c r="AE122" s="185">
        <v>0</v>
      </c>
      <c r="AG122" t="s">
        <v>960</v>
      </c>
      <c r="AH122" s="46">
        <f t="shared" si="19"/>
        <v>5</v>
      </c>
      <c r="AI122" s="46" t="str">
        <f t="shared" si="20"/>
        <v>-</v>
      </c>
      <c r="AJ122" s="12"/>
      <c r="AK122" s="41" t="str">
        <f t="shared" si="21"/>
        <v>YES</v>
      </c>
      <c r="AL122" s="38">
        <f t="shared" si="22"/>
        <v>10</v>
      </c>
      <c r="AM122" s="26" t="str">
        <f t="shared" si="23"/>
        <v/>
      </c>
      <c r="AN122" s="89" t="str">
        <f t="shared" si="24"/>
        <v/>
      </c>
      <c r="AO122" s="35">
        <f t="shared" si="25"/>
        <v>0</v>
      </c>
      <c r="AP122" s="26" t="str">
        <f t="shared" si="26"/>
        <v>X</v>
      </c>
      <c r="AQ122" s="28">
        <f t="shared" si="36"/>
        <v>1</v>
      </c>
      <c r="AR122" s="25" t="str">
        <f t="shared" si="27"/>
        <v/>
      </c>
      <c r="AS122" s="25" t="str">
        <f t="shared" si="28"/>
        <v/>
      </c>
      <c r="AT122" s="25" t="str">
        <f t="shared" si="29"/>
        <v/>
      </c>
      <c r="AU122" s="25" t="str">
        <f t="shared" si="30"/>
        <v/>
      </c>
      <c r="AV122" s="25">
        <f t="shared" si="31"/>
        <v>11</v>
      </c>
      <c r="AW122" s="65">
        <f t="shared" si="37"/>
        <v>0</v>
      </c>
      <c r="AX122" s="23"/>
      <c r="AY122" s="24">
        <f t="shared" ca="1" si="32"/>
        <v>-530</v>
      </c>
      <c r="AZ122" s="66">
        <f t="shared" ca="1" si="33"/>
        <v>0</v>
      </c>
      <c r="BA122" s="24" t="str">
        <f t="shared" ca="1" si="34"/>
        <v/>
      </c>
      <c r="BB122" s="87" t="str">
        <f t="shared" si="35"/>
        <v/>
      </c>
    </row>
    <row r="123" spans="1:54" ht="15" x14ac:dyDescent="0.2">
      <c r="A123" s="7">
        <v>122</v>
      </c>
      <c r="B123" s="149" t="s">
        <v>3563</v>
      </c>
      <c r="C123" s="149" t="s">
        <v>3564</v>
      </c>
      <c r="D123" s="149" t="s">
        <v>3565</v>
      </c>
      <c r="E123" s="149" t="s">
        <v>325</v>
      </c>
      <c r="F123" s="158">
        <v>45604</v>
      </c>
      <c r="G123" s="149" t="s">
        <v>5347</v>
      </c>
      <c r="H123" s="149" t="s">
        <v>3522</v>
      </c>
      <c r="I123" s="149" t="s">
        <v>3566</v>
      </c>
      <c r="J123" s="158">
        <v>45600</v>
      </c>
      <c r="K123" s="158" t="s">
        <v>5347</v>
      </c>
      <c r="L123" s="149" t="s">
        <v>5347</v>
      </c>
      <c r="M123" s="158">
        <v>45605</v>
      </c>
      <c r="N123" s="159">
        <v>0</v>
      </c>
      <c r="O123" s="159">
        <v>0</v>
      </c>
      <c r="P123" s="149" t="s">
        <v>5347</v>
      </c>
      <c r="Q123" s="160">
        <v>2</v>
      </c>
      <c r="R123" s="160">
        <v>2</v>
      </c>
      <c r="S123" s="160">
        <v>2</v>
      </c>
      <c r="T123" s="160">
        <v>0</v>
      </c>
      <c r="U123" s="161">
        <v>0</v>
      </c>
      <c r="V123" s="161">
        <v>0</v>
      </c>
      <c r="W123" s="149" t="s">
        <v>19</v>
      </c>
      <c r="X123" s="149" t="s">
        <v>5348</v>
      </c>
      <c r="Y123" s="149" t="s">
        <v>5347</v>
      </c>
      <c r="Z123" s="149" t="s">
        <v>386</v>
      </c>
      <c r="AA123" s="149" t="s">
        <v>5347</v>
      </c>
      <c r="AB123" s="149" t="s">
        <v>3567</v>
      </c>
      <c r="AC123" s="149" t="s">
        <v>5347</v>
      </c>
      <c r="AD123" s="159">
        <v>0</v>
      </c>
      <c r="AE123" s="185">
        <v>0</v>
      </c>
      <c r="AG123" t="s">
        <v>960</v>
      </c>
      <c r="AH123" s="46">
        <f t="shared" si="19"/>
        <v>5</v>
      </c>
      <c r="AI123" s="46" t="str">
        <f t="shared" si="20"/>
        <v>-</v>
      </c>
      <c r="AJ123" s="12"/>
      <c r="AK123" s="41" t="str">
        <f t="shared" si="21"/>
        <v>YES</v>
      </c>
      <c r="AL123" s="38">
        <f t="shared" si="22"/>
        <v>2</v>
      </c>
      <c r="AM123" s="26" t="str">
        <f t="shared" si="23"/>
        <v/>
      </c>
      <c r="AN123" s="89" t="str">
        <f t="shared" si="24"/>
        <v/>
      </c>
      <c r="AO123" s="35">
        <f t="shared" si="25"/>
        <v>0</v>
      </c>
      <c r="AP123" s="26" t="str">
        <f t="shared" si="26"/>
        <v>X</v>
      </c>
      <c r="AQ123" s="28">
        <f t="shared" si="36"/>
        <v>1</v>
      </c>
      <c r="AR123" s="25" t="str">
        <f t="shared" si="27"/>
        <v/>
      </c>
      <c r="AS123" s="25" t="str">
        <f t="shared" si="28"/>
        <v/>
      </c>
      <c r="AT123" s="25" t="str">
        <f t="shared" si="29"/>
        <v/>
      </c>
      <c r="AU123" s="25" t="str">
        <f t="shared" si="30"/>
        <v/>
      </c>
      <c r="AV123" s="25">
        <f t="shared" si="31"/>
        <v>11</v>
      </c>
      <c r="AW123" s="65">
        <f t="shared" si="37"/>
        <v>0</v>
      </c>
      <c r="AX123" s="23"/>
      <c r="AY123" s="24">
        <f t="shared" ca="1" si="32"/>
        <v>-530</v>
      </c>
      <c r="AZ123" s="66">
        <f t="shared" ca="1" si="33"/>
        <v>0</v>
      </c>
      <c r="BA123" s="24" t="str">
        <f t="shared" ca="1" si="34"/>
        <v/>
      </c>
      <c r="BB123" s="87" t="str">
        <f t="shared" si="35"/>
        <v/>
      </c>
    </row>
    <row r="124" spans="1:54" ht="15" x14ac:dyDescent="0.2">
      <c r="A124" s="7">
        <v>123</v>
      </c>
      <c r="B124" s="149" t="s">
        <v>3568</v>
      </c>
      <c r="C124" s="149" t="s">
        <v>3569</v>
      </c>
      <c r="D124" s="149" t="s">
        <v>3570</v>
      </c>
      <c r="E124" s="149" t="s">
        <v>325</v>
      </c>
      <c r="F124" s="158">
        <v>45607</v>
      </c>
      <c r="G124" s="149" t="s">
        <v>5347</v>
      </c>
      <c r="H124" s="149" t="s">
        <v>3571</v>
      </c>
      <c r="I124" s="149" t="s">
        <v>28</v>
      </c>
      <c r="J124" s="158">
        <v>45606</v>
      </c>
      <c r="K124" s="158" t="s">
        <v>5347</v>
      </c>
      <c r="L124" s="149" t="s">
        <v>5347</v>
      </c>
      <c r="M124" s="158">
        <v>45608</v>
      </c>
      <c r="N124" s="159">
        <v>0</v>
      </c>
      <c r="O124" s="159">
        <v>0</v>
      </c>
      <c r="P124" s="149" t="s">
        <v>5347</v>
      </c>
      <c r="Q124" s="160">
        <v>1</v>
      </c>
      <c r="R124" s="160">
        <v>1</v>
      </c>
      <c r="S124" s="160">
        <v>1</v>
      </c>
      <c r="T124" s="160">
        <v>0</v>
      </c>
      <c r="U124" s="161">
        <v>0</v>
      </c>
      <c r="V124" s="161">
        <v>0</v>
      </c>
      <c r="W124" s="149" t="s">
        <v>19</v>
      </c>
      <c r="X124" s="149" t="s">
        <v>5348</v>
      </c>
      <c r="Y124" s="149" t="s">
        <v>5347</v>
      </c>
      <c r="Z124" s="149" t="s">
        <v>386</v>
      </c>
      <c r="AA124" s="149" t="s">
        <v>5347</v>
      </c>
      <c r="AB124" s="149" t="s">
        <v>3572</v>
      </c>
      <c r="AC124" s="149" t="s">
        <v>5347</v>
      </c>
      <c r="AD124" s="159">
        <v>0</v>
      </c>
      <c r="AE124" s="185">
        <v>0</v>
      </c>
      <c r="AG124" t="s">
        <v>960</v>
      </c>
      <c r="AH124" s="46">
        <f t="shared" si="19"/>
        <v>2</v>
      </c>
      <c r="AI124" s="46" t="str">
        <f t="shared" si="20"/>
        <v>-</v>
      </c>
      <c r="AJ124" s="12"/>
      <c r="AK124" s="41" t="str">
        <f t="shared" si="21"/>
        <v>YES</v>
      </c>
      <c r="AL124" s="38">
        <f t="shared" si="22"/>
        <v>1</v>
      </c>
      <c r="AM124" s="26" t="str">
        <f t="shared" si="23"/>
        <v/>
      </c>
      <c r="AN124" s="89" t="str">
        <f t="shared" si="24"/>
        <v/>
      </c>
      <c r="AO124" s="35">
        <f t="shared" si="25"/>
        <v>0</v>
      </c>
      <c r="AP124" s="26" t="str">
        <f t="shared" si="26"/>
        <v>X</v>
      </c>
      <c r="AQ124" s="28">
        <f t="shared" si="36"/>
        <v>1</v>
      </c>
      <c r="AR124" s="25" t="str">
        <f t="shared" si="27"/>
        <v/>
      </c>
      <c r="AS124" s="25" t="str">
        <f t="shared" si="28"/>
        <v/>
      </c>
      <c r="AT124" s="25" t="str">
        <f t="shared" si="29"/>
        <v/>
      </c>
      <c r="AU124" s="25" t="str">
        <f t="shared" si="30"/>
        <v/>
      </c>
      <c r="AV124" s="25">
        <f t="shared" si="31"/>
        <v>11</v>
      </c>
      <c r="AW124" s="65">
        <f t="shared" si="37"/>
        <v>0</v>
      </c>
      <c r="AX124" s="23"/>
      <c r="AY124" s="24">
        <f t="shared" ca="1" si="32"/>
        <v>-527</v>
      </c>
      <c r="AZ124" s="66">
        <f t="shared" ca="1" si="33"/>
        <v>0</v>
      </c>
      <c r="BA124" s="24" t="str">
        <f t="shared" ca="1" si="34"/>
        <v/>
      </c>
      <c r="BB124" s="87" t="str">
        <f t="shared" si="35"/>
        <v/>
      </c>
    </row>
    <row r="125" spans="1:54" ht="15" x14ac:dyDescent="0.2">
      <c r="A125" s="7">
        <v>124</v>
      </c>
      <c r="B125" s="149" t="s">
        <v>3568</v>
      </c>
      <c r="C125" s="149" t="s">
        <v>3569</v>
      </c>
      <c r="D125" s="149" t="s">
        <v>3570</v>
      </c>
      <c r="E125" s="149" t="s">
        <v>326</v>
      </c>
      <c r="F125" s="158">
        <v>45607</v>
      </c>
      <c r="G125" s="149" t="s">
        <v>5347</v>
      </c>
      <c r="H125" s="149" t="s">
        <v>3571</v>
      </c>
      <c r="I125" s="149" t="s">
        <v>73</v>
      </c>
      <c r="J125" s="158">
        <v>45606</v>
      </c>
      <c r="K125" s="158" t="s">
        <v>5347</v>
      </c>
      <c r="L125" s="149" t="s">
        <v>5347</v>
      </c>
      <c r="M125" s="158">
        <v>45608</v>
      </c>
      <c r="N125" s="159">
        <v>0</v>
      </c>
      <c r="O125" s="159">
        <v>0</v>
      </c>
      <c r="P125" s="149" t="s">
        <v>5347</v>
      </c>
      <c r="Q125" s="160">
        <v>1</v>
      </c>
      <c r="R125" s="160">
        <v>1</v>
      </c>
      <c r="S125" s="160">
        <v>1</v>
      </c>
      <c r="T125" s="160">
        <v>0</v>
      </c>
      <c r="U125" s="161">
        <v>0</v>
      </c>
      <c r="V125" s="161">
        <v>0</v>
      </c>
      <c r="W125" s="149" t="s">
        <v>19</v>
      </c>
      <c r="X125" s="149" t="s">
        <v>5348</v>
      </c>
      <c r="Y125" s="149" t="s">
        <v>5347</v>
      </c>
      <c r="Z125" s="149" t="s">
        <v>386</v>
      </c>
      <c r="AA125" s="149" t="s">
        <v>5347</v>
      </c>
      <c r="AB125" s="149" t="s">
        <v>3572</v>
      </c>
      <c r="AC125" s="149" t="s">
        <v>5347</v>
      </c>
      <c r="AD125" s="159">
        <v>0</v>
      </c>
      <c r="AE125" s="185">
        <v>0</v>
      </c>
      <c r="AG125" t="s">
        <v>960</v>
      </c>
      <c r="AH125" s="46">
        <f t="shared" si="19"/>
        <v>2</v>
      </c>
      <c r="AI125" s="46" t="str">
        <f t="shared" si="20"/>
        <v>-</v>
      </c>
      <c r="AJ125" s="12"/>
      <c r="AK125" s="41" t="str">
        <f t="shared" si="21"/>
        <v>YES</v>
      </c>
      <c r="AL125" s="38">
        <f t="shared" si="22"/>
        <v>1</v>
      </c>
      <c r="AM125" s="26" t="str">
        <f t="shared" si="23"/>
        <v/>
      </c>
      <c r="AN125" s="89" t="str">
        <f t="shared" si="24"/>
        <v/>
      </c>
      <c r="AO125" s="35">
        <f t="shared" si="25"/>
        <v>0</v>
      </c>
      <c r="AP125" s="26" t="str">
        <f t="shared" si="26"/>
        <v>X</v>
      </c>
      <c r="AQ125" s="28">
        <f t="shared" si="36"/>
        <v>1</v>
      </c>
      <c r="AR125" s="25" t="str">
        <f t="shared" si="27"/>
        <v/>
      </c>
      <c r="AS125" s="25" t="str">
        <f t="shared" si="28"/>
        <v/>
      </c>
      <c r="AT125" s="25" t="str">
        <f t="shared" si="29"/>
        <v/>
      </c>
      <c r="AU125" s="25" t="str">
        <f t="shared" si="30"/>
        <v/>
      </c>
      <c r="AV125" s="25">
        <f t="shared" si="31"/>
        <v>11</v>
      </c>
      <c r="AW125" s="65">
        <f t="shared" si="37"/>
        <v>0</v>
      </c>
      <c r="AX125" s="23"/>
      <c r="AY125" s="24">
        <f t="shared" ca="1" si="32"/>
        <v>-527</v>
      </c>
      <c r="AZ125" s="66">
        <f t="shared" ca="1" si="33"/>
        <v>0</v>
      </c>
      <c r="BA125" s="24" t="str">
        <f t="shared" ca="1" si="34"/>
        <v/>
      </c>
      <c r="BB125" s="87" t="str">
        <f t="shared" si="35"/>
        <v/>
      </c>
    </row>
    <row r="126" spans="1:54" ht="15" x14ac:dyDescent="0.2">
      <c r="A126" s="7">
        <v>125</v>
      </c>
      <c r="B126" s="149" t="s">
        <v>3573</v>
      </c>
      <c r="C126" s="149" t="s">
        <v>3574</v>
      </c>
      <c r="D126" s="149" t="s">
        <v>3575</v>
      </c>
      <c r="E126" s="149" t="s">
        <v>325</v>
      </c>
      <c r="F126" s="158">
        <v>45607</v>
      </c>
      <c r="G126" s="149" t="s">
        <v>5347</v>
      </c>
      <c r="H126" s="149" t="s">
        <v>3571</v>
      </c>
      <c r="I126" s="149" t="s">
        <v>69</v>
      </c>
      <c r="J126" s="158">
        <v>45606</v>
      </c>
      <c r="K126" s="158" t="s">
        <v>5347</v>
      </c>
      <c r="L126" s="149" t="s">
        <v>5347</v>
      </c>
      <c r="M126" s="158">
        <v>45608</v>
      </c>
      <c r="N126" s="159">
        <v>0</v>
      </c>
      <c r="O126" s="159">
        <v>0</v>
      </c>
      <c r="P126" s="149" t="s">
        <v>5347</v>
      </c>
      <c r="Q126" s="160">
        <v>1</v>
      </c>
      <c r="R126" s="160">
        <v>1</v>
      </c>
      <c r="S126" s="160">
        <v>1</v>
      </c>
      <c r="T126" s="160">
        <v>0</v>
      </c>
      <c r="U126" s="161">
        <v>0</v>
      </c>
      <c r="V126" s="161">
        <v>0</v>
      </c>
      <c r="W126" s="149" t="s">
        <v>19</v>
      </c>
      <c r="X126" s="149" t="s">
        <v>5348</v>
      </c>
      <c r="Y126" s="149" t="s">
        <v>5347</v>
      </c>
      <c r="Z126" s="149" t="s">
        <v>386</v>
      </c>
      <c r="AA126" s="149" t="s">
        <v>5347</v>
      </c>
      <c r="AB126" s="149" t="s">
        <v>3576</v>
      </c>
      <c r="AC126" s="149" t="s">
        <v>5347</v>
      </c>
      <c r="AD126" s="159">
        <v>0</v>
      </c>
      <c r="AE126" s="185">
        <v>0</v>
      </c>
      <c r="AG126" t="s">
        <v>960</v>
      </c>
      <c r="AH126" s="46">
        <f t="shared" si="19"/>
        <v>2</v>
      </c>
      <c r="AI126" s="46" t="str">
        <f t="shared" si="20"/>
        <v>-</v>
      </c>
      <c r="AJ126" s="12"/>
      <c r="AK126" s="41" t="str">
        <f t="shared" si="21"/>
        <v>YES</v>
      </c>
      <c r="AL126" s="38">
        <f t="shared" si="22"/>
        <v>1</v>
      </c>
      <c r="AM126" s="26" t="str">
        <f t="shared" si="23"/>
        <v/>
      </c>
      <c r="AN126" s="89" t="str">
        <f t="shared" si="24"/>
        <v/>
      </c>
      <c r="AO126" s="35">
        <f t="shared" si="25"/>
        <v>0</v>
      </c>
      <c r="AP126" s="26" t="str">
        <f t="shared" si="26"/>
        <v>X</v>
      </c>
      <c r="AQ126" s="28">
        <f t="shared" si="36"/>
        <v>1</v>
      </c>
      <c r="AR126" s="25" t="str">
        <f t="shared" si="27"/>
        <v/>
      </c>
      <c r="AS126" s="25" t="str">
        <f t="shared" si="28"/>
        <v/>
      </c>
      <c r="AT126" s="25" t="str">
        <f t="shared" si="29"/>
        <v/>
      </c>
      <c r="AU126" s="25" t="str">
        <f t="shared" si="30"/>
        <v/>
      </c>
      <c r="AV126" s="25">
        <f t="shared" si="31"/>
        <v>11</v>
      </c>
      <c r="AW126" s="65">
        <f t="shared" si="37"/>
        <v>0</v>
      </c>
      <c r="AX126" s="23"/>
      <c r="AY126" s="24">
        <f t="shared" ca="1" si="32"/>
        <v>-527</v>
      </c>
      <c r="AZ126" s="66">
        <f t="shared" ca="1" si="33"/>
        <v>0</v>
      </c>
      <c r="BA126" s="24" t="str">
        <f t="shared" ca="1" si="34"/>
        <v/>
      </c>
      <c r="BB126" s="87" t="str">
        <f t="shared" si="35"/>
        <v/>
      </c>
    </row>
    <row r="127" spans="1:54" ht="15" x14ac:dyDescent="0.2">
      <c r="A127" s="7">
        <v>126</v>
      </c>
      <c r="B127" s="149" t="s">
        <v>3568</v>
      </c>
      <c r="C127" s="149" t="s">
        <v>3569</v>
      </c>
      <c r="D127" s="149" t="s">
        <v>3577</v>
      </c>
      <c r="E127" s="149" t="s">
        <v>325</v>
      </c>
      <c r="F127" s="158">
        <v>45608</v>
      </c>
      <c r="G127" s="149" t="s">
        <v>5347</v>
      </c>
      <c r="H127" s="149" t="s">
        <v>3571</v>
      </c>
      <c r="I127" s="149" t="s">
        <v>3578</v>
      </c>
      <c r="J127" s="158">
        <v>45606</v>
      </c>
      <c r="K127" s="158" t="s">
        <v>5347</v>
      </c>
      <c r="L127" s="149" t="s">
        <v>5347</v>
      </c>
      <c r="M127" s="158">
        <v>45609</v>
      </c>
      <c r="N127" s="159">
        <v>0</v>
      </c>
      <c r="O127" s="159">
        <v>0</v>
      </c>
      <c r="P127" s="149" t="s">
        <v>5347</v>
      </c>
      <c r="Q127" s="160">
        <v>3</v>
      </c>
      <c r="R127" s="160">
        <v>3</v>
      </c>
      <c r="S127" s="160">
        <v>3</v>
      </c>
      <c r="T127" s="160">
        <v>0</v>
      </c>
      <c r="U127" s="161">
        <v>0</v>
      </c>
      <c r="V127" s="161">
        <v>0</v>
      </c>
      <c r="W127" s="149" t="s">
        <v>19</v>
      </c>
      <c r="X127" s="149" t="s">
        <v>5348</v>
      </c>
      <c r="Y127" s="149" t="s">
        <v>5347</v>
      </c>
      <c r="Z127" s="149" t="s">
        <v>386</v>
      </c>
      <c r="AA127" s="149" t="s">
        <v>5347</v>
      </c>
      <c r="AB127" s="149" t="s">
        <v>3579</v>
      </c>
      <c r="AC127" s="149" t="s">
        <v>5347</v>
      </c>
      <c r="AD127" s="159">
        <v>0</v>
      </c>
      <c r="AE127" s="185">
        <v>0</v>
      </c>
      <c r="AG127" t="s">
        <v>1864</v>
      </c>
      <c r="AH127" s="46">
        <f t="shared" si="19"/>
        <v>3</v>
      </c>
      <c r="AI127" s="46" t="str">
        <f t="shared" si="20"/>
        <v>-</v>
      </c>
      <c r="AJ127" s="12"/>
      <c r="AK127" s="41" t="str">
        <f t="shared" si="21"/>
        <v>YES</v>
      </c>
      <c r="AL127" s="38">
        <f t="shared" si="22"/>
        <v>3</v>
      </c>
      <c r="AM127" s="26" t="str">
        <f t="shared" si="23"/>
        <v/>
      </c>
      <c r="AN127" s="89" t="str">
        <f t="shared" si="24"/>
        <v/>
      </c>
      <c r="AO127" s="35">
        <f t="shared" si="25"/>
        <v>0</v>
      </c>
      <c r="AP127" s="26" t="str">
        <f t="shared" si="26"/>
        <v>X</v>
      </c>
      <c r="AQ127" s="28">
        <f t="shared" si="36"/>
        <v>1</v>
      </c>
      <c r="AR127" s="25" t="str">
        <f t="shared" si="27"/>
        <v/>
      </c>
      <c r="AS127" s="25" t="str">
        <f t="shared" si="28"/>
        <v/>
      </c>
      <c r="AT127" s="25" t="str">
        <f t="shared" si="29"/>
        <v/>
      </c>
      <c r="AU127" s="25" t="str">
        <f t="shared" si="30"/>
        <v/>
      </c>
      <c r="AV127" s="25">
        <f t="shared" si="31"/>
        <v>11</v>
      </c>
      <c r="AW127" s="65">
        <f t="shared" si="37"/>
        <v>0</v>
      </c>
      <c r="AX127" s="23"/>
      <c r="AY127" s="24">
        <f t="shared" ca="1" si="32"/>
        <v>-526</v>
      </c>
      <c r="AZ127" s="66">
        <f t="shared" ca="1" si="33"/>
        <v>0</v>
      </c>
      <c r="BA127" s="24" t="str">
        <f t="shared" ca="1" si="34"/>
        <v/>
      </c>
      <c r="BB127" s="87" t="str">
        <f t="shared" si="35"/>
        <v/>
      </c>
    </row>
    <row r="128" spans="1:54" ht="15" x14ac:dyDescent="0.2">
      <c r="A128" s="7">
        <v>127</v>
      </c>
      <c r="B128" s="149" t="s">
        <v>3573</v>
      </c>
      <c r="C128" s="149" t="s">
        <v>3574</v>
      </c>
      <c r="D128" s="149" t="s">
        <v>3577</v>
      </c>
      <c r="E128" s="149" t="s">
        <v>326</v>
      </c>
      <c r="F128" s="158">
        <v>45608</v>
      </c>
      <c r="G128" s="149" t="s">
        <v>5347</v>
      </c>
      <c r="H128" s="149" t="s">
        <v>3571</v>
      </c>
      <c r="I128" s="149" t="s">
        <v>3580</v>
      </c>
      <c r="J128" s="158">
        <v>45606</v>
      </c>
      <c r="K128" s="158" t="s">
        <v>5347</v>
      </c>
      <c r="L128" s="149" t="s">
        <v>5347</v>
      </c>
      <c r="M128" s="158">
        <v>45609</v>
      </c>
      <c r="N128" s="159">
        <v>0</v>
      </c>
      <c r="O128" s="159">
        <v>0</v>
      </c>
      <c r="P128" s="149" t="s">
        <v>5347</v>
      </c>
      <c r="Q128" s="160">
        <v>1</v>
      </c>
      <c r="R128" s="160">
        <v>1</v>
      </c>
      <c r="S128" s="160">
        <v>1</v>
      </c>
      <c r="T128" s="160">
        <v>0</v>
      </c>
      <c r="U128" s="161">
        <v>0</v>
      </c>
      <c r="V128" s="161">
        <v>0</v>
      </c>
      <c r="W128" s="149" t="s">
        <v>19</v>
      </c>
      <c r="X128" s="149" t="s">
        <v>5348</v>
      </c>
      <c r="Y128" s="149" t="s">
        <v>5347</v>
      </c>
      <c r="Z128" s="149" t="s">
        <v>386</v>
      </c>
      <c r="AA128" s="149" t="s">
        <v>5347</v>
      </c>
      <c r="AB128" s="149" t="s">
        <v>3581</v>
      </c>
      <c r="AC128" s="149" t="s">
        <v>5347</v>
      </c>
      <c r="AD128" s="159">
        <v>0</v>
      </c>
      <c r="AE128" s="185">
        <v>0</v>
      </c>
      <c r="AG128" t="s">
        <v>1864</v>
      </c>
      <c r="AH128" s="46">
        <f t="shared" si="19"/>
        <v>3</v>
      </c>
      <c r="AI128" s="46" t="str">
        <f t="shared" si="20"/>
        <v>-</v>
      </c>
      <c r="AJ128" s="12"/>
      <c r="AK128" s="41" t="str">
        <f t="shared" si="21"/>
        <v>YES</v>
      </c>
      <c r="AL128" s="38">
        <f t="shared" si="22"/>
        <v>1</v>
      </c>
      <c r="AM128" s="26" t="str">
        <f t="shared" si="23"/>
        <v/>
      </c>
      <c r="AN128" s="89" t="str">
        <f t="shared" si="24"/>
        <v/>
      </c>
      <c r="AO128" s="35">
        <f t="shared" si="25"/>
        <v>0</v>
      </c>
      <c r="AP128" s="26" t="str">
        <f t="shared" si="26"/>
        <v>X</v>
      </c>
      <c r="AQ128" s="28">
        <f t="shared" si="36"/>
        <v>1</v>
      </c>
      <c r="AR128" s="25" t="str">
        <f t="shared" si="27"/>
        <v/>
      </c>
      <c r="AS128" s="25" t="str">
        <f t="shared" si="28"/>
        <v/>
      </c>
      <c r="AT128" s="25" t="str">
        <f t="shared" si="29"/>
        <v/>
      </c>
      <c r="AU128" s="25" t="str">
        <f t="shared" si="30"/>
        <v/>
      </c>
      <c r="AV128" s="25">
        <f t="shared" si="31"/>
        <v>11</v>
      </c>
      <c r="AW128" s="65">
        <f t="shared" si="37"/>
        <v>0</v>
      </c>
      <c r="AX128" s="23"/>
      <c r="AY128" s="24">
        <f t="shared" ca="1" si="32"/>
        <v>-526</v>
      </c>
      <c r="AZ128" s="66">
        <f t="shared" ca="1" si="33"/>
        <v>0</v>
      </c>
      <c r="BA128" s="24" t="str">
        <f t="shared" ca="1" si="34"/>
        <v/>
      </c>
      <c r="BB128" s="87" t="str">
        <f t="shared" si="35"/>
        <v/>
      </c>
    </row>
    <row r="129" spans="1:54" ht="15" x14ac:dyDescent="0.2">
      <c r="A129" s="7">
        <v>128</v>
      </c>
      <c r="B129" s="149" t="s">
        <v>3573</v>
      </c>
      <c r="C129" s="149" t="s">
        <v>3574</v>
      </c>
      <c r="D129" s="149" t="s">
        <v>3577</v>
      </c>
      <c r="E129" s="149" t="s">
        <v>329</v>
      </c>
      <c r="F129" s="158">
        <v>45608</v>
      </c>
      <c r="G129" s="149" t="s">
        <v>5347</v>
      </c>
      <c r="H129" s="149" t="s">
        <v>3571</v>
      </c>
      <c r="I129" s="149" t="s">
        <v>3582</v>
      </c>
      <c r="J129" s="158">
        <v>45606</v>
      </c>
      <c r="K129" s="158" t="s">
        <v>5347</v>
      </c>
      <c r="L129" s="149" t="s">
        <v>5347</v>
      </c>
      <c r="M129" s="158">
        <v>45609</v>
      </c>
      <c r="N129" s="159">
        <v>0</v>
      </c>
      <c r="O129" s="159">
        <v>0</v>
      </c>
      <c r="P129" s="149" t="s">
        <v>5347</v>
      </c>
      <c r="Q129" s="160">
        <v>1</v>
      </c>
      <c r="R129" s="160">
        <v>1</v>
      </c>
      <c r="S129" s="160">
        <v>1</v>
      </c>
      <c r="T129" s="160">
        <v>0</v>
      </c>
      <c r="U129" s="161">
        <v>0</v>
      </c>
      <c r="V129" s="161">
        <v>0</v>
      </c>
      <c r="W129" s="149" t="s">
        <v>19</v>
      </c>
      <c r="X129" s="149" t="s">
        <v>5348</v>
      </c>
      <c r="Y129" s="149" t="s">
        <v>5347</v>
      </c>
      <c r="Z129" s="149" t="s">
        <v>386</v>
      </c>
      <c r="AA129" s="149" t="s">
        <v>5347</v>
      </c>
      <c r="AB129" s="149" t="s">
        <v>3576</v>
      </c>
      <c r="AC129" s="149" t="s">
        <v>5347</v>
      </c>
      <c r="AD129" s="159">
        <v>0</v>
      </c>
      <c r="AE129" s="185">
        <v>0</v>
      </c>
      <c r="AG129" t="s">
        <v>1864</v>
      </c>
      <c r="AH129" s="46">
        <f t="shared" si="19"/>
        <v>3</v>
      </c>
      <c r="AI129" s="46" t="str">
        <f t="shared" si="20"/>
        <v>-</v>
      </c>
      <c r="AJ129" s="12"/>
      <c r="AK129" s="41" t="str">
        <f t="shared" si="21"/>
        <v>YES</v>
      </c>
      <c r="AL129" s="38">
        <f t="shared" si="22"/>
        <v>1</v>
      </c>
      <c r="AM129" s="26" t="str">
        <f t="shared" si="23"/>
        <v/>
      </c>
      <c r="AN129" s="89" t="str">
        <f t="shared" si="24"/>
        <v/>
      </c>
      <c r="AO129" s="35">
        <f t="shared" si="25"/>
        <v>0</v>
      </c>
      <c r="AP129" s="26" t="str">
        <f t="shared" si="26"/>
        <v>X</v>
      </c>
      <c r="AQ129" s="28">
        <f t="shared" si="36"/>
        <v>1</v>
      </c>
      <c r="AR129" s="25" t="str">
        <f t="shared" si="27"/>
        <v/>
      </c>
      <c r="AS129" s="25" t="str">
        <f t="shared" si="28"/>
        <v/>
      </c>
      <c r="AT129" s="25" t="str">
        <f t="shared" si="29"/>
        <v/>
      </c>
      <c r="AU129" s="25" t="str">
        <f t="shared" si="30"/>
        <v/>
      </c>
      <c r="AV129" s="25">
        <f t="shared" si="31"/>
        <v>11</v>
      </c>
      <c r="AW129" s="65">
        <f t="shared" si="37"/>
        <v>0</v>
      </c>
      <c r="AX129" s="23"/>
      <c r="AY129" s="24">
        <f t="shared" ca="1" si="32"/>
        <v>-526</v>
      </c>
      <c r="AZ129" s="66">
        <f t="shared" ca="1" si="33"/>
        <v>0</v>
      </c>
      <c r="BA129" s="24" t="str">
        <f t="shared" ca="1" si="34"/>
        <v/>
      </c>
      <c r="BB129" s="87" t="str">
        <f t="shared" si="35"/>
        <v/>
      </c>
    </row>
    <row r="130" spans="1:54" ht="15" x14ac:dyDescent="0.2">
      <c r="A130" s="7">
        <v>129</v>
      </c>
      <c r="B130" s="149" t="s">
        <v>3573</v>
      </c>
      <c r="C130" s="149" t="s">
        <v>3583</v>
      </c>
      <c r="D130" s="149" t="s">
        <v>3577</v>
      </c>
      <c r="E130" s="149" t="s">
        <v>327</v>
      </c>
      <c r="F130" s="158">
        <v>45608</v>
      </c>
      <c r="G130" s="149" t="s">
        <v>5347</v>
      </c>
      <c r="H130" s="149" t="s">
        <v>3571</v>
      </c>
      <c r="I130" s="149" t="s">
        <v>3584</v>
      </c>
      <c r="J130" s="158">
        <v>45606</v>
      </c>
      <c r="K130" s="158" t="s">
        <v>5347</v>
      </c>
      <c r="L130" s="149" t="s">
        <v>5347</v>
      </c>
      <c r="M130" s="158">
        <v>45609</v>
      </c>
      <c r="N130" s="159">
        <v>0</v>
      </c>
      <c r="O130" s="159">
        <v>0</v>
      </c>
      <c r="P130" s="149" t="s">
        <v>5347</v>
      </c>
      <c r="Q130" s="160">
        <v>2</v>
      </c>
      <c r="R130" s="160">
        <v>2</v>
      </c>
      <c r="S130" s="160">
        <v>2</v>
      </c>
      <c r="T130" s="160">
        <v>0</v>
      </c>
      <c r="U130" s="161">
        <v>0</v>
      </c>
      <c r="V130" s="161">
        <v>0</v>
      </c>
      <c r="W130" s="149" t="s">
        <v>19</v>
      </c>
      <c r="X130" s="149" t="s">
        <v>5348</v>
      </c>
      <c r="Y130" s="149" t="s">
        <v>5347</v>
      </c>
      <c r="Z130" s="149" t="s">
        <v>386</v>
      </c>
      <c r="AA130" s="149" t="s">
        <v>5347</v>
      </c>
      <c r="AB130" s="149" t="s">
        <v>3585</v>
      </c>
      <c r="AC130" s="149" t="s">
        <v>5347</v>
      </c>
      <c r="AD130" s="159">
        <v>0</v>
      </c>
      <c r="AE130" s="185">
        <v>0</v>
      </c>
      <c r="AG130" t="s">
        <v>1864</v>
      </c>
      <c r="AH130" s="46">
        <f t="shared" ref="AH130:AH193" si="38">IF(M130=0,"-",M130-J130)</f>
        <v>3</v>
      </c>
      <c r="AI130" s="46" t="str">
        <f t="shared" ref="AI130:AI193" si="39">IF(AND(S130=0,M130&gt;0,L130=0),IF(AH130&gt;=120,"VERY HIGH",IF(AH130&gt;=90,"HIGH",IF(AH130&gt;=60,"MEDIUM",IF(AH130&lt;60,"LOW")))),"-")</f>
        <v>-</v>
      </c>
      <c r="AJ130" s="12"/>
      <c r="AK130" s="41" t="str">
        <f t="shared" ref="AK130:AK193" si="40">IF(AND(W130="X",M130&lt;=$AJ$2),"YES","")</f>
        <v>YES</v>
      </c>
      <c r="AL130" s="38">
        <f t="shared" ref="AL130:AL193" si="41">IF(AND(W130="X",M130&lt;=$AJ$2),S130,"")</f>
        <v>2</v>
      </c>
      <c r="AM130" s="26" t="str">
        <f t="shared" ref="AM130:AM193" si="42">IF(AND(W130="X",M130&gt;$AJ$2),"YES","")</f>
        <v/>
      </c>
      <c r="AN130" s="89" t="str">
        <f t="shared" ref="AN130:AN193" si="43">IF(AND(W130="X",M130&gt;$AJ$2),S130,"")</f>
        <v/>
      </c>
      <c r="AO130" s="35">
        <f t="shared" ref="AO130:AO193" si="44">IF(AND(W130="",M130&gt;0,$AJ$2&gt;M130,L130=""),1,0)</f>
        <v>0</v>
      </c>
      <c r="AP130" s="26" t="str">
        <f t="shared" ref="AP130:AP193" si="45">IF(AND(AK130="YES",W130="X"),"X","")</f>
        <v>X</v>
      </c>
      <c r="AQ130" s="28">
        <f t="shared" si="36"/>
        <v>1</v>
      </c>
      <c r="AR130" s="25" t="str">
        <f t="shared" ref="AR130:AR193" si="46">IF(AND(T130&gt;0,L130=""),H130,"")</f>
        <v/>
      </c>
      <c r="AS130" s="25" t="str">
        <f t="shared" ref="AS130:AS193" si="47">IF(AND(D130&gt;0,H130=0,G130=""),1,"")</f>
        <v/>
      </c>
      <c r="AT130" s="25" t="str">
        <f t="shared" ref="AT130:AT193" si="48">IF(G130="BLOQ",1,"")</f>
        <v/>
      </c>
      <c r="AU130" s="25" t="str">
        <f t="shared" ref="AU130:AU193" si="49">IF(L130="BLOQ",1,"")</f>
        <v/>
      </c>
      <c r="AV130" s="25">
        <f t="shared" ref="AV130:AV193" si="50">MONTH(F130)</f>
        <v>11</v>
      </c>
      <c r="AW130" s="65">
        <f t="shared" si="37"/>
        <v>0</v>
      </c>
      <c r="AX130" s="23"/>
      <c r="AY130" s="24">
        <f t="shared" ref="AY130:AY193" ca="1" si="51">IF(M130=0,"",M130-$AX$2)</f>
        <v>-526</v>
      </c>
      <c r="AZ130" s="66">
        <f t="shared" ref="AZ130:AZ193" ca="1" si="52">IF(AND(W130="",AY130&gt;0,AY130&lt;15),1,0)</f>
        <v>0</v>
      </c>
      <c r="BA130" s="24" t="str">
        <f t="shared" ref="BA130:BA193" ca="1" si="53">IF(AND(W130="",AY130&gt;0,AY130&lt;15),T130,"")</f>
        <v/>
      </c>
      <c r="BB130" s="87" t="str">
        <f t="shared" ref="BB130:BB193" si="54">IF(R130&lt;Q130,"X","")</f>
        <v/>
      </c>
    </row>
    <row r="131" spans="1:54" ht="15" x14ac:dyDescent="0.2">
      <c r="A131" s="7">
        <v>130</v>
      </c>
      <c r="B131" s="149" t="s">
        <v>788</v>
      </c>
      <c r="C131" s="149" t="s">
        <v>3586</v>
      </c>
      <c r="D131" s="149" t="s">
        <v>3587</v>
      </c>
      <c r="E131" s="149" t="s">
        <v>325</v>
      </c>
      <c r="F131" s="158">
        <v>45610</v>
      </c>
      <c r="G131" s="149" t="s">
        <v>5347</v>
      </c>
      <c r="H131" s="149" t="s">
        <v>3571</v>
      </c>
      <c r="I131" s="149" t="s">
        <v>3649</v>
      </c>
      <c r="J131" s="158">
        <v>45606</v>
      </c>
      <c r="K131" s="158" t="s">
        <v>5347</v>
      </c>
      <c r="L131" s="149" t="s">
        <v>5347</v>
      </c>
      <c r="M131" s="158">
        <v>45611</v>
      </c>
      <c r="N131" s="159">
        <v>0</v>
      </c>
      <c r="O131" s="159">
        <v>0</v>
      </c>
      <c r="P131" s="149" t="s">
        <v>5347</v>
      </c>
      <c r="Q131" s="160">
        <v>100</v>
      </c>
      <c r="R131" s="160">
        <v>100</v>
      </c>
      <c r="S131" s="160">
        <v>100</v>
      </c>
      <c r="T131" s="160">
        <v>0</v>
      </c>
      <c r="U131" s="161">
        <v>0</v>
      </c>
      <c r="V131" s="161">
        <v>0</v>
      </c>
      <c r="W131" s="149" t="s">
        <v>19</v>
      </c>
      <c r="X131" s="149" t="s">
        <v>5348</v>
      </c>
      <c r="Y131" s="149" t="s">
        <v>5347</v>
      </c>
      <c r="Z131" s="149" t="s">
        <v>386</v>
      </c>
      <c r="AA131" s="149" t="s">
        <v>5347</v>
      </c>
      <c r="AB131" s="149" t="s">
        <v>3650</v>
      </c>
      <c r="AC131" s="149" t="s">
        <v>5347</v>
      </c>
      <c r="AD131" s="159">
        <v>0</v>
      </c>
      <c r="AE131" s="185">
        <v>0</v>
      </c>
      <c r="AG131" t="s">
        <v>960</v>
      </c>
      <c r="AH131" s="46">
        <f t="shared" si="38"/>
        <v>5</v>
      </c>
      <c r="AI131" s="46" t="str">
        <f t="shared" si="39"/>
        <v>-</v>
      </c>
      <c r="AJ131" s="12"/>
      <c r="AK131" s="41" t="str">
        <f t="shared" si="40"/>
        <v>YES</v>
      </c>
      <c r="AL131" s="38">
        <f t="shared" si="41"/>
        <v>100</v>
      </c>
      <c r="AM131" s="26" t="str">
        <f t="shared" si="42"/>
        <v/>
      </c>
      <c r="AN131" s="89" t="str">
        <f t="shared" si="43"/>
        <v/>
      </c>
      <c r="AO131" s="35">
        <f t="shared" si="44"/>
        <v>0</v>
      </c>
      <c r="AP131" s="26" t="str">
        <f t="shared" si="45"/>
        <v>X</v>
      </c>
      <c r="AQ131" s="28">
        <f t="shared" ref="AQ131:AQ194" si="55">IF(AP131="X",100%,0%)</f>
        <v>1</v>
      </c>
      <c r="AR131" s="25" t="str">
        <f t="shared" si="46"/>
        <v/>
      </c>
      <c r="AS131" s="25" t="str">
        <f t="shared" si="47"/>
        <v/>
      </c>
      <c r="AT131" s="25" t="str">
        <f t="shared" si="48"/>
        <v/>
      </c>
      <c r="AU131" s="25" t="str">
        <f t="shared" si="49"/>
        <v/>
      </c>
      <c r="AV131" s="25">
        <f t="shared" si="50"/>
        <v>11</v>
      </c>
      <c r="AW131" s="65">
        <f t="shared" ref="AW131:AW194" si="56">IF(AP131="",100%,0%)</f>
        <v>0</v>
      </c>
      <c r="AX131" s="23"/>
      <c r="AY131" s="24">
        <f t="shared" ca="1" si="51"/>
        <v>-524</v>
      </c>
      <c r="AZ131" s="66">
        <f t="shared" ca="1" si="52"/>
        <v>0</v>
      </c>
      <c r="BA131" s="24" t="str">
        <f t="shared" ca="1" si="53"/>
        <v/>
      </c>
      <c r="BB131" s="87" t="str">
        <f t="shared" si="54"/>
        <v/>
      </c>
    </row>
    <row r="132" spans="1:54" ht="15" x14ac:dyDescent="0.2">
      <c r="A132" s="7">
        <v>131</v>
      </c>
      <c r="B132" s="149" t="s">
        <v>3588</v>
      </c>
      <c r="C132" s="149" t="s">
        <v>3589</v>
      </c>
      <c r="D132" s="149" t="s">
        <v>3590</v>
      </c>
      <c r="E132" s="149" t="s">
        <v>325</v>
      </c>
      <c r="F132" s="158">
        <v>45610</v>
      </c>
      <c r="G132" s="149" t="s">
        <v>5347</v>
      </c>
      <c r="H132" s="149" t="s">
        <v>3571</v>
      </c>
      <c r="I132" s="149" t="s">
        <v>3651</v>
      </c>
      <c r="J132" s="158">
        <v>45606</v>
      </c>
      <c r="K132" s="158" t="s">
        <v>5347</v>
      </c>
      <c r="L132" s="149" t="s">
        <v>5347</v>
      </c>
      <c r="M132" s="158">
        <v>45611</v>
      </c>
      <c r="N132" s="159">
        <v>0</v>
      </c>
      <c r="O132" s="159">
        <v>0</v>
      </c>
      <c r="P132" s="149" t="s">
        <v>5347</v>
      </c>
      <c r="Q132" s="160">
        <v>1</v>
      </c>
      <c r="R132" s="160">
        <v>1</v>
      </c>
      <c r="S132" s="160">
        <v>1</v>
      </c>
      <c r="T132" s="160">
        <v>0</v>
      </c>
      <c r="U132" s="161">
        <v>0</v>
      </c>
      <c r="V132" s="161">
        <v>0</v>
      </c>
      <c r="W132" s="149" t="s">
        <v>19</v>
      </c>
      <c r="X132" s="149" t="s">
        <v>5348</v>
      </c>
      <c r="Y132" s="149" t="s">
        <v>5347</v>
      </c>
      <c r="Z132" s="149" t="s">
        <v>386</v>
      </c>
      <c r="AA132" s="149" t="s">
        <v>5347</v>
      </c>
      <c r="AB132" s="149" t="s">
        <v>3652</v>
      </c>
      <c r="AC132" s="149" t="s">
        <v>5347</v>
      </c>
      <c r="AD132" s="159">
        <v>0</v>
      </c>
      <c r="AE132" s="185">
        <v>0</v>
      </c>
      <c r="AG132" t="s">
        <v>1334</v>
      </c>
      <c r="AH132" s="46">
        <f t="shared" si="38"/>
        <v>5</v>
      </c>
      <c r="AI132" s="46" t="str">
        <f t="shared" si="39"/>
        <v>-</v>
      </c>
      <c r="AJ132" s="12"/>
      <c r="AK132" s="41" t="str">
        <f t="shared" si="40"/>
        <v>YES</v>
      </c>
      <c r="AL132" s="38">
        <f t="shared" si="41"/>
        <v>1</v>
      </c>
      <c r="AM132" s="26" t="str">
        <f t="shared" si="42"/>
        <v/>
      </c>
      <c r="AN132" s="89" t="str">
        <f t="shared" si="43"/>
        <v/>
      </c>
      <c r="AO132" s="35">
        <f t="shared" si="44"/>
        <v>0</v>
      </c>
      <c r="AP132" s="26" t="str">
        <f t="shared" si="45"/>
        <v>X</v>
      </c>
      <c r="AQ132" s="28">
        <f t="shared" si="55"/>
        <v>1</v>
      </c>
      <c r="AR132" s="25" t="str">
        <f t="shared" si="46"/>
        <v/>
      </c>
      <c r="AS132" s="25" t="str">
        <f t="shared" si="47"/>
        <v/>
      </c>
      <c r="AT132" s="25" t="str">
        <f t="shared" si="48"/>
        <v/>
      </c>
      <c r="AU132" s="25" t="str">
        <f t="shared" si="49"/>
        <v/>
      </c>
      <c r="AV132" s="25">
        <f t="shared" si="50"/>
        <v>11</v>
      </c>
      <c r="AW132" s="65">
        <f t="shared" si="56"/>
        <v>0</v>
      </c>
      <c r="AX132" s="23"/>
      <c r="AY132" s="24">
        <f t="shared" ca="1" si="51"/>
        <v>-524</v>
      </c>
      <c r="AZ132" s="66">
        <f t="shared" ca="1" si="52"/>
        <v>0</v>
      </c>
      <c r="BA132" s="24" t="str">
        <f t="shared" ca="1" si="53"/>
        <v/>
      </c>
      <c r="BB132" s="87" t="str">
        <f t="shared" si="54"/>
        <v/>
      </c>
    </row>
    <row r="133" spans="1:54" ht="15" x14ac:dyDescent="0.2">
      <c r="A133" s="7">
        <v>132</v>
      </c>
      <c r="B133" s="149" t="s">
        <v>3591</v>
      </c>
      <c r="C133" s="149" t="s">
        <v>3592</v>
      </c>
      <c r="D133" s="149" t="s">
        <v>3590</v>
      </c>
      <c r="E133" s="149" t="s">
        <v>326</v>
      </c>
      <c r="F133" s="158">
        <v>45610</v>
      </c>
      <c r="G133" s="149" t="s">
        <v>5347</v>
      </c>
      <c r="H133" s="149" t="s">
        <v>3571</v>
      </c>
      <c r="I133" s="149" t="s">
        <v>3653</v>
      </c>
      <c r="J133" s="158">
        <v>45606</v>
      </c>
      <c r="K133" s="158" t="s">
        <v>5347</v>
      </c>
      <c r="L133" s="149" t="s">
        <v>5347</v>
      </c>
      <c r="M133" s="158">
        <v>45611</v>
      </c>
      <c r="N133" s="159">
        <v>0</v>
      </c>
      <c r="O133" s="159">
        <v>0</v>
      </c>
      <c r="P133" s="149" t="s">
        <v>5347</v>
      </c>
      <c r="Q133" s="160">
        <v>1</v>
      </c>
      <c r="R133" s="160">
        <v>1</v>
      </c>
      <c r="S133" s="160">
        <v>1</v>
      </c>
      <c r="T133" s="160">
        <v>0</v>
      </c>
      <c r="U133" s="161">
        <v>0</v>
      </c>
      <c r="V133" s="161">
        <v>0</v>
      </c>
      <c r="W133" s="149" t="s">
        <v>19</v>
      </c>
      <c r="X133" s="149" t="s">
        <v>5348</v>
      </c>
      <c r="Y133" s="149" t="s">
        <v>5347</v>
      </c>
      <c r="Z133" s="149" t="s">
        <v>386</v>
      </c>
      <c r="AA133" s="149" t="s">
        <v>5347</v>
      </c>
      <c r="AB133" s="149" t="s">
        <v>3654</v>
      </c>
      <c r="AC133" s="149" t="s">
        <v>5347</v>
      </c>
      <c r="AD133" s="159">
        <v>0</v>
      </c>
      <c r="AE133" s="185">
        <v>0</v>
      </c>
      <c r="AG133" t="s">
        <v>1334</v>
      </c>
      <c r="AH133" s="46">
        <f t="shared" si="38"/>
        <v>5</v>
      </c>
      <c r="AI133" s="46" t="str">
        <f t="shared" si="39"/>
        <v>-</v>
      </c>
      <c r="AJ133" s="12"/>
      <c r="AK133" s="41" t="str">
        <f t="shared" si="40"/>
        <v>YES</v>
      </c>
      <c r="AL133" s="38">
        <f t="shared" si="41"/>
        <v>1</v>
      </c>
      <c r="AM133" s="26" t="str">
        <f t="shared" si="42"/>
        <v/>
      </c>
      <c r="AN133" s="89" t="str">
        <f t="shared" si="43"/>
        <v/>
      </c>
      <c r="AO133" s="35">
        <f t="shared" si="44"/>
        <v>0</v>
      </c>
      <c r="AP133" s="26" t="str">
        <f t="shared" si="45"/>
        <v>X</v>
      </c>
      <c r="AQ133" s="28">
        <f t="shared" si="55"/>
        <v>1</v>
      </c>
      <c r="AR133" s="25" t="str">
        <f t="shared" si="46"/>
        <v/>
      </c>
      <c r="AS133" s="25" t="str">
        <f t="shared" si="47"/>
        <v/>
      </c>
      <c r="AT133" s="25" t="str">
        <f t="shared" si="48"/>
        <v/>
      </c>
      <c r="AU133" s="25" t="str">
        <f t="shared" si="49"/>
        <v/>
      </c>
      <c r="AV133" s="25">
        <f t="shared" si="50"/>
        <v>11</v>
      </c>
      <c r="AW133" s="65">
        <f t="shared" si="56"/>
        <v>0</v>
      </c>
      <c r="AX133" s="23"/>
      <c r="AY133" s="24">
        <f t="shared" ca="1" si="51"/>
        <v>-524</v>
      </c>
      <c r="AZ133" s="66">
        <f t="shared" ca="1" si="52"/>
        <v>0</v>
      </c>
      <c r="BA133" s="24" t="str">
        <f t="shared" ca="1" si="53"/>
        <v/>
      </c>
      <c r="BB133" s="87" t="str">
        <f t="shared" si="54"/>
        <v/>
      </c>
    </row>
    <row r="134" spans="1:54" ht="15" x14ac:dyDescent="0.2">
      <c r="A134" s="7">
        <v>133</v>
      </c>
      <c r="B134" s="149" t="s">
        <v>3593</v>
      </c>
      <c r="C134" s="149" t="s">
        <v>3594</v>
      </c>
      <c r="D134" s="149" t="s">
        <v>3590</v>
      </c>
      <c r="E134" s="149" t="s">
        <v>329</v>
      </c>
      <c r="F134" s="158">
        <v>45610</v>
      </c>
      <c r="G134" s="149" t="s">
        <v>5347</v>
      </c>
      <c r="H134" s="149" t="s">
        <v>3571</v>
      </c>
      <c r="I134" s="149" t="s">
        <v>3655</v>
      </c>
      <c r="J134" s="158">
        <v>45606</v>
      </c>
      <c r="K134" s="158" t="s">
        <v>5347</v>
      </c>
      <c r="L134" s="149" t="s">
        <v>5347</v>
      </c>
      <c r="M134" s="158">
        <v>45611</v>
      </c>
      <c r="N134" s="159">
        <v>0</v>
      </c>
      <c r="O134" s="159">
        <v>0</v>
      </c>
      <c r="P134" s="149" t="s">
        <v>5347</v>
      </c>
      <c r="Q134" s="160">
        <v>1</v>
      </c>
      <c r="R134" s="160">
        <v>1</v>
      </c>
      <c r="S134" s="160">
        <v>1</v>
      </c>
      <c r="T134" s="160">
        <v>0</v>
      </c>
      <c r="U134" s="161">
        <v>0</v>
      </c>
      <c r="V134" s="161">
        <v>0</v>
      </c>
      <c r="W134" s="149" t="s">
        <v>19</v>
      </c>
      <c r="X134" s="149" t="s">
        <v>5348</v>
      </c>
      <c r="Y134" s="149" t="s">
        <v>5347</v>
      </c>
      <c r="Z134" s="149" t="s">
        <v>386</v>
      </c>
      <c r="AA134" s="149" t="s">
        <v>5347</v>
      </c>
      <c r="AB134" s="149" t="s">
        <v>3656</v>
      </c>
      <c r="AC134" s="149" t="s">
        <v>5347</v>
      </c>
      <c r="AD134" s="159">
        <v>0</v>
      </c>
      <c r="AE134" s="185">
        <v>0</v>
      </c>
      <c r="AG134" t="s">
        <v>1334</v>
      </c>
      <c r="AH134" s="46">
        <f t="shared" si="38"/>
        <v>5</v>
      </c>
      <c r="AI134" s="46" t="str">
        <f t="shared" si="39"/>
        <v>-</v>
      </c>
      <c r="AJ134" s="12"/>
      <c r="AK134" s="41" t="str">
        <f t="shared" si="40"/>
        <v>YES</v>
      </c>
      <c r="AL134" s="38">
        <f t="shared" si="41"/>
        <v>1</v>
      </c>
      <c r="AM134" s="26" t="str">
        <f t="shared" si="42"/>
        <v/>
      </c>
      <c r="AN134" s="89" t="str">
        <f t="shared" si="43"/>
        <v/>
      </c>
      <c r="AO134" s="35">
        <f t="shared" si="44"/>
        <v>0</v>
      </c>
      <c r="AP134" s="26" t="str">
        <f t="shared" si="45"/>
        <v>X</v>
      </c>
      <c r="AQ134" s="28">
        <f t="shared" si="55"/>
        <v>1</v>
      </c>
      <c r="AR134" s="25" t="str">
        <f t="shared" si="46"/>
        <v/>
      </c>
      <c r="AS134" s="25" t="str">
        <f t="shared" si="47"/>
        <v/>
      </c>
      <c r="AT134" s="25" t="str">
        <f t="shared" si="48"/>
        <v/>
      </c>
      <c r="AU134" s="25" t="str">
        <f t="shared" si="49"/>
        <v/>
      </c>
      <c r="AV134" s="25">
        <f t="shared" si="50"/>
        <v>11</v>
      </c>
      <c r="AW134" s="65">
        <f t="shared" si="56"/>
        <v>0</v>
      </c>
      <c r="AX134" s="23"/>
      <c r="AY134" s="24">
        <f t="shared" ca="1" si="51"/>
        <v>-524</v>
      </c>
      <c r="AZ134" s="66">
        <f t="shared" ca="1" si="52"/>
        <v>0</v>
      </c>
      <c r="BA134" s="24" t="str">
        <f t="shared" ca="1" si="53"/>
        <v/>
      </c>
      <c r="BB134" s="87" t="str">
        <f t="shared" si="54"/>
        <v/>
      </c>
    </row>
    <row r="135" spans="1:54" ht="15" x14ac:dyDescent="0.2">
      <c r="A135" s="7">
        <v>134</v>
      </c>
      <c r="B135" s="149" t="s">
        <v>3593</v>
      </c>
      <c r="C135" s="149" t="s">
        <v>3594</v>
      </c>
      <c r="D135" s="149" t="s">
        <v>3590</v>
      </c>
      <c r="E135" s="149" t="s">
        <v>327</v>
      </c>
      <c r="F135" s="158">
        <v>45610</v>
      </c>
      <c r="G135" s="149" t="s">
        <v>5347</v>
      </c>
      <c r="H135" s="149" t="s">
        <v>3571</v>
      </c>
      <c r="I135" s="149" t="s">
        <v>3657</v>
      </c>
      <c r="J135" s="158">
        <v>45606</v>
      </c>
      <c r="K135" s="158" t="s">
        <v>5347</v>
      </c>
      <c r="L135" s="149" t="s">
        <v>5347</v>
      </c>
      <c r="M135" s="158">
        <v>45611</v>
      </c>
      <c r="N135" s="159">
        <v>0</v>
      </c>
      <c r="O135" s="159">
        <v>0</v>
      </c>
      <c r="P135" s="149" t="s">
        <v>5347</v>
      </c>
      <c r="Q135" s="160">
        <v>4</v>
      </c>
      <c r="R135" s="160">
        <v>4</v>
      </c>
      <c r="S135" s="160">
        <v>4</v>
      </c>
      <c r="T135" s="160">
        <v>0</v>
      </c>
      <c r="U135" s="161">
        <v>0</v>
      </c>
      <c r="V135" s="161">
        <v>0</v>
      </c>
      <c r="W135" s="149" t="s">
        <v>19</v>
      </c>
      <c r="X135" s="149" t="s">
        <v>5348</v>
      </c>
      <c r="Y135" s="149" t="s">
        <v>5347</v>
      </c>
      <c r="Z135" s="149" t="s">
        <v>386</v>
      </c>
      <c r="AA135" s="149" t="s">
        <v>5347</v>
      </c>
      <c r="AB135" s="149" t="s">
        <v>3658</v>
      </c>
      <c r="AC135" s="149" t="s">
        <v>5347</v>
      </c>
      <c r="AD135" s="159">
        <v>0</v>
      </c>
      <c r="AE135" s="185">
        <v>0</v>
      </c>
      <c r="AG135" t="s">
        <v>1334</v>
      </c>
      <c r="AH135" s="46">
        <f t="shared" si="38"/>
        <v>5</v>
      </c>
      <c r="AI135" s="46" t="str">
        <f t="shared" si="39"/>
        <v>-</v>
      </c>
      <c r="AJ135" s="12"/>
      <c r="AK135" s="41" t="str">
        <f t="shared" si="40"/>
        <v>YES</v>
      </c>
      <c r="AL135" s="38">
        <f t="shared" si="41"/>
        <v>4</v>
      </c>
      <c r="AM135" s="26" t="str">
        <f t="shared" si="42"/>
        <v/>
      </c>
      <c r="AN135" s="89" t="str">
        <f t="shared" si="43"/>
        <v/>
      </c>
      <c r="AO135" s="35">
        <f t="shared" si="44"/>
        <v>0</v>
      </c>
      <c r="AP135" s="26" t="str">
        <f t="shared" si="45"/>
        <v>X</v>
      </c>
      <c r="AQ135" s="28">
        <f t="shared" si="55"/>
        <v>1</v>
      </c>
      <c r="AR135" s="25" t="str">
        <f t="shared" si="46"/>
        <v/>
      </c>
      <c r="AS135" s="25" t="str">
        <f t="shared" si="47"/>
        <v/>
      </c>
      <c r="AT135" s="25" t="str">
        <f t="shared" si="48"/>
        <v/>
      </c>
      <c r="AU135" s="25" t="str">
        <f t="shared" si="49"/>
        <v/>
      </c>
      <c r="AV135" s="25">
        <f t="shared" si="50"/>
        <v>11</v>
      </c>
      <c r="AW135" s="65">
        <f t="shared" si="56"/>
        <v>0</v>
      </c>
      <c r="AX135" s="23"/>
      <c r="AY135" s="24">
        <f t="shared" ca="1" si="51"/>
        <v>-524</v>
      </c>
      <c r="AZ135" s="66">
        <f t="shared" ca="1" si="52"/>
        <v>0</v>
      </c>
      <c r="BA135" s="24" t="str">
        <f t="shared" ca="1" si="53"/>
        <v/>
      </c>
      <c r="BB135" s="87" t="str">
        <f t="shared" si="54"/>
        <v/>
      </c>
    </row>
    <row r="136" spans="1:54" ht="15" x14ac:dyDescent="0.2">
      <c r="A136" s="7">
        <v>135</v>
      </c>
      <c r="B136" s="149" t="s">
        <v>3435</v>
      </c>
      <c r="C136" s="149" t="s">
        <v>3436</v>
      </c>
      <c r="D136" s="149" t="s">
        <v>3659</v>
      </c>
      <c r="E136" s="149" t="s">
        <v>325</v>
      </c>
      <c r="F136" s="158">
        <v>45611</v>
      </c>
      <c r="G136" s="149" t="s">
        <v>5347</v>
      </c>
      <c r="H136" s="149" t="s">
        <v>3571</v>
      </c>
      <c r="I136" s="149" t="s">
        <v>3660</v>
      </c>
      <c r="J136" s="158">
        <v>45606</v>
      </c>
      <c r="K136" s="158" t="s">
        <v>5347</v>
      </c>
      <c r="L136" s="149" t="s">
        <v>5347</v>
      </c>
      <c r="M136" s="158">
        <v>45612</v>
      </c>
      <c r="N136" s="159">
        <v>0</v>
      </c>
      <c r="O136" s="159">
        <v>0</v>
      </c>
      <c r="P136" s="149" t="s">
        <v>5347</v>
      </c>
      <c r="Q136" s="160">
        <v>1</v>
      </c>
      <c r="R136" s="160">
        <v>1</v>
      </c>
      <c r="S136" s="160">
        <v>1</v>
      </c>
      <c r="T136" s="160">
        <v>0</v>
      </c>
      <c r="U136" s="161">
        <v>0</v>
      </c>
      <c r="V136" s="161">
        <v>0</v>
      </c>
      <c r="W136" s="149" t="s">
        <v>19</v>
      </c>
      <c r="X136" s="149" t="s">
        <v>5348</v>
      </c>
      <c r="Y136" s="149" t="s">
        <v>5347</v>
      </c>
      <c r="Z136" s="149" t="s">
        <v>386</v>
      </c>
      <c r="AA136" s="149" t="s">
        <v>5347</v>
      </c>
      <c r="AB136" s="149" t="s">
        <v>3439</v>
      </c>
      <c r="AC136" s="149" t="s">
        <v>5347</v>
      </c>
      <c r="AD136" s="159">
        <v>0</v>
      </c>
      <c r="AE136" s="185">
        <v>0</v>
      </c>
      <c r="AG136" t="s">
        <v>960</v>
      </c>
      <c r="AH136" s="46">
        <f t="shared" si="38"/>
        <v>6</v>
      </c>
      <c r="AI136" s="46" t="str">
        <f t="shared" si="39"/>
        <v>-</v>
      </c>
      <c r="AJ136" s="12"/>
      <c r="AK136" s="41" t="str">
        <f t="shared" si="40"/>
        <v>YES</v>
      </c>
      <c r="AL136" s="38">
        <f t="shared" si="41"/>
        <v>1</v>
      </c>
      <c r="AM136" s="26" t="str">
        <f t="shared" si="42"/>
        <v/>
      </c>
      <c r="AN136" s="89" t="str">
        <f t="shared" si="43"/>
        <v/>
      </c>
      <c r="AO136" s="35">
        <f t="shared" si="44"/>
        <v>0</v>
      </c>
      <c r="AP136" s="26" t="str">
        <f t="shared" si="45"/>
        <v>X</v>
      </c>
      <c r="AQ136" s="28">
        <f t="shared" si="55"/>
        <v>1</v>
      </c>
      <c r="AR136" s="25" t="str">
        <f t="shared" si="46"/>
        <v/>
      </c>
      <c r="AS136" s="25" t="str">
        <f t="shared" si="47"/>
        <v/>
      </c>
      <c r="AT136" s="25" t="str">
        <f t="shared" si="48"/>
        <v/>
      </c>
      <c r="AU136" s="25" t="str">
        <f t="shared" si="49"/>
        <v/>
      </c>
      <c r="AV136" s="25">
        <f t="shared" si="50"/>
        <v>11</v>
      </c>
      <c r="AW136" s="65">
        <f t="shared" si="56"/>
        <v>0</v>
      </c>
      <c r="AX136" s="23"/>
      <c r="AY136" s="24">
        <f t="shared" ca="1" si="51"/>
        <v>-523</v>
      </c>
      <c r="AZ136" s="66">
        <f t="shared" ca="1" si="52"/>
        <v>0</v>
      </c>
      <c r="BA136" s="24" t="str">
        <f t="shared" ca="1" si="53"/>
        <v/>
      </c>
      <c r="BB136" s="87" t="str">
        <f t="shared" si="54"/>
        <v/>
      </c>
    </row>
    <row r="137" spans="1:54" ht="15" x14ac:dyDescent="0.2">
      <c r="A137" s="7">
        <v>136</v>
      </c>
      <c r="B137" s="149" t="s">
        <v>788</v>
      </c>
      <c r="C137" s="149" t="s">
        <v>887</v>
      </c>
      <c r="D137" s="149" t="s">
        <v>3659</v>
      </c>
      <c r="E137" s="149" t="s">
        <v>326</v>
      </c>
      <c r="F137" s="158">
        <v>45611</v>
      </c>
      <c r="G137" s="149" t="s">
        <v>5347</v>
      </c>
      <c r="H137" s="149" t="s">
        <v>3571</v>
      </c>
      <c r="I137" s="149" t="s">
        <v>3661</v>
      </c>
      <c r="J137" s="158">
        <v>45606</v>
      </c>
      <c r="K137" s="158" t="s">
        <v>5347</v>
      </c>
      <c r="L137" s="149" t="s">
        <v>5347</v>
      </c>
      <c r="M137" s="158">
        <v>45612</v>
      </c>
      <c r="N137" s="159">
        <v>0</v>
      </c>
      <c r="O137" s="159">
        <v>0</v>
      </c>
      <c r="P137" s="149" t="s">
        <v>5347</v>
      </c>
      <c r="Q137" s="160">
        <v>100</v>
      </c>
      <c r="R137" s="160">
        <v>100</v>
      </c>
      <c r="S137" s="160">
        <v>100</v>
      </c>
      <c r="T137" s="160">
        <v>0</v>
      </c>
      <c r="U137" s="161">
        <v>0</v>
      </c>
      <c r="V137" s="161">
        <v>0</v>
      </c>
      <c r="W137" s="149" t="s">
        <v>19</v>
      </c>
      <c r="X137" s="149" t="s">
        <v>5348</v>
      </c>
      <c r="Y137" s="149" t="s">
        <v>5347</v>
      </c>
      <c r="Z137" s="149" t="s">
        <v>386</v>
      </c>
      <c r="AA137" s="149" t="s">
        <v>5347</v>
      </c>
      <c r="AB137" s="149" t="s">
        <v>914</v>
      </c>
      <c r="AC137" s="149" t="s">
        <v>5347</v>
      </c>
      <c r="AD137" s="159">
        <v>0</v>
      </c>
      <c r="AE137" s="185">
        <v>0</v>
      </c>
      <c r="AG137" t="s">
        <v>960</v>
      </c>
      <c r="AH137" s="46">
        <f t="shared" si="38"/>
        <v>6</v>
      </c>
      <c r="AI137" s="46" t="str">
        <f t="shared" si="39"/>
        <v>-</v>
      </c>
      <c r="AJ137" s="12"/>
      <c r="AK137" s="41" t="str">
        <f t="shared" si="40"/>
        <v>YES</v>
      </c>
      <c r="AL137" s="38">
        <f t="shared" si="41"/>
        <v>100</v>
      </c>
      <c r="AM137" s="26" t="str">
        <f t="shared" si="42"/>
        <v/>
      </c>
      <c r="AN137" s="89" t="str">
        <f t="shared" si="43"/>
        <v/>
      </c>
      <c r="AO137" s="35">
        <f t="shared" si="44"/>
        <v>0</v>
      </c>
      <c r="AP137" s="26" t="str">
        <f t="shared" si="45"/>
        <v>X</v>
      </c>
      <c r="AQ137" s="28">
        <f t="shared" si="55"/>
        <v>1</v>
      </c>
      <c r="AR137" s="25" t="str">
        <f t="shared" si="46"/>
        <v/>
      </c>
      <c r="AS137" s="25" t="str">
        <f t="shared" si="47"/>
        <v/>
      </c>
      <c r="AT137" s="25" t="str">
        <f t="shared" si="48"/>
        <v/>
      </c>
      <c r="AU137" s="25" t="str">
        <f t="shared" si="49"/>
        <v/>
      </c>
      <c r="AV137" s="25">
        <f t="shared" si="50"/>
        <v>11</v>
      </c>
      <c r="AW137" s="65">
        <f t="shared" si="56"/>
        <v>0</v>
      </c>
      <c r="AX137" s="23"/>
      <c r="AY137" s="24">
        <f t="shared" ca="1" si="51"/>
        <v>-523</v>
      </c>
      <c r="AZ137" s="66">
        <f t="shared" ca="1" si="52"/>
        <v>0</v>
      </c>
      <c r="BA137" s="24" t="str">
        <f t="shared" ca="1" si="53"/>
        <v/>
      </c>
      <c r="BB137" s="87" t="str">
        <f t="shared" si="54"/>
        <v/>
      </c>
    </row>
    <row r="138" spans="1:54" ht="15" x14ac:dyDescent="0.2">
      <c r="A138" s="7">
        <v>137</v>
      </c>
      <c r="B138" s="149" t="s">
        <v>3225</v>
      </c>
      <c r="C138" s="149" t="s">
        <v>3226</v>
      </c>
      <c r="D138" s="149" t="s">
        <v>3662</v>
      </c>
      <c r="E138" s="149" t="s">
        <v>325</v>
      </c>
      <c r="F138" s="158">
        <v>45611</v>
      </c>
      <c r="G138" s="149" t="s">
        <v>5347</v>
      </c>
      <c r="H138" s="149" t="s">
        <v>3778</v>
      </c>
      <c r="I138" s="149" t="s">
        <v>18</v>
      </c>
      <c r="J138" s="158">
        <v>45617</v>
      </c>
      <c r="K138" s="158">
        <v>45617</v>
      </c>
      <c r="L138" s="149" t="s">
        <v>5347</v>
      </c>
      <c r="M138" s="158">
        <v>45646</v>
      </c>
      <c r="N138" s="159">
        <v>30</v>
      </c>
      <c r="O138" s="159">
        <v>8</v>
      </c>
      <c r="P138" s="149" t="s">
        <v>16</v>
      </c>
      <c r="Q138" s="160">
        <v>1</v>
      </c>
      <c r="R138" s="160">
        <v>1</v>
      </c>
      <c r="S138" s="160">
        <v>1</v>
      </c>
      <c r="T138" s="160">
        <v>0</v>
      </c>
      <c r="U138" s="161">
        <v>0</v>
      </c>
      <c r="V138" s="161">
        <v>0</v>
      </c>
      <c r="W138" s="149" t="s">
        <v>19</v>
      </c>
      <c r="X138" s="149" t="s">
        <v>5348</v>
      </c>
      <c r="Y138" s="149" t="s">
        <v>5347</v>
      </c>
      <c r="Z138" s="149" t="s">
        <v>3779</v>
      </c>
      <c r="AA138" s="149" t="s">
        <v>748</v>
      </c>
      <c r="AB138" s="149" t="s">
        <v>3225</v>
      </c>
      <c r="AC138" s="149" t="s">
        <v>5347</v>
      </c>
      <c r="AD138" s="159">
        <v>0</v>
      </c>
      <c r="AE138" s="185">
        <v>0</v>
      </c>
      <c r="AG138" t="s">
        <v>960</v>
      </c>
      <c r="AH138" s="46">
        <f t="shared" si="38"/>
        <v>29</v>
      </c>
      <c r="AI138" s="46" t="str">
        <f t="shared" si="39"/>
        <v>-</v>
      </c>
      <c r="AJ138" s="12"/>
      <c r="AK138" s="41" t="str">
        <f t="shared" si="40"/>
        <v>YES</v>
      </c>
      <c r="AL138" s="38">
        <f t="shared" si="41"/>
        <v>1</v>
      </c>
      <c r="AM138" s="26" t="str">
        <f t="shared" si="42"/>
        <v/>
      </c>
      <c r="AN138" s="89" t="str">
        <f t="shared" si="43"/>
        <v/>
      </c>
      <c r="AO138" s="35">
        <f t="shared" si="44"/>
        <v>0</v>
      </c>
      <c r="AP138" s="26" t="str">
        <f t="shared" si="45"/>
        <v>X</v>
      </c>
      <c r="AQ138" s="28">
        <f t="shared" si="55"/>
        <v>1</v>
      </c>
      <c r="AR138" s="25" t="str">
        <f t="shared" si="46"/>
        <v/>
      </c>
      <c r="AS138" s="25" t="str">
        <f t="shared" si="47"/>
        <v/>
      </c>
      <c r="AT138" s="25" t="str">
        <f t="shared" si="48"/>
        <v/>
      </c>
      <c r="AU138" s="25" t="str">
        <f t="shared" si="49"/>
        <v/>
      </c>
      <c r="AV138" s="25">
        <f t="shared" si="50"/>
        <v>11</v>
      </c>
      <c r="AW138" s="65">
        <f t="shared" si="56"/>
        <v>0</v>
      </c>
      <c r="AX138" s="23"/>
      <c r="AY138" s="24">
        <f t="shared" ca="1" si="51"/>
        <v>-489</v>
      </c>
      <c r="AZ138" s="66">
        <f t="shared" ca="1" si="52"/>
        <v>0</v>
      </c>
      <c r="BA138" s="24" t="str">
        <f t="shared" ca="1" si="53"/>
        <v/>
      </c>
      <c r="BB138" s="87" t="str">
        <f t="shared" si="54"/>
        <v/>
      </c>
    </row>
    <row r="139" spans="1:54" ht="15" x14ac:dyDescent="0.2">
      <c r="A139" s="7">
        <v>138</v>
      </c>
      <c r="B139" s="149" t="s">
        <v>3663</v>
      </c>
      <c r="C139" s="149" t="s">
        <v>3664</v>
      </c>
      <c r="D139" s="149" t="s">
        <v>3665</v>
      </c>
      <c r="E139" s="149" t="s">
        <v>325</v>
      </c>
      <c r="F139" s="158">
        <v>45615</v>
      </c>
      <c r="G139" s="149" t="s">
        <v>5347</v>
      </c>
      <c r="H139" s="149" t="s">
        <v>3666</v>
      </c>
      <c r="I139" s="149" t="s">
        <v>944</v>
      </c>
      <c r="J139" s="158">
        <v>45611</v>
      </c>
      <c r="K139" s="158" t="s">
        <v>5347</v>
      </c>
      <c r="L139" s="149" t="s">
        <v>5347</v>
      </c>
      <c r="M139" s="158">
        <v>45616</v>
      </c>
      <c r="N139" s="159">
        <v>0</v>
      </c>
      <c r="O139" s="159">
        <v>0</v>
      </c>
      <c r="P139" s="149" t="s">
        <v>5347</v>
      </c>
      <c r="Q139" s="160">
        <v>1</v>
      </c>
      <c r="R139" s="160">
        <v>1</v>
      </c>
      <c r="S139" s="160">
        <v>1</v>
      </c>
      <c r="T139" s="160">
        <v>0</v>
      </c>
      <c r="U139" s="161">
        <v>0</v>
      </c>
      <c r="V139" s="161">
        <v>0</v>
      </c>
      <c r="W139" s="149" t="s">
        <v>19</v>
      </c>
      <c r="X139" s="149" t="s">
        <v>5348</v>
      </c>
      <c r="Y139" s="149" t="s">
        <v>5347</v>
      </c>
      <c r="Z139" s="149" t="s">
        <v>386</v>
      </c>
      <c r="AA139" s="149" t="s">
        <v>5347</v>
      </c>
      <c r="AB139" s="149" t="s">
        <v>3667</v>
      </c>
      <c r="AC139" s="149" t="s">
        <v>5347</v>
      </c>
      <c r="AD139" s="159">
        <v>0</v>
      </c>
      <c r="AE139" s="185">
        <v>0</v>
      </c>
      <c r="AG139" t="s">
        <v>960</v>
      </c>
      <c r="AH139" s="46">
        <f t="shared" si="38"/>
        <v>5</v>
      </c>
      <c r="AI139" s="46" t="str">
        <f t="shared" si="39"/>
        <v>-</v>
      </c>
      <c r="AJ139" s="12"/>
      <c r="AK139" s="41" t="str">
        <f t="shared" si="40"/>
        <v>YES</v>
      </c>
      <c r="AL139" s="38">
        <f t="shared" si="41"/>
        <v>1</v>
      </c>
      <c r="AM139" s="26" t="str">
        <f t="shared" si="42"/>
        <v/>
      </c>
      <c r="AN139" s="89" t="str">
        <f t="shared" si="43"/>
        <v/>
      </c>
      <c r="AO139" s="35">
        <f t="shared" si="44"/>
        <v>0</v>
      </c>
      <c r="AP139" s="26" t="str">
        <f t="shared" si="45"/>
        <v>X</v>
      </c>
      <c r="AQ139" s="28">
        <f t="shared" si="55"/>
        <v>1</v>
      </c>
      <c r="AR139" s="25" t="str">
        <f t="shared" si="46"/>
        <v/>
      </c>
      <c r="AS139" s="25" t="str">
        <f t="shared" si="47"/>
        <v/>
      </c>
      <c r="AT139" s="25" t="str">
        <f t="shared" si="48"/>
        <v/>
      </c>
      <c r="AU139" s="25" t="str">
        <f t="shared" si="49"/>
        <v/>
      </c>
      <c r="AV139" s="25">
        <f t="shared" si="50"/>
        <v>11</v>
      </c>
      <c r="AW139" s="65">
        <f t="shared" si="56"/>
        <v>0</v>
      </c>
      <c r="AX139" s="23"/>
      <c r="AY139" s="24">
        <f t="shared" ca="1" si="51"/>
        <v>-519</v>
      </c>
      <c r="AZ139" s="66">
        <f t="shared" ca="1" si="52"/>
        <v>0</v>
      </c>
      <c r="BA139" s="24" t="str">
        <f t="shared" ca="1" si="53"/>
        <v/>
      </c>
      <c r="BB139" s="87" t="str">
        <f t="shared" si="54"/>
        <v/>
      </c>
    </row>
    <row r="140" spans="1:54" ht="15" x14ac:dyDescent="0.2">
      <c r="A140" s="7">
        <v>139</v>
      </c>
      <c r="B140" s="149" t="s">
        <v>3668</v>
      </c>
      <c r="C140" s="149" t="s">
        <v>3669</v>
      </c>
      <c r="D140" s="149" t="s">
        <v>3665</v>
      </c>
      <c r="E140" s="149" t="s">
        <v>326</v>
      </c>
      <c r="F140" s="158">
        <v>45615</v>
      </c>
      <c r="G140" s="149" t="s">
        <v>5347</v>
      </c>
      <c r="H140" s="149" t="s">
        <v>3666</v>
      </c>
      <c r="I140" s="149" t="s">
        <v>3670</v>
      </c>
      <c r="J140" s="158">
        <v>45611</v>
      </c>
      <c r="K140" s="158" t="s">
        <v>5347</v>
      </c>
      <c r="L140" s="149" t="s">
        <v>5347</v>
      </c>
      <c r="M140" s="158">
        <v>45616</v>
      </c>
      <c r="N140" s="159">
        <v>0</v>
      </c>
      <c r="O140" s="159">
        <v>0</v>
      </c>
      <c r="P140" s="149" t="s">
        <v>5347</v>
      </c>
      <c r="Q140" s="160">
        <v>1</v>
      </c>
      <c r="R140" s="160">
        <v>1</v>
      </c>
      <c r="S140" s="160">
        <v>1</v>
      </c>
      <c r="T140" s="160">
        <v>0</v>
      </c>
      <c r="U140" s="161">
        <v>0</v>
      </c>
      <c r="V140" s="161">
        <v>0</v>
      </c>
      <c r="W140" s="149" t="s">
        <v>19</v>
      </c>
      <c r="X140" s="149" t="s">
        <v>5348</v>
      </c>
      <c r="Y140" s="149" t="s">
        <v>5347</v>
      </c>
      <c r="Z140" s="149" t="s">
        <v>386</v>
      </c>
      <c r="AA140" s="149" t="s">
        <v>5347</v>
      </c>
      <c r="AB140" s="149" t="s">
        <v>3671</v>
      </c>
      <c r="AC140" s="149" t="s">
        <v>5347</v>
      </c>
      <c r="AD140" s="159">
        <v>0</v>
      </c>
      <c r="AE140" s="185">
        <v>0</v>
      </c>
      <c r="AG140" t="s">
        <v>960</v>
      </c>
      <c r="AH140" s="46">
        <f t="shared" si="38"/>
        <v>5</v>
      </c>
      <c r="AI140" s="46" t="str">
        <f t="shared" si="39"/>
        <v>-</v>
      </c>
      <c r="AJ140" s="12"/>
      <c r="AK140" s="41" t="str">
        <f t="shared" si="40"/>
        <v>YES</v>
      </c>
      <c r="AL140" s="38">
        <f t="shared" si="41"/>
        <v>1</v>
      </c>
      <c r="AM140" s="26" t="str">
        <f t="shared" si="42"/>
        <v/>
      </c>
      <c r="AN140" s="89" t="str">
        <f t="shared" si="43"/>
        <v/>
      </c>
      <c r="AO140" s="35">
        <f t="shared" si="44"/>
        <v>0</v>
      </c>
      <c r="AP140" s="26" t="str">
        <f t="shared" si="45"/>
        <v>X</v>
      </c>
      <c r="AQ140" s="28">
        <f t="shared" si="55"/>
        <v>1</v>
      </c>
      <c r="AR140" s="25" t="str">
        <f t="shared" si="46"/>
        <v/>
      </c>
      <c r="AS140" s="25" t="str">
        <f t="shared" si="47"/>
        <v/>
      </c>
      <c r="AT140" s="25" t="str">
        <f t="shared" si="48"/>
        <v/>
      </c>
      <c r="AU140" s="25" t="str">
        <f t="shared" si="49"/>
        <v/>
      </c>
      <c r="AV140" s="25">
        <f t="shared" si="50"/>
        <v>11</v>
      </c>
      <c r="AW140" s="65">
        <f t="shared" si="56"/>
        <v>0</v>
      </c>
      <c r="AX140" s="23"/>
      <c r="AY140" s="24">
        <f t="shared" ca="1" si="51"/>
        <v>-519</v>
      </c>
      <c r="AZ140" s="66">
        <f t="shared" ca="1" si="52"/>
        <v>0</v>
      </c>
      <c r="BA140" s="24" t="str">
        <f t="shared" ca="1" si="53"/>
        <v/>
      </c>
      <c r="BB140" s="87" t="str">
        <f t="shared" si="54"/>
        <v/>
      </c>
    </row>
    <row r="141" spans="1:54" ht="15" x14ac:dyDescent="0.2">
      <c r="A141" s="7">
        <v>140</v>
      </c>
      <c r="B141" s="149" t="s">
        <v>3672</v>
      </c>
      <c r="C141" s="149" t="s">
        <v>3673</v>
      </c>
      <c r="D141" s="149" t="s">
        <v>3665</v>
      </c>
      <c r="E141" s="149" t="s">
        <v>329</v>
      </c>
      <c r="F141" s="158">
        <v>45615</v>
      </c>
      <c r="G141" s="149" t="s">
        <v>5347</v>
      </c>
      <c r="H141" s="149" t="s">
        <v>3666</v>
      </c>
      <c r="I141" s="149" t="s">
        <v>3578</v>
      </c>
      <c r="J141" s="158">
        <v>45611</v>
      </c>
      <c r="K141" s="158" t="s">
        <v>5347</v>
      </c>
      <c r="L141" s="149" t="s">
        <v>5347</v>
      </c>
      <c r="M141" s="158">
        <v>45616</v>
      </c>
      <c r="N141" s="159">
        <v>0</v>
      </c>
      <c r="O141" s="159">
        <v>0</v>
      </c>
      <c r="P141" s="149" t="s">
        <v>5347</v>
      </c>
      <c r="Q141" s="160">
        <v>1</v>
      </c>
      <c r="R141" s="160">
        <v>1</v>
      </c>
      <c r="S141" s="160">
        <v>1</v>
      </c>
      <c r="T141" s="160">
        <v>0</v>
      </c>
      <c r="U141" s="161">
        <v>0</v>
      </c>
      <c r="V141" s="161">
        <v>0</v>
      </c>
      <c r="W141" s="149" t="s">
        <v>19</v>
      </c>
      <c r="X141" s="149" t="s">
        <v>5348</v>
      </c>
      <c r="Y141" s="149" t="s">
        <v>5347</v>
      </c>
      <c r="Z141" s="149" t="s">
        <v>386</v>
      </c>
      <c r="AA141" s="149" t="s">
        <v>5347</v>
      </c>
      <c r="AB141" s="149" t="s">
        <v>3674</v>
      </c>
      <c r="AC141" s="149" t="s">
        <v>5347</v>
      </c>
      <c r="AD141" s="159">
        <v>0</v>
      </c>
      <c r="AE141" s="185">
        <v>0</v>
      </c>
      <c r="AG141" t="s">
        <v>960</v>
      </c>
      <c r="AH141" s="46">
        <f t="shared" si="38"/>
        <v>5</v>
      </c>
      <c r="AI141" s="46" t="str">
        <f t="shared" si="39"/>
        <v>-</v>
      </c>
      <c r="AJ141" s="12"/>
      <c r="AK141" s="41" t="str">
        <f t="shared" si="40"/>
        <v>YES</v>
      </c>
      <c r="AL141" s="38">
        <f t="shared" si="41"/>
        <v>1</v>
      </c>
      <c r="AM141" s="26" t="str">
        <f t="shared" si="42"/>
        <v/>
      </c>
      <c r="AN141" s="89" t="str">
        <f t="shared" si="43"/>
        <v/>
      </c>
      <c r="AO141" s="35">
        <f t="shared" si="44"/>
        <v>0</v>
      </c>
      <c r="AP141" s="26" t="str">
        <f t="shared" si="45"/>
        <v>X</v>
      </c>
      <c r="AQ141" s="28">
        <f t="shared" si="55"/>
        <v>1</v>
      </c>
      <c r="AR141" s="25" t="str">
        <f t="shared" si="46"/>
        <v/>
      </c>
      <c r="AS141" s="25" t="str">
        <f t="shared" si="47"/>
        <v/>
      </c>
      <c r="AT141" s="25" t="str">
        <f t="shared" si="48"/>
        <v/>
      </c>
      <c r="AU141" s="25" t="str">
        <f t="shared" si="49"/>
        <v/>
      </c>
      <c r="AV141" s="25">
        <f t="shared" si="50"/>
        <v>11</v>
      </c>
      <c r="AW141" s="65">
        <f t="shared" si="56"/>
        <v>0</v>
      </c>
      <c r="AX141" s="23"/>
      <c r="AY141" s="24">
        <f t="shared" ca="1" si="51"/>
        <v>-519</v>
      </c>
      <c r="AZ141" s="66">
        <f t="shared" ca="1" si="52"/>
        <v>0</v>
      </c>
      <c r="BA141" s="24" t="str">
        <f t="shared" ca="1" si="53"/>
        <v/>
      </c>
      <c r="BB141" s="87" t="str">
        <f t="shared" si="54"/>
        <v/>
      </c>
    </row>
    <row r="142" spans="1:54" ht="15" x14ac:dyDescent="0.2">
      <c r="A142" s="7">
        <v>141</v>
      </c>
      <c r="B142" s="149" t="s">
        <v>3675</v>
      </c>
      <c r="C142" s="149" t="s">
        <v>3676</v>
      </c>
      <c r="D142" s="149" t="s">
        <v>3665</v>
      </c>
      <c r="E142" s="149" t="s">
        <v>327</v>
      </c>
      <c r="F142" s="158">
        <v>45615</v>
      </c>
      <c r="G142" s="149" t="s">
        <v>5347</v>
      </c>
      <c r="H142" s="149" t="s">
        <v>3666</v>
      </c>
      <c r="I142" s="149" t="s">
        <v>3580</v>
      </c>
      <c r="J142" s="158">
        <v>45611</v>
      </c>
      <c r="K142" s="158" t="s">
        <v>5347</v>
      </c>
      <c r="L142" s="149" t="s">
        <v>5347</v>
      </c>
      <c r="M142" s="158">
        <v>45616</v>
      </c>
      <c r="N142" s="159">
        <v>0</v>
      </c>
      <c r="O142" s="159">
        <v>0</v>
      </c>
      <c r="P142" s="149" t="s">
        <v>5347</v>
      </c>
      <c r="Q142" s="160">
        <v>30</v>
      </c>
      <c r="R142" s="160">
        <v>30</v>
      </c>
      <c r="S142" s="160">
        <v>30</v>
      </c>
      <c r="T142" s="160">
        <v>0</v>
      </c>
      <c r="U142" s="161">
        <v>0</v>
      </c>
      <c r="V142" s="161">
        <v>0</v>
      </c>
      <c r="W142" s="149" t="s">
        <v>19</v>
      </c>
      <c r="X142" s="149" t="s">
        <v>5348</v>
      </c>
      <c r="Y142" s="149" t="s">
        <v>5347</v>
      </c>
      <c r="Z142" s="149" t="s">
        <v>386</v>
      </c>
      <c r="AA142" s="149" t="s">
        <v>5347</v>
      </c>
      <c r="AB142" s="149" t="s">
        <v>3677</v>
      </c>
      <c r="AC142" s="149" t="s">
        <v>5347</v>
      </c>
      <c r="AD142" s="159">
        <v>0</v>
      </c>
      <c r="AE142" s="185">
        <v>0</v>
      </c>
      <c r="AG142" t="s">
        <v>960</v>
      </c>
      <c r="AH142" s="46">
        <f t="shared" si="38"/>
        <v>5</v>
      </c>
      <c r="AI142" s="46" t="str">
        <f t="shared" si="39"/>
        <v>-</v>
      </c>
      <c r="AJ142" s="12"/>
      <c r="AK142" s="41" t="str">
        <f t="shared" si="40"/>
        <v>YES</v>
      </c>
      <c r="AL142" s="38">
        <f t="shared" si="41"/>
        <v>30</v>
      </c>
      <c r="AM142" s="26" t="str">
        <f t="shared" si="42"/>
        <v/>
      </c>
      <c r="AN142" s="89" t="str">
        <f t="shared" si="43"/>
        <v/>
      </c>
      <c r="AO142" s="35">
        <f t="shared" si="44"/>
        <v>0</v>
      </c>
      <c r="AP142" s="26" t="str">
        <f t="shared" si="45"/>
        <v>X</v>
      </c>
      <c r="AQ142" s="28">
        <f t="shared" si="55"/>
        <v>1</v>
      </c>
      <c r="AR142" s="25" t="str">
        <f t="shared" si="46"/>
        <v/>
      </c>
      <c r="AS142" s="25" t="str">
        <f t="shared" si="47"/>
        <v/>
      </c>
      <c r="AT142" s="25" t="str">
        <f t="shared" si="48"/>
        <v/>
      </c>
      <c r="AU142" s="25" t="str">
        <f t="shared" si="49"/>
        <v/>
      </c>
      <c r="AV142" s="25">
        <f t="shared" si="50"/>
        <v>11</v>
      </c>
      <c r="AW142" s="65">
        <f t="shared" si="56"/>
        <v>0</v>
      </c>
      <c r="AX142" s="23"/>
      <c r="AY142" s="24">
        <f t="shared" ca="1" si="51"/>
        <v>-519</v>
      </c>
      <c r="AZ142" s="66">
        <f t="shared" ca="1" si="52"/>
        <v>0</v>
      </c>
      <c r="BA142" s="24" t="str">
        <f t="shared" ca="1" si="53"/>
        <v/>
      </c>
      <c r="BB142" s="87" t="str">
        <f t="shared" si="54"/>
        <v/>
      </c>
    </row>
    <row r="143" spans="1:54" ht="15" x14ac:dyDescent="0.2">
      <c r="A143" s="7">
        <v>142</v>
      </c>
      <c r="B143" s="149" t="s">
        <v>3678</v>
      </c>
      <c r="C143" s="149" t="s">
        <v>3679</v>
      </c>
      <c r="D143" s="149" t="s">
        <v>3665</v>
      </c>
      <c r="E143" s="149" t="s">
        <v>330</v>
      </c>
      <c r="F143" s="158">
        <v>45615</v>
      </c>
      <c r="G143" s="149" t="s">
        <v>5347</v>
      </c>
      <c r="H143" s="149" t="s">
        <v>3666</v>
      </c>
      <c r="I143" s="149" t="s">
        <v>3582</v>
      </c>
      <c r="J143" s="158">
        <v>45611</v>
      </c>
      <c r="K143" s="158" t="s">
        <v>5347</v>
      </c>
      <c r="L143" s="149" t="s">
        <v>5347</v>
      </c>
      <c r="M143" s="158">
        <v>45616</v>
      </c>
      <c r="N143" s="159">
        <v>0</v>
      </c>
      <c r="O143" s="159">
        <v>0</v>
      </c>
      <c r="P143" s="149" t="s">
        <v>5347</v>
      </c>
      <c r="Q143" s="160">
        <v>20</v>
      </c>
      <c r="R143" s="160">
        <v>20</v>
      </c>
      <c r="S143" s="160">
        <v>20</v>
      </c>
      <c r="T143" s="160">
        <v>0</v>
      </c>
      <c r="U143" s="161">
        <v>0</v>
      </c>
      <c r="V143" s="161">
        <v>0</v>
      </c>
      <c r="W143" s="149" t="s">
        <v>19</v>
      </c>
      <c r="X143" s="149" t="s">
        <v>5348</v>
      </c>
      <c r="Y143" s="149" t="s">
        <v>5347</v>
      </c>
      <c r="Z143" s="149" t="s">
        <v>386</v>
      </c>
      <c r="AA143" s="149" t="s">
        <v>5347</v>
      </c>
      <c r="AB143" s="149" t="s">
        <v>3680</v>
      </c>
      <c r="AC143" s="149" t="s">
        <v>5347</v>
      </c>
      <c r="AD143" s="159">
        <v>0</v>
      </c>
      <c r="AE143" s="185">
        <v>0</v>
      </c>
      <c r="AG143" t="s">
        <v>960</v>
      </c>
      <c r="AH143" s="46">
        <f t="shared" si="38"/>
        <v>5</v>
      </c>
      <c r="AI143" s="46" t="str">
        <f t="shared" si="39"/>
        <v>-</v>
      </c>
      <c r="AJ143" s="12"/>
      <c r="AK143" s="41" t="str">
        <f t="shared" si="40"/>
        <v>YES</v>
      </c>
      <c r="AL143" s="38">
        <f t="shared" si="41"/>
        <v>20</v>
      </c>
      <c r="AM143" s="26" t="str">
        <f t="shared" si="42"/>
        <v/>
      </c>
      <c r="AN143" s="89" t="str">
        <f t="shared" si="43"/>
        <v/>
      </c>
      <c r="AO143" s="35">
        <f t="shared" si="44"/>
        <v>0</v>
      </c>
      <c r="AP143" s="26" t="str">
        <f t="shared" si="45"/>
        <v>X</v>
      </c>
      <c r="AQ143" s="28">
        <f t="shared" si="55"/>
        <v>1</v>
      </c>
      <c r="AR143" s="25" t="str">
        <f t="shared" si="46"/>
        <v/>
      </c>
      <c r="AS143" s="25" t="str">
        <f t="shared" si="47"/>
        <v/>
      </c>
      <c r="AT143" s="25" t="str">
        <f t="shared" si="48"/>
        <v/>
      </c>
      <c r="AU143" s="25" t="str">
        <f t="shared" si="49"/>
        <v/>
      </c>
      <c r="AV143" s="25">
        <f t="shared" si="50"/>
        <v>11</v>
      </c>
      <c r="AW143" s="65">
        <f t="shared" si="56"/>
        <v>0</v>
      </c>
      <c r="AX143" s="23"/>
      <c r="AY143" s="24">
        <f t="shared" ca="1" si="51"/>
        <v>-519</v>
      </c>
      <c r="AZ143" s="66">
        <f t="shared" ca="1" si="52"/>
        <v>0</v>
      </c>
      <c r="BA143" s="24" t="str">
        <f t="shared" ca="1" si="53"/>
        <v/>
      </c>
      <c r="BB143" s="87" t="str">
        <f t="shared" si="54"/>
        <v/>
      </c>
    </row>
    <row r="144" spans="1:54" ht="15" x14ac:dyDescent="0.2">
      <c r="A144" s="7">
        <v>143</v>
      </c>
      <c r="B144" s="149" t="s">
        <v>2753</v>
      </c>
      <c r="C144" s="149" t="s">
        <v>3681</v>
      </c>
      <c r="D144" s="149" t="s">
        <v>3665</v>
      </c>
      <c r="E144" s="149" t="s">
        <v>328</v>
      </c>
      <c r="F144" s="158">
        <v>45615</v>
      </c>
      <c r="G144" s="149" t="s">
        <v>5347</v>
      </c>
      <c r="H144" s="149" t="s">
        <v>3666</v>
      </c>
      <c r="I144" s="149" t="s">
        <v>3584</v>
      </c>
      <c r="J144" s="158">
        <v>45611</v>
      </c>
      <c r="K144" s="158" t="s">
        <v>5347</v>
      </c>
      <c r="L144" s="149" t="s">
        <v>5347</v>
      </c>
      <c r="M144" s="158">
        <v>45616</v>
      </c>
      <c r="N144" s="159">
        <v>0</v>
      </c>
      <c r="O144" s="159">
        <v>0</v>
      </c>
      <c r="P144" s="149" t="s">
        <v>5347</v>
      </c>
      <c r="Q144" s="160">
        <v>5000</v>
      </c>
      <c r="R144" s="160">
        <v>5000</v>
      </c>
      <c r="S144" s="160">
        <v>5000</v>
      </c>
      <c r="T144" s="160">
        <v>0</v>
      </c>
      <c r="U144" s="161">
        <v>0</v>
      </c>
      <c r="V144" s="161">
        <v>0</v>
      </c>
      <c r="W144" s="149" t="s">
        <v>19</v>
      </c>
      <c r="X144" s="149" t="s">
        <v>5348</v>
      </c>
      <c r="Y144" s="149" t="s">
        <v>5347</v>
      </c>
      <c r="Z144" s="149" t="s">
        <v>386</v>
      </c>
      <c r="AA144" s="149" t="s">
        <v>5347</v>
      </c>
      <c r="AB144" s="149" t="s">
        <v>3682</v>
      </c>
      <c r="AC144" s="149" t="s">
        <v>5347</v>
      </c>
      <c r="AD144" s="159">
        <v>0</v>
      </c>
      <c r="AE144" s="185">
        <v>0</v>
      </c>
      <c r="AG144" t="s">
        <v>960</v>
      </c>
      <c r="AH144" s="46">
        <f t="shared" si="38"/>
        <v>5</v>
      </c>
      <c r="AI144" s="46" t="str">
        <f t="shared" si="39"/>
        <v>-</v>
      </c>
      <c r="AJ144" s="12"/>
      <c r="AK144" s="41" t="str">
        <f t="shared" si="40"/>
        <v>YES</v>
      </c>
      <c r="AL144" s="38">
        <f t="shared" si="41"/>
        <v>5000</v>
      </c>
      <c r="AM144" s="26" t="str">
        <f t="shared" si="42"/>
        <v/>
      </c>
      <c r="AN144" s="89" t="str">
        <f t="shared" si="43"/>
        <v/>
      </c>
      <c r="AO144" s="35">
        <f t="shared" si="44"/>
        <v>0</v>
      </c>
      <c r="AP144" s="26" t="str">
        <f t="shared" si="45"/>
        <v>X</v>
      </c>
      <c r="AQ144" s="28">
        <f t="shared" si="55"/>
        <v>1</v>
      </c>
      <c r="AR144" s="25" t="str">
        <f t="shared" si="46"/>
        <v/>
      </c>
      <c r="AS144" s="25" t="str">
        <f t="shared" si="47"/>
        <v/>
      </c>
      <c r="AT144" s="25" t="str">
        <f t="shared" si="48"/>
        <v/>
      </c>
      <c r="AU144" s="25" t="str">
        <f t="shared" si="49"/>
        <v/>
      </c>
      <c r="AV144" s="25">
        <f t="shared" si="50"/>
        <v>11</v>
      </c>
      <c r="AW144" s="65">
        <f t="shared" si="56"/>
        <v>0</v>
      </c>
      <c r="AX144" s="23"/>
      <c r="AY144" s="24">
        <f t="shared" ca="1" si="51"/>
        <v>-519</v>
      </c>
      <c r="AZ144" s="66">
        <f t="shared" ca="1" si="52"/>
        <v>0</v>
      </c>
      <c r="BA144" s="24" t="str">
        <f t="shared" ca="1" si="53"/>
        <v/>
      </c>
      <c r="BB144" s="87" t="str">
        <f t="shared" si="54"/>
        <v/>
      </c>
    </row>
    <row r="145" spans="1:54" ht="15" x14ac:dyDescent="0.2">
      <c r="A145" s="7">
        <v>144</v>
      </c>
      <c r="B145" s="149" t="s">
        <v>3683</v>
      </c>
      <c r="C145" s="149" t="s">
        <v>3684</v>
      </c>
      <c r="D145" s="149" t="s">
        <v>3665</v>
      </c>
      <c r="E145" s="149" t="s">
        <v>333</v>
      </c>
      <c r="F145" s="158">
        <v>45615</v>
      </c>
      <c r="G145" s="149" t="s">
        <v>5347</v>
      </c>
      <c r="H145" s="149" t="s">
        <v>3666</v>
      </c>
      <c r="I145" s="149" t="s">
        <v>3685</v>
      </c>
      <c r="J145" s="158">
        <v>45611</v>
      </c>
      <c r="K145" s="158" t="s">
        <v>5347</v>
      </c>
      <c r="L145" s="149" t="s">
        <v>5347</v>
      </c>
      <c r="M145" s="158">
        <v>45616</v>
      </c>
      <c r="N145" s="159">
        <v>0</v>
      </c>
      <c r="O145" s="159">
        <v>0</v>
      </c>
      <c r="P145" s="149" t="s">
        <v>5347</v>
      </c>
      <c r="Q145" s="160">
        <v>25</v>
      </c>
      <c r="R145" s="160">
        <v>25</v>
      </c>
      <c r="S145" s="160">
        <v>25</v>
      </c>
      <c r="T145" s="160">
        <v>0</v>
      </c>
      <c r="U145" s="161">
        <v>0</v>
      </c>
      <c r="V145" s="161">
        <v>0</v>
      </c>
      <c r="W145" s="149" t="s">
        <v>19</v>
      </c>
      <c r="X145" s="149" t="s">
        <v>5348</v>
      </c>
      <c r="Y145" s="149" t="s">
        <v>5347</v>
      </c>
      <c r="Z145" s="149" t="s">
        <v>386</v>
      </c>
      <c r="AA145" s="149" t="s">
        <v>5347</v>
      </c>
      <c r="AB145" s="149" t="s">
        <v>3686</v>
      </c>
      <c r="AC145" s="149" t="s">
        <v>5347</v>
      </c>
      <c r="AD145" s="159">
        <v>0</v>
      </c>
      <c r="AE145" s="185">
        <v>0</v>
      </c>
      <c r="AG145" t="s">
        <v>960</v>
      </c>
      <c r="AH145" s="46">
        <f t="shared" si="38"/>
        <v>5</v>
      </c>
      <c r="AI145" s="46" t="str">
        <f t="shared" si="39"/>
        <v>-</v>
      </c>
      <c r="AJ145" s="12"/>
      <c r="AK145" s="41" t="str">
        <f t="shared" si="40"/>
        <v>YES</v>
      </c>
      <c r="AL145" s="38">
        <f t="shared" si="41"/>
        <v>25</v>
      </c>
      <c r="AM145" s="26" t="str">
        <f t="shared" si="42"/>
        <v/>
      </c>
      <c r="AN145" s="89" t="str">
        <f t="shared" si="43"/>
        <v/>
      </c>
      <c r="AO145" s="35">
        <f t="shared" si="44"/>
        <v>0</v>
      </c>
      <c r="AP145" s="26" t="str">
        <f t="shared" si="45"/>
        <v>X</v>
      </c>
      <c r="AQ145" s="28">
        <f t="shared" si="55"/>
        <v>1</v>
      </c>
      <c r="AR145" s="25" t="str">
        <f t="shared" si="46"/>
        <v/>
      </c>
      <c r="AS145" s="25" t="str">
        <f t="shared" si="47"/>
        <v/>
      </c>
      <c r="AT145" s="25" t="str">
        <f t="shared" si="48"/>
        <v/>
      </c>
      <c r="AU145" s="25" t="str">
        <f t="shared" si="49"/>
        <v/>
      </c>
      <c r="AV145" s="25">
        <f t="shared" si="50"/>
        <v>11</v>
      </c>
      <c r="AW145" s="65">
        <f t="shared" si="56"/>
        <v>0</v>
      </c>
      <c r="AX145" s="23"/>
      <c r="AY145" s="24">
        <f t="shared" ca="1" si="51"/>
        <v>-519</v>
      </c>
      <c r="AZ145" s="66">
        <f t="shared" ca="1" si="52"/>
        <v>0</v>
      </c>
      <c r="BA145" s="24" t="str">
        <f t="shared" ca="1" si="53"/>
        <v/>
      </c>
      <c r="BB145" s="87" t="str">
        <f t="shared" si="54"/>
        <v/>
      </c>
    </row>
    <row r="146" spans="1:54" ht="15" x14ac:dyDescent="0.2">
      <c r="A146" s="7">
        <v>145</v>
      </c>
      <c r="B146" s="149" t="s">
        <v>2753</v>
      </c>
      <c r="C146" s="149" t="s">
        <v>3687</v>
      </c>
      <c r="D146" s="149" t="s">
        <v>3665</v>
      </c>
      <c r="E146" s="149" t="s">
        <v>331</v>
      </c>
      <c r="F146" s="158">
        <v>45615</v>
      </c>
      <c r="G146" s="149" t="s">
        <v>5347</v>
      </c>
      <c r="H146" s="149" t="s">
        <v>3666</v>
      </c>
      <c r="I146" s="149" t="s">
        <v>3688</v>
      </c>
      <c r="J146" s="158">
        <v>45611</v>
      </c>
      <c r="K146" s="158" t="s">
        <v>5347</v>
      </c>
      <c r="L146" s="149" t="s">
        <v>5347</v>
      </c>
      <c r="M146" s="158">
        <v>45616</v>
      </c>
      <c r="N146" s="159">
        <v>0</v>
      </c>
      <c r="O146" s="159">
        <v>0</v>
      </c>
      <c r="P146" s="149" t="s">
        <v>5347</v>
      </c>
      <c r="Q146" s="160">
        <v>5000</v>
      </c>
      <c r="R146" s="160">
        <v>5000</v>
      </c>
      <c r="S146" s="160">
        <v>5000</v>
      </c>
      <c r="T146" s="160">
        <v>0</v>
      </c>
      <c r="U146" s="161">
        <v>0</v>
      </c>
      <c r="V146" s="161">
        <v>0</v>
      </c>
      <c r="W146" s="149" t="s">
        <v>19</v>
      </c>
      <c r="X146" s="149" t="s">
        <v>5348</v>
      </c>
      <c r="Y146" s="149" t="s">
        <v>5347</v>
      </c>
      <c r="Z146" s="149" t="s">
        <v>386</v>
      </c>
      <c r="AA146" s="149" t="s">
        <v>5347</v>
      </c>
      <c r="AB146" s="149" t="s">
        <v>3689</v>
      </c>
      <c r="AC146" s="149" t="s">
        <v>5347</v>
      </c>
      <c r="AD146" s="159">
        <v>0</v>
      </c>
      <c r="AE146" s="185">
        <v>0</v>
      </c>
      <c r="AG146" t="s">
        <v>960</v>
      </c>
      <c r="AH146" s="46">
        <f t="shared" si="38"/>
        <v>5</v>
      </c>
      <c r="AI146" s="46" t="str">
        <f t="shared" si="39"/>
        <v>-</v>
      </c>
      <c r="AJ146" s="12"/>
      <c r="AK146" s="41" t="str">
        <f t="shared" si="40"/>
        <v>YES</v>
      </c>
      <c r="AL146" s="38">
        <f t="shared" si="41"/>
        <v>5000</v>
      </c>
      <c r="AM146" s="26" t="str">
        <f t="shared" si="42"/>
        <v/>
      </c>
      <c r="AN146" s="89" t="str">
        <f t="shared" si="43"/>
        <v/>
      </c>
      <c r="AO146" s="35">
        <f t="shared" si="44"/>
        <v>0</v>
      </c>
      <c r="AP146" s="26" t="str">
        <f t="shared" si="45"/>
        <v>X</v>
      </c>
      <c r="AQ146" s="28">
        <f t="shared" si="55"/>
        <v>1</v>
      </c>
      <c r="AR146" s="25" t="str">
        <f t="shared" si="46"/>
        <v/>
      </c>
      <c r="AS146" s="25" t="str">
        <f t="shared" si="47"/>
        <v/>
      </c>
      <c r="AT146" s="25" t="str">
        <f t="shared" si="48"/>
        <v/>
      </c>
      <c r="AU146" s="25" t="str">
        <f t="shared" si="49"/>
        <v/>
      </c>
      <c r="AV146" s="25">
        <f t="shared" si="50"/>
        <v>11</v>
      </c>
      <c r="AW146" s="65">
        <f t="shared" si="56"/>
        <v>0</v>
      </c>
      <c r="AX146" s="23"/>
      <c r="AY146" s="24">
        <f t="shared" ca="1" si="51"/>
        <v>-519</v>
      </c>
      <c r="AZ146" s="66">
        <f t="shared" ca="1" si="52"/>
        <v>0</v>
      </c>
      <c r="BA146" s="24" t="str">
        <f t="shared" ca="1" si="53"/>
        <v/>
      </c>
      <c r="BB146" s="87" t="str">
        <f t="shared" si="54"/>
        <v/>
      </c>
    </row>
    <row r="147" spans="1:54" ht="15" x14ac:dyDescent="0.2">
      <c r="A147" s="7">
        <v>146</v>
      </c>
      <c r="B147" s="149" t="s">
        <v>3690</v>
      </c>
      <c r="C147" s="149" t="s">
        <v>3691</v>
      </c>
      <c r="D147" s="149" t="s">
        <v>3665</v>
      </c>
      <c r="E147" s="149" t="s">
        <v>334</v>
      </c>
      <c r="F147" s="158">
        <v>45615</v>
      </c>
      <c r="G147" s="149" t="s">
        <v>5347</v>
      </c>
      <c r="H147" s="149" t="s">
        <v>3666</v>
      </c>
      <c r="I147" s="149" t="s">
        <v>3692</v>
      </c>
      <c r="J147" s="158">
        <v>45611</v>
      </c>
      <c r="K147" s="158" t="s">
        <v>5347</v>
      </c>
      <c r="L147" s="149" t="s">
        <v>5347</v>
      </c>
      <c r="M147" s="158">
        <v>45616</v>
      </c>
      <c r="N147" s="159">
        <v>0</v>
      </c>
      <c r="O147" s="159">
        <v>0</v>
      </c>
      <c r="P147" s="149" t="s">
        <v>5347</v>
      </c>
      <c r="Q147" s="160">
        <v>10</v>
      </c>
      <c r="R147" s="160">
        <v>10</v>
      </c>
      <c r="S147" s="160">
        <v>10</v>
      </c>
      <c r="T147" s="160">
        <v>0</v>
      </c>
      <c r="U147" s="161">
        <v>0</v>
      </c>
      <c r="V147" s="161">
        <v>0</v>
      </c>
      <c r="W147" s="149" t="s">
        <v>19</v>
      </c>
      <c r="X147" s="149" t="s">
        <v>5348</v>
      </c>
      <c r="Y147" s="149" t="s">
        <v>5347</v>
      </c>
      <c r="Z147" s="149" t="s">
        <v>386</v>
      </c>
      <c r="AA147" s="149" t="s">
        <v>5347</v>
      </c>
      <c r="AB147" s="149" t="s">
        <v>3693</v>
      </c>
      <c r="AC147" s="149" t="s">
        <v>5347</v>
      </c>
      <c r="AD147" s="159">
        <v>0</v>
      </c>
      <c r="AE147" s="185">
        <v>0</v>
      </c>
      <c r="AG147" t="s">
        <v>960</v>
      </c>
      <c r="AH147" s="46">
        <f t="shared" si="38"/>
        <v>5</v>
      </c>
      <c r="AI147" s="46" t="str">
        <f t="shared" si="39"/>
        <v>-</v>
      </c>
      <c r="AJ147" s="12"/>
      <c r="AK147" s="41" t="str">
        <f t="shared" si="40"/>
        <v>YES</v>
      </c>
      <c r="AL147" s="38">
        <f t="shared" si="41"/>
        <v>10</v>
      </c>
      <c r="AM147" s="26" t="str">
        <f t="shared" si="42"/>
        <v/>
      </c>
      <c r="AN147" s="89" t="str">
        <f t="shared" si="43"/>
        <v/>
      </c>
      <c r="AO147" s="35">
        <f t="shared" si="44"/>
        <v>0</v>
      </c>
      <c r="AP147" s="26" t="str">
        <f t="shared" si="45"/>
        <v>X</v>
      </c>
      <c r="AQ147" s="28">
        <f t="shared" si="55"/>
        <v>1</v>
      </c>
      <c r="AR147" s="25" t="str">
        <f t="shared" si="46"/>
        <v/>
      </c>
      <c r="AS147" s="25" t="str">
        <f t="shared" si="47"/>
        <v/>
      </c>
      <c r="AT147" s="25" t="str">
        <f t="shared" si="48"/>
        <v/>
      </c>
      <c r="AU147" s="25" t="str">
        <f t="shared" si="49"/>
        <v/>
      </c>
      <c r="AV147" s="25">
        <f t="shared" si="50"/>
        <v>11</v>
      </c>
      <c r="AW147" s="65">
        <f t="shared" si="56"/>
        <v>0</v>
      </c>
      <c r="AX147" s="23"/>
      <c r="AY147" s="24">
        <f t="shared" ca="1" si="51"/>
        <v>-519</v>
      </c>
      <c r="AZ147" s="66">
        <f t="shared" ca="1" si="52"/>
        <v>0</v>
      </c>
      <c r="BA147" s="24" t="str">
        <f t="shared" ca="1" si="53"/>
        <v/>
      </c>
      <c r="BB147" s="87" t="str">
        <f t="shared" si="54"/>
        <v/>
      </c>
    </row>
    <row r="148" spans="1:54" ht="15" x14ac:dyDescent="0.2">
      <c r="A148" s="7">
        <v>147</v>
      </c>
      <c r="B148" s="149" t="s">
        <v>3694</v>
      </c>
      <c r="C148" s="149" t="s">
        <v>3695</v>
      </c>
      <c r="D148" s="149" t="s">
        <v>3665</v>
      </c>
      <c r="E148" s="149" t="s">
        <v>15</v>
      </c>
      <c r="F148" s="158">
        <v>45615</v>
      </c>
      <c r="G148" s="149" t="s">
        <v>5347</v>
      </c>
      <c r="H148" s="149" t="s">
        <v>3666</v>
      </c>
      <c r="I148" s="149" t="s">
        <v>3696</v>
      </c>
      <c r="J148" s="158">
        <v>45611</v>
      </c>
      <c r="K148" s="158" t="s">
        <v>5347</v>
      </c>
      <c r="L148" s="149" t="s">
        <v>5347</v>
      </c>
      <c r="M148" s="158">
        <v>45616</v>
      </c>
      <c r="N148" s="159">
        <v>0</v>
      </c>
      <c r="O148" s="159">
        <v>0</v>
      </c>
      <c r="P148" s="149" t="s">
        <v>5347</v>
      </c>
      <c r="Q148" s="160">
        <v>6</v>
      </c>
      <c r="R148" s="160">
        <v>6</v>
      </c>
      <c r="S148" s="160">
        <v>6</v>
      </c>
      <c r="T148" s="160">
        <v>0</v>
      </c>
      <c r="U148" s="161">
        <v>0</v>
      </c>
      <c r="V148" s="161">
        <v>0</v>
      </c>
      <c r="W148" s="149" t="s">
        <v>19</v>
      </c>
      <c r="X148" s="149" t="s">
        <v>5348</v>
      </c>
      <c r="Y148" s="149" t="s">
        <v>5347</v>
      </c>
      <c r="Z148" s="149" t="s">
        <v>386</v>
      </c>
      <c r="AA148" s="149" t="s">
        <v>5347</v>
      </c>
      <c r="AB148" s="149" t="s">
        <v>3697</v>
      </c>
      <c r="AC148" s="149" t="s">
        <v>5347</v>
      </c>
      <c r="AD148" s="159">
        <v>0</v>
      </c>
      <c r="AE148" s="185">
        <v>0</v>
      </c>
      <c r="AG148" t="s">
        <v>960</v>
      </c>
      <c r="AH148" s="46">
        <f t="shared" si="38"/>
        <v>5</v>
      </c>
      <c r="AI148" s="46" t="str">
        <f t="shared" si="39"/>
        <v>-</v>
      </c>
      <c r="AJ148" s="12"/>
      <c r="AK148" s="41" t="str">
        <f t="shared" si="40"/>
        <v>YES</v>
      </c>
      <c r="AL148" s="38">
        <f t="shared" si="41"/>
        <v>6</v>
      </c>
      <c r="AM148" s="26" t="str">
        <f t="shared" si="42"/>
        <v/>
      </c>
      <c r="AN148" s="89" t="str">
        <f t="shared" si="43"/>
        <v/>
      </c>
      <c r="AO148" s="35">
        <f t="shared" si="44"/>
        <v>0</v>
      </c>
      <c r="AP148" s="26" t="str">
        <f t="shared" si="45"/>
        <v>X</v>
      </c>
      <c r="AQ148" s="28">
        <f t="shared" si="55"/>
        <v>1</v>
      </c>
      <c r="AR148" s="25" t="str">
        <f t="shared" si="46"/>
        <v/>
      </c>
      <c r="AS148" s="25" t="str">
        <f t="shared" si="47"/>
        <v/>
      </c>
      <c r="AT148" s="25" t="str">
        <f t="shared" si="48"/>
        <v/>
      </c>
      <c r="AU148" s="25" t="str">
        <f t="shared" si="49"/>
        <v/>
      </c>
      <c r="AV148" s="25">
        <f t="shared" si="50"/>
        <v>11</v>
      </c>
      <c r="AW148" s="65">
        <f t="shared" si="56"/>
        <v>0</v>
      </c>
      <c r="AX148" s="23"/>
      <c r="AY148" s="24">
        <f t="shared" ca="1" si="51"/>
        <v>-519</v>
      </c>
      <c r="AZ148" s="66">
        <f t="shared" ca="1" si="52"/>
        <v>0</v>
      </c>
      <c r="BA148" s="24" t="str">
        <f t="shared" ca="1" si="53"/>
        <v/>
      </c>
      <c r="BB148" s="87" t="str">
        <f t="shared" si="54"/>
        <v/>
      </c>
    </row>
    <row r="149" spans="1:54" ht="15" x14ac:dyDescent="0.2">
      <c r="A149" s="7">
        <v>148</v>
      </c>
      <c r="B149" s="149" t="s">
        <v>2753</v>
      </c>
      <c r="C149" s="149" t="s">
        <v>3698</v>
      </c>
      <c r="D149" s="149" t="s">
        <v>3665</v>
      </c>
      <c r="E149" s="149" t="s">
        <v>335</v>
      </c>
      <c r="F149" s="158">
        <v>45615</v>
      </c>
      <c r="G149" s="149" t="s">
        <v>5347</v>
      </c>
      <c r="H149" s="149" t="s">
        <v>3666</v>
      </c>
      <c r="I149" s="149" t="s">
        <v>3699</v>
      </c>
      <c r="J149" s="158">
        <v>45611</v>
      </c>
      <c r="K149" s="158" t="s">
        <v>5347</v>
      </c>
      <c r="L149" s="149" t="s">
        <v>5347</v>
      </c>
      <c r="M149" s="158">
        <v>45616</v>
      </c>
      <c r="N149" s="159">
        <v>0</v>
      </c>
      <c r="O149" s="159">
        <v>0</v>
      </c>
      <c r="P149" s="149" t="s">
        <v>5347</v>
      </c>
      <c r="Q149" s="160">
        <v>10</v>
      </c>
      <c r="R149" s="160">
        <v>10</v>
      </c>
      <c r="S149" s="160">
        <v>10</v>
      </c>
      <c r="T149" s="160">
        <v>0</v>
      </c>
      <c r="U149" s="161">
        <v>0</v>
      </c>
      <c r="V149" s="161">
        <v>0</v>
      </c>
      <c r="W149" s="149" t="s">
        <v>19</v>
      </c>
      <c r="X149" s="149" t="s">
        <v>5348</v>
      </c>
      <c r="Y149" s="149" t="s">
        <v>5347</v>
      </c>
      <c r="Z149" s="149" t="s">
        <v>386</v>
      </c>
      <c r="AA149" s="149" t="s">
        <v>5347</v>
      </c>
      <c r="AB149" s="149" t="s">
        <v>3700</v>
      </c>
      <c r="AC149" s="149" t="s">
        <v>5347</v>
      </c>
      <c r="AD149" s="159">
        <v>0</v>
      </c>
      <c r="AE149" s="185">
        <v>0</v>
      </c>
      <c r="AG149" t="s">
        <v>960</v>
      </c>
      <c r="AH149" s="46">
        <f t="shared" si="38"/>
        <v>5</v>
      </c>
      <c r="AI149" s="46" t="str">
        <f t="shared" si="39"/>
        <v>-</v>
      </c>
      <c r="AJ149" s="12"/>
      <c r="AK149" s="41" t="str">
        <f t="shared" si="40"/>
        <v>YES</v>
      </c>
      <c r="AL149" s="38">
        <f t="shared" si="41"/>
        <v>10</v>
      </c>
      <c r="AM149" s="26" t="str">
        <f t="shared" si="42"/>
        <v/>
      </c>
      <c r="AN149" s="89" t="str">
        <f t="shared" si="43"/>
        <v/>
      </c>
      <c r="AO149" s="35">
        <f t="shared" si="44"/>
        <v>0</v>
      </c>
      <c r="AP149" s="26" t="str">
        <f t="shared" si="45"/>
        <v>X</v>
      </c>
      <c r="AQ149" s="28">
        <f t="shared" si="55"/>
        <v>1</v>
      </c>
      <c r="AR149" s="25" t="str">
        <f t="shared" si="46"/>
        <v/>
      </c>
      <c r="AS149" s="25" t="str">
        <f t="shared" si="47"/>
        <v/>
      </c>
      <c r="AT149" s="25" t="str">
        <f t="shared" si="48"/>
        <v/>
      </c>
      <c r="AU149" s="25" t="str">
        <f t="shared" si="49"/>
        <v/>
      </c>
      <c r="AV149" s="25">
        <f t="shared" si="50"/>
        <v>11</v>
      </c>
      <c r="AW149" s="65">
        <f t="shared" si="56"/>
        <v>0</v>
      </c>
      <c r="AX149" s="23"/>
      <c r="AY149" s="24">
        <f t="shared" ca="1" si="51"/>
        <v>-519</v>
      </c>
      <c r="AZ149" s="66">
        <f t="shared" ca="1" si="52"/>
        <v>0</v>
      </c>
      <c r="BA149" s="24" t="str">
        <f t="shared" ca="1" si="53"/>
        <v/>
      </c>
      <c r="BB149" s="87" t="str">
        <f t="shared" si="54"/>
        <v/>
      </c>
    </row>
    <row r="150" spans="1:54" ht="15" x14ac:dyDescent="0.2">
      <c r="A150" s="7">
        <v>149</v>
      </c>
      <c r="B150" s="149" t="s">
        <v>3701</v>
      </c>
      <c r="C150" s="149" t="s">
        <v>3702</v>
      </c>
      <c r="D150" s="149" t="s">
        <v>3665</v>
      </c>
      <c r="E150" s="149" t="s">
        <v>336</v>
      </c>
      <c r="F150" s="158">
        <v>45615</v>
      </c>
      <c r="G150" s="149" t="s">
        <v>5347</v>
      </c>
      <c r="H150" s="149" t="s">
        <v>3666</v>
      </c>
      <c r="I150" s="149" t="s">
        <v>3703</v>
      </c>
      <c r="J150" s="158">
        <v>45611</v>
      </c>
      <c r="K150" s="158" t="s">
        <v>5347</v>
      </c>
      <c r="L150" s="149" t="s">
        <v>5347</v>
      </c>
      <c r="M150" s="158">
        <v>45616</v>
      </c>
      <c r="N150" s="159">
        <v>0</v>
      </c>
      <c r="O150" s="159">
        <v>0</v>
      </c>
      <c r="P150" s="149" t="s">
        <v>5347</v>
      </c>
      <c r="Q150" s="160">
        <v>10</v>
      </c>
      <c r="R150" s="160">
        <v>10</v>
      </c>
      <c r="S150" s="160">
        <v>10</v>
      </c>
      <c r="T150" s="160">
        <v>0</v>
      </c>
      <c r="U150" s="161">
        <v>0</v>
      </c>
      <c r="V150" s="161">
        <v>0</v>
      </c>
      <c r="W150" s="149" t="s">
        <v>19</v>
      </c>
      <c r="X150" s="149" t="s">
        <v>5348</v>
      </c>
      <c r="Y150" s="149" t="s">
        <v>5347</v>
      </c>
      <c r="Z150" s="149" t="s">
        <v>386</v>
      </c>
      <c r="AA150" s="149" t="s">
        <v>5347</v>
      </c>
      <c r="AB150" s="149" t="s">
        <v>3704</v>
      </c>
      <c r="AC150" s="149" t="s">
        <v>5347</v>
      </c>
      <c r="AD150" s="159">
        <v>0</v>
      </c>
      <c r="AE150" s="185">
        <v>0</v>
      </c>
      <c r="AG150" t="s">
        <v>960</v>
      </c>
      <c r="AH150" s="46">
        <f t="shared" si="38"/>
        <v>5</v>
      </c>
      <c r="AI150" s="46" t="str">
        <f t="shared" si="39"/>
        <v>-</v>
      </c>
      <c r="AJ150" s="12"/>
      <c r="AK150" s="41" t="str">
        <f t="shared" si="40"/>
        <v>YES</v>
      </c>
      <c r="AL150" s="38">
        <f t="shared" si="41"/>
        <v>10</v>
      </c>
      <c r="AM150" s="26" t="str">
        <f t="shared" si="42"/>
        <v/>
      </c>
      <c r="AN150" s="89" t="str">
        <f t="shared" si="43"/>
        <v/>
      </c>
      <c r="AO150" s="35">
        <f t="shared" si="44"/>
        <v>0</v>
      </c>
      <c r="AP150" s="26" t="str">
        <f t="shared" si="45"/>
        <v>X</v>
      </c>
      <c r="AQ150" s="28">
        <f t="shared" si="55"/>
        <v>1</v>
      </c>
      <c r="AR150" s="25" t="str">
        <f t="shared" si="46"/>
        <v/>
      </c>
      <c r="AS150" s="25" t="str">
        <f t="shared" si="47"/>
        <v/>
      </c>
      <c r="AT150" s="25" t="str">
        <f t="shared" si="48"/>
        <v/>
      </c>
      <c r="AU150" s="25" t="str">
        <f t="shared" si="49"/>
        <v/>
      </c>
      <c r="AV150" s="25">
        <f t="shared" si="50"/>
        <v>11</v>
      </c>
      <c r="AW150" s="65">
        <f t="shared" si="56"/>
        <v>0</v>
      </c>
      <c r="AX150" s="23"/>
      <c r="AY150" s="24">
        <f t="shared" ca="1" si="51"/>
        <v>-519</v>
      </c>
      <c r="AZ150" s="66">
        <f t="shared" ca="1" si="52"/>
        <v>0</v>
      </c>
      <c r="BA150" s="24" t="str">
        <f t="shared" ca="1" si="53"/>
        <v/>
      </c>
      <c r="BB150" s="87" t="str">
        <f t="shared" si="54"/>
        <v/>
      </c>
    </row>
    <row r="151" spans="1:54" ht="15" x14ac:dyDescent="0.2">
      <c r="A151" s="7">
        <v>150</v>
      </c>
      <c r="B151" s="149" t="s">
        <v>2283</v>
      </c>
      <c r="C151" s="149" t="s">
        <v>2284</v>
      </c>
      <c r="D151" s="149" t="s">
        <v>3705</v>
      </c>
      <c r="E151" s="149" t="s">
        <v>325</v>
      </c>
      <c r="F151" s="158">
        <v>45615</v>
      </c>
      <c r="G151" s="149" t="s">
        <v>5347</v>
      </c>
      <c r="H151" s="149" t="s">
        <v>4296</v>
      </c>
      <c r="I151" s="149" t="s">
        <v>15</v>
      </c>
      <c r="J151" s="158">
        <v>45684</v>
      </c>
      <c r="K151" s="158">
        <v>45684</v>
      </c>
      <c r="L151" s="149" t="s">
        <v>5347</v>
      </c>
      <c r="M151" s="158">
        <v>45691</v>
      </c>
      <c r="N151" s="159">
        <v>61</v>
      </c>
      <c r="O151" s="159">
        <v>8</v>
      </c>
      <c r="P151" s="149" t="s">
        <v>16</v>
      </c>
      <c r="Q151" s="160">
        <v>6</v>
      </c>
      <c r="R151" s="160">
        <v>1</v>
      </c>
      <c r="S151" s="160">
        <v>1</v>
      </c>
      <c r="T151" s="160">
        <v>0</v>
      </c>
      <c r="U151" s="161">
        <v>1</v>
      </c>
      <c r="V151" s="161">
        <v>0</v>
      </c>
      <c r="W151" s="149" t="s">
        <v>19</v>
      </c>
      <c r="X151" s="149" t="s">
        <v>5348</v>
      </c>
      <c r="Y151" s="149" t="s">
        <v>5347</v>
      </c>
      <c r="Z151" s="149" t="s">
        <v>23</v>
      </c>
      <c r="AA151" s="149" t="s">
        <v>2287</v>
      </c>
      <c r="AB151" s="149" t="s">
        <v>2288</v>
      </c>
      <c r="AC151" s="149" t="s">
        <v>5347</v>
      </c>
      <c r="AD151" s="159">
        <v>0</v>
      </c>
      <c r="AE151" s="185">
        <v>0</v>
      </c>
      <c r="AG151" t="s">
        <v>3706</v>
      </c>
      <c r="AH151" s="46">
        <f t="shared" si="38"/>
        <v>7</v>
      </c>
      <c r="AI151" s="46" t="str">
        <f t="shared" si="39"/>
        <v>-</v>
      </c>
      <c r="AJ151" s="12"/>
      <c r="AK151" s="41" t="str">
        <f t="shared" si="40"/>
        <v>YES</v>
      </c>
      <c r="AL151" s="38">
        <f t="shared" si="41"/>
        <v>1</v>
      </c>
      <c r="AM151" s="26" t="str">
        <f t="shared" si="42"/>
        <v/>
      </c>
      <c r="AN151" s="89" t="str">
        <f t="shared" si="43"/>
        <v/>
      </c>
      <c r="AO151" s="35">
        <f t="shared" si="44"/>
        <v>0</v>
      </c>
      <c r="AP151" s="26" t="str">
        <f t="shared" si="45"/>
        <v>X</v>
      </c>
      <c r="AQ151" s="28">
        <f t="shared" si="55"/>
        <v>1</v>
      </c>
      <c r="AR151" s="25" t="str">
        <f t="shared" si="46"/>
        <v/>
      </c>
      <c r="AS151" s="25" t="str">
        <f t="shared" si="47"/>
        <v/>
      </c>
      <c r="AT151" s="25" t="str">
        <f t="shared" si="48"/>
        <v/>
      </c>
      <c r="AU151" s="25" t="str">
        <f t="shared" si="49"/>
        <v/>
      </c>
      <c r="AV151" s="25">
        <f t="shared" si="50"/>
        <v>11</v>
      </c>
      <c r="AW151" s="65">
        <f t="shared" si="56"/>
        <v>0</v>
      </c>
      <c r="AX151" s="23"/>
      <c r="AY151" s="24">
        <f t="shared" ca="1" si="51"/>
        <v>-444</v>
      </c>
      <c r="AZ151" s="66">
        <f t="shared" ca="1" si="52"/>
        <v>0</v>
      </c>
      <c r="BA151" s="24" t="str">
        <f t="shared" ca="1" si="53"/>
        <v/>
      </c>
      <c r="BB151" s="87" t="str">
        <f t="shared" si="54"/>
        <v>X</v>
      </c>
    </row>
    <row r="152" spans="1:54" ht="15" x14ac:dyDescent="0.2">
      <c r="A152" s="7">
        <v>151</v>
      </c>
      <c r="B152" s="149" t="s">
        <v>2283</v>
      </c>
      <c r="C152" s="149" t="s">
        <v>2284</v>
      </c>
      <c r="D152" s="149" t="s">
        <v>3705</v>
      </c>
      <c r="E152" s="149" t="s">
        <v>325</v>
      </c>
      <c r="F152" s="158">
        <v>45615</v>
      </c>
      <c r="G152" s="149" t="s">
        <v>5347</v>
      </c>
      <c r="H152" s="149" t="s">
        <v>4749</v>
      </c>
      <c r="I152" s="149" t="s">
        <v>15</v>
      </c>
      <c r="J152" s="158">
        <v>45747</v>
      </c>
      <c r="K152" s="158">
        <v>45748</v>
      </c>
      <c r="L152" s="149" t="s">
        <v>5347</v>
      </c>
      <c r="M152" s="158">
        <v>45751</v>
      </c>
      <c r="N152" s="159">
        <v>61</v>
      </c>
      <c r="O152" s="159">
        <v>8</v>
      </c>
      <c r="P152" s="149" t="s">
        <v>16</v>
      </c>
      <c r="Q152" s="160">
        <v>6</v>
      </c>
      <c r="R152" s="160">
        <v>5</v>
      </c>
      <c r="S152" s="160">
        <v>5</v>
      </c>
      <c r="T152" s="160">
        <v>0</v>
      </c>
      <c r="U152" s="161">
        <v>5</v>
      </c>
      <c r="V152" s="161">
        <v>0</v>
      </c>
      <c r="W152" s="149" t="s">
        <v>19</v>
      </c>
      <c r="X152" s="149" t="s">
        <v>5348</v>
      </c>
      <c r="Y152" s="149" t="s">
        <v>5347</v>
      </c>
      <c r="Z152" s="149" t="s">
        <v>23</v>
      </c>
      <c r="AA152" s="149" t="s">
        <v>2287</v>
      </c>
      <c r="AB152" s="149" t="s">
        <v>2288</v>
      </c>
      <c r="AC152" s="149" t="s">
        <v>5347</v>
      </c>
      <c r="AD152" s="159">
        <v>0</v>
      </c>
      <c r="AE152" s="185">
        <v>0</v>
      </c>
      <c r="AG152" t="s">
        <v>3706</v>
      </c>
      <c r="AH152" s="46">
        <f t="shared" si="38"/>
        <v>4</v>
      </c>
      <c r="AI152" s="46" t="str">
        <f t="shared" si="39"/>
        <v>-</v>
      </c>
      <c r="AJ152" s="12"/>
      <c r="AK152" s="41" t="str">
        <f t="shared" si="40"/>
        <v>YES</v>
      </c>
      <c r="AL152" s="38">
        <f t="shared" si="41"/>
        <v>5</v>
      </c>
      <c r="AM152" s="26" t="str">
        <f t="shared" si="42"/>
        <v/>
      </c>
      <c r="AN152" s="89" t="str">
        <f t="shared" si="43"/>
        <v/>
      </c>
      <c r="AO152" s="35">
        <f t="shared" si="44"/>
        <v>0</v>
      </c>
      <c r="AP152" s="26" t="str">
        <f t="shared" si="45"/>
        <v>X</v>
      </c>
      <c r="AQ152" s="28">
        <f t="shared" si="55"/>
        <v>1</v>
      </c>
      <c r="AR152" s="25" t="str">
        <f t="shared" si="46"/>
        <v/>
      </c>
      <c r="AS152" s="25" t="str">
        <f t="shared" si="47"/>
        <v/>
      </c>
      <c r="AT152" s="25" t="str">
        <f t="shared" si="48"/>
        <v/>
      </c>
      <c r="AU152" s="25" t="str">
        <f t="shared" si="49"/>
        <v/>
      </c>
      <c r="AV152" s="25">
        <f t="shared" si="50"/>
        <v>11</v>
      </c>
      <c r="AW152" s="65">
        <f t="shared" si="56"/>
        <v>0</v>
      </c>
      <c r="AX152" s="23"/>
      <c r="AY152" s="24">
        <f t="shared" ca="1" si="51"/>
        <v>-384</v>
      </c>
      <c r="AZ152" s="66">
        <f t="shared" ca="1" si="52"/>
        <v>0</v>
      </c>
      <c r="BA152" s="24" t="str">
        <f t="shared" ca="1" si="53"/>
        <v/>
      </c>
      <c r="BB152" s="87" t="str">
        <f t="shared" si="54"/>
        <v>X</v>
      </c>
    </row>
    <row r="153" spans="1:54" ht="15" x14ac:dyDescent="0.2">
      <c r="A153" s="7">
        <v>152</v>
      </c>
      <c r="B153" s="149" t="s">
        <v>2097</v>
      </c>
      <c r="C153" s="149" t="s">
        <v>2098</v>
      </c>
      <c r="D153" s="149" t="s">
        <v>3705</v>
      </c>
      <c r="E153" s="149" t="s">
        <v>326</v>
      </c>
      <c r="F153" s="158">
        <v>45615</v>
      </c>
      <c r="G153" s="149" t="s">
        <v>5347</v>
      </c>
      <c r="H153" s="149" t="s">
        <v>4296</v>
      </c>
      <c r="I153" s="149" t="s">
        <v>17</v>
      </c>
      <c r="J153" s="158">
        <v>45684</v>
      </c>
      <c r="K153" s="158">
        <v>45684</v>
      </c>
      <c r="L153" s="149" t="s">
        <v>5347</v>
      </c>
      <c r="M153" s="158">
        <v>45691</v>
      </c>
      <c r="N153" s="159">
        <v>40</v>
      </c>
      <c r="O153" s="159">
        <v>8</v>
      </c>
      <c r="P153" s="149" t="s">
        <v>16</v>
      </c>
      <c r="Q153" s="160">
        <v>165</v>
      </c>
      <c r="R153" s="160">
        <v>5</v>
      </c>
      <c r="S153" s="160">
        <v>5</v>
      </c>
      <c r="T153" s="160">
        <v>0</v>
      </c>
      <c r="U153" s="161">
        <v>5</v>
      </c>
      <c r="V153" s="161">
        <v>0</v>
      </c>
      <c r="W153" s="149" t="s">
        <v>19</v>
      </c>
      <c r="X153" s="149" t="s">
        <v>5348</v>
      </c>
      <c r="Y153" s="149" t="s">
        <v>5347</v>
      </c>
      <c r="Z153" s="149" t="s">
        <v>23</v>
      </c>
      <c r="AA153" s="149" t="s">
        <v>2101</v>
      </c>
      <c r="AB153" s="149" t="s">
        <v>2102</v>
      </c>
      <c r="AC153" s="149" t="s">
        <v>5347</v>
      </c>
      <c r="AD153" s="159">
        <v>0</v>
      </c>
      <c r="AE153" s="185">
        <v>0</v>
      </c>
      <c r="AG153" t="s">
        <v>3706</v>
      </c>
      <c r="AH153" s="46">
        <f t="shared" si="38"/>
        <v>7</v>
      </c>
      <c r="AI153" s="46" t="str">
        <f t="shared" si="39"/>
        <v>-</v>
      </c>
      <c r="AJ153" s="12"/>
      <c r="AK153" s="41" t="str">
        <f t="shared" si="40"/>
        <v>YES</v>
      </c>
      <c r="AL153" s="38">
        <f t="shared" si="41"/>
        <v>5</v>
      </c>
      <c r="AM153" s="26" t="str">
        <f t="shared" si="42"/>
        <v/>
      </c>
      <c r="AN153" s="89" t="str">
        <f t="shared" si="43"/>
        <v/>
      </c>
      <c r="AO153" s="35">
        <f t="shared" si="44"/>
        <v>0</v>
      </c>
      <c r="AP153" s="26" t="str">
        <f t="shared" si="45"/>
        <v>X</v>
      </c>
      <c r="AQ153" s="28">
        <f t="shared" si="55"/>
        <v>1</v>
      </c>
      <c r="AR153" s="25" t="str">
        <f t="shared" si="46"/>
        <v/>
      </c>
      <c r="AS153" s="25" t="str">
        <f t="shared" si="47"/>
        <v/>
      </c>
      <c r="AT153" s="25" t="str">
        <f t="shared" si="48"/>
        <v/>
      </c>
      <c r="AU153" s="25" t="str">
        <f t="shared" si="49"/>
        <v/>
      </c>
      <c r="AV153" s="25">
        <f t="shared" si="50"/>
        <v>11</v>
      </c>
      <c r="AW153" s="65">
        <f t="shared" si="56"/>
        <v>0</v>
      </c>
      <c r="AX153" s="23"/>
      <c r="AY153" s="24">
        <f t="shared" ca="1" si="51"/>
        <v>-444</v>
      </c>
      <c r="AZ153" s="66">
        <f t="shared" ca="1" si="52"/>
        <v>0</v>
      </c>
      <c r="BA153" s="24" t="str">
        <f t="shared" ca="1" si="53"/>
        <v/>
      </c>
      <c r="BB153" s="87" t="str">
        <f t="shared" si="54"/>
        <v>X</v>
      </c>
    </row>
    <row r="154" spans="1:54" ht="15" x14ac:dyDescent="0.2">
      <c r="A154" s="7">
        <v>153</v>
      </c>
      <c r="B154" s="149" t="s">
        <v>2106</v>
      </c>
      <c r="C154" s="149" t="s">
        <v>2107</v>
      </c>
      <c r="D154" s="149" t="s">
        <v>3705</v>
      </c>
      <c r="E154" s="149" t="s">
        <v>329</v>
      </c>
      <c r="F154" s="158">
        <v>45615</v>
      </c>
      <c r="G154" s="149" t="s">
        <v>5347</v>
      </c>
      <c r="H154" s="149" t="s">
        <v>4296</v>
      </c>
      <c r="I154" s="149" t="s">
        <v>18</v>
      </c>
      <c r="J154" s="158">
        <v>45684</v>
      </c>
      <c r="K154" s="158">
        <v>45684</v>
      </c>
      <c r="L154" s="149" t="s">
        <v>5347</v>
      </c>
      <c r="M154" s="158">
        <v>45691</v>
      </c>
      <c r="N154" s="159">
        <v>30</v>
      </c>
      <c r="O154" s="159">
        <v>8</v>
      </c>
      <c r="P154" s="149" t="s">
        <v>16</v>
      </c>
      <c r="Q154" s="160">
        <v>3</v>
      </c>
      <c r="R154" s="160">
        <v>3</v>
      </c>
      <c r="S154" s="160">
        <v>3</v>
      </c>
      <c r="T154" s="160">
        <v>0</v>
      </c>
      <c r="U154" s="161">
        <v>3</v>
      </c>
      <c r="V154" s="161">
        <v>0</v>
      </c>
      <c r="W154" s="149" t="s">
        <v>19</v>
      </c>
      <c r="X154" s="149" t="s">
        <v>5348</v>
      </c>
      <c r="Y154" s="149" t="s">
        <v>5347</v>
      </c>
      <c r="Z154" s="149" t="s">
        <v>23</v>
      </c>
      <c r="AA154" s="149" t="s">
        <v>2101</v>
      </c>
      <c r="AB154" s="149" t="s">
        <v>2109</v>
      </c>
      <c r="AC154" s="149" t="s">
        <v>5347</v>
      </c>
      <c r="AD154" s="159">
        <v>0</v>
      </c>
      <c r="AE154" s="185">
        <v>0</v>
      </c>
      <c r="AG154" t="s">
        <v>3706</v>
      </c>
      <c r="AH154" s="46">
        <f t="shared" si="38"/>
        <v>7</v>
      </c>
      <c r="AI154" s="46" t="str">
        <f t="shared" si="39"/>
        <v>-</v>
      </c>
      <c r="AJ154" s="12"/>
      <c r="AK154" s="41" t="str">
        <f t="shared" si="40"/>
        <v>YES</v>
      </c>
      <c r="AL154" s="38">
        <f t="shared" si="41"/>
        <v>3</v>
      </c>
      <c r="AM154" s="26" t="str">
        <f t="shared" si="42"/>
        <v/>
      </c>
      <c r="AN154" s="89" t="str">
        <f t="shared" si="43"/>
        <v/>
      </c>
      <c r="AO154" s="35">
        <f t="shared" si="44"/>
        <v>0</v>
      </c>
      <c r="AP154" s="26" t="str">
        <f t="shared" si="45"/>
        <v>X</v>
      </c>
      <c r="AQ154" s="28">
        <f t="shared" si="55"/>
        <v>1</v>
      </c>
      <c r="AR154" s="25" t="str">
        <f t="shared" si="46"/>
        <v/>
      </c>
      <c r="AS154" s="25" t="str">
        <f t="shared" si="47"/>
        <v/>
      </c>
      <c r="AT154" s="25" t="str">
        <f t="shared" si="48"/>
        <v/>
      </c>
      <c r="AU154" s="25" t="str">
        <f t="shared" si="49"/>
        <v/>
      </c>
      <c r="AV154" s="25">
        <f t="shared" si="50"/>
        <v>11</v>
      </c>
      <c r="AW154" s="65">
        <f t="shared" si="56"/>
        <v>0</v>
      </c>
      <c r="AX154" s="23"/>
      <c r="AY154" s="24">
        <f t="shared" ca="1" si="51"/>
        <v>-444</v>
      </c>
      <c r="AZ154" s="66">
        <f t="shared" ca="1" si="52"/>
        <v>0</v>
      </c>
      <c r="BA154" s="24" t="str">
        <f t="shared" ca="1" si="53"/>
        <v/>
      </c>
      <c r="BB154" s="87" t="str">
        <f t="shared" si="54"/>
        <v/>
      </c>
    </row>
    <row r="155" spans="1:54" ht="15" x14ac:dyDescent="0.2">
      <c r="A155" s="7">
        <v>154</v>
      </c>
      <c r="B155" s="149" t="s">
        <v>3707</v>
      </c>
      <c r="C155" s="149" t="s">
        <v>3708</v>
      </c>
      <c r="D155" s="149" t="s">
        <v>3705</v>
      </c>
      <c r="E155" s="149" t="s">
        <v>327</v>
      </c>
      <c r="F155" s="158">
        <v>45615</v>
      </c>
      <c r="G155" s="149" t="s">
        <v>5347</v>
      </c>
      <c r="H155" s="149" t="s">
        <v>4135</v>
      </c>
      <c r="I155" s="149" t="s">
        <v>17</v>
      </c>
      <c r="J155" s="158">
        <v>45666</v>
      </c>
      <c r="K155" s="158">
        <v>45667</v>
      </c>
      <c r="L155" s="149" t="s">
        <v>5347</v>
      </c>
      <c r="M155" s="158">
        <v>45702</v>
      </c>
      <c r="N155" s="159">
        <v>40</v>
      </c>
      <c r="O155" s="159">
        <v>8</v>
      </c>
      <c r="P155" s="149" t="s">
        <v>16</v>
      </c>
      <c r="Q155" s="160">
        <v>3</v>
      </c>
      <c r="R155" s="160">
        <v>3</v>
      </c>
      <c r="S155" s="160">
        <v>3</v>
      </c>
      <c r="T155" s="160">
        <v>0</v>
      </c>
      <c r="U155" s="161">
        <v>0</v>
      </c>
      <c r="V155" s="161">
        <v>0</v>
      </c>
      <c r="W155" s="149" t="s">
        <v>19</v>
      </c>
      <c r="X155" s="149" t="s">
        <v>5348</v>
      </c>
      <c r="Y155" s="149" t="s">
        <v>5347</v>
      </c>
      <c r="Z155" s="149" t="s">
        <v>2286</v>
      </c>
      <c r="AA155" s="149" t="s">
        <v>2167</v>
      </c>
      <c r="AB155" s="149" t="s">
        <v>4136</v>
      </c>
      <c r="AC155" s="149" t="s">
        <v>5347</v>
      </c>
      <c r="AD155" s="159">
        <v>1</v>
      </c>
      <c r="AE155" s="185">
        <v>1</v>
      </c>
      <c r="AG155" t="s">
        <v>3706</v>
      </c>
      <c r="AH155" s="46">
        <f t="shared" si="38"/>
        <v>36</v>
      </c>
      <c r="AI155" s="46" t="str">
        <f t="shared" si="39"/>
        <v>-</v>
      </c>
      <c r="AJ155" s="12"/>
      <c r="AK155" s="41" t="str">
        <f t="shared" si="40"/>
        <v>YES</v>
      </c>
      <c r="AL155" s="38">
        <f t="shared" si="41"/>
        <v>3</v>
      </c>
      <c r="AM155" s="26" t="str">
        <f t="shared" si="42"/>
        <v/>
      </c>
      <c r="AN155" s="89" t="str">
        <f t="shared" si="43"/>
        <v/>
      </c>
      <c r="AO155" s="35">
        <f t="shared" si="44"/>
        <v>0</v>
      </c>
      <c r="AP155" s="26" t="str">
        <f t="shared" si="45"/>
        <v>X</v>
      </c>
      <c r="AQ155" s="28">
        <f t="shared" si="55"/>
        <v>1</v>
      </c>
      <c r="AR155" s="25" t="str">
        <f t="shared" si="46"/>
        <v/>
      </c>
      <c r="AS155" s="25" t="str">
        <f t="shared" si="47"/>
        <v/>
      </c>
      <c r="AT155" s="25" t="str">
        <f t="shared" si="48"/>
        <v/>
      </c>
      <c r="AU155" s="25" t="str">
        <f t="shared" si="49"/>
        <v/>
      </c>
      <c r="AV155" s="25">
        <f t="shared" si="50"/>
        <v>11</v>
      </c>
      <c r="AW155" s="65">
        <f t="shared" si="56"/>
        <v>0</v>
      </c>
      <c r="AX155" s="23"/>
      <c r="AY155" s="24">
        <f t="shared" ca="1" si="51"/>
        <v>-433</v>
      </c>
      <c r="AZ155" s="66">
        <f t="shared" ca="1" si="52"/>
        <v>0</v>
      </c>
      <c r="BA155" s="24" t="str">
        <f t="shared" ca="1" si="53"/>
        <v/>
      </c>
      <c r="BB155" s="87" t="str">
        <f t="shared" si="54"/>
        <v/>
      </c>
    </row>
    <row r="156" spans="1:54" ht="15" x14ac:dyDescent="0.2">
      <c r="A156" s="7">
        <v>155</v>
      </c>
      <c r="B156" s="149" t="s">
        <v>3709</v>
      </c>
      <c r="C156" s="149" t="s">
        <v>3710</v>
      </c>
      <c r="D156" s="149" t="s">
        <v>3705</v>
      </c>
      <c r="E156" s="149" t="s">
        <v>330</v>
      </c>
      <c r="F156" s="158">
        <v>45615</v>
      </c>
      <c r="G156" s="149" t="s">
        <v>5347</v>
      </c>
      <c r="H156" s="149" t="s">
        <v>4296</v>
      </c>
      <c r="I156" s="149" t="s">
        <v>24</v>
      </c>
      <c r="J156" s="158">
        <v>45684</v>
      </c>
      <c r="K156" s="158">
        <v>45684</v>
      </c>
      <c r="L156" s="149" t="s">
        <v>5347</v>
      </c>
      <c r="M156" s="158">
        <v>45691</v>
      </c>
      <c r="N156" s="159">
        <v>30</v>
      </c>
      <c r="O156" s="159">
        <v>8</v>
      </c>
      <c r="P156" s="149" t="s">
        <v>16</v>
      </c>
      <c r="Q156" s="160">
        <v>1</v>
      </c>
      <c r="R156" s="160">
        <v>1</v>
      </c>
      <c r="S156" s="160">
        <v>1</v>
      </c>
      <c r="T156" s="160">
        <v>0</v>
      </c>
      <c r="U156" s="161">
        <v>1</v>
      </c>
      <c r="V156" s="161">
        <v>0</v>
      </c>
      <c r="W156" s="149" t="s">
        <v>19</v>
      </c>
      <c r="X156" s="149" t="s">
        <v>5348</v>
      </c>
      <c r="Y156" s="149" t="s">
        <v>5347</v>
      </c>
      <c r="Z156" s="149" t="s">
        <v>23</v>
      </c>
      <c r="AA156" s="149" t="s">
        <v>4297</v>
      </c>
      <c r="AB156" s="149" t="s">
        <v>4298</v>
      </c>
      <c r="AC156" s="149" t="s">
        <v>5347</v>
      </c>
      <c r="AD156" s="159">
        <v>0</v>
      </c>
      <c r="AE156" s="185">
        <v>0</v>
      </c>
      <c r="AG156" t="s">
        <v>3706</v>
      </c>
      <c r="AH156" s="46">
        <f t="shared" si="38"/>
        <v>7</v>
      </c>
      <c r="AI156" s="46" t="str">
        <f t="shared" si="39"/>
        <v>-</v>
      </c>
      <c r="AJ156" s="12"/>
      <c r="AK156" s="41" t="str">
        <f t="shared" si="40"/>
        <v>YES</v>
      </c>
      <c r="AL156" s="38">
        <f t="shared" si="41"/>
        <v>1</v>
      </c>
      <c r="AM156" s="26" t="str">
        <f t="shared" si="42"/>
        <v/>
      </c>
      <c r="AN156" s="89" t="str">
        <f t="shared" si="43"/>
        <v/>
      </c>
      <c r="AO156" s="35">
        <f t="shared" si="44"/>
        <v>0</v>
      </c>
      <c r="AP156" s="26" t="str">
        <f t="shared" si="45"/>
        <v>X</v>
      </c>
      <c r="AQ156" s="28">
        <f t="shared" si="55"/>
        <v>1</v>
      </c>
      <c r="AR156" s="25" t="str">
        <f t="shared" si="46"/>
        <v/>
      </c>
      <c r="AS156" s="25" t="str">
        <f t="shared" si="47"/>
        <v/>
      </c>
      <c r="AT156" s="25" t="str">
        <f t="shared" si="48"/>
        <v/>
      </c>
      <c r="AU156" s="25" t="str">
        <f t="shared" si="49"/>
        <v/>
      </c>
      <c r="AV156" s="25">
        <f t="shared" si="50"/>
        <v>11</v>
      </c>
      <c r="AW156" s="65">
        <f t="shared" si="56"/>
        <v>0</v>
      </c>
      <c r="AX156" s="23"/>
      <c r="AY156" s="24">
        <f t="shared" ca="1" si="51"/>
        <v>-444</v>
      </c>
      <c r="AZ156" s="66">
        <f t="shared" ca="1" si="52"/>
        <v>0</v>
      </c>
      <c r="BA156" s="24" t="str">
        <f t="shared" ca="1" si="53"/>
        <v/>
      </c>
      <c r="BB156" s="87" t="str">
        <f t="shared" si="54"/>
        <v/>
      </c>
    </row>
    <row r="157" spans="1:54" ht="15" x14ac:dyDescent="0.2">
      <c r="A157" s="7">
        <v>156</v>
      </c>
      <c r="B157" s="149" t="s">
        <v>3711</v>
      </c>
      <c r="C157" s="149" t="s">
        <v>3712</v>
      </c>
      <c r="D157" s="149" t="s">
        <v>3705</v>
      </c>
      <c r="E157" s="149" t="s">
        <v>328</v>
      </c>
      <c r="F157" s="158">
        <v>45615</v>
      </c>
      <c r="G157" s="149" t="s">
        <v>5347</v>
      </c>
      <c r="H157" s="149" t="s">
        <v>4296</v>
      </c>
      <c r="I157" s="149" t="s">
        <v>27</v>
      </c>
      <c r="J157" s="158">
        <v>45684</v>
      </c>
      <c r="K157" s="158">
        <v>45684</v>
      </c>
      <c r="L157" s="149" t="s">
        <v>5347</v>
      </c>
      <c r="M157" s="158">
        <v>45691</v>
      </c>
      <c r="N157" s="159">
        <v>30</v>
      </c>
      <c r="O157" s="159">
        <v>8</v>
      </c>
      <c r="P157" s="149" t="s">
        <v>16</v>
      </c>
      <c r="Q157" s="161">
        <v>1</v>
      </c>
      <c r="R157" s="161">
        <v>50</v>
      </c>
      <c r="S157" s="161">
        <v>50</v>
      </c>
      <c r="T157" s="161">
        <v>0</v>
      </c>
      <c r="U157" s="161">
        <v>50</v>
      </c>
      <c r="V157" s="161">
        <v>0</v>
      </c>
      <c r="W157" s="149" t="s">
        <v>19</v>
      </c>
      <c r="X157" s="149" t="s">
        <v>5348</v>
      </c>
      <c r="Y157" s="149" t="s">
        <v>5347</v>
      </c>
      <c r="Z157" s="149" t="s">
        <v>23</v>
      </c>
      <c r="AA157" s="149" t="s">
        <v>4299</v>
      </c>
      <c r="AB157" s="149" t="s">
        <v>4300</v>
      </c>
      <c r="AC157" s="149" t="s">
        <v>5347</v>
      </c>
      <c r="AD157" s="159">
        <v>0</v>
      </c>
      <c r="AE157" s="185">
        <v>0</v>
      </c>
      <c r="AG157" t="s">
        <v>3706</v>
      </c>
      <c r="AH157" s="46">
        <f t="shared" si="38"/>
        <v>7</v>
      </c>
      <c r="AI157" s="46" t="str">
        <f t="shared" si="39"/>
        <v>-</v>
      </c>
      <c r="AJ157" s="12"/>
      <c r="AK157" s="41" t="str">
        <f t="shared" si="40"/>
        <v>YES</v>
      </c>
      <c r="AL157" s="38">
        <f t="shared" si="41"/>
        <v>50</v>
      </c>
      <c r="AM157" s="26" t="str">
        <f t="shared" si="42"/>
        <v/>
      </c>
      <c r="AN157" s="89" t="str">
        <f t="shared" si="43"/>
        <v/>
      </c>
      <c r="AO157" s="35">
        <f t="shared" si="44"/>
        <v>0</v>
      </c>
      <c r="AP157" s="26" t="str">
        <f t="shared" si="45"/>
        <v>X</v>
      </c>
      <c r="AQ157" s="28">
        <f t="shared" si="55"/>
        <v>1</v>
      </c>
      <c r="AR157" s="25" t="str">
        <f t="shared" si="46"/>
        <v/>
      </c>
      <c r="AS157" s="25" t="str">
        <f t="shared" si="47"/>
        <v/>
      </c>
      <c r="AT157" s="25" t="str">
        <f t="shared" si="48"/>
        <v/>
      </c>
      <c r="AU157" s="25" t="str">
        <f t="shared" si="49"/>
        <v/>
      </c>
      <c r="AV157" s="25">
        <f t="shared" si="50"/>
        <v>11</v>
      </c>
      <c r="AW157" s="65">
        <f t="shared" si="56"/>
        <v>0</v>
      </c>
      <c r="AX157" s="23"/>
      <c r="AY157" s="24">
        <f t="shared" ca="1" si="51"/>
        <v>-444</v>
      </c>
      <c r="AZ157" s="66">
        <f t="shared" ca="1" si="52"/>
        <v>0</v>
      </c>
      <c r="BA157" s="24" t="str">
        <f t="shared" ca="1" si="53"/>
        <v/>
      </c>
      <c r="BB157" s="87" t="str">
        <f t="shared" si="54"/>
        <v/>
      </c>
    </row>
    <row r="158" spans="1:54" ht="15" x14ac:dyDescent="0.2">
      <c r="A158" s="7">
        <v>157</v>
      </c>
      <c r="B158" s="149" t="s">
        <v>2279</v>
      </c>
      <c r="C158" s="149" t="s">
        <v>2280</v>
      </c>
      <c r="D158" s="149" t="s">
        <v>3705</v>
      </c>
      <c r="E158" s="149" t="s">
        <v>333</v>
      </c>
      <c r="F158" s="158">
        <v>45615</v>
      </c>
      <c r="G158" s="149" t="s">
        <v>5347</v>
      </c>
      <c r="H158" s="149" t="s">
        <v>4224</v>
      </c>
      <c r="I158" s="149" t="s">
        <v>15</v>
      </c>
      <c r="J158" s="158">
        <v>45679</v>
      </c>
      <c r="K158" s="158">
        <v>45679</v>
      </c>
      <c r="L158" s="149" t="s">
        <v>5347</v>
      </c>
      <c r="M158" s="158">
        <v>45691</v>
      </c>
      <c r="N158" s="159">
        <v>90</v>
      </c>
      <c r="O158" s="159">
        <v>8</v>
      </c>
      <c r="P158" s="149" t="s">
        <v>16</v>
      </c>
      <c r="Q158" s="159">
        <v>2</v>
      </c>
      <c r="R158" s="159">
        <v>340</v>
      </c>
      <c r="S158" s="159">
        <v>1020</v>
      </c>
      <c r="T158" s="159">
        <v>0</v>
      </c>
      <c r="U158" s="161">
        <v>340</v>
      </c>
      <c r="V158" s="161">
        <v>680</v>
      </c>
      <c r="W158" s="149" t="s">
        <v>19</v>
      </c>
      <c r="X158" s="149" t="s">
        <v>5348</v>
      </c>
      <c r="Y158" s="149" t="s">
        <v>5347</v>
      </c>
      <c r="Z158" s="149" t="s">
        <v>23</v>
      </c>
      <c r="AA158" s="149" t="s">
        <v>2167</v>
      </c>
      <c r="AB158" s="149" t="s">
        <v>2282</v>
      </c>
      <c r="AC158" s="149" t="s">
        <v>5347</v>
      </c>
      <c r="AD158" s="159">
        <v>0</v>
      </c>
      <c r="AE158" s="185">
        <v>0</v>
      </c>
      <c r="AG158" t="s">
        <v>3706</v>
      </c>
      <c r="AH158" s="46">
        <f t="shared" si="38"/>
        <v>12</v>
      </c>
      <c r="AI158" s="46" t="str">
        <f t="shared" si="39"/>
        <v>-</v>
      </c>
      <c r="AJ158" s="12"/>
      <c r="AK158" s="41" t="str">
        <f t="shared" si="40"/>
        <v>YES</v>
      </c>
      <c r="AL158" s="38">
        <f t="shared" si="41"/>
        <v>1020</v>
      </c>
      <c r="AM158" s="26" t="str">
        <f t="shared" si="42"/>
        <v/>
      </c>
      <c r="AN158" s="89" t="str">
        <f t="shared" si="43"/>
        <v/>
      </c>
      <c r="AO158" s="35">
        <f t="shared" si="44"/>
        <v>0</v>
      </c>
      <c r="AP158" s="26" t="str">
        <f t="shared" si="45"/>
        <v>X</v>
      </c>
      <c r="AQ158" s="28">
        <f t="shared" si="55"/>
        <v>1</v>
      </c>
      <c r="AR158" s="25" t="str">
        <f t="shared" si="46"/>
        <v/>
      </c>
      <c r="AS158" s="25" t="str">
        <f t="shared" si="47"/>
        <v/>
      </c>
      <c r="AT158" s="25" t="str">
        <f t="shared" si="48"/>
        <v/>
      </c>
      <c r="AU158" s="25" t="str">
        <f t="shared" si="49"/>
        <v/>
      </c>
      <c r="AV158" s="25">
        <f t="shared" si="50"/>
        <v>11</v>
      </c>
      <c r="AW158" s="65">
        <f t="shared" si="56"/>
        <v>0</v>
      </c>
      <c r="AX158" s="23"/>
      <c r="AY158" s="24">
        <f t="shared" ca="1" si="51"/>
        <v>-444</v>
      </c>
      <c r="AZ158" s="66">
        <f t="shared" ca="1" si="52"/>
        <v>0</v>
      </c>
      <c r="BA158" s="24" t="str">
        <f t="shared" ca="1" si="53"/>
        <v/>
      </c>
      <c r="BB158" s="87" t="str">
        <f t="shared" si="54"/>
        <v/>
      </c>
    </row>
    <row r="159" spans="1:54" ht="15" x14ac:dyDescent="0.2">
      <c r="A159" s="7">
        <v>158</v>
      </c>
      <c r="B159" s="149" t="s">
        <v>3713</v>
      </c>
      <c r="C159" s="149" t="s">
        <v>3714</v>
      </c>
      <c r="D159" s="149" t="s">
        <v>3705</v>
      </c>
      <c r="E159" s="149" t="s">
        <v>331</v>
      </c>
      <c r="F159" s="158">
        <v>45615</v>
      </c>
      <c r="G159" s="149" t="s">
        <v>5347</v>
      </c>
      <c r="H159" s="149" t="s">
        <v>3932</v>
      </c>
      <c r="I159" s="149" t="s">
        <v>15</v>
      </c>
      <c r="J159" s="158">
        <v>45631</v>
      </c>
      <c r="K159" s="158">
        <v>45636</v>
      </c>
      <c r="L159" s="149" t="s">
        <v>5347</v>
      </c>
      <c r="M159" s="158">
        <v>45670</v>
      </c>
      <c r="N159" s="159">
        <v>30</v>
      </c>
      <c r="O159" s="159">
        <v>8</v>
      </c>
      <c r="P159" s="149" t="s">
        <v>16</v>
      </c>
      <c r="Q159" s="161">
        <v>1</v>
      </c>
      <c r="R159" s="161">
        <v>50</v>
      </c>
      <c r="S159" s="161">
        <v>50</v>
      </c>
      <c r="T159" s="161">
        <v>0</v>
      </c>
      <c r="U159" s="161">
        <v>50</v>
      </c>
      <c r="V159" s="161">
        <v>0</v>
      </c>
      <c r="W159" s="149" t="s">
        <v>19</v>
      </c>
      <c r="X159" s="149" t="s">
        <v>5348</v>
      </c>
      <c r="Y159" s="149" t="s">
        <v>5347</v>
      </c>
      <c r="Z159" s="149" t="s">
        <v>3993</v>
      </c>
      <c r="AA159" s="149" t="s">
        <v>2267</v>
      </c>
      <c r="AB159" s="149" t="s">
        <v>3933</v>
      </c>
      <c r="AC159" s="149" t="s">
        <v>5347</v>
      </c>
      <c r="AD159" s="159">
        <v>0</v>
      </c>
      <c r="AE159" s="185">
        <v>0</v>
      </c>
      <c r="AG159" t="s">
        <v>3706</v>
      </c>
      <c r="AH159" s="46">
        <f t="shared" si="38"/>
        <v>39</v>
      </c>
      <c r="AI159" s="46" t="str">
        <f t="shared" si="39"/>
        <v>-</v>
      </c>
      <c r="AJ159" s="12"/>
      <c r="AK159" s="41" t="str">
        <f t="shared" si="40"/>
        <v>YES</v>
      </c>
      <c r="AL159" s="38">
        <f t="shared" si="41"/>
        <v>50</v>
      </c>
      <c r="AM159" s="26" t="str">
        <f t="shared" si="42"/>
        <v/>
      </c>
      <c r="AN159" s="89" t="str">
        <f t="shared" si="43"/>
        <v/>
      </c>
      <c r="AO159" s="35">
        <f t="shared" si="44"/>
        <v>0</v>
      </c>
      <c r="AP159" s="26" t="str">
        <f t="shared" si="45"/>
        <v>X</v>
      </c>
      <c r="AQ159" s="28">
        <f t="shared" si="55"/>
        <v>1</v>
      </c>
      <c r="AR159" s="25" t="str">
        <f t="shared" si="46"/>
        <v/>
      </c>
      <c r="AS159" s="25" t="str">
        <f t="shared" si="47"/>
        <v/>
      </c>
      <c r="AT159" s="25" t="str">
        <f t="shared" si="48"/>
        <v/>
      </c>
      <c r="AU159" s="25" t="str">
        <f t="shared" si="49"/>
        <v/>
      </c>
      <c r="AV159" s="25">
        <f t="shared" si="50"/>
        <v>11</v>
      </c>
      <c r="AW159" s="65">
        <f t="shared" si="56"/>
        <v>0</v>
      </c>
      <c r="AX159" s="23"/>
      <c r="AY159" s="24">
        <f t="shared" ca="1" si="51"/>
        <v>-465</v>
      </c>
      <c r="AZ159" s="66">
        <f t="shared" ca="1" si="52"/>
        <v>0</v>
      </c>
      <c r="BA159" s="24" t="str">
        <f t="shared" ca="1" si="53"/>
        <v/>
      </c>
      <c r="BB159" s="87" t="str">
        <f t="shared" si="54"/>
        <v/>
      </c>
    </row>
    <row r="160" spans="1:54" ht="15" x14ac:dyDescent="0.2">
      <c r="A160" s="7">
        <v>159</v>
      </c>
      <c r="B160" s="149" t="s">
        <v>802</v>
      </c>
      <c r="C160" s="149" t="s">
        <v>3715</v>
      </c>
      <c r="D160" s="149" t="s">
        <v>3716</v>
      </c>
      <c r="E160" s="149" t="s">
        <v>325</v>
      </c>
      <c r="F160" s="158">
        <v>45616</v>
      </c>
      <c r="G160" s="149" t="s">
        <v>5347</v>
      </c>
      <c r="H160" s="149" t="s">
        <v>3717</v>
      </c>
      <c r="I160" s="149" t="s">
        <v>186</v>
      </c>
      <c r="J160" s="158">
        <v>45615</v>
      </c>
      <c r="K160" s="158" t="s">
        <v>5347</v>
      </c>
      <c r="L160" s="149" t="s">
        <v>5347</v>
      </c>
      <c r="M160" s="158">
        <v>45617</v>
      </c>
      <c r="N160" s="159">
        <v>0</v>
      </c>
      <c r="O160" s="159">
        <v>0</v>
      </c>
      <c r="P160" s="149" t="s">
        <v>5347</v>
      </c>
      <c r="Q160" s="160">
        <v>5</v>
      </c>
      <c r="R160" s="160">
        <v>5</v>
      </c>
      <c r="S160" s="160">
        <v>5</v>
      </c>
      <c r="T160" s="160">
        <v>0</v>
      </c>
      <c r="U160" s="161">
        <v>0</v>
      </c>
      <c r="V160" s="161">
        <v>0</v>
      </c>
      <c r="W160" s="149" t="s">
        <v>19</v>
      </c>
      <c r="X160" s="149" t="s">
        <v>5348</v>
      </c>
      <c r="Y160" s="149" t="s">
        <v>5347</v>
      </c>
      <c r="Z160" s="149" t="s">
        <v>386</v>
      </c>
      <c r="AA160" s="149" t="s">
        <v>5347</v>
      </c>
      <c r="AB160" s="149" t="s">
        <v>3718</v>
      </c>
      <c r="AC160" s="149" t="s">
        <v>5347</v>
      </c>
      <c r="AD160" s="159">
        <v>0</v>
      </c>
      <c r="AE160" s="185">
        <v>0</v>
      </c>
      <c r="AG160" t="s">
        <v>962</v>
      </c>
      <c r="AH160" s="46">
        <f t="shared" si="38"/>
        <v>2</v>
      </c>
      <c r="AI160" s="46" t="str">
        <f t="shared" si="39"/>
        <v>-</v>
      </c>
      <c r="AJ160" s="12"/>
      <c r="AK160" s="41" t="str">
        <f t="shared" si="40"/>
        <v>YES</v>
      </c>
      <c r="AL160" s="38">
        <f t="shared" si="41"/>
        <v>5</v>
      </c>
      <c r="AM160" s="26" t="str">
        <f t="shared" si="42"/>
        <v/>
      </c>
      <c r="AN160" s="89" t="str">
        <f t="shared" si="43"/>
        <v/>
      </c>
      <c r="AO160" s="35">
        <f t="shared" si="44"/>
        <v>0</v>
      </c>
      <c r="AP160" s="26" t="str">
        <f t="shared" si="45"/>
        <v>X</v>
      </c>
      <c r="AQ160" s="28">
        <f t="shared" si="55"/>
        <v>1</v>
      </c>
      <c r="AR160" s="25" t="str">
        <f t="shared" si="46"/>
        <v/>
      </c>
      <c r="AS160" s="25" t="str">
        <f t="shared" si="47"/>
        <v/>
      </c>
      <c r="AT160" s="25" t="str">
        <f t="shared" si="48"/>
        <v/>
      </c>
      <c r="AU160" s="25" t="str">
        <f t="shared" si="49"/>
        <v/>
      </c>
      <c r="AV160" s="25">
        <f t="shared" si="50"/>
        <v>11</v>
      </c>
      <c r="AW160" s="65">
        <f t="shared" si="56"/>
        <v>0</v>
      </c>
      <c r="AX160" s="23"/>
      <c r="AY160" s="24">
        <f t="shared" ca="1" si="51"/>
        <v>-518</v>
      </c>
      <c r="AZ160" s="66">
        <f t="shared" ca="1" si="52"/>
        <v>0</v>
      </c>
      <c r="BA160" s="24" t="str">
        <f t="shared" ca="1" si="53"/>
        <v/>
      </c>
      <c r="BB160" s="87" t="str">
        <f t="shared" si="54"/>
        <v/>
      </c>
    </row>
    <row r="161" spans="1:54" ht="15" x14ac:dyDescent="0.2">
      <c r="A161" s="7">
        <v>160</v>
      </c>
      <c r="B161" s="149" t="s">
        <v>802</v>
      </c>
      <c r="C161" s="149" t="s">
        <v>3715</v>
      </c>
      <c r="D161" s="149" t="s">
        <v>3716</v>
      </c>
      <c r="E161" s="149" t="s">
        <v>326</v>
      </c>
      <c r="F161" s="158">
        <v>45616</v>
      </c>
      <c r="G161" s="149" t="s">
        <v>5347</v>
      </c>
      <c r="H161" s="149" t="s">
        <v>3717</v>
      </c>
      <c r="I161" s="149" t="s">
        <v>176</v>
      </c>
      <c r="J161" s="158">
        <v>45615</v>
      </c>
      <c r="K161" s="158" t="s">
        <v>5347</v>
      </c>
      <c r="L161" s="149" t="s">
        <v>5347</v>
      </c>
      <c r="M161" s="158">
        <v>45617</v>
      </c>
      <c r="N161" s="159">
        <v>0</v>
      </c>
      <c r="O161" s="159">
        <v>0</v>
      </c>
      <c r="P161" s="149" t="s">
        <v>5347</v>
      </c>
      <c r="Q161" s="160">
        <v>10</v>
      </c>
      <c r="R161" s="160">
        <v>10</v>
      </c>
      <c r="S161" s="160">
        <v>10</v>
      </c>
      <c r="T161" s="160">
        <v>0</v>
      </c>
      <c r="U161" s="161">
        <v>0</v>
      </c>
      <c r="V161" s="161">
        <v>0</v>
      </c>
      <c r="W161" s="149" t="s">
        <v>19</v>
      </c>
      <c r="X161" s="149" t="s">
        <v>5348</v>
      </c>
      <c r="Y161" s="149" t="s">
        <v>5347</v>
      </c>
      <c r="Z161" s="149" t="s">
        <v>386</v>
      </c>
      <c r="AA161" s="149" t="s">
        <v>5347</v>
      </c>
      <c r="AB161" s="149" t="s">
        <v>3719</v>
      </c>
      <c r="AC161" s="149" t="s">
        <v>5347</v>
      </c>
      <c r="AD161" s="159">
        <v>0</v>
      </c>
      <c r="AE161" s="185">
        <v>0</v>
      </c>
      <c r="AG161" t="s">
        <v>962</v>
      </c>
      <c r="AH161" s="46">
        <f t="shared" si="38"/>
        <v>2</v>
      </c>
      <c r="AI161" s="46" t="str">
        <f t="shared" si="39"/>
        <v>-</v>
      </c>
      <c r="AJ161" s="12"/>
      <c r="AK161" s="41" t="str">
        <f t="shared" si="40"/>
        <v>YES</v>
      </c>
      <c r="AL161" s="38">
        <f t="shared" si="41"/>
        <v>10</v>
      </c>
      <c r="AM161" s="26" t="str">
        <f t="shared" si="42"/>
        <v/>
      </c>
      <c r="AN161" s="89" t="str">
        <f t="shared" si="43"/>
        <v/>
      </c>
      <c r="AO161" s="35">
        <f t="shared" si="44"/>
        <v>0</v>
      </c>
      <c r="AP161" s="26" t="str">
        <f t="shared" si="45"/>
        <v>X</v>
      </c>
      <c r="AQ161" s="28">
        <f t="shared" si="55"/>
        <v>1</v>
      </c>
      <c r="AR161" s="25" t="str">
        <f t="shared" si="46"/>
        <v/>
      </c>
      <c r="AS161" s="25" t="str">
        <f t="shared" si="47"/>
        <v/>
      </c>
      <c r="AT161" s="25" t="str">
        <f t="shared" si="48"/>
        <v/>
      </c>
      <c r="AU161" s="25" t="str">
        <f t="shared" si="49"/>
        <v/>
      </c>
      <c r="AV161" s="25">
        <f t="shared" si="50"/>
        <v>11</v>
      </c>
      <c r="AW161" s="65">
        <f t="shared" si="56"/>
        <v>0</v>
      </c>
      <c r="AX161" s="23"/>
      <c r="AY161" s="24">
        <f t="shared" ca="1" si="51"/>
        <v>-518</v>
      </c>
      <c r="AZ161" s="66">
        <f t="shared" ca="1" si="52"/>
        <v>0</v>
      </c>
      <c r="BA161" s="24" t="str">
        <f t="shared" ca="1" si="53"/>
        <v/>
      </c>
      <c r="BB161" s="87" t="str">
        <f t="shared" si="54"/>
        <v/>
      </c>
    </row>
    <row r="162" spans="1:54" ht="15" x14ac:dyDescent="0.2">
      <c r="A162" s="7">
        <v>161</v>
      </c>
      <c r="B162" s="149" t="s">
        <v>3720</v>
      </c>
      <c r="C162" s="149" t="s">
        <v>3721</v>
      </c>
      <c r="D162" s="149" t="s">
        <v>3722</v>
      </c>
      <c r="E162" s="149" t="s">
        <v>325</v>
      </c>
      <c r="F162" s="158">
        <v>45616</v>
      </c>
      <c r="G162" s="149" t="s">
        <v>5347</v>
      </c>
      <c r="H162" s="149" t="s">
        <v>3717</v>
      </c>
      <c r="I162" s="149" t="s">
        <v>3723</v>
      </c>
      <c r="J162" s="158">
        <v>45615</v>
      </c>
      <c r="K162" s="158" t="s">
        <v>5347</v>
      </c>
      <c r="L162" s="149" t="s">
        <v>5347</v>
      </c>
      <c r="M162" s="158">
        <v>45617</v>
      </c>
      <c r="N162" s="159">
        <v>0</v>
      </c>
      <c r="O162" s="159">
        <v>0</v>
      </c>
      <c r="P162" s="149" t="s">
        <v>5347</v>
      </c>
      <c r="Q162" s="160">
        <v>2</v>
      </c>
      <c r="R162" s="160">
        <v>2</v>
      </c>
      <c r="S162" s="160">
        <v>2</v>
      </c>
      <c r="T162" s="160">
        <v>0</v>
      </c>
      <c r="U162" s="161">
        <v>0</v>
      </c>
      <c r="V162" s="161">
        <v>0</v>
      </c>
      <c r="W162" s="149" t="s">
        <v>19</v>
      </c>
      <c r="X162" s="149" t="s">
        <v>5348</v>
      </c>
      <c r="Y162" s="149" t="s">
        <v>5347</v>
      </c>
      <c r="Z162" s="149" t="s">
        <v>386</v>
      </c>
      <c r="AA162" s="149" t="s">
        <v>5347</v>
      </c>
      <c r="AB162" s="149" t="s">
        <v>3724</v>
      </c>
      <c r="AC162" s="149" t="s">
        <v>5347</v>
      </c>
      <c r="AD162" s="159">
        <v>0</v>
      </c>
      <c r="AE162" s="185">
        <v>0</v>
      </c>
      <c r="AG162" t="s">
        <v>2543</v>
      </c>
      <c r="AH162" s="46">
        <f t="shared" si="38"/>
        <v>2</v>
      </c>
      <c r="AI162" s="46" t="str">
        <f t="shared" si="39"/>
        <v>-</v>
      </c>
      <c r="AJ162" s="12"/>
      <c r="AK162" s="41" t="str">
        <f t="shared" si="40"/>
        <v>YES</v>
      </c>
      <c r="AL162" s="38">
        <f t="shared" si="41"/>
        <v>2</v>
      </c>
      <c r="AM162" s="26" t="str">
        <f t="shared" si="42"/>
        <v/>
      </c>
      <c r="AN162" s="89" t="str">
        <f t="shared" si="43"/>
        <v/>
      </c>
      <c r="AO162" s="35">
        <f t="shared" si="44"/>
        <v>0</v>
      </c>
      <c r="AP162" s="26" t="str">
        <f t="shared" si="45"/>
        <v>X</v>
      </c>
      <c r="AQ162" s="28">
        <f t="shared" si="55"/>
        <v>1</v>
      </c>
      <c r="AR162" s="25" t="str">
        <f t="shared" si="46"/>
        <v/>
      </c>
      <c r="AS162" s="25" t="str">
        <f t="shared" si="47"/>
        <v/>
      </c>
      <c r="AT162" s="25" t="str">
        <f t="shared" si="48"/>
        <v/>
      </c>
      <c r="AU162" s="25" t="str">
        <f t="shared" si="49"/>
        <v/>
      </c>
      <c r="AV162" s="25">
        <f t="shared" si="50"/>
        <v>11</v>
      </c>
      <c r="AW162" s="65">
        <f t="shared" si="56"/>
        <v>0</v>
      </c>
      <c r="AX162" s="23"/>
      <c r="AY162" s="24">
        <f t="shared" ca="1" si="51"/>
        <v>-518</v>
      </c>
      <c r="AZ162" s="66">
        <f t="shared" ca="1" si="52"/>
        <v>0</v>
      </c>
      <c r="BA162" s="24" t="str">
        <f t="shared" ca="1" si="53"/>
        <v/>
      </c>
      <c r="BB162" s="87" t="str">
        <f t="shared" si="54"/>
        <v/>
      </c>
    </row>
    <row r="163" spans="1:54" ht="15" x14ac:dyDescent="0.2">
      <c r="A163" s="7">
        <v>162</v>
      </c>
      <c r="B163" s="149" t="s">
        <v>810</v>
      </c>
      <c r="C163" s="149" t="s">
        <v>3725</v>
      </c>
      <c r="D163" s="149" t="s">
        <v>3722</v>
      </c>
      <c r="E163" s="149" t="s">
        <v>326</v>
      </c>
      <c r="F163" s="158">
        <v>45616</v>
      </c>
      <c r="G163" s="149" t="s">
        <v>5347</v>
      </c>
      <c r="H163" s="149" t="s">
        <v>3717</v>
      </c>
      <c r="I163" s="149" t="s">
        <v>2913</v>
      </c>
      <c r="J163" s="158">
        <v>45615</v>
      </c>
      <c r="K163" s="158" t="s">
        <v>5347</v>
      </c>
      <c r="L163" s="149" t="s">
        <v>5347</v>
      </c>
      <c r="M163" s="158">
        <v>45617</v>
      </c>
      <c r="N163" s="159">
        <v>0</v>
      </c>
      <c r="O163" s="159">
        <v>0</v>
      </c>
      <c r="P163" s="149" t="s">
        <v>5347</v>
      </c>
      <c r="Q163" s="160">
        <v>1</v>
      </c>
      <c r="R163" s="160">
        <v>1</v>
      </c>
      <c r="S163" s="160">
        <v>1</v>
      </c>
      <c r="T163" s="160">
        <v>0</v>
      </c>
      <c r="U163" s="161">
        <v>0</v>
      </c>
      <c r="V163" s="161">
        <v>0</v>
      </c>
      <c r="W163" s="149" t="s">
        <v>19</v>
      </c>
      <c r="X163" s="149" t="s">
        <v>5348</v>
      </c>
      <c r="Y163" s="149" t="s">
        <v>5347</v>
      </c>
      <c r="Z163" s="149" t="s">
        <v>386</v>
      </c>
      <c r="AA163" s="149" t="s">
        <v>5347</v>
      </c>
      <c r="AB163" s="149" t="s">
        <v>3726</v>
      </c>
      <c r="AC163" s="149" t="s">
        <v>5347</v>
      </c>
      <c r="AD163" s="159">
        <v>0</v>
      </c>
      <c r="AE163" s="185">
        <v>0</v>
      </c>
      <c r="AG163" t="s">
        <v>2543</v>
      </c>
      <c r="AH163" s="46">
        <f t="shared" si="38"/>
        <v>2</v>
      </c>
      <c r="AI163" s="46" t="str">
        <f t="shared" si="39"/>
        <v>-</v>
      </c>
      <c r="AJ163" s="12"/>
      <c r="AK163" s="41" t="str">
        <f t="shared" si="40"/>
        <v>YES</v>
      </c>
      <c r="AL163" s="38">
        <f t="shared" si="41"/>
        <v>1</v>
      </c>
      <c r="AM163" s="26" t="str">
        <f t="shared" si="42"/>
        <v/>
      </c>
      <c r="AN163" s="89" t="str">
        <f t="shared" si="43"/>
        <v/>
      </c>
      <c r="AO163" s="35">
        <f t="shared" si="44"/>
        <v>0</v>
      </c>
      <c r="AP163" s="26" t="str">
        <f t="shared" si="45"/>
        <v>X</v>
      </c>
      <c r="AQ163" s="28">
        <f t="shared" si="55"/>
        <v>1</v>
      </c>
      <c r="AR163" s="25" t="str">
        <f t="shared" si="46"/>
        <v/>
      </c>
      <c r="AS163" s="25" t="str">
        <f t="shared" si="47"/>
        <v/>
      </c>
      <c r="AT163" s="25" t="str">
        <f t="shared" si="48"/>
        <v/>
      </c>
      <c r="AU163" s="25" t="str">
        <f t="shared" si="49"/>
        <v/>
      </c>
      <c r="AV163" s="25">
        <f t="shared" si="50"/>
        <v>11</v>
      </c>
      <c r="AW163" s="65">
        <f t="shared" si="56"/>
        <v>0</v>
      </c>
      <c r="AX163" s="23"/>
      <c r="AY163" s="24">
        <f t="shared" ca="1" si="51"/>
        <v>-518</v>
      </c>
      <c r="AZ163" s="66">
        <f t="shared" ca="1" si="52"/>
        <v>0</v>
      </c>
      <c r="BA163" s="24" t="str">
        <f t="shared" ca="1" si="53"/>
        <v/>
      </c>
      <c r="BB163" s="87" t="str">
        <f t="shared" si="54"/>
        <v/>
      </c>
    </row>
    <row r="164" spans="1:54" ht="15" x14ac:dyDescent="0.2">
      <c r="A164" s="7">
        <v>163</v>
      </c>
      <c r="B164" s="149" t="s">
        <v>834</v>
      </c>
      <c r="C164" s="149" t="s">
        <v>3727</v>
      </c>
      <c r="D164" s="149" t="s">
        <v>3728</v>
      </c>
      <c r="E164" s="149" t="s">
        <v>325</v>
      </c>
      <c r="F164" s="158">
        <v>45616</v>
      </c>
      <c r="G164" s="149" t="s">
        <v>5347</v>
      </c>
      <c r="H164" s="149" t="s">
        <v>3717</v>
      </c>
      <c r="I164" s="149" t="s">
        <v>2905</v>
      </c>
      <c r="J164" s="158">
        <v>45615</v>
      </c>
      <c r="K164" s="158" t="s">
        <v>5347</v>
      </c>
      <c r="L164" s="149" t="s">
        <v>5347</v>
      </c>
      <c r="M164" s="158">
        <v>45617</v>
      </c>
      <c r="N164" s="159">
        <v>0</v>
      </c>
      <c r="O164" s="159">
        <v>0</v>
      </c>
      <c r="P164" s="149" t="s">
        <v>5347</v>
      </c>
      <c r="Q164" s="160">
        <v>4</v>
      </c>
      <c r="R164" s="160">
        <v>4</v>
      </c>
      <c r="S164" s="160">
        <v>4</v>
      </c>
      <c r="T164" s="160">
        <v>0</v>
      </c>
      <c r="U164" s="161">
        <v>0</v>
      </c>
      <c r="V164" s="161">
        <v>0</v>
      </c>
      <c r="W164" s="149" t="s">
        <v>19</v>
      </c>
      <c r="X164" s="149" t="s">
        <v>5348</v>
      </c>
      <c r="Y164" s="149" t="s">
        <v>5347</v>
      </c>
      <c r="Z164" s="149" t="s">
        <v>386</v>
      </c>
      <c r="AA164" s="149" t="s">
        <v>5347</v>
      </c>
      <c r="AB164" s="149" t="s">
        <v>3729</v>
      </c>
      <c r="AC164" s="149" t="s">
        <v>5347</v>
      </c>
      <c r="AD164" s="159">
        <v>0</v>
      </c>
      <c r="AE164" s="185">
        <v>0</v>
      </c>
      <c r="AG164" t="s">
        <v>2543</v>
      </c>
      <c r="AH164" s="46">
        <f t="shared" si="38"/>
        <v>2</v>
      </c>
      <c r="AI164" s="46" t="str">
        <f t="shared" si="39"/>
        <v>-</v>
      </c>
      <c r="AJ164" s="12"/>
      <c r="AK164" s="41" t="str">
        <f t="shared" si="40"/>
        <v>YES</v>
      </c>
      <c r="AL164" s="38">
        <f t="shared" si="41"/>
        <v>4</v>
      </c>
      <c r="AM164" s="26" t="str">
        <f t="shared" si="42"/>
        <v/>
      </c>
      <c r="AN164" s="89" t="str">
        <f t="shared" si="43"/>
        <v/>
      </c>
      <c r="AO164" s="35">
        <f t="shared" si="44"/>
        <v>0</v>
      </c>
      <c r="AP164" s="26" t="str">
        <f t="shared" si="45"/>
        <v>X</v>
      </c>
      <c r="AQ164" s="28">
        <f t="shared" si="55"/>
        <v>1</v>
      </c>
      <c r="AR164" s="25" t="str">
        <f t="shared" si="46"/>
        <v/>
      </c>
      <c r="AS164" s="25" t="str">
        <f t="shared" si="47"/>
        <v/>
      </c>
      <c r="AT164" s="25" t="str">
        <f t="shared" si="48"/>
        <v/>
      </c>
      <c r="AU164" s="25" t="str">
        <f t="shared" si="49"/>
        <v/>
      </c>
      <c r="AV164" s="25">
        <f t="shared" si="50"/>
        <v>11</v>
      </c>
      <c r="AW164" s="65">
        <f t="shared" si="56"/>
        <v>0</v>
      </c>
      <c r="AX164" s="23"/>
      <c r="AY164" s="24">
        <f t="shared" ca="1" si="51"/>
        <v>-518</v>
      </c>
      <c r="AZ164" s="66">
        <f t="shared" ca="1" si="52"/>
        <v>0</v>
      </c>
      <c r="BA164" s="24" t="str">
        <f t="shared" ca="1" si="53"/>
        <v/>
      </c>
      <c r="BB164" s="87" t="str">
        <f t="shared" si="54"/>
        <v/>
      </c>
    </row>
    <row r="165" spans="1:54" ht="15" x14ac:dyDescent="0.2">
      <c r="A165" s="7">
        <v>164</v>
      </c>
      <c r="B165" s="149" t="s">
        <v>802</v>
      </c>
      <c r="C165" s="149" t="s">
        <v>3780</v>
      </c>
      <c r="D165" s="149" t="s">
        <v>3781</v>
      </c>
      <c r="E165" s="149" t="s">
        <v>325</v>
      </c>
      <c r="F165" s="158">
        <v>45617</v>
      </c>
      <c r="G165" s="149" t="s">
        <v>5347</v>
      </c>
      <c r="H165" s="149" t="s">
        <v>3782</v>
      </c>
      <c r="I165" s="149" t="s">
        <v>57</v>
      </c>
      <c r="J165" s="158">
        <v>45616</v>
      </c>
      <c r="K165" s="158" t="s">
        <v>5347</v>
      </c>
      <c r="L165" s="149" t="s">
        <v>5347</v>
      </c>
      <c r="M165" s="158">
        <v>45618</v>
      </c>
      <c r="N165" s="159">
        <v>0</v>
      </c>
      <c r="O165" s="159">
        <v>0</v>
      </c>
      <c r="P165" s="149" t="s">
        <v>5347</v>
      </c>
      <c r="Q165" s="160">
        <v>2</v>
      </c>
      <c r="R165" s="160">
        <v>2</v>
      </c>
      <c r="S165" s="160">
        <v>2</v>
      </c>
      <c r="T165" s="160">
        <v>0</v>
      </c>
      <c r="U165" s="161">
        <v>0</v>
      </c>
      <c r="V165" s="161">
        <v>0</v>
      </c>
      <c r="W165" s="149" t="s">
        <v>19</v>
      </c>
      <c r="X165" s="149" t="s">
        <v>5348</v>
      </c>
      <c r="Y165" s="149" t="s">
        <v>5347</v>
      </c>
      <c r="Z165" s="149" t="s">
        <v>386</v>
      </c>
      <c r="AA165" s="149" t="s">
        <v>5347</v>
      </c>
      <c r="AB165" s="149" t="s">
        <v>3783</v>
      </c>
      <c r="AC165" s="149" t="s">
        <v>5347</v>
      </c>
      <c r="AD165" s="159">
        <v>0</v>
      </c>
      <c r="AE165" s="185">
        <v>0</v>
      </c>
      <c r="AG165" t="s">
        <v>2543</v>
      </c>
      <c r="AH165" s="46">
        <f t="shared" si="38"/>
        <v>2</v>
      </c>
      <c r="AI165" s="46" t="str">
        <f t="shared" si="39"/>
        <v>-</v>
      </c>
      <c r="AJ165" s="12"/>
      <c r="AK165" s="41" t="str">
        <f t="shared" si="40"/>
        <v>YES</v>
      </c>
      <c r="AL165" s="38">
        <f t="shared" si="41"/>
        <v>2</v>
      </c>
      <c r="AM165" s="26" t="str">
        <f t="shared" si="42"/>
        <v/>
      </c>
      <c r="AN165" s="89" t="str">
        <f t="shared" si="43"/>
        <v/>
      </c>
      <c r="AO165" s="35">
        <f t="shared" si="44"/>
        <v>0</v>
      </c>
      <c r="AP165" s="26" t="str">
        <f t="shared" si="45"/>
        <v>X</v>
      </c>
      <c r="AQ165" s="28">
        <f t="shared" si="55"/>
        <v>1</v>
      </c>
      <c r="AR165" s="25" t="str">
        <f t="shared" si="46"/>
        <v/>
      </c>
      <c r="AS165" s="25" t="str">
        <f t="shared" si="47"/>
        <v/>
      </c>
      <c r="AT165" s="25" t="str">
        <f t="shared" si="48"/>
        <v/>
      </c>
      <c r="AU165" s="25" t="str">
        <f t="shared" si="49"/>
        <v/>
      </c>
      <c r="AV165" s="25">
        <f t="shared" si="50"/>
        <v>11</v>
      </c>
      <c r="AW165" s="65">
        <f t="shared" si="56"/>
        <v>0</v>
      </c>
      <c r="AX165" s="23"/>
      <c r="AY165" s="24">
        <f t="shared" ca="1" si="51"/>
        <v>-517</v>
      </c>
      <c r="AZ165" s="66">
        <f t="shared" ca="1" si="52"/>
        <v>0</v>
      </c>
      <c r="BA165" s="24" t="str">
        <f t="shared" ca="1" si="53"/>
        <v/>
      </c>
      <c r="BB165" s="87" t="str">
        <f t="shared" si="54"/>
        <v/>
      </c>
    </row>
    <row r="166" spans="1:54" ht="15" x14ac:dyDescent="0.2">
      <c r="A166" s="7">
        <v>165</v>
      </c>
      <c r="B166" s="149" t="s">
        <v>3720</v>
      </c>
      <c r="C166" s="149" t="s">
        <v>3784</v>
      </c>
      <c r="D166" s="149" t="s">
        <v>3781</v>
      </c>
      <c r="E166" s="149" t="s">
        <v>326</v>
      </c>
      <c r="F166" s="158">
        <v>45617</v>
      </c>
      <c r="G166" s="149" t="s">
        <v>5347</v>
      </c>
      <c r="H166" s="149" t="s">
        <v>3782</v>
      </c>
      <c r="I166" s="149" t="s">
        <v>54</v>
      </c>
      <c r="J166" s="158">
        <v>45616</v>
      </c>
      <c r="K166" s="158" t="s">
        <v>5347</v>
      </c>
      <c r="L166" s="149" t="s">
        <v>5347</v>
      </c>
      <c r="M166" s="158">
        <v>45618</v>
      </c>
      <c r="N166" s="159">
        <v>0</v>
      </c>
      <c r="O166" s="159">
        <v>0</v>
      </c>
      <c r="P166" s="149" t="s">
        <v>5347</v>
      </c>
      <c r="Q166" s="160">
        <v>13</v>
      </c>
      <c r="R166" s="160">
        <v>13</v>
      </c>
      <c r="S166" s="160">
        <v>13</v>
      </c>
      <c r="T166" s="160">
        <v>0</v>
      </c>
      <c r="U166" s="161">
        <v>0</v>
      </c>
      <c r="V166" s="161">
        <v>0</v>
      </c>
      <c r="W166" s="149" t="s">
        <v>19</v>
      </c>
      <c r="X166" s="149" t="s">
        <v>5348</v>
      </c>
      <c r="Y166" s="149" t="s">
        <v>5347</v>
      </c>
      <c r="Z166" s="149" t="s">
        <v>386</v>
      </c>
      <c r="AA166" s="149" t="s">
        <v>5347</v>
      </c>
      <c r="AB166" s="149" t="s">
        <v>3785</v>
      </c>
      <c r="AC166" s="149" t="s">
        <v>5347</v>
      </c>
      <c r="AD166" s="159">
        <v>0</v>
      </c>
      <c r="AE166" s="185">
        <v>0</v>
      </c>
      <c r="AG166" t="s">
        <v>2543</v>
      </c>
      <c r="AH166" s="46">
        <f t="shared" si="38"/>
        <v>2</v>
      </c>
      <c r="AI166" s="46" t="str">
        <f t="shared" si="39"/>
        <v>-</v>
      </c>
      <c r="AJ166" s="12"/>
      <c r="AK166" s="41" t="str">
        <f t="shared" si="40"/>
        <v>YES</v>
      </c>
      <c r="AL166" s="38">
        <f t="shared" si="41"/>
        <v>13</v>
      </c>
      <c r="AM166" s="26" t="str">
        <f t="shared" si="42"/>
        <v/>
      </c>
      <c r="AN166" s="89" t="str">
        <f t="shared" si="43"/>
        <v/>
      </c>
      <c r="AO166" s="35">
        <f t="shared" si="44"/>
        <v>0</v>
      </c>
      <c r="AP166" s="26" t="str">
        <f t="shared" si="45"/>
        <v>X</v>
      </c>
      <c r="AQ166" s="28">
        <f t="shared" si="55"/>
        <v>1</v>
      </c>
      <c r="AR166" s="25" t="str">
        <f t="shared" si="46"/>
        <v/>
      </c>
      <c r="AS166" s="25" t="str">
        <f t="shared" si="47"/>
        <v/>
      </c>
      <c r="AT166" s="25" t="str">
        <f t="shared" si="48"/>
        <v/>
      </c>
      <c r="AU166" s="25" t="str">
        <f t="shared" si="49"/>
        <v/>
      </c>
      <c r="AV166" s="25">
        <f t="shared" si="50"/>
        <v>11</v>
      </c>
      <c r="AW166" s="65">
        <f t="shared" si="56"/>
        <v>0</v>
      </c>
      <c r="AX166" s="23"/>
      <c r="AY166" s="24">
        <f t="shared" ca="1" si="51"/>
        <v>-517</v>
      </c>
      <c r="AZ166" s="66">
        <f t="shared" ca="1" si="52"/>
        <v>0</v>
      </c>
      <c r="BA166" s="24" t="str">
        <f t="shared" ca="1" si="53"/>
        <v/>
      </c>
      <c r="BB166" s="87" t="str">
        <f t="shared" si="54"/>
        <v/>
      </c>
    </row>
    <row r="167" spans="1:54" ht="15" x14ac:dyDescent="0.2">
      <c r="A167" s="7">
        <v>166</v>
      </c>
      <c r="B167" s="149" t="s">
        <v>834</v>
      </c>
      <c r="C167" s="149" t="s">
        <v>3727</v>
      </c>
      <c r="D167" s="149" t="s">
        <v>3786</v>
      </c>
      <c r="E167" s="149" t="s">
        <v>325</v>
      </c>
      <c r="F167" s="158">
        <v>45617</v>
      </c>
      <c r="G167" s="149" t="s">
        <v>5347</v>
      </c>
      <c r="H167" s="149" t="s">
        <v>3782</v>
      </c>
      <c r="I167" s="149" t="s">
        <v>173</v>
      </c>
      <c r="J167" s="158">
        <v>45616</v>
      </c>
      <c r="K167" s="158" t="s">
        <v>5347</v>
      </c>
      <c r="L167" s="149" t="s">
        <v>5347</v>
      </c>
      <c r="M167" s="158">
        <v>45618</v>
      </c>
      <c r="N167" s="159">
        <v>0</v>
      </c>
      <c r="O167" s="159">
        <v>0</v>
      </c>
      <c r="P167" s="149" t="s">
        <v>5347</v>
      </c>
      <c r="Q167" s="160">
        <v>4</v>
      </c>
      <c r="R167" s="160">
        <v>4</v>
      </c>
      <c r="S167" s="160">
        <v>4</v>
      </c>
      <c r="T167" s="160">
        <v>0</v>
      </c>
      <c r="U167" s="161">
        <v>0</v>
      </c>
      <c r="V167" s="161">
        <v>0</v>
      </c>
      <c r="W167" s="149" t="s">
        <v>19</v>
      </c>
      <c r="X167" s="149" t="s">
        <v>5348</v>
      </c>
      <c r="Y167" s="149" t="s">
        <v>5347</v>
      </c>
      <c r="Z167" s="149" t="s">
        <v>386</v>
      </c>
      <c r="AA167" s="149" t="s">
        <v>5347</v>
      </c>
      <c r="AB167" s="149" t="s">
        <v>3729</v>
      </c>
      <c r="AC167" s="149" t="s">
        <v>5347</v>
      </c>
      <c r="AD167" s="159">
        <v>0</v>
      </c>
      <c r="AE167" s="185">
        <v>0</v>
      </c>
      <c r="AG167" t="s">
        <v>2543</v>
      </c>
      <c r="AH167" s="46">
        <f t="shared" si="38"/>
        <v>2</v>
      </c>
      <c r="AI167" s="46" t="str">
        <f t="shared" si="39"/>
        <v>-</v>
      </c>
      <c r="AJ167" s="12"/>
      <c r="AK167" s="41" t="str">
        <f t="shared" si="40"/>
        <v>YES</v>
      </c>
      <c r="AL167" s="38">
        <f t="shared" si="41"/>
        <v>4</v>
      </c>
      <c r="AM167" s="26" t="str">
        <f t="shared" si="42"/>
        <v/>
      </c>
      <c r="AN167" s="89" t="str">
        <f t="shared" si="43"/>
        <v/>
      </c>
      <c r="AO167" s="35">
        <f t="shared" si="44"/>
        <v>0</v>
      </c>
      <c r="AP167" s="26" t="str">
        <f t="shared" si="45"/>
        <v>X</v>
      </c>
      <c r="AQ167" s="28">
        <f t="shared" si="55"/>
        <v>1</v>
      </c>
      <c r="AR167" s="25" t="str">
        <f t="shared" si="46"/>
        <v/>
      </c>
      <c r="AS167" s="25" t="str">
        <f t="shared" si="47"/>
        <v/>
      </c>
      <c r="AT167" s="25" t="str">
        <f t="shared" si="48"/>
        <v/>
      </c>
      <c r="AU167" s="25" t="str">
        <f t="shared" si="49"/>
        <v/>
      </c>
      <c r="AV167" s="25">
        <f t="shared" si="50"/>
        <v>11</v>
      </c>
      <c r="AW167" s="65">
        <f t="shared" si="56"/>
        <v>0</v>
      </c>
      <c r="AX167" s="23"/>
      <c r="AY167" s="24">
        <f t="shared" ca="1" si="51"/>
        <v>-517</v>
      </c>
      <c r="AZ167" s="66">
        <f t="shared" ca="1" si="52"/>
        <v>0</v>
      </c>
      <c r="BA167" s="24" t="str">
        <f t="shared" ca="1" si="53"/>
        <v/>
      </c>
      <c r="BB167" s="87" t="str">
        <f t="shared" si="54"/>
        <v/>
      </c>
    </row>
    <row r="168" spans="1:54" ht="15" x14ac:dyDescent="0.2">
      <c r="A168" s="7">
        <v>167</v>
      </c>
      <c r="B168" s="149" t="s">
        <v>5347</v>
      </c>
      <c r="C168" s="149" t="s">
        <v>3188</v>
      </c>
      <c r="D168" s="149" t="s">
        <v>3787</v>
      </c>
      <c r="E168" s="149" t="s">
        <v>325</v>
      </c>
      <c r="F168" s="158">
        <v>45617</v>
      </c>
      <c r="G168" s="149" t="s">
        <v>5347</v>
      </c>
      <c r="H168" s="149" t="s">
        <v>3788</v>
      </c>
      <c r="I168" s="149" t="s">
        <v>15</v>
      </c>
      <c r="J168" s="158">
        <v>45621</v>
      </c>
      <c r="K168" s="158">
        <v>45623</v>
      </c>
      <c r="L168" s="149" t="s">
        <v>5347</v>
      </c>
      <c r="M168" s="158">
        <v>45640</v>
      </c>
      <c r="N168" s="159">
        <v>0</v>
      </c>
      <c r="O168" s="159">
        <v>0</v>
      </c>
      <c r="P168" s="149" t="s">
        <v>16</v>
      </c>
      <c r="Q168" s="161">
        <v>1</v>
      </c>
      <c r="R168" s="159">
        <v>1</v>
      </c>
      <c r="S168" s="159">
        <v>0</v>
      </c>
      <c r="T168" s="159">
        <v>0</v>
      </c>
      <c r="U168" s="161">
        <v>0</v>
      </c>
      <c r="V168" s="161">
        <v>0</v>
      </c>
      <c r="W168" s="149" t="s">
        <v>19</v>
      </c>
      <c r="X168" s="149" t="s">
        <v>5348</v>
      </c>
      <c r="Y168" s="149" t="s">
        <v>5347</v>
      </c>
      <c r="Z168" s="149" t="s">
        <v>2085</v>
      </c>
      <c r="AA168" s="149" t="s">
        <v>5347</v>
      </c>
      <c r="AB168" s="149" t="s">
        <v>5347</v>
      </c>
      <c r="AC168" s="149" t="s">
        <v>5347</v>
      </c>
      <c r="AD168" s="159">
        <v>0</v>
      </c>
      <c r="AE168" s="185">
        <v>0</v>
      </c>
      <c r="AG168" t="s">
        <v>960</v>
      </c>
      <c r="AH168" s="46">
        <f t="shared" si="38"/>
        <v>19</v>
      </c>
      <c r="AI168" s="46" t="str">
        <f t="shared" si="39"/>
        <v>-</v>
      </c>
      <c r="AJ168" s="12"/>
      <c r="AK168" s="41" t="str">
        <f t="shared" si="40"/>
        <v>YES</v>
      </c>
      <c r="AL168" s="38">
        <f t="shared" si="41"/>
        <v>0</v>
      </c>
      <c r="AM168" s="26" t="str">
        <f t="shared" si="42"/>
        <v/>
      </c>
      <c r="AN168" s="89" t="str">
        <f t="shared" si="43"/>
        <v/>
      </c>
      <c r="AO168" s="35">
        <f t="shared" si="44"/>
        <v>0</v>
      </c>
      <c r="AP168" s="26" t="str">
        <f t="shared" si="45"/>
        <v>X</v>
      </c>
      <c r="AQ168" s="28">
        <f t="shared" si="55"/>
        <v>1</v>
      </c>
      <c r="AR168" s="25" t="str">
        <f t="shared" si="46"/>
        <v/>
      </c>
      <c r="AS168" s="25" t="str">
        <f t="shared" si="47"/>
        <v/>
      </c>
      <c r="AT168" s="25" t="str">
        <f t="shared" si="48"/>
        <v/>
      </c>
      <c r="AU168" s="25" t="str">
        <f t="shared" si="49"/>
        <v/>
      </c>
      <c r="AV168" s="25">
        <f t="shared" si="50"/>
        <v>11</v>
      </c>
      <c r="AW168" s="65">
        <f t="shared" si="56"/>
        <v>0</v>
      </c>
      <c r="AX168" s="23"/>
      <c r="AY168" s="24">
        <f t="shared" ca="1" si="51"/>
        <v>-495</v>
      </c>
      <c r="AZ168" s="66">
        <f t="shared" ca="1" si="52"/>
        <v>0</v>
      </c>
      <c r="BA168" s="24" t="str">
        <f t="shared" ca="1" si="53"/>
        <v/>
      </c>
      <c r="BB168" s="87" t="str">
        <f t="shared" si="54"/>
        <v/>
      </c>
    </row>
    <row r="169" spans="1:54" ht="15" x14ac:dyDescent="0.2">
      <c r="A169" s="7">
        <v>168</v>
      </c>
      <c r="B169" s="149" t="s">
        <v>3568</v>
      </c>
      <c r="C169" s="149" t="s">
        <v>3789</v>
      </c>
      <c r="D169" s="149" t="s">
        <v>3790</v>
      </c>
      <c r="E169" s="149" t="s">
        <v>325</v>
      </c>
      <c r="F169" s="158">
        <v>45617</v>
      </c>
      <c r="G169" s="149" t="s">
        <v>5347</v>
      </c>
      <c r="H169" s="149" t="s">
        <v>3782</v>
      </c>
      <c r="I169" s="149" t="s">
        <v>211</v>
      </c>
      <c r="J169" s="158">
        <v>45616</v>
      </c>
      <c r="K169" s="158" t="s">
        <v>5347</v>
      </c>
      <c r="L169" s="149" t="s">
        <v>5347</v>
      </c>
      <c r="M169" s="158">
        <v>45618</v>
      </c>
      <c r="N169" s="159">
        <v>0</v>
      </c>
      <c r="O169" s="159">
        <v>0</v>
      </c>
      <c r="P169" s="149" t="s">
        <v>5347</v>
      </c>
      <c r="Q169" s="160">
        <v>1</v>
      </c>
      <c r="R169" s="160">
        <v>1</v>
      </c>
      <c r="S169" s="160">
        <v>1</v>
      </c>
      <c r="T169" s="160">
        <v>0</v>
      </c>
      <c r="U169" s="161">
        <v>0</v>
      </c>
      <c r="V169" s="161">
        <v>0</v>
      </c>
      <c r="W169" s="149" t="s">
        <v>19</v>
      </c>
      <c r="X169" s="149" t="s">
        <v>5348</v>
      </c>
      <c r="Y169" s="149" t="s">
        <v>5347</v>
      </c>
      <c r="Z169" s="149" t="s">
        <v>386</v>
      </c>
      <c r="AA169" s="149" t="s">
        <v>5347</v>
      </c>
      <c r="AB169" s="149" t="s">
        <v>3791</v>
      </c>
      <c r="AC169" s="149" t="s">
        <v>5347</v>
      </c>
      <c r="AD169" s="159">
        <v>0</v>
      </c>
      <c r="AE169" s="185">
        <v>0</v>
      </c>
      <c r="AG169" t="s">
        <v>2543</v>
      </c>
      <c r="AH169" s="46">
        <f t="shared" si="38"/>
        <v>2</v>
      </c>
      <c r="AI169" s="46" t="str">
        <f t="shared" si="39"/>
        <v>-</v>
      </c>
      <c r="AJ169" s="12"/>
      <c r="AK169" s="41" t="str">
        <f t="shared" si="40"/>
        <v>YES</v>
      </c>
      <c r="AL169" s="38">
        <f t="shared" si="41"/>
        <v>1</v>
      </c>
      <c r="AM169" s="26" t="str">
        <f t="shared" si="42"/>
        <v/>
      </c>
      <c r="AN169" s="89" t="str">
        <f t="shared" si="43"/>
        <v/>
      </c>
      <c r="AO169" s="35">
        <f t="shared" si="44"/>
        <v>0</v>
      </c>
      <c r="AP169" s="26" t="str">
        <f t="shared" si="45"/>
        <v>X</v>
      </c>
      <c r="AQ169" s="28">
        <f t="shared" si="55"/>
        <v>1</v>
      </c>
      <c r="AR169" s="25" t="str">
        <f t="shared" si="46"/>
        <v/>
      </c>
      <c r="AS169" s="25" t="str">
        <f t="shared" si="47"/>
        <v/>
      </c>
      <c r="AT169" s="25" t="str">
        <f t="shared" si="48"/>
        <v/>
      </c>
      <c r="AU169" s="25" t="str">
        <f t="shared" si="49"/>
        <v/>
      </c>
      <c r="AV169" s="25">
        <f t="shared" si="50"/>
        <v>11</v>
      </c>
      <c r="AW169" s="65">
        <f t="shared" si="56"/>
        <v>0</v>
      </c>
      <c r="AX169" s="23"/>
      <c r="AY169" s="24">
        <f t="shared" ca="1" si="51"/>
        <v>-517</v>
      </c>
      <c r="AZ169" s="66">
        <f t="shared" ca="1" si="52"/>
        <v>0</v>
      </c>
      <c r="BA169" s="24" t="str">
        <f t="shared" ca="1" si="53"/>
        <v/>
      </c>
      <c r="BB169" s="87" t="str">
        <f t="shared" si="54"/>
        <v/>
      </c>
    </row>
    <row r="170" spans="1:54" ht="15" x14ac:dyDescent="0.2">
      <c r="A170" s="7">
        <v>169</v>
      </c>
      <c r="B170" s="149" t="s">
        <v>3568</v>
      </c>
      <c r="C170" s="149" t="s">
        <v>3789</v>
      </c>
      <c r="D170" s="149" t="s">
        <v>3790</v>
      </c>
      <c r="E170" s="149" t="s">
        <v>326</v>
      </c>
      <c r="F170" s="158">
        <v>45617</v>
      </c>
      <c r="G170" s="149" t="s">
        <v>5347</v>
      </c>
      <c r="H170" s="149" t="s">
        <v>3782</v>
      </c>
      <c r="I170" s="149" t="s">
        <v>213</v>
      </c>
      <c r="J170" s="158">
        <v>45616</v>
      </c>
      <c r="K170" s="158" t="s">
        <v>5347</v>
      </c>
      <c r="L170" s="149" t="s">
        <v>5347</v>
      </c>
      <c r="M170" s="158">
        <v>45618</v>
      </c>
      <c r="N170" s="159">
        <v>0</v>
      </c>
      <c r="O170" s="159">
        <v>0</v>
      </c>
      <c r="P170" s="149" t="s">
        <v>5347</v>
      </c>
      <c r="Q170" s="160">
        <v>1</v>
      </c>
      <c r="R170" s="160">
        <v>1</v>
      </c>
      <c r="S170" s="160">
        <v>1</v>
      </c>
      <c r="T170" s="160">
        <v>0</v>
      </c>
      <c r="U170" s="161">
        <v>0</v>
      </c>
      <c r="V170" s="161">
        <v>0</v>
      </c>
      <c r="W170" s="149" t="s">
        <v>19</v>
      </c>
      <c r="X170" s="149" t="s">
        <v>5348</v>
      </c>
      <c r="Y170" s="149" t="s">
        <v>5347</v>
      </c>
      <c r="Z170" s="149" t="s">
        <v>386</v>
      </c>
      <c r="AA170" s="149" t="s">
        <v>5347</v>
      </c>
      <c r="AB170" s="149" t="s">
        <v>3792</v>
      </c>
      <c r="AC170" s="149" t="s">
        <v>5347</v>
      </c>
      <c r="AD170" s="159">
        <v>0</v>
      </c>
      <c r="AE170" s="185">
        <v>0</v>
      </c>
      <c r="AG170" t="s">
        <v>2543</v>
      </c>
      <c r="AH170" s="46">
        <f t="shared" si="38"/>
        <v>2</v>
      </c>
      <c r="AI170" s="46" t="str">
        <f t="shared" si="39"/>
        <v>-</v>
      </c>
      <c r="AJ170" s="12"/>
      <c r="AK170" s="41" t="str">
        <f t="shared" si="40"/>
        <v>YES</v>
      </c>
      <c r="AL170" s="38">
        <f t="shared" si="41"/>
        <v>1</v>
      </c>
      <c r="AM170" s="26" t="str">
        <f t="shared" si="42"/>
        <v/>
      </c>
      <c r="AN170" s="89" t="str">
        <f t="shared" si="43"/>
        <v/>
      </c>
      <c r="AO170" s="35">
        <f t="shared" si="44"/>
        <v>0</v>
      </c>
      <c r="AP170" s="26" t="str">
        <f t="shared" si="45"/>
        <v>X</v>
      </c>
      <c r="AQ170" s="28">
        <f t="shared" si="55"/>
        <v>1</v>
      </c>
      <c r="AR170" s="25" t="str">
        <f t="shared" si="46"/>
        <v/>
      </c>
      <c r="AS170" s="25" t="str">
        <f t="shared" si="47"/>
        <v/>
      </c>
      <c r="AT170" s="25" t="str">
        <f t="shared" si="48"/>
        <v/>
      </c>
      <c r="AU170" s="25" t="str">
        <f t="shared" si="49"/>
        <v/>
      </c>
      <c r="AV170" s="25">
        <f t="shared" si="50"/>
        <v>11</v>
      </c>
      <c r="AW170" s="65">
        <f t="shared" si="56"/>
        <v>0</v>
      </c>
      <c r="AX170" s="23"/>
      <c r="AY170" s="24">
        <f t="shared" ca="1" si="51"/>
        <v>-517</v>
      </c>
      <c r="AZ170" s="66">
        <f t="shared" ca="1" si="52"/>
        <v>0</v>
      </c>
      <c r="BA170" s="24" t="str">
        <f t="shared" ca="1" si="53"/>
        <v/>
      </c>
      <c r="BB170" s="87" t="str">
        <f t="shared" si="54"/>
        <v/>
      </c>
    </row>
    <row r="171" spans="1:54" ht="15" x14ac:dyDescent="0.2">
      <c r="A171" s="7">
        <v>170</v>
      </c>
      <c r="B171" s="149" t="s">
        <v>3793</v>
      </c>
      <c r="C171" s="149" t="s">
        <v>3794</v>
      </c>
      <c r="D171" s="149" t="s">
        <v>3795</v>
      </c>
      <c r="E171" s="149" t="s">
        <v>325</v>
      </c>
      <c r="F171" s="158">
        <v>45618</v>
      </c>
      <c r="G171" s="149" t="s">
        <v>5347</v>
      </c>
      <c r="H171" s="149" t="s">
        <v>3782</v>
      </c>
      <c r="I171" s="149" t="s">
        <v>157</v>
      </c>
      <c r="J171" s="158">
        <v>45616</v>
      </c>
      <c r="K171" s="158" t="s">
        <v>5347</v>
      </c>
      <c r="L171" s="149" t="s">
        <v>5347</v>
      </c>
      <c r="M171" s="158">
        <v>45619</v>
      </c>
      <c r="N171" s="159">
        <v>0</v>
      </c>
      <c r="O171" s="159">
        <v>0</v>
      </c>
      <c r="P171" s="149" t="s">
        <v>5347</v>
      </c>
      <c r="Q171" s="160">
        <v>50</v>
      </c>
      <c r="R171" s="160">
        <v>50</v>
      </c>
      <c r="S171" s="160">
        <v>50</v>
      </c>
      <c r="T171" s="160">
        <v>0</v>
      </c>
      <c r="U171" s="161">
        <v>0</v>
      </c>
      <c r="V171" s="161">
        <v>0</v>
      </c>
      <c r="W171" s="149" t="s">
        <v>19</v>
      </c>
      <c r="X171" s="149" t="s">
        <v>5348</v>
      </c>
      <c r="Y171" s="149" t="s">
        <v>5347</v>
      </c>
      <c r="Z171" s="149" t="s">
        <v>386</v>
      </c>
      <c r="AA171" s="149" t="s">
        <v>5347</v>
      </c>
      <c r="AB171" s="149" t="s">
        <v>3796</v>
      </c>
      <c r="AC171" s="149" t="s">
        <v>5347</v>
      </c>
      <c r="AD171" s="159">
        <v>0</v>
      </c>
      <c r="AE171" s="185">
        <v>0</v>
      </c>
      <c r="AG171" t="s">
        <v>2543</v>
      </c>
      <c r="AH171" s="46">
        <f t="shared" si="38"/>
        <v>3</v>
      </c>
      <c r="AI171" s="46" t="str">
        <f t="shared" si="39"/>
        <v>-</v>
      </c>
      <c r="AJ171" s="12"/>
      <c r="AK171" s="41" t="str">
        <f t="shared" si="40"/>
        <v>YES</v>
      </c>
      <c r="AL171" s="38">
        <f t="shared" si="41"/>
        <v>50</v>
      </c>
      <c r="AM171" s="26" t="str">
        <f t="shared" si="42"/>
        <v/>
      </c>
      <c r="AN171" s="89" t="str">
        <f t="shared" si="43"/>
        <v/>
      </c>
      <c r="AO171" s="35">
        <f t="shared" si="44"/>
        <v>0</v>
      </c>
      <c r="AP171" s="26" t="str">
        <f t="shared" si="45"/>
        <v>X</v>
      </c>
      <c r="AQ171" s="28">
        <f t="shared" si="55"/>
        <v>1</v>
      </c>
      <c r="AR171" s="25" t="str">
        <f t="shared" si="46"/>
        <v/>
      </c>
      <c r="AS171" s="25" t="str">
        <f t="shared" si="47"/>
        <v/>
      </c>
      <c r="AT171" s="25" t="str">
        <f t="shared" si="48"/>
        <v/>
      </c>
      <c r="AU171" s="25" t="str">
        <f t="shared" si="49"/>
        <v/>
      </c>
      <c r="AV171" s="25">
        <f t="shared" si="50"/>
        <v>11</v>
      </c>
      <c r="AW171" s="65">
        <f t="shared" si="56"/>
        <v>0</v>
      </c>
      <c r="AX171" s="23"/>
      <c r="AY171" s="24">
        <f t="shared" ca="1" si="51"/>
        <v>-516</v>
      </c>
      <c r="AZ171" s="66">
        <f t="shared" ca="1" si="52"/>
        <v>0</v>
      </c>
      <c r="BA171" s="24" t="str">
        <f t="shared" ca="1" si="53"/>
        <v/>
      </c>
      <c r="BB171" s="87" t="str">
        <f t="shared" si="54"/>
        <v/>
      </c>
    </row>
    <row r="172" spans="1:54" ht="15" x14ac:dyDescent="0.2">
      <c r="A172" s="7">
        <v>171</v>
      </c>
      <c r="B172" s="149" t="s">
        <v>834</v>
      </c>
      <c r="C172" s="149" t="s">
        <v>3797</v>
      </c>
      <c r="D172" s="149" t="s">
        <v>3795</v>
      </c>
      <c r="E172" s="149" t="s">
        <v>326</v>
      </c>
      <c r="F172" s="158">
        <v>45618</v>
      </c>
      <c r="G172" s="149" t="s">
        <v>5347</v>
      </c>
      <c r="H172" s="149" t="s">
        <v>3782</v>
      </c>
      <c r="I172" s="149" t="s">
        <v>626</v>
      </c>
      <c r="J172" s="158">
        <v>45616</v>
      </c>
      <c r="K172" s="158" t="s">
        <v>5347</v>
      </c>
      <c r="L172" s="149" t="s">
        <v>5347</v>
      </c>
      <c r="M172" s="158">
        <v>45619</v>
      </c>
      <c r="N172" s="159">
        <v>0</v>
      </c>
      <c r="O172" s="159">
        <v>0</v>
      </c>
      <c r="P172" s="149" t="s">
        <v>5347</v>
      </c>
      <c r="Q172" s="160">
        <v>200</v>
      </c>
      <c r="R172" s="160">
        <v>200</v>
      </c>
      <c r="S172" s="160">
        <v>200</v>
      </c>
      <c r="T172" s="160">
        <v>0</v>
      </c>
      <c r="U172" s="161">
        <v>0</v>
      </c>
      <c r="V172" s="161">
        <v>0</v>
      </c>
      <c r="W172" s="149" t="s">
        <v>19</v>
      </c>
      <c r="X172" s="149" t="s">
        <v>5348</v>
      </c>
      <c r="Y172" s="149" t="s">
        <v>5347</v>
      </c>
      <c r="Z172" s="149" t="s">
        <v>386</v>
      </c>
      <c r="AA172" s="149" t="s">
        <v>5347</v>
      </c>
      <c r="AB172" s="149" t="s">
        <v>3798</v>
      </c>
      <c r="AC172" s="149" t="s">
        <v>5347</v>
      </c>
      <c r="AD172" s="159">
        <v>0</v>
      </c>
      <c r="AE172" s="185">
        <v>0</v>
      </c>
      <c r="AG172" t="s">
        <v>2543</v>
      </c>
      <c r="AH172" s="46">
        <f t="shared" si="38"/>
        <v>3</v>
      </c>
      <c r="AI172" s="46" t="str">
        <f t="shared" si="39"/>
        <v>-</v>
      </c>
      <c r="AJ172" s="12"/>
      <c r="AK172" s="41" t="str">
        <f t="shared" si="40"/>
        <v>YES</v>
      </c>
      <c r="AL172" s="38">
        <f t="shared" si="41"/>
        <v>200</v>
      </c>
      <c r="AM172" s="26" t="str">
        <f t="shared" si="42"/>
        <v/>
      </c>
      <c r="AN172" s="89" t="str">
        <f t="shared" si="43"/>
        <v/>
      </c>
      <c r="AO172" s="35">
        <f t="shared" si="44"/>
        <v>0</v>
      </c>
      <c r="AP172" s="26" t="str">
        <f t="shared" si="45"/>
        <v>X</v>
      </c>
      <c r="AQ172" s="28">
        <f t="shared" si="55"/>
        <v>1</v>
      </c>
      <c r="AR172" s="25" t="str">
        <f t="shared" si="46"/>
        <v/>
      </c>
      <c r="AS172" s="25" t="str">
        <f t="shared" si="47"/>
        <v/>
      </c>
      <c r="AT172" s="25" t="str">
        <f t="shared" si="48"/>
        <v/>
      </c>
      <c r="AU172" s="25" t="str">
        <f t="shared" si="49"/>
        <v/>
      </c>
      <c r="AV172" s="25">
        <f t="shared" si="50"/>
        <v>11</v>
      </c>
      <c r="AW172" s="65">
        <f t="shared" si="56"/>
        <v>0</v>
      </c>
      <c r="AX172" s="23"/>
      <c r="AY172" s="24">
        <f t="shared" ca="1" si="51"/>
        <v>-516</v>
      </c>
      <c r="AZ172" s="66">
        <f t="shared" ca="1" si="52"/>
        <v>0</v>
      </c>
      <c r="BA172" s="24" t="str">
        <f t="shared" ca="1" si="53"/>
        <v/>
      </c>
      <c r="BB172" s="87" t="str">
        <f t="shared" si="54"/>
        <v/>
      </c>
    </row>
    <row r="173" spans="1:54" ht="15" x14ac:dyDescent="0.2">
      <c r="A173" s="7">
        <v>172</v>
      </c>
      <c r="B173" s="149" t="s">
        <v>3793</v>
      </c>
      <c r="C173" s="149" t="s">
        <v>3799</v>
      </c>
      <c r="D173" s="149" t="s">
        <v>3795</v>
      </c>
      <c r="E173" s="149" t="s">
        <v>329</v>
      </c>
      <c r="F173" s="158">
        <v>45618</v>
      </c>
      <c r="G173" s="149" t="s">
        <v>5347</v>
      </c>
      <c r="H173" s="149" t="s">
        <v>3782</v>
      </c>
      <c r="I173" s="149" t="s">
        <v>842</v>
      </c>
      <c r="J173" s="158">
        <v>45616</v>
      </c>
      <c r="K173" s="158" t="s">
        <v>5347</v>
      </c>
      <c r="L173" s="149" t="s">
        <v>5347</v>
      </c>
      <c r="M173" s="158">
        <v>45619</v>
      </c>
      <c r="N173" s="159">
        <v>0</v>
      </c>
      <c r="O173" s="159">
        <v>0</v>
      </c>
      <c r="P173" s="149" t="s">
        <v>5347</v>
      </c>
      <c r="Q173" s="160">
        <v>8</v>
      </c>
      <c r="R173" s="160">
        <v>8</v>
      </c>
      <c r="S173" s="160">
        <v>8</v>
      </c>
      <c r="T173" s="160">
        <v>0</v>
      </c>
      <c r="U173" s="161">
        <v>0</v>
      </c>
      <c r="V173" s="161">
        <v>0</v>
      </c>
      <c r="W173" s="149" t="s">
        <v>19</v>
      </c>
      <c r="X173" s="149" t="s">
        <v>5348</v>
      </c>
      <c r="Y173" s="149" t="s">
        <v>5347</v>
      </c>
      <c r="Z173" s="149" t="s">
        <v>386</v>
      </c>
      <c r="AA173" s="149" t="s">
        <v>5347</v>
      </c>
      <c r="AB173" s="149" t="s">
        <v>3800</v>
      </c>
      <c r="AC173" s="149" t="s">
        <v>5347</v>
      </c>
      <c r="AD173" s="159">
        <v>0</v>
      </c>
      <c r="AE173" s="185">
        <v>0</v>
      </c>
      <c r="AG173" t="s">
        <v>2543</v>
      </c>
      <c r="AH173" s="46">
        <f t="shared" si="38"/>
        <v>3</v>
      </c>
      <c r="AI173" s="46" t="str">
        <f t="shared" si="39"/>
        <v>-</v>
      </c>
      <c r="AJ173" s="12"/>
      <c r="AK173" s="41" t="str">
        <f t="shared" si="40"/>
        <v>YES</v>
      </c>
      <c r="AL173" s="38">
        <f t="shared" si="41"/>
        <v>8</v>
      </c>
      <c r="AM173" s="26" t="str">
        <f t="shared" si="42"/>
        <v/>
      </c>
      <c r="AN173" s="89" t="str">
        <f t="shared" si="43"/>
        <v/>
      </c>
      <c r="AO173" s="35">
        <f t="shared" si="44"/>
        <v>0</v>
      </c>
      <c r="AP173" s="26" t="str">
        <f t="shared" si="45"/>
        <v>X</v>
      </c>
      <c r="AQ173" s="28">
        <f t="shared" si="55"/>
        <v>1</v>
      </c>
      <c r="AR173" s="25" t="str">
        <f t="shared" si="46"/>
        <v/>
      </c>
      <c r="AS173" s="25" t="str">
        <f t="shared" si="47"/>
        <v/>
      </c>
      <c r="AT173" s="25" t="str">
        <f t="shared" si="48"/>
        <v/>
      </c>
      <c r="AU173" s="25" t="str">
        <f t="shared" si="49"/>
        <v/>
      </c>
      <c r="AV173" s="25">
        <f t="shared" si="50"/>
        <v>11</v>
      </c>
      <c r="AW173" s="65">
        <f t="shared" si="56"/>
        <v>0</v>
      </c>
      <c r="AX173" s="23"/>
      <c r="AY173" s="24">
        <f t="shared" ca="1" si="51"/>
        <v>-516</v>
      </c>
      <c r="AZ173" s="66">
        <f t="shared" ca="1" si="52"/>
        <v>0</v>
      </c>
      <c r="BA173" s="24" t="str">
        <f t="shared" ca="1" si="53"/>
        <v/>
      </c>
      <c r="BB173" s="87" t="str">
        <f t="shared" si="54"/>
        <v/>
      </c>
    </row>
    <row r="174" spans="1:54" ht="15" x14ac:dyDescent="0.2">
      <c r="A174" s="7">
        <v>173</v>
      </c>
      <c r="B174" s="149" t="s">
        <v>822</v>
      </c>
      <c r="C174" s="149" t="s">
        <v>3801</v>
      </c>
      <c r="D174" s="149" t="s">
        <v>3802</v>
      </c>
      <c r="E174" s="149" t="s">
        <v>325</v>
      </c>
      <c r="F174" s="158">
        <v>45618</v>
      </c>
      <c r="G174" s="149" t="s">
        <v>5347</v>
      </c>
      <c r="H174" s="149" t="s">
        <v>3803</v>
      </c>
      <c r="I174" s="149" t="s">
        <v>189</v>
      </c>
      <c r="J174" s="158">
        <v>45618</v>
      </c>
      <c r="K174" s="158" t="s">
        <v>5347</v>
      </c>
      <c r="L174" s="149" t="s">
        <v>5347</v>
      </c>
      <c r="M174" s="158">
        <v>45619</v>
      </c>
      <c r="N174" s="159">
        <v>0</v>
      </c>
      <c r="O174" s="159">
        <v>0</v>
      </c>
      <c r="P174" s="149" t="s">
        <v>5347</v>
      </c>
      <c r="Q174" s="160">
        <v>1</v>
      </c>
      <c r="R174" s="160">
        <v>1</v>
      </c>
      <c r="S174" s="160">
        <v>1</v>
      </c>
      <c r="T174" s="160">
        <v>0</v>
      </c>
      <c r="U174" s="161">
        <v>0</v>
      </c>
      <c r="V174" s="161">
        <v>0</v>
      </c>
      <c r="W174" s="149" t="s">
        <v>19</v>
      </c>
      <c r="X174" s="149" t="s">
        <v>5348</v>
      </c>
      <c r="Y174" s="149" t="s">
        <v>5347</v>
      </c>
      <c r="Z174" s="149" t="s">
        <v>386</v>
      </c>
      <c r="AA174" s="149" t="s">
        <v>5347</v>
      </c>
      <c r="AB174" s="149" t="s">
        <v>3804</v>
      </c>
      <c r="AC174" s="149" t="s">
        <v>5347</v>
      </c>
      <c r="AD174" s="159">
        <v>0</v>
      </c>
      <c r="AE174" s="185">
        <v>0</v>
      </c>
      <c r="AG174" t="s">
        <v>1473</v>
      </c>
      <c r="AH174" s="46">
        <f t="shared" si="38"/>
        <v>1</v>
      </c>
      <c r="AI174" s="46" t="str">
        <f t="shared" si="39"/>
        <v>-</v>
      </c>
      <c r="AJ174" s="12"/>
      <c r="AK174" s="41" t="str">
        <f t="shared" si="40"/>
        <v>YES</v>
      </c>
      <c r="AL174" s="38">
        <f t="shared" si="41"/>
        <v>1</v>
      </c>
      <c r="AM174" s="26" t="str">
        <f t="shared" si="42"/>
        <v/>
      </c>
      <c r="AN174" s="89" t="str">
        <f t="shared" si="43"/>
        <v/>
      </c>
      <c r="AO174" s="35">
        <f t="shared" si="44"/>
        <v>0</v>
      </c>
      <c r="AP174" s="26" t="str">
        <f t="shared" si="45"/>
        <v>X</v>
      </c>
      <c r="AQ174" s="28">
        <f t="shared" si="55"/>
        <v>1</v>
      </c>
      <c r="AR174" s="25" t="str">
        <f t="shared" si="46"/>
        <v/>
      </c>
      <c r="AS174" s="25" t="str">
        <f t="shared" si="47"/>
        <v/>
      </c>
      <c r="AT174" s="25" t="str">
        <f t="shared" si="48"/>
        <v/>
      </c>
      <c r="AU174" s="25" t="str">
        <f t="shared" si="49"/>
        <v/>
      </c>
      <c r="AV174" s="25">
        <f t="shared" si="50"/>
        <v>11</v>
      </c>
      <c r="AW174" s="65">
        <f t="shared" si="56"/>
        <v>0</v>
      </c>
      <c r="AX174" s="23"/>
      <c r="AY174" s="24">
        <f t="shared" ca="1" si="51"/>
        <v>-516</v>
      </c>
      <c r="AZ174" s="66">
        <f t="shared" ca="1" si="52"/>
        <v>0</v>
      </c>
      <c r="BA174" s="24" t="str">
        <f t="shared" ca="1" si="53"/>
        <v/>
      </c>
      <c r="BB174" s="87" t="str">
        <f t="shared" si="54"/>
        <v/>
      </c>
    </row>
    <row r="175" spans="1:54" ht="15" x14ac:dyDescent="0.2">
      <c r="A175" s="7">
        <v>174</v>
      </c>
      <c r="B175" s="149" t="s">
        <v>822</v>
      </c>
      <c r="C175" s="149" t="s">
        <v>829</v>
      </c>
      <c r="D175" s="149" t="s">
        <v>3805</v>
      </c>
      <c r="E175" s="149" t="s">
        <v>325</v>
      </c>
      <c r="F175" s="158">
        <v>45618</v>
      </c>
      <c r="G175" s="149" t="s">
        <v>5347</v>
      </c>
      <c r="H175" s="149" t="s">
        <v>3803</v>
      </c>
      <c r="I175" s="149" t="s">
        <v>188</v>
      </c>
      <c r="J175" s="158">
        <v>45618</v>
      </c>
      <c r="K175" s="158" t="s">
        <v>5347</v>
      </c>
      <c r="L175" s="149" t="s">
        <v>5347</v>
      </c>
      <c r="M175" s="158">
        <v>45619</v>
      </c>
      <c r="N175" s="159">
        <v>0</v>
      </c>
      <c r="O175" s="159">
        <v>0</v>
      </c>
      <c r="P175" s="149" t="s">
        <v>5347</v>
      </c>
      <c r="Q175" s="160">
        <v>2</v>
      </c>
      <c r="R175" s="160">
        <v>2</v>
      </c>
      <c r="S175" s="160">
        <v>2</v>
      </c>
      <c r="T175" s="160">
        <v>0</v>
      </c>
      <c r="U175" s="161">
        <v>0</v>
      </c>
      <c r="V175" s="161">
        <v>0</v>
      </c>
      <c r="W175" s="149" t="s">
        <v>19</v>
      </c>
      <c r="X175" s="149" t="s">
        <v>5348</v>
      </c>
      <c r="Y175" s="149" t="s">
        <v>5347</v>
      </c>
      <c r="Z175" s="149" t="s">
        <v>386</v>
      </c>
      <c r="AA175" s="149" t="s">
        <v>5347</v>
      </c>
      <c r="AB175" s="149" t="s">
        <v>3806</v>
      </c>
      <c r="AC175" s="149" t="s">
        <v>5347</v>
      </c>
      <c r="AD175" s="159">
        <v>0</v>
      </c>
      <c r="AE175" s="185">
        <v>0</v>
      </c>
      <c r="AG175" t="s">
        <v>1864</v>
      </c>
      <c r="AH175" s="46">
        <f t="shared" si="38"/>
        <v>1</v>
      </c>
      <c r="AI175" s="46" t="str">
        <f t="shared" si="39"/>
        <v>-</v>
      </c>
      <c r="AJ175" s="12"/>
      <c r="AK175" s="41" t="str">
        <f t="shared" si="40"/>
        <v>YES</v>
      </c>
      <c r="AL175" s="38">
        <f t="shared" si="41"/>
        <v>2</v>
      </c>
      <c r="AM175" s="26" t="str">
        <f t="shared" si="42"/>
        <v/>
      </c>
      <c r="AN175" s="89" t="str">
        <f t="shared" si="43"/>
        <v/>
      </c>
      <c r="AO175" s="35">
        <f t="shared" si="44"/>
        <v>0</v>
      </c>
      <c r="AP175" s="26" t="str">
        <f t="shared" si="45"/>
        <v>X</v>
      </c>
      <c r="AQ175" s="28">
        <f t="shared" si="55"/>
        <v>1</v>
      </c>
      <c r="AR175" s="25" t="str">
        <f t="shared" si="46"/>
        <v/>
      </c>
      <c r="AS175" s="25" t="str">
        <f t="shared" si="47"/>
        <v/>
      </c>
      <c r="AT175" s="25" t="str">
        <f t="shared" si="48"/>
        <v/>
      </c>
      <c r="AU175" s="25" t="str">
        <f t="shared" si="49"/>
        <v/>
      </c>
      <c r="AV175" s="25">
        <f t="shared" si="50"/>
        <v>11</v>
      </c>
      <c r="AW175" s="65">
        <f t="shared" si="56"/>
        <v>0</v>
      </c>
      <c r="AX175" s="23"/>
      <c r="AY175" s="24">
        <f t="shared" ca="1" si="51"/>
        <v>-516</v>
      </c>
      <c r="AZ175" s="66">
        <f t="shared" ca="1" si="52"/>
        <v>0</v>
      </c>
      <c r="BA175" s="24" t="str">
        <f t="shared" ca="1" si="53"/>
        <v/>
      </c>
      <c r="BB175" s="87" t="str">
        <f t="shared" si="54"/>
        <v/>
      </c>
    </row>
    <row r="176" spans="1:54" ht="15" x14ac:dyDescent="0.2">
      <c r="A176" s="7">
        <v>175</v>
      </c>
      <c r="B176" s="149" t="s">
        <v>822</v>
      </c>
      <c r="C176" s="149" t="s">
        <v>3801</v>
      </c>
      <c r="D176" s="149" t="s">
        <v>3805</v>
      </c>
      <c r="E176" s="149" t="s">
        <v>326</v>
      </c>
      <c r="F176" s="158">
        <v>45618</v>
      </c>
      <c r="G176" s="149" t="s">
        <v>5347</v>
      </c>
      <c r="H176" s="149" t="s">
        <v>3803</v>
      </c>
      <c r="I176" s="149" t="s">
        <v>187</v>
      </c>
      <c r="J176" s="158">
        <v>45618</v>
      </c>
      <c r="K176" s="158" t="s">
        <v>5347</v>
      </c>
      <c r="L176" s="149" t="s">
        <v>5347</v>
      </c>
      <c r="M176" s="158">
        <v>45619</v>
      </c>
      <c r="N176" s="159">
        <v>0</v>
      </c>
      <c r="O176" s="159">
        <v>0</v>
      </c>
      <c r="P176" s="149" t="s">
        <v>5347</v>
      </c>
      <c r="Q176" s="160">
        <v>2</v>
      </c>
      <c r="R176" s="160">
        <v>2</v>
      </c>
      <c r="S176" s="160">
        <v>2</v>
      </c>
      <c r="T176" s="160">
        <v>0</v>
      </c>
      <c r="U176" s="161">
        <v>0</v>
      </c>
      <c r="V176" s="161">
        <v>0</v>
      </c>
      <c r="W176" s="149" t="s">
        <v>19</v>
      </c>
      <c r="X176" s="149" t="s">
        <v>5348</v>
      </c>
      <c r="Y176" s="149" t="s">
        <v>5347</v>
      </c>
      <c r="Z176" s="149" t="s">
        <v>386</v>
      </c>
      <c r="AA176" s="149" t="s">
        <v>5347</v>
      </c>
      <c r="AB176" s="149" t="s">
        <v>3807</v>
      </c>
      <c r="AC176" s="149" t="s">
        <v>5347</v>
      </c>
      <c r="AD176" s="159">
        <v>0</v>
      </c>
      <c r="AE176" s="185">
        <v>0</v>
      </c>
      <c r="AG176" t="s">
        <v>1864</v>
      </c>
      <c r="AH176" s="46">
        <f t="shared" si="38"/>
        <v>1</v>
      </c>
      <c r="AI176" s="46" t="str">
        <f t="shared" si="39"/>
        <v>-</v>
      </c>
      <c r="AJ176" s="12"/>
      <c r="AK176" s="41" t="str">
        <f t="shared" si="40"/>
        <v>YES</v>
      </c>
      <c r="AL176" s="38">
        <f t="shared" si="41"/>
        <v>2</v>
      </c>
      <c r="AM176" s="26" t="str">
        <f t="shared" si="42"/>
        <v/>
      </c>
      <c r="AN176" s="89" t="str">
        <f t="shared" si="43"/>
        <v/>
      </c>
      <c r="AO176" s="35">
        <f t="shared" si="44"/>
        <v>0</v>
      </c>
      <c r="AP176" s="26" t="str">
        <f t="shared" si="45"/>
        <v>X</v>
      </c>
      <c r="AQ176" s="28">
        <f t="shared" si="55"/>
        <v>1</v>
      </c>
      <c r="AR176" s="25" t="str">
        <f t="shared" si="46"/>
        <v/>
      </c>
      <c r="AS176" s="25" t="str">
        <f t="shared" si="47"/>
        <v/>
      </c>
      <c r="AT176" s="25" t="str">
        <f t="shared" si="48"/>
        <v/>
      </c>
      <c r="AU176" s="25" t="str">
        <f t="shared" si="49"/>
        <v/>
      </c>
      <c r="AV176" s="25">
        <f t="shared" si="50"/>
        <v>11</v>
      </c>
      <c r="AW176" s="65">
        <f t="shared" si="56"/>
        <v>0</v>
      </c>
      <c r="AX176" s="23"/>
      <c r="AY176" s="24">
        <f t="shared" ca="1" si="51"/>
        <v>-516</v>
      </c>
      <c r="AZ176" s="66">
        <f t="shared" ca="1" si="52"/>
        <v>0</v>
      </c>
      <c r="BA176" s="24" t="str">
        <f t="shared" ca="1" si="53"/>
        <v/>
      </c>
      <c r="BB176" s="87" t="str">
        <f t="shared" si="54"/>
        <v/>
      </c>
    </row>
    <row r="177" spans="1:54" ht="15" x14ac:dyDescent="0.2">
      <c r="A177" s="7">
        <v>176</v>
      </c>
      <c r="B177" s="149" t="s">
        <v>5347</v>
      </c>
      <c r="C177" s="149" t="s">
        <v>3808</v>
      </c>
      <c r="D177" s="149" t="s">
        <v>3809</v>
      </c>
      <c r="E177" s="149" t="s">
        <v>325</v>
      </c>
      <c r="F177" s="158">
        <v>45621</v>
      </c>
      <c r="G177" s="149" t="s">
        <v>5347</v>
      </c>
      <c r="H177" s="149" t="s">
        <v>3899</v>
      </c>
      <c r="I177" s="149" t="s">
        <v>15</v>
      </c>
      <c r="J177" s="158">
        <v>45624</v>
      </c>
      <c r="K177" s="158">
        <v>45625</v>
      </c>
      <c r="L177" s="149" t="s">
        <v>5347</v>
      </c>
      <c r="M177" s="158">
        <v>45650</v>
      </c>
      <c r="N177" s="159">
        <v>0</v>
      </c>
      <c r="O177" s="159">
        <v>0</v>
      </c>
      <c r="P177" s="149" t="s">
        <v>16</v>
      </c>
      <c r="Q177" s="161">
        <v>1</v>
      </c>
      <c r="R177" s="159">
        <v>1</v>
      </c>
      <c r="S177" s="159">
        <v>0</v>
      </c>
      <c r="T177" s="159">
        <v>0</v>
      </c>
      <c r="U177" s="161">
        <v>0</v>
      </c>
      <c r="V177" s="161">
        <v>0</v>
      </c>
      <c r="W177" s="149" t="s">
        <v>19</v>
      </c>
      <c r="X177" s="149" t="s">
        <v>5348</v>
      </c>
      <c r="Y177" s="149" t="s">
        <v>5347</v>
      </c>
      <c r="Z177" s="149" t="s">
        <v>30</v>
      </c>
      <c r="AA177" s="149" t="s">
        <v>5347</v>
      </c>
      <c r="AB177" s="149" t="s">
        <v>5347</v>
      </c>
      <c r="AC177" s="149" t="s">
        <v>5347</v>
      </c>
      <c r="AD177" s="159">
        <v>0</v>
      </c>
      <c r="AE177" s="185">
        <v>0</v>
      </c>
      <c r="AG177" t="s">
        <v>801</v>
      </c>
      <c r="AH177" s="46">
        <f t="shared" si="38"/>
        <v>26</v>
      </c>
      <c r="AI177" s="46" t="str">
        <f t="shared" si="39"/>
        <v>-</v>
      </c>
      <c r="AJ177" s="12"/>
      <c r="AK177" s="41" t="str">
        <f t="shared" si="40"/>
        <v>YES</v>
      </c>
      <c r="AL177" s="38">
        <f t="shared" si="41"/>
        <v>0</v>
      </c>
      <c r="AM177" s="26" t="str">
        <f t="shared" si="42"/>
        <v/>
      </c>
      <c r="AN177" s="89" t="str">
        <f t="shared" si="43"/>
        <v/>
      </c>
      <c r="AO177" s="35">
        <f t="shared" si="44"/>
        <v>0</v>
      </c>
      <c r="AP177" s="26" t="str">
        <f t="shared" si="45"/>
        <v>X</v>
      </c>
      <c r="AQ177" s="28">
        <f t="shared" si="55"/>
        <v>1</v>
      </c>
      <c r="AR177" s="25" t="str">
        <f t="shared" si="46"/>
        <v/>
      </c>
      <c r="AS177" s="25" t="str">
        <f t="shared" si="47"/>
        <v/>
      </c>
      <c r="AT177" s="25" t="str">
        <f t="shared" si="48"/>
        <v/>
      </c>
      <c r="AU177" s="25" t="str">
        <f t="shared" si="49"/>
        <v/>
      </c>
      <c r="AV177" s="25">
        <f t="shared" si="50"/>
        <v>11</v>
      </c>
      <c r="AW177" s="65">
        <f t="shared" si="56"/>
        <v>0</v>
      </c>
      <c r="AX177" s="23"/>
      <c r="AY177" s="24">
        <f t="shared" ca="1" si="51"/>
        <v>-485</v>
      </c>
      <c r="AZ177" s="66">
        <f t="shared" ca="1" si="52"/>
        <v>0</v>
      </c>
      <c r="BA177" s="24" t="str">
        <f t="shared" ca="1" si="53"/>
        <v/>
      </c>
      <c r="BB177" s="87" t="str">
        <f t="shared" si="54"/>
        <v/>
      </c>
    </row>
    <row r="178" spans="1:54" ht="15" x14ac:dyDescent="0.2">
      <c r="A178" s="7">
        <v>177</v>
      </c>
      <c r="B178" s="149" t="s">
        <v>5347</v>
      </c>
      <c r="C178" s="149" t="s">
        <v>3810</v>
      </c>
      <c r="D178" s="149" t="s">
        <v>3811</v>
      </c>
      <c r="E178" s="149" t="s">
        <v>325</v>
      </c>
      <c r="F178" s="158">
        <v>45623</v>
      </c>
      <c r="G178" s="149" t="s">
        <v>5347</v>
      </c>
      <c r="H178" s="149" t="s">
        <v>3812</v>
      </c>
      <c r="I178" s="149" t="s">
        <v>15</v>
      </c>
      <c r="J178" s="158">
        <v>45623</v>
      </c>
      <c r="K178" s="158">
        <v>45702</v>
      </c>
      <c r="L178" s="149" t="s">
        <v>5347</v>
      </c>
      <c r="M178" s="158">
        <v>45656</v>
      </c>
      <c r="N178" s="159">
        <v>0</v>
      </c>
      <c r="O178" s="159">
        <v>0</v>
      </c>
      <c r="P178" s="149" t="s">
        <v>16</v>
      </c>
      <c r="Q178" s="161">
        <v>1</v>
      </c>
      <c r="R178" s="159">
        <v>1</v>
      </c>
      <c r="S178" s="159">
        <v>0</v>
      </c>
      <c r="T178" s="159">
        <v>0</v>
      </c>
      <c r="U178" s="161">
        <v>0</v>
      </c>
      <c r="V178" s="161">
        <v>0</v>
      </c>
      <c r="W178" s="149" t="s">
        <v>19</v>
      </c>
      <c r="X178" s="149" t="s">
        <v>5348</v>
      </c>
      <c r="Y178" s="149" t="s">
        <v>5347</v>
      </c>
      <c r="Z178" s="149" t="s">
        <v>3813</v>
      </c>
      <c r="AA178" s="149" t="s">
        <v>5347</v>
      </c>
      <c r="AB178" s="149" t="s">
        <v>5347</v>
      </c>
      <c r="AC178" s="149" t="s">
        <v>5347</v>
      </c>
      <c r="AD178" s="159">
        <v>0</v>
      </c>
      <c r="AE178" s="185">
        <v>0</v>
      </c>
      <c r="AG178" t="s">
        <v>1864</v>
      </c>
      <c r="AH178" s="46">
        <f t="shared" si="38"/>
        <v>33</v>
      </c>
      <c r="AI178" s="46" t="str">
        <f t="shared" si="39"/>
        <v>-</v>
      </c>
      <c r="AJ178" s="12"/>
      <c r="AK178" s="41" t="str">
        <f t="shared" si="40"/>
        <v>YES</v>
      </c>
      <c r="AL178" s="38">
        <f t="shared" si="41"/>
        <v>0</v>
      </c>
      <c r="AM178" s="26" t="str">
        <f t="shared" si="42"/>
        <v/>
      </c>
      <c r="AN178" s="89" t="str">
        <f t="shared" si="43"/>
        <v/>
      </c>
      <c r="AO178" s="35">
        <f t="shared" si="44"/>
        <v>0</v>
      </c>
      <c r="AP178" s="26" t="str">
        <f t="shared" si="45"/>
        <v>X</v>
      </c>
      <c r="AQ178" s="28">
        <f t="shared" si="55"/>
        <v>1</v>
      </c>
      <c r="AR178" s="25" t="str">
        <f t="shared" si="46"/>
        <v/>
      </c>
      <c r="AS178" s="25" t="str">
        <f t="shared" si="47"/>
        <v/>
      </c>
      <c r="AT178" s="25" t="str">
        <f t="shared" si="48"/>
        <v/>
      </c>
      <c r="AU178" s="25" t="str">
        <f t="shared" si="49"/>
        <v/>
      </c>
      <c r="AV178" s="25">
        <f t="shared" si="50"/>
        <v>11</v>
      </c>
      <c r="AW178" s="65">
        <f t="shared" si="56"/>
        <v>0</v>
      </c>
      <c r="AX178" s="23"/>
      <c r="AY178" s="24">
        <f t="shared" ca="1" si="51"/>
        <v>-479</v>
      </c>
      <c r="AZ178" s="66">
        <f t="shared" ca="1" si="52"/>
        <v>0</v>
      </c>
      <c r="BA178" s="24" t="str">
        <f t="shared" ca="1" si="53"/>
        <v/>
      </c>
      <c r="BB178" s="87" t="str">
        <f t="shared" si="54"/>
        <v/>
      </c>
    </row>
    <row r="179" spans="1:54" ht="15" x14ac:dyDescent="0.2">
      <c r="A179" s="7">
        <v>178</v>
      </c>
      <c r="B179" s="149" t="s">
        <v>3573</v>
      </c>
      <c r="C179" s="149" t="s">
        <v>3574</v>
      </c>
      <c r="D179" s="149" t="s">
        <v>3814</v>
      </c>
      <c r="E179" s="149" t="s">
        <v>325</v>
      </c>
      <c r="F179" s="158">
        <v>45623</v>
      </c>
      <c r="G179" s="149" t="s">
        <v>5347</v>
      </c>
      <c r="H179" s="149" t="s">
        <v>3815</v>
      </c>
      <c r="I179" s="149" t="s">
        <v>185</v>
      </c>
      <c r="J179" s="158">
        <v>45622</v>
      </c>
      <c r="K179" s="158" t="s">
        <v>5347</v>
      </c>
      <c r="L179" s="149" t="s">
        <v>5347</v>
      </c>
      <c r="M179" s="158">
        <v>45624</v>
      </c>
      <c r="N179" s="159">
        <v>0</v>
      </c>
      <c r="O179" s="159">
        <v>0</v>
      </c>
      <c r="P179" s="149" t="s">
        <v>5347</v>
      </c>
      <c r="Q179" s="160">
        <v>2</v>
      </c>
      <c r="R179" s="160">
        <v>2</v>
      </c>
      <c r="S179" s="160">
        <v>2</v>
      </c>
      <c r="T179" s="160">
        <v>0</v>
      </c>
      <c r="U179" s="161">
        <v>0</v>
      </c>
      <c r="V179" s="161">
        <v>0</v>
      </c>
      <c r="W179" s="149" t="s">
        <v>19</v>
      </c>
      <c r="X179" s="149" t="s">
        <v>5348</v>
      </c>
      <c r="Y179" s="149" t="s">
        <v>5347</v>
      </c>
      <c r="Z179" s="149" t="s">
        <v>386</v>
      </c>
      <c r="AA179" s="149" t="s">
        <v>5347</v>
      </c>
      <c r="AB179" s="149" t="s">
        <v>3816</v>
      </c>
      <c r="AC179" s="149" t="s">
        <v>5347</v>
      </c>
      <c r="AD179" s="159">
        <v>0</v>
      </c>
      <c r="AE179" s="185">
        <v>0</v>
      </c>
      <c r="AG179" t="s">
        <v>1864</v>
      </c>
      <c r="AH179" s="46">
        <f t="shared" si="38"/>
        <v>2</v>
      </c>
      <c r="AI179" s="46" t="str">
        <f t="shared" si="39"/>
        <v>-</v>
      </c>
      <c r="AJ179" s="12"/>
      <c r="AK179" s="41" t="str">
        <f t="shared" si="40"/>
        <v>YES</v>
      </c>
      <c r="AL179" s="38">
        <f t="shared" si="41"/>
        <v>2</v>
      </c>
      <c r="AM179" s="26" t="str">
        <f t="shared" si="42"/>
        <v/>
      </c>
      <c r="AN179" s="89" t="str">
        <f t="shared" si="43"/>
        <v/>
      </c>
      <c r="AO179" s="35">
        <f t="shared" si="44"/>
        <v>0</v>
      </c>
      <c r="AP179" s="26" t="str">
        <f t="shared" si="45"/>
        <v>X</v>
      </c>
      <c r="AQ179" s="28">
        <f t="shared" si="55"/>
        <v>1</v>
      </c>
      <c r="AR179" s="25" t="str">
        <f t="shared" si="46"/>
        <v/>
      </c>
      <c r="AS179" s="25" t="str">
        <f t="shared" si="47"/>
        <v/>
      </c>
      <c r="AT179" s="25" t="str">
        <f t="shared" si="48"/>
        <v/>
      </c>
      <c r="AU179" s="25" t="str">
        <f t="shared" si="49"/>
        <v/>
      </c>
      <c r="AV179" s="25">
        <f t="shared" si="50"/>
        <v>11</v>
      </c>
      <c r="AW179" s="65">
        <f t="shared" si="56"/>
        <v>0</v>
      </c>
      <c r="AX179" s="23"/>
      <c r="AY179" s="24">
        <f t="shared" ca="1" si="51"/>
        <v>-511</v>
      </c>
      <c r="AZ179" s="66">
        <f t="shared" ca="1" si="52"/>
        <v>0</v>
      </c>
      <c r="BA179" s="24" t="str">
        <f t="shared" ca="1" si="53"/>
        <v/>
      </c>
      <c r="BB179" s="87" t="str">
        <f t="shared" si="54"/>
        <v/>
      </c>
    </row>
    <row r="180" spans="1:54" ht="15" x14ac:dyDescent="0.2">
      <c r="A180" s="7">
        <v>179</v>
      </c>
      <c r="B180" s="149" t="s">
        <v>3573</v>
      </c>
      <c r="C180" s="149" t="s">
        <v>3583</v>
      </c>
      <c r="D180" s="149" t="s">
        <v>3817</v>
      </c>
      <c r="E180" s="149" t="s">
        <v>325</v>
      </c>
      <c r="F180" s="158">
        <v>45623</v>
      </c>
      <c r="G180" s="149" t="s">
        <v>5347</v>
      </c>
      <c r="H180" s="149" t="s">
        <v>3815</v>
      </c>
      <c r="I180" s="149" t="s">
        <v>179</v>
      </c>
      <c r="J180" s="158">
        <v>45622</v>
      </c>
      <c r="K180" s="158" t="s">
        <v>5347</v>
      </c>
      <c r="L180" s="149" t="s">
        <v>5347</v>
      </c>
      <c r="M180" s="158">
        <v>45624</v>
      </c>
      <c r="N180" s="159">
        <v>0</v>
      </c>
      <c r="O180" s="159">
        <v>0</v>
      </c>
      <c r="P180" s="149" t="s">
        <v>5347</v>
      </c>
      <c r="Q180" s="160">
        <v>2</v>
      </c>
      <c r="R180" s="160">
        <v>2</v>
      </c>
      <c r="S180" s="160">
        <v>2</v>
      </c>
      <c r="T180" s="160">
        <v>0</v>
      </c>
      <c r="U180" s="161">
        <v>0</v>
      </c>
      <c r="V180" s="161">
        <v>0</v>
      </c>
      <c r="W180" s="149" t="s">
        <v>19</v>
      </c>
      <c r="X180" s="149" t="s">
        <v>5348</v>
      </c>
      <c r="Y180" s="149" t="s">
        <v>5347</v>
      </c>
      <c r="Z180" s="149" t="s">
        <v>386</v>
      </c>
      <c r="AA180" s="149" t="s">
        <v>5347</v>
      </c>
      <c r="AB180" s="149" t="s">
        <v>3585</v>
      </c>
      <c r="AC180" s="149" t="s">
        <v>5347</v>
      </c>
      <c r="AD180" s="159">
        <v>0</v>
      </c>
      <c r="AE180" s="185">
        <v>0</v>
      </c>
      <c r="AG180" t="s">
        <v>960</v>
      </c>
      <c r="AH180" s="46">
        <f t="shared" si="38"/>
        <v>2</v>
      </c>
      <c r="AI180" s="46" t="str">
        <f t="shared" si="39"/>
        <v>-</v>
      </c>
      <c r="AJ180" s="12"/>
      <c r="AK180" s="41" t="str">
        <f t="shared" si="40"/>
        <v>YES</v>
      </c>
      <c r="AL180" s="38">
        <f t="shared" si="41"/>
        <v>2</v>
      </c>
      <c r="AM180" s="26" t="str">
        <f t="shared" si="42"/>
        <v/>
      </c>
      <c r="AN180" s="89" t="str">
        <f t="shared" si="43"/>
        <v/>
      </c>
      <c r="AO180" s="35">
        <f t="shared" si="44"/>
        <v>0</v>
      </c>
      <c r="AP180" s="26" t="str">
        <f t="shared" si="45"/>
        <v>X</v>
      </c>
      <c r="AQ180" s="28">
        <f t="shared" si="55"/>
        <v>1</v>
      </c>
      <c r="AR180" s="25" t="str">
        <f t="shared" si="46"/>
        <v/>
      </c>
      <c r="AS180" s="25" t="str">
        <f t="shared" si="47"/>
        <v/>
      </c>
      <c r="AT180" s="25" t="str">
        <f t="shared" si="48"/>
        <v/>
      </c>
      <c r="AU180" s="25" t="str">
        <f t="shared" si="49"/>
        <v/>
      </c>
      <c r="AV180" s="25">
        <f t="shared" si="50"/>
        <v>11</v>
      </c>
      <c r="AW180" s="65">
        <f t="shared" si="56"/>
        <v>0</v>
      </c>
      <c r="AX180" s="23"/>
      <c r="AY180" s="24">
        <f t="shared" ca="1" si="51"/>
        <v>-511</v>
      </c>
      <c r="AZ180" s="66">
        <f t="shared" ca="1" si="52"/>
        <v>0</v>
      </c>
      <c r="BA180" s="24" t="str">
        <f t="shared" ca="1" si="53"/>
        <v/>
      </c>
      <c r="BB180" s="87" t="str">
        <f t="shared" si="54"/>
        <v/>
      </c>
    </row>
    <row r="181" spans="1:54" ht="15" x14ac:dyDescent="0.2">
      <c r="A181" s="7">
        <v>180</v>
      </c>
      <c r="B181" s="149" t="s">
        <v>3720</v>
      </c>
      <c r="C181" s="149" t="s">
        <v>3784</v>
      </c>
      <c r="D181" s="149" t="s">
        <v>3818</v>
      </c>
      <c r="E181" s="149" t="s">
        <v>325</v>
      </c>
      <c r="F181" s="158">
        <v>45623</v>
      </c>
      <c r="G181" s="149" t="s">
        <v>5347</v>
      </c>
      <c r="H181" s="149" t="s">
        <v>3815</v>
      </c>
      <c r="I181" s="149" t="s">
        <v>207</v>
      </c>
      <c r="J181" s="158">
        <v>45622</v>
      </c>
      <c r="K181" s="158" t="s">
        <v>5347</v>
      </c>
      <c r="L181" s="149" t="s">
        <v>5347</v>
      </c>
      <c r="M181" s="158">
        <v>45624</v>
      </c>
      <c r="N181" s="159">
        <v>0</v>
      </c>
      <c r="O181" s="159">
        <v>0</v>
      </c>
      <c r="P181" s="149" t="s">
        <v>5347</v>
      </c>
      <c r="Q181" s="160">
        <v>1</v>
      </c>
      <c r="R181" s="160">
        <v>1</v>
      </c>
      <c r="S181" s="160">
        <v>1</v>
      </c>
      <c r="T181" s="160">
        <v>0</v>
      </c>
      <c r="U181" s="161">
        <v>0</v>
      </c>
      <c r="V181" s="161">
        <v>0</v>
      </c>
      <c r="W181" s="149" t="s">
        <v>19</v>
      </c>
      <c r="X181" s="149" t="s">
        <v>5348</v>
      </c>
      <c r="Y181" s="149" t="s">
        <v>5347</v>
      </c>
      <c r="Z181" s="149" t="s">
        <v>386</v>
      </c>
      <c r="AA181" s="149" t="s">
        <v>5347</v>
      </c>
      <c r="AB181" s="149" t="s">
        <v>3785</v>
      </c>
      <c r="AC181" s="149" t="s">
        <v>5347</v>
      </c>
      <c r="AD181" s="159">
        <v>0</v>
      </c>
      <c r="AE181" s="185">
        <v>0</v>
      </c>
      <c r="AG181" t="s">
        <v>960</v>
      </c>
      <c r="AH181" s="46">
        <f t="shared" si="38"/>
        <v>2</v>
      </c>
      <c r="AI181" s="46" t="str">
        <f t="shared" si="39"/>
        <v>-</v>
      </c>
      <c r="AJ181" s="12"/>
      <c r="AK181" s="41" t="str">
        <f t="shared" si="40"/>
        <v>YES</v>
      </c>
      <c r="AL181" s="38">
        <f t="shared" si="41"/>
        <v>1</v>
      </c>
      <c r="AM181" s="26" t="str">
        <f t="shared" si="42"/>
        <v/>
      </c>
      <c r="AN181" s="89" t="str">
        <f t="shared" si="43"/>
        <v/>
      </c>
      <c r="AO181" s="35">
        <f t="shared" si="44"/>
        <v>0</v>
      </c>
      <c r="AP181" s="26" t="str">
        <f t="shared" si="45"/>
        <v>X</v>
      </c>
      <c r="AQ181" s="28">
        <f t="shared" si="55"/>
        <v>1</v>
      </c>
      <c r="AR181" s="25" t="str">
        <f t="shared" si="46"/>
        <v/>
      </c>
      <c r="AS181" s="25" t="str">
        <f t="shared" si="47"/>
        <v/>
      </c>
      <c r="AT181" s="25" t="str">
        <f t="shared" si="48"/>
        <v/>
      </c>
      <c r="AU181" s="25" t="str">
        <f t="shared" si="49"/>
        <v/>
      </c>
      <c r="AV181" s="25">
        <f t="shared" si="50"/>
        <v>11</v>
      </c>
      <c r="AW181" s="65">
        <f t="shared" si="56"/>
        <v>0</v>
      </c>
      <c r="AX181" s="23"/>
      <c r="AY181" s="24">
        <f t="shared" ca="1" si="51"/>
        <v>-511</v>
      </c>
      <c r="AZ181" s="66">
        <f t="shared" ca="1" si="52"/>
        <v>0</v>
      </c>
      <c r="BA181" s="24" t="str">
        <f t="shared" ca="1" si="53"/>
        <v/>
      </c>
      <c r="BB181" s="87" t="str">
        <f t="shared" si="54"/>
        <v/>
      </c>
    </row>
    <row r="182" spans="1:54" ht="15" x14ac:dyDescent="0.2">
      <c r="A182" s="7">
        <v>181</v>
      </c>
      <c r="B182" s="149" t="s">
        <v>3720</v>
      </c>
      <c r="C182" s="149" t="s">
        <v>3784</v>
      </c>
      <c r="D182" s="149" t="s">
        <v>3818</v>
      </c>
      <c r="E182" s="149" t="s">
        <v>326</v>
      </c>
      <c r="F182" s="158">
        <v>45623</v>
      </c>
      <c r="G182" s="149" t="s">
        <v>5347</v>
      </c>
      <c r="H182" s="149" t="s">
        <v>3815</v>
      </c>
      <c r="I182" s="149" t="s">
        <v>208</v>
      </c>
      <c r="J182" s="158">
        <v>45622</v>
      </c>
      <c r="K182" s="158" t="s">
        <v>5347</v>
      </c>
      <c r="L182" s="149" t="s">
        <v>5347</v>
      </c>
      <c r="M182" s="158">
        <v>45624</v>
      </c>
      <c r="N182" s="159">
        <v>0</v>
      </c>
      <c r="O182" s="159">
        <v>0</v>
      </c>
      <c r="P182" s="149" t="s">
        <v>5347</v>
      </c>
      <c r="Q182" s="160">
        <v>1</v>
      </c>
      <c r="R182" s="160">
        <v>1</v>
      </c>
      <c r="S182" s="160">
        <v>1</v>
      </c>
      <c r="T182" s="160">
        <v>0</v>
      </c>
      <c r="U182" s="161">
        <v>0</v>
      </c>
      <c r="V182" s="161">
        <v>0</v>
      </c>
      <c r="W182" s="149" t="s">
        <v>19</v>
      </c>
      <c r="X182" s="149" t="s">
        <v>5348</v>
      </c>
      <c r="Y182" s="149" t="s">
        <v>5347</v>
      </c>
      <c r="Z182" s="149" t="s">
        <v>386</v>
      </c>
      <c r="AA182" s="149" t="s">
        <v>5347</v>
      </c>
      <c r="AB182" s="149" t="s">
        <v>3785</v>
      </c>
      <c r="AC182" s="149" t="s">
        <v>5347</v>
      </c>
      <c r="AD182" s="159">
        <v>0</v>
      </c>
      <c r="AE182" s="185">
        <v>0</v>
      </c>
      <c r="AG182" t="s">
        <v>960</v>
      </c>
      <c r="AH182" s="46">
        <f t="shared" si="38"/>
        <v>2</v>
      </c>
      <c r="AI182" s="46" t="str">
        <f t="shared" si="39"/>
        <v>-</v>
      </c>
      <c r="AJ182" s="12"/>
      <c r="AK182" s="41" t="str">
        <f t="shared" si="40"/>
        <v>YES</v>
      </c>
      <c r="AL182" s="38">
        <f t="shared" si="41"/>
        <v>1</v>
      </c>
      <c r="AM182" s="26" t="str">
        <f t="shared" si="42"/>
        <v/>
      </c>
      <c r="AN182" s="89" t="str">
        <f t="shared" si="43"/>
        <v/>
      </c>
      <c r="AO182" s="35">
        <f t="shared" si="44"/>
        <v>0</v>
      </c>
      <c r="AP182" s="26" t="str">
        <f t="shared" si="45"/>
        <v>X</v>
      </c>
      <c r="AQ182" s="28">
        <f t="shared" si="55"/>
        <v>1</v>
      </c>
      <c r="AR182" s="25" t="str">
        <f t="shared" si="46"/>
        <v/>
      </c>
      <c r="AS182" s="25" t="str">
        <f t="shared" si="47"/>
        <v/>
      </c>
      <c r="AT182" s="25" t="str">
        <f t="shared" si="48"/>
        <v/>
      </c>
      <c r="AU182" s="25" t="str">
        <f t="shared" si="49"/>
        <v/>
      </c>
      <c r="AV182" s="25">
        <f t="shared" si="50"/>
        <v>11</v>
      </c>
      <c r="AW182" s="65">
        <f t="shared" si="56"/>
        <v>0</v>
      </c>
      <c r="AX182" s="23"/>
      <c r="AY182" s="24">
        <f t="shared" ca="1" si="51"/>
        <v>-511</v>
      </c>
      <c r="AZ182" s="66">
        <f t="shared" ca="1" si="52"/>
        <v>0</v>
      </c>
      <c r="BA182" s="24" t="str">
        <f t="shared" ca="1" si="53"/>
        <v/>
      </c>
      <c r="BB182" s="87" t="str">
        <f t="shared" si="54"/>
        <v/>
      </c>
    </row>
    <row r="183" spans="1:54" ht="15" x14ac:dyDescent="0.2">
      <c r="A183" s="7">
        <v>182</v>
      </c>
      <c r="B183" s="149" t="s">
        <v>822</v>
      </c>
      <c r="C183" s="149" t="s">
        <v>3801</v>
      </c>
      <c r="D183" s="149" t="s">
        <v>3819</v>
      </c>
      <c r="E183" s="149" t="s">
        <v>325</v>
      </c>
      <c r="F183" s="158">
        <v>45623</v>
      </c>
      <c r="G183" s="149" t="s">
        <v>5347</v>
      </c>
      <c r="H183" s="149" t="s">
        <v>3815</v>
      </c>
      <c r="I183" s="149" t="s">
        <v>205</v>
      </c>
      <c r="J183" s="158">
        <v>45622</v>
      </c>
      <c r="K183" s="158" t="s">
        <v>5347</v>
      </c>
      <c r="L183" s="149" t="s">
        <v>5347</v>
      </c>
      <c r="M183" s="158">
        <v>45624</v>
      </c>
      <c r="N183" s="159">
        <v>0</v>
      </c>
      <c r="O183" s="159">
        <v>0</v>
      </c>
      <c r="P183" s="149" t="s">
        <v>5347</v>
      </c>
      <c r="Q183" s="160">
        <v>2</v>
      </c>
      <c r="R183" s="160">
        <v>2</v>
      </c>
      <c r="S183" s="160">
        <v>2</v>
      </c>
      <c r="T183" s="160">
        <v>0</v>
      </c>
      <c r="U183" s="161">
        <v>0</v>
      </c>
      <c r="V183" s="161">
        <v>0</v>
      </c>
      <c r="W183" s="149" t="s">
        <v>19</v>
      </c>
      <c r="X183" s="149" t="s">
        <v>5348</v>
      </c>
      <c r="Y183" s="149" t="s">
        <v>5347</v>
      </c>
      <c r="Z183" s="149" t="s">
        <v>386</v>
      </c>
      <c r="AA183" s="149" t="s">
        <v>5347</v>
      </c>
      <c r="AB183" s="149" t="s">
        <v>3804</v>
      </c>
      <c r="AC183" s="149" t="s">
        <v>5347</v>
      </c>
      <c r="AD183" s="159">
        <v>0</v>
      </c>
      <c r="AE183" s="185">
        <v>0</v>
      </c>
      <c r="AG183" t="s">
        <v>960</v>
      </c>
      <c r="AH183" s="46">
        <f t="shared" si="38"/>
        <v>2</v>
      </c>
      <c r="AI183" s="46" t="str">
        <f t="shared" si="39"/>
        <v>-</v>
      </c>
      <c r="AJ183" s="12"/>
      <c r="AK183" s="41" t="str">
        <f t="shared" si="40"/>
        <v>YES</v>
      </c>
      <c r="AL183" s="38">
        <f t="shared" si="41"/>
        <v>2</v>
      </c>
      <c r="AM183" s="26" t="str">
        <f t="shared" si="42"/>
        <v/>
      </c>
      <c r="AN183" s="89" t="str">
        <f t="shared" si="43"/>
        <v/>
      </c>
      <c r="AO183" s="35">
        <f t="shared" si="44"/>
        <v>0</v>
      </c>
      <c r="AP183" s="26" t="str">
        <f t="shared" si="45"/>
        <v>X</v>
      </c>
      <c r="AQ183" s="28">
        <f t="shared" si="55"/>
        <v>1</v>
      </c>
      <c r="AR183" s="25" t="str">
        <f t="shared" si="46"/>
        <v/>
      </c>
      <c r="AS183" s="25" t="str">
        <f t="shared" si="47"/>
        <v/>
      </c>
      <c r="AT183" s="25" t="str">
        <f t="shared" si="48"/>
        <v/>
      </c>
      <c r="AU183" s="25" t="str">
        <f t="shared" si="49"/>
        <v/>
      </c>
      <c r="AV183" s="25">
        <f t="shared" si="50"/>
        <v>11</v>
      </c>
      <c r="AW183" s="65">
        <f t="shared" si="56"/>
        <v>0</v>
      </c>
      <c r="AX183" s="23"/>
      <c r="AY183" s="24">
        <f t="shared" ca="1" si="51"/>
        <v>-511</v>
      </c>
      <c r="AZ183" s="66">
        <f t="shared" ca="1" si="52"/>
        <v>0</v>
      </c>
      <c r="BA183" s="24" t="str">
        <f t="shared" ca="1" si="53"/>
        <v/>
      </c>
      <c r="BB183" s="87" t="str">
        <f t="shared" si="54"/>
        <v/>
      </c>
    </row>
    <row r="184" spans="1:54" ht="15" x14ac:dyDescent="0.2">
      <c r="A184" s="7">
        <v>183</v>
      </c>
      <c r="B184" s="149" t="s">
        <v>822</v>
      </c>
      <c r="C184" s="149" t="s">
        <v>3801</v>
      </c>
      <c r="D184" s="149" t="s">
        <v>3820</v>
      </c>
      <c r="E184" s="149" t="s">
        <v>325</v>
      </c>
      <c r="F184" s="158">
        <v>45623</v>
      </c>
      <c r="G184" s="149" t="s">
        <v>5347</v>
      </c>
      <c r="H184" s="149" t="s">
        <v>3815</v>
      </c>
      <c r="I184" s="149" t="s">
        <v>224</v>
      </c>
      <c r="J184" s="158">
        <v>45622</v>
      </c>
      <c r="K184" s="158" t="s">
        <v>5347</v>
      </c>
      <c r="L184" s="149" t="s">
        <v>5347</v>
      </c>
      <c r="M184" s="158">
        <v>45624</v>
      </c>
      <c r="N184" s="159">
        <v>0</v>
      </c>
      <c r="O184" s="159">
        <v>0</v>
      </c>
      <c r="P184" s="149" t="s">
        <v>5347</v>
      </c>
      <c r="Q184" s="160">
        <v>2</v>
      </c>
      <c r="R184" s="160">
        <v>2</v>
      </c>
      <c r="S184" s="160">
        <v>2</v>
      </c>
      <c r="T184" s="160">
        <v>0</v>
      </c>
      <c r="U184" s="161">
        <v>0</v>
      </c>
      <c r="V184" s="161">
        <v>0</v>
      </c>
      <c r="W184" s="149" t="s">
        <v>19</v>
      </c>
      <c r="X184" s="149" t="s">
        <v>5348</v>
      </c>
      <c r="Y184" s="149" t="s">
        <v>5347</v>
      </c>
      <c r="Z184" s="149" t="s">
        <v>386</v>
      </c>
      <c r="AA184" s="149" t="s">
        <v>5347</v>
      </c>
      <c r="AB184" s="149" t="s">
        <v>3804</v>
      </c>
      <c r="AC184" s="149" t="s">
        <v>5347</v>
      </c>
      <c r="AD184" s="159">
        <v>0</v>
      </c>
      <c r="AE184" s="185">
        <v>0</v>
      </c>
      <c r="AG184" t="s">
        <v>1473</v>
      </c>
      <c r="AH184" s="46">
        <f t="shared" si="38"/>
        <v>2</v>
      </c>
      <c r="AI184" s="46" t="str">
        <f t="shared" si="39"/>
        <v>-</v>
      </c>
      <c r="AJ184" s="12"/>
      <c r="AK184" s="41" t="str">
        <f t="shared" si="40"/>
        <v>YES</v>
      </c>
      <c r="AL184" s="38">
        <f t="shared" si="41"/>
        <v>2</v>
      </c>
      <c r="AM184" s="26" t="str">
        <f t="shared" si="42"/>
        <v/>
      </c>
      <c r="AN184" s="89" t="str">
        <f t="shared" si="43"/>
        <v/>
      </c>
      <c r="AO184" s="35">
        <f t="shared" si="44"/>
        <v>0</v>
      </c>
      <c r="AP184" s="26" t="str">
        <f t="shared" si="45"/>
        <v>X</v>
      </c>
      <c r="AQ184" s="28">
        <f t="shared" si="55"/>
        <v>1</v>
      </c>
      <c r="AR184" s="25" t="str">
        <f t="shared" si="46"/>
        <v/>
      </c>
      <c r="AS184" s="25" t="str">
        <f t="shared" si="47"/>
        <v/>
      </c>
      <c r="AT184" s="25" t="str">
        <f t="shared" si="48"/>
        <v/>
      </c>
      <c r="AU184" s="25" t="str">
        <f t="shared" si="49"/>
        <v/>
      </c>
      <c r="AV184" s="25">
        <f t="shared" si="50"/>
        <v>11</v>
      </c>
      <c r="AW184" s="65">
        <f t="shared" si="56"/>
        <v>0</v>
      </c>
      <c r="AX184" s="23"/>
      <c r="AY184" s="24">
        <f t="shared" ca="1" si="51"/>
        <v>-511</v>
      </c>
      <c r="AZ184" s="66">
        <f t="shared" ca="1" si="52"/>
        <v>0</v>
      </c>
      <c r="BA184" s="24" t="str">
        <f t="shared" ca="1" si="53"/>
        <v/>
      </c>
      <c r="BB184" s="87" t="str">
        <f t="shared" si="54"/>
        <v/>
      </c>
    </row>
    <row r="185" spans="1:54" ht="15" x14ac:dyDescent="0.2">
      <c r="A185" s="7">
        <v>184</v>
      </c>
      <c r="B185" s="149" t="s">
        <v>834</v>
      </c>
      <c r="C185" s="149" t="s">
        <v>835</v>
      </c>
      <c r="D185" s="149" t="s">
        <v>3900</v>
      </c>
      <c r="E185" s="149" t="s">
        <v>325</v>
      </c>
      <c r="F185" s="158">
        <v>45624</v>
      </c>
      <c r="G185" s="149" t="s">
        <v>5347</v>
      </c>
      <c r="H185" s="149" t="s">
        <v>3901</v>
      </c>
      <c r="I185" s="149" t="s">
        <v>118</v>
      </c>
      <c r="J185" s="158">
        <v>45623</v>
      </c>
      <c r="K185" s="158" t="s">
        <v>5347</v>
      </c>
      <c r="L185" s="149" t="s">
        <v>5347</v>
      </c>
      <c r="M185" s="158">
        <v>45625</v>
      </c>
      <c r="N185" s="159">
        <v>0</v>
      </c>
      <c r="O185" s="159">
        <v>0</v>
      </c>
      <c r="P185" s="149" t="s">
        <v>5347</v>
      </c>
      <c r="Q185" s="160">
        <v>1</v>
      </c>
      <c r="R185" s="160">
        <v>1</v>
      </c>
      <c r="S185" s="160">
        <v>1</v>
      </c>
      <c r="T185" s="160">
        <v>0</v>
      </c>
      <c r="U185" s="161">
        <v>0</v>
      </c>
      <c r="V185" s="161">
        <v>0</v>
      </c>
      <c r="W185" s="149" t="s">
        <v>19</v>
      </c>
      <c r="X185" s="149" t="s">
        <v>5348</v>
      </c>
      <c r="Y185" s="149" t="s">
        <v>5347</v>
      </c>
      <c r="Z185" s="149" t="s">
        <v>386</v>
      </c>
      <c r="AA185" s="149" t="s">
        <v>5347</v>
      </c>
      <c r="AB185" s="149" t="s">
        <v>3902</v>
      </c>
      <c r="AC185" s="149" t="s">
        <v>5347</v>
      </c>
      <c r="AD185" s="159">
        <v>0</v>
      </c>
      <c r="AE185" s="185">
        <v>0</v>
      </c>
      <c r="AG185" t="s">
        <v>2543</v>
      </c>
      <c r="AH185" s="46">
        <f t="shared" si="38"/>
        <v>2</v>
      </c>
      <c r="AI185" s="46" t="str">
        <f t="shared" si="39"/>
        <v>-</v>
      </c>
      <c r="AJ185" s="12"/>
      <c r="AK185" s="41" t="str">
        <f t="shared" si="40"/>
        <v>YES</v>
      </c>
      <c r="AL185" s="38">
        <f t="shared" si="41"/>
        <v>1</v>
      </c>
      <c r="AM185" s="26" t="str">
        <f t="shared" si="42"/>
        <v/>
      </c>
      <c r="AN185" s="89" t="str">
        <f t="shared" si="43"/>
        <v/>
      </c>
      <c r="AO185" s="35">
        <f t="shared" si="44"/>
        <v>0</v>
      </c>
      <c r="AP185" s="26" t="str">
        <f t="shared" si="45"/>
        <v>X</v>
      </c>
      <c r="AQ185" s="28">
        <f t="shared" si="55"/>
        <v>1</v>
      </c>
      <c r="AR185" s="25" t="str">
        <f t="shared" si="46"/>
        <v/>
      </c>
      <c r="AS185" s="25" t="str">
        <f t="shared" si="47"/>
        <v/>
      </c>
      <c r="AT185" s="25" t="str">
        <f t="shared" si="48"/>
        <v/>
      </c>
      <c r="AU185" s="25" t="str">
        <f t="shared" si="49"/>
        <v/>
      </c>
      <c r="AV185" s="25">
        <f t="shared" si="50"/>
        <v>11</v>
      </c>
      <c r="AW185" s="65">
        <f t="shared" si="56"/>
        <v>0</v>
      </c>
      <c r="AX185" s="23"/>
      <c r="AY185" s="24">
        <f t="shared" ca="1" si="51"/>
        <v>-510</v>
      </c>
      <c r="AZ185" s="66">
        <f t="shared" ca="1" si="52"/>
        <v>0</v>
      </c>
      <c r="BA185" s="24" t="str">
        <f t="shared" ca="1" si="53"/>
        <v/>
      </c>
      <c r="BB185" s="87" t="str">
        <f t="shared" si="54"/>
        <v/>
      </c>
    </row>
    <row r="186" spans="1:54" ht="15" x14ac:dyDescent="0.2">
      <c r="A186" s="7">
        <v>185</v>
      </c>
      <c r="B186" s="149" t="s">
        <v>834</v>
      </c>
      <c r="C186" s="149" t="s">
        <v>835</v>
      </c>
      <c r="D186" s="149" t="s">
        <v>3900</v>
      </c>
      <c r="E186" s="149" t="s">
        <v>326</v>
      </c>
      <c r="F186" s="158">
        <v>45624</v>
      </c>
      <c r="G186" s="149" t="s">
        <v>5347</v>
      </c>
      <c r="H186" s="149" t="s">
        <v>3901</v>
      </c>
      <c r="I186" s="149" t="s">
        <v>115</v>
      </c>
      <c r="J186" s="158">
        <v>45623</v>
      </c>
      <c r="K186" s="158" t="s">
        <v>5347</v>
      </c>
      <c r="L186" s="149" t="s">
        <v>5347</v>
      </c>
      <c r="M186" s="158">
        <v>45625</v>
      </c>
      <c r="N186" s="159">
        <v>0</v>
      </c>
      <c r="O186" s="159">
        <v>0</v>
      </c>
      <c r="P186" s="149" t="s">
        <v>5347</v>
      </c>
      <c r="Q186" s="160">
        <v>1</v>
      </c>
      <c r="R186" s="160">
        <v>1</v>
      </c>
      <c r="S186" s="160">
        <v>1</v>
      </c>
      <c r="T186" s="160">
        <v>0</v>
      </c>
      <c r="U186" s="161">
        <v>0</v>
      </c>
      <c r="V186" s="161">
        <v>0</v>
      </c>
      <c r="W186" s="149" t="s">
        <v>19</v>
      </c>
      <c r="X186" s="149" t="s">
        <v>5348</v>
      </c>
      <c r="Y186" s="149" t="s">
        <v>5347</v>
      </c>
      <c r="Z186" s="149" t="s">
        <v>386</v>
      </c>
      <c r="AA186" s="149" t="s">
        <v>5347</v>
      </c>
      <c r="AB186" s="149" t="s">
        <v>3903</v>
      </c>
      <c r="AC186" s="149" t="s">
        <v>5347</v>
      </c>
      <c r="AD186" s="159">
        <v>0</v>
      </c>
      <c r="AE186" s="185">
        <v>0</v>
      </c>
      <c r="AG186" t="s">
        <v>2543</v>
      </c>
      <c r="AH186" s="46">
        <f t="shared" si="38"/>
        <v>2</v>
      </c>
      <c r="AI186" s="46" t="str">
        <f t="shared" si="39"/>
        <v>-</v>
      </c>
      <c r="AJ186" s="12"/>
      <c r="AK186" s="41" t="str">
        <f t="shared" si="40"/>
        <v>YES</v>
      </c>
      <c r="AL186" s="38">
        <f t="shared" si="41"/>
        <v>1</v>
      </c>
      <c r="AM186" s="26" t="str">
        <f t="shared" si="42"/>
        <v/>
      </c>
      <c r="AN186" s="89" t="str">
        <f t="shared" si="43"/>
        <v/>
      </c>
      <c r="AO186" s="35">
        <f t="shared" si="44"/>
        <v>0</v>
      </c>
      <c r="AP186" s="26" t="str">
        <f t="shared" si="45"/>
        <v>X</v>
      </c>
      <c r="AQ186" s="28">
        <f t="shared" si="55"/>
        <v>1</v>
      </c>
      <c r="AR186" s="25" t="str">
        <f t="shared" si="46"/>
        <v/>
      </c>
      <c r="AS186" s="25" t="str">
        <f t="shared" si="47"/>
        <v/>
      </c>
      <c r="AT186" s="25" t="str">
        <f t="shared" si="48"/>
        <v/>
      </c>
      <c r="AU186" s="25" t="str">
        <f t="shared" si="49"/>
        <v/>
      </c>
      <c r="AV186" s="25">
        <f t="shared" si="50"/>
        <v>11</v>
      </c>
      <c r="AW186" s="65">
        <f t="shared" si="56"/>
        <v>0</v>
      </c>
      <c r="AX186" s="23"/>
      <c r="AY186" s="24">
        <f t="shared" ca="1" si="51"/>
        <v>-510</v>
      </c>
      <c r="AZ186" s="66">
        <f t="shared" ca="1" si="52"/>
        <v>0</v>
      </c>
      <c r="BA186" s="24" t="str">
        <f t="shared" ca="1" si="53"/>
        <v/>
      </c>
      <c r="BB186" s="87" t="str">
        <f t="shared" si="54"/>
        <v/>
      </c>
    </row>
    <row r="187" spans="1:54" ht="15" x14ac:dyDescent="0.2">
      <c r="A187" s="7">
        <v>186</v>
      </c>
      <c r="B187" s="149" t="s">
        <v>3904</v>
      </c>
      <c r="C187" s="149" t="s">
        <v>3905</v>
      </c>
      <c r="D187" s="149" t="s">
        <v>3900</v>
      </c>
      <c r="E187" s="149" t="s">
        <v>329</v>
      </c>
      <c r="F187" s="158">
        <v>45624</v>
      </c>
      <c r="G187" s="149" t="s">
        <v>5347</v>
      </c>
      <c r="H187" s="149" t="s">
        <v>3901</v>
      </c>
      <c r="I187" s="149" t="s">
        <v>106</v>
      </c>
      <c r="J187" s="158">
        <v>45623</v>
      </c>
      <c r="K187" s="158" t="s">
        <v>5347</v>
      </c>
      <c r="L187" s="149" t="s">
        <v>5347</v>
      </c>
      <c r="M187" s="158">
        <v>45625</v>
      </c>
      <c r="N187" s="159">
        <v>0</v>
      </c>
      <c r="O187" s="159">
        <v>0</v>
      </c>
      <c r="P187" s="149" t="s">
        <v>5347</v>
      </c>
      <c r="Q187" s="160">
        <v>5</v>
      </c>
      <c r="R187" s="160">
        <v>5</v>
      </c>
      <c r="S187" s="160">
        <v>5</v>
      </c>
      <c r="T187" s="160">
        <v>0</v>
      </c>
      <c r="U187" s="161">
        <v>0</v>
      </c>
      <c r="V187" s="161">
        <v>0</v>
      </c>
      <c r="W187" s="149" t="s">
        <v>19</v>
      </c>
      <c r="X187" s="149" t="s">
        <v>5348</v>
      </c>
      <c r="Y187" s="149" t="s">
        <v>5347</v>
      </c>
      <c r="Z187" s="149" t="s">
        <v>386</v>
      </c>
      <c r="AA187" s="149" t="s">
        <v>5347</v>
      </c>
      <c r="AB187" s="149" t="s">
        <v>3906</v>
      </c>
      <c r="AC187" s="149" t="s">
        <v>5347</v>
      </c>
      <c r="AD187" s="159">
        <v>0</v>
      </c>
      <c r="AE187" s="185">
        <v>0</v>
      </c>
      <c r="AG187" t="s">
        <v>2543</v>
      </c>
      <c r="AH187" s="46">
        <f t="shared" si="38"/>
        <v>2</v>
      </c>
      <c r="AI187" s="46" t="str">
        <f t="shared" si="39"/>
        <v>-</v>
      </c>
      <c r="AJ187" s="12"/>
      <c r="AK187" s="41" t="str">
        <f t="shared" si="40"/>
        <v>YES</v>
      </c>
      <c r="AL187" s="38">
        <f t="shared" si="41"/>
        <v>5</v>
      </c>
      <c r="AM187" s="26" t="str">
        <f t="shared" si="42"/>
        <v/>
      </c>
      <c r="AN187" s="89" t="str">
        <f t="shared" si="43"/>
        <v/>
      </c>
      <c r="AO187" s="35">
        <f t="shared" si="44"/>
        <v>0</v>
      </c>
      <c r="AP187" s="26" t="str">
        <f t="shared" si="45"/>
        <v>X</v>
      </c>
      <c r="AQ187" s="28">
        <f t="shared" si="55"/>
        <v>1</v>
      </c>
      <c r="AR187" s="25" t="str">
        <f t="shared" si="46"/>
        <v/>
      </c>
      <c r="AS187" s="25" t="str">
        <f t="shared" si="47"/>
        <v/>
      </c>
      <c r="AT187" s="25" t="str">
        <f t="shared" si="48"/>
        <v/>
      </c>
      <c r="AU187" s="25" t="str">
        <f t="shared" si="49"/>
        <v/>
      </c>
      <c r="AV187" s="25">
        <f t="shared" si="50"/>
        <v>11</v>
      </c>
      <c r="AW187" s="65">
        <f t="shared" si="56"/>
        <v>0</v>
      </c>
      <c r="AX187" s="23"/>
      <c r="AY187" s="24">
        <f t="shared" ca="1" si="51"/>
        <v>-510</v>
      </c>
      <c r="AZ187" s="66">
        <f t="shared" ca="1" si="52"/>
        <v>0</v>
      </c>
      <c r="BA187" s="24" t="str">
        <f t="shared" ca="1" si="53"/>
        <v/>
      </c>
      <c r="BB187" s="87" t="str">
        <f t="shared" si="54"/>
        <v/>
      </c>
    </row>
    <row r="188" spans="1:54" ht="15" x14ac:dyDescent="0.2">
      <c r="A188" s="7">
        <v>187</v>
      </c>
      <c r="B188" s="149" t="s">
        <v>802</v>
      </c>
      <c r="C188" s="149" t="s">
        <v>3715</v>
      </c>
      <c r="D188" s="149" t="s">
        <v>3907</v>
      </c>
      <c r="E188" s="149" t="s">
        <v>325</v>
      </c>
      <c r="F188" s="158">
        <v>45624</v>
      </c>
      <c r="G188" s="149" t="s">
        <v>5347</v>
      </c>
      <c r="H188" s="149" t="s">
        <v>3901</v>
      </c>
      <c r="I188" s="149" t="s">
        <v>149</v>
      </c>
      <c r="J188" s="158">
        <v>45623</v>
      </c>
      <c r="K188" s="158" t="s">
        <v>5347</v>
      </c>
      <c r="L188" s="149" t="s">
        <v>5347</v>
      </c>
      <c r="M188" s="158">
        <v>45625</v>
      </c>
      <c r="N188" s="159">
        <v>0</v>
      </c>
      <c r="O188" s="159">
        <v>0</v>
      </c>
      <c r="P188" s="149" t="s">
        <v>5347</v>
      </c>
      <c r="Q188" s="160">
        <v>15</v>
      </c>
      <c r="R188" s="160">
        <v>15</v>
      </c>
      <c r="S188" s="160">
        <v>15</v>
      </c>
      <c r="T188" s="160">
        <v>0</v>
      </c>
      <c r="U188" s="161">
        <v>0</v>
      </c>
      <c r="V188" s="161">
        <v>0</v>
      </c>
      <c r="W188" s="149" t="s">
        <v>19</v>
      </c>
      <c r="X188" s="149" t="s">
        <v>5348</v>
      </c>
      <c r="Y188" s="149" t="s">
        <v>5347</v>
      </c>
      <c r="Z188" s="149" t="s">
        <v>386</v>
      </c>
      <c r="AA188" s="149" t="s">
        <v>5347</v>
      </c>
      <c r="AB188" s="149" t="s">
        <v>3718</v>
      </c>
      <c r="AC188" s="149" t="s">
        <v>5347</v>
      </c>
      <c r="AD188" s="159">
        <v>0</v>
      </c>
      <c r="AE188" s="185">
        <v>0</v>
      </c>
      <c r="AG188" t="s">
        <v>962</v>
      </c>
      <c r="AH188" s="46">
        <f t="shared" si="38"/>
        <v>2</v>
      </c>
      <c r="AI188" s="46" t="str">
        <f t="shared" si="39"/>
        <v>-</v>
      </c>
      <c r="AJ188" s="12"/>
      <c r="AK188" s="41" t="str">
        <f t="shared" si="40"/>
        <v>YES</v>
      </c>
      <c r="AL188" s="38">
        <f t="shared" si="41"/>
        <v>15</v>
      </c>
      <c r="AM188" s="26" t="str">
        <f t="shared" si="42"/>
        <v/>
      </c>
      <c r="AN188" s="89" t="str">
        <f t="shared" si="43"/>
        <v/>
      </c>
      <c r="AO188" s="35">
        <f t="shared" si="44"/>
        <v>0</v>
      </c>
      <c r="AP188" s="26" t="str">
        <f t="shared" si="45"/>
        <v>X</v>
      </c>
      <c r="AQ188" s="28">
        <f t="shared" si="55"/>
        <v>1</v>
      </c>
      <c r="AR188" s="25" t="str">
        <f t="shared" si="46"/>
        <v/>
      </c>
      <c r="AS188" s="25" t="str">
        <f t="shared" si="47"/>
        <v/>
      </c>
      <c r="AT188" s="25" t="str">
        <f t="shared" si="48"/>
        <v/>
      </c>
      <c r="AU188" s="25" t="str">
        <f t="shared" si="49"/>
        <v/>
      </c>
      <c r="AV188" s="25">
        <f t="shared" si="50"/>
        <v>11</v>
      </c>
      <c r="AW188" s="65">
        <f t="shared" si="56"/>
        <v>0</v>
      </c>
      <c r="AX188" s="23"/>
      <c r="AY188" s="24">
        <f t="shared" ca="1" si="51"/>
        <v>-510</v>
      </c>
      <c r="AZ188" s="66">
        <f t="shared" ca="1" si="52"/>
        <v>0</v>
      </c>
      <c r="BA188" s="24" t="str">
        <f t="shared" ca="1" si="53"/>
        <v/>
      </c>
      <c r="BB188" s="87" t="str">
        <f t="shared" si="54"/>
        <v/>
      </c>
    </row>
    <row r="189" spans="1:54" ht="15" x14ac:dyDescent="0.2">
      <c r="A189" s="7">
        <v>188</v>
      </c>
      <c r="B189" s="149" t="s">
        <v>802</v>
      </c>
      <c r="C189" s="149" t="s">
        <v>3715</v>
      </c>
      <c r="D189" s="149" t="s">
        <v>3907</v>
      </c>
      <c r="E189" s="149" t="s">
        <v>326</v>
      </c>
      <c r="F189" s="158">
        <v>45624</v>
      </c>
      <c r="G189" s="149" t="s">
        <v>5347</v>
      </c>
      <c r="H189" s="149" t="s">
        <v>3901</v>
      </c>
      <c r="I189" s="149" t="s">
        <v>150</v>
      </c>
      <c r="J189" s="158">
        <v>45623</v>
      </c>
      <c r="K189" s="158" t="s">
        <v>5347</v>
      </c>
      <c r="L189" s="149" t="s">
        <v>5347</v>
      </c>
      <c r="M189" s="158">
        <v>45625</v>
      </c>
      <c r="N189" s="159">
        <v>0</v>
      </c>
      <c r="O189" s="159">
        <v>0</v>
      </c>
      <c r="P189" s="149" t="s">
        <v>5347</v>
      </c>
      <c r="Q189" s="160">
        <v>10</v>
      </c>
      <c r="R189" s="160">
        <v>10</v>
      </c>
      <c r="S189" s="160">
        <v>10</v>
      </c>
      <c r="T189" s="160">
        <v>0</v>
      </c>
      <c r="U189" s="161">
        <v>0</v>
      </c>
      <c r="V189" s="161">
        <v>0</v>
      </c>
      <c r="W189" s="149" t="s">
        <v>19</v>
      </c>
      <c r="X189" s="149" t="s">
        <v>5348</v>
      </c>
      <c r="Y189" s="149" t="s">
        <v>5347</v>
      </c>
      <c r="Z189" s="149" t="s">
        <v>386</v>
      </c>
      <c r="AA189" s="149" t="s">
        <v>5347</v>
      </c>
      <c r="AB189" s="149" t="s">
        <v>3719</v>
      </c>
      <c r="AC189" s="149" t="s">
        <v>5347</v>
      </c>
      <c r="AD189" s="159">
        <v>0</v>
      </c>
      <c r="AE189" s="185">
        <v>0</v>
      </c>
      <c r="AG189" t="s">
        <v>962</v>
      </c>
      <c r="AH189" s="46">
        <f t="shared" si="38"/>
        <v>2</v>
      </c>
      <c r="AI189" s="46" t="str">
        <f t="shared" si="39"/>
        <v>-</v>
      </c>
      <c r="AJ189" s="12"/>
      <c r="AK189" s="41" t="str">
        <f t="shared" si="40"/>
        <v>YES</v>
      </c>
      <c r="AL189" s="38">
        <f t="shared" si="41"/>
        <v>10</v>
      </c>
      <c r="AM189" s="26" t="str">
        <f t="shared" si="42"/>
        <v/>
      </c>
      <c r="AN189" s="89" t="str">
        <f t="shared" si="43"/>
        <v/>
      </c>
      <c r="AO189" s="35">
        <f t="shared" si="44"/>
        <v>0</v>
      </c>
      <c r="AP189" s="26" t="str">
        <f t="shared" si="45"/>
        <v>X</v>
      </c>
      <c r="AQ189" s="28">
        <f t="shared" si="55"/>
        <v>1</v>
      </c>
      <c r="AR189" s="25" t="str">
        <f t="shared" si="46"/>
        <v/>
      </c>
      <c r="AS189" s="25" t="str">
        <f t="shared" si="47"/>
        <v/>
      </c>
      <c r="AT189" s="25" t="str">
        <f t="shared" si="48"/>
        <v/>
      </c>
      <c r="AU189" s="25" t="str">
        <f t="shared" si="49"/>
        <v/>
      </c>
      <c r="AV189" s="25">
        <f t="shared" si="50"/>
        <v>11</v>
      </c>
      <c r="AW189" s="65">
        <f t="shared" si="56"/>
        <v>0</v>
      </c>
      <c r="AX189" s="23"/>
      <c r="AY189" s="24">
        <f t="shared" ca="1" si="51"/>
        <v>-510</v>
      </c>
      <c r="AZ189" s="66">
        <f t="shared" ca="1" si="52"/>
        <v>0</v>
      </c>
      <c r="BA189" s="24" t="str">
        <f t="shared" ca="1" si="53"/>
        <v/>
      </c>
      <c r="BB189" s="87" t="str">
        <f t="shared" si="54"/>
        <v/>
      </c>
    </row>
    <row r="190" spans="1:54" ht="15" x14ac:dyDescent="0.2">
      <c r="A190" s="7">
        <v>189</v>
      </c>
      <c r="B190" s="149" t="s">
        <v>802</v>
      </c>
      <c r="C190" s="149" t="s">
        <v>3715</v>
      </c>
      <c r="D190" s="149" t="s">
        <v>3908</v>
      </c>
      <c r="E190" s="149" t="s">
        <v>325</v>
      </c>
      <c r="F190" s="158">
        <v>45624</v>
      </c>
      <c r="G190" s="149" t="s">
        <v>5347</v>
      </c>
      <c r="H190" s="149" t="s">
        <v>3909</v>
      </c>
      <c r="I190" s="149" t="s">
        <v>176</v>
      </c>
      <c r="J190" s="158">
        <v>45624</v>
      </c>
      <c r="K190" s="158" t="s">
        <v>5347</v>
      </c>
      <c r="L190" s="149" t="s">
        <v>5347</v>
      </c>
      <c r="M190" s="158">
        <v>45625</v>
      </c>
      <c r="N190" s="159">
        <v>0</v>
      </c>
      <c r="O190" s="159">
        <v>0</v>
      </c>
      <c r="P190" s="149" t="s">
        <v>5347</v>
      </c>
      <c r="Q190" s="160">
        <v>25</v>
      </c>
      <c r="R190" s="160">
        <v>25</v>
      </c>
      <c r="S190" s="160">
        <v>25</v>
      </c>
      <c r="T190" s="160">
        <v>0</v>
      </c>
      <c r="U190" s="161">
        <v>0</v>
      </c>
      <c r="V190" s="161">
        <v>0</v>
      </c>
      <c r="W190" s="149" t="s">
        <v>19</v>
      </c>
      <c r="X190" s="149" t="s">
        <v>5348</v>
      </c>
      <c r="Y190" s="149" t="s">
        <v>5347</v>
      </c>
      <c r="Z190" s="149" t="s">
        <v>386</v>
      </c>
      <c r="AA190" s="149" t="s">
        <v>5347</v>
      </c>
      <c r="AB190" s="149" t="s">
        <v>3718</v>
      </c>
      <c r="AC190" s="149" t="s">
        <v>5347</v>
      </c>
      <c r="AD190" s="159">
        <v>0</v>
      </c>
      <c r="AE190" s="185">
        <v>0</v>
      </c>
      <c r="AG190" t="s">
        <v>960</v>
      </c>
      <c r="AH190" s="46">
        <f t="shared" si="38"/>
        <v>1</v>
      </c>
      <c r="AI190" s="46" t="str">
        <f t="shared" si="39"/>
        <v>-</v>
      </c>
      <c r="AJ190" s="12"/>
      <c r="AK190" s="41" t="str">
        <f t="shared" si="40"/>
        <v>YES</v>
      </c>
      <c r="AL190" s="38">
        <f t="shared" si="41"/>
        <v>25</v>
      </c>
      <c r="AM190" s="26" t="str">
        <f t="shared" si="42"/>
        <v/>
      </c>
      <c r="AN190" s="89" t="str">
        <f t="shared" si="43"/>
        <v/>
      </c>
      <c r="AO190" s="35">
        <f t="shared" si="44"/>
        <v>0</v>
      </c>
      <c r="AP190" s="26" t="str">
        <f t="shared" si="45"/>
        <v>X</v>
      </c>
      <c r="AQ190" s="28">
        <f t="shared" si="55"/>
        <v>1</v>
      </c>
      <c r="AR190" s="25" t="str">
        <f t="shared" si="46"/>
        <v/>
      </c>
      <c r="AS190" s="25" t="str">
        <f t="shared" si="47"/>
        <v/>
      </c>
      <c r="AT190" s="25" t="str">
        <f t="shared" si="48"/>
        <v/>
      </c>
      <c r="AU190" s="25" t="str">
        <f t="shared" si="49"/>
        <v/>
      </c>
      <c r="AV190" s="25">
        <f t="shared" si="50"/>
        <v>11</v>
      </c>
      <c r="AW190" s="65">
        <f t="shared" si="56"/>
        <v>0</v>
      </c>
      <c r="AX190" s="23"/>
      <c r="AY190" s="24">
        <f t="shared" ca="1" si="51"/>
        <v>-510</v>
      </c>
      <c r="AZ190" s="66">
        <f t="shared" ca="1" si="52"/>
        <v>0</v>
      </c>
      <c r="BA190" s="24" t="str">
        <f t="shared" ca="1" si="53"/>
        <v/>
      </c>
      <c r="BB190" s="87" t="str">
        <f t="shared" si="54"/>
        <v/>
      </c>
    </row>
    <row r="191" spans="1:54" ht="15" x14ac:dyDescent="0.2">
      <c r="A191" s="7">
        <v>190</v>
      </c>
      <c r="B191" s="149" t="s">
        <v>802</v>
      </c>
      <c r="C191" s="149" t="s">
        <v>3715</v>
      </c>
      <c r="D191" s="149" t="s">
        <v>3908</v>
      </c>
      <c r="E191" s="149" t="s">
        <v>326</v>
      </c>
      <c r="F191" s="158">
        <v>45624</v>
      </c>
      <c r="G191" s="149" t="s">
        <v>5347</v>
      </c>
      <c r="H191" s="149" t="s">
        <v>3909</v>
      </c>
      <c r="I191" s="149" t="s">
        <v>184</v>
      </c>
      <c r="J191" s="158">
        <v>45624</v>
      </c>
      <c r="K191" s="158" t="s">
        <v>5347</v>
      </c>
      <c r="L191" s="149" t="s">
        <v>5347</v>
      </c>
      <c r="M191" s="158">
        <v>45625</v>
      </c>
      <c r="N191" s="159">
        <v>0</v>
      </c>
      <c r="O191" s="159">
        <v>0</v>
      </c>
      <c r="P191" s="149" t="s">
        <v>5347</v>
      </c>
      <c r="Q191" s="160">
        <v>30</v>
      </c>
      <c r="R191" s="160">
        <v>30</v>
      </c>
      <c r="S191" s="160">
        <v>30</v>
      </c>
      <c r="T191" s="160">
        <v>0</v>
      </c>
      <c r="U191" s="161">
        <v>0</v>
      </c>
      <c r="V191" s="161">
        <v>0</v>
      </c>
      <c r="W191" s="149" t="s">
        <v>19</v>
      </c>
      <c r="X191" s="149" t="s">
        <v>5348</v>
      </c>
      <c r="Y191" s="149" t="s">
        <v>5347</v>
      </c>
      <c r="Z191" s="149" t="s">
        <v>386</v>
      </c>
      <c r="AA191" s="149" t="s">
        <v>5347</v>
      </c>
      <c r="AB191" s="149" t="s">
        <v>3719</v>
      </c>
      <c r="AC191" s="149" t="s">
        <v>5347</v>
      </c>
      <c r="AD191" s="159">
        <v>0</v>
      </c>
      <c r="AE191" s="185">
        <v>0</v>
      </c>
      <c r="AG191" t="s">
        <v>960</v>
      </c>
      <c r="AH191" s="46">
        <f t="shared" si="38"/>
        <v>1</v>
      </c>
      <c r="AI191" s="46" t="str">
        <f t="shared" si="39"/>
        <v>-</v>
      </c>
      <c r="AJ191" s="12"/>
      <c r="AK191" s="41" t="str">
        <f t="shared" si="40"/>
        <v>YES</v>
      </c>
      <c r="AL191" s="38">
        <f t="shared" si="41"/>
        <v>30</v>
      </c>
      <c r="AM191" s="26" t="str">
        <f t="shared" si="42"/>
        <v/>
      </c>
      <c r="AN191" s="89" t="str">
        <f t="shared" si="43"/>
        <v/>
      </c>
      <c r="AO191" s="35">
        <f t="shared" si="44"/>
        <v>0</v>
      </c>
      <c r="AP191" s="26" t="str">
        <f t="shared" si="45"/>
        <v>X</v>
      </c>
      <c r="AQ191" s="28">
        <f t="shared" si="55"/>
        <v>1</v>
      </c>
      <c r="AR191" s="25" t="str">
        <f t="shared" si="46"/>
        <v/>
      </c>
      <c r="AS191" s="25" t="str">
        <f t="shared" si="47"/>
        <v/>
      </c>
      <c r="AT191" s="25" t="str">
        <f t="shared" si="48"/>
        <v/>
      </c>
      <c r="AU191" s="25" t="str">
        <f t="shared" si="49"/>
        <v/>
      </c>
      <c r="AV191" s="25">
        <f t="shared" si="50"/>
        <v>11</v>
      </c>
      <c r="AW191" s="65">
        <f t="shared" si="56"/>
        <v>0</v>
      </c>
      <c r="AX191" s="23"/>
      <c r="AY191" s="24">
        <f t="shared" ca="1" si="51"/>
        <v>-510</v>
      </c>
      <c r="AZ191" s="66">
        <f t="shared" ca="1" si="52"/>
        <v>0</v>
      </c>
      <c r="BA191" s="24" t="str">
        <f t="shared" ca="1" si="53"/>
        <v/>
      </c>
      <c r="BB191" s="87" t="str">
        <f t="shared" si="54"/>
        <v/>
      </c>
    </row>
    <row r="192" spans="1:54" ht="15" x14ac:dyDescent="0.2">
      <c r="A192" s="7">
        <v>191</v>
      </c>
      <c r="B192" s="149" t="s">
        <v>3573</v>
      </c>
      <c r="C192" s="149" t="s">
        <v>3583</v>
      </c>
      <c r="D192" s="149" t="s">
        <v>3908</v>
      </c>
      <c r="E192" s="149" t="s">
        <v>329</v>
      </c>
      <c r="F192" s="158">
        <v>45624</v>
      </c>
      <c r="G192" s="149" t="s">
        <v>5347</v>
      </c>
      <c r="H192" s="149" t="s">
        <v>3909</v>
      </c>
      <c r="I192" s="149" t="s">
        <v>183</v>
      </c>
      <c r="J192" s="158">
        <v>45624</v>
      </c>
      <c r="K192" s="158" t="s">
        <v>5347</v>
      </c>
      <c r="L192" s="149" t="s">
        <v>5347</v>
      </c>
      <c r="M192" s="158">
        <v>45625</v>
      </c>
      <c r="N192" s="159">
        <v>0</v>
      </c>
      <c r="O192" s="159">
        <v>0</v>
      </c>
      <c r="P192" s="149" t="s">
        <v>5347</v>
      </c>
      <c r="Q192" s="160">
        <v>4</v>
      </c>
      <c r="R192" s="160">
        <v>4</v>
      </c>
      <c r="S192" s="160">
        <v>4</v>
      </c>
      <c r="T192" s="160">
        <v>0</v>
      </c>
      <c r="U192" s="161">
        <v>0</v>
      </c>
      <c r="V192" s="161">
        <v>0</v>
      </c>
      <c r="W192" s="149" t="s">
        <v>19</v>
      </c>
      <c r="X192" s="149" t="s">
        <v>5348</v>
      </c>
      <c r="Y192" s="149" t="s">
        <v>5347</v>
      </c>
      <c r="Z192" s="149" t="s">
        <v>386</v>
      </c>
      <c r="AA192" s="149" t="s">
        <v>5347</v>
      </c>
      <c r="AB192" s="149" t="s">
        <v>3585</v>
      </c>
      <c r="AC192" s="149" t="s">
        <v>5347</v>
      </c>
      <c r="AD192" s="159">
        <v>0</v>
      </c>
      <c r="AE192" s="185">
        <v>0</v>
      </c>
      <c r="AG192" t="s">
        <v>960</v>
      </c>
      <c r="AH192" s="46">
        <f t="shared" si="38"/>
        <v>1</v>
      </c>
      <c r="AI192" s="46" t="str">
        <f t="shared" si="39"/>
        <v>-</v>
      </c>
      <c r="AJ192" s="12"/>
      <c r="AK192" s="41" t="str">
        <f t="shared" si="40"/>
        <v>YES</v>
      </c>
      <c r="AL192" s="38">
        <f t="shared" si="41"/>
        <v>4</v>
      </c>
      <c r="AM192" s="26" t="str">
        <f t="shared" si="42"/>
        <v/>
      </c>
      <c r="AN192" s="89" t="str">
        <f t="shared" si="43"/>
        <v/>
      </c>
      <c r="AO192" s="35">
        <f t="shared" si="44"/>
        <v>0</v>
      </c>
      <c r="AP192" s="26" t="str">
        <f t="shared" si="45"/>
        <v>X</v>
      </c>
      <c r="AQ192" s="28">
        <f t="shared" si="55"/>
        <v>1</v>
      </c>
      <c r="AR192" s="25" t="str">
        <f t="shared" si="46"/>
        <v/>
      </c>
      <c r="AS192" s="25" t="str">
        <f t="shared" si="47"/>
        <v/>
      </c>
      <c r="AT192" s="25" t="str">
        <f t="shared" si="48"/>
        <v/>
      </c>
      <c r="AU192" s="25" t="str">
        <f t="shared" si="49"/>
        <v/>
      </c>
      <c r="AV192" s="25">
        <f t="shared" si="50"/>
        <v>11</v>
      </c>
      <c r="AW192" s="65">
        <f t="shared" si="56"/>
        <v>0</v>
      </c>
      <c r="AX192" s="23"/>
      <c r="AY192" s="24">
        <f t="shared" ca="1" si="51"/>
        <v>-510</v>
      </c>
      <c r="AZ192" s="66">
        <f t="shared" ca="1" si="52"/>
        <v>0</v>
      </c>
      <c r="BA192" s="24" t="str">
        <f t="shared" ca="1" si="53"/>
        <v/>
      </c>
      <c r="BB192" s="87" t="str">
        <f t="shared" si="54"/>
        <v/>
      </c>
    </row>
    <row r="193" spans="1:54" ht="15" x14ac:dyDescent="0.2">
      <c r="A193" s="7">
        <v>192</v>
      </c>
      <c r="B193" s="149" t="s">
        <v>3225</v>
      </c>
      <c r="C193" s="149" t="s">
        <v>3226</v>
      </c>
      <c r="D193" s="149" t="s">
        <v>3910</v>
      </c>
      <c r="E193" s="149" t="s">
        <v>325</v>
      </c>
      <c r="F193" s="158">
        <v>45629</v>
      </c>
      <c r="G193" s="149" t="s">
        <v>5347</v>
      </c>
      <c r="H193" s="149" t="s">
        <v>3934</v>
      </c>
      <c r="I193" s="149" t="s">
        <v>28</v>
      </c>
      <c r="J193" s="158">
        <v>45635</v>
      </c>
      <c r="K193" s="158">
        <v>45636</v>
      </c>
      <c r="L193" s="149" t="s">
        <v>5347</v>
      </c>
      <c r="M193" s="158">
        <v>45653</v>
      </c>
      <c r="N193" s="159">
        <v>30</v>
      </c>
      <c r="O193" s="159">
        <v>8</v>
      </c>
      <c r="P193" s="149" t="s">
        <v>16</v>
      </c>
      <c r="Q193" s="160">
        <v>1</v>
      </c>
      <c r="R193" s="160">
        <v>1</v>
      </c>
      <c r="S193" s="160">
        <v>1</v>
      </c>
      <c r="T193" s="160">
        <v>0</v>
      </c>
      <c r="U193" s="161">
        <v>0</v>
      </c>
      <c r="V193" s="161">
        <v>0</v>
      </c>
      <c r="W193" s="149" t="s">
        <v>19</v>
      </c>
      <c r="X193" s="149" t="s">
        <v>5348</v>
      </c>
      <c r="Y193" s="149" t="s">
        <v>5347</v>
      </c>
      <c r="Z193" s="149" t="s">
        <v>3779</v>
      </c>
      <c r="AA193" s="149" t="s">
        <v>748</v>
      </c>
      <c r="AB193" s="149" t="s">
        <v>3225</v>
      </c>
      <c r="AC193" s="149" t="s">
        <v>5347</v>
      </c>
      <c r="AD193" s="159">
        <v>0</v>
      </c>
      <c r="AE193" s="185">
        <v>0</v>
      </c>
      <c r="AG193" t="s">
        <v>960</v>
      </c>
      <c r="AH193" s="46">
        <f t="shared" si="38"/>
        <v>18</v>
      </c>
      <c r="AI193" s="46" t="str">
        <f t="shared" si="39"/>
        <v>-</v>
      </c>
      <c r="AJ193" s="12"/>
      <c r="AK193" s="41" t="str">
        <f t="shared" si="40"/>
        <v>YES</v>
      </c>
      <c r="AL193" s="38">
        <f t="shared" si="41"/>
        <v>1</v>
      </c>
      <c r="AM193" s="26" t="str">
        <f t="shared" si="42"/>
        <v/>
      </c>
      <c r="AN193" s="89" t="str">
        <f t="shared" si="43"/>
        <v/>
      </c>
      <c r="AO193" s="35">
        <f t="shared" si="44"/>
        <v>0</v>
      </c>
      <c r="AP193" s="26" t="str">
        <f t="shared" si="45"/>
        <v>X</v>
      </c>
      <c r="AQ193" s="28">
        <f t="shared" si="55"/>
        <v>1</v>
      </c>
      <c r="AR193" s="25" t="str">
        <f t="shared" si="46"/>
        <v/>
      </c>
      <c r="AS193" s="25" t="str">
        <f t="shared" si="47"/>
        <v/>
      </c>
      <c r="AT193" s="25" t="str">
        <f t="shared" si="48"/>
        <v/>
      </c>
      <c r="AU193" s="25" t="str">
        <f t="shared" si="49"/>
        <v/>
      </c>
      <c r="AV193" s="25">
        <f t="shared" si="50"/>
        <v>12</v>
      </c>
      <c r="AW193" s="65">
        <f t="shared" si="56"/>
        <v>0</v>
      </c>
      <c r="AX193" s="23"/>
      <c r="AY193" s="24">
        <f t="shared" ca="1" si="51"/>
        <v>-482</v>
      </c>
      <c r="AZ193" s="66">
        <f t="shared" ca="1" si="52"/>
        <v>0</v>
      </c>
      <c r="BA193" s="24" t="str">
        <f t="shared" ca="1" si="53"/>
        <v/>
      </c>
      <c r="BB193" s="87" t="str">
        <f t="shared" si="54"/>
        <v/>
      </c>
    </row>
    <row r="194" spans="1:54" ht="15" x14ac:dyDescent="0.2">
      <c r="A194" s="7">
        <v>193</v>
      </c>
      <c r="B194" s="149" t="s">
        <v>788</v>
      </c>
      <c r="C194" s="149" t="s">
        <v>3423</v>
      </c>
      <c r="D194" s="149" t="s">
        <v>3911</v>
      </c>
      <c r="E194" s="149" t="s">
        <v>325</v>
      </c>
      <c r="F194" s="158">
        <v>45630</v>
      </c>
      <c r="G194" s="149" t="s">
        <v>5347</v>
      </c>
      <c r="H194" s="149" t="s">
        <v>3912</v>
      </c>
      <c r="I194" s="149" t="s">
        <v>885</v>
      </c>
      <c r="J194" s="158">
        <v>45629</v>
      </c>
      <c r="K194" s="158" t="s">
        <v>5347</v>
      </c>
      <c r="L194" s="149" t="s">
        <v>5347</v>
      </c>
      <c r="M194" s="158">
        <v>45631</v>
      </c>
      <c r="N194" s="159">
        <v>0</v>
      </c>
      <c r="O194" s="159">
        <v>0</v>
      </c>
      <c r="P194" s="149" t="s">
        <v>5347</v>
      </c>
      <c r="Q194" s="160">
        <v>100</v>
      </c>
      <c r="R194" s="160">
        <v>100</v>
      </c>
      <c r="S194" s="160">
        <v>100</v>
      </c>
      <c r="T194" s="160">
        <v>0</v>
      </c>
      <c r="U194" s="161">
        <v>0</v>
      </c>
      <c r="V194" s="161">
        <v>0</v>
      </c>
      <c r="W194" s="149" t="s">
        <v>19</v>
      </c>
      <c r="X194" s="149" t="s">
        <v>5348</v>
      </c>
      <c r="Y194" s="149" t="s">
        <v>5347</v>
      </c>
      <c r="Z194" s="149" t="s">
        <v>386</v>
      </c>
      <c r="AA194" s="149" t="s">
        <v>5347</v>
      </c>
      <c r="AB194" s="149" t="s">
        <v>3426</v>
      </c>
      <c r="AC194" s="149" t="s">
        <v>5347</v>
      </c>
      <c r="AD194" s="159">
        <v>0</v>
      </c>
      <c r="AE194" s="185">
        <v>0</v>
      </c>
      <c r="AG194" t="s">
        <v>960</v>
      </c>
      <c r="AH194" s="46">
        <f t="shared" ref="AH194:AH257" si="57">IF(M194=0,"-",M194-J194)</f>
        <v>2</v>
      </c>
      <c r="AI194" s="46" t="str">
        <f t="shared" ref="AI194:AI257" si="58">IF(AND(S194=0,M194&gt;0,L194=0),IF(AH194&gt;=120,"VERY HIGH",IF(AH194&gt;=90,"HIGH",IF(AH194&gt;=60,"MEDIUM",IF(AH194&lt;60,"LOW")))),"-")</f>
        <v>-</v>
      </c>
      <c r="AJ194" s="12"/>
      <c r="AK194" s="41" t="str">
        <f t="shared" ref="AK194:AK257" si="59">IF(AND(W194="X",M194&lt;=$AJ$2),"YES","")</f>
        <v>YES</v>
      </c>
      <c r="AL194" s="38">
        <f t="shared" ref="AL194:AL257" si="60">IF(AND(W194="X",M194&lt;=$AJ$2),S194,"")</f>
        <v>100</v>
      </c>
      <c r="AM194" s="26" t="str">
        <f t="shared" ref="AM194:AM257" si="61">IF(AND(W194="X",M194&gt;$AJ$2),"YES","")</f>
        <v/>
      </c>
      <c r="AN194" s="89" t="str">
        <f t="shared" ref="AN194:AN257" si="62">IF(AND(W194="X",M194&gt;$AJ$2),S194,"")</f>
        <v/>
      </c>
      <c r="AO194" s="35">
        <f t="shared" ref="AO194:AO257" si="63">IF(AND(W194="",M194&gt;0,$AJ$2&gt;M194,L194=""),1,0)</f>
        <v>0</v>
      </c>
      <c r="AP194" s="26" t="str">
        <f t="shared" ref="AP194:AP257" si="64">IF(AND(AK194="YES",W194="X"),"X","")</f>
        <v>X</v>
      </c>
      <c r="AQ194" s="28">
        <f t="shared" si="55"/>
        <v>1</v>
      </c>
      <c r="AR194" s="25" t="str">
        <f t="shared" ref="AR194:AR257" si="65">IF(AND(T194&gt;0,L194=""),H194,"")</f>
        <v/>
      </c>
      <c r="AS194" s="25" t="str">
        <f t="shared" ref="AS194:AS257" si="66">IF(AND(D194&gt;0,H194=0,G194=""),1,"")</f>
        <v/>
      </c>
      <c r="AT194" s="25" t="str">
        <f t="shared" ref="AT194:AT257" si="67">IF(G194="BLOQ",1,"")</f>
        <v/>
      </c>
      <c r="AU194" s="25" t="str">
        <f t="shared" ref="AU194:AU257" si="68">IF(L194="BLOQ",1,"")</f>
        <v/>
      </c>
      <c r="AV194" s="25">
        <f t="shared" ref="AV194:AV257" si="69">MONTH(F194)</f>
        <v>12</v>
      </c>
      <c r="AW194" s="65">
        <f t="shared" si="56"/>
        <v>0</v>
      </c>
      <c r="AX194" s="23"/>
      <c r="AY194" s="24">
        <f t="shared" ref="AY194:AY257" ca="1" si="70">IF(M194=0,"",M194-$AX$2)</f>
        <v>-504</v>
      </c>
      <c r="AZ194" s="66">
        <f t="shared" ref="AZ194:AZ257" ca="1" si="71">IF(AND(W194="",AY194&gt;0,AY194&lt;15),1,0)</f>
        <v>0</v>
      </c>
      <c r="BA194" s="24" t="str">
        <f t="shared" ref="BA194:BA257" ca="1" si="72">IF(AND(W194="",AY194&gt;0,AY194&lt;15),T194,"")</f>
        <v/>
      </c>
      <c r="BB194" s="87" t="str">
        <f t="shared" ref="BB194:BB257" si="73">IF(R194&lt;Q194,"X","")</f>
        <v/>
      </c>
    </row>
    <row r="195" spans="1:54" ht="15" x14ac:dyDescent="0.2">
      <c r="A195" s="7">
        <v>194</v>
      </c>
      <c r="B195" s="149" t="s">
        <v>788</v>
      </c>
      <c r="C195" s="149" t="s">
        <v>3423</v>
      </c>
      <c r="D195" s="149" t="s">
        <v>3913</v>
      </c>
      <c r="E195" s="149" t="s">
        <v>325</v>
      </c>
      <c r="F195" s="158">
        <v>45630</v>
      </c>
      <c r="G195" s="149" t="s">
        <v>5347</v>
      </c>
      <c r="H195" s="149" t="s">
        <v>3912</v>
      </c>
      <c r="I195" s="149" t="s">
        <v>891</v>
      </c>
      <c r="J195" s="158">
        <v>45629</v>
      </c>
      <c r="K195" s="158" t="s">
        <v>5347</v>
      </c>
      <c r="L195" s="149" t="s">
        <v>5347</v>
      </c>
      <c r="M195" s="158">
        <v>45631</v>
      </c>
      <c r="N195" s="159">
        <v>0</v>
      </c>
      <c r="O195" s="159">
        <v>0</v>
      </c>
      <c r="P195" s="149" t="s">
        <v>5347</v>
      </c>
      <c r="Q195" s="160">
        <v>100</v>
      </c>
      <c r="R195" s="160">
        <v>100</v>
      </c>
      <c r="S195" s="160">
        <v>100</v>
      </c>
      <c r="T195" s="160">
        <v>0</v>
      </c>
      <c r="U195" s="161">
        <v>0</v>
      </c>
      <c r="V195" s="161">
        <v>0</v>
      </c>
      <c r="W195" s="149" t="s">
        <v>19</v>
      </c>
      <c r="X195" s="149" t="s">
        <v>5348</v>
      </c>
      <c r="Y195" s="149" t="s">
        <v>5347</v>
      </c>
      <c r="Z195" s="149" t="s">
        <v>386</v>
      </c>
      <c r="AA195" s="149" t="s">
        <v>5347</v>
      </c>
      <c r="AB195" s="149" t="s">
        <v>3426</v>
      </c>
      <c r="AC195" s="149" t="s">
        <v>5347</v>
      </c>
      <c r="AD195" s="159">
        <v>0</v>
      </c>
      <c r="AE195" s="185">
        <v>0</v>
      </c>
      <c r="AG195" t="s">
        <v>960</v>
      </c>
      <c r="AH195" s="46">
        <f t="shared" si="57"/>
        <v>2</v>
      </c>
      <c r="AI195" s="46" t="str">
        <f t="shared" si="58"/>
        <v>-</v>
      </c>
      <c r="AJ195" s="12"/>
      <c r="AK195" s="41" t="str">
        <f t="shared" si="59"/>
        <v>YES</v>
      </c>
      <c r="AL195" s="38">
        <f t="shared" si="60"/>
        <v>100</v>
      </c>
      <c r="AM195" s="26" t="str">
        <f t="shared" si="61"/>
        <v/>
      </c>
      <c r="AN195" s="89" t="str">
        <f t="shared" si="62"/>
        <v/>
      </c>
      <c r="AO195" s="35">
        <f t="shared" si="63"/>
        <v>0</v>
      </c>
      <c r="AP195" s="26" t="str">
        <f t="shared" si="64"/>
        <v>X</v>
      </c>
      <c r="AQ195" s="28">
        <f t="shared" ref="AQ195:AQ258" si="74">IF(AP195="X",100%,0%)</f>
        <v>1</v>
      </c>
      <c r="AR195" s="25" t="str">
        <f t="shared" si="65"/>
        <v/>
      </c>
      <c r="AS195" s="25" t="str">
        <f t="shared" si="66"/>
        <v/>
      </c>
      <c r="AT195" s="25" t="str">
        <f t="shared" si="67"/>
        <v/>
      </c>
      <c r="AU195" s="25" t="str">
        <f t="shared" si="68"/>
        <v/>
      </c>
      <c r="AV195" s="25">
        <f t="shared" si="69"/>
        <v>12</v>
      </c>
      <c r="AW195" s="65">
        <f t="shared" ref="AW195:AW258" si="75">IF(AP195="",100%,0%)</f>
        <v>0</v>
      </c>
      <c r="AX195" s="23"/>
      <c r="AY195" s="24">
        <f t="shared" ca="1" si="70"/>
        <v>-504</v>
      </c>
      <c r="AZ195" s="66">
        <f t="shared" ca="1" si="71"/>
        <v>0</v>
      </c>
      <c r="BA195" s="24" t="str">
        <f t="shared" ca="1" si="72"/>
        <v/>
      </c>
      <c r="BB195" s="87" t="str">
        <f t="shared" si="73"/>
        <v/>
      </c>
    </row>
    <row r="196" spans="1:54" ht="15" x14ac:dyDescent="0.2">
      <c r="A196" s="7">
        <v>195</v>
      </c>
      <c r="B196" s="149" t="s">
        <v>822</v>
      </c>
      <c r="C196" s="149" t="s">
        <v>3801</v>
      </c>
      <c r="D196" s="149" t="s">
        <v>3914</v>
      </c>
      <c r="E196" s="149" t="s">
        <v>325</v>
      </c>
      <c r="F196" s="158">
        <v>45630</v>
      </c>
      <c r="G196" s="149" t="s">
        <v>5347</v>
      </c>
      <c r="H196" s="149" t="s">
        <v>3915</v>
      </c>
      <c r="I196" s="149" t="s">
        <v>15</v>
      </c>
      <c r="J196" s="158">
        <v>45630</v>
      </c>
      <c r="K196" s="158" t="s">
        <v>5347</v>
      </c>
      <c r="L196" s="149" t="s">
        <v>5347</v>
      </c>
      <c r="M196" s="158">
        <v>45631</v>
      </c>
      <c r="N196" s="159">
        <v>0</v>
      </c>
      <c r="O196" s="159">
        <v>0</v>
      </c>
      <c r="P196" s="149" t="s">
        <v>5347</v>
      </c>
      <c r="Q196" s="160">
        <v>9</v>
      </c>
      <c r="R196" s="160">
        <v>9</v>
      </c>
      <c r="S196" s="160">
        <v>9</v>
      </c>
      <c r="T196" s="160">
        <v>0</v>
      </c>
      <c r="U196" s="161">
        <v>0</v>
      </c>
      <c r="V196" s="161">
        <v>0</v>
      </c>
      <c r="W196" s="149" t="s">
        <v>19</v>
      </c>
      <c r="X196" s="149" t="s">
        <v>5348</v>
      </c>
      <c r="Y196" s="149" t="s">
        <v>5347</v>
      </c>
      <c r="Z196" s="149" t="s">
        <v>386</v>
      </c>
      <c r="AA196" s="149" t="s">
        <v>5347</v>
      </c>
      <c r="AB196" s="149" t="s">
        <v>3804</v>
      </c>
      <c r="AC196" s="149" t="s">
        <v>5347</v>
      </c>
      <c r="AD196" s="159">
        <v>0</v>
      </c>
      <c r="AE196" s="185">
        <v>0</v>
      </c>
      <c r="AG196" t="s">
        <v>960</v>
      </c>
      <c r="AH196" s="46">
        <f t="shared" si="57"/>
        <v>1</v>
      </c>
      <c r="AI196" s="46" t="str">
        <f t="shared" si="58"/>
        <v>-</v>
      </c>
      <c r="AJ196" s="12"/>
      <c r="AK196" s="41" t="str">
        <f t="shared" si="59"/>
        <v>YES</v>
      </c>
      <c r="AL196" s="38">
        <f t="shared" si="60"/>
        <v>9</v>
      </c>
      <c r="AM196" s="26" t="str">
        <f t="shared" si="61"/>
        <v/>
      </c>
      <c r="AN196" s="89" t="str">
        <f t="shared" si="62"/>
        <v/>
      </c>
      <c r="AO196" s="35">
        <f t="shared" si="63"/>
        <v>0</v>
      </c>
      <c r="AP196" s="26" t="str">
        <f t="shared" si="64"/>
        <v>X</v>
      </c>
      <c r="AQ196" s="28">
        <f t="shared" si="74"/>
        <v>1</v>
      </c>
      <c r="AR196" s="25" t="str">
        <f t="shared" si="65"/>
        <v/>
      </c>
      <c r="AS196" s="25" t="str">
        <f t="shared" si="66"/>
        <v/>
      </c>
      <c r="AT196" s="25" t="str">
        <f t="shared" si="67"/>
        <v/>
      </c>
      <c r="AU196" s="25" t="str">
        <f t="shared" si="68"/>
        <v/>
      </c>
      <c r="AV196" s="25">
        <f t="shared" si="69"/>
        <v>12</v>
      </c>
      <c r="AW196" s="65">
        <f t="shared" si="75"/>
        <v>0</v>
      </c>
      <c r="AX196" s="23"/>
      <c r="AY196" s="24">
        <f t="shared" ca="1" si="70"/>
        <v>-504</v>
      </c>
      <c r="AZ196" s="66">
        <f t="shared" ca="1" si="71"/>
        <v>0</v>
      </c>
      <c r="BA196" s="24" t="str">
        <f t="shared" ca="1" si="72"/>
        <v/>
      </c>
      <c r="BB196" s="87" t="str">
        <f t="shared" si="73"/>
        <v/>
      </c>
    </row>
    <row r="197" spans="1:54" ht="15" x14ac:dyDescent="0.2">
      <c r="A197" s="7">
        <v>196</v>
      </c>
      <c r="B197" s="149" t="s">
        <v>3225</v>
      </c>
      <c r="C197" s="149" t="s">
        <v>3226</v>
      </c>
      <c r="D197" s="149" t="s">
        <v>3916</v>
      </c>
      <c r="E197" s="149" t="s">
        <v>325</v>
      </c>
      <c r="F197" s="158">
        <v>45630</v>
      </c>
      <c r="G197" s="149" t="s">
        <v>5347</v>
      </c>
      <c r="H197" s="149" t="s">
        <v>3935</v>
      </c>
      <c r="I197" s="149" t="s">
        <v>17</v>
      </c>
      <c r="J197" s="158">
        <v>45636</v>
      </c>
      <c r="K197" s="158">
        <v>45637</v>
      </c>
      <c r="L197" s="149" t="s">
        <v>5347</v>
      </c>
      <c r="M197" s="158">
        <v>45649</v>
      </c>
      <c r="N197" s="159">
        <v>30</v>
      </c>
      <c r="O197" s="159">
        <v>8</v>
      </c>
      <c r="P197" s="149" t="s">
        <v>16</v>
      </c>
      <c r="Q197" s="160">
        <v>1</v>
      </c>
      <c r="R197" s="160">
        <v>1</v>
      </c>
      <c r="S197" s="160">
        <v>1</v>
      </c>
      <c r="T197" s="160">
        <v>0</v>
      </c>
      <c r="U197" s="161">
        <v>0</v>
      </c>
      <c r="V197" s="161">
        <v>0</v>
      </c>
      <c r="W197" s="149" t="s">
        <v>19</v>
      </c>
      <c r="X197" s="149" t="s">
        <v>5348</v>
      </c>
      <c r="Y197" s="149" t="s">
        <v>5347</v>
      </c>
      <c r="Z197" s="149" t="s">
        <v>3779</v>
      </c>
      <c r="AA197" s="149" t="s">
        <v>748</v>
      </c>
      <c r="AB197" s="149" t="s">
        <v>3225</v>
      </c>
      <c r="AC197" s="149" t="s">
        <v>5347</v>
      </c>
      <c r="AD197" s="159">
        <v>0</v>
      </c>
      <c r="AE197" s="185">
        <v>0</v>
      </c>
      <c r="AG197" t="s">
        <v>960</v>
      </c>
      <c r="AH197" s="46">
        <f t="shared" si="57"/>
        <v>13</v>
      </c>
      <c r="AI197" s="46" t="str">
        <f t="shared" si="58"/>
        <v>-</v>
      </c>
      <c r="AJ197" s="12"/>
      <c r="AK197" s="41" t="str">
        <f t="shared" si="59"/>
        <v>YES</v>
      </c>
      <c r="AL197" s="38">
        <f t="shared" si="60"/>
        <v>1</v>
      </c>
      <c r="AM197" s="26" t="str">
        <f t="shared" si="61"/>
        <v/>
      </c>
      <c r="AN197" s="89" t="str">
        <f t="shared" si="62"/>
        <v/>
      </c>
      <c r="AO197" s="35">
        <f t="shared" si="63"/>
        <v>0</v>
      </c>
      <c r="AP197" s="26" t="str">
        <f t="shared" si="64"/>
        <v>X</v>
      </c>
      <c r="AQ197" s="28">
        <f t="shared" si="74"/>
        <v>1</v>
      </c>
      <c r="AR197" s="25" t="str">
        <f t="shared" si="65"/>
        <v/>
      </c>
      <c r="AS197" s="25" t="str">
        <f t="shared" si="66"/>
        <v/>
      </c>
      <c r="AT197" s="25" t="str">
        <f t="shared" si="67"/>
        <v/>
      </c>
      <c r="AU197" s="25" t="str">
        <f t="shared" si="68"/>
        <v/>
      </c>
      <c r="AV197" s="25">
        <f t="shared" si="69"/>
        <v>12</v>
      </c>
      <c r="AW197" s="65">
        <f t="shared" si="75"/>
        <v>0</v>
      </c>
      <c r="AX197" s="23"/>
      <c r="AY197" s="24">
        <f t="shared" ca="1" si="70"/>
        <v>-486</v>
      </c>
      <c r="AZ197" s="66">
        <f t="shared" ca="1" si="71"/>
        <v>0</v>
      </c>
      <c r="BA197" s="24" t="str">
        <f t="shared" ca="1" si="72"/>
        <v/>
      </c>
      <c r="BB197" s="87" t="str">
        <f t="shared" si="73"/>
        <v/>
      </c>
    </row>
    <row r="198" spans="1:54" ht="15" x14ac:dyDescent="0.2">
      <c r="A198" s="7">
        <v>197</v>
      </c>
      <c r="B198" s="149" t="s">
        <v>3225</v>
      </c>
      <c r="C198" s="149" t="s">
        <v>3226</v>
      </c>
      <c r="D198" s="149" t="s">
        <v>3936</v>
      </c>
      <c r="E198" s="149" t="s">
        <v>325</v>
      </c>
      <c r="F198" s="158">
        <v>45631</v>
      </c>
      <c r="G198" s="149" t="s">
        <v>5347</v>
      </c>
      <c r="H198" s="149" t="s">
        <v>3937</v>
      </c>
      <c r="I198" s="149" t="s">
        <v>15</v>
      </c>
      <c r="J198" s="158">
        <v>45637</v>
      </c>
      <c r="K198" s="158">
        <v>45638</v>
      </c>
      <c r="L198" s="149" t="s">
        <v>5347</v>
      </c>
      <c r="M198" s="158">
        <v>45653</v>
      </c>
      <c r="N198" s="159">
        <v>30</v>
      </c>
      <c r="O198" s="159">
        <v>8</v>
      </c>
      <c r="P198" s="149" t="s">
        <v>16</v>
      </c>
      <c r="Q198" s="160">
        <v>1</v>
      </c>
      <c r="R198" s="160">
        <v>1</v>
      </c>
      <c r="S198" s="160">
        <v>1</v>
      </c>
      <c r="T198" s="160">
        <v>0</v>
      </c>
      <c r="U198" s="161">
        <v>0</v>
      </c>
      <c r="V198" s="161">
        <v>0</v>
      </c>
      <c r="W198" s="149" t="s">
        <v>19</v>
      </c>
      <c r="X198" s="149" t="s">
        <v>5348</v>
      </c>
      <c r="Y198" s="149" t="s">
        <v>5347</v>
      </c>
      <c r="Z198" s="149" t="s">
        <v>3779</v>
      </c>
      <c r="AA198" s="149" t="s">
        <v>748</v>
      </c>
      <c r="AB198" s="149" t="s">
        <v>3225</v>
      </c>
      <c r="AC198" s="149" t="s">
        <v>5347</v>
      </c>
      <c r="AD198" s="159">
        <v>0</v>
      </c>
      <c r="AE198" s="185">
        <v>0</v>
      </c>
      <c r="AG198" t="s">
        <v>960</v>
      </c>
      <c r="AH198" s="46">
        <f t="shared" si="57"/>
        <v>16</v>
      </c>
      <c r="AI198" s="46" t="str">
        <f t="shared" si="58"/>
        <v>-</v>
      </c>
      <c r="AJ198" s="12"/>
      <c r="AK198" s="41" t="str">
        <f t="shared" si="59"/>
        <v>YES</v>
      </c>
      <c r="AL198" s="38">
        <f t="shared" si="60"/>
        <v>1</v>
      </c>
      <c r="AM198" s="26" t="str">
        <f t="shared" si="61"/>
        <v/>
      </c>
      <c r="AN198" s="89" t="str">
        <f t="shared" si="62"/>
        <v/>
      </c>
      <c r="AO198" s="35">
        <f t="shared" si="63"/>
        <v>0</v>
      </c>
      <c r="AP198" s="26" t="str">
        <f t="shared" si="64"/>
        <v>X</v>
      </c>
      <c r="AQ198" s="28">
        <f t="shared" si="74"/>
        <v>1</v>
      </c>
      <c r="AR198" s="25" t="str">
        <f t="shared" si="65"/>
        <v/>
      </c>
      <c r="AS198" s="25" t="str">
        <f t="shared" si="66"/>
        <v/>
      </c>
      <c r="AT198" s="25" t="str">
        <f t="shared" si="67"/>
        <v/>
      </c>
      <c r="AU198" s="25" t="str">
        <f t="shared" si="68"/>
        <v/>
      </c>
      <c r="AV198" s="25">
        <f t="shared" si="69"/>
        <v>12</v>
      </c>
      <c r="AW198" s="65">
        <f t="shared" si="75"/>
        <v>0</v>
      </c>
      <c r="AX198" s="23"/>
      <c r="AY198" s="24">
        <f t="shared" ca="1" si="70"/>
        <v>-482</v>
      </c>
      <c r="AZ198" s="66">
        <f t="shared" ca="1" si="71"/>
        <v>0</v>
      </c>
      <c r="BA198" s="24" t="str">
        <f t="shared" ca="1" si="72"/>
        <v/>
      </c>
      <c r="BB198" s="87" t="str">
        <f t="shared" si="73"/>
        <v/>
      </c>
    </row>
    <row r="199" spans="1:54" ht="15" x14ac:dyDescent="0.2">
      <c r="A199" s="7">
        <v>198</v>
      </c>
      <c r="B199" s="149" t="s">
        <v>3225</v>
      </c>
      <c r="C199" s="149" t="s">
        <v>3226</v>
      </c>
      <c r="D199" s="149" t="s">
        <v>3938</v>
      </c>
      <c r="E199" s="149" t="s">
        <v>325</v>
      </c>
      <c r="F199" s="158">
        <v>45631</v>
      </c>
      <c r="G199" s="149" t="s">
        <v>5347</v>
      </c>
      <c r="H199" s="149" t="s">
        <v>3937</v>
      </c>
      <c r="I199" s="149" t="s">
        <v>17</v>
      </c>
      <c r="J199" s="158">
        <v>45637</v>
      </c>
      <c r="K199" s="158">
        <v>45638</v>
      </c>
      <c r="L199" s="149" t="s">
        <v>5347</v>
      </c>
      <c r="M199" s="158">
        <v>45653</v>
      </c>
      <c r="N199" s="159">
        <v>30</v>
      </c>
      <c r="O199" s="159">
        <v>8</v>
      </c>
      <c r="P199" s="149" t="s">
        <v>16</v>
      </c>
      <c r="Q199" s="160">
        <v>1</v>
      </c>
      <c r="R199" s="160">
        <v>1</v>
      </c>
      <c r="S199" s="160">
        <v>1</v>
      </c>
      <c r="T199" s="160">
        <v>0</v>
      </c>
      <c r="U199" s="161">
        <v>0</v>
      </c>
      <c r="V199" s="161">
        <v>0</v>
      </c>
      <c r="W199" s="149" t="s">
        <v>19</v>
      </c>
      <c r="X199" s="149" t="s">
        <v>5348</v>
      </c>
      <c r="Y199" s="149" t="s">
        <v>5347</v>
      </c>
      <c r="Z199" s="149" t="s">
        <v>3779</v>
      </c>
      <c r="AA199" s="149" t="s">
        <v>748</v>
      </c>
      <c r="AB199" s="149" t="s">
        <v>3225</v>
      </c>
      <c r="AC199" s="149" t="s">
        <v>5347</v>
      </c>
      <c r="AD199" s="159">
        <v>0</v>
      </c>
      <c r="AE199" s="185">
        <v>0</v>
      </c>
      <c r="AG199" t="s">
        <v>960</v>
      </c>
      <c r="AH199" s="46">
        <f t="shared" si="57"/>
        <v>16</v>
      </c>
      <c r="AI199" s="46" t="str">
        <f t="shared" si="58"/>
        <v>-</v>
      </c>
      <c r="AJ199" s="12"/>
      <c r="AK199" s="41" t="str">
        <f t="shared" si="59"/>
        <v>YES</v>
      </c>
      <c r="AL199" s="38">
        <f t="shared" si="60"/>
        <v>1</v>
      </c>
      <c r="AM199" s="26" t="str">
        <f t="shared" si="61"/>
        <v/>
      </c>
      <c r="AN199" s="89" t="str">
        <f t="shared" si="62"/>
        <v/>
      </c>
      <c r="AO199" s="35">
        <f t="shared" si="63"/>
        <v>0</v>
      </c>
      <c r="AP199" s="26" t="str">
        <f t="shared" si="64"/>
        <v>X</v>
      </c>
      <c r="AQ199" s="28">
        <f t="shared" si="74"/>
        <v>1</v>
      </c>
      <c r="AR199" s="25" t="str">
        <f t="shared" si="65"/>
        <v/>
      </c>
      <c r="AS199" s="25" t="str">
        <f t="shared" si="66"/>
        <v/>
      </c>
      <c r="AT199" s="25" t="str">
        <f t="shared" si="67"/>
        <v/>
      </c>
      <c r="AU199" s="25" t="str">
        <f t="shared" si="68"/>
        <v/>
      </c>
      <c r="AV199" s="25">
        <f t="shared" si="69"/>
        <v>12</v>
      </c>
      <c r="AW199" s="65">
        <f t="shared" si="75"/>
        <v>0</v>
      </c>
      <c r="AX199" s="23"/>
      <c r="AY199" s="24">
        <f t="shared" ca="1" si="70"/>
        <v>-482</v>
      </c>
      <c r="AZ199" s="66">
        <f t="shared" ca="1" si="71"/>
        <v>0</v>
      </c>
      <c r="BA199" s="24" t="str">
        <f t="shared" ca="1" si="72"/>
        <v/>
      </c>
      <c r="BB199" s="87" t="str">
        <f t="shared" si="73"/>
        <v/>
      </c>
    </row>
    <row r="200" spans="1:54" ht="15" x14ac:dyDescent="0.2">
      <c r="A200" s="7">
        <v>199</v>
      </c>
      <c r="B200" s="149" t="s">
        <v>3225</v>
      </c>
      <c r="C200" s="149" t="s">
        <v>3226</v>
      </c>
      <c r="D200" s="149" t="s">
        <v>3939</v>
      </c>
      <c r="E200" s="149" t="s">
        <v>325</v>
      </c>
      <c r="F200" s="158">
        <v>45631</v>
      </c>
      <c r="G200" s="149" t="s">
        <v>5347</v>
      </c>
      <c r="H200" s="149" t="s">
        <v>3937</v>
      </c>
      <c r="I200" s="149" t="s">
        <v>18</v>
      </c>
      <c r="J200" s="158">
        <v>45637</v>
      </c>
      <c r="K200" s="158">
        <v>45638</v>
      </c>
      <c r="L200" s="149" t="s">
        <v>5347</v>
      </c>
      <c r="M200" s="158">
        <v>45653</v>
      </c>
      <c r="N200" s="159">
        <v>30</v>
      </c>
      <c r="O200" s="159">
        <v>8</v>
      </c>
      <c r="P200" s="149" t="s">
        <v>16</v>
      </c>
      <c r="Q200" s="160">
        <v>1</v>
      </c>
      <c r="R200" s="160">
        <v>1</v>
      </c>
      <c r="S200" s="160">
        <v>1</v>
      </c>
      <c r="T200" s="160">
        <v>0</v>
      </c>
      <c r="U200" s="161">
        <v>0</v>
      </c>
      <c r="V200" s="161">
        <v>0</v>
      </c>
      <c r="W200" s="149" t="s">
        <v>19</v>
      </c>
      <c r="X200" s="149" t="s">
        <v>5348</v>
      </c>
      <c r="Y200" s="149" t="s">
        <v>5347</v>
      </c>
      <c r="Z200" s="149" t="s">
        <v>3779</v>
      </c>
      <c r="AA200" s="149" t="s">
        <v>748</v>
      </c>
      <c r="AB200" s="149" t="s">
        <v>3225</v>
      </c>
      <c r="AC200" s="149" t="s">
        <v>5347</v>
      </c>
      <c r="AD200" s="159">
        <v>0</v>
      </c>
      <c r="AE200" s="185">
        <v>0</v>
      </c>
      <c r="AG200" t="s">
        <v>960</v>
      </c>
      <c r="AH200" s="46">
        <f t="shared" si="57"/>
        <v>16</v>
      </c>
      <c r="AI200" s="46" t="str">
        <f t="shared" si="58"/>
        <v>-</v>
      </c>
      <c r="AJ200" s="12"/>
      <c r="AK200" s="41" t="str">
        <f t="shared" si="59"/>
        <v>YES</v>
      </c>
      <c r="AL200" s="38">
        <f t="shared" si="60"/>
        <v>1</v>
      </c>
      <c r="AM200" s="26" t="str">
        <f t="shared" si="61"/>
        <v/>
      </c>
      <c r="AN200" s="89" t="str">
        <f t="shared" si="62"/>
        <v/>
      </c>
      <c r="AO200" s="35">
        <f t="shared" si="63"/>
        <v>0</v>
      </c>
      <c r="AP200" s="26" t="str">
        <f t="shared" si="64"/>
        <v>X</v>
      </c>
      <c r="AQ200" s="28">
        <f t="shared" si="74"/>
        <v>1</v>
      </c>
      <c r="AR200" s="25" t="str">
        <f t="shared" si="65"/>
        <v/>
      </c>
      <c r="AS200" s="25" t="str">
        <f t="shared" si="66"/>
        <v/>
      </c>
      <c r="AT200" s="25" t="str">
        <f t="shared" si="67"/>
        <v/>
      </c>
      <c r="AU200" s="25" t="str">
        <f t="shared" si="68"/>
        <v/>
      </c>
      <c r="AV200" s="25">
        <f t="shared" si="69"/>
        <v>12</v>
      </c>
      <c r="AW200" s="65">
        <f t="shared" si="75"/>
        <v>0</v>
      </c>
      <c r="AX200" s="23"/>
      <c r="AY200" s="24">
        <f t="shared" ca="1" si="70"/>
        <v>-482</v>
      </c>
      <c r="AZ200" s="66">
        <f t="shared" ca="1" si="71"/>
        <v>0</v>
      </c>
      <c r="BA200" s="24" t="str">
        <f t="shared" ca="1" si="72"/>
        <v/>
      </c>
      <c r="BB200" s="87" t="str">
        <f t="shared" si="73"/>
        <v/>
      </c>
    </row>
    <row r="201" spans="1:54" ht="15" x14ac:dyDescent="0.2">
      <c r="A201" s="7">
        <v>200</v>
      </c>
      <c r="B201" s="149" t="s">
        <v>3549</v>
      </c>
      <c r="C201" s="149" t="s">
        <v>3940</v>
      </c>
      <c r="D201" s="149" t="s">
        <v>3941</v>
      </c>
      <c r="E201" s="149" t="s">
        <v>325</v>
      </c>
      <c r="F201" s="158">
        <v>45631</v>
      </c>
      <c r="G201" s="149" t="s">
        <v>5347</v>
      </c>
      <c r="H201" s="149" t="s">
        <v>3942</v>
      </c>
      <c r="I201" s="149" t="s">
        <v>211</v>
      </c>
      <c r="J201" s="158">
        <v>45628</v>
      </c>
      <c r="K201" s="158" t="s">
        <v>5347</v>
      </c>
      <c r="L201" s="149" t="s">
        <v>5347</v>
      </c>
      <c r="M201" s="158">
        <v>45632</v>
      </c>
      <c r="N201" s="159">
        <v>0</v>
      </c>
      <c r="O201" s="159">
        <v>0</v>
      </c>
      <c r="P201" s="149" t="s">
        <v>5347</v>
      </c>
      <c r="Q201" s="160">
        <v>4</v>
      </c>
      <c r="R201" s="160">
        <v>4</v>
      </c>
      <c r="S201" s="160">
        <v>4</v>
      </c>
      <c r="T201" s="160">
        <v>0</v>
      </c>
      <c r="U201" s="161">
        <v>0</v>
      </c>
      <c r="V201" s="161">
        <v>0</v>
      </c>
      <c r="W201" s="149" t="s">
        <v>19</v>
      </c>
      <c r="X201" s="149" t="s">
        <v>5348</v>
      </c>
      <c r="Y201" s="149" t="s">
        <v>5347</v>
      </c>
      <c r="Z201" s="149" t="s">
        <v>3553</v>
      </c>
      <c r="AA201" s="149" t="s">
        <v>5347</v>
      </c>
      <c r="AB201" s="149" t="s">
        <v>3943</v>
      </c>
      <c r="AC201" s="149" t="s">
        <v>5347</v>
      </c>
      <c r="AD201" s="159">
        <v>0</v>
      </c>
      <c r="AE201" s="185">
        <v>0</v>
      </c>
      <c r="AG201" t="s">
        <v>3555</v>
      </c>
      <c r="AH201" s="46">
        <f t="shared" si="57"/>
        <v>4</v>
      </c>
      <c r="AI201" s="46" t="str">
        <f t="shared" si="58"/>
        <v>-</v>
      </c>
      <c r="AJ201" s="12"/>
      <c r="AK201" s="41" t="str">
        <f t="shared" si="59"/>
        <v>YES</v>
      </c>
      <c r="AL201" s="38">
        <f t="shared" si="60"/>
        <v>4</v>
      </c>
      <c r="AM201" s="26" t="str">
        <f t="shared" si="61"/>
        <v/>
      </c>
      <c r="AN201" s="89" t="str">
        <f t="shared" si="62"/>
        <v/>
      </c>
      <c r="AO201" s="35">
        <f t="shared" si="63"/>
        <v>0</v>
      </c>
      <c r="AP201" s="26" t="str">
        <f t="shared" si="64"/>
        <v>X</v>
      </c>
      <c r="AQ201" s="28">
        <f t="shared" si="74"/>
        <v>1</v>
      </c>
      <c r="AR201" s="25" t="str">
        <f t="shared" si="65"/>
        <v/>
      </c>
      <c r="AS201" s="25" t="str">
        <f t="shared" si="66"/>
        <v/>
      </c>
      <c r="AT201" s="25" t="str">
        <f t="shared" si="67"/>
        <v/>
      </c>
      <c r="AU201" s="25" t="str">
        <f t="shared" si="68"/>
        <v/>
      </c>
      <c r="AV201" s="25">
        <f t="shared" si="69"/>
        <v>12</v>
      </c>
      <c r="AW201" s="65">
        <f t="shared" si="75"/>
        <v>0</v>
      </c>
      <c r="AX201" s="23"/>
      <c r="AY201" s="24">
        <f t="shared" ca="1" si="70"/>
        <v>-503</v>
      </c>
      <c r="AZ201" s="66">
        <f t="shared" ca="1" si="71"/>
        <v>0</v>
      </c>
      <c r="BA201" s="24" t="str">
        <f t="shared" ca="1" si="72"/>
        <v/>
      </c>
      <c r="BB201" s="87" t="str">
        <f t="shared" si="73"/>
        <v/>
      </c>
    </row>
    <row r="202" spans="1:54" ht="15" x14ac:dyDescent="0.2">
      <c r="A202" s="7">
        <v>201</v>
      </c>
      <c r="B202" s="149" t="s">
        <v>3944</v>
      </c>
      <c r="C202" s="149" t="s">
        <v>3945</v>
      </c>
      <c r="D202" s="149" t="s">
        <v>3946</v>
      </c>
      <c r="E202" s="149" t="s">
        <v>325</v>
      </c>
      <c r="F202" s="158">
        <v>45631</v>
      </c>
      <c r="G202" s="149" t="s">
        <v>5347</v>
      </c>
      <c r="H202" s="149" t="s">
        <v>3947</v>
      </c>
      <c r="I202" s="149" t="s">
        <v>72</v>
      </c>
      <c r="J202" s="158">
        <v>45631</v>
      </c>
      <c r="K202" s="158" t="s">
        <v>5347</v>
      </c>
      <c r="L202" s="149" t="s">
        <v>5347</v>
      </c>
      <c r="M202" s="158">
        <v>45632</v>
      </c>
      <c r="N202" s="159">
        <v>0</v>
      </c>
      <c r="O202" s="159">
        <v>0</v>
      </c>
      <c r="P202" s="149" t="s">
        <v>5347</v>
      </c>
      <c r="Q202" s="160">
        <v>2</v>
      </c>
      <c r="R202" s="160">
        <v>2</v>
      </c>
      <c r="S202" s="160">
        <v>2</v>
      </c>
      <c r="T202" s="160">
        <v>0</v>
      </c>
      <c r="U202" s="161">
        <v>0</v>
      </c>
      <c r="V202" s="161">
        <v>0</v>
      </c>
      <c r="W202" s="149" t="s">
        <v>19</v>
      </c>
      <c r="X202" s="149" t="s">
        <v>5348</v>
      </c>
      <c r="Y202" s="149" t="s">
        <v>5347</v>
      </c>
      <c r="Z202" s="149" t="s">
        <v>386</v>
      </c>
      <c r="AA202" s="149" t="s">
        <v>5347</v>
      </c>
      <c r="AB202" s="149" t="s">
        <v>3948</v>
      </c>
      <c r="AC202" s="149" t="s">
        <v>5347</v>
      </c>
      <c r="AD202" s="159">
        <v>0</v>
      </c>
      <c r="AE202" s="185">
        <v>0</v>
      </c>
      <c r="AG202" t="s">
        <v>2543</v>
      </c>
      <c r="AH202" s="46">
        <f t="shared" si="57"/>
        <v>1</v>
      </c>
      <c r="AI202" s="46" t="str">
        <f t="shared" si="58"/>
        <v>-</v>
      </c>
      <c r="AJ202" s="12"/>
      <c r="AK202" s="41" t="str">
        <f t="shared" si="59"/>
        <v>YES</v>
      </c>
      <c r="AL202" s="38">
        <f t="shared" si="60"/>
        <v>2</v>
      </c>
      <c r="AM202" s="26" t="str">
        <f t="shared" si="61"/>
        <v/>
      </c>
      <c r="AN202" s="89" t="str">
        <f t="shared" si="62"/>
        <v/>
      </c>
      <c r="AO202" s="35">
        <f t="shared" si="63"/>
        <v>0</v>
      </c>
      <c r="AP202" s="26" t="str">
        <f t="shared" si="64"/>
        <v>X</v>
      </c>
      <c r="AQ202" s="28">
        <f t="shared" si="74"/>
        <v>1</v>
      </c>
      <c r="AR202" s="25" t="str">
        <f t="shared" si="65"/>
        <v/>
      </c>
      <c r="AS202" s="25" t="str">
        <f t="shared" si="66"/>
        <v/>
      </c>
      <c r="AT202" s="25" t="str">
        <f t="shared" si="67"/>
        <v/>
      </c>
      <c r="AU202" s="25" t="str">
        <f t="shared" si="68"/>
        <v/>
      </c>
      <c r="AV202" s="25">
        <f t="shared" si="69"/>
        <v>12</v>
      </c>
      <c r="AW202" s="65">
        <f t="shared" si="75"/>
        <v>0</v>
      </c>
      <c r="AX202" s="23"/>
      <c r="AY202" s="24">
        <f t="shared" ca="1" si="70"/>
        <v>-503</v>
      </c>
      <c r="AZ202" s="66">
        <f t="shared" ca="1" si="71"/>
        <v>0</v>
      </c>
      <c r="BA202" s="24" t="str">
        <f t="shared" ca="1" si="72"/>
        <v/>
      </c>
      <c r="BB202" s="87" t="str">
        <f t="shared" si="73"/>
        <v/>
      </c>
    </row>
    <row r="203" spans="1:54" ht="15" x14ac:dyDescent="0.2">
      <c r="A203" s="7">
        <v>202</v>
      </c>
      <c r="B203" s="149" t="s">
        <v>2495</v>
      </c>
      <c r="C203" s="149" t="s">
        <v>2496</v>
      </c>
      <c r="D203" s="149" t="s">
        <v>3949</v>
      </c>
      <c r="E203" s="149" t="s">
        <v>325</v>
      </c>
      <c r="F203" s="158">
        <v>45635</v>
      </c>
      <c r="G203" s="149" t="s">
        <v>5347</v>
      </c>
      <c r="H203" s="149" t="s">
        <v>3994</v>
      </c>
      <c r="I203" s="149" t="s">
        <v>17</v>
      </c>
      <c r="J203" s="158">
        <v>45642</v>
      </c>
      <c r="K203" s="158">
        <v>45643</v>
      </c>
      <c r="L203" s="149" t="s">
        <v>5347</v>
      </c>
      <c r="M203" s="158">
        <v>45664</v>
      </c>
      <c r="N203" s="159">
        <v>55</v>
      </c>
      <c r="O203" s="159">
        <v>8</v>
      </c>
      <c r="P203" s="149" t="s">
        <v>16</v>
      </c>
      <c r="Q203" s="160">
        <v>1</v>
      </c>
      <c r="R203" s="160">
        <v>1</v>
      </c>
      <c r="S203" s="160">
        <v>1</v>
      </c>
      <c r="T203" s="160">
        <v>0</v>
      </c>
      <c r="U203" s="161">
        <v>1</v>
      </c>
      <c r="V203" s="161">
        <v>0</v>
      </c>
      <c r="W203" s="149" t="s">
        <v>19</v>
      </c>
      <c r="X203" s="149" t="s">
        <v>5348</v>
      </c>
      <c r="Y203" s="149" t="s">
        <v>5347</v>
      </c>
      <c r="Z203" s="149" t="s">
        <v>2727</v>
      </c>
      <c r="AA203" s="149" t="s">
        <v>2478</v>
      </c>
      <c r="AB203" s="149" t="s">
        <v>2728</v>
      </c>
      <c r="AC203" s="149" t="s">
        <v>5347</v>
      </c>
      <c r="AD203" s="159">
        <v>1</v>
      </c>
      <c r="AE203" s="185">
        <v>1</v>
      </c>
      <c r="AG203" t="s">
        <v>3950</v>
      </c>
      <c r="AH203" s="46">
        <f t="shared" si="57"/>
        <v>22</v>
      </c>
      <c r="AI203" s="46" t="str">
        <f t="shared" si="58"/>
        <v>-</v>
      </c>
      <c r="AJ203" s="12"/>
      <c r="AK203" s="41" t="str">
        <f t="shared" si="59"/>
        <v>YES</v>
      </c>
      <c r="AL203" s="38">
        <f t="shared" si="60"/>
        <v>1</v>
      </c>
      <c r="AM203" s="26" t="str">
        <f t="shared" si="61"/>
        <v/>
      </c>
      <c r="AN203" s="89" t="str">
        <f t="shared" si="62"/>
        <v/>
      </c>
      <c r="AO203" s="35">
        <f t="shared" si="63"/>
        <v>0</v>
      </c>
      <c r="AP203" s="26" t="str">
        <f t="shared" si="64"/>
        <v>X</v>
      </c>
      <c r="AQ203" s="28">
        <f t="shared" si="74"/>
        <v>1</v>
      </c>
      <c r="AR203" s="25" t="str">
        <f t="shared" si="65"/>
        <v/>
      </c>
      <c r="AS203" s="25" t="str">
        <f t="shared" si="66"/>
        <v/>
      </c>
      <c r="AT203" s="25" t="str">
        <f t="shared" si="67"/>
        <v/>
      </c>
      <c r="AU203" s="25" t="str">
        <f t="shared" si="68"/>
        <v/>
      </c>
      <c r="AV203" s="25">
        <f t="shared" si="69"/>
        <v>12</v>
      </c>
      <c r="AW203" s="65">
        <f t="shared" si="75"/>
        <v>0</v>
      </c>
      <c r="AX203" s="23"/>
      <c r="AY203" s="24">
        <f t="shared" ca="1" si="70"/>
        <v>-471</v>
      </c>
      <c r="AZ203" s="66">
        <f t="shared" ca="1" si="71"/>
        <v>0</v>
      </c>
      <c r="BA203" s="24" t="str">
        <f t="shared" ca="1" si="72"/>
        <v/>
      </c>
      <c r="BB203" s="87" t="str">
        <f t="shared" si="73"/>
        <v/>
      </c>
    </row>
    <row r="204" spans="1:54" ht="15" x14ac:dyDescent="0.2">
      <c r="A204" s="7">
        <v>203</v>
      </c>
      <c r="B204" s="149" t="s">
        <v>2507</v>
      </c>
      <c r="C204" s="149" t="s">
        <v>2508</v>
      </c>
      <c r="D204" s="149" t="s">
        <v>3949</v>
      </c>
      <c r="E204" s="149" t="s">
        <v>326</v>
      </c>
      <c r="F204" s="158">
        <v>45635</v>
      </c>
      <c r="G204" s="149" t="s">
        <v>5347</v>
      </c>
      <c r="H204" s="149" t="s">
        <v>3995</v>
      </c>
      <c r="I204" s="149" t="s">
        <v>15</v>
      </c>
      <c r="J204" s="158">
        <v>45643</v>
      </c>
      <c r="K204" s="158">
        <v>45643</v>
      </c>
      <c r="L204" s="149" t="s">
        <v>5347</v>
      </c>
      <c r="M204" s="158">
        <v>45688</v>
      </c>
      <c r="N204" s="159">
        <v>55</v>
      </c>
      <c r="O204" s="159">
        <v>8</v>
      </c>
      <c r="P204" s="149" t="s">
        <v>16</v>
      </c>
      <c r="Q204" s="160">
        <v>1</v>
      </c>
      <c r="R204" s="160">
        <v>1</v>
      </c>
      <c r="S204" s="160">
        <v>1</v>
      </c>
      <c r="T204" s="160">
        <v>0</v>
      </c>
      <c r="U204" s="161">
        <v>1</v>
      </c>
      <c r="V204" s="161">
        <v>0</v>
      </c>
      <c r="W204" s="149" t="s">
        <v>19</v>
      </c>
      <c r="X204" s="149" t="s">
        <v>5348</v>
      </c>
      <c r="Y204" s="149" t="s">
        <v>5347</v>
      </c>
      <c r="Z204" s="149" t="s">
        <v>25</v>
      </c>
      <c r="AA204" s="149" t="s">
        <v>2478</v>
      </c>
      <c r="AB204" s="149" t="s">
        <v>2510</v>
      </c>
      <c r="AC204" s="149" t="s">
        <v>5347</v>
      </c>
      <c r="AD204" s="159">
        <v>1</v>
      </c>
      <c r="AE204" s="185">
        <v>0</v>
      </c>
      <c r="AG204" t="s">
        <v>3950</v>
      </c>
      <c r="AH204" s="46">
        <f t="shared" si="57"/>
        <v>45</v>
      </c>
      <c r="AI204" s="46" t="str">
        <f t="shared" si="58"/>
        <v>-</v>
      </c>
      <c r="AJ204" s="12"/>
      <c r="AK204" s="41" t="str">
        <f t="shared" si="59"/>
        <v>YES</v>
      </c>
      <c r="AL204" s="38">
        <f t="shared" si="60"/>
        <v>1</v>
      </c>
      <c r="AM204" s="26" t="str">
        <f t="shared" si="61"/>
        <v/>
      </c>
      <c r="AN204" s="89" t="str">
        <f t="shared" si="62"/>
        <v/>
      </c>
      <c r="AO204" s="35">
        <f t="shared" si="63"/>
        <v>0</v>
      </c>
      <c r="AP204" s="26" t="str">
        <f t="shared" si="64"/>
        <v>X</v>
      </c>
      <c r="AQ204" s="28">
        <f t="shared" si="74"/>
        <v>1</v>
      </c>
      <c r="AR204" s="25" t="str">
        <f t="shared" si="65"/>
        <v/>
      </c>
      <c r="AS204" s="25" t="str">
        <f t="shared" si="66"/>
        <v/>
      </c>
      <c r="AT204" s="25" t="str">
        <f t="shared" si="67"/>
        <v/>
      </c>
      <c r="AU204" s="25" t="str">
        <f t="shared" si="68"/>
        <v/>
      </c>
      <c r="AV204" s="25">
        <f t="shared" si="69"/>
        <v>12</v>
      </c>
      <c r="AW204" s="65">
        <f t="shared" si="75"/>
        <v>0</v>
      </c>
      <c r="AX204" s="23"/>
      <c r="AY204" s="24">
        <f t="shared" ca="1" si="70"/>
        <v>-447</v>
      </c>
      <c r="AZ204" s="66">
        <f t="shared" ca="1" si="71"/>
        <v>0</v>
      </c>
      <c r="BA204" s="24" t="str">
        <f t="shared" ca="1" si="72"/>
        <v/>
      </c>
      <c r="BB204" s="87" t="str">
        <f t="shared" si="73"/>
        <v/>
      </c>
    </row>
    <row r="205" spans="1:54" ht="15" x14ac:dyDescent="0.2">
      <c r="A205" s="7">
        <v>204</v>
      </c>
      <c r="B205" s="149" t="s">
        <v>2475</v>
      </c>
      <c r="C205" s="149" t="s">
        <v>2476</v>
      </c>
      <c r="D205" s="149" t="s">
        <v>3949</v>
      </c>
      <c r="E205" s="149" t="s">
        <v>329</v>
      </c>
      <c r="F205" s="158">
        <v>45635</v>
      </c>
      <c r="G205" s="149" t="s">
        <v>5347</v>
      </c>
      <c r="H205" s="149" t="s">
        <v>3996</v>
      </c>
      <c r="I205" s="149" t="s">
        <v>18</v>
      </c>
      <c r="J205" s="158">
        <v>45644</v>
      </c>
      <c r="K205" s="158">
        <v>45677</v>
      </c>
      <c r="L205" s="149" t="s">
        <v>5347</v>
      </c>
      <c r="M205" s="158">
        <v>45677</v>
      </c>
      <c r="N205" s="159">
        <v>70</v>
      </c>
      <c r="O205" s="159">
        <v>8</v>
      </c>
      <c r="P205" s="149" t="s">
        <v>16</v>
      </c>
      <c r="Q205" s="160">
        <v>2</v>
      </c>
      <c r="R205" s="160">
        <v>2</v>
      </c>
      <c r="S205" s="160">
        <v>2</v>
      </c>
      <c r="T205" s="160">
        <v>0</v>
      </c>
      <c r="U205" s="161">
        <v>2</v>
      </c>
      <c r="V205" s="161">
        <v>0</v>
      </c>
      <c r="W205" s="149" t="s">
        <v>19</v>
      </c>
      <c r="X205" s="149" t="s">
        <v>5348</v>
      </c>
      <c r="Y205" s="149" t="s">
        <v>5347</v>
      </c>
      <c r="Z205" s="149" t="s">
        <v>22</v>
      </c>
      <c r="AA205" s="149" t="s">
        <v>2478</v>
      </c>
      <c r="AB205" s="149" t="s">
        <v>2479</v>
      </c>
      <c r="AC205" s="149" t="s">
        <v>5347</v>
      </c>
      <c r="AD205" s="159">
        <v>0</v>
      </c>
      <c r="AE205" s="185">
        <v>0</v>
      </c>
      <c r="AG205" t="s">
        <v>3950</v>
      </c>
      <c r="AH205" s="46">
        <f t="shared" si="57"/>
        <v>33</v>
      </c>
      <c r="AI205" s="46" t="str">
        <f t="shared" si="58"/>
        <v>-</v>
      </c>
      <c r="AJ205" s="12"/>
      <c r="AK205" s="41" t="str">
        <f t="shared" si="59"/>
        <v>YES</v>
      </c>
      <c r="AL205" s="38">
        <f t="shared" si="60"/>
        <v>2</v>
      </c>
      <c r="AM205" s="26" t="str">
        <f t="shared" si="61"/>
        <v/>
      </c>
      <c r="AN205" s="89" t="str">
        <f t="shared" si="62"/>
        <v/>
      </c>
      <c r="AO205" s="35">
        <f t="shared" si="63"/>
        <v>0</v>
      </c>
      <c r="AP205" s="26" t="str">
        <f t="shared" si="64"/>
        <v>X</v>
      </c>
      <c r="AQ205" s="28">
        <f t="shared" si="74"/>
        <v>1</v>
      </c>
      <c r="AR205" s="25" t="str">
        <f t="shared" si="65"/>
        <v/>
      </c>
      <c r="AS205" s="25" t="str">
        <f t="shared" si="66"/>
        <v/>
      </c>
      <c r="AT205" s="25" t="str">
        <f t="shared" si="67"/>
        <v/>
      </c>
      <c r="AU205" s="25" t="str">
        <f t="shared" si="68"/>
        <v/>
      </c>
      <c r="AV205" s="25">
        <f t="shared" si="69"/>
        <v>12</v>
      </c>
      <c r="AW205" s="65">
        <f t="shared" si="75"/>
        <v>0</v>
      </c>
      <c r="AX205" s="23"/>
      <c r="AY205" s="24">
        <f t="shared" ca="1" si="70"/>
        <v>-458</v>
      </c>
      <c r="AZ205" s="66">
        <f t="shared" ca="1" si="71"/>
        <v>0</v>
      </c>
      <c r="BA205" s="24" t="str">
        <f t="shared" ca="1" si="72"/>
        <v/>
      </c>
      <c r="BB205" s="87" t="str">
        <f t="shared" si="73"/>
        <v/>
      </c>
    </row>
    <row r="206" spans="1:54" ht="15" x14ac:dyDescent="0.2">
      <c r="A206" s="7">
        <v>205</v>
      </c>
      <c r="B206" s="149" t="s">
        <v>2531</v>
      </c>
      <c r="C206" s="149" t="s">
        <v>2532</v>
      </c>
      <c r="D206" s="149" t="s">
        <v>3949</v>
      </c>
      <c r="E206" s="149" t="s">
        <v>327</v>
      </c>
      <c r="F206" s="158">
        <v>45635</v>
      </c>
      <c r="G206" s="149" t="s">
        <v>5347</v>
      </c>
      <c r="H206" s="149" t="s">
        <v>3997</v>
      </c>
      <c r="I206" s="149" t="s">
        <v>15</v>
      </c>
      <c r="J206" s="158">
        <v>45638</v>
      </c>
      <c r="K206" s="158">
        <v>45638</v>
      </c>
      <c r="L206" s="149" t="s">
        <v>5347</v>
      </c>
      <c r="M206" s="158">
        <v>45672</v>
      </c>
      <c r="N206" s="159">
        <v>55</v>
      </c>
      <c r="O206" s="159">
        <v>8</v>
      </c>
      <c r="P206" s="149" t="s">
        <v>16</v>
      </c>
      <c r="Q206" s="160">
        <v>1</v>
      </c>
      <c r="R206" s="160">
        <v>1</v>
      </c>
      <c r="S206" s="160">
        <v>1</v>
      </c>
      <c r="T206" s="160">
        <v>0</v>
      </c>
      <c r="U206" s="161">
        <v>1</v>
      </c>
      <c r="V206" s="161">
        <v>0</v>
      </c>
      <c r="W206" s="149" t="s">
        <v>19</v>
      </c>
      <c r="X206" s="149" t="s">
        <v>5348</v>
      </c>
      <c r="Y206" s="149" t="s">
        <v>5347</v>
      </c>
      <c r="Z206" s="149" t="s">
        <v>25</v>
      </c>
      <c r="AA206" s="149" t="s">
        <v>2478</v>
      </c>
      <c r="AB206" s="149" t="s">
        <v>2533</v>
      </c>
      <c r="AC206" s="149" t="s">
        <v>5347</v>
      </c>
      <c r="AD206" s="159">
        <v>0</v>
      </c>
      <c r="AE206" s="185">
        <v>0</v>
      </c>
      <c r="AG206" t="s">
        <v>3950</v>
      </c>
      <c r="AH206" s="46">
        <f t="shared" si="57"/>
        <v>34</v>
      </c>
      <c r="AI206" s="46" t="str">
        <f t="shared" si="58"/>
        <v>-</v>
      </c>
      <c r="AJ206" s="12"/>
      <c r="AK206" s="41" t="str">
        <f t="shared" si="59"/>
        <v>YES</v>
      </c>
      <c r="AL206" s="38">
        <f t="shared" si="60"/>
        <v>1</v>
      </c>
      <c r="AM206" s="26" t="str">
        <f t="shared" si="61"/>
        <v/>
      </c>
      <c r="AN206" s="89" t="str">
        <f t="shared" si="62"/>
        <v/>
      </c>
      <c r="AO206" s="35">
        <f t="shared" si="63"/>
        <v>0</v>
      </c>
      <c r="AP206" s="26" t="str">
        <f t="shared" si="64"/>
        <v>X</v>
      </c>
      <c r="AQ206" s="28">
        <f t="shared" si="74"/>
        <v>1</v>
      </c>
      <c r="AR206" s="25" t="str">
        <f t="shared" si="65"/>
        <v/>
      </c>
      <c r="AS206" s="25" t="str">
        <f t="shared" si="66"/>
        <v/>
      </c>
      <c r="AT206" s="25" t="str">
        <f t="shared" si="67"/>
        <v/>
      </c>
      <c r="AU206" s="25" t="str">
        <f t="shared" si="68"/>
        <v/>
      </c>
      <c r="AV206" s="25">
        <f t="shared" si="69"/>
        <v>12</v>
      </c>
      <c r="AW206" s="65">
        <f t="shared" si="75"/>
        <v>0</v>
      </c>
      <c r="AX206" s="23"/>
      <c r="AY206" s="24">
        <f t="shared" ca="1" si="70"/>
        <v>-463</v>
      </c>
      <c r="AZ206" s="66">
        <f t="shared" ca="1" si="71"/>
        <v>0</v>
      </c>
      <c r="BA206" s="24" t="str">
        <f t="shared" ca="1" si="72"/>
        <v/>
      </c>
      <c r="BB206" s="87" t="str">
        <f t="shared" si="73"/>
        <v/>
      </c>
    </row>
    <row r="207" spans="1:54" ht="15" x14ac:dyDescent="0.2">
      <c r="A207" s="7">
        <v>206</v>
      </c>
      <c r="B207" s="149" t="s">
        <v>2534</v>
      </c>
      <c r="C207" s="149" t="s">
        <v>2535</v>
      </c>
      <c r="D207" s="149" t="s">
        <v>3949</v>
      </c>
      <c r="E207" s="149" t="s">
        <v>330</v>
      </c>
      <c r="F207" s="158">
        <v>45635</v>
      </c>
      <c r="G207" s="149" t="s">
        <v>5347</v>
      </c>
      <c r="H207" s="149" t="s">
        <v>3997</v>
      </c>
      <c r="I207" s="149" t="s">
        <v>17</v>
      </c>
      <c r="J207" s="158">
        <v>45638</v>
      </c>
      <c r="K207" s="158">
        <v>45638</v>
      </c>
      <c r="L207" s="149" t="s">
        <v>5347</v>
      </c>
      <c r="M207" s="158">
        <v>45672</v>
      </c>
      <c r="N207" s="159">
        <v>55</v>
      </c>
      <c r="O207" s="159">
        <v>8</v>
      </c>
      <c r="P207" s="149" t="s">
        <v>16</v>
      </c>
      <c r="Q207" s="160">
        <v>1</v>
      </c>
      <c r="R207" s="160">
        <v>1</v>
      </c>
      <c r="S207" s="160">
        <v>1</v>
      </c>
      <c r="T207" s="160">
        <v>0</v>
      </c>
      <c r="U207" s="161">
        <v>1</v>
      </c>
      <c r="V207" s="161">
        <v>0</v>
      </c>
      <c r="W207" s="149" t="s">
        <v>19</v>
      </c>
      <c r="X207" s="149" t="s">
        <v>5348</v>
      </c>
      <c r="Y207" s="149" t="s">
        <v>5347</v>
      </c>
      <c r="Z207" s="149" t="s">
        <v>25</v>
      </c>
      <c r="AA207" s="149" t="s">
        <v>2478</v>
      </c>
      <c r="AB207" s="149" t="s">
        <v>2536</v>
      </c>
      <c r="AC207" s="149" t="s">
        <v>5347</v>
      </c>
      <c r="AD207" s="159">
        <v>0</v>
      </c>
      <c r="AE207" s="185">
        <v>0</v>
      </c>
      <c r="AG207" t="s">
        <v>3950</v>
      </c>
      <c r="AH207" s="46">
        <f t="shared" si="57"/>
        <v>34</v>
      </c>
      <c r="AI207" s="46" t="str">
        <f t="shared" si="58"/>
        <v>-</v>
      </c>
      <c r="AJ207" s="12"/>
      <c r="AK207" s="41" t="str">
        <f t="shared" si="59"/>
        <v>YES</v>
      </c>
      <c r="AL207" s="38">
        <f t="shared" si="60"/>
        <v>1</v>
      </c>
      <c r="AM207" s="26" t="str">
        <f t="shared" si="61"/>
        <v/>
      </c>
      <c r="AN207" s="89" t="str">
        <f t="shared" si="62"/>
        <v/>
      </c>
      <c r="AO207" s="35">
        <f t="shared" si="63"/>
        <v>0</v>
      </c>
      <c r="AP207" s="26" t="str">
        <f t="shared" si="64"/>
        <v>X</v>
      </c>
      <c r="AQ207" s="28">
        <f t="shared" si="74"/>
        <v>1</v>
      </c>
      <c r="AR207" s="25" t="str">
        <f t="shared" si="65"/>
        <v/>
      </c>
      <c r="AS207" s="25" t="str">
        <f t="shared" si="66"/>
        <v/>
      </c>
      <c r="AT207" s="25" t="str">
        <f t="shared" si="67"/>
        <v/>
      </c>
      <c r="AU207" s="25" t="str">
        <f t="shared" si="68"/>
        <v/>
      </c>
      <c r="AV207" s="25">
        <f t="shared" si="69"/>
        <v>12</v>
      </c>
      <c r="AW207" s="65">
        <f t="shared" si="75"/>
        <v>0</v>
      </c>
      <c r="AX207" s="23"/>
      <c r="AY207" s="24">
        <f t="shared" ca="1" si="70"/>
        <v>-463</v>
      </c>
      <c r="AZ207" s="66">
        <f t="shared" ca="1" si="71"/>
        <v>0</v>
      </c>
      <c r="BA207" s="24" t="str">
        <f t="shared" ca="1" si="72"/>
        <v/>
      </c>
      <c r="BB207" s="87" t="str">
        <f t="shared" si="73"/>
        <v/>
      </c>
    </row>
    <row r="208" spans="1:54" ht="15" x14ac:dyDescent="0.2">
      <c r="A208" s="7">
        <v>207</v>
      </c>
      <c r="B208" s="149" t="s">
        <v>2525</v>
      </c>
      <c r="C208" s="149" t="s">
        <v>2526</v>
      </c>
      <c r="D208" s="149" t="s">
        <v>3949</v>
      </c>
      <c r="E208" s="149" t="s">
        <v>328</v>
      </c>
      <c r="F208" s="158">
        <v>45635</v>
      </c>
      <c r="G208" s="149" t="s">
        <v>5347</v>
      </c>
      <c r="H208" s="149" t="s">
        <v>3998</v>
      </c>
      <c r="I208" s="149" t="s">
        <v>17</v>
      </c>
      <c r="J208" s="158">
        <v>45642</v>
      </c>
      <c r="K208" s="158">
        <v>45643</v>
      </c>
      <c r="L208" s="149" t="s">
        <v>5347</v>
      </c>
      <c r="M208" s="158">
        <v>45653</v>
      </c>
      <c r="N208" s="159">
        <v>55</v>
      </c>
      <c r="O208" s="159">
        <v>8</v>
      </c>
      <c r="P208" s="149" t="s">
        <v>16</v>
      </c>
      <c r="Q208" s="160">
        <v>1</v>
      </c>
      <c r="R208" s="160">
        <v>1</v>
      </c>
      <c r="S208" s="160">
        <v>1</v>
      </c>
      <c r="T208" s="160">
        <v>0</v>
      </c>
      <c r="U208" s="161">
        <v>1</v>
      </c>
      <c r="V208" s="161">
        <v>0</v>
      </c>
      <c r="W208" s="149" t="s">
        <v>19</v>
      </c>
      <c r="X208" s="149" t="s">
        <v>5348</v>
      </c>
      <c r="Y208" s="149" t="s">
        <v>5347</v>
      </c>
      <c r="Z208" s="149" t="s">
        <v>46</v>
      </c>
      <c r="AA208" s="149" t="s">
        <v>2478</v>
      </c>
      <c r="AB208" s="149" t="s">
        <v>3442</v>
      </c>
      <c r="AC208" s="149" t="s">
        <v>5347</v>
      </c>
      <c r="AD208" s="159">
        <v>0</v>
      </c>
      <c r="AE208" s="185">
        <v>0</v>
      </c>
      <c r="AG208" t="s">
        <v>3950</v>
      </c>
      <c r="AH208" s="46">
        <f t="shared" si="57"/>
        <v>11</v>
      </c>
      <c r="AI208" s="46" t="str">
        <f t="shared" si="58"/>
        <v>-</v>
      </c>
      <c r="AJ208" s="12"/>
      <c r="AK208" s="41" t="str">
        <f t="shared" si="59"/>
        <v>YES</v>
      </c>
      <c r="AL208" s="38">
        <f t="shared" si="60"/>
        <v>1</v>
      </c>
      <c r="AM208" s="26" t="str">
        <f t="shared" si="61"/>
        <v/>
      </c>
      <c r="AN208" s="89" t="str">
        <f t="shared" si="62"/>
        <v/>
      </c>
      <c r="AO208" s="35">
        <f t="shared" si="63"/>
        <v>0</v>
      </c>
      <c r="AP208" s="26" t="str">
        <f t="shared" si="64"/>
        <v>X</v>
      </c>
      <c r="AQ208" s="28">
        <f t="shared" si="74"/>
        <v>1</v>
      </c>
      <c r="AR208" s="25" t="str">
        <f t="shared" si="65"/>
        <v/>
      </c>
      <c r="AS208" s="25" t="str">
        <f t="shared" si="66"/>
        <v/>
      </c>
      <c r="AT208" s="25" t="str">
        <f t="shared" si="67"/>
        <v/>
      </c>
      <c r="AU208" s="25" t="str">
        <f t="shared" si="68"/>
        <v/>
      </c>
      <c r="AV208" s="25">
        <f t="shared" si="69"/>
        <v>12</v>
      </c>
      <c r="AW208" s="65">
        <f t="shared" si="75"/>
        <v>0</v>
      </c>
      <c r="AX208" s="23"/>
      <c r="AY208" s="24">
        <f t="shared" ca="1" si="70"/>
        <v>-482</v>
      </c>
      <c r="AZ208" s="66">
        <f t="shared" ca="1" si="71"/>
        <v>0</v>
      </c>
      <c r="BA208" s="24" t="str">
        <f t="shared" ca="1" si="72"/>
        <v/>
      </c>
      <c r="BB208" s="87" t="str">
        <f t="shared" si="73"/>
        <v/>
      </c>
    </row>
    <row r="209" spans="1:54" ht="15" x14ac:dyDescent="0.2">
      <c r="A209" s="7">
        <v>208</v>
      </c>
      <c r="B209" s="149" t="s">
        <v>2527</v>
      </c>
      <c r="C209" s="149" t="s">
        <v>2528</v>
      </c>
      <c r="D209" s="149" t="s">
        <v>3949</v>
      </c>
      <c r="E209" s="149" t="s">
        <v>333</v>
      </c>
      <c r="F209" s="158">
        <v>45635</v>
      </c>
      <c r="G209" s="149" t="s">
        <v>5347</v>
      </c>
      <c r="H209" s="149" t="s">
        <v>3999</v>
      </c>
      <c r="I209" s="149" t="s">
        <v>17</v>
      </c>
      <c r="J209" s="158">
        <v>45642</v>
      </c>
      <c r="K209" s="158">
        <v>45643</v>
      </c>
      <c r="L209" s="149" t="s">
        <v>5347</v>
      </c>
      <c r="M209" s="158">
        <v>45649</v>
      </c>
      <c r="N209" s="159">
        <v>30</v>
      </c>
      <c r="O209" s="159">
        <v>8</v>
      </c>
      <c r="P209" s="149" t="s">
        <v>16</v>
      </c>
      <c r="Q209" s="160">
        <v>1</v>
      </c>
      <c r="R209" s="160">
        <v>1</v>
      </c>
      <c r="S209" s="160">
        <v>1</v>
      </c>
      <c r="T209" s="160">
        <v>0</v>
      </c>
      <c r="U209" s="161">
        <v>1</v>
      </c>
      <c r="V209" s="161">
        <v>0</v>
      </c>
      <c r="W209" s="149" t="s">
        <v>19</v>
      </c>
      <c r="X209" s="149" t="s">
        <v>5348</v>
      </c>
      <c r="Y209" s="149" t="s">
        <v>5347</v>
      </c>
      <c r="Z209" s="149" t="s">
        <v>25</v>
      </c>
      <c r="AA209" s="149" t="s">
        <v>3444</v>
      </c>
      <c r="AB209" s="149" t="s">
        <v>3445</v>
      </c>
      <c r="AC209" s="149" t="s">
        <v>5347</v>
      </c>
      <c r="AD209" s="159">
        <v>0</v>
      </c>
      <c r="AE209" s="185">
        <v>0</v>
      </c>
      <c r="AG209" t="s">
        <v>3950</v>
      </c>
      <c r="AH209" s="46">
        <f t="shared" si="57"/>
        <v>7</v>
      </c>
      <c r="AI209" s="46" t="str">
        <f t="shared" si="58"/>
        <v>-</v>
      </c>
      <c r="AJ209" s="12"/>
      <c r="AK209" s="41" t="str">
        <f t="shared" si="59"/>
        <v>YES</v>
      </c>
      <c r="AL209" s="38">
        <f t="shared" si="60"/>
        <v>1</v>
      </c>
      <c r="AM209" s="26" t="str">
        <f t="shared" si="61"/>
        <v/>
      </c>
      <c r="AN209" s="89" t="str">
        <f t="shared" si="62"/>
        <v/>
      </c>
      <c r="AO209" s="35">
        <f t="shared" si="63"/>
        <v>0</v>
      </c>
      <c r="AP209" s="26" t="str">
        <f t="shared" si="64"/>
        <v>X</v>
      </c>
      <c r="AQ209" s="28">
        <f t="shared" si="74"/>
        <v>1</v>
      </c>
      <c r="AR209" s="25" t="str">
        <f t="shared" si="65"/>
        <v/>
      </c>
      <c r="AS209" s="25" t="str">
        <f t="shared" si="66"/>
        <v/>
      </c>
      <c r="AT209" s="25" t="str">
        <f t="shared" si="67"/>
        <v/>
      </c>
      <c r="AU209" s="25" t="str">
        <f t="shared" si="68"/>
        <v/>
      </c>
      <c r="AV209" s="25">
        <f t="shared" si="69"/>
        <v>12</v>
      </c>
      <c r="AW209" s="65">
        <f t="shared" si="75"/>
        <v>0</v>
      </c>
      <c r="AX209" s="23"/>
      <c r="AY209" s="24">
        <f t="shared" ca="1" si="70"/>
        <v>-486</v>
      </c>
      <c r="AZ209" s="66">
        <f t="shared" ca="1" si="71"/>
        <v>0</v>
      </c>
      <c r="BA209" s="24" t="str">
        <f t="shared" ca="1" si="72"/>
        <v/>
      </c>
      <c r="BB209" s="87" t="str">
        <f t="shared" si="73"/>
        <v/>
      </c>
    </row>
    <row r="210" spans="1:54" ht="15" x14ac:dyDescent="0.2">
      <c r="A210" s="7">
        <v>209</v>
      </c>
      <c r="B210" s="149" t="s">
        <v>2529</v>
      </c>
      <c r="C210" s="149" t="s">
        <v>2530</v>
      </c>
      <c r="D210" s="149" t="s">
        <v>3949</v>
      </c>
      <c r="E210" s="149" t="s">
        <v>331</v>
      </c>
      <c r="F210" s="158">
        <v>45635</v>
      </c>
      <c r="G210" s="149" t="s">
        <v>5347</v>
      </c>
      <c r="H210" s="149" t="s">
        <v>3999</v>
      </c>
      <c r="I210" s="149" t="s">
        <v>24</v>
      </c>
      <c r="J210" s="158">
        <v>45642</v>
      </c>
      <c r="K210" s="158">
        <v>45643</v>
      </c>
      <c r="L210" s="149" t="s">
        <v>5347</v>
      </c>
      <c r="M210" s="158">
        <v>45649</v>
      </c>
      <c r="N210" s="159">
        <v>30</v>
      </c>
      <c r="O210" s="159">
        <v>8</v>
      </c>
      <c r="P210" s="149" t="s">
        <v>16</v>
      </c>
      <c r="Q210" s="160">
        <v>1</v>
      </c>
      <c r="R210" s="160">
        <v>1</v>
      </c>
      <c r="S210" s="160">
        <v>1</v>
      </c>
      <c r="T210" s="160">
        <v>0</v>
      </c>
      <c r="U210" s="161">
        <v>1</v>
      </c>
      <c r="V210" s="161">
        <v>0</v>
      </c>
      <c r="W210" s="149" t="s">
        <v>19</v>
      </c>
      <c r="X210" s="149" t="s">
        <v>5348</v>
      </c>
      <c r="Y210" s="149" t="s">
        <v>5347</v>
      </c>
      <c r="Z210" s="149" t="s">
        <v>25</v>
      </c>
      <c r="AA210" s="149" t="s">
        <v>3444</v>
      </c>
      <c r="AB210" s="149" t="s">
        <v>3446</v>
      </c>
      <c r="AC210" s="149" t="s">
        <v>5347</v>
      </c>
      <c r="AD210" s="159">
        <v>0</v>
      </c>
      <c r="AE210" s="185">
        <v>0</v>
      </c>
      <c r="AG210" t="s">
        <v>3950</v>
      </c>
      <c r="AH210" s="46">
        <f t="shared" si="57"/>
        <v>7</v>
      </c>
      <c r="AI210" s="46" t="str">
        <f t="shared" si="58"/>
        <v>-</v>
      </c>
      <c r="AJ210" s="12"/>
      <c r="AK210" s="41" t="str">
        <f t="shared" si="59"/>
        <v>YES</v>
      </c>
      <c r="AL210" s="38">
        <f t="shared" si="60"/>
        <v>1</v>
      </c>
      <c r="AM210" s="26" t="str">
        <f t="shared" si="61"/>
        <v/>
      </c>
      <c r="AN210" s="89" t="str">
        <f t="shared" si="62"/>
        <v/>
      </c>
      <c r="AO210" s="35">
        <f t="shared" si="63"/>
        <v>0</v>
      </c>
      <c r="AP210" s="26" t="str">
        <f t="shared" si="64"/>
        <v>X</v>
      </c>
      <c r="AQ210" s="28">
        <f t="shared" si="74"/>
        <v>1</v>
      </c>
      <c r="AR210" s="25" t="str">
        <f t="shared" si="65"/>
        <v/>
      </c>
      <c r="AS210" s="25" t="str">
        <f t="shared" si="66"/>
        <v/>
      </c>
      <c r="AT210" s="25" t="str">
        <f t="shared" si="67"/>
        <v/>
      </c>
      <c r="AU210" s="25" t="str">
        <f t="shared" si="68"/>
        <v/>
      </c>
      <c r="AV210" s="25">
        <f t="shared" si="69"/>
        <v>12</v>
      </c>
      <c r="AW210" s="65">
        <f t="shared" si="75"/>
        <v>0</v>
      </c>
      <c r="AX210" s="23"/>
      <c r="AY210" s="24">
        <f t="shared" ca="1" si="70"/>
        <v>-486</v>
      </c>
      <c r="AZ210" s="66">
        <f t="shared" ca="1" si="71"/>
        <v>0</v>
      </c>
      <c r="BA210" s="24" t="str">
        <f t="shared" ca="1" si="72"/>
        <v/>
      </c>
      <c r="BB210" s="87" t="str">
        <f t="shared" si="73"/>
        <v/>
      </c>
    </row>
    <row r="211" spans="1:54" ht="15" x14ac:dyDescent="0.2">
      <c r="A211" s="7">
        <v>210</v>
      </c>
      <c r="B211" s="149" t="s">
        <v>3951</v>
      </c>
      <c r="C211" s="149" t="s">
        <v>3952</v>
      </c>
      <c r="D211" s="149" t="s">
        <v>3953</v>
      </c>
      <c r="E211" s="149" t="s">
        <v>325</v>
      </c>
      <c r="F211" s="158">
        <v>45637</v>
      </c>
      <c r="G211" s="149" t="s">
        <v>5347</v>
      </c>
      <c r="H211" s="149" t="s">
        <v>3954</v>
      </c>
      <c r="I211" s="149" t="s">
        <v>211</v>
      </c>
      <c r="J211" s="158">
        <v>45636</v>
      </c>
      <c r="K211" s="158" t="s">
        <v>5347</v>
      </c>
      <c r="L211" s="149" t="s">
        <v>5347</v>
      </c>
      <c r="M211" s="158">
        <v>45638</v>
      </c>
      <c r="N211" s="159">
        <v>0</v>
      </c>
      <c r="O211" s="159">
        <v>0</v>
      </c>
      <c r="P211" s="149" t="s">
        <v>5347</v>
      </c>
      <c r="Q211" s="160">
        <v>20</v>
      </c>
      <c r="R211" s="160">
        <v>20</v>
      </c>
      <c r="S211" s="160">
        <v>20</v>
      </c>
      <c r="T211" s="160">
        <v>0</v>
      </c>
      <c r="U211" s="161">
        <v>0</v>
      </c>
      <c r="V211" s="161">
        <v>0</v>
      </c>
      <c r="W211" s="149" t="s">
        <v>19</v>
      </c>
      <c r="X211" s="149" t="s">
        <v>5348</v>
      </c>
      <c r="Y211" s="149" t="s">
        <v>5347</v>
      </c>
      <c r="Z211" s="149" t="s">
        <v>386</v>
      </c>
      <c r="AA211" s="149" t="s">
        <v>5347</v>
      </c>
      <c r="AB211" s="149" t="s">
        <v>3955</v>
      </c>
      <c r="AC211" s="149" t="s">
        <v>5347</v>
      </c>
      <c r="AD211" s="159">
        <v>0</v>
      </c>
      <c r="AE211" s="185">
        <v>0</v>
      </c>
      <c r="AG211" t="s">
        <v>1864</v>
      </c>
      <c r="AH211" s="46">
        <f t="shared" si="57"/>
        <v>2</v>
      </c>
      <c r="AI211" s="46" t="str">
        <f t="shared" si="58"/>
        <v>-</v>
      </c>
      <c r="AJ211" s="12"/>
      <c r="AK211" s="41" t="str">
        <f t="shared" si="59"/>
        <v>YES</v>
      </c>
      <c r="AL211" s="38">
        <f t="shared" si="60"/>
        <v>20</v>
      </c>
      <c r="AM211" s="26" t="str">
        <f t="shared" si="61"/>
        <v/>
      </c>
      <c r="AN211" s="89" t="str">
        <f t="shared" si="62"/>
        <v/>
      </c>
      <c r="AO211" s="35">
        <f t="shared" si="63"/>
        <v>0</v>
      </c>
      <c r="AP211" s="26" t="str">
        <f t="shared" si="64"/>
        <v>X</v>
      </c>
      <c r="AQ211" s="28">
        <f t="shared" si="74"/>
        <v>1</v>
      </c>
      <c r="AR211" s="25" t="str">
        <f t="shared" si="65"/>
        <v/>
      </c>
      <c r="AS211" s="25" t="str">
        <f t="shared" si="66"/>
        <v/>
      </c>
      <c r="AT211" s="25" t="str">
        <f t="shared" si="67"/>
        <v/>
      </c>
      <c r="AU211" s="25" t="str">
        <f t="shared" si="68"/>
        <v/>
      </c>
      <c r="AV211" s="25">
        <f t="shared" si="69"/>
        <v>12</v>
      </c>
      <c r="AW211" s="65">
        <f t="shared" si="75"/>
        <v>0</v>
      </c>
      <c r="AX211" s="23"/>
      <c r="AY211" s="24">
        <f t="shared" ca="1" si="70"/>
        <v>-497</v>
      </c>
      <c r="AZ211" s="66">
        <f t="shared" ca="1" si="71"/>
        <v>0</v>
      </c>
      <c r="BA211" s="24" t="str">
        <f t="shared" ca="1" si="72"/>
        <v/>
      </c>
      <c r="BB211" s="87" t="str">
        <f t="shared" si="73"/>
        <v/>
      </c>
    </row>
    <row r="212" spans="1:54" ht="15" x14ac:dyDescent="0.2">
      <c r="A212" s="7">
        <v>211</v>
      </c>
      <c r="B212" s="149" t="s">
        <v>3956</v>
      </c>
      <c r="C212" s="149" t="s">
        <v>3957</v>
      </c>
      <c r="D212" s="149" t="s">
        <v>3958</v>
      </c>
      <c r="E212" s="149" t="s">
        <v>325</v>
      </c>
      <c r="F212" s="158">
        <v>45637</v>
      </c>
      <c r="G212" s="149" t="s">
        <v>5347</v>
      </c>
      <c r="H212" s="149" t="s">
        <v>3954</v>
      </c>
      <c r="I212" s="149" t="s">
        <v>213</v>
      </c>
      <c r="J212" s="158">
        <v>45636</v>
      </c>
      <c r="K212" s="158" t="s">
        <v>5347</v>
      </c>
      <c r="L212" s="149" t="s">
        <v>5347</v>
      </c>
      <c r="M212" s="158">
        <v>45638</v>
      </c>
      <c r="N212" s="159">
        <v>0</v>
      </c>
      <c r="O212" s="159">
        <v>0</v>
      </c>
      <c r="P212" s="149" t="s">
        <v>5347</v>
      </c>
      <c r="Q212" s="160">
        <v>2</v>
      </c>
      <c r="R212" s="160">
        <v>2</v>
      </c>
      <c r="S212" s="160">
        <v>2</v>
      </c>
      <c r="T212" s="160">
        <v>0</v>
      </c>
      <c r="U212" s="161">
        <v>0</v>
      </c>
      <c r="V212" s="161">
        <v>0</v>
      </c>
      <c r="W212" s="149" t="s">
        <v>19</v>
      </c>
      <c r="X212" s="149" t="s">
        <v>5348</v>
      </c>
      <c r="Y212" s="149" t="s">
        <v>5347</v>
      </c>
      <c r="Z212" s="149" t="s">
        <v>386</v>
      </c>
      <c r="AA212" s="149" t="s">
        <v>5347</v>
      </c>
      <c r="AB212" s="149" t="s">
        <v>3959</v>
      </c>
      <c r="AC212" s="149" t="s">
        <v>5347</v>
      </c>
      <c r="AD212" s="159">
        <v>0</v>
      </c>
      <c r="AE212" s="185">
        <v>0</v>
      </c>
      <c r="AG212" t="s">
        <v>1317</v>
      </c>
      <c r="AH212" s="46">
        <f t="shared" si="57"/>
        <v>2</v>
      </c>
      <c r="AI212" s="46" t="str">
        <f t="shared" si="58"/>
        <v>-</v>
      </c>
      <c r="AJ212" s="12"/>
      <c r="AK212" s="41" t="str">
        <f t="shared" si="59"/>
        <v>YES</v>
      </c>
      <c r="AL212" s="38">
        <f t="shared" si="60"/>
        <v>2</v>
      </c>
      <c r="AM212" s="26" t="str">
        <f t="shared" si="61"/>
        <v/>
      </c>
      <c r="AN212" s="89" t="str">
        <f t="shared" si="62"/>
        <v/>
      </c>
      <c r="AO212" s="35">
        <f t="shared" si="63"/>
        <v>0</v>
      </c>
      <c r="AP212" s="26" t="str">
        <f t="shared" si="64"/>
        <v>X</v>
      </c>
      <c r="AQ212" s="28">
        <f t="shared" si="74"/>
        <v>1</v>
      </c>
      <c r="AR212" s="25" t="str">
        <f t="shared" si="65"/>
        <v/>
      </c>
      <c r="AS212" s="25" t="str">
        <f t="shared" si="66"/>
        <v/>
      </c>
      <c r="AT212" s="25" t="str">
        <f t="shared" si="67"/>
        <v/>
      </c>
      <c r="AU212" s="25" t="str">
        <f t="shared" si="68"/>
        <v/>
      </c>
      <c r="AV212" s="25">
        <f t="shared" si="69"/>
        <v>12</v>
      </c>
      <c r="AW212" s="65">
        <f t="shared" si="75"/>
        <v>0</v>
      </c>
      <c r="AX212" s="23"/>
      <c r="AY212" s="24">
        <f t="shared" ca="1" si="70"/>
        <v>-497</v>
      </c>
      <c r="AZ212" s="66">
        <f t="shared" ca="1" si="71"/>
        <v>0</v>
      </c>
      <c r="BA212" s="24" t="str">
        <f t="shared" ca="1" si="72"/>
        <v/>
      </c>
      <c r="BB212" s="87" t="str">
        <f t="shared" si="73"/>
        <v/>
      </c>
    </row>
    <row r="213" spans="1:54" ht="15" x14ac:dyDescent="0.2">
      <c r="A213" s="7">
        <v>212</v>
      </c>
      <c r="B213" s="149" t="s">
        <v>3951</v>
      </c>
      <c r="C213" s="149" t="s">
        <v>3960</v>
      </c>
      <c r="D213" s="149" t="s">
        <v>3961</v>
      </c>
      <c r="E213" s="149" t="s">
        <v>325</v>
      </c>
      <c r="F213" s="158">
        <v>45637</v>
      </c>
      <c r="G213" s="149" t="s">
        <v>5347</v>
      </c>
      <c r="H213" s="149" t="s">
        <v>3954</v>
      </c>
      <c r="I213" s="149" t="s">
        <v>206</v>
      </c>
      <c r="J213" s="158">
        <v>45636</v>
      </c>
      <c r="K213" s="158" t="s">
        <v>5347</v>
      </c>
      <c r="L213" s="149" t="s">
        <v>5347</v>
      </c>
      <c r="M213" s="158">
        <v>45638</v>
      </c>
      <c r="N213" s="159">
        <v>0</v>
      </c>
      <c r="O213" s="159">
        <v>0</v>
      </c>
      <c r="P213" s="149" t="s">
        <v>5347</v>
      </c>
      <c r="Q213" s="160">
        <v>30</v>
      </c>
      <c r="R213" s="160">
        <v>30</v>
      </c>
      <c r="S213" s="160">
        <v>30</v>
      </c>
      <c r="T213" s="160">
        <v>0</v>
      </c>
      <c r="U213" s="161">
        <v>0</v>
      </c>
      <c r="V213" s="161">
        <v>0</v>
      </c>
      <c r="W213" s="149" t="s">
        <v>19</v>
      </c>
      <c r="X213" s="149" t="s">
        <v>5348</v>
      </c>
      <c r="Y213" s="149" t="s">
        <v>5347</v>
      </c>
      <c r="Z213" s="149" t="s">
        <v>386</v>
      </c>
      <c r="AA213" s="149" t="s">
        <v>5347</v>
      </c>
      <c r="AB213" s="149" t="s">
        <v>3962</v>
      </c>
      <c r="AC213" s="149" t="s">
        <v>5347</v>
      </c>
      <c r="AD213" s="159">
        <v>0</v>
      </c>
      <c r="AE213" s="185">
        <v>0</v>
      </c>
      <c r="AG213" t="s">
        <v>1334</v>
      </c>
      <c r="AH213" s="46">
        <f t="shared" si="57"/>
        <v>2</v>
      </c>
      <c r="AI213" s="46" t="str">
        <f t="shared" si="58"/>
        <v>-</v>
      </c>
      <c r="AJ213" s="12"/>
      <c r="AK213" s="41" t="str">
        <f t="shared" si="59"/>
        <v>YES</v>
      </c>
      <c r="AL213" s="38">
        <f t="shared" si="60"/>
        <v>30</v>
      </c>
      <c r="AM213" s="26" t="str">
        <f t="shared" si="61"/>
        <v/>
      </c>
      <c r="AN213" s="89" t="str">
        <f t="shared" si="62"/>
        <v/>
      </c>
      <c r="AO213" s="35">
        <f t="shared" si="63"/>
        <v>0</v>
      </c>
      <c r="AP213" s="26" t="str">
        <f t="shared" si="64"/>
        <v>X</v>
      </c>
      <c r="AQ213" s="28">
        <f t="shared" si="74"/>
        <v>1</v>
      </c>
      <c r="AR213" s="25" t="str">
        <f t="shared" si="65"/>
        <v/>
      </c>
      <c r="AS213" s="25" t="str">
        <f t="shared" si="66"/>
        <v/>
      </c>
      <c r="AT213" s="25" t="str">
        <f t="shared" si="67"/>
        <v/>
      </c>
      <c r="AU213" s="25" t="str">
        <f t="shared" si="68"/>
        <v/>
      </c>
      <c r="AV213" s="25">
        <f t="shared" si="69"/>
        <v>12</v>
      </c>
      <c r="AW213" s="65">
        <f t="shared" si="75"/>
        <v>0</v>
      </c>
      <c r="AX213" s="23"/>
      <c r="AY213" s="24">
        <f t="shared" ca="1" si="70"/>
        <v>-497</v>
      </c>
      <c r="AZ213" s="66">
        <f t="shared" ca="1" si="71"/>
        <v>0</v>
      </c>
      <c r="BA213" s="24" t="str">
        <f t="shared" ca="1" si="72"/>
        <v/>
      </c>
      <c r="BB213" s="87" t="str">
        <f t="shared" si="73"/>
        <v/>
      </c>
    </row>
    <row r="214" spans="1:54" ht="15" x14ac:dyDescent="0.2">
      <c r="A214" s="7">
        <v>213</v>
      </c>
      <c r="B214" s="149" t="s">
        <v>3225</v>
      </c>
      <c r="C214" s="149" t="s">
        <v>3226</v>
      </c>
      <c r="D214" s="149" t="s">
        <v>4000</v>
      </c>
      <c r="E214" s="149" t="s">
        <v>325</v>
      </c>
      <c r="F214" s="158">
        <v>45637</v>
      </c>
      <c r="G214" s="149" t="s">
        <v>5347</v>
      </c>
      <c r="H214" s="149" t="s">
        <v>4001</v>
      </c>
      <c r="I214" s="149" t="s">
        <v>17</v>
      </c>
      <c r="J214" s="158">
        <v>45644</v>
      </c>
      <c r="K214" s="158">
        <v>45645</v>
      </c>
      <c r="L214" s="149" t="s">
        <v>5347</v>
      </c>
      <c r="M214" s="158">
        <v>45657</v>
      </c>
      <c r="N214" s="159">
        <v>30</v>
      </c>
      <c r="O214" s="159">
        <v>8</v>
      </c>
      <c r="P214" s="149" t="s">
        <v>16</v>
      </c>
      <c r="Q214" s="160">
        <v>1</v>
      </c>
      <c r="R214" s="160">
        <v>1</v>
      </c>
      <c r="S214" s="160">
        <v>1</v>
      </c>
      <c r="T214" s="160">
        <v>0</v>
      </c>
      <c r="U214" s="161">
        <v>0</v>
      </c>
      <c r="V214" s="161">
        <v>0</v>
      </c>
      <c r="W214" s="149" t="s">
        <v>19</v>
      </c>
      <c r="X214" s="149" t="s">
        <v>5348</v>
      </c>
      <c r="Y214" s="149" t="s">
        <v>5347</v>
      </c>
      <c r="Z214" s="149" t="s">
        <v>3779</v>
      </c>
      <c r="AA214" s="149" t="s">
        <v>748</v>
      </c>
      <c r="AB214" s="149" t="s">
        <v>3225</v>
      </c>
      <c r="AC214" s="149" t="s">
        <v>5347</v>
      </c>
      <c r="AD214" s="159">
        <v>0</v>
      </c>
      <c r="AE214" s="185">
        <v>0</v>
      </c>
      <c r="AG214" t="s">
        <v>960</v>
      </c>
      <c r="AH214" s="46">
        <f t="shared" si="57"/>
        <v>13</v>
      </c>
      <c r="AI214" s="46" t="str">
        <f t="shared" si="58"/>
        <v>-</v>
      </c>
      <c r="AJ214" s="12"/>
      <c r="AK214" s="41" t="str">
        <f t="shared" si="59"/>
        <v>YES</v>
      </c>
      <c r="AL214" s="38">
        <f t="shared" si="60"/>
        <v>1</v>
      </c>
      <c r="AM214" s="26" t="str">
        <f t="shared" si="61"/>
        <v/>
      </c>
      <c r="AN214" s="89" t="str">
        <f t="shared" si="62"/>
        <v/>
      </c>
      <c r="AO214" s="35">
        <f t="shared" si="63"/>
        <v>0</v>
      </c>
      <c r="AP214" s="26" t="str">
        <f t="shared" si="64"/>
        <v>X</v>
      </c>
      <c r="AQ214" s="28">
        <f t="shared" si="74"/>
        <v>1</v>
      </c>
      <c r="AR214" s="25" t="str">
        <f t="shared" si="65"/>
        <v/>
      </c>
      <c r="AS214" s="25" t="str">
        <f t="shared" si="66"/>
        <v/>
      </c>
      <c r="AT214" s="25" t="str">
        <f t="shared" si="67"/>
        <v/>
      </c>
      <c r="AU214" s="25" t="str">
        <f t="shared" si="68"/>
        <v/>
      </c>
      <c r="AV214" s="25">
        <f t="shared" si="69"/>
        <v>12</v>
      </c>
      <c r="AW214" s="65">
        <f t="shared" si="75"/>
        <v>0</v>
      </c>
      <c r="AX214" s="23"/>
      <c r="AY214" s="24">
        <f t="shared" ca="1" si="70"/>
        <v>-478</v>
      </c>
      <c r="AZ214" s="66">
        <f t="shared" ca="1" si="71"/>
        <v>0</v>
      </c>
      <c r="BA214" s="24" t="str">
        <f t="shared" ca="1" si="72"/>
        <v/>
      </c>
      <c r="BB214" s="87" t="str">
        <f t="shared" si="73"/>
        <v/>
      </c>
    </row>
    <row r="215" spans="1:54" ht="15" x14ac:dyDescent="0.2">
      <c r="A215" s="7">
        <v>214</v>
      </c>
      <c r="B215" s="149" t="s">
        <v>3573</v>
      </c>
      <c r="C215" s="149" t="s">
        <v>3574</v>
      </c>
      <c r="D215" s="149" t="s">
        <v>4002</v>
      </c>
      <c r="E215" s="149" t="s">
        <v>325</v>
      </c>
      <c r="F215" s="158">
        <v>45638</v>
      </c>
      <c r="G215" s="149" t="s">
        <v>5347</v>
      </c>
      <c r="H215" s="149" t="s">
        <v>4003</v>
      </c>
      <c r="I215" s="149" t="s">
        <v>106</v>
      </c>
      <c r="J215" s="158">
        <v>45637</v>
      </c>
      <c r="K215" s="158" t="s">
        <v>5347</v>
      </c>
      <c r="L215" s="149" t="s">
        <v>5347</v>
      </c>
      <c r="M215" s="158">
        <v>45639</v>
      </c>
      <c r="N215" s="159">
        <v>0</v>
      </c>
      <c r="O215" s="159">
        <v>0</v>
      </c>
      <c r="P215" s="149" t="s">
        <v>5347</v>
      </c>
      <c r="Q215" s="160">
        <v>2</v>
      </c>
      <c r="R215" s="160">
        <v>2</v>
      </c>
      <c r="S215" s="160">
        <v>2</v>
      </c>
      <c r="T215" s="160">
        <v>0</v>
      </c>
      <c r="U215" s="161">
        <v>0</v>
      </c>
      <c r="V215" s="161">
        <v>0</v>
      </c>
      <c r="W215" s="149" t="s">
        <v>19</v>
      </c>
      <c r="X215" s="149" t="s">
        <v>5348</v>
      </c>
      <c r="Y215" s="149" t="s">
        <v>5347</v>
      </c>
      <c r="Z215" s="149" t="s">
        <v>386</v>
      </c>
      <c r="AA215" s="149" t="s">
        <v>5347</v>
      </c>
      <c r="AB215" s="149" t="s">
        <v>4004</v>
      </c>
      <c r="AC215" s="149" t="s">
        <v>5347</v>
      </c>
      <c r="AD215" s="159">
        <v>0</v>
      </c>
      <c r="AE215" s="185">
        <v>0</v>
      </c>
      <c r="AG215" t="s">
        <v>1864</v>
      </c>
      <c r="AH215" s="46">
        <f t="shared" si="57"/>
        <v>2</v>
      </c>
      <c r="AI215" s="46" t="str">
        <f t="shared" si="58"/>
        <v>-</v>
      </c>
      <c r="AJ215" s="12"/>
      <c r="AK215" s="41" t="str">
        <f t="shared" si="59"/>
        <v>YES</v>
      </c>
      <c r="AL215" s="38">
        <f t="shared" si="60"/>
        <v>2</v>
      </c>
      <c r="AM215" s="26" t="str">
        <f t="shared" si="61"/>
        <v/>
      </c>
      <c r="AN215" s="89" t="str">
        <f t="shared" si="62"/>
        <v/>
      </c>
      <c r="AO215" s="35">
        <f t="shared" si="63"/>
        <v>0</v>
      </c>
      <c r="AP215" s="26" t="str">
        <f t="shared" si="64"/>
        <v>X</v>
      </c>
      <c r="AQ215" s="28">
        <f t="shared" si="74"/>
        <v>1</v>
      </c>
      <c r="AR215" s="25" t="str">
        <f t="shared" si="65"/>
        <v/>
      </c>
      <c r="AS215" s="25" t="str">
        <f t="shared" si="66"/>
        <v/>
      </c>
      <c r="AT215" s="25" t="str">
        <f t="shared" si="67"/>
        <v/>
      </c>
      <c r="AU215" s="25" t="str">
        <f t="shared" si="68"/>
        <v/>
      </c>
      <c r="AV215" s="25">
        <f t="shared" si="69"/>
        <v>12</v>
      </c>
      <c r="AW215" s="65">
        <f t="shared" si="75"/>
        <v>0</v>
      </c>
      <c r="AX215" s="23"/>
      <c r="AY215" s="24">
        <f t="shared" ca="1" si="70"/>
        <v>-496</v>
      </c>
      <c r="AZ215" s="66">
        <f t="shared" ca="1" si="71"/>
        <v>0</v>
      </c>
      <c r="BA215" s="24" t="str">
        <f t="shared" ca="1" si="72"/>
        <v/>
      </c>
      <c r="BB215" s="87" t="str">
        <f t="shared" si="73"/>
        <v/>
      </c>
    </row>
    <row r="216" spans="1:54" ht="15" x14ac:dyDescent="0.2">
      <c r="A216" s="7">
        <v>215</v>
      </c>
      <c r="B216" s="149" t="s">
        <v>3573</v>
      </c>
      <c r="C216" s="149" t="s">
        <v>3574</v>
      </c>
      <c r="D216" s="149" t="s">
        <v>4002</v>
      </c>
      <c r="E216" s="149" t="s">
        <v>326</v>
      </c>
      <c r="F216" s="158">
        <v>45638</v>
      </c>
      <c r="G216" s="149" t="s">
        <v>5347</v>
      </c>
      <c r="H216" s="149" t="s">
        <v>4003</v>
      </c>
      <c r="I216" s="149" t="s">
        <v>107</v>
      </c>
      <c r="J216" s="158">
        <v>45637</v>
      </c>
      <c r="K216" s="158" t="s">
        <v>5347</v>
      </c>
      <c r="L216" s="149" t="s">
        <v>5347</v>
      </c>
      <c r="M216" s="158">
        <v>45639</v>
      </c>
      <c r="N216" s="159">
        <v>0</v>
      </c>
      <c r="O216" s="159">
        <v>0</v>
      </c>
      <c r="P216" s="149" t="s">
        <v>5347</v>
      </c>
      <c r="Q216" s="160">
        <v>1</v>
      </c>
      <c r="R216" s="160">
        <v>1</v>
      </c>
      <c r="S216" s="160">
        <v>1</v>
      </c>
      <c r="T216" s="160">
        <v>0</v>
      </c>
      <c r="U216" s="161">
        <v>0</v>
      </c>
      <c r="V216" s="161">
        <v>0</v>
      </c>
      <c r="W216" s="149" t="s">
        <v>19</v>
      </c>
      <c r="X216" s="149" t="s">
        <v>5348</v>
      </c>
      <c r="Y216" s="149" t="s">
        <v>5347</v>
      </c>
      <c r="Z216" s="149" t="s">
        <v>386</v>
      </c>
      <c r="AA216" s="149" t="s">
        <v>5347</v>
      </c>
      <c r="AB216" s="149" t="s">
        <v>4005</v>
      </c>
      <c r="AC216" s="149" t="s">
        <v>5347</v>
      </c>
      <c r="AD216" s="159">
        <v>0</v>
      </c>
      <c r="AE216" s="185">
        <v>0</v>
      </c>
      <c r="AG216" t="s">
        <v>1864</v>
      </c>
      <c r="AH216" s="46">
        <f t="shared" si="57"/>
        <v>2</v>
      </c>
      <c r="AI216" s="46" t="str">
        <f t="shared" si="58"/>
        <v>-</v>
      </c>
      <c r="AJ216" s="12"/>
      <c r="AK216" s="41" t="str">
        <f t="shared" si="59"/>
        <v>YES</v>
      </c>
      <c r="AL216" s="38">
        <f t="shared" si="60"/>
        <v>1</v>
      </c>
      <c r="AM216" s="26" t="str">
        <f t="shared" si="61"/>
        <v/>
      </c>
      <c r="AN216" s="89" t="str">
        <f t="shared" si="62"/>
        <v/>
      </c>
      <c r="AO216" s="35">
        <f t="shared" si="63"/>
        <v>0</v>
      </c>
      <c r="AP216" s="26" t="str">
        <f t="shared" si="64"/>
        <v>X</v>
      </c>
      <c r="AQ216" s="28">
        <f t="shared" si="74"/>
        <v>1</v>
      </c>
      <c r="AR216" s="25" t="str">
        <f t="shared" si="65"/>
        <v/>
      </c>
      <c r="AS216" s="25" t="str">
        <f t="shared" si="66"/>
        <v/>
      </c>
      <c r="AT216" s="25" t="str">
        <f t="shared" si="67"/>
        <v/>
      </c>
      <c r="AU216" s="25" t="str">
        <f t="shared" si="68"/>
        <v/>
      </c>
      <c r="AV216" s="25">
        <f t="shared" si="69"/>
        <v>12</v>
      </c>
      <c r="AW216" s="65">
        <f t="shared" si="75"/>
        <v>0</v>
      </c>
      <c r="AX216" s="23"/>
      <c r="AY216" s="24">
        <f t="shared" ca="1" si="70"/>
        <v>-496</v>
      </c>
      <c r="AZ216" s="66">
        <f t="shared" ca="1" si="71"/>
        <v>0</v>
      </c>
      <c r="BA216" s="24" t="str">
        <f t="shared" ca="1" si="72"/>
        <v/>
      </c>
      <c r="BB216" s="87" t="str">
        <f t="shared" si="73"/>
        <v/>
      </c>
    </row>
    <row r="217" spans="1:54" ht="15" x14ac:dyDescent="0.2">
      <c r="A217" s="7">
        <v>216</v>
      </c>
      <c r="B217" s="149" t="s">
        <v>822</v>
      </c>
      <c r="C217" s="149" t="s">
        <v>829</v>
      </c>
      <c r="D217" s="149" t="s">
        <v>4002</v>
      </c>
      <c r="E217" s="149" t="s">
        <v>329</v>
      </c>
      <c r="F217" s="158">
        <v>45638</v>
      </c>
      <c r="G217" s="149" t="s">
        <v>5347</v>
      </c>
      <c r="H217" s="149" t="s">
        <v>4003</v>
      </c>
      <c r="I217" s="149" t="s">
        <v>108</v>
      </c>
      <c r="J217" s="158">
        <v>45637</v>
      </c>
      <c r="K217" s="158" t="s">
        <v>5347</v>
      </c>
      <c r="L217" s="149" t="s">
        <v>5347</v>
      </c>
      <c r="M217" s="158">
        <v>45639</v>
      </c>
      <c r="N217" s="159">
        <v>0</v>
      </c>
      <c r="O217" s="159">
        <v>0</v>
      </c>
      <c r="P217" s="149" t="s">
        <v>5347</v>
      </c>
      <c r="Q217" s="160">
        <v>1</v>
      </c>
      <c r="R217" s="160">
        <v>1</v>
      </c>
      <c r="S217" s="160">
        <v>1</v>
      </c>
      <c r="T217" s="160">
        <v>0</v>
      </c>
      <c r="U217" s="161">
        <v>0</v>
      </c>
      <c r="V217" s="161">
        <v>0</v>
      </c>
      <c r="W217" s="149" t="s">
        <v>19</v>
      </c>
      <c r="X217" s="149" t="s">
        <v>5348</v>
      </c>
      <c r="Y217" s="149" t="s">
        <v>5347</v>
      </c>
      <c r="Z217" s="149" t="s">
        <v>386</v>
      </c>
      <c r="AA217" s="149" t="s">
        <v>5347</v>
      </c>
      <c r="AB217" s="149" t="s">
        <v>4006</v>
      </c>
      <c r="AC217" s="149" t="s">
        <v>5347</v>
      </c>
      <c r="AD217" s="159">
        <v>0</v>
      </c>
      <c r="AE217" s="185">
        <v>0</v>
      </c>
      <c r="AG217" t="s">
        <v>1864</v>
      </c>
      <c r="AH217" s="46">
        <f t="shared" si="57"/>
        <v>2</v>
      </c>
      <c r="AI217" s="46" t="str">
        <f t="shared" si="58"/>
        <v>-</v>
      </c>
      <c r="AJ217" s="12"/>
      <c r="AK217" s="41" t="str">
        <f t="shared" si="59"/>
        <v>YES</v>
      </c>
      <c r="AL217" s="38">
        <f t="shared" si="60"/>
        <v>1</v>
      </c>
      <c r="AM217" s="26" t="str">
        <f t="shared" si="61"/>
        <v/>
      </c>
      <c r="AN217" s="89" t="str">
        <f t="shared" si="62"/>
        <v/>
      </c>
      <c r="AO217" s="35">
        <f t="shared" si="63"/>
        <v>0</v>
      </c>
      <c r="AP217" s="26" t="str">
        <f t="shared" si="64"/>
        <v>X</v>
      </c>
      <c r="AQ217" s="28">
        <f t="shared" si="74"/>
        <v>1</v>
      </c>
      <c r="AR217" s="25" t="str">
        <f t="shared" si="65"/>
        <v/>
      </c>
      <c r="AS217" s="25" t="str">
        <f t="shared" si="66"/>
        <v/>
      </c>
      <c r="AT217" s="25" t="str">
        <f t="shared" si="67"/>
        <v/>
      </c>
      <c r="AU217" s="25" t="str">
        <f t="shared" si="68"/>
        <v/>
      </c>
      <c r="AV217" s="25">
        <f t="shared" si="69"/>
        <v>12</v>
      </c>
      <c r="AW217" s="65">
        <f t="shared" si="75"/>
        <v>0</v>
      </c>
      <c r="AX217" s="23"/>
      <c r="AY217" s="24">
        <f t="shared" ca="1" si="70"/>
        <v>-496</v>
      </c>
      <c r="AZ217" s="66">
        <f t="shared" ca="1" si="71"/>
        <v>0</v>
      </c>
      <c r="BA217" s="24" t="str">
        <f t="shared" ca="1" si="72"/>
        <v/>
      </c>
      <c r="BB217" s="87" t="str">
        <f t="shared" si="73"/>
        <v/>
      </c>
    </row>
    <row r="218" spans="1:54" ht="15" x14ac:dyDescent="0.2">
      <c r="A218" s="7">
        <v>217</v>
      </c>
      <c r="B218" s="149" t="s">
        <v>4007</v>
      </c>
      <c r="C218" s="149" t="s">
        <v>796</v>
      </c>
      <c r="D218" s="149" t="s">
        <v>4008</v>
      </c>
      <c r="E218" s="149" t="s">
        <v>325</v>
      </c>
      <c r="F218" s="158">
        <v>45638</v>
      </c>
      <c r="G218" s="149" t="s">
        <v>5347</v>
      </c>
      <c r="H218" s="149" t="s">
        <v>4003</v>
      </c>
      <c r="I218" s="149" t="s">
        <v>149</v>
      </c>
      <c r="J218" s="158">
        <v>45637</v>
      </c>
      <c r="K218" s="158" t="s">
        <v>5347</v>
      </c>
      <c r="L218" s="149" t="s">
        <v>5347</v>
      </c>
      <c r="M218" s="158">
        <v>45639</v>
      </c>
      <c r="N218" s="159">
        <v>0</v>
      </c>
      <c r="O218" s="159">
        <v>0</v>
      </c>
      <c r="P218" s="149" t="s">
        <v>5347</v>
      </c>
      <c r="Q218" s="160">
        <v>2</v>
      </c>
      <c r="R218" s="160">
        <v>2</v>
      </c>
      <c r="S218" s="160">
        <v>2</v>
      </c>
      <c r="T218" s="160">
        <v>0</v>
      </c>
      <c r="U218" s="161">
        <v>0</v>
      </c>
      <c r="V218" s="161">
        <v>0</v>
      </c>
      <c r="W218" s="149" t="s">
        <v>19</v>
      </c>
      <c r="X218" s="149" t="s">
        <v>5348</v>
      </c>
      <c r="Y218" s="149" t="s">
        <v>5347</v>
      </c>
      <c r="Z218" s="149" t="s">
        <v>386</v>
      </c>
      <c r="AA218" s="149" t="s">
        <v>5347</v>
      </c>
      <c r="AB218" s="149" t="s">
        <v>800</v>
      </c>
      <c r="AC218" s="149" t="s">
        <v>5347</v>
      </c>
      <c r="AD218" s="159">
        <v>0</v>
      </c>
      <c r="AE218" s="185">
        <v>0</v>
      </c>
      <c r="AG218" t="s">
        <v>801</v>
      </c>
      <c r="AH218" s="46">
        <f t="shared" si="57"/>
        <v>2</v>
      </c>
      <c r="AI218" s="46" t="str">
        <f t="shared" si="58"/>
        <v>-</v>
      </c>
      <c r="AJ218" s="12"/>
      <c r="AK218" s="41" t="str">
        <f t="shared" si="59"/>
        <v>YES</v>
      </c>
      <c r="AL218" s="38">
        <f t="shared" si="60"/>
        <v>2</v>
      </c>
      <c r="AM218" s="26" t="str">
        <f t="shared" si="61"/>
        <v/>
      </c>
      <c r="AN218" s="89" t="str">
        <f t="shared" si="62"/>
        <v/>
      </c>
      <c r="AO218" s="35">
        <f t="shared" si="63"/>
        <v>0</v>
      </c>
      <c r="AP218" s="26" t="str">
        <f t="shared" si="64"/>
        <v>X</v>
      </c>
      <c r="AQ218" s="28">
        <f t="shared" si="74"/>
        <v>1</v>
      </c>
      <c r="AR218" s="25" t="str">
        <f t="shared" si="65"/>
        <v/>
      </c>
      <c r="AS218" s="25" t="str">
        <f t="shared" si="66"/>
        <v/>
      </c>
      <c r="AT218" s="25" t="str">
        <f t="shared" si="67"/>
        <v/>
      </c>
      <c r="AU218" s="25" t="str">
        <f t="shared" si="68"/>
        <v/>
      </c>
      <c r="AV218" s="25">
        <f t="shared" si="69"/>
        <v>12</v>
      </c>
      <c r="AW218" s="65">
        <f t="shared" si="75"/>
        <v>0</v>
      </c>
      <c r="AX218" s="23"/>
      <c r="AY218" s="24">
        <f t="shared" ca="1" si="70"/>
        <v>-496</v>
      </c>
      <c r="AZ218" s="66">
        <f t="shared" ca="1" si="71"/>
        <v>0</v>
      </c>
      <c r="BA218" s="24" t="str">
        <f t="shared" ca="1" si="72"/>
        <v/>
      </c>
      <c r="BB218" s="87" t="str">
        <f t="shared" si="73"/>
        <v/>
      </c>
    </row>
    <row r="219" spans="1:54" ht="15" x14ac:dyDescent="0.2">
      <c r="A219" s="7">
        <v>218</v>
      </c>
      <c r="B219" s="149" t="s">
        <v>4009</v>
      </c>
      <c r="C219" s="149" t="s">
        <v>4010</v>
      </c>
      <c r="D219" s="149" t="s">
        <v>4011</v>
      </c>
      <c r="E219" s="149" t="s">
        <v>325</v>
      </c>
      <c r="F219" s="158">
        <v>45638</v>
      </c>
      <c r="G219" s="149" t="s">
        <v>5347</v>
      </c>
      <c r="H219" s="149" t="s">
        <v>4003</v>
      </c>
      <c r="I219" s="149" t="s">
        <v>151</v>
      </c>
      <c r="J219" s="158">
        <v>45637</v>
      </c>
      <c r="K219" s="158" t="s">
        <v>5347</v>
      </c>
      <c r="L219" s="149" t="s">
        <v>5347</v>
      </c>
      <c r="M219" s="158">
        <v>45639</v>
      </c>
      <c r="N219" s="159">
        <v>0</v>
      </c>
      <c r="O219" s="159">
        <v>0</v>
      </c>
      <c r="P219" s="149" t="s">
        <v>5347</v>
      </c>
      <c r="Q219" s="160">
        <v>400</v>
      </c>
      <c r="R219" s="160">
        <v>400</v>
      </c>
      <c r="S219" s="160">
        <v>400</v>
      </c>
      <c r="T219" s="160">
        <v>0</v>
      </c>
      <c r="U219" s="161">
        <v>0</v>
      </c>
      <c r="V219" s="161">
        <v>0</v>
      </c>
      <c r="W219" s="149" t="s">
        <v>19</v>
      </c>
      <c r="X219" s="149" t="s">
        <v>5348</v>
      </c>
      <c r="Y219" s="149" t="s">
        <v>5347</v>
      </c>
      <c r="Z219" s="149" t="s">
        <v>386</v>
      </c>
      <c r="AA219" s="149" t="s">
        <v>5347</v>
      </c>
      <c r="AB219" s="149" t="s">
        <v>4012</v>
      </c>
      <c r="AC219" s="149" t="s">
        <v>5347</v>
      </c>
      <c r="AD219" s="159">
        <v>0</v>
      </c>
      <c r="AE219" s="185">
        <v>0</v>
      </c>
      <c r="AG219" t="s">
        <v>962</v>
      </c>
      <c r="AH219" s="46">
        <f t="shared" si="57"/>
        <v>2</v>
      </c>
      <c r="AI219" s="46" t="str">
        <f t="shared" si="58"/>
        <v>-</v>
      </c>
      <c r="AJ219" s="12"/>
      <c r="AK219" s="41" t="str">
        <f t="shared" si="59"/>
        <v>YES</v>
      </c>
      <c r="AL219" s="38">
        <f t="shared" si="60"/>
        <v>400</v>
      </c>
      <c r="AM219" s="26" t="str">
        <f t="shared" si="61"/>
        <v/>
      </c>
      <c r="AN219" s="89" t="str">
        <f t="shared" si="62"/>
        <v/>
      </c>
      <c r="AO219" s="35">
        <f t="shared" si="63"/>
        <v>0</v>
      </c>
      <c r="AP219" s="26" t="str">
        <f t="shared" si="64"/>
        <v>X</v>
      </c>
      <c r="AQ219" s="28">
        <f t="shared" si="74"/>
        <v>1</v>
      </c>
      <c r="AR219" s="25" t="str">
        <f t="shared" si="65"/>
        <v/>
      </c>
      <c r="AS219" s="25" t="str">
        <f t="shared" si="66"/>
        <v/>
      </c>
      <c r="AT219" s="25" t="str">
        <f t="shared" si="67"/>
        <v/>
      </c>
      <c r="AU219" s="25" t="str">
        <f t="shared" si="68"/>
        <v/>
      </c>
      <c r="AV219" s="25">
        <f t="shared" si="69"/>
        <v>12</v>
      </c>
      <c r="AW219" s="65">
        <f t="shared" si="75"/>
        <v>0</v>
      </c>
      <c r="AX219" s="23"/>
      <c r="AY219" s="24">
        <f t="shared" ca="1" si="70"/>
        <v>-496</v>
      </c>
      <c r="AZ219" s="66">
        <f t="shared" ca="1" si="71"/>
        <v>0</v>
      </c>
      <c r="BA219" s="24" t="str">
        <f t="shared" ca="1" si="72"/>
        <v/>
      </c>
      <c r="BB219" s="87" t="str">
        <f t="shared" si="73"/>
        <v/>
      </c>
    </row>
    <row r="220" spans="1:54" ht="15" x14ac:dyDescent="0.2">
      <c r="A220" s="7">
        <v>219</v>
      </c>
      <c r="B220" s="149" t="s">
        <v>3793</v>
      </c>
      <c r="C220" s="149" t="s">
        <v>4013</v>
      </c>
      <c r="D220" s="149" t="s">
        <v>4011</v>
      </c>
      <c r="E220" s="149" t="s">
        <v>326</v>
      </c>
      <c r="F220" s="158">
        <v>45638</v>
      </c>
      <c r="G220" s="149" t="s">
        <v>5347</v>
      </c>
      <c r="H220" s="149" t="s">
        <v>4003</v>
      </c>
      <c r="I220" s="149" t="s">
        <v>146</v>
      </c>
      <c r="J220" s="158">
        <v>45637</v>
      </c>
      <c r="K220" s="158" t="s">
        <v>5347</v>
      </c>
      <c r="L220" s="149" t="s">
        <v>5347</v>
      </c>
      <c r="M220" s="158">
        <v>45639</v>
      </c>
      <c r="N220" s="159">
        <v>0</v>
      </c>
      <c r="O220" s="159">
        <v>0</v>
      </c>
      <c r="P220" s="149" t="s">
        <v>5347</v>
      </c>
      <c r="Q220" s="160">
        <v>150</v>
      </c>
      <c r="R220" s="160">
        <v>150</v>
      </c>
      <c r="S220" s="160">
        <v>150</v>
      </c>
      <c r="T220" s="160">
        <v>0</v>
      </c>
      <c r="U220" s="161">
        <v>0</v>
      </c>
      <c r="V220" s="161">
        <v>0</v>
      </c>
      <c r="W220" s="149" t="s">
        <v>19</v>
      </c>
      <c r="X220" s="149" t="s">
        <v>5348</v>
      </c>
      <c r="Y220" s="149" t="s">
        <v>5347</v>
      </c>
      <c r="Z220" s="149" t="s">
        <v>386</v>
      </c>
      <c r="AA220" s="149" t="s">
        <v>5347</v>
      </c>
      <c r="AB220" s="149" t="s">
        <v>4014</v>
      </c>
      <c r="AC220" s="149" t="s">
        <v>5347</v>
      </c>
      <c r="AD220" s="159">
        <v>0</v>
      </c>
      <c r="AE220" s="185">
        <v>0</v>
      </c>
      <c r="AG220" t="s">
        <v>962</v>
      </c>
      <c r="AH220" s="46">
        <f t="shared" si="57"/>
        <v>2</v>
      </c>
      <c r="AI220" s="46" t="str">
        <f t="shared" si="58"/>
        <v>-</v>
      </c>
      <c r="AJ220" s="12"/>
      <c r="AK220" s="41" t="str">
        <f t="shared" si="59"/>
        <v>YES</v>
      </c>
      <c r="AL220" s="38">
        <f t="shared" si="60"/>
        <v>150</v>
      </c>
      <c r="AM220" s="26" t="str">
        <f t="shared" si="61"/>
        <v/>
      </c>
      <c r="AN220" s="89" t="str">
        <f t="shared" si="62"/>
        <v/>
      </c>
      <c r="AO220" s="35">
        <f t="shared" si="63"/>
        <v>0</v>
      </c>
      <c r="AP220" s="26" t="str">
        <f t="shared" si="64"/>
        <v>X</v>
      </c>
      <c r="AQ220" s="28">
        <f t="shared" si="74"/>
        <v>1</v>
      </c>
      <c r="AR220" s="25" t="str">
        <f t="shared" si="65"/>
        <v/>
      </c>
      <c r="AS220" s="25" t="str">
        <f t="shared" si="66"/>
        <v/>
      </c>
      <c r="AT220" s="25" t="str">
        <f t="shared" si="67"/>
        <v/>
      </c>
      <c r="AU220" s="25" t="str">
        <f t="shared" si="68"/>
        <v/>
      </c>
      <c r="AV220" s="25">
        <f t="shared" si="69"/>
        <v>12</v>
      </c>
      <c r="AW220" s="65">
        <f t="shared" si="75"/>
        <v>0</v>
      </c>
      <c r="AX220" s="23"/>
      <c r="AY220" s="24">
        <f t="shared" ca="1" si="70"/>
        <v>-496</v>
      </c>
      <c r="AZ220" s="66">
        <f t="shared" ca="1" si="71"/>
        <v>0</v>
      </c>
      <c r="BA220" s="24" t="str">
        <f t="shared" ca="1" si="72"/>
        <v/>
      </c>
      <c r="BB220" s="87" t="str">
        <f t="shared" si="73"/>
        <v/>
      </c>
    </row>
    <row r="221" spans="1:54" ht="15" x14ac:dyDescent="0.2">
      <c r="A221" s="7">
        <v>220</v>
      </c>
      <c r="B221" s="149" t="s">
        <v>3573</v>
      </c>
      <c r="C221" s="149" t="s">
        <v>3574</v>
      </c>
      <c r="D221" s="149" t="s">
        <v>4015</v>
      </c>
      <c r="E221" s="149" t="s">
        <v>325</v>
      </c>
      <c r="F221" s="158">
        <v>45638</v>
      </c>
      <c r="G221" s="149" t="s">
        <v>5347</v>
      </c>
      <c r="H221" s="149" t="s">
        <v>4003</v>
      </c>
      <c r="I221" s="149" t="s">
        <v>145</v>
      </c>
      <c r="J221" s="158">
        <v>45637</v>
      </c>
      <c r="K221" s="158" t="s">
        <v>5347</v>
      </c>
      <c r="L221" s="149" t="s">
        <v>5347</v>
      </c>
      <c r="M221" s="158">
        <v>45639</v>
      </c>
      <c r="N221" s="159">
        <v>0</v>
      </c>
      <c r="O221" s="159">
        <v>0</v>
      </c>
      <c r="P221" s="149" t="s">
        <v>5347</v>
      </c>
      <c r="Q221" s="160">
        <v>3</v>
      </c>
      <c r="R221" s="160">
        <v>3</v>
      </c>
      <c r="S221" s="160">
        <v>3</v>
      </c>
      <c r="T221" s="160">
        <v>0</v>
      </c>
      <c r="U221" s="161">
        <v>0</v>
      </c>
      <c r="V221" s="161">
        <v>0</v>
      </c>
      <c r="W221" s="149" t="s">
        <v>19</v>
      </c>
      <c r="X221" s="149" t="s">
        <v>5348</v>
      </c>
      <c r="Y221" s="149" t="s">
        <v>5347</v>
      </c>
      <c r="Z221" s="149" t="s">
        <v>386</v>
      </c>
      <c r="AA221" s="149" t="s">
        <v>5347</v>
      </c>
      <c r="AB221" s="149" t="s">
        <v>4016</v>
      </c>
      <c r="AC221" s="149" t="s">
        <v>5347</v>
      </c>
      <c r="AD221" s="159">
        <v>0</v>
      </c>
      <c r="AE221" s="185">
        <v>0</v>
      </c>
      <c r="AG221" t="s">
        <v>2543</v>
      </c>
      <c r="AH221" s="46">
        <f t="shared" si="57"/>
        <v>2</v>
      </c>
      <c r="AI221" s="46" t="str">
        <f t="shared" si="58"/>
        <v>-</v>
      </c>
      <c r="AJ221" s="12"/>
      <c r="AK221" s="41" t="str">
        <f t="shared" si="59"/>
        <v>YES</v>
      </c>
      <c r="AL221" s="38">
        <f t="shared" si="60"/>
        <v>3</v>
      </c>
      <c r="AM221" s="26" t="str">
        <f t="shared" si="61"/>
        <v/>
      </c>
      <c r="AN221" s="89" t="str">
        <f t="shared" si="62"/>
        <v/>
      </c>
      <c r="AO221" s="35">
        <f t="shared" si="63"/>
        <v>0</v>
      </c>
      <c r="AP221" s="26" t="str">
        <f t="shared" si="64"/>
        <v>X</v>
      </c>
      <c r="AQ221" s="28">
        <f t="shared" si="74"/>
        <v>1</v>
      </c>
      <c r="AR221" s="25" t="str">
        <f t="shared" si="65"/>
        <v/>
      </c>
      <c r="AS221" s="25" t="str">
        <f t="shared" si="66"/>
        <v/>
      </c>
      <c r="AT221" s="25" t="str">
        <f t="shared" si="67"/>
        <v/>
      </c>
      <c r="AU221" s="25" t="str">
        <f t="shared" si="68"/>
        <v/>
      </c>
      <c r="AV221" s="25">
        <f t="shared" si="69"/>
        <v>12</v>
      </c>
      <c r="AW221" s="65">
        <f t="shared" si="75"/>
        <v>0</v>
      </c>
      <c r="AX221" s="23"/>
      <c r="AY221" s="24">
        <f t="shared" ca="1" si="70"/>
        <v>-496</v>
      </c>
      <c r="AZ221" s="66">
        <f t="shared" ca="1" si="71"/>
        <v>0</v>
      </c>
      <c r="BA221" s="24" t="str">
        <f t="shared" ca="1" si="72"/>
        <v/>
      </c>
      <c r="BB221" s="87" t="str">
        <f t="shared" si="73"/>
        <v/>
      </c>
    </row>
    <row r="222" spans="1:54" ht="15" x14ac:dyDescent="0.2">
      <c r="A222" s="7">
        <v>221</v>
      </c>
      <c r="B222" s="149" t="s">
        <v>3225</v>
      </c>
      <c r="C222" s="149" t="s">
        <v>3226</v>
      </c>
      <c r="D222" s="149" t="s">
        <v>4017</v>
      </c>
      <c r="E222" s="149" t="s">
        <v>325</v>
      </c>
      <c r="F222" s="158">
        <v>45638</v>
      </c>
      <c r="G222" s="149" t="s">
        <v>5347</v>
      </c>
      <c r="H222" s="149" t="s">
        <v>4083</v>
      </c>
      <c r="I222" s="149" t="s">
        <v>24</v>
      </c>
      <c r="J222" s="158">
        <v>45645</v>
      </c>
      <c r="K222" s="158">
        <v>45645</v>
      </c>
      <c r="L222" s="149" t="s">
        <v>5347</v>
      </c>
      <c r="M222" s="158">
        <v>45672</v>
      </c>
      <c r="N222" s="159">
        <v>30</v>
      </c>
      <c r="O222" s="159">
        <v>8</v>
      </c>
      <c r="P222" s="149" t="s">
        <v>16</v>
      </c>
      <c r="Q222" s="160">
        <v>1</v>
      </c>
      <c r="R222" s="160">
        <v>1</v>
      </c>
      <c r="S222" s="160">
        <v>1</v>
      </c>
      <c r="T222" s="160">
        <v>0</v>
      </c>
      <c r="U222" s="161">
        <v>0</v>
      </c>
      <c r="V222" s="161">
        <v>0</v>
      </c>
      <c r="W222" s="149" t="s">
        <v>19</v>
      </c>
      <c r="X222" s="149" t="s">
        <v>5348</v>
      </c>
      <c r="Y222" s="149" t="s">
        <v>5347</v>
      </c>
      <c r="Z222" s="149" t="s">
        <v>3779</v>
      </c>
      <c r="AA222" s="149" t="s">
        <v>748</v>
      </c>
      <c r="AB222" s="149" t="s">
        <v>3225</v>
      </c>
      <c r="AC222" s="149" t="s">
        <v>5347</v>
      </c>
      <c r="AD222" s="159">
        <v>0</v>
      </c>
      <c r="AE222" s="185">
        <v>0</v>
      </c>
      <c r="AG222" t="s">
        <v>960</v>
      </c>
      <c r="AH222" s="46">
        <f t="shared" si="57"/>
        <v>27</v>
      </c>
      <c r="AI222" s="46" t="str">
        <f t="shared" si="58"/>
        <v>-</v>
      </c>
      <c r="AJ222" s="12"/>
      <c r="AK222" s="41" t="str">
        <f t="shared" si="59"/>
        <v>YES</v>
      </c>
      <c r="AL222" s="38">
        <f t="shared" si="60"/>
        <v>1</v>
      </c>
      <c r="AM222" s="26" t="str">
        <f t="shared" si="61"/>
        <v/>
      </c>
      <c r="AN222" s="89" t="str">
        <f t="shared" si="62"/>
        <v/>
      </c>
      <c r="AO222" s="35">
        <f t="shared" si="63"/>
        <v>0</v>
      </c>
      <c r="AP222" s="26" t="str">
        <f t="shared" si="64"/>
        <v>X</v>
      </c>
      <c r="AQ222" s="28">
        <f t="shared" si="74"/>
        <v>1</v>
      </c>
      <c r="AR222" s="25" t="str">
        <f t="shared" si="65"/>
        <v/>
      </c>
      <c r="AS222" s="25" t="str">
        <f t="shared" si="66"/>
        <v/>
      </c>
      <c r="AT222" s="25" t="str">
        <f t="shared" si="67"/>
        <v/>
      </c>
      <c r="AU222" s="25" t="str">
        <f t="shared" si="68"/>
        <v/>
      </c>
      <c r="AV222" s="25">
        <f t="shared" si="69"/>
        <v>12</v>
      </c>
      <c r="AW222" s="65">
        <f t="shared" si="75"/>
        <v>0</v>
      </c>
      <c r="AX222" s="23"/>
      <c r="AY222" s="24">
        <f t="shared" ca="1" si="70"/>
        <v>-463</v>
      </c>
      <c r="AZ222" s="66">
        <f t="shared" ca="1" si="71"/>
        <v>0</v>
      </c>
      <c r="BA222" s="24" t="str">
        <f t="shared" ca="1" si="72"/>
        <v/>
      </c>
      <c r="BB222" s="87" t="str">
        <f t="shared" si="73"/>
        <v/>
      </c>
    </row>
    <row r="223" spans="1:54" ht="15" x14ac:dyDescent="0.2">
      <c r="A223" s="7">
        <v>222</v>
      </c>
      <c r="B223" s="149" t="s">
        <v>4018</v>
      </c>
      <c r="C223" s="149" t="s">
        <v>3905</v>
      </c>
      <c r="D223" s="149" t="s">
        <v>4019</v>
      </c>
      <c r="E223" s="149" t="s">
        <v>325</v>
      </c>
      <c r="F223" s="158">
        <v>45638</v>
      </c>
      <c r="G223" s="149" t="s">
        <v>5347</v>
      </c>
      <c r="H223" s="149" t="s">
        <v>4020</v>
      </c>
      <c r="I223" s="149" t="s">
        <v>107</v>
      </c>
      <c r="J223" s="158">
        <v>45638</v>
      </c>
      <c r="K223" s="158" t="s">
        <v>5347</v>
      </c>
      <c r="L223" s="149" t="s">
        <v>5347</v>
      </c>
      <c r="M223" s="158">
        <v>45639</v>
      </c>
      <c r="N223" s="159">
        <v>0</v>
      </c>
      <c r="O223" s="159">
        <v>0</v>
      </c>
      <c r="P223" s="149" t="s">
        <v>5347</v>
      </c>
      <c r="Q223" s="160">
        <v>15</v>
      </c>
      <c r="R223" s="160">
        <v>15</v>
      </c>
      <c r="S223" s="160">
        <v>15</v>
      </c>
      <c r="T223" s="160">
        <v>0</v>
      </c>
      <c r="U223" s="161">
        <v>0</v>
      </c>
      <c r="V223" s="161">
        <v>0</v>
      </c>
      <c r="W223" s="149" t="s">
        <v>19</v>
      </c>
      <c r="X223" s="149" t="s">
        <v>5348</v>
      </c>
      <c r="Y223" s="149" t="s">
        <v>5347</v>
      </c>
      <c r="Z223" s="149" t="s">
        <v>386</v>
      </c>
      <c r="AA223" s="149" t="s">
        <v>5347</v>
      </c>
      <c r="AB223" s="149" t="s">
        <v>4021</v>
      </c>
      <c r="AC223" s="149" t="s">
        <v>5347</v>
      </c>
      <c r="AD223" s="159">
        <v>0</v>
      </c>
      <c r="AE223" s="185">
        <v>0</v>
      </c>
      <c r="AG223" t="s">
        <v>2543</v>
      </c>
      <c r="AH223" s="46">
        <f t="shared" si="57"/>
        <v>1</v>
      </c>
      <c r="AI223" s="46" t="str">
        <f t="shared" si="58"/>
        <v>-</v>
      </c>
      <c r="AJ223" s="12"/>
      <c r="AK223" s="41" t="str">
        <f t="shared" si="59"/>
        <v>YES</v>
      </c>
      <c r="AL223" s="38">
        <f t="shared" si="60"/>
        <v>15</v>
      </c>
      <c r="AM223" s="26" t="str">
        <f t="shared" si="61"/>
        <v/>
      </c>
      <c r="AN223" s="89" t="str">
        <f t="shared" si="62"/>
        <v/>
      </c>
      <c r="AO223" s="35">
        <f t="shared" si="63"/>
        <v>0</v>
      </c>
      <c r="AP223" s="26" t="str">
        <f t="shared" si="64"/>
        <v>X</v>
      </c>
      <c r="AQ223" s="28">
        <f t="shared" si="74"/>
        <v>1</v>
      </c>
      <c r="AR223" s="25" t="str">
        <f t="shared" si="65"/>
        <v/>
      </c>
      <c r="AS223" s="25" t="str">
        <f t="shared" si="66"/>
        <v/>
      </c>
      <c r="AT223" s="25" t="str">
        <f t="shared" si="67"/>
        <v/>
      </c>
      <c r="AU223" s="25" t="str">
        <f t="shared" si="68"/>
        <v/>
      </c>
      <c r="AV223" s="25">
        <f t="shared" si="69"/>
        <v>12</v>
      </c>
      <c r="AW223" s="65">
        <f t="shared" si="75"/>
        <v>0</v>
      </c>
      <c r="AX223" s="23"/>
      <c r="AY223" s="24">
        <f t="shared" ca="1" si="70"/>
        <v>-496</v>
      </c>
      <c r="AZ223" s="66">
        <f t="shared" ca="1" si="71"/>
        <v>0</v>
      </c>
      <c r="BA223" s="24" t="str">
        <f t="shared" ca="1" si="72"/>
        <v/>
      </c>
      <c r="BB223" s="87" t="str">
        <f t="shared" si="73"/>
        <v/>
      </c>
    </row>
    <row r="224" spans="1:54" ht="15" x14ac:dyDescent="0.2">
      <c r="A224" s="7">
        <v>223</v>
      </c>
      <c r="B224" s="149" t="s">
        <v>3573</v>
      </c>
      <c r="C224" s="149" t="s">
        <v>3574</v>
      </c>
      <c r="D224" s="149" t="s">
        <v>4022</v>
      </c>
      <c r="E224" s="149" t="s">
        <v>325</v>
      </c>
      <c r="F224" s="158">
        <v>45638</v>
      </c>
      <c r="G224" s="149" t="s">
        <v>5347</v>
      </c>
      <c r="H224" s="149" t="s">
        <v>4023</v>
      </c>
      <c r="I224" s="149" t="s">
        <v>122</v>
      </c>
      <c r="J224" s="158">
        <v>45638</v>
      </c>
      <c r="K224" s="158" t="s">
        <v>5347</v>
      </c>
      <c r="L224" s="149" t="s">
        <v>5347</v>
      </c>
      <c r="M224" s="158">
        <v>45639</v>
      </c>
      <c r="N224" s="159">
        <v>0</v>
      </c>
      <c r="O224" s="159">
        <v>0</v>
      </c>
      <c r="P224" s="149" t="s">
        <v>5347</v>
      </c>
      <c r="Q224" s="160">
        <v>1</v>
      </c>
      <c r="R224" s="160">
        <v>1</v>
      </c>
      <c r="S224" s="160">
        <v>1</v>
      </c>
      <c r="T224" s="160">
        <v>0</v>
      </c>
      <c r="U224" s="161">
        <v>0</v>
      </c>
      <c r="V224" s="161">
        <v>0</v>
      </c>
      <c r="W224" s="149" t="s">
        <v>19</v>
      </c>
      <c r="X224" s="149" t="s">
        <v>5348</v>
      </c>
      <c r="Y224" s="149" t="s">
        <v>5347</v>
      </c>
      <c r="Z224" s="149" t="s">
        <v>386</v>
      </c>
      <c r="AA224" s="149" t="s">
        <v>5347</v>
      </c>
      <c r="AB224" s="149" t="s">
        <v>3581</v>
      </c>
      <c r="AC224" s="149" t="s">
        <v>5347</v>
      </c>
      <c r="AD224" s="159">
        <v>0</v>
      </c>
      <c r="AE224" s="185">
        <v>0</v>
      </c>
      <c r="AG224" t="s">
        <v>960</v>
      </c>
      <c r="AH224" s="46">
        <f t="shared" si="57"/>
        <v>1</v>
      </c>
      <c r="AI224" s="46" t="str">
        <f t="shared" si="58"/>
        <v>-</v>
      </c>
      <c r="AJ224" s="12"/>
      <c r="AK224" s="41" t="str">
        <f t="shared" si="59"/>
        <v>YES</v>
      </c>
      <c r="AL224" s="38">
        <f t="shared" si="60"/>
        <v>1</v>
      </c>
      <c r="AM224" s="26" t="str">
        <f t="shared" si="61"/>
        <v/>
      </c>
      <c r="AN224" s="89" t="str">
        <f t="shared" si="62"/>
        <v/>
      </c>
      <c r="AO224" s="35">
        <f t="shared" si="63"/>
        <v>0</v>
      </c>
      <c r="AP224" s="26" t="str">
        <f t="shared" si="64"/>
        <v>X</v>
      </c>
      <c r="AQ224" s="28">
        <f t="shared" si="74"/>
        <v>1</v>
      </c>
      <c r="AR224" s="25" t="str">
        <f t="shared" si="65"/>
        <v/>
      </c>
      <c r="AS224" s="25" t="str">
        <f t="shared" si="66"/>
        <v/>
      </c>
      <c r="AT224" s="25" t="str">
        <f t="shared" si="67"/>
        <v/>
      </c>
      <c r="AU224" s="25" t="str">
        <f t="shared" si="68"/>
        <v/>
      </c>
      <c r="AV224" s="25">
        <f t="shared" si="69"/>
        <v>12</v>
      </c>
      <c r="AW224" s="65">
        <f t="shared" si="75"/>
        <v>0</v>
      </c>
      <c r="AX224" s="23"/>
      <c r="AY224" s="24">
        <f t="shared" ca="1" si="70"/>
        <v>-496</v>
      </c>
      <c r="AZ224" s="66">
        <f t="shared" ca="1" si="71"/>
        <v>0</v>
      </c>
      <c r="BA224" s="24" t="str">
        <f t="shared" ca="1" si="72"/>
        <v/>
      </c>
      <c r="BB224" s="87" t="str">
        <f t="shared" si="73"/>
        <v/>
      </c>
    </row>
    <row r="225" spans="1:54" ht="15" x14ac:dyDescent="0.2">
      <c r="A225" s="7">
        <v>224</v>
      </c>
      <c r="B225" s="149" t="s">
        <v>3720</v>
      </c>
      <c r="C225" s="149" t="s">
        <v>3784</v>
      </c>
      <c r="D225" s="149" t="s">
        <v>4022</v>
      </c>
      <c r="E225" s="149" t="s">
        <v>326</v>
      </c>
      <c r="F225" s="158">
        <v>45638</v>
      </c>
      <c r="G225" s="149" t="s">
        <v>5347</v>
      </c>
      <c r="H225" s="149" t="s">
        <v>4023</v>
      </c>
      <c r="I225" s="149" t="s">
        <v>118</v>
      </c>
      <c r="J225" s="158">
        <v>45638</v>
      </c>
      <c r="K225" s="158" t="s">
        <v>5347</v>
      </c>
      <c r="L225" s="149" t="s">
        <v>5347</v>
      </c>
      <c r="M225" s="158">
        <v>45639</v>
      </c>
      <c r="N225" s="159">
        <v>0</v>
      </c>
      <c r="O225" s="159">
        <v>0</v>
      </c>
      <c r="P225" s="149" t="s">
        <v>5347</v>
      </c>
      <c r="Q225" s="160">
        <v>3</v>
      </c>
      <c r="R225" s="160">
        <v>3</v>
      </c>
      <c r="S225" s="160">
        <v>3</v>
      </c>
      <c r="T225" s="160">
        <v>0</v>
      </c>
      <c r="U225" s="161">
        <v>0</v>
      </c>
      <c r="V225" s="161">
        <v>0</v>
      </c>
      <c r="W225" s="149" t="s">
        <v>19</v>
      </c>
      <c r="X225" s="149" t="s">
        <v>5348</v>
      </c>
      <c r="Y225" s="149" t="s">
        <v>5347</v>
      </c>
      <c r="Z225" s="149" t="s">
        <v>386</v>
      </c>
      <c r="AA225" s="149" t="s">
        <v>5347</v>
      </c>
      <c r="AB225" s="149" t="s">
        <v>3785</v>
      </c>
      <c r="AC225" s="149" t="s">
        <v>5347</v>
      </c>
      <c r="AD225" s="159">
        <v>0</v>
      </c>
      <c r="AE225" s="185">
        <v>0</v>
      </c>
      <c r="AG225" t="s">
        <v>960</v>
      </c>
      <c r="AH225" s="46">
        <f t="shared" si="57"/>
        <v>1</v>
      </c>
      <c r="AI225" s="46" t="str">
        <f t="shared" si="58"/>
        <v>-</v>
      </c>
      <c r="AJ225" s="12"/>
      <c r="AK225" s="41" t="str">
        <f t="shared" si="59"/>
        <v>YES</v>
      </c>
      <c r="AL225" s="38">
        <f t="shared" si="60"/>
        <v>3</v>
      </c>
      <c r="AM225" s="26" t="str">
        <f t="shared" si="61"/>
        <v/>
      </c>
      <c r="AN225" s="89" t="str">
        <f t="shared" si="62"/>
        <v/>
      </c>
      <c r="AO225" s="35">
        <f t="shared" si="63"/>
        <v>0</v>
      </c>
      <c r="AP225" s="26" t="str">
        <f t="shared" si="64"/>
        <v>X</v>
      </c>
      <c r="AQ225" s="28">
        <f t="shared" si="74"/>
        <v>1</v>
      </c>
      <c r="AR225" s="25" t="str">
        <f t="shared" si="65"/>
        <v/>
      </c>
      <c r="AS225" s="25" t="str">
        <f t="shared" si="66"/>
        <v/>
      </c>
      <c r="AT225" s="25" t="str">
        <f t="shared" si="67"/>
        <v/>
      </c>
      <c r="AU225" s="25" t="str">
        <f t="shared" si="68"/>
        <v/>
      </c>
      <c r="AV225" s="25">
        <f t="shared" si="69"/>
        <v>12</v>
      </c>
      <c r="AW225" s="65">
        <f t="shared" si="75"/>
        <v>0</v>
      </c>
      <c r="AX225" s="23"/>
      <c r="AY225" s="24">
        <f t="shared" ca="1" si="70"/>
        <v>-496</v>
      </c>
      <c r="AZ225" s="66">
        <f t="shared" ca="1" si="71"/>
        <v>0</v>
      </c>
      <c r="BA225" s="24" t="str">
        <f t="shared" ca="1" si="72"/>
        <v/>
      </c>
      <c r="BB225" s="87" t="str">
        <f t="shared" si="73"/>
        <v/>
      </c>
    </row>
    <row r="226" spans="1:54" ht="15" x14ac:dyDescent="0.2">
      <c r="A226" s="7">
        <v>225</v>
      </c>
      <c r="B226" s="149" t="s">
        <v>788</v>
      </c>
      <c r="C226" s="149" t="s">
        <v>4024</v>
      </c>
      <c r="D226" s="149" t="s">
        <v>4022</v>
      </c>
      <c r="E226" s="149" t="s">
        <v>329</v>
      </c>
      <c r="F226" s="158">
        <v>45638</v>
      </c>
      <c r="G226" s="149" t="s">
        <v>5347</v>
      </c>
      <c r="H226" s="149" t="s">
        <v>4023</v>
      </c>
      <c r="I226" s="149" t="s">
        <v>115</v>
      </c>
      <c r="J226" s="158">
        <v>45638</v>
      </c>
      <c r="K226" s="158" t="s">
        <v>5347</v>
      </c>
      <c r="L226" s="149" t="s">
        <v>5347</v>
      </c>
      <c r="M226" s="158">
        <v>45639</v>
      </c>
      <c r="N226" s="159">
        <v>0</v>
      </c>
      <c r="O226" s="159">
        <v>0</v>
      </c>
      <c r="P226" s="149" t="s">
        <v>5347</v>
      </c>
      <c r="Q226" s="160">
        <v>400</v>
      </c>
      <c r="R226" s="160">
        <v>400</v>
      </c>
      <c r="S226" s="160">
        <v>400</v>
      </c>
      <c r="T226" s="160">
        <v>0</v>
      </c>
      <c r="U226" s="161">
        <v>0</v>
      </c>
      <c r="V226" s="161">
        <v>0</v>
      </c>
      <c r="W226" s="149" t="s">
        <v>19</v>
      </c>
      <c r="X226" s="149" t="s">
        <v>5348</v>
      </c>
      <c r="Y226" s="149" t="s">
        <v>5347</v>
      </c>
      <c r="Z226" s="149" t="s">
        <v>386</v>
      </c>
      <c r="AA226" s="149" t="s">
        <v>5347</v>
      </c>
      <c r="AB226" s="149" t="s">
        <v>4025</v>
      </c>
      <c r="AC226" s="149" t="s">
        <v>5347</v>
      </c>
      <c r="AD226" s="159">
        <v>0</v>
      </c>
      <c r="AE226" s="185">
        <v>0</v>
      </c>
      <c r="AG226" t="s">
        <v>960</v>
      </c>
      <c r="AH226" s="46">
        <f t="shared" si="57"/>
        <v>1</v>
      </c>
      <c r="AI226" s="46" t="str">
        <f t="shared" si="58"/>
        <v>-</v>
      </c>
      <c r="AJ226" s="12"/>
      <c r="AK226" s="41" t="str">
        <f t="shared" si="59"/>
        <v>YES</v>
      </c>
      <c r="AL226" s="38">
        <f t="shared" si="60"/>
        <v>400</v>
      </c>
      <c r="AM226" s="26" t="str">
        <f t="shared" si="61"/>
        <v/>
      </c>
      <c r="AN226" s="89" t="str">
        <f t="shared" si="62"/>
        <v/>
      </c>
      <c r="AO226" s="35">
        <f t="shared" si="63"/>
        <v>0</v>
      </c>
      <c r="AP226" s="26" t="str">
        <f t="shared" si="64"/>
        <v>X</v>
      </c>
      <c r="AQ226" s="28">
        <f t="shared" si="74"/>
        <v>1</v>
      </c>
      <c r="AR226" s="25" t="str">
        <f t="shared" si="65"/>
        <v/>
      </c>
      <c r="AS226" s="25" t="str">
        <f t="shared" si="66"/>
        <v/>
      </c>
      <c r="AT226" s="25" t="str">
        <f t="shared" si="67"/>
        <v/>
      </c>
      <c r="AU226" s="25" t="str">
        <f t="shared" si="68"/>
        <v/>
      </c>
      <c r="AV226" s="25">
        <f t="shared" si="69"/>
        <v>12</v>
      </c>
      <c r="AW226" s="65">
        <f t="shared" si="75"/>
        <v>0</v>
      </c>
      <c r="AX226" s="23"/>
      <c r="AY226" s="24">
        <f t="shared" ca="1" si="70"/>
        <v>-496</v>
      </c>
      <c r="AZ226" s="66">
        <f t="shared" ca="1" si="71"/>
        <v>0</v>
      </c>
      <c r="BA226" s="24" t="str">
        <f t="shared" ca="1" si="72"/>
        <v/>
      </c>
      <c r="BB226" s="87" t="str">
        <f t="shared" si="73"/>
        <v/>
      </c>
    </row>
    <row r="227" spans="1:54" ht="15" x14ac:dyDescent="0.2">
      <c r="A227" s="7">
        <v>226</v>
      </c>
      <c r="B227" s="149" t="s">
        <v>788</v>
      </c>
      <c r="C227" s="149" t="s">
        <v>3423</v>
      </c>
      <c r="D227" s="149" t="s">
        <v>4022</v>
      </c>
      <c r="E227" s="149" t="s">
        <v>327</v>
      </c>
      <c r="F227" s="158">
        <v>45638</v>
      </c>
      <c r="G227" s="149" t="s">
        <v>5347</v>
      </c>
      <c r="H227" s="149" t="s">
        <v>4023</v>
      </c>
      <c r="I227" s="149" t="s">
        <v>106</v>
      </c>
      <c r="J227" s="158">
        <v>45638</v>
      </c>
      <c r="K227" s="158" t="s">
        <v>5347</v>
      </c>
      <c r="L227" s="149" t="s">
        <v>5347</v>
      </c>
      <c r="M227" s="158">
        <v>45639</v>
      </c>
      <c r="N227" s="159">
        <v>0</v>
      </c>
      <c r="O227" s="159">
        <v>0</v>
      </c>
      <c r="P227" s="149" t="s">
        <v>5347</v>
      </c>
      <c r="Q227" s="160">
        <v>200</v>
      </c>
      <c r="R227" s="160">
        <v>200</v>
      </c>
      <c r="S227" s="160">
        <v>200</v>
      </c>
      <c r="T227" s="160">
        <v>0</v>
      </c>
      <c r="U227" s="161">
        <v>0</v>
      </c>
      <c r="V227" s="161">
        <v>0</v>
      </c>
      <c r="W227" s="149" t="s">
        <v>19</v>
      </c>
      <c r="X227" s="149" t="s">
        <v>5348</v>
      </c>
      <c r="Y227" s="149" t="s">
        <v>5347</v>
      </c>
      <c r="Z227" s="149" t="s">
        <v>386</v>
      </c>
      <c r="AA227" s="149" t="s">
        <v>5347</v>
      </c>
      <c r="AB227" s="149" t="s">
        <v>3426</v>
      </c>
      <c r="AC227" s="149" t="s">
        <v>5347</v>
      </c>
      <c r="AD227" s="159">
        <v>0</v>
      </c>
      <c r="AE227" s="185">
        <v>0</v>
      </c>
      <c r="AG227" t="s">
        <v>960</v>
      </c>
      <c r="AH227" s="46">
        <f t="shared" si="57"/>
        <v>1</v>
      </c>
      <c r="AI227" s="46" t="str">
        <f t="shared" si="58"/>
        <v>-</v>
      </c>
      <c r="AJ227" s="12"/>
      <c r="AK227" s="41" t="str">
        <f t="shared" si="59"/>
        <v>YES</v>
      </c>
      <c r="AL227" s="38">
        <f t="shared" si="60"/>
        <v>200</v>
      </c>
      <c r="AM227" s="26" t="str">
        <f t="shared" si="61"/>
        <v/>
      </c>
      <c r="AN227" s="89" t="str">
        <f t="shared" si="62"/>
        <v/>
      </c>
      <c r="AO227" s="35">
        <f t="shared" si="63"/>
        <v>0</v>
      </c>
      <c r="AP227" s="26" t="str">
        <f t="shared" si="64"/>
        <v>X</v>
      </c>
      <c r="AQ227" s="28">
        <f t="shared" si="74"/>
        <v>1</v>
      </c>
      <c r="AR227" s="25" t="str">
        <f t="shared" si="65"/>
        <v/>
      </c>
      <c r="AS227" s="25" t="str">
        <f t="shared" si="66"/>
        <v/>
      </c>
      <c r="AT227" s="25" t="str">
        <f t="shared" si="67"/>
        <v/>
      </c>
      <c r="AU227" s="25" t="str">
        <f t="shared" si="68"/>
        <v/>
      </c>
      <c r="AV227" s="25">
        <f t="shared" si="69"/>
        <v>12</v>
      </c>
      <c r="AW227" s="65">
        <f t="shared" si="75"/>
        <v>0</v>
      </c>
      <c r="AX227" s="23"/>
      <c r="AY227" s="24">
        <f t="shared" ca="1" si="70"/>
        <v>-496</v>
      </c>
      <c r="AZ227" s="66">
        <f t="shared" ca="1" si="71"/>
        <v>0</v>
      </c>
      <c r="BA227" s="24" t="str">
        <f t="shared" ca="1" si="72"/>
        <v/>
      </c>
      <c r="BB227" s="87" t="str">
        <f t="shared" si="73"/>
        <v/>
      </c>
    </row>
    <row r="228" spans="1:54" ht="15" x14ac:dyDescent="0.2">
      <c r="A228" s="7">
        <v>227</v>
      </c>
      <c r="B228" s="149" t="s">
        <v>822</v>
      </c>
      <c r="C228" s="149" t="s">
        <v>829</v>
      </c>
      <c r="D228" s="149" t="s">
        <v>4026</v>
      </c>
      <c r="E228" s="149" t="s">
        <v>325</v>
      </c>
      <c r="F228" s="158">
        <v>45639</v>
      </c>
      <c r="G228" s="149" t="s">
        <v>5347</v>
      </c>
      <c r="H228" s="149" t="s">
        <v>4027</v>
      </c>
      <c r="I228" s="149" t="s">
        <v>185</v>
      </c>
      <c r="J228" s="158">
        <v>45638</v>
      </c>
      <c r="K228" s="158" t="s">
        <v>5347</v>
      </c>
      <c r="L228" s="149" t="s">
        <v>5347</v>
      </c>
      <c r="M228" s="158">
        <v>45640</v>
      </c>
      <c r="N228" s="159">
        <v>0</v>
      </c>
      <c r="O228" s="159">
        <v>0</v>
      </c>
      <c r="P228" s="149" t="s">
        <v>5347</v>
      </c>
      <c r="Q228" s="160">
        <v>1</v>
      </c>
      <c r="R228" s="160">
        <v>1</v>
      </c>
      <c r="S228" s="160">
        <v>1</v>
      </c>
      <c r="T228" s="160">
        <v>0</v>
      </c>
      <c r="U228" s="161">
        <v>0</v>
      </c>
      <c r="V228" s="161">
        <v>0</v>
      </c>
      <c r="W228" s="149" t="s">
        <v>19</v>
      </c>
      <c r="X228" s="149" t="s">
        <v>5348</v>
      </c>
      <c r="Y228" s="149" t="s">
        <v>5347</v>
      </c>
      <c r="Z228" s="149" t="s">
        <v>386</v>
      </c>
      <c r="AA228" s="149" t="s">
        <v>5347</v>
      </c>
      <c r="AB228" s="149" t="s">
        <v>840</v>
      </c>
      <c r="AC228" s="149" t="s">
        <v>5347</v>
      </c>
      <c r="AD228" s="159">
        <v>0</v>
      </c>
      <c r="AE228" s="185">
        <v>0</v>
      </c>
      <c r="AG228" t="s">
        <v>960</v>
      </c>
      <c r="AH228" s="46">
        <f t="shared" si="57"/>
        <v>2</v>
      </c>
      <c r="AI228" s="46" t="str">
        <f t="shared" si="58"/>
        <v>-</v>
      </c>
      <c r="AJ228" s="12"/>
      <c r="AK228" s="41" t="str">
        <f t="shared" si="59"/>
        <v>YES</v>
      </c>
      <c r="AL228" s="38">
        <f t="shared" si="60"/>
        <v>1</v>
      </c>
      <c r="AM228" s="26" t="str">
        <f t="shared" si="61"/>
        <v/>
      </c>
      <c r="AN228" s="89" t="str">
        <f t="shared" si="62"/>
        <v/>
      </c>
      <c r="AO228" s="35">
        <f t="shared" si="63"/>
        <v>0</v>
      </c>
      <c r="AP228" s="26" t="str">
        <f t="shared" si="64"/>
        <v>X</v>
      </c>
      <c r="AQ228" s="28">
        <f t="shared" si="74"/>
        <v>1</v>
      </c>
      <c r="AR228" s="25" t="str">
        <f t="shared" si="65"/>
        <v/>
      </c>
      <c r="AS228" s="25" t="str">
        <f t="shared" si="66"/>
        <v/>
      </c>
      <c r="AT228" s="25" t="str">
        <f t="shared" si="67"/>
        <v/>
      </c>
      <c r="AU228" s="25" t="str">
        <f t="shared" si="68"/>
        <v/>
      </c>
      <c r="AV228" s="25">
        <f t="shared" si="69"/>
        <v>12</v>
      </c>
      <c r="AW228" s="65">
        <f t="shared" si="75"/>
        <v>0</v>
      </c>
      <c r="AX228" s="23"/>
      <c r="AY228" s="24">
        <f t="shared" ca="1" si="70"/>
        <v>-495</v>
      </c>
      <c r="AZ228" s="66">
        <f t="shared" ca="1" si="71"/>
        <v>0</v>
      </c>
      <c r="BA228" s="24" t="str">
        <f t="shared" ca="1" si="72"/>
        <v/>
      </c>
      <c r="BB228" s="87" t="str">
        <f t="shared" si="73"/>
        <v/>
      </c>
    </row>
    <row r="229" spans="1:54" ht="15" x14ac:dyDescent="0.2">
      <c r="A229" s="7">
        <v>228</v>
      </c>
      <c r="B229" s="149" t="s">
        <v>4028</v>
      </c>
      <c r="C229" s="149" t="s">
        <v>4029</v>
      </c>
      <c r="D229" s="149" t="s">
        <v>4030</v>
      </c>
      <c r="E229" s="149" t="s">
        <v>325</v>
      </c>
      <c r="F229" s="158">
        <v>45642</v>
      </c>
      <c r="G229" s="149" t="s">
        <v>5347</v>
      </c>
      <c r="H229" s="149" t="s">
        <v>4084</v>
      </c>
      <c r="I229" s="149" t="s">
        <v>17</v>
      </c>
      <c r="J229" s="158">
        <v>45659</v>
      </c>
      <c r="K229" s="158">
        <v>45665</v>
      </c>
      <c r="L229" s="149" t="s">
        <v>5347</v>
      </c>
      <c r="M229" s="158">
        <v>45674</v>
      </c>
      <c r="N229" s="159">
        <v>30</v>
      </c>
      <c r="O229" s="159">
        <v>8</v>
      </c>
      <c r="P229" s="149" t="s">
        <v>16</v>
      </c>
      <c r="Q229" s="160">
        <v>1</v>
      </c>
      <c r="R229" s="160">
        <v>1</v>
      </c>
      <c r="S229" s="160">
        <v>1</v>
      </c>
      <c r="T229" s="160">
        <v>0</v>
      </c>
      <c r="U229" s="161">
        <v>0</v>
      </c>
      <c r="V229" s="161">
        <v>0</v>
      </c>
      <c r="W229" s="149" t="s">
        <v>19</v>
      </c>
      <c r="X229" s="149" t="s">
        <v>5348</v>
      </c>
      <c r="Y229" s="149" t="s">
        <v>5347</v>
      </c>
      <c r="Z229" s="149" t="s">
        <v>4085</v>
      </c>
      <c r="AA229" s="149" t="s">
        <v>748</v>
      </c>
      <c r="AB229" s="149" t="s">
        <v>4028</v>
      </c>
      <c r="AC229" s="149" t="s">
        <v>5347</v>
      </c>
      <c r="AD229" s="159">
        <v>0</v>
      </c>
      <c r="AE229" s="185">
        <v>0</v>
      </c>
      <c r="AG229" t="s">
        <v>960</v>
      </c>
      <c r="AH229" s="46">
        <f t="shared" si="57"/>
        <v>15</v>
      </c>
      <c r="AI229" s="46" t="str">
        <f t="shared" si="58"/>
        <v>-</v>
      </c>
      <c r="AJ229" s="12"/>
      <c r="AK229" s="41" t="str">
        <f t="shared" si="59"/>
        <v>YES</v>
      </c>
      <c r="AL229" s="38">
        <f t="shared" si="60"/>
        <v>1</v>
      </c>
      <c r="AM229" s="26" t="str">
        <f t="shared" si="61"/>
        <v/>
      </c>
      <c r="AN229" s="89" t="str">
        <f t="shared" si="62"/>
        <v/>
      </c>
      <c r="AO229" s="35">
        <f t="shared" si="63"/>
        <v>0</v>
      </c>
      <c r="AP229" s="26" t="str">
        <f t="shared" si="64"/>
        <v>X</v>
      </c>
      <c r="AQ229" s="28">
        <f t="shared" si="74"/>
        <v>1</v>
      </c>
      <c r="AR229" s="25" t="str">
        <f t="shared" si="65"/>
        <v/>
      </c>
      <c r="AS229" s="25" t="str">
        <f t="shared" si="66"/>
        <v/>
      </c>
      <c r="AT229" s="25" t="str">
        <f t="shared" si="67"/>
        <v/>
      </c>
      <c r="AU229" s="25" t="str">
        <f t="shared" si="68"/>
        <v/>
      </c>
      <c r="AV229" s="25">
        <f t="shared" si="69"/>
        <v>12</v>
      </c>
      <c r="AW229" s="65">
        <f t="shared" si="75"/>
        <v>0</v>
      </c>
      <c r="AX229" s="23"/>
      <c r="AY229" s="24">
        <f t="shared" ca="1" si="70"/>
        <v>-461</v>
      </c>
      <c r="AZ229" s="66">
        <f t="shared" ca="1" si="71"/>
        <v>0</v>
      </c>
      <c r="BA229" s="24" t="str">
        <f t="shared" ca="1" si="72"/>
        <v/>
      </c>
      <c r="BB229" s="87" t="str">
        <f t="shared" si="73"/>
        <v/>
      </c>
    </row>
    <row r="230" spans="1:54" ht="15" x14ac:dyDescent="0.2">
      <c r="A230" s="7">
        <v>229</v>
      </c>
      <c r="B230" s="149" t="s">
        <v>3588</v>
      </c>
      <c r="C230" s="149" t="s">
        <v>4031</v>
      </c>
      <c r="D230" s="149" t="s">
        <v>4032</v>
      </c>
      <c r="E230" s="149" t="s">
        <v>325</v>
      </c>
      <c r="F230" s="158">
        <v>45643</v>
      </c>
      <c r="G230" s="149" t="s">
        <v>5347</v>
      </c>
      <c r="H230" s="149" t="s">
        <v>4033</v>
      </c>
      <c r="I230" s="149" t="s">
        <v>24</v>
      </c>
      <c r="J230" s="158">
        <v>45643</v>
      </c>
      <c r="K230" s="158" t="s">
        <v>5347</v>
      </c>
      <c r="L230" s="149" t="s">
        <v>5347</v>
      </c>
      <c r="M230" s="158">
        <v>45644</v>
      </c>
      <c r="N230" s="159">
        <v>0</v>
      </c>
      <c r="O230" s="159">
        <v>0</v>
      </c>
      <c r="P230" s="149" t="s">
        <v>5347</v>
      </c>
      <c r="Q230" s="160">
        <v>4</v>
      </c>
      <c r="R230" s="160">
        <v>4</v>
      </c>
      <c r="S230" s="160">
        <v>4</v>
      </c>
      <c r="T230" s="160">
        <v>0</v>
      </c>
      <c r="U230" s="161">
        <v>0</v>
      </c>
      <c r="V230" s="161">
        <v>0</v>
      </c>
      <c r="W230" s="149" t="s">
        <v>19</v>
      </c>
      <c r="X230" s="149" t="s">
        <v>5348</v>
      </c>
      <c r="Y230" s="149" t="s">
        <v>5347</v>
      </c>
      <c r="Z230" s="149" t="s">
        <v>386</v>
      </c>
      <c r="AA230" s="149" t="s">
        <v>5347</v>
      </c>
      <c r="AB230" s="149" t="s">
        <v>4034</v>
      </c>
      <c r="AC230" s="149" t="s">
        <v>5347</v>
      </c>
      <c r="AD230" s="159">
        <v>0</v>
      </c>
      <c r="AE230" s="185">
        <v>0</v>
      </c>
      <c r="AG230" t="s">
        <v>2543</v>
      </c>
      <c r="AH230" s="46">
        <f t="shared" si="57"/>
        <v>1</v>
      </c>
      <c r="AI230" s="46" t="str">
        <f t="shared" si="58"/>
        <v>-</v>
      </c>
      <c r="AJ230" s="12"/>
      <c r="AK230" s="41" t="str">
        <f t="shared" si="59"/>
        <v>YES</v>
      </c>
      <c r="AL230" s="38">
        <f t="shared" si="60"/>
        <v>4</v>
      </c>
      <c r="AM230" s="26" t="str">
        <f t="shared" si="61"/>
        <v/>
      </c>
      <c r="AN230" s="89" t="str">
        <f t="shared" si="62"/>
        <v/>
      </c>
      <c r="AO230" s="35">
        <f t="shared" si="63"/>
        <v>0</v>
      </c>
      <c r="AP230" s="26" t="str">
        <f t="shared" si="64"/>
        <v>X</v>
      </c>
      <c r="AQ230" s="28">
        <f t="shared" si="74"/>
        <v>1</v>
      </c>
      <c r="AR230" s="25" t="str">
        <f t="shared" si="65"/>
        <v/>
      </c>
      <c r="AS230" s="25" t="str">
        <f t="shared" si="66"/>
        <v/>
      </c>
      <c r="AT230" s="25" t="str">
        <f t="shared" si="67"/>
        <v/>
      </c>
      <c r="AU230" s="25" t="str">
        <f t="shared" si="68"/>
        <v/>
      </c>
      <c r="AV230" s="25">
        <f t="shared" si="69"/>
        <v>12</v>
      </c>
      <c r="AW230" s="65">
        <f t="shared" si="75"/>
        <v>0</v>
      </c>
      <c r="AX230" s="23"/>
      <c r="AY230" s="24">
        <f t="shared" ca="1" si="70"/>
        <v>-491</v>
      </c>
      <c r="AZ230" s="66">
        <f t="shared" ca="1" si="71"/>
        <v>0</v>
      </c>
      <c r="BA230" s="24" t="str">
        <f t="shared" ca="1" si="72"/>
        <v/>
      </c>
      <c r="BB230" s="87" t="str">
        <f t="shared" si="73"/>
        <v/>
      </c>
    </row>
    <row r="231" spans="1:54" ht="15" x14ac:dyDescent="0.2">
      <c r="A231" s="7">
        <v>230</v>
      </c>
      <c r="B231" s="149" t="s">
        <v>2941</v>
      </c>
      <c r="C231" s="149" t="s">
        <v>2942</v>
      </c>
      <c r="D231" s="149" t="s">
        <v>4035</v>
      </c>
      <c r="E231" s="149" t="s">
        <v>325</v>
      </c>
      <c r="F231" s="158">
        <v>45643</v>
      </c>
      <c r="G231" s="149" t="s">
        <v>5347</v>
      </c>
      <c r="H231" s="149" t="s">
        <v>4033</v>
      </c>
      <c r="I231" s="149" t="s">
        <v>115</v>
      </c>
      <c r="J231" s="158">
        <v>45643</v>
      </c>
      <c r="K231" s="158" t="s">
        <v>5347</v>
      </c>
      <c r="L231" s="149" t="s">
        <v>5347</v>
      </c>
      <c r="M231" s="158">
        <v>45644</v>
      </c>
      <c r="N231" s="159">
        <v>0</v>
      </c>
      <c r="O231" s="159">
        <v>0</v>
      </c>
      <c r="P231" s="149" t="s">
        <v>5347</v>
      </c>
      <c r="Q231" s="160">
        <v>3</v>
      </c>
      <c r="R231" s="160">
        <v>3</v>
      </c>
      <c r="S231" s="160">
        <v>3</v>
      </c>
      <c r="T231" s="160">
        <v>0</v>
      </c>
      <c r="U231" s="161">
        <v>0</v>
      </c>
      <c r="V231" s="161">
        <v>0</v>
      </c>
      <c r="W231" s="149" t="s">
        <v>19</v>
      </c>
      <c r="X231" s="149" t="s">
        <v>5348</v>
      </c>
      <c r="Y231" s="149" t="s">
        <v>5347</v>
      </c>
      <c r="Z231" s="149" t="s">
        <v>386</v>
      </c>
      <c r="AA231" s="149" t="s">
        <v>5347</v>
      </c>
      <c r="AB231" s="149" t="s">
        <v>4036</v>
      </c>
      <c r="AC231" s="149" t="s">
        <v>5347</v>
      </c>
      <c r="AD231" s="159">
        <v>0</v>
      </c>
      <c r="AE231" s="185">
        <v>0</v>
      </c>
      <c r="AG231" t="s">
        <v>960</v>
      </c>
      <c r="AH231" s="46">
        <f t="shared" si="57"/>
        <v>1</v>
      </c>
      <c r="AI231" s="46" t="str">
        <f t="shared" si="58"/>
        <v>-</v>
      </c>
      <c r="AJ231" s="12"/>
      <c r="AK231" s="41" t="str">
        <f t="shared" si="59"/>
        <v>YES</v>
      </c>
      <c r="AL231" s="38">
        <f t="shared" si="60"/>
        <v>3</v>
      </c>
      <c r="AM231" s="26" t="str">
        <f t="shared" si="61"/>
        <v/>
      </c>
      <c r="AN231" s="89" t="str">
        <f t="shared" si="62"/>
        <v/>
      </c>
      <c r="AO231" s="35">
        <f t="shared" si="63"/>
        <v>0</v>
      </c>
      <c r="AP231" s="26" t="str">
        <f t="shared" si="64"/>
        <v>X</v>
      </c>
      <c r="AQ231" s="28">
        <f t="shared" si="74"/>
        <v>1</v>
      </c>
      <c r="AR231" s="25" t="str">
        <f t="shared" si="65"/>
        <v/>
      </c>
      <c r="AS231" s="25" t="str">
        <f t="shared" si="66"/>
        <v/>
      </c>
      <c r="AT231" s="25" t="str">
        <f t="shared" si="67"/>
        <v/>
      </c>
      <c r="AU231" s="25" t="str">
        <f t="shared" si="68"/>
        <v/>
      </c>
      <c r="AV231" s="25">
        <f t="shared" si="69"/>
        <v>12</v>
      </c>
      <c r="AW231" s="65">
        <f t="shared" si="75"/>
        <v>0</v>
      </c>
      <c r="AX231" s="23"/>
      <c r="AY231" s="24">
        <f t="shared" ca="1" si="70"/>
        <v>-491</v>
      </c>
      <c r="AZ231" s="66">
        <f t="shared" ca="1" si="71"/>
        <v>0</v>
      </c>
      <c r="BA231" s="24" t="str">
        <f t="shared" ca="1" si="72"/>
        <v/>
      </c>
      <c r="BB231" s="87" t="str">
        <f t="shared" si="73"/>
        <v/>
      </c>
    </row>
    <row r="232" spans="1:54" ht="15" x14ac:dyDescent="0.2">
      <c r="A232" s="7">
        <v>231</v>
      </c>
      <c r="B232" s="149" t="s">
        <v>3225</v>
      </c>
      <c r="C232" s="149" t="s">
        <v>3226</v>
      </c>
      <c r="D232" s="149" t="s">
        <v>4037</v>
      </c>
      <c r="E232" s="149" t="s">
        <v>325</v>
      </c>
      <c r="F232" s="158">
        <v>45643</v>
      </c>
      <c r="G232" s="149" t="s">
        <v>5347</v>
      </c>
      <c r="H232" s="149" t="s">
        <v>4086</v>
      </c>
      <c r="I232" s="149" t="s">
        <v>15</v>
      </c>
      <c r="J232" s="158">
        <v>45660</v>
      </c>
      <c r="K232" s="158">
        <v>45667</v>
      </c>
      <c r="L232" s="149" t="s">
        <v>5347</v>
      </c>
      <c r="M232" s="158">
        <v>45674</v>
      </c>
      <c r="N232" s="159">
        <v>30</v>
      </c>
      <c r="O232" s="159">
        <v>8</v>
      </c>
      <c r="P232" s="149" t="s">
        <v>16</v>
      </c>
      <c r="Q232" s="160">
        <v>1</v>
      </c>
      <c r="R232" s="160">
        <v>1</v>
      </c>
      <c r="S232" s="160">
        <v>1</v>
      </c>
      <c r="T232" s="160">
        <v>0</v>
      </c>
      <c r="U232" s="161">
        <v>0</v>
      </c>
      <c r="V232" s="161">
        <v>0</v>
      </c>
      <c r="W232" s="149" t="s">
        <v>19</v>
      </c>
      <c r="X232" s="149" t="s">
        <v>5348</v>
      </c>
      <c r="Y232" s="149" t="s">
        <v>5347</v>
      </c>
      <c r="Z232" s="149" t="s">
        <v>47</v>
      </c>
      <c r="AA232" s="149" t="s">
        <v>748</v>
      </c>
      <c r="AB232" s="149" t="s">
        <v>3225</v>
      </c>
      <c r="AC232" s="149" t="s">
        <v>5347</v>
      </c>
      <c r="AD232" s="159">
        <v>0</v>
      </c>
      <c r="AE232" s="185">
        <v>0</v>
      </c>
      <c r="AG232" t="s">
        <v>960</v>
      </c>
      <c r="AH232" s="46">
        <f t="shared" si="57"/>
        <v>14</v>
      </c>
      <c r="AI232" s="46" t="str">
        <f t="shared" si="58"/>
        <v>-</v>
      </c>
      <c r="AJ232" s="12"/>
      <c r="AK232" s="41" t="str">
        <f t="shared" si="59"/>
        <v>YES</v>
      </c>
      <c r="AL232" s="38">
        <f t="shared" si="60"/>
        <v>1</v>
      </c>
      <c r="AM232" s="26" t="str">
        <f t="shared" si="61"/>
        <v/>
      </c>
      <c r="AN232" s="89" t="str">
        <f t="shared" si="62"/>
        <v/>
      </c>
      <c r="AO232" s="35">
        <f t="shared" si="63"/>
        <v>0</v>
      </c>
      <c r="AP232" s="26" t="str">
        <f t="shared" si="64"/>
        <v>X</v>
      </c>
      <c r="AQ232" s="28">
        <f t="shared" si="74"/>
        <v>1</v>
      </c>
      <c r="AR232" s="25" t="str">
        <f t="shared" si="65"/>
        <v/>
      </c>
      <c r="AS232" s="25" t="str">
        <f t="shared" si="66"/>
        <v/>
      </c>
      <c r="AT232" s="25" t="str">
        <f t="shared" si="67"/>
        <v/>
      </c>
      <c r="AU232" s="25" t="str">
        <f t="shared" si="68"/>
        <v/>
      </c>
      <c r="AV232" s="25">
        <f t="shared" si="69"/>
        <v>12</v>
      </c>
      <c r="AW232" s="65">
        <f t="shared" si="75"/>
        <v>0</v>
      </c>
      <c r="AX232" s="23"/>
      <c r="AY232" s="24">
        <f t="shared" ca="1" si="70"/>
        <v>-461</v>
      </c>
      <c r="AZ232" s="66">
        <f t="shared" ca="1" si="71"/>
        <v>0</v>
      </c>
      <c r="BA232" s="24" t="str">
        <f t="shared" ca="1" si="72"/>
        <v/>
      </c>
      <c r="BB232" s="87" t="str">
        <f t="shared" si="73"/>
        <v/>
      </c>
    </row>
    <row r="233" spans="1:54" ht="15" x14ac:dyDescent="0.2">
      <c r="A233" s="7">
        <v>232</v>
      </c>
      <c r="B233" s="149" t="s">
        <v>3225</v>
      </c>
      <c r="C233" s="149" t="s">
        <v>3226</v>
      </c>
      <c r="D233" s="149" t="s">
        <v>4037</v>
      </c>
      <c r="E233" s="149" t="s">
        <v>326</v>
      </c>
      <c r="F233" s="158">
        <v>45643</v>
      </c>
      <c r="G233" s="149" t="s">
        <v>5347</v>
      </c>
      <c r="H233" s="149" t="s">
        <v>4086</v>
      </c>
      <c r="I233" s="149" t="s">
        <v>17</v>
      </c>
      <c r="J233" s="158">
        <v>45660</v>
      </c>
      <c r="K233" s="158">
        <v>45667</v>
      </c>
      <c r="L233" s="149" t="s">
        <v>5347</v>
      </c>
      <c r="M233" s="158">
        <v>45674</v>
      </c>
      <c r="N233" s="159">
        <v>30</v>
      </c>
      <c r="O233" s="159">
        <v>8</v>
      </c>
      <c r="P233" s="149" t="s">
        <v>16</v>
      </c>
      <c r="Q233" s="160">
        <v>1</v>
      </c>
      <c r="R233" s="160">
        <v>1</v>
      </c>
      <c r="S233" s="160">
        <v>1</v>
      </c>
      <c r="T233" s="160">
        <v>0</v>
      </c>
      <c r="U233" s="161">
        <v>0</v>
      </c>
      <c r="V233" s="161">
        <v>0</v>
      </c>
      <c r="W233" s="149" t="s">
        <v>19</v>
      </c>
      <c r="X233" s="149" t="s">
        <v>5348</v>
      </c>
      <c r="Y233" s="149" t="s">
        <v>5347</v>
      </c>
      <c r="Z233" s="149" t="s">
        <v>47</v>
      </c>
      <c r="AA233" s="149" t="s">
        <v>748</v>
      </c>
      <c r="AB233" s="149" t="s">
        <v>3225</v>
      </c>
      <c r="AC233" s="149" t="s">
        <v>5347</v>
      </c>
      <c r="AD233" s="159">
        <v>0</v>
      </c>
      <c r="AE233" s="185">
        <v>0</v>
      </c>
      <c r="AG233" t="s">
        <v>960</v>
      </c>
      <c r="AH233" s="46">
        <f t="shared" si="57"/>
        <v>14</v>
      </c>
      <c r="AI233" s="46" t="str">
        <f t="shared" si="58"/>
        <v>-</v>
      </c>
      <c r="AJ233" s="12"/>
      <c r="AK233" s="41" t="str">
        <f t="shared" si="59"/>
        <v>YES</v>
      </c>
      <c r="AL233" s="38">
        <f t="shared" si="60"/>
        <v>1</v>
      </c>
      <c r="AM233" s="26" t="str">
        <f t="shared" si="61"/>
        <v/>
      </c>
      <c r="AN233" s="89" t="str">
        <f t="shared" si="62"/>
        <v/>
      </c>
      <c r="AO233" s="35">
        <f t="shared" si="63"/>
        <v>0</v>
      </c>
      <c r="AP233" s="26" t="str">
        <f t="shared" si="64"/>
        <v>X</v>
      </c>
      <c r="AQ233" s="28">
        <f t="shared" si="74"/>
        <v>1</v>
      </c>
      <c r="AR233" s="25" t="str">
        <f t="shared" si="65"/>
        <v/>
      </c>
      <c r="AS233" s="25" t="str">
        <f t="shared" si="66"/>
        <v/>
      </c>
      <c r="AT233" s="25" t="str">
        <f t="shared" si="67"/>
        <v/>
      </c>
      <c r="AU233" s="25" t="str">
        <f t="shared" si="68"/>
        <v/>
      </c>
      <c r="AV233" s="25">
        <f t="shared" si="69"/>
        <v>12</v>
      </c>
      <c r="AW233" s="65">
        <f t="shared" si="75"/>
        <v>0</v>
      </c>
      <c r="AX233" s="23"/>
      <c r="AY233" s="24">
        <f t="shared" ca="1" si="70"/>
        <v>-461</v>
      </c>
      <c r="AZ233" s="66">
        <f t="shared" ca="1" si="71"/>
        <v>0</v>
      </c>
      <c r="BA233" s="24" t="str">
        <f t="shared" ca="1" si="72"/>
        <v/>
      </c>
      <c r="BB233" s="87" t="str">
        <f t="shared" si="73"/>
        <v/>
      </c>
    </row>
    <row r="234" spans="1:54" ht="15" x14ac:dyDescent="0.2">
      <c r="A234" s="7">
        <v>233</v>
      </c>
      <c r="B234" s="149" t="s">
        <v>3225</v>
      </c>
      <c r="C234" s="149" t="s">
        <v>3226</v>
      </c>
      <c r="D234" s="149" t="s">
        <v>4037</v>
      </c>
      <c r="E234" s="149" t="s">
        <v>329</v>
      </c>
      <c r="F234" s="158">
        <v>45643</v>
      </c>
      <c r="G234" s="149" t="s">
        <v>5347</v>
      </c>
      <c r="H234" s="149" t="s">
        <v>4086</v>
      </c>
      <c r="I234" s="149" t="s">
        <v>18</v>
      </c>
      <c r="J234" s="158">
        <v>45660</v>
      </c>
      <c r="K234" s="158">
        <v>45667</v>
      </c>
      <c r="L234" s="149" t="s">
        <v>5347</v>
      </c>
      <c r="M234" s="158">
        <v>45674</v>
      </c>
      <c r="N234" s="159">
        <v>30</v>
      </c>
      <c r="O234" s="159">
        <v>8</v>
      </c>
      <c r="P234" s="149" t="s">
        <v>16</v>
      </c>
      <c r="Q234" s="160">
        <v>1</v>
      </c>
      <c r="R234" s="160">
        <v>1</v>
      </c>
      <c r="S234" s="160">
        <v>1</v>
      </c>
      <c r="T234" s="160">
        <v>0</v>
      </c>
      <c r="U234" s="161">
        <v>0</v>
      </c>
      <c r="V234" s="161">
        <v>0</v>
      </c>
      <c r="W234" s="149" t="s">
        <v>19</v>
      </c>
      <c r="X234" s="149" t="s">
        <v>5348</v>
      </c>
      <c r="Y234" s="149" t="s">
        <v>5347</v>
      </c>
      <c r="Z234" s="149" t="s">
        <v>47</v>
      </c>
      <c r="AA234" s="149" t="s">
        <v>748</v>
      </c>
      <c r="AB234" s="149" t="s">
        <v>3225</v>
      </c>
      <c r="AC234" s="149" t="s">
        <v>5347</v>
      </c>
      <c r="AD234" s="159">
        <v>0</v>
      </c>
      <c r="AE234" s="185">
        <v>0</v>
      </c>
      <c r="AG234" t="s">
        <v>960</v>
      </c>
      <c r="AH234" s="46">
        <f t="shared" si="57"/>
        <v>14</v>
      </c>
      <c r="AI234" s="46" t="str">
        <f t="shared" si="58"/>
        <v>-</v>
      </c>
      <c r="AJ234" s="12"/>
      <c r="AK234" s="41" t="str">
        <f t="shared" si="59"/>
        <v>YES</v>
      </c>
      <c r="AL234" s="38">
        <f t="shared" si="60"/>
        <v>1</v>
      </c>
      <c r="AM234" s="26" t="str">
        <f t="shared" si="61"/>
        <v/>
      </c>
      <c r="AN234" s="89" t="str">
        <f t="shared" si="62"/>
        <v/>
      </c>
      <c r="AO234" s="35">
        <f t="shared" si="63"/>
        <v>0</v>
      </c>
      <c r="AP234" s="26" t="str">
        <f t="shared" si="64"/>
        <v>X</v>
      </c>
      <c r="AQ234" s="28">
        <f t="shared" si="74"/>
        <v>1</v>
      </c>
      <c r="AR234" s="25" t="str">
        <f t="shared" si="65"/>
        <v/>
      </c>
      <c r="AS234" s="25" t="str">
        <f t="shared" si="66"/>
        <v/>
      </c>
      <c r="AT234" s="25" t="str">
        <f t="shared" si="67"/>
        <v/>
      </c>
      <c r="AU234" s="25" t="str">
        <f t="shared" si="68"/>
        <v/>
      </c>
      <c r="AV234" s="25">
        <f t="shared" si="69"/>
        <v>12</v>
      </c>
      <c r="AW234" s="65">
        <f t="shared" si="75"/>
        <v>0</v>
      </c>
      <c r="AX234" s="23"/>
      <c r="AY234" s="24">
        <f t="shared" ca="1" si="70"/>
        <v>-461</v>
      </c>
      <c r="AZ234" s="66">
        <f t="shared" ca="1" si="71"/>
        <v>0</v>
      </c>
      <c r="BA234" s="24" t="str">
        <f t="shared" ca="1" si="72"/>
        <v/>
      </c>
      <c r="BB234" s="87" t="str">
        <f t="shared" si="73"/>
        <v/>
      </c>
    </row>
    <row r="235" spans="1:54" ht="15" x14ac:dyDescent="0.2">
      <c r="A235" s="7">
        <v>234</v>
      </c>
      <c r="B235" s="149" t="s">
        <v>4038</v>
      </c>
      <c r="C235" s="149" t="s">
        <v>4039</v>
      </c>
      <c r="D235" s="149" t="s">
        <v>4040</v>
      </c>
      <c r="E235" s="149" t="s">
        <v>325</v>
      </c>
      <c r="F235" s="158">
        <v>45644</v>
      </c>
      <c r="G235" s="149" t="s">
        <v>5347</v>
      </c>
      <c r="H235" s="149" t="s">
        <v>4033</v>
      </c>
      <c r="I235" s="149" t="s">
        <v>4041</v>
      </c>
      <c r="J235" s="158">
        <v>45643</v>
      </c>
      <c r="K235" s="158" t="s">
        <v>5347</v>
      </c>
      <c r="L235" s="149" t="s">
        <v>5347</v>
      </c>
      <c r="M235" s="158">
        <v>45645</v>
      </c>
      <c r="N235" s="159">
        <v>0</v>
      </c>
      <c r="O235" s="159">
        <v>0</v>
      </c>
      <c r="P235" s="149" t="s">
        <v>5347</v>
      </c>
      <c r="Q235" s="160">
        <v>4</v>
      </c>
      <c r="R235" s="160">
        <v>4</v>
      </c>
      <c r="S235" s="160">
        <v>4</v>
      </c>
      <c r="T235" s="160">
        <v>0</v>
      </c>
      <c r="U235" s="161">
        <v>0</v>
      </c>
      <c r="V235" s="161">
        <v>0</v>
      </c>
      <c r="W235" s="149" t="s">
        <v>19</v>
      </c>
      <c r="X235" s="149" t="s">
        <v>5348</v>
      </c>
      <c r="Y235" s="149" t="s">
        <v>5347</v>
      </c>
      <c r="Z235" s="149" t="s">
        <v>386</v>
      </c>
      <c r="AA235" s="149" t="s">
        <v>5347</v>
      </c>
      <c r="AB235" s="149" t="s">
        <v>4042</v>
      </c>
      <c r="AC235" s="149" t="s">
        <v>5347</v>
      </c>
      <c r="AD235" s="159">
        <v>0</v>
      </c>
      <c r="AE235" s="185">
        <v>0</v>
      </c>
      <c r="AG235" t="s">
        <v>1864</v>
      </c>
      <c r="AH235" s="46">
        <f t="shared" si="57"/>
        <v>2</v>
      </c>
      <c r="AI235" s="46" t="str">
        <f t="shared" si="58"/>
        <v>-</v>
      </c>
      <c r="AJ235" s="12"/>
      <c r="AK235" s="41" t="str">
        <f t="shared" si="59"/>
        <v>YES</v>
      </c>
      <c r="AL235" s="38">
        <f t="shared" si="60"/>
        <v>4</v>
      </c>
      <c r="AM235" s="26" t="str">
        <f t="shared" si="61"/>
        <v/>
      </c>
      <c r="AN235" s="89" t="str">
        <f t="shared" si="62"/>
        <v/>
      </c>
      <c r="AO235" s="35">
        <f t="shared" si="63"/>
        <v>0</v>
      </c>
      <c r="AP235" s="26" t="str">
        <f t="shared" si="64"/>
        <v>X</v>
      </c>
      <c r="AQ235" s="28">
        <f t="shared" si="74"/>
        <v>1</v>
      </c>
      <c r="AR235" s="25" t="str">
        <f t="shared" si="65"/>
        <v/>
      </c>
      <c r="AS235" s="25" t="str">
        <f t="shared" si="66"/>
        <v/>
      </c>
      <c r="AT235" s="25" t="str">
        <f t="shared" si="67"/>
        <v/>
      </c>
      <c r="AU235" s="25" t="str">
        <f t="shared" si="68"/>
        <v/>
      </c>
      <c r="AV235" s="25">
        <f t="shared" si="69"/>
        <v>12</v>
      </c>
      <c r="AW235" s="65">
        <f t="shared" si="75"/>
        <v>0</v>
      </c>
      <c r="AX235" s="23"/>
      <c r="AY235" s="24">
        <f t="shared" ca="1" si="70"/>
        <v>-490</v>
      </c>
      <c r="AZ235" s="66">
        <f t="shared" ca="1" si="71"/>
        <v>0</v>
      </c>
      <c r="BA235" s="24" t="str">
        <f t="shared" ca="1" si="72"/>
        <v/>
      </c>
      <c r="BB235" s="87" t="str">
        <f t="shared" si="73"/>
        <v/>
      </c>
    </row>
    <row r="236" spans="1:54" ht="15" x14ac:dyDescent="0.2">
      <c r="A236" s="7">
        <v>235</v>
      </c>
      <c r="B236" s="149" t="s">
        <v>4043</v>
      </c>
      <c r="C236" s="149" t="s">
        <v>4044</v>
      </c>
      <c r="D236" s="149" t="s">
        <v>4040</v>
      </c>
      <c r="E236" s="149" t="s">
        <v>326</v>
      </c>
      <c r="F236" s="158">
        <v>45644</v>
      </c>
      <c r="G236" s="149" t="s">
        <v>5347</v>
      </c>
      <c r="H236" s="149" t="s">
        <v>4033</v>
      </c>
      <c r="I236" s="149" t="s">
        <v>4045</v>
      </c>
      <c r="J236" s="158">
        <v>45643</v>
      </c>
      <c r="K236" s="158" t="s">
        <v>5347</v>
      </c>
      <c r="L236" s="149" t="s">
        <v>5347</v>
      </c>
      <c r="M236" s="158">
        <v>45645</v>
      </c>
      <c r="N236" s="159">
        <v>0</v>
      </c>
      <c r="O236" s="159">
        <v>0</v>
      </c>
      <c r="P236" s="149" t="s">
        <v>5347</v>
      </c>
      <c r="Q236" s="160">
        <v>1</v>
      </c>
      <c r="R236" s="160">
        <v>1</v>
      </c>
      <c r="S236" s="160">
        <v>1</v>
      </c>
      <c r="T236" s="160">
        <v>0</v>
      </c>
      <c r="U236" s="161">
        <v>0</v>
      </c>
      <c r="V236" s="161">
        <v>0</v>
      </c>
      <c r="W236" s="149" t="s">
        <v>19</v>
      </c>
      <c r="X236" s="149" t="s">
        <v>5348</v>
      </c>
      <c r="Y236" s="149" t="s">
        <v>5347</v>
      </c>
      <c r="Z236" s="149" t="s">
        <v>386</v>
      </c>
      <c r="AA236" s="149" t="s">
        <v>5347</v>
      </c>
      <c r="AB236" s="149" t="s">
        <v>4046</v>
      </c>
      <c r="AC236" s="149" t="s">
        <v>5347</v>
      </c>
      <c r="AD236" s="159">
        <v>0</v>
      </c>
      <c r="AE236" s="185">
        <v>0</v>
      </c>
      <c r="AG236" t="s">
        <v>1864</v>
      </c>
      <c r="AH236" s="46">
        <f t="shared" si="57"/>
        <v>2</v>
      </c>
      <c r="AI236" s="46" t="str">
        <f t="shared" si="58"/>
        <v>-</v>
      </c>
      <c r="AJ236" s="12"/>
      <c r="AK236" s="41" t="str">
        <f t="shared" si="59"/>
        <v>YES</v>
      </c>
      <c r="AL236" s="38">
        <f t="shared" si="60"/>
        <v>1</v>
      </c>
      <c r="AM236" s="26" t="str">
        <f t="shared" si="61"/>
        <v/>
      </c>
      <c r="AN236" s="89" t="str">
        <f t="shared" si="62"/>
        <v/>
      </c>
      <c r="AO236" s="35">
        <f t="shared" si="63"/>
        <v>0</v>
      </c>
      <c r="AP236" s="26" t="str">
        <f t="shared" si="64"/>
        <v>X</v>
      </c>
      <c r="AQ236" s="28">
        <f t="shared" si="74"/>
        <v>1</v>
      </c>
      <c r="AR236" s="25" t="str">
        <f t="shared" si="65"/>
        <v/>
      </c>
      <c r="AS236" s="25" t="str">
        <f t="shared" si="66"/>
        <v/>
      </c>
      <c r="AT236" s="25" t="str">
        <f t="shared" si="67"/>
        <v/>
      </c>
      <c r="AU236" s="25" t="str">
        <f t="shared" si="68"/>
        <v/>
      </c>
      <c r="AV236" s="25">
        <f t="shared" si="69"/>
        <v>12</v>
      </c>
      <c r="AW236" s="65">
        <f t="shared" si="75"/>
        <v>0</v>
      </c>
      <c r="AX236" s="23"/>
      <c r="AY236" s="24">
        <f t="shared" ca="1" si="70"/>
        <v>-490</v>
      </c>
      <c r="AZ236" s="66">
        <f t="shared" ca="1" si="71"/>
        <v>0</v>
      </c>
      <c r="BA236" s="24" t="str">
        <f t="shared" ca="1" si="72"/>
        <v/>
      </c>
      <c r="BB236" s="87" t="str">
        <f t="shared" si="73"/>
        <v/>
      </c>
    </row>
    <row r="237" spans="1:54" ht="15" x14ac:dyDescent="0.2">
      <c r="A237" s="7">
        <v>236</v>
      </c>
      <c r="B237" s="149" t="s">
        <v>4018</v>
      </c>
      <c r="C237" s="149" t="s">
        <v>3905</v>
      </c>
      <c r="D237" s="149" t="s">
        <v>4047</v>
      </c>
      <c r="E237" s="149" t="s">
        <v>325</v>
      </c>
      <c r="F237" s="158">
        <v>45644</v>
      </c>
      <c r="G237" s="149" t="s">
        <v>5347</v>
      </c>
      <c r="H237" s="149" t="s">
        <v>4048</v>
      </c>
      <c r="I237" s="149" t="s">
        <v>15</v>
      </c>
      <c r="J237" s="158">
        <v>45644</v>
      </c>
      <c r="K237" s="158" t="s">
        <v>5347</v>
      </c>
      <c r="L237" s="149" t="s">
        <v>5347</v>
      </c>
      <c r="M237" s="158">
        <v>45645</v>
      </c>
      <c r="N237" s="159">
        <v>0</v>
      </c>
      <c r="O237" s="159">
        <v>0</v>
      </c>
      <c r="P237" s="149" t="s">
        <v>5347</v>
      </c>
      <c r="Q237" s="160">
        <v>15</v>
      </c>
      <c r="R237" s="160">
        <v>15</v>
      </c>
      <c r="S237" s="160">
        <v>15</v>
      </c>
      <c r="T237" s="160">
        <v>0</v>
      </c>
      <c r="U237" s="161">
        <v>0</v>
      </c>
      <c r="V237" s="161">
        <v>0</v>
      </c>
      <c r="W237" s="149" t="s">
        <v>19</v>
      </c>
      <c r="X237" s="149" t="s">
        <v>5348</v>
      </c>
      <c r="Y237" s="149" t="s">
        <v>5347</v>
      </c>
      <c r="Z237" s="149" t="s">
        <v>386</v>
      </c>
      <c r="AA237" s="149" t="s">
        <v>5347</v>
      </c>
      <c r="AB237" s="149" t="s">
        <v>4021</v>
      </c>
      <c r="AC237" s="149" t="s">
        <v>5347</v>
      </c>
      <c r="AD237" s="159">
        <v>0</v>
      </c>
      <c r="AE237" s="185">
        <v>0</v>
      </c>
      <c r="AG237" t="s">
        <v>2543</v>
      </c>
      <c r="AH237" s="46">
        <f t="shared" si="57"/>
        <v>1</v>
      </c>
      <c r="AI237" s="46" t="str">
        <f t="shared" si="58"/>
        <v>-</v>
      </c>
      <c r="AJ237" s="12"/>
      <c r="AK237" s="41" t="str">
        <f t="shared" si="59"/>
        <v>YES</v>
      </c>
      <c r="AL237" s="38">
        <f t="shared" si="60"/>
        <v>15</v>
      </c>
      <c r="AM237" s="26" t="str">
        <f t="shared" si="61"/>
        <v/>
      </c>
      <c r="AN237" s="89" t="str">
        <f t="shared" si="62"/>
        <v/>
      </c>
      <c r="AO237" s="35">
        <f t="shared" si="63"/>
        <v>0</v>
      </c>
      <c r="AP237" s="26" t="str">
        <f t="shared" si="64"/>
        <v>X</v>
      </c>
      <c r="AQ237" s="28">
        <f t="shared" si="74"/>
        <v>1</v>
      </c>
      <c r="AR237" s="25" t="str">
        <f t="shared" si="65"/>
        <v/>
      </c>
      <c r="AS237" s="25" t="str">
        <f t="shared" si="66"/>
        <v/>
      </c>
      <c r="AT237" s="25" t="str">
        <f t="shared" si="67"/>
        <v/>
      </c>
      <c r="AU237" s="25" t="str">
        <f t="shared" si="68"/>
        <v/>
      </c>
      <c r="AV237" s="25">
        <f t="shared" si="69"/>
        <v>12</v>
      </c>
      <c r="AW237" s="65">
        <f t="shared" si="75"/>
        <v>0</v>
      </c>
      <c r="AX237" s="23"/>
      <c r="AY237" s="24">
        <f t="shared" ca="1" si="70"/>
        <v>-490</v>
      </c>
      <c r="AZ237" s="66">
        <f t="shared" ca="1" si="71"/>
        <v>0</v>
      </c>
      <c r="BA237" s="24" t="str">
        <f t="shared" ca="1" si="72"/>
        <v/>
      </c>
      <c r="BB237" s="87" t="str">
        <f t="shared" si="73"/>
        <v/>
      </c>
    </row>
    <row r="238" spans="1:54" ht="15" x14ac:dyDescent="0.2">
      <c r="A238" s="7">
        <v>237</v>
      </c>
      <c r="B238" s="149" t="s">
        <v>4049</v>
      </c>
      <c r="C238" s="149" t="s">
        <v>4050</v>
      </c>
      <c r="D238" s="149" t="s">
        <v>4051</v>
      </c>
      <c r="E238" s="149" t="s">
        <v>325</v>
      </c>
      <c r="F238" s="158">
        <v>45644</v>
      </c>
      <c r="G238" s="149" t="s">
        <v>5347</v>
      </c>
      <c r="H238" s="149" t="s">
        <v>4048</v>
      </c>
      <c r="I238" s="149" t="s">
        <v>17</v>
      </c>
      <c r="J238" s="158">
        <v>45644</v>
      </c>
      <c r="K238" s="158" t="s">
        <v>5347</v>
      </c>
      <c r="L238" s="149" t="s">
        <v>5347</v>
      </c>
      <c r="M238" s="158">
        <v>45645</v>
      </c>
      <c r="N238" s="159">
        <v>0</v>
      </c>
      <c r="O238" s="159">
        <v>0</v>
      </c>
      <c r="P238" s="149" t="s">
        <v>5347</v>
      </c>
      <c r="Q238" s="160">
        <v>2</v>
      </c>
      <c r="R238" s="160">
        <v>2</v>
      </c>
      <c r="S238" s="160">
        <v>2</v>
      </c>
      <c r="T238" s="160">
        <v>0</v>
      </c>
      <c r="U238" s="161">
        <v>0</v>
      </c>
      <c r="V238" s="161">
        <v>0</v>
      </c>
      <c r="W238" s="149" t="s">
        <v>19</v>
      </c>
      <c r="X238" s="149" t="s">
        <v>5348</v>
      </c>
      <c r="Y238" s="149" t="s">
        <v>5347</v>
      </c>
      <c r="Z238" s="149" t="s">
        <v>386</v>
      </c>
      <c r="AA238" s="149" t="s">
        <v>5347</v>
      </c>
      <c r="AB238" s="149" t="s">
        <v>4052</v>
      </c>
      <c r="AC238" s="149" t="s">
        <v>5347</v>
      </c>
      <c r="AD238" s="159">
        <v>0</v>
      </c>
      <c r="AE238" s="185">
        <v>0</v>
      </c>
      <c r="AG238" t="s">
        <v>4053</v>
      </c>
      <c r="AH238" s="46">
        <f t="shared" si="57"/>
        <v>1</v>
      </c>
      <c r="AI238" s="46" t="str">
        <f t="shared" si="58"/>
        <v>-</v>
      </c>
      <c r="AJ238" s="12"/>
      <c r="AK238" s="41" t="str">
        <f t="shared" si="59"/>
        <v>YES</v>
      </c>
      <c r="AL238" s="38">
        <f t="shared" si="60"/>
        <v>2</v>
      </c>
      <c r="AM238" s="26" t="str">
        <f t="shared" si="61"/>
        <v/>
      </c>
      <c r="AN238" s="89" t="str">
        <f t="shared" si="62"/>
        <v/>
      </c>
      <c r="AO238" s="35">
        <f t="shared" si="63"/>
        <v>0</v>
      </c>
      <c r="AP238" s="26" t="str">
        <f t="shared" si="64"/>
        <v>X</v>
      </c>
      <c r="AQ238" s="28">
        <f t="shared" si="74"/>
        <v>1</v>
      </c>
      <c r="AR238" s="25" t="str">
        <f t="shared" si="65"/>
        <v/>
      </c>
      <c r="AS238" s="25" t="str">
        <f t="shared" si="66"/>
        <v/>
      </c>
      <c r="AT238" s="25" t="str">
        <f t="shared" si="67"/>
        <v/>
      </c>
      <c r="AU238" s="25" t="str">
        <f t="shared" si="68"/>
        <v/>
      </c>
      <c r="AV238" s="25">
        <f t="shared" si="69"/>
        <v>12</v>
      </c>
      <c r="AW238" s="65">
        <f t="shared" si="75"/>
        <v>0</v>
      </c>
      <c r="AX238" s="23"/>
      <c r="AY238" s="24">
        <f t="shared" ca="1" si="70"/>
        <v>-490</v>
      </c>
      <c r="AZ238" s="66">
        <f t="shared" ca="1" si="71"/>
        <v>0</v>
      </c>
      <c r="BA238" s="24" t="str">
        <f t="shared" ca="1" si="72"/>
        <v/>
      </c>
      <c r="BB238" s="87" t="str">
        <f t="shared" si="73"/>
        <v/>
      </c>
    </row>
    <row r="239" spans="1:54" ht="15" x14ac:dyDescent="0.2">
      <c r="A239" s="7">
        <v>238</v>
      </c>
      <c r="B239" s="149" t="s">
        <v>822</v>
      </c>
      <c r="C239" s="149" t="s">
        <v>829</v>
      </c>
      <c r="D239" s="149" t="s">
        <v>4054</v>
      </c>
      <c r="E239" s="149" t="s">
        <v>325</v>
      </c>
      <c r="F239" s="158">
        <v>45644</v>
      </c>
      <c r="G239" s="149" t="s">
        <v>5347</v>
      </c>
      <c r="H239" s="149" t="s">
        <v>4048</v>
      </c>
      <c r="I239" s="149" t="s">
        <v>41</v>
      </c>
      <c r="J239" s="158">
        <v>45644</v>
      </c>
      <c r="K239" s="158" t="s">
        <v>5347</v>
      </c>
      <c r="L239" s="149" t="s">
        <v>5347</v>
      </c>
      <c r="M239" s="158">
        <v>45645</v>
      </c>
      <c r="N239" s="159">
        <v>0</v>
      </c>
      <c r="O239" s="159">
        <v>0</v>
      </c>
      <c r="P239" s="149" t="s">
        <v>5347</v>
      </c>
      <c r="Q239" s="160">
        <v>1</v>
      </c>
      <c r="R239" s="160">
        <v>1</v>
      </c>
      <c r="S239" s="160">
        <v>1</v>
      </c>
      <c r="T239" s="160">
        <v>0</v>
      </c>
      <c r="U239" s="161">
        <v>0</v>
      </c>
      <c r="V239" s="161">
        <v>0</v>
      </c>
      <c r="W239" s="149" t="s">
        <v>19</v>
      </c>
      <c r="X239" s="149" t="s">
        <v>5348</v>
      </c>
      <c r="Y239" s="149" t="s">
        <v>5347</v>
      </c>
      <c r="Z239" s="149" t="s">
        <v>386</v>
      </c>
      <c r="AA239" s="149" t="s">
        <v>5347</v>
      </c>
      <c r="AB239" s="149" t="s">
        <v>4006</v>
      </c>
      <c r="AC239" s="149" t="s">
        <v>5347</v>
      </c>
      <c r="AD239" s="159">
        <v>0</v>
      </c>
      <c r="AE239" s="185">
        <v>0</v>
      </c>
      <c r="AG239" t="s">
        <v>960</v>
      </c>
      <c r="AH239" s="46">
        <f t="shared" si="57"/>
        <v>1</v>
      </c>
      <c r="AI239" s="46" t="str">
        <f t="shared" si="58"/>
        <v>-</v>
      </c>
      <c r="AJ239" s="12"/>
      <c r="AK239" s="41" t="str">
        <f t="shared" si="59"/>
        <v>YES</v>
      </c>
      <c r="AL239" s="38">
        <f t="shared" si="60"/>
        <v>1</v>
      </c>
      <c r="AM239" s="26" t="str">
        <f t="shared" si="61"/>
        <v/>
      </c>
      <c r="AN239" s="89" t="str">
        <f t="shared" si="62"/>
        <v/>
      </c>
      <c r="AO239" s="35">
        <f t="shared" si="63"/>
        <v>0</v>
      </c>
      <c r="AP239" s="26" t="str">
        <f t="shared" si="64"/>
        <v>X</v>
      </c>
      <c r="AQ239" s="28">
        <f t="shared" si="74"/>
        <v>1</v>
      </c>
      <c r="AR239" s="25" t="str">
        <f t="shared" si="65"/>
        <v/>
      </c>
      <c r="AS239" s="25" t="str">
        <f t="shared" si="66"/>
        <v/>
      </c>
      <c r="AT239" s="25" t="str">
        <f t="shared" si="67"/>
        <v/>
      </c>
      <c r="AU239" s="25" t="str">
        <f t="shared" si="68"/>
        <v/>
      </c>
      <c r="AV239" s="25">
        <f t="shared" si="69"/>
        <v>12</v>
      </c>
      <c r="AW239" s="65">
        <f t="shared" si="75"/>
        <v>0</v>
      </c>
      <c r="AX239" s="23"/>
      <c r="AY239" s="24">
        <f t="shared" ca="1" si="70"/>
        <v>-490</v>
      </c>
      <c r="AZ239" s="66">
        <f t="shared" ca="1" si="71"/>
        <v>0</v>
      </c>
      <c r="BA239" s="24" t="str">
        <f t="shared" ca="1" si="72"/>
        <v/>
      </c>
      <c r="BB239" s="87" t="str">
        <f t="shared" si="73"/>
        <v/>
      </c>
    </row>
    <row r="240" spans="1:54" ht="15" x14ac:dyDescent="0.2">
      <c r="A240" s="7">
        <v>239</v>
      </c>
      <c r="B240" s="149" t="s">
        <v>4009</v>
      </c>
      <c r="C240" s="149" t="s">
        <v>4010</v>
      </c>
      <c r="D240" s="149" t="s">
        <v>4054</v>
      </c>
      <c r="E240" s="149" t="s">
        <v>326</v>
      </c>
      <c r="F240" s="158">
        <v>45644</v>
      </c>
      <c r="G240" s="149" t="s">
        <v>5347</v>
      </c>
      <c r="H240" s="149" t="s">
        <v>4048</v>
      </c>
      <c r="I240" s="149" t="s">
        <v>173</v>
      </c>
      <c r="J240" s="158">
        <v>45644</v>
      </c>
      <c r="K240" s="158" t="s">
        <v>5347</v>
      </c>
      <c r="L240" s="149" t="s">
        <v>5347</v>
      </c>
      <c r="M240" s="158">
        <v>45645</v>
      </c>
      <c r="N240" s="159">
        <v>0</v>
      </c>
      <c r="O240" s="159">
        <v>0</v>
      </c>
      <c r="P240" s="149" t="s">
        <v>5347</v>
      </c>
      <c r="Q240" s="160">
        <v>100</v>
      </c>
      <c r="R240" s="160">
        <v>100</v>
      </c>
      <c r="S240" s="160">
        <v>100</v>
      </c>
      <c r="T240" s="160">
        <v>0</v>
      </c>
      <c r="U240" s="161">
        <v>0</v>
      </c>
      <c r="V240" s="161">
        <v>0</v>
      </c>
      <c r="W240" s="149" t="s">
        <v>19</v>
      </c>
      <c r="X240" s="149" t="s">
        <v>5348</v>
      </c>
      <c r="Y240" s="149" t="s">
        <v>5347</v>
      </c>
      <c r="Z240" s="149" t="s">
        <v>386</v>
      </c>
      <c r="AA240" s="149" t="s">
        <v>5347</v>
      </c>
      <c r="AB240" s="149" t="s">
        <v>4012</v>
      </c>
      <c r="AC240" s="149" t="s">
        <v>5347</v>
      </c>
      <c r="AD240" s="159">
        <v>0</v>
      </c>
      <c r="AE240" s="185">
        <v>0</v>
      </c>
      <c r="AG240" t="s">
        <v>960</v>
      </c>
      <c r="AH240" s="46">
        <f t="shared" si="57"/>
        <v>1</v>
      </c>
      <c r="AI240" s="46" t="str">
        <f t="shared" si="58"/>
        <v>-</v>
      </c>
      <c r="AJ240" s="12"/>
      <c r="AK240" s="41" t="str">
        <f t="shared" si="59"/>
        <v>YES</v>
      </c>
      <c r="AL240" s="38">
        <f t="shared" si="60"/>
        <v>100</v>
      </c>
      <c r="AM240" s="26" t="str">
        <f t="shared" si="61"/>
        <v/>
      </c>
      <c r="AN240" s="89" t="str">
        <f t="shared" si="62"/>
        <v/>
      </c>
      <c r="AO240" s="35">
        <f t="shared" si="63"/>
        <v>0</v>
      </c>
      <c r="AP240" s="26" t="str">
        <f t="shared" si="64"/>
        <v>X</v>
      </c>
      <c r="AQ240" s="28">
        <f t="shared" si="74"/>
        <v>1</v>
      </c>
      <c r="AR240" s="25" t="str">
        <f t="shared" si="65"/>
        <v/>
      </c>
      <c r="AS240" s="25" t="str">
        <f t="shared" si="66"/>
        <v/>
      </c>
      <c r="AT240" s="25" t="str">
        <f t="shared" si="67"/>
        <v/>
      </c>
      <c r="AU240" s="25" t="str">
        <f t="shared" si="68"/>
        <v/>
      </c>
      <c r="AV240" s="25">
        <f t="shared" si="69"/>
        <v>12</v>
      </c>
      <c r="AW240" s="65">
        <f t="shared" si="75"/>
        <v>0</v>
      </c>
      <c r="AX240" s="23"/>
      <c r="AY240" s="24">
        <f t="shared" ca="1" si="70"/>
        <v>-490</v>
      </c>
      <c r="AZ240" s="66">
        <f t="shared" ca="1" si="71"/>
        <v>0</v>
      </c>
      <c r="BA240" s="24" t="str">
        <f t="shared" ca="1" si="72"/>
        <v/>
      </c>
      <c r="BB240" s="87" t="str">
        <f t="shared" si="73"/>
        <v/>
      </c>
    </row>
    <row r="241" spans="1:54" ht="15" x14ac:dyDescent="0.2">
      <c r="A241" s="7">
        <v>240</v>
      </c>
      <c r="B241" s="149" t="s">
        <v>3573</v>
      </c>
      <c r="C241" s="149" t="s">
        <v>3574</v>
      </c>
      <c r="D241" s="149" t="s">
        <v>4054</v>
      </c>
      <c r="E241" s="149" t="s">
        <v>329</v>
      </c>
      <c r="F241" s="158">
        <v>45644</v>
      </c>
      <c r="G241" s="149" t="s">
        <v>5347</v>
      </c>
      <c r="H241" s="149" t="s">
        <v>4048</v>
      </c>
      <c r="I241" s="149" t="s">
        <v>159</v>
      </c>
      <c r="J241" s="158">
        <v>45644</v>
      </c>
      <c r="K241" s="158" t="s">
        <v>5347</v>
      </c>
      <c r="L241" s="149" t="s">
        <v>5347</v>
      </c>
      <c r="M241" s="158">
        <v>45645</v>
      </c>
      <c r="N241" s="159">
        <v>0</v>
      </c>
      <c r="O241" s="159">
        <v>0</v>
      </c>
      <c r="P241" s="149" t="s">
        <v>5347</v>
      </c>
      <c r="Q241" s="160">
        <v>1</v>
      </c>
      <c r="R241" s="160">
        <v>1</v>
      </c>
      <c r="S241" s="160">
        <v>1</v>
      </c>
      <c r="T241" s="160">
        <v>0</v>
      </c>
      <c r="U241" s="161">
        <v>0</v>
      </c>
      <c r="V241" s="161">
        <v>0</v>
      </c>
      <c r="W241" s="149" t="s">
        <v>19</v>
      </c>
      <c r="X241" s="149" t="s">
        <v>5348</v>
      </c>
      <c r="Y241" s="149" t="s">
        <v>5347</v>
      </c>
      <c r="Z241" s="149" t="s">
        <v>386</v>
      </c>
      <c r="AA241" s="149" t="s">
        <v>5347</v>
      </c>
      <c r="AB241" s="149" t="s">
        <v>4005</v>
      </c>
      <c r="AC241" s="149" t="s">
        <v>5347</v>
      </c>
      <c r="AD241" s="159">
        <v>0</v>
      </c>
      <c r="AE241" s="185">
        <v>0</v>
      </c>
      <c r="AG241" t="s">
        <v>960</v>
      </c>
      <c r="AH241" s="46">
        <f t="shared" si="57"/>
        <v>1</v>
      </c>
      <c r="AI241" s="46" t="str">
        <f t="shared" si="58"/>
        <v>-</v>
      </c>
      <c r="AJ241" s="12"/>
      <c r="AK241" s="41" t="str">
        <f t="shared" si="59"/>
        <v>YES</v>
      </c>
      <c r="AL241" s="38">
        <f t="shared" si="60"/>
        <v>1</v>
      </c>
      <c r="AM241" s="26" t="str">
        <f t="shared" si="61"/>
        <v/>
      </c>
      <c r="AN241" s="89" t="str">
        <f t="shared" si="62"/>
        <v/>
      </c>
      <c r="AO241" s="35">
        <f t="shared" si="63"/>
        <v>0</v>
      </c>
      <c r="AP241" s="26" t="str">
        <f t="shared" si="64"/>
        <v>X</v>
      </c>
      <c r="AQ241" s="28">
        <f t="shared" si="74"/>
        <v>1</v>
      </c>
      <c r="AR241" s="25" t="str">
        <f t="shared" si="65"/>
        <v/>
      </c>
      <c r="AS241" s="25" t="str">
        <f t="shared" si="66"/>
        <v/>
      </c>
      <c r="AT241" s="25" t="str">
        <f t="shared" si="67"/>
        <v/>
      </c>
      <c r="AU241" s="25" t="str">
        <f t="shared" si="68"/>
        <v/>
      </c>
      <c r="AV241" s="25">
        <f t="shared" si="69"/>
        <v>12</v>
      </c>
      <c r="AW241" s="65">
        <f t="shared" si="75"/>
        <v>0</v>
      </c>
      <c r="AX241" s="23"/>
      <c r="AY241" s="24">
        <f t="shared" ca="1" si="70"/>
        <v>-490</v>
      </c>
      <c r="AZ241" s="66">
        <f t="shared" ca="1" si="71"/>
        <v>0</v>
      </c>
      <c r="BA241" s="24" t="str">
        <f t="shared" ca="1" si="72"/>
        <v/>
      </c>
      <c r="BB241" s="87" t="str">
        <f t="shared" si="73"/>
        <v/>
      </c>
    </row>
    <row r="242" spans="1:54" ht="15" x14ac:dyDescent="0.2">
      <c r="A242" s="7">
        <v>241</v>
      </c>
      <c r="B242" s="149" t="s">
        <v>810</v>
      </c>
      <c r="C242" s="149" t="s">
        <v>4087</v>
      </c>
      <c r="D242" s="149" t="s">
        <v>4088</v>
      </c>
      <c r="E242" s="149" t="s">
        <v>325</v>
      </c>
      <c r="F242" s="158">
        <v>45646</v>
      </c>
      <c r="G242" s="149" t="s">
        <v>5347</v>
      </c>
      <c r="H242" s="149" t="s">
        <v>4089</v>
      </c>
      <c r="I242" s="149" t="s">
        <v>73</v>
      </c>
      <c r="J242" s="158">
        <v>45645</v>
      </c>
      <c r="K242" s="158" t="s">
        <v>5347</v>
      </c>
      <c r="L242" s="149" t="s">
        <v>5347</v>
      </c>
      <c r="M242" s="158">
        <v>45647</v>
      </c>
      <c r="N242" s="159">
        <v>0</v>
      </c>
      <c r="O242" s="159">
        <v>0</v>
      </c>
      <c r="P242" s="149" t="s">
        <v>5347</v>
      </c>
      <c r="Q242" s="160">
        <v>1</v>
      </c>
      <c r="R242" s="160">
        <v>1</v>
      </c>
      <c r="S242" s="160">
        <v>1</v>
      </c>
      <c r="T242" s="160">
        <v>0</v>
      </c>
      <c r="U242" s="161">
        <v>0</v>
      </c>
      <c r="V242" s="161">
        <v>0</v>
      </c>
      <c r="W242" s="149" t="s">
        <v>19</v>
      </c>
      <c r="X242" s="149" t="s">
        <v>5348</v>
      </c>
      <c r="Y242" s="149" t="s">
        <v>5347</v>
      </c>
      <c r="Z242" s="149" t="s">
        <v>386</v>
      </c>
      <c r="AA242" s="149" t="s">
        <v>5347</v>
      </c>
      <c r="AB242" s="149" t="s">
        <v>4090</v>
      </c>
      <c r="AC242" s="149" t="s">
        <v>5347</v>
      </c>
      <c r="AD242" s="159">
        <v>0</v>
      </c>
      <c r="AE242" s="185">
        <v>0</v>
      </c>
      <c r="AG242" t="s">
        <v>1864</v>
      </c>
      <c r="AH242" s="46">
        <f t="shared" si="57"/>
        <v>2</v>
      </c>
      <c r="AI242" s="46" t="str">
        <f t="shared" si="58"/>
        <v>-</v>
      </c>
      <c r="AJ242" s="12"/>
      <c r="AK242" s="41" t="str">
        <f t="shared" si="59"/>
        <v>YES</v>
      </c>
      <c r="AL242" s="38">
        <f t="shared" si="60"/>
        <v>1</v>
      </c>
      <c r="AM242" s="26" t="str">
        <f t="shared" si="61"/>
        <v/>
      </c>
      <c r="AN242" s="89" t="str">
        <f t="shared" si="62"/>
        <v/>
      </c>
      <c r="AO242" s="35">
        <f t="shared" si="63"/>
        <v>0</v>
      </c>
      <c r="AP242" s="26" t="str">
        <f t="shared" si="64"/>
        <v>X</v>
      </c>
      <c r="AQ242" s="28">
        <f t="shared" si="74"/>
        <v>1</v>
      </c>
      <c r="AR242" s="25" t="str">
        <f t="shared" si="65"/>
        <v/>
      </c>
      <c r="AS242" s="25" t="str">
        <f t="shared" si="66"/>
        <v/>
      </c>
      <c r="AT242" s="25" t="str">
        <f t="shared" si="67"/>
        <v/>
      </c>
      <c r="AU242" s="25" t="str">
        <f t="shared" si="68"/>
        <v/>
      </c>
      <c r="AV242" s="25">
        <f t="shared" si="69"/>
        <v>12</v>
      </c>
      <c r="AW242" s="65">
        <f t="shared" si="75"/>
        <v>0</v>
      </c>
      <c r="AX242" s="23"/>
      <c r="AY242" s="24">
        <f t="shared" ca="1" si="70"/>
        <v>-488</v>
      </c>
      <c r="AZ242" s="66">
        <f t="shared" ca="1" si="71"/>
        <v>0</v>
      </c>
      <c r="BA242" s="24" t="str">
        <f t="shared" ca="1" si="72"/>
        <v/>
      </c>
      <c r="BB242" s="87" t="str">
        <f t="shared" si="73"/>
        <v/>
      </c>
    </row>
    <row r="243" spans="1:54" ht="15" x14ac:dyDescent="0.2">
      <c r="A243" s="7">
        <v>242</v>
      </c>
      <c r="B243" s="149" t="s">
        <v>3225</v>
      </c>
      <c r="C243" s="149" t="s">
        <v>3226</v>
      </c>
      <c r="D243" s="149" t="s">
        <v>4091</v>
      </c>
      <c r="E243" s="149" t="s">
        <v>325</v>
      </c>
      <c r="F243" s="158">
        <v>45646</v>
      </c>
      <c r="G243" s="149" t="s">
        <v>5347</v>
      </c>
      <c r="H243" s="149" t="s">
        <v>4137</v>
      </c>
      <c r="I243" s="149" t="s">
        <v>15</v>
      </c>
      <c r="J243" s="158">
        <v>45666</v>
      </c>
      <c r="K243" s="158">
        <v>45667</v>
      </c>
      <c r="L243" s="149" t="s">
        <v>5347</v>
      </c>
      <c r="M243" s="158">
        <v>45681</v>
      </c>
      <c r="N243" s="159">
        <v>30</v>
      </c>
      <c r="O243" s="159">
        <v>8</v>
      </c>
      <c r="P243" s="149" t="s">
        <v>16</v>
      </c>
      <c r="Q243" s="160">
        <v>1</v>
      </c>
      <c r="R243" s="160">
        <v>1</v>
      </c>
      <c r="S243" s="160">
        <v>1</v>
      </c>
      <c r="T243" s="160">
        <v>0</v>
      </c>
      <c r="U243" s="161">
        <v>0</v>
      </c>
      <c r="V243" s="161">
        <v>0</v>
      </c>
      <c r="W243" s="149" t="s">
        <v>19</v>
      </c>
      <c r="X243" s="149" t="s">
        <v>5348</v>
      </c>
      <c r="Y243" s="149" t="s">
        <v>5347</v>
      </c>
      <c r="Z243" s="149" t="s">
        <v>47</v>
      </c>
      <c r="AA243" s="149" t="s">
        <v>748</v>
      </c>
      <c r="AB243" s="149" t="s">
        <v>3225</v>
      </c>
      <c r="AC243" s="149" t="s">
        <v>5347</v>
      </c>
      <c r="AD243" s="159">
        <v>0</v>
      </c>
      <c r="AE243" s="185">
        <v>0</v>
      </c>
      <c r="AG243" t="s">
        <v>960</v>
      </c>
      <c r="AH243" s="46">
        <f t="shared" si="57"/>
        <v>15</v>
      </c>
      <c r="AI243" s="46" t="str">
        <f t="shared" si="58"/>
        <v>-</v>
      </c>
      <c r="AJ243" s="12"/>
      <c r="AK243" s="41" t="str">
        <f t="shared" si="59"/>
        <v>YES</v>
      </c>
      <c r="AL243" s="38">
        <f t="shared" si="60"/>
        <v>1</v>
      </c>
      <c r="AM243" s="26" t="str">
        <f t="shared" si="61"/>
        <v/>
      </c>
      <c r="AN243" s="89" t="str">
        <f t="shared" si="62"/>
        <v/>
      </c>
      <c r="AO243" s="35">
        <f t="shared" si="63"/>
        <v>0</v>
      </c>
      <c r="AP243" s="26" t="str">
        <f t="shared" si="64"/>
        <v>X</v>
      </c>
      <c r="AQ243" s="28">
        <f t="shared" si="74"/>
        <v>1</v>
      </c>
      <c r="AR243" s="25" t="str">
        <f t="shared" si="65"/>
        <v/>
      </c>
      <c r="AS243" s="25" t="str">
        <f t="shared" si="66"/>
        <v/>
      </c>
      <c r="AT243" s="25" t="str">
        <f t="shared" si="67"/>
        <v/>
      </c>
      <c r="AU243" s="25" t="str">
        <f t="shared" si="68"/>
        <v/>
      </c>
      <c r="AV243" s="25">
        <f t="shared" si="69"/>
        <v>12</v>
      </c>
      <c r="AW243" s="65">
        <f t="shared" si="75"/>
        <v>0</v>
      </c>
      <c r="AX243" s="23"/>
      <c r="AY243" s="24">
        <f t="shared" ca="1" si="70"/>
        <v>-454</v>
      </c>
      <c r="AZ243" s="66">
        <f t="shared" ca="1" si="71"/>
        <v>0</v>
      </c>
      <c r="BA243" s="24" t="str">
        <f t="shared" ca="1" si="72"/>
        <v/>
      </c>
      <c r="BB243" s="87" t="str">
        <f t="shared" si="73"/>
        <v/>
      </c>
    </row>
    <row r="244" spans="1:54" ht="15" x14ac:dyDescent="0.2">
      <c r="A244" s="7">
        <v>243</v>
      </c>
      <c r="B244" s="149" t="s">
        <v>5347</v>
      </c>
      <c r="C244" s="149" t="s">
        <v>4138</v>
      </c>
      <c r="D244" s="149" t="s">
        <v>4139</v>
      </c>
      <c r="E244" s="149" t="s">
        <v>325</v>
      </c>
      <c r="F244" s="158">
        <v>45664</v>
      </c>
      <c r="G244" s="149" t="s">
        <v>5347</v>
      </c>
      <c r="H244" s="149" t="s">
        <v>4225</v>
      </c>
      <c r="I244" s="149" t="s">
        <v>15</v>
      </c>
      <c r="J244" s="158">
        <v>45673</v>
      </c>
      <c r="K244" s="158">
        <v>45744</v>
      </c>
      <c r="L244" s="149" t="s">
        <v>5347</v>
      </c>
      <c r="M244" s="158">
        <v>45899</v>
      </c>
      <c r="N244" s="159">
        <v>0</v>
      </c>
      <c r="O244" s="159">
        <v>0</v>
      </c>
      <c r="P244" s="149" t="s">
        <v>16</v>
      </c>
      <c r="Q244" s="161">
        <v>1</v>
      </c>
      <c r="R244" s="159">
        <v>1</v>
      </c>
      <c r="S244" s="159">
        <v>0</v>
      </c>
      <c r="T244" s="159">
        <v>0</v>
      </c>
      <c r="U244" s="161">
        <v>0</v>
      </c>
      <c r="V244" s="161">
        <v>0</v>
      </c>
      <c r="W244" s="149" t="s">
        <v>19</v>
      </c>
      <c r="X244" s="149" t="s">
        <v>5350</v>
      </c>
      <c r="Y244" s="149" t="s">
        <v>5347</v>
      </c>
      <c r="Z244" s="149" t="s">
        <v>4226</v>
      </c>
      <c r="AA244" s="149" t="s">
        <v>5347</v>
      </c>
      <c r="AB244" s="149" t="s">
        <v>5347</v>
      </c>
      <c r="AC244" s="149" t="s">
        <v>5347</v>
      </c>
      <c r="AD244" s="159">
        <v>1</v>
      </c>
      <c r="AE244" s="185">
        <v>1</v>
      </c>
      <c r="AG244" t="s">
        <v>4140</v>
      </c>
      <c r="AH244" s="46">
        <f t="shared" si="57"/>
        <v>226</v>
      </c>
      <c r="AI244" s="46" t="str">
        <f t="shared" si="58"/>
        <v>-</v>
      </c>
      <c r="AJ244" s="12"/>
      <c r="AK244" s="41" t="str">
        <f t="shared" si="59"/>
        <v>YES</v>
      </c>
      <c r="AL244" s="38">
        <f t="shared" si="60"/>
        <v>0</v>
      </c>
      <c r="AM244" s="26" t="str">
        <f t="shared" si="61"/>
        <v/>
      </c>
      <c r="AN244" s="89" t="str">
        <f t="shared" si="62"/>
        <v/>
      </c>
      <c r="AO244" s="35">
        <f t="shared" si="63"/>
        <v>0</v>
      </c>
      <c r="AP244" s="26" t="str">
        <f t="shared" si="64"/>
        <v>X</v>
      </c>
      <c r="AQ244" s="28">
        <f t="shared" si="74"/>
        <v>1</v>
      </c>
      <c r="AR244" s="25" t="str">
        <f t="shared" si="65"/>
        <v/>
      </c>
      <c r="AS244" s="25" t="str">
        <f t="shared" si="66"/>
        <v/>
      </c>
      <c r="AT244" s="25" t="str">
        <f t="shared" si="67"/>
        <v/>
      </c>
      <c r="AU244" s="25" t="str">
        <f t="shared" si="68"/>
        <v/>
      </c>
      <c r="AV244" s="25">
        <f t="shared" si="69"/>
        <v>1</v>
      </c>
      <c r="AW244" s="65">
        <f t="shared" si="75"/>
        <v>0</v>
      </c>
      <c r="AX244" s="23"/>
      <c r="AY244" s="24">
        <f t="shared" ca="1" si="70"/>
        <v>-236</v>
      </c>
      <c r="AZ244" s="66">
        <f t="shared" ca="1" si="71"/>
        <v>0</v>
      </c>
      <c r="BA244" s="24" t="str">
        <f t="shared" ca="1" si="72"/>
        <v/>
      </c>
      <c r="BB244" s="87" t="str">
        <f t="shared" si="73"/>
        <v/>
      </c>
    </row>
    <row r="245" spans="1:54" ht="15" x14ac:dyDescent="0.2">
      <c r="A245" s="7">
        <v>244</v>
      </c>
      <c r="B245" s="149" t="s">
        <v>5347</v>
      </c>
      <c r="C245" s="149" t="s">
        <v>3188</v>
      </c>
      <c r="D245" s="149" t="s">
        <v>4092</v>
      </c>
      <c r="E245" s="149" t="s">
        <v>325</v>
      </c>
      <c r="F245" s="158">
        <v>45664</v>
      </c>
      <c r="G245" s="149" t="s">
        <v>5347</v>
      </c>
      <c r="H245" s="149" t="s">
        <v>4141</v>
      </c>
      <c r="I245" s="149" t="s">
        <v>17</v>
      </c>
      <c r="J245" s="158">
        <v>45670</v>
      </c>
      <c r="K245" s="158">
        <v>45673</v>
      </c>
      <c r="L245" s="149" t="s">
        <v>5347</v>
      </c>
      <c r="M245" s="158">
        <v>45687</v>
      </c>
      <c r="N245" s="159">
        <v>0</v>
      </c>
      <c r="O245" s="159">
        <v>0</v>
      </c>
      <c r="P245" s="149" t="s">
        <v>16</v>
      </c>
      <c r="Q245" s="161">
        <v>1</v>
      </c>
      <c r="R245" s="159">
        <v>1</v>
      </c>
      <c r="S245" s="159">
        <v>0</v>
      </c>
      <c r="T245" s="159">
        <v>0</v>
      </c>
      <c r="U245" s="161">
        <v>0</v>
      </c>
      <c r="V245" s="161">
        <v>0</v>
      </c>
      <c r="W245" s="149" t="s">
        <v>19</v>
      </c>
      <c r="X245" s="149" t="s">
        <v>5348</v>
      </c>
      <c r="Y245" s="149" t="s">
        <v>5347</v>
      </c>
      <c r="Z245" s="149" t="s">
        <v>2085</v>
      </c>
      <c r="AA245" s="149" t="s">
        <v>5347</v>
      </c>
      <c r="AB245" s="149" t="s">
        <v>5347</v>
      </c>
      <c r="AC245" s="149" t="s">
        <v>5347</v>
      </c>
      <c r="AD245" s="159">
        <v>0</v>
      </c>
      <c r="AE245" s="185">
        <v>0</v>
      </c>
      <c r="AG245" t="s">
        <v>960</v>
      </c>
      <c r="AH245" s="46">
        <f t="shared" si="57"/>
        <v>17</v>
      </c>
      <c r="AI245" s="46" t="str">
        <f t="shared" si="58"/>
        <v>-</v>
      </c>
      <c r="AJ245" s="12"/>
      <c r="AK245" s="41" t="str">
        <f t="shared" si="59"/>
        <v>YES</v>
      </c>
      <c r="AL245" s="38">
        <f t="shared" si="60"/>
        <v>0</v>
      </c>
      <c r="AM245" s="26" t="str">
        <f t="shared" si="61"/>
        <v/>
      </c>
      <c r="AN245" s="89" t="str">
        <f t="shared" si="62"/>
        <v/>
      </c>
      <c r="AO245" s="35">
        <f t="shared" si="63"/>
        <v>0</v>
      </c>
      <c r="AP245" s="26" t="str">
        <f t="shared" si="64"/>
        <v>X</v>
      </c>
      <c r="AQ245" s="28">
        <f t="shared" si="74"/>
        <v>1</v>
      </c>
      <c r="AR245" s="25" t="str">
        <f t="shared" si="65"/>
        <v/>
      </c>
      <c r="AS245" s="25" t="str">
        <f t="shared" si="66"/>
        <v/>
      </c>
      <c r="AT245" s="25" t="str">
        <f t="shared" si="67"/>
        <v/>
      </c>
      <c r="AU245" s="25" t="str">
        <f t="shared" si="68"/>
        <v/>
      </c>
      <c r="AV245" s="25">
        <f t="shared" si="69"/>
        <v>1</v>
      </c>
      <c r="AW245" s="65">
        <f t="shared" si="75"/>
        <v>0</v>
      </c>
      <c r="AX245" s="23"/>
      <c r="AY245" s="24">
        <f t="shared" ca="1" si="70"/>
        <v>-448</v>
      </c>
      <c r="AZ245" s="66">
        <f t="shared" ca="1" si="71"/>
        <v>0</v>
      </c>
      <c r="BA245" s="24" t="str">
        <f t="shared" ca="1" si="72"/>
        <v/>
      </c>
      <c r="BB245" s="87" t="str">
        <f t="shared" si="73"/>
        <v/>
      </c>
    </row>
    <row r="246" spans="1:54" ht="15" x14ac:dyDescent="0.2">
      <c r="A246" s="7">
        <v>245</v>
      </c>
      <c r="B246" s="149" t="s">
        <v>5347</v>
      </c>
      <c r="C246" s="149" t="s">
        <v>3188</v>
      </c>
      <c r="D246" s="149" t="s">
        <v>4093</v>
      </c>
      <c r="E246" s="149" t="s">
        <v>325</v>
      </c>
      <c r="F246" s="158">
        <v>45664</v>
      </c>
      <c r="G246" s="149" t="s">
        <v>5347</v>
      </c>
      <c r="H246" s="149" t="s">
        <v>4141</v>
      </c>
      <c r="I246" s="149" t="s">
        <v>18</v>
      </c>
      <c r="J246" s="158">
        <v>45670</v>
      </c>
      <c r="K246" s="158">
        <v>45673</v>
      </c>
      <c r="L246" s="149" t="s">
        <v>5347</v>
      </c>
      <c r="M246" s="158">
        <v>45687</v>
      </c>
      <c r="N246" s="159">
        <v>0</v>
      </c>
      <c r="O246" s="159">
        <v>0</v>
      </c>
      <c r="P246" s="149" t="s">
        <v>16</v>
      </c>
      <c r="Q246" s="161">
        <v>1</v>
      </c>
      <c r="R246" s="159">
        <v>1</v>
      </c>
      <c r="S246" s="159">
        <v>0</v>
      </c>
      <c r="T246" s="159">
        <v>0</v>
      </c>
      <c r="U246" s="161">
        <v>0</v>
      </c>
      <c r="V246" s="161">
        <v>0</v>
      </c>
      <c r="W246" s="149" t="s">
        <v>19</v>
      </c>
      <c r="X246" s="149" t="s">
        <v>5348</v>
      </c>
      <c r="Y246" s="149" t="s">
        <v>5347</v>
      </c>
      <c r="Z246" s="149" t="s">
        <v>2085</v>
      </c>
      <c r="AA246" s="149" t="s">
        <v>5347</v>
      </c>
      <c r="AB246" s="149" t="s">
        <v>5347</v>
      </c>
      <c r="AC246" s="149" t="s">
        <v>5347</v>
      </c>
      <c r="AD246" s="159">
        <v>0</v>
      </c>
      <c r="AE246" s="185">
        <v>0</v>
      </c>
      <c r="AG246" t="s">
        <v>960</v>
      </c>
      <c r="AH246" s="46">
        <f t="shared" si="57"/>
        <v>17</v>
      </c>
      <c r="AI246" s="46" t="str">
        <f t="shared" si="58"/>
        <v>-</v>
      </c>
      <c r="AJ246" s="12"/>
      <c r="AK246" s="41" t="str">
        <f t="shared" si="59"/>
        <v>YES</v>
      </c>
      <c r="AL246" s="38">
        <f t="shared" si="60"/>
        <v>0</v>
      </c>
      <c r="AM246" s="26" t="str">
        <f t="shared" si="61"/>
        <v/>
      </c>
      <c r="AN246" s="89" t="str">
        <f t="shared" si="62"/>
        <v/>
      </c>
      <c r="AO246" s="35">
        <f t="shared" si="63"/>
        <v>0</v>
      </c>
      <c r="AP246" s="26" t="str">
        <f t="shared" si="64"/>
        <v>X</v>
      </c>
      <c r="AQ246" s="28">
        <f t="shared" si="74"/>
        <v>1</v>
      </c>
      <c r="AR246" s="25" t="str">
        <f t="shared" si="65"/>
        <v/>
      </c>
      <c r="AS246" s="25" t="str">
        <f t="shared" si="66"/>
        <v/>
      </c>
      <c r="AT246" s="25" t="str">
        <f t="shared" si="67"/>
        <v/>
      </c>
      <c r="AU246" s="25" t="str">
        <f t="shared" si="68"/>
        <v/>
      </c>
      <c r="AV246" s="25">
        <f t="shared" si="69"/>
        <v>1</v>
      </c>
      <c r="AW246" s="65">
        <f t="shared" si="75"/>
        <v>0</v>
      </c>
      <c r="AX246" s="23"/>
      <c r="AY246" s="24">
        <f t="shared" ca="1" si="70"/>
        <v>-448</v>
      </c>
      <c r="AZ246" s="66">
        <f t="shared" ca="1" si="71"/>
        <v>0</v>
      </c>
      <c r="BA246" s="24" t="str">
        <f t="shared" ca="1" si="72"/>
        <v/>
      </c>
      <c r="BB246" s="87" t="str">
        <f t="shared" si="73"/>
        <v/>
      </c>
    </row>
    <row r="247" spans="1:54" ht="15" x14ac:dyDescent="0.2">
      <c r="A247" s="7">
        <v>246</v>
      </c>
      <c r="B247" s="149" t="s">
        <v>5347</v>
      </c>
      <c r="C247" s="149" t="s">
        <v>4094</v>
      </c>
      <c r="D247" s="149" t="s">
        <v>4095</v>
      </c>
      <c r="E247" s="149" t="s">
        <v>325</v>
      </c>
      <c r="F247" s="158">
        <v>45664</v>
      </c>
      <c r="G247" s="149" t="s">
        <v>5347</v>
      </c>
      <c r="H247" s="149" t="s">
        <v>4142</v>
      </c>
      <c r="I247" s="149" t="s">
        <v>17</v>
      </c>
      <c r="J247" s="158">
        <v>45670</v>
      </c>
      <c r="K247" s="158">
        <v>45677</v>
      </c>
      <c r="L247" s="149" t="s">
        <v>5347</v>
      </c>
      <c r="M247" s="158">
        <v>45687</v>
      </c>
      <c r="N247" s="159">
        <v>0</v>
      </c>
      <c r="O247" s="159">
        <v>0</v>
      </c>
      <c r="P247" s="149" t="s">
        <v>16</v>
      </c>
      <c r="Q247" s="161">
        <v>1</v>
      </c>
      <c r="R247" s="159">
        <v>1</v>
      </c>
      <c r="S247" s="159">
        <v>0</v>
      </c>
      <c r="T247" s="159">
        <v>0</v>
      </c>
      <c r="U247" s="161">
        <v>0</v>
      </c>
      <c r="V247" s="161">
        <v>0</v>
      </c>
      <c r="W247" s="149" t="s">
        <v>19</v>
      </c>
      <c r="X247" s="149" t="s">
        <v>5348</v>
      </c>
      <c r="Y247" s="149" t="s">
        <v>5347</v>
      </c>
      <c r="Z247" s="149" t="s">
        <v>4143</v>
      </c>
      <c r="AA247" s="149" t="s">
        <v>5347</v>
      </c>
      <c r="AB247" s="149" t="s">
        <v>5347</v>
      </c>
      <c r="AC247" s="149" t="s">
        <v>5347</v>
      </c>
      <c r="AD247" s="159">
        <v>0</v>
      </c>
      <c r="AE247" s="185">
        <v>0</v>
      </c>
      <c r="AG247" t="s">
        <v>960</v>
      </c>
      <c r="AH247" s="46">
        <f t="shared" si="57"/>
        <v>17</v>
      </c>
      <c r="AI247" s="46" t="str">
        <f t="shared" si="58"/>
        <v>-</v>
      </c>
      <c r="AJ247" s="12"/>
      <c r="AK247" s="41" t="str">
        <f t="shared" si="59"/>
        <v>YES</v>
      </c>
      <c r="AL247" s="38">
        <f t="shared" si="60"/>
        <v>0</v>
      </c>
      <c r="AM247" s="26" t="str">
        <f t="shared" si="61"/>
        <v/>
      </c>
      <c r="AN247" s="89" t="str">
        <f t="shared" si="62"/>
        <v/>
      </c>
      <c r="AO247" s="35">
        <f t="shared" si="63"/>
        <v>0</v>
      </c>
      <c r="AP247" s="26" t="str">
        <f t="shared" si="64"/>
        <v>X</v>
      </c>
      <c r="AQ247" s="28">
        <f t="shared" si="74"/>
        <v>1</v>
      </c>
      <c r="AR247" s="25" t="str">
        <f t="shared" si="65"/>
        <v/>
      </c>
      <c r="AS247" s="25" t="str">
        <f t="shared" si="66"/>
        <v/>
      </c>
      <c r="AT247" s="25" t="str">
        <f t="shared" si="67"/>
        <v/>
      </c>
      <c r="AU247" s="25" t="str">
        <f t="shared" si="68"/>
        <v/>
      </c>
      <c r="AV247" s="25">
        <f t="shared" si="69"/>
        <v>1</v>
      </c>
      <c r="AW247" s="65">
        <f t="shared" si="75"/>
        <v>0</v>
      </c>
      <c r="AX247" s="23"/>
      <c r="AY247" s="24">
        <f t="shared" ca="1" si="70"/>
        <v>-448</v>
      </c>
      <c r="AZ247" s="66">
        <f t="shared" ca="1" si="71"/>
        <v>0</v>
      </c>
      <c r="BA247" s="24" t="str">
        <f t="shared" ca="1" si="72"/>
        <v/>
      </c>
      <c r="BB247" s="87" t="str">
        <f t="shared" si="73"/>
        <v/>
      </c>
    </row>
    <row r="248" spans="1:54" ht="15" x14ac:dyDescent="0.2">
      <c r="A248" s="7">
        <v>247</v>
      </c>
      <c r="B248" s="149" t="s">
        <v>5347</v>
      </c>
      <c r="C248" s="149" t="s">
        <v>3188</v>
      </c>
      <c r="D248" s="149" t="s">
        <v>4096</v>
      </c>
      <c r="E248" s="149" t="s">
        <v>325</v>
      </c>
      <c r="F248" s="158">
        <v>45664</v>
      </c>
      <c r="G248" s="149" t="s">
        <v>5347</v>
      </c>
      <c r="H248" s="149" t="s">
        <v>4144</v>
      </c>
      <c r="I248" s="149" t="s">
        <v>18</v>
      </c>
      <c r="J248" s="158">
        <v>45670</v>
      </c>
      <c r="K248" s="158">
        <v>45670</v>
      </c>
      <c r="L248" s="149" t="s">
        <v>5347</v>
      </c>
      <c r="M248" s="158">
        <v>45687</v>
      </c>
      <c r="N248" s="159">
        <v>0</v>
      </c>
      <c r="O248" s="159">
        <v>0</v>
      </c>
      <c r="P248" s="149" t="s">
        <v>16</v>
      </c>
      <c r="Q248" s="161">
        <v>1</v>
      </c>
      <c r="R248" s="159">
        <v>1</v>
      </c>
      <c r="S248" s="159">
        <v>0</v>
      </c>
      <c r="T248" s="159">
        <v>0</v>
      </c>
      <c r="U248" s="161">
        <v>0</v>
      </c>
      <c r="V248" s="161">
        <v>0</v>
      </c>
      <c r="W248" s="149" t="s">
        <v>19</v>
      </c>
      <c r="X248" s="149" t="s">
        <v>5348</v>
      </c>
      <c r="Y248" s="149" t="s">
        <v>5347</v>
      </c>
      <c r="Z248" s="149" t="s">
        <v>4145</v>
      </c>
      <c r="AA248" s="149" t="s">
        <v>5347</v>
      </c>
      <c r="AB248" s="149" t="s">
        <v>5347</v>
      </c>
      <c r="AC248" s="149" t="s">
        <v>5347</v>
      </c>
      <c r="AD248" s="159">
        <v>0</v>
      </c>
      <c r="AE248" s="185">
        <v>0</v>
      </c>
      <c r="AG248" t="s">
        <v>2999</v>
      </c>
      <c r="AH248" s="46">
        <f t="shared" si="57"/>
        <v>17</v>
      </c>
      <c r="AI248" s="46" t="str">
        <f t="shared" si="58"/>
        <v>-</v>
      </c>
      <c r="AJ248" s="12"/>
      <c r="AK248" s="41" t="str">
        <f t="shared" si="59"/>
        <v>YES</v>
      </c>
      <c r="AL248" s="38">
        <f t="shared" si="60"/>
        <v>0</v>
      </c>
      <c r="AM248" s="26" t="str">
        <f t="shared" si="61"/>
        <v/>
      </c>
      <c r="AN248" s="89" t="str">
        <f t="shared" si="62"/>
        <v/>
      </c>
      <c r="AO248" s="35">
        <f t="shared" si="63"/>
        <v>0</v>
      </c>
      <c r="AP248" s="26" t="str">
        <f t="shared" si="64"/>
        <v>X</v>
      </c>
      <c r="AQ248" s="28">
        <f t="shared" si="74"/>
        <v>1</v>
      </c>
      <c r="AR248" s="25" t="str">
        <f t="shared" si="65"/>
        <v/>
      </c>
      <c r="AS248" s="25" t="str">
        <f t="shared" si="66"/>
        <v/>
      </c>
      <c r="AT248" s="25" t="str">
        <f t="shared" si="67"/>
        <v/>
      </c>
      <c r="AU248" s="25" t="str">
        <f t="shared" si="68"/>
        <v/>
      </c>
      <c r="AV248" s="25">
        <f t="shared" si="69"/>
        <v>1</v>
      </c>
      <c r="AW248" s="65">
        <f t="shared" si="75"/>
        <v>0</v>
      </c>
      <c r="AX248" s="23"/>
      <c r="AY248" s="24">
        <f t="shared" ca="1" si="70"/>
        <v>-448</v>
      </c>
      <c r="AZ248" s="66">
        <f t="shared" ca="1" si="71"/>
        <v>0</v>
      </c>
      <c r="BA248" s="24" t="str">
        <f t="shared" ca="1" si="72"/>
        <v/>
      </c>
      <c r="BB248" s="87" t="str">
        <f t="shared" si="73"/>
        <v/>
      </c>
    </row>
    <row r="249" spans="1:54" ht="15" x14ac:dyDescent="0.2">
      <c r="A249" s="7">
        <v>248</v>
      </c>
      <c r="B249" s="149" t="s">
        <v>810</v>
      </c>
      <c r="C249" s="149" t="s">
        <v>4097</v>
      </c>
      <c r="D249" s="149" t="s">
        <v>4098</v>
      </c>
      <c r="E249" s="149" t="s">
        <v>325</v>
      </c>
      <c r="F249" s="158">
        <v>45665</v>
      </c>
      <c r="G249" s="149" t="s">
        <v>5347</v>
      </c>
      <c r="H249" s="149" t="s">
        <v>4146</v>
      </c>
      <c r="I249" s="149" t="s">
        <v>186</v>
      </c>
      <c r="J249" s="158">
        <v>45664</v>
      </c>
      <c r="K249" s="158" t="s">
        <v>5347</v>
      </c>
      <c r="L249" s="149" t="s">
        <v>5347</v>
      </c>
      <c r="M249" s="158">
        <v>45666</v>
      </c>
      <c r="N249" s="159">
        <v>0</v>
      </c>
      <c r="O249" s="159">
        <v>0</v>
      </c>
      <c r="P249" s="149" t="s">
        <v>5347</v>
      </c>
      <c r="Q249" s="160">
        <v>1</v>
      </c>
      <c r="R249" s="160">
        <v>1</v>
      </c>
      <c r="S249" s="160">
        <v>1</v>
      </c>
      <c r="T249" s="160">
        <v>0</v>
      </c>
      <c r="U249" s="161">
        <v>0</v>
      </c>
      <c r="V249" s="161">
        <v>0</v>
      </c>
      <c r="W249" s="149" t="s">
        <v>19</v>
      </c>
      <c r="X249" s="149" t="s">
        <v>5348</v>
      </c>
      <c r="Y249" s="149" t="s">
        <v>5347</v>
      </c>
      <c r="Z249" s="149" t="s">
        <v>386</v>
      </c>
      <c r="AA249" s="149" t="s">
        <v>5347</v>
      </c>
      <c r="AB249" s="149" t="s">
        <v>4147</v>
      </c>
      <c r="AC249" s="149" t="s">
        <v>5347</v>
      </c>
      <c r="AD249" s="159">
        <v>0</v>
      </c>
      <c r="AE249" s="185">
        <v>0</v>
      </c>
      <c r="AG249" t="s">
        <v>960</v>
      </c>
      <c r="AH249" s="46">
        <f t="shared" si="57"/>
        <v>2</v>
      </c>
      <c r="AI249" s="46" t="str">
        <f t="shared" si="58"/>
        <v>-</v>
      </c>
      <c r="AJ249" s="12"/>
      <c r="AK249" s="41" t="str">
        <f t="shared" si="59"/>
        <v>YES</v>
      </c>
      <c r="AL249" s="38">
        <f t="shared" si="60"/>
        <v>1</v>
      </c>
      <c r="AM249" s="26" t="str">
        <f t="shared" si="61"/>
        <v/>
      </c>
      <c r="AN249" s="89" t="str">
        <f t="shared" si="62"/>
        <v/>
      </c>
      <c r="AO249" s="35">
        <f t="shared" si="63"/>
        <v>0</v>
      </c>
      <c r="AP249" s="26" t="str">
        <f t="shared" si="64"/>
        <v>X</v>
      </c>
      <c r="AQ249" s="28">
        <f t="shared" si="74"/>
        <v>1</v>
      </c>
      <c r="AR249" s="25" t="str">
        <f t="shared" si="65"/>
        <v/>
      </c>
      <c r="AS249" s="25" t="str">
        <f t="shared" si="66"/>
        <v/>
      </c>
      <c r="AT249" s="25" t="str">
        <f t="shared" si="67"/>
        <v/>
      </c>
      <c r="AU249" s="25" t="str">
        <f t="shared" si="68"/>
        <v/>
      </c>
      <c r="AV249" s="25">
        <f t="shared" si="69"/>
        <v>1</v>
      </c>
      <c r="AW249" s="65">
        <f t="shared" si="75"/>
        <v>0</v>
      </c>
      <c r="AX249" s="23"/>
      <c r="AY249" s="24">
        <f t="shared" ca="1" si="70"/>
        <v>-469</v>
      </c>
      <c r="AZ249" s="66">
        <f t="shared" ca="1" si="71"/>
        <v>0</v>
      </c>
      <c r="BA249" s="24" t="str">
        <f t="shared" ca="1" si="72"/>
        <v/>
      </c>
      <c r="BB249" s="87" t="str">
        <f t="shared" si="73"/>
        <v/>
      </c>
    </row>
    <row r="250" spans="1:54" ht="15" x14ac:dyDescent="0.2">
      <c r="A250" s="7">
        <v>249</v>
      </c>
      <c r="B250" s="149" t="s">
        <v>810</v>
      </c>
      <c r="C250" s="149" t="s">
        <v>4148</v>
      </c>
      <c r="D250" s="149" t="s">
        <v>4149</v>
      </c>
      <c r="E250" s="149" t="s">
        <v>325</v>
      </c>
      <c r="F250" s="158">
        <v>45670</v>
      </c>
      <c r="G250" s="149" t="s">
        <v>5347</v>
      </c>
      <c r="H250" s="149" t="s">
        <v>4150</v>
      </c>
      <c r="I250" s="149" t="s">
        <v>28</v>
      </c>
      <c r="J250" s="158">
        <v>45668</v>
      </c>
      <c r="K250" s="158" t="s">
        <v>5347</v>
      </c>
      <c r="L250" s="149" t="s">
        <v>5347</v>
      </c>
      <c r="M250" s="158">
        <v>45671</v>
      </c>
      <c r="N250" s="159">
        <v>0</v>
      </c>
      <c r="O250" s="159">
        <v>0</v>
      </c>
      <c r="P250" s="149" t="s">
        <v>5347</v>
      </c>
      <c r="Q250" s="160">
        <v>5</v>
      </c>
      <c r="R250" s="160">
        <v>5</v>
      </c>
      <c r="S250" s="160">
        <v>5</v>
      </c>
      <c r="T250" s="160">
        <v>0</v>
      </c>
      <c r="U250" s="161">
        <v>0</v>
      </c>
      <c r="V250" s="161">
        <v>0</v>
      </c>
      <c r="W250" s="149" t="s">
        <v>19</v>
      </c>
      <c r="X250" s="149" t="s">
        <v>5348</v>
      </c>
      <c r="Y250" s="149" t="s">
        <v>5347</v>
      </c>
      <c r="Z250" s="149" t="s">
        <v>386</v>
      </c>
      <c r="AA250" s="149" t="s">
        <v>5347</v>
      </c>
      <c r="AB250" s="149" t="s">
        <v>4151</v>
      </c>
      <c r="AC250" s="149" t="s">
        <v>5347</v>
      </c>
      <c r="AD250" s="159">
        <v>0</v>
      </c>
      <c r="AE250" s="185">
        <v>0</v>
      </c>
      <c r="AG250" t="s">
        <v>1864</v>
      </c>
      <c r="AH250" s="46">
        <f t="shared" si="57"/>
        <v>3</v>
      </c>
      <c r="AI250" s="46" t="str">
        <f t="shared" si="58"/>
        <v>-</v>
      </c>
      <c r="AJ250" s="12"/>
      <c r="AK250" s="41" t="str">
        <f t="shared" si="59"/>
        <v>YES</v>
      </c>
      <c r="AL250" s="38">
        <f t="shared" si="60"/>
        <v>5</v>
      </c>
      <c r="AM250" s="26" t="str">
        <f t="shared" si="61"/>
        <v/>
      </c>
      <c r="AN250" s="89" t="str">
        <f t="shared" si="62"/>
        <v/>
      </c>
      <c r="AO250" s="35">
        <f t="shared" si="63"/>
        <v>0</v>
      </c>
      <c r="AP250" s="26" t="str">
        <f t="shared" si="64"/>
        <v>X</v>
      </c>
      <c r="AQ250" s="28">
        <f t="shared" si="74"/>
        <v>1</v>
      </c>
      <c r="AR250" s="25" t="str">
        <f t="shared" si="65"/>
        <v/>
      </c>
      <c r="AS250" s="25" t="str">
        <f t="shared" si="66"/>
        <v/>
      </c>
      <c r="AT250" s="25" t="str">
        <f t="shared" si="67"/>
        <v/>
      </c>
      <c r="AU250" s="25" t="str">
        <f t="shared" si="68"/>
        <v/>
      </c>
      <c r="AV250" s="25">
        <f t="shared" si="69"/>
        <v>1</v>
      </c>
      <c r="AW250" s="65">
        <f t="shared" si="75"/>
        <v>0</v>
      </c>
      <c r="AX250" s="23"/>
      <c r="AY250" s="24">
        <f t="shared" ca="1" si="70"/>
        <v>-464</v>
      </c>
      <c r="AZ250" s="66">
        <f t="shared" ca="1" si="71"/>
        <v>0</v>
      </c>
      <c r="BA250" s="24" t="str">
        <f t="shared" ca="1" si="72"/>
        <v/>
      </c>
      <c r="BB250" s="87" t="str">
        <f t="shared" si="73"/>
        <v/>
      </c>
    </row>
    <row r="251" spans="1:54" ht="15" x14ac:dyDescent="0.2">
      <c r="A251" s="7">
        <v>250</v>
      </c>
      <c r="B251" s="149" t="s">
        <v>4152</v>
      </c>
      <c r="C251" s="149" t="s">
        <v>4153</v>
      </c>
      <c r="D251" s="149" t="s">
        <v>4149</v>
      </c>
      <c r="E251" s="149" t="s">
        <v>326</v>
      </c>
      <c r="F251" s="158">
        <v>45670</v>
      </c>
      <c r="G251" s="149" t="s">
        <v>5347</v>
      </c>
      <c r="H251" s="149" t="s">
        <v>4150</v>
      </c>
      <c r="I251" s="149" t="s">
        <v>73</v>
      </c>
      <c r="J251" s="158">
        <v>45668</v>
      </c>
      <c r="K251" s="158" t="s">
        <v>5347</v>
      </c>
      <c r="L251" s="149" t="s">
        <v>5347</v>
      </c>
      <c r="M251" s="158">
        <v>45671</v>
      </c>
      <c r="N251" s="159">
        <v>0</v>
      </c>
      <c r="O251" s="159">
        <v>0</v>
      </c>
      <c r="P251" s="149" t="s">
        <v>5347</v>
      </c>
      <c r="Q251" s="160">
        <v>1</v>
      </c>
      <c r="R251" s="160">
        <v>1</v>
      </c>
      <c r="S251" s="160">
        <v>1</v>
      </c>
      <c r="T251" s="160">
        <v>0</v>
      </c>
      <c r="U251" s="161">
        <v>0</v>
      </c>
      <c r="V251" s="161">
        <v>0</v>
      </c>
      <c r="W251" s="149" t="s">
        <v>19</v>
      </c>
      <c r="X251" s="149" t="s">
        <v>5348</v>
      </c>
      <c r="Y251" s="149" t="s">
        <v>5347</v>
      </c>
      <c r="Z251" s="149" t="s">
        <v>386</v>
      </c>
      <c r="AA251" s="149" t="s">
        <v>5347</v>
      </c>
      <c r="AB251" s="149" t="s">
        <v>4154</v>
      </c>
      <c r="AC251" s="149" t="s">
        <v>5347</v>
      </c>
      <c r="AD251" s="159">
        <v>0</v>
      </c>
      <c r="AE251" s="185">
        <v>0</v>
      </c>
      <c r="AG251" t="s">
        <v>1864</v>
      </c>
      <c r="AH251" s="46">
        <f t="shared" si="57"/>
        <v>3</v>
      </c>
      <c r="AI251" s="46" t="str">
        <f t="shared" si="58"/>
        <v>-</v>
      </c>
      <c r="AJ251" s="12"/>
      <c r="AK251" s="41" t="str">
        <f t="shared" si="59"/>
        <v>YES</v>
      </c>
      <c r="AL251" s="38">
        <f t="shared" si="60"/>
        <v>1</v>
      </c>
      <c r="AM251" s="26" t="str">
        <f t="shared" si="61"/>
        <v/>
      </c>
      <c r="AN251" s="89" t="str">
        <f t="shared" si="62"/>
        <v/>
      </c>
      <c r="AO251" s="35">
        <f t="shared" si="63"/>
        <v>0</v>
      </c>
      <c r="AP251" s="26" t="str">
        <f t="shared" si="64"/>
        <v>X</v>
      </c>
      <c r="AQ251" s="28">
        <f t="shared" si="74"/>
        <v>1</v>
      </c>
      <c r="AR251" s="25" t="str">
        <f t="shared" si="65"/>
        <v/>
      </c>
      <c r="AS251" s="25" t="str">
        <f t="shared" si="66"/>
        <v/>
      </c>
      <c r="AT251" s="25" t="str">
        <f t="shared" si="67"/>
        <v/>
      </c>
      <c r="AU251" s="25" t="str">
        <f t="shared" si="68"/>
        <v/>
      </c>
      <c r="AV251" s="25">
        <f t="shared" si="69"/>
        <v>1</v>
      </c>
      <c r="AW251" s="65">
        <f t="shared" si="75"/>
        <v>0</v>
      </c>
      <c r="AX251" s="23"/>
      <c r="AY251" s="24">
        <f t="shared" ca="1" si="70"/>
        <v>-464</v>
      </c>
      <c r="AZ251" s="66">
        <f t="shared" ca="1" si="71"/>
        <v>0</v>
      </c>
      <c r="BA251" s="24" t="str">
        <f t="shared" ca="1" si="72"/>
        <v/>
      </c>
      <c r="BB251" s="87" t="str">
        <f t="shared" si="73"/>
        <v/>
      </c>
    </row>
    <row r="252" spans="1:54" ht="15" x14ac:dyDescent="0.2">
      <c r="A252" s="7">
        <v>251</v>
      </c>
      <c r="B252" s="149" t="s">
        <v>788</v>
      </c>
      <c r="C252" s="149" t="s">
        <v>4155</v>
      </c>
      <c r="D252" s="149" t="s">
        <v>4149</v>
      </c>
      <c r="E252" s="149" t="s">
        <v>329</v>
      </c>
      <c r="F252" s="158">
        <v>45670</v>
      </c>
      <c r="G252" s="149" t="s">
        <v>5347</v>
      </c>
      <c r="H252" s="149" t="s">
        <v>4150</v>
      </c>
      <c r="I252" s="149" t="s">
        <v>56</v>
      </c>
      <c r="J252" s="158">
        <v>45668</v>
      </c>
      <c r="K252" s="158" t="s">
        <v>5347</v>
      </c>
      <c r="L252" s="149" t="s">
        <v>5347</v>
      </c>
      <c r="M252" s="158">
        <v>45671</v>
      </c>
      <c r="N252" s="159">
        <v>0</v>
      </c>
      <c r="O252" s="159">
        <v>0</v>
      </c>
      <c r="P252" s="149" t="s">
        <v>5347</v>
      </c>
      <c r="Q252" s="160">
        <v>100</v>
      </c>
      <c r="R252" s="160">
        <v>100</v>
      </c>
      <c r="S252" s="160">
        <v>100</v>
      </c>
      <c r="T252" s="160">
        <v>0</v>
      </c>
      <c r="U252" s="161">
        <v>0</v>
      </c>
      <c r="V252" s="161">
        <v>0</v>
      </c>
      <c r="W252" s="149" t="s">
        <v>19</v>
      </c>
      <c r="X252" s="149" t="s">
        <v>5348</v>
      </c>
      <c r="Y252" s="149" t="s">
        <v>5347</v>
      </c>
      <c r="Z252" s="149" t="s">
        <v>386</v>
      </c>
      <c r="AA252" s="149" t="s">
        <v>5347</v>
      </c>
      <c r="AB252" s="149" t="s">
        <v>4156</v>
      </c>
      <c r="AC252" s="149" t="s">
        <v>5347</v>
      </c>
      <c r="AD252" s="159">
        <v>0</v>
      </c>
      <c r="AE252" s="185">
        <v>0</v>
      </c>
      <c r="AG252" t="s">
        <v>1864</v>
      </c>
      <c r="AH252" s="46">
        <f t="shared" si="57"/>
        <v>3</v>
      </c>
      <c r="AI252" s="46" t="str">
        <f t="shared" si="58"/>
        <v>-</v>
      </c>
      <c r="AJ252" s="12"/>
      <c r="AK252" s="41" t="str">
        <f t="shared" si="59"/>
        <v>YES</v>
      </c>
      <c r="AL252" s="38">
        <f t="shared" si="60"/>
        <v>100</v>
      </c>
      <c r="AM252" s="26" t="str">
        <f t="shared" si="61"/>
        <v/>
      </c>
      <c r="AN252" s="89" t="str">
        <f t="shared" si="62"/>
        <v/>
      </c>
      <c r="AO252" s="35">
        <f t="shared" si="63"/>
        <v>0</v>
      </c>
      <c r="AP252" s="26" t="str">
        <f t="shared" si="64"/>
        <v>X</v>
      </c>
      <c r="AQ252" s="28">
        <f t="shared" si="74"/>
        <v>1</v>
      </c>
      <c r="AR252" s="25" t="str">
        <f t="shared" si="65"/>
        <v/>
      </c>
      <c r="AS252" s="25" t="str">
        <f t="shared" si="66"/>
        <v/>
      </c>
      <c r="AT252" s="25" t="str">
        <f t="shared" si="67"/>
        <v/>
      </c>
      <c r="AU252" s="25" t="str">
        <f t="shared" si="68"/>
        <v/>
      </c>
      <c r="AV252" s="25">
        <f t="shared" si="69"/>
        <v>1</v>
      </c>
      <c r="AW252" s="65">
        <f t="shared" si="75"/>
        <v>0</v>
      </c>
      <c r="AX252" s="23"/>
      <c r="AY252" s="24">
        <f t="shared" ca="1" si="70"/>
        <v>-464</v>
      </c>
      <c r="AZ252" s="66">
        <f t="shared" ca="1" si="71"/>
        <v>0</v>
      </c>
      <c r="BA252" s="24" t="str">
        <f t="shared" ca="1" si="72"/>
        <v/>
      </c>
      <c r="BB252" s="87" t="str">
        <f t="shared" si="73"/>
        <v/>
      </c>
    </row>
    <row r="253" spans="1:54" ht="15" x14ac:dyDescent="0.2">
      <c r="A253" s="7">
        <v>252</v>
      </c>
      <c r="B253" s="149" t="s">
        <v>788</v>
      </c>
      <c r="C253" s="149" t="s">
        <v>789</v>
      </c>
      <c r="D253" s="149" t="s">
        <v>4149</v>
      </c>
      <c r="E253" s="149" t="s">
        <v>327</v>
      </c>
      <c r="F253" s="158">
        <v>45670</v>
      </c>
      <c r="G253" s="149" t="s">
        <v>5347</v>
      </c>
      <c r="H253" s="149" t="s">
        <v>4150</v>
      </c>
      <c r="I253" s="149" t="s">
        <v>72</v>
      </c>
      <c r="J253" s="158">
        <v>45668</v>
      </c>
      <c r="K253" s="158" t="s">
        <v>5347</v>
      </c>
      <c r="L253" s="149" t="s">
        <v>5347</v>
      </c>
      <c r="M253" s="158">
        <v>45671</v>
      </c>
      <c r="N253" s="159">
        <v>0</v>
      </c>
      <c r="O253" s="159">
        <v>0</v>
      </c>
      <c r="P253" s="149" t="s">
        <v>5347</v>
      </c>
      <c r="Q253" s="160">
        <v>100</v>
      </c>
      <c r="R253" s="160">
        <v>100</v>
      </c>
      <c r="S253" s="160">
        <v>100</v>
      </c>
      <c r="T253" s="160">
        <v>0</v>
      </c>
      <c r="U253" s="161">
        <v>0</v>
      </c>
      <c r="V253" s="161">
        <v>0</v>
      </c>
      <c r="W253" s="149" t="s">
        <v>19</v>
      </c>
      <c r="X253" s="149" t="s">
        <v>5348</v>
      </c>
      <c r="Y253" s="149" t="s">
        <v>5347</v>
      </c>
      <c r="Z253" s="149" t="s">
        <v>386</v>
      </c>
      <c r="AA253" s="149" t="s">
        <v>5347</v>
      </c>
      <c r="AB253" s="149" t="s">
        <v>4157</v>
      </c>
      <c r="AC253" s="149" t="s">
        <v>5347</v>
      </c>
      <c r="AD253" s="159">
        <v>0</v>
      </c>
      <c r="AE253" s="185">
        <v>0</v>
      </c>
      <c r="AG253" t="s">
        <v>1864</v>
      </c>
      <c r="AH253" s="46">
        <f t="shared" si="57"/>
        <v>3</v>
      </c>
      <c r="AI253" s="46" t="str">
        <f t="shared" si="58"/>
        <v>-</v>
      </c>
      <c r="AJ253" s="12"/>
      <c r="AK253" s="41" t="str">
        <f t="shared" si="59"/>
        <v>YES</v>
      </c>
      <c r="AL253" s="38">
        <f t="shared" si="60"/>
        <v>100</v>
      </c>
      <c r="AM253" s="26" t="str">
        <f t="shared" si="61"/>
        <v/>
      </c>
      <c r="AN253" s="89" t="str">
        <f t="shared" si="62"/>
        <v/>
      </c>
      <c r="AO253" s="35">
        <f t="shared" si="63"/>
        <v>0</v>
      </c>
      <c r="AP253" s="26" t="str">
        <f t="shared" si="64"/>
        <v>X</v>
      </c>
      <c r="AQ253" s="28">
        <f t="shared" si="74"/>
        <v>1</v>
      </c>
      <c r="AR253" s="25" t="str">
        <f t="shared" si="65"/>
        <v/>
      </c>
      <c r="AS253" s="25" t="str">
        <f t="shared" si="66"/>
        <v/>
      </c>
      <c r="AT253" s="25" t="str">
        <f t="shared" si="67"/>
        <v/>
      </c>
      <c r="AU253" s="25" t="str">
        <f t="shared" si="68"/>
        <v/>
      </c>
      <c r="AV253" s="25">
        <f t="shared" si="69"/>
        <v>1</v>
      </c>
      <c r="AW253" s="65">
        <f t="shared" si="75"/>
        <v>0</v>
      </c>
      <c r="AX253" s="23"/>
      <c r="AY253" s="24">
        <f t="shared" ca="1" si="70"/>
        <v>-464</v>
      </c>
      <c r="AZ253" s="66">
        <f t="shared" ca="1" si="71"/>
        <v>0</v>
      </c>
      <c r="BA253" s="24" t="str">
        <f t="shared" ca="1" si="72"/>
        <v/>
      </c>
      <c r="BB253" s="87" t="str">
        <f t="shared" si="73"/>
        <v/>
      </c>
    </row>
    <row r="254" spans="1:54" ht="15" x14ac:dyDescent="0.2">
      <c r="A254" s="7">
        <v>253</v>
      </c>
      <c r="B254" s="149" t="s">
        <v>4158</v>
      </c>
      <c r="C254" s="149" t="s">
        <v>4159</v>
      </c>
      <c r="D254" s="149" t="s">
        <v>4149</v>
      </c>
      <c r="E254" s="149" t="s">
        <v>330</v>
      </c>
      <c r="F254" s="158">
        <v>45670</v>
      </c>
      <c r="G254" s="149" t="s">
        <v>5347</v>
      </c>
      <c r="H254" s="149" t="s">
        <v>4150</v>
      </c>
      <c r="I254" s="149" t="s">
        <v>69</v>
      </c>
      <c r="J254" s="158">
        <v>45668</v>
      </c>
      <c r="K254" s="158" t="s">
        <v>5347</v>
      </c>
      <c r="L254" s="149" t="s">
        <v>5347</v>
      </c>
      <c r="M254" s="158">
        <v>45671</v>
      </c>
      <c r="N254" s="159">
        <v>0</v>
      </c>
      <c r="O254" s="159">
        <v>0</v>
      </c>
      <c r="P254" s="149" t="s">
        <v>5347</v>
      </c>
      <c r="Q254" s="160">
        <v>50</v>
      </c>
      <c r="R254" s="160">
        <v>50</v>
      </c>
      <c r="S254" s="160">
        <v>50</v>
      </c>
      <c r="T254" s="160">
        <v>0</v>
      </c>
      <c r="U254" s="161">
        <v>0</v>
      </c>
      <c r="V254" s="161">
        <v>0</v>
      </c>
      <c r="W254" s="149" t="s">
        <v>19</v>
      </c>
      <c r="X254" s="149" t="s">
        <v>5348</v>
      </c>
      <c r="Y254" s="149" t="s">
        <v>5347</v>
      </c>
      <c r="Z254" s="149" t="s">
        <v>386</v>
      </c>
      <c r="AA254" s="149" t="s">
        <v>5347</v>
      </c>
      <c r="AB254" s="149" t="s">
        <v>4160</v>
      </c>
      <c r="AC254" s="149" t="s">
        <v>5347</v>
      </c>
      <c r="AD254" s="159">
        <v>0</v>
      </c>
      <c r="AE254" s="185">
        <v>0</v>
      </c>
      <c r="AG254" t="s">
        <v>1864</v>
      </c>
      <c r="AH254" s="46">
        <f t="shared" si="57"/>
        <v>3</v>
      </c>
      <c r="AI254" s="46" t="str">
        <f t="shared" si="58"/>
        <v>-</v>
      </c>
      <c r="AJ254" s="12"/>
      <c r="AK254" s="41" t="str">
        <f t="shared" si="59"/>
        <v>YES</v>
      </c>
      <c r="AL254" s="38">
        <f t="shared" si="60"/>
        <v>50</v>
      </c>
      <c r="AM254" s="26" t="str">
        <f t="shared" si="61"/>
        <v/>
      </c>
      <c r="AN254" s="89" t="str">
        <f t="shared" si="62"/>
        <v/>
      </c>
      <c r="AO254" s="35">
        <f t="shared" si="63"/>
        <v>0</v>
      </c>
      <c r="AP254" s="26" t="str">
        <f t="shared" si="64"/>
        <v>X</v>
      </c>
      <c r="AQ254" s="28">
        <f t="shared" si="74"/>
        <v>1</v>
      </c>
      <c r="AR254" s="25" t="str">
        <f t="shared" si="65"/>
        <v/>
      </c>
      <c r="AS254" s="25" t="str">
        <f t="shared" si="66"/>
        <v/>
      </c>
      <c r="AT254" s="25" t="str">
        <f t="shared" si="67"/>
        <v/>
      </c>
      <c r="AU254" s="25" t="str">
        <f t="shared" si="68"/>
        <v/>
      </c>
      <c r="AV254" s="25">
        <f t="shared" si="69"/>
        <v>1</v>
      </c>
      <c r="AW254" s="65">
        <f t="shared" si="75"/>
        <v>0</v>
      </c>
      <c r="AX254" s="23"/>
      <c r="AY254" s="24">
        <f t="shared" ca="1" si="70"/>
        <v>-464</v>
      </c>
      <c r="AZ254" s="66">
        <f t="shared" ca="1" si="71"/>
        <v>0</v>
      </c>
      <c r="BA254" s="24" t="str">
        <f t="shared" ca="1" si="72"/>
        <v/>
      </c>
      <c r="BB254" s="87" t="str">
        <f t="shared" si="73"/>
        <v/>
      </c>
    </row>
    <row r="255" spans="1:54" ht="15" x14ac:dyDescent="0.2">
      <c r="A255" s="7">
        <v>254</v>
      </c>
      <c r="B255" s="149" t="s">
        <v>3573</v>
      </c>
      <c r="C255" s="149" t="s">
        <v>3574</v>
      </c>
      <c r="D255" s="149" t="s">
        <v>4149</v>
      </c>
      <c r="E255" s="149" t="s">
        <v>328</v>
      </c>
      <c r="F255" s="158">
        <v>45670</v>
      </c>
      <c r="G255" s="149" t="s">
        <v>5347</v>
      </c>
      <c r="H255" s="149" t="s">
        <v>4150</v>
      </c>
      <c r="I255" s="149" t="s">
        <v>79</v>
      </c>
      <c r="J255" s="158">
        <v>45668</v>
      </c>
      <c r="K255" s="158" t="s">
        <v>5347</v>
      </c>
      <c r="L255" s="149" t="s">
        <v>5347</v>
      </c>
      <c r="M255" s="158">
        <v>45671</v>
      </c>
      <c r="N255" s="159">
        <v>0</v>
      </c>
      <c r="O255" s="159">
        <v>0</v>
      </c>
      <c r="P255" s="149" t="s">
        <v>5347</v>
      </c>
      <c r="Q255" s="160">
        <v>2</v>
      </c>
      <c r="R255" s="160">
        <v>2</v>
      </c>
      <c r="S255" s="160">
        <v>2</v>
      </c>
      <c r="T255" s="160">
        <v>0</v>
      </c>
      <c r="U255" s="161">
        <v>0</v>
      </c>
      <c r="V255" s="161">
        <v>0</v>
      </c>
      <c r="W255" s="149" t="s">
        <v>19</v>
      </c>
      <c r="X255" s="149" t="s">
        <v>5348</v>
      </c>
      <c r="Y255" s="149" t="s">
        <v>5347</v>
      </c>
      <c r="Z255" s="149" t="s">
        <v>386</v>
      </c>
      <c r="AA255" s="149" t="s">
        <v>5347</v>
      </c>
      <c r="AB255" s="149" t="s">
        <v>3576</v>
      </c>
      <c r="AC255" s="149" t="s">
        <v>5347</v>
      </c>
      <c r="AD255" s="159">
        <v>0</v>
      </c>
      <c r="AE255" s="185">
        <v>0</v>
      </c>
      <c r="AG255" t="s">
        <v>1864</v>
      </c>
      <c r="AH255" s="46">
        <f t="shared" si="57"/>
        <v>3</v>
      </c>
      <c r="AI255" s="46" t="str">
        <f t="shared" si="58"/>
        <v>-</v>
      </c>
      <c r="AJ255" s="12"/>
      <c r="AK255" s="41" t="str">
        <f t="shared" si="59"/>
        <v>YES</v>
      </c>
      <c r="AL255" s="38">
        <f t="shared" si="60"/>
        <v>2</v>
      </c>
      <c r="AM255" s="26" t="str">
        <f t="shared" si="61"/>
        <v/>
      </c>
      <c r="AN255" s="89" t="str">
        <f t="shared" si="62"/>
        <v/>
      </c>
      <c r="AO255" s="35">
        <f t="shared" si="63"/>
        <v>0</v>
      </c>
      <c r="AP255" s="26" t="str">
        <f t="shared" si="64"/>
        <v>X</v>
      </c>
      <c r="AQ255" s="28">
        <f t="shared" si="74"/>
        <v>1</v>
      </c>
      <c r="AR255" s="25" t="str">
        <f t="shared" si="65"/>
        <v/>
      </c>
      <c r="AS255" s="25" t="str">
        <f t="shared" si="66"/>
        <v/>
      </c>
      <c r="AT255" s="25" t="str">
        <f t="shared" si="67"/>
        <v/>
      </c>
      <c r="AU255" s="25" t="str">
        <f t="shared" si="68"/>
        <v/>
      </c>
      <c r="AV255" s="25">
        <f t="shared" si="69"/>
        <v>1</v>
      </c>
      <c r="AW255" s="65">
        <f t="shared" si="75"/>
        <v>0</v>
      </c>
      <c r="AX255" s="23"/>
      <c r="AY255" s="24">
        <f t="shared" ca="1" si="70"/>
        <v>-464</v>
      </c>
      <c r="AZ255" s="66">
        <f t="shared" ca="1" si="71"/>
        <v>0</v>
      </c>
      <c r="BA255" s="24" t="str">
        <f t="shared" ca="1" si="72"/>
        <v/>
      </c>
      <c r="BB255" s="87" t="str">
        <f t="shared" si="73"/>
        <v/>
      </c>
    </row>
    <row r="256" spans="1:54" ht="15" x14ac:dyDescent="0.2">
      <c r="A256" s="7">
        <v>255</v>
      </c>
      <c r="B256" s="149" t="s">
        <v>3573</v>
      </c>
      <c r="C256" s="149" t="s">
        <v>3574</v>
      </c>
      <c r="D256" s="149" t="s">
        <v>4149</v>
      </c>
      <c r="E256" s="149" t="s">
        <v>333</v>
      </c>
      <c r="F256" s="158">
        <v>45670</v>
      </c>
      <c r="G256" s="149" t="s">
        <v>5347</v>
      </c>
      <c r="H256" s="149" t="s">
        <v>4150</v>
      </c>
      <c r="I256" s="149" t="s">
        <v>38</v>
      </c>
      <c r="J256" s="158">
        <v>45668</v>
      </c>
      <c r="K256" s="158" t="s">
        <v>5347</v>
      </c>
      <c r="L256" s="149" t="s">
        <v>5347</v>
      </c>
      <c r="M256" s="158">
        <v>45671</v>
      </c>
      <c r="N256" s="159">
        <v>0</v>
      </c>
      <c r="O256" s="159">
        <v>0</v>
      </c>
      <c r="P256" s="149" t="s">
        <v>5347</v>
      </c>
      <c r="Q256" s="160">
        <v>2</v>
      </c>
      <c r="R256" s="160">
        <v>2</v>
      </c>
      <c r="S256" s="160">
        <v>2</v>
      </c>
      <c r="T256" s="160">
        <v>0</v>
      </c>
      <c r="U256" s="161">
        <v>0</v>
      </c>
      <c r="V256" s="161">
        <v>0</v>
      </c>
      <c r="W256" s="149" t="s">
        <v>19</v>
      </c>
      <c r="X256" s="149" t="s">
        <v>5348</v>
      </c>
      <c r="Y256" s="149" t="s">
        <v>5347</v>
      </c>
      <c r="Z256" s="149" t="s">
        <v>386</v>
      </c>
      <c r="AA256" s="149" t="s">
        <v>5347</v>
      </c>
      <c r="AB256" s="149" t="s">
        <v>4005</v>
      </c>
      <c r="AC256" s="149" t="s">
        <v>5347</v>
      </c>
      <c r="AD256" s="159">
        <v>0</v>
      </c>
      <c r="AE256" s="185">
        <v>0</v>
      </c>
      <c r="AG256" t="s">
        <v>1864</v>
      </c>
      <c r="AH256" s="46">
        <f t="shared" si="57"/>
        <v>3</v>
      </c>
      <c r="AI256" s="46" t="str">
        <f t="shared" si="58"/>
        <v>-</v>
      </c>
      <c r="AJ256" s="12"/>
      <c r="AK256" s="41" t="str">
        <f t="shared" si="59"/>
        <v>YES</v>
      </c>
      <c r="AL256" s="38">
        <f t="shared" si="60"/>
        <v>2</v>
      </c>
      <c r="AM256" s="26" t="str">
        <f t="shared" si="61"/>
        <v/>
      </c>
      <c r="AN256" s="89" t="str">
        <f t="shared" si="62"/>
        <v/>
      </c>
      <c r="AO256" s="35">
        <f t="shared" si="63"/>
        <v>0</v>
      </c>
      <c r="AP256" s="26" t="str">
        <f t="shared" si="64"/>
        <v>X</v>
      </c>
      <c r="AQ256" s="28">
        <f t="shared" si="74"/>
        <v>1</v>
      </c>
      <c r="AR256" s="25" t="str">
        <f t="shared" si="65"/>
        <v/>
      </c>
      <c r="AS256" s="25" t="str">
        <f t="shared" si="66"/>
        <v/>
      </c>
      <c r="AT256" s="25" t="str">
        <f t="shared" si="67"/>
        <v/>
      </c>
      <c r="AU256" s="25" t="str">
        <f t="shared" si="68"/>
        <v/>
      </c>
      <c r="AV256" s="25">
        <f t="shared" si="69"/>
        <v>1</v>
      </c>
      <c r="AW256" s="65">
        <f t="shared" si="75"/>
        <v>0</v>
      </c>
      <c r="AX256" s="23"/>
      <c r="AY256" s="24">
        <f t="shared" ca="1" si="70"/>
        <v>-464</v>
      </c>
      <c r="AZ256" s="66">
        <f t="shared" ca="1" si="71"/>
        <v>0</v>
      </c>
      <c r="BA256" s="24" t="str">
        <f t="shared" ca="1" si="72"/>
        <v/>
      </c>
      <c r="BB256" s="87" t="str">
        <f t="shared" si="73"/>
        <v/>
      </c>
    </row>
    <row r="257" spans="1:54" ht="15" x14ac:dyDescent="0.2">
      <c r="A257" s="7">
        <v>256</v>
      </c>
      <c r="B257" s="149" t="s">
        <v>3573</v>
      </c>
      <c r="C257" s="149" t="s">
        <v>3574</v>
      </c>
      <c r="D257" s="149" t="s">
        <v>4149</v>
      </c>
      <c r="E257" s="149" t="s">
        <v>331</v>
      </c>
      <c r="F257" s="158">
        <v>45670</v>
      </c>
      <c r="G257" s="149" t="s">
        <v>5347</v>
      </c>
      <c r="H257" s="149" t="s">
        <v>4150</v>
      </c>
      <c r="I257" s="149" t="s">
        <v>57</v>
      </c>
      <c r="J257" s="158">
        <v>45668</v>
      </c>
      <c r="K257" s="158" t="s">
        <v>5347</v>
      </c>
      <c r="L257" s="149" t="s">
        <v>5347</v>
      </c>
      <c r="M257" s="158">
        <v>45671</v>
      </c>
      <c r="N257" s="159">
        <v>0</v>
      </c>
      <c r="O257" s="159">
        <v>0</v>
      </c>
      <c r="P257" s="149" t="s">
        <v>5347</v>
      </c>
      <c r="Q257" s="160">
        <v>2</v>
      </c>
      <c r="R257" s="160">
        <v>2</v>
      </c>
      <c r="S257" s="160">
        <v>2</v>
      </c>
      <c r="T257" s="160">
        <v>0</v>
      </c>
      <c r="U257" s="161">
        <v>0</v>
      </c>
      <c r="V257" s="161">
        <v>0</v>
      </c>
      <c r="W257" s="149" t="s">
        <v>19</v>
      </c>
      <c r="X257" s="149" t="s">
        <v>5348</v>
      </c>
      <c r="Y257" s="149" t="s">
        <v>5347</v>
      </c>
      <c r="Z257" s="149" t="s">
        <v>386</v>
      </c>
      <c r="AA257" s="149" t="s">
        <v>5347</v>
      </c>
      <c r="AB257" s="149" t="s">
        <v>3581</v>
      </c>
      <c r="AC257" s="149" t="s">
        <v>5347</v>
      </c>
      <c r="AD257" s="159">
        <v>0</v>
      </c>
      <c r="AE257" s="185">
        <v>0</v>
      </c>
      <c r="AG257" t="s">
        <v>1864</v>
      </c>
      <c r="AH257" s="46">
        <f t="shared" si="57"/>
        <v>3</v>
      </c>
      <c r="AI257" s="46" t="str">
        <f t="shared" si="58"/>
        <v>-</v>
      </c>
      <c r="AJ257" s="12"/>
      <c r="AK257" s="41" t="str">
        <f t="shared" si="59"/>
        <v>YES</v>
      </c>
      <c r="AL257" s="38">
        <f t="shared" si="60"/>
        <v>2</v>
      </c>
      <c r="AM257" s="26" t="str">
        <f t="shared" si="61"/>
        <v/>
      </c>
      <c r="AN257" s="89" t="str">
        <f t="shared" si="62"/>
        <v/>
      </c>
      <c r="AO257" s="35">
        <f t="shared" si="63"/>
        <v>0</v>
      </c>
      <c r="AP257" s="26" t="str">
        <f t="shared" si="64"/>
        <v>X</v>
      </c>
      <c r="AQ257" s="28">
        <f t="shared" si="74"/>
        <v>1</v>
      </c>
      <c r="AR257" s="25" t="str">
        <f t="shared" si="65"/>
        <v/>
      </c>
      <c r="AS257" s="25" t="str">
        <f t="shared" si="66"/>
        <v/>
      </c>
      <c r="AT257" s="25" t="str">
        <f t="shared" si="67"/>
        <v/>
      </c>
      <c r="AU257" s="25" t="str">
        <f t="shared" si="68"/>
        <v/>
      </c>
      <c r="AV257" s="25">
        <f t="shared" si="69"/>
        <v>1</v>
      </c>
      <c r="AW257" s="65">
        <f t="shared" si="75"/>
        <v>0</v>
      </c>
      <c r="AX257" s="23"/>
      <c r="AY257" s="24">
        <f t="shared" ca="1" si="70"/>
        <v>-464</v>
      </c>
      <c r="AZ257" s="66">
        <f t="shared" ca="1" si="71"/>
        <v>0</v>
      </c>
      <c r="BA257" s="24" t="str">
        <f t="shared" ca="1" si="72"/>
        <v/>
      </c>
      <c r="BB257" s="87" t="str">
        <f t="shared" si="73"/>
        <v/>
      </c>
    </row>
    <row r="258" spans="1:54" ht="15" x14ac:dyDescent="0.2">
      <c r="A258" s="7">
        <v>257</v>
      </c>
      <c r="B258" s="149" t="s">
        <v>788</v>
      </c>
      <c r="C258" s="149" t="s">
        <v>4024</v>
      </c>
      <c r="D258" s="149" t="s">
        <v>4149</v>
      </c>
      <c r="E258" s="149" t="s">
        <v>334</v>
      </c>
      <c r="F258" s="158">
        <v>45670</v>
      </c>
      <c r="G258" s="149" t="s">
        <v>5347</v>
      </c>
      <c r="H258" s="149" t="s">
        <v>4150</v>
      </c>
      <c r="I258" s="149" t="s">
        <v>54</v>
      </c>
      <c r="J258" s="158">
        <v>45668</v>
      </c>
      <c r="K258" s="158" t="s">
        <v>5347</v>
      </c>
      <c r="L258" s="149" t="s">
        <v>5347</v>
      </c>
      <c r="M258" s="158">
        <v>45671</v>
      </c>
      <c r="N258" s="159">
        <v>0</v>
      </c>
      <c r="O258" s="159">
        <v>0</v>
      </c>
      <c r="P258" s="149" t="s">
        <v>5347</v>
      </c>
      <c r="Q258" s="160">
        <v>100</v>
      </c>
      <c r="R258" s="160">
        <v>100</v>
      </c>
      <c r="S258" s="160">
        <v>100</v>
      </c>
      <c r="T258" s="160">
        <v>0</v>
      </c>
      <c r="U258" s="161">
        <v>0</v>
      </c>
      <c r="V258" s="161">
        <v>0</v>
      </c>
      <c r="W258" s="149" t="s">
        <v>19</v>
      </c>
      <c r="X258" s="149" t="s">
        <v>5348</v>
      </c>
      <c r="Y258" s="149" t="s">
        <v>5347</v>
      </c>
      <c r="Z258" s="149" t="s">
        <v>386</v>
      </c>
      <c r="AA258" s="149" t="s">
        <v>5347</v>
      </c>
      <c r="AB258" s="149" t="s">
        <v>4025</v>
      </c>
      <c r="AC258" s="149" t="s">
        <v>5347</v>
      </c>
      <c r="AD258" s="159">
        <v>0</v>
      </c>
      <c r="AE258" s="185">
        <v>0</v>
      </c>
      <c r="AG258" t="s">
        <v>1864</v>
      </c>
      <c r="AH258" s="46">
        <f t="shared" ref="AH258:AH321" si="76">IF(M258=0,"-",M258-J258)</f>
        <v>3</v>
      </c>
      <c r="AI258" s="46" t="str">
        <f t="shared" ref="AI258:AI321" si="77">IF(AND(S258=0,M258&gt;0,L258=0),IF(AH258&gt;=120,"VERY HIGH",IF(AH258&gt;=90,"HIGH",IF(AH258&gt;=60,"MEDIUM",IF(AH258&lt;60,"LOW")))),"-")</f>
        <v>-</v>
      </c>
      <c r="AJ258" s="12"/>
      <c r="AK258" s="41" t="str">
        <f t="shared" ref="AK258:AK321" si="78">IF(AND(W258="X",M258&lt;=$AJ$2),"YES","")</f>
        <v>YES</v>
      </c>
      <c r="AL258" s="38">
        <f t="shared" ref="AL258:AL321" si="79">IF(AND(W258="X",M258&lt;=$AJ$2),S258,"")</f>
        <v>100</v>
      </c>
      <c r="AM258" s="26" t="str">
        <f t="shared" ref="AM258:AM321" si="80">IF(AND(W258="X",M258&gt;$AJ$2),"YES","")</f>
        <v/>
      </c>
      <c r="AN258" s="89" t="str">
        <f t="shared" ref="AN258:AN321" si="81">IF(AND(W258="X",M258&gt;$AJ$2),S258,"")</f>
        <v/>
      </c>
      <c r="AO258" s="35">
        <f t="shared" ref="AO258:AO321" si="82">IF(AND(W258="",M258&gt;0,$AJ$2&gt;M258,L258=""),1,0)</f>
        <v>0</v>
      </c>
      <c r="AP258" s="26" t="str">
        <f t="shared" ref="AP258:AP321" si="83">IF(AND(AK258="YES",W258="X"),"X","")</f>
        <v>X</v>
      </c>
      <c r="AQ258" s="28">
        <f t="shared" si="74"/>
        <v>1</v>
      </c>
      <c r="AR258" s="25" t="str">
        <f t="shared" ref="AR258:AR321" si="84">IF(AND(T258&gt;0,L258=""),H258,"")</f>
        <v/>
      </c>
      <c r="AS258" s="25" t="str">
        <f t="shared" ref="AS258:AS321" si="85">IF(AND(D258&gt;0,H258=0,G258=""),1,"")</f>
        <v/>
      </c>
      <c r="AT258" s="25" t="str">
        <f t="shared" ref="AT258:AT321" si="86">IF(G258="BLOQ",1,"")</f>
        <v/>
      </c>
      <c r="AU258" s="25" t="str">
        <f t="shared" ref="AU258:AU321" si="87">IF(L258="BLOQ",1,"")</f>
        <v/>
      </c>
      <c r="AV258" s="25">
        <f t="shared" ref="AV258:AV321" si="88">MONTH(F258)</f>
        <v>1</v>
      </c>
      <c r="AW258" s="65">
        <f t="shared" si="75"/>
        <v>0</v>
      </c>
      <c r="AX258" s="23"/>
      <c r="AY258" s="24">
        <f t="shared" ref="AY258:AY321" ca="1" si="89">IF(M258=0,"",M258-$AX$2)</f>
        <v>-464</v>
      </c>
      <c r="AZ258" s="66">
        <f t="shared" ref="AZ258:AZ321" ca="1" si="90">IF(AND(W258="",AY258&gt;0,AY258&lt;15),1,0)</f>
        <v>0</v>
      </c>
      <c r="BA258" s="24" t="str">
        <f t="shared" ref="BA258:BA321" ca="1" si="91">IF(AND(W258="",AY258&gt;0,AY258&lt;15),T258,"")</f>
        <v/>
      </c>
      <c r="BB258" s="87" t="str">
        <f t="shared" ref="BB258:BB321" si="92">IF(R258&lt;Q258,"X","")</f>
        <v/>
      </c>
    </row>
    <row r="259" spans="1:54" ht="15" x14ac:dyDescent="0.2">
      <c r="A259" s="7">
        <v>258</v>
      </c>
      <c r="B259" s="149" t="s">
        <v>4161</v>
      </c>
      <c r="C259" s="149" t="s">
        <v>4162</v>
      </c>
      <c r="D259" s="149" t="s">
        <v>4149</v>
      </c>
      <c r="E259" s="149" t="s">
        <v>15</v>
      </c>
      <c r="F259" s="158">
        <v>45670</v>
      </c>
      <c r="G259" s="149" t="s">
        <v>5347</v>
      </c>
      <c r="H259" s="149" t="s">
        <v>4150</v>
      </c>
      <c r="I259" s="149" t="s">
        <v>41</v>
      </c>
      <c r="J259" s="158">
        <v>45668</v>
      </c>
      <c r="K259" s="158" t="s">
        <v>5347</v>
      </c>
      <c r="L259" s="149" t="s">
        <v>5347</v>
      </c>
      <c r="M259" s="158">
        <v>45671</v>
      </c>
      <c r="N259" s="159">
        <v>0</v>
      </c>
      <c r="O259" s="159">
        <v>0</v>
      </c>
      <c r="P259" s="149" t="s">
        <v>5347</v>
      </c>
      <c r="Q259" s="160">
        <v>1</v>
      </c>
      <c r="R259" s="160">
        <v>1</v>
      </c>
      <c r="S259" s="160">
        <v>1</v>
      </c>
      <c r="T259" s="160">
        <v>0</v>
      </c>
      <c r="U259" s="161">
        <v>0</v>
      </c>
      <c r="V259" s="161">
        <v>0</v>
      </c>
      <c r="W259" s="149" t="s">
        <v>19</v>
      </c>
      <c r="X259" s="149" t="s">
        <v>5348</v>
      </c>
      <c r="Y259" s="149" t="s">
        <v>5347</v>
      </c>
      <c r="Z259" s="149" t="s">
        <v>386</v>
      </c>
      <c r="AA259" s="149" t="s">
        <v>5347</v>
      </c>
      <c r="AB259" s="149" t="s">
        <v>4163</v>
      </c>
      <c r="AC259" s="149" t="s">
        <v>5347</v>
      </c>
      <c r="AD259" s="159">
        <v>0</v>
      </c>
      <c r="AE259" s="185">
        <v>0</v>
      </c>
      <c r="AG259" t="s">
        <v>1864</v>
      </c>
      <c r="AH259" s="46">
        <f t="shared" si="76"/>
        <v>3</v>
      </c>
      <c r="AI259" s="46" t="str">
        <f t="shared" si="77"/>
        <v>-</v>
      </c>
      <c r="AJ259" s="12"/>
      <c r="AK259" s="41" t="str">
        <f t="shared" si="78"/>
        <v>YES</v>
      </c>
      <c r="AL259" s="38">
        <f t="shared" si="79"/>
        <v>1</v>
      </c>
      <c r="AM259" s="26" t="str">
        <f t="shared" si="80"/>
        <v/>
      </c>
      <c r="AN259" s="89" t="str">
        <f t="shared" si="81"/>
        <v/>
      </c>
      <c r="AO259" s="35">
        <f t="shared" si="82"/>
        <v>0</v>
      </c>
      <c r="AP259" s="26" t="str">
        <f t="shared" si="83"/>
        <v>X</v>
      </c>
      <c r="AQ259" s="28">
        <f t="shared" ref="AQ259:AQ322" si="93">IF(AP259="X",100%,0%)</f>
        <v>1</v>
      </c>
      <c r="AR259" s="25" t="str">
        <f t="shared" si="84"/>
        <v/>
      </c>
      <c r="AS259" s="25" t="str">
        <f t="shared" si="85"/>
        <v/>
      </c>
      <c r="AT259" s="25" t="str">
        <f t="shared" si="86"/>
        <v/>
      </c>
      <c r="AU259" s="25" t="str">
        <f t="shared" si="87"/>
        <v/>
      </c>
      <c r="AV259" s="25">
        <f t="shared" si="88"/>
        <v>1</v>
      </c>
      <c r="AW259" s="65">
        <f t="shared" ref="AW259:AW322" si="94">IF(AP259="",100%,0%)</f>
        <v>0</v>
      </c>
      <c r="AX259" s="23"/>
      <c r="AY259" s="24">
        <f t="shared" ca="1" si="89"/>
        <v>-464</v>
      </c>
      <c r="AZ259" s="66">
        <f t="shared" ca="1" si="90"/>
        <v>0</v>
      </c>
      <c r="BA259" s="24" t="str">
        <f t="shared" ca="1" si="91"/>
        <v/>
      </c>
      <c r="BB259" s="87" t="str">
        <f t="shared" si="92"/>
        <v/>
      </c>
    </row>
    <row r="260" spans="1:54" ht="15" x14ac:dyDescent="0.2">
      <c r="A260" s="7">
        <v>259</v>
      </c>
      <c r="B260" s="149" t="s">
        <v>834</v>
      </c>
      <c r="C260" s="149" t="s">
        <v>835</v>
      </c>
      <c r="D260" s="149" t="s">
        <v>4164</v>
      </c>
      <c r="E260" s="149" t="s">
        <v>325</v>
      </c>
      <c r="F260" s="158">
        <v>45670</v>
      </c>
      <c r="G260" s="149" t="s">
        <v>5347</v>
      </c>
      <c r="H260" s="149" t="s">
        <v>4150</v>
      </c>
      <c r="I260" s="149" t="s">
        <v>173</v>
      </c>
      <c r="J260" s="158">
        <v>45668</v>
      </c>
      <c r="K260" s="158" t="s">
        <v>5347</v>
      </c>
      <c r="L260" s="149" t="s">
        <v>5347</v>
      </c>
      <c r="M260" s="158">
        <v>45671</v>
      </c>
      <c r="N260" s="159">
        <v>0</v>
      </c>
      <c r="O260" s="159">
        <v>0</v>
      </c>
      <c r="P260" s="149" t="s">
        <v>5347</v>
      </c>
      <c r="Q260" s="160">
        <v>4</v>
      </c>
      <c r="R260" s="160">
        <v>4</v>
      </c>
      <c r="S260" s="160">
        <v>4</v>
      </c>
      <c r="T260" s="160">
        <v>0</v>
      </c>
      <c r="U260" s="161">
        <v>0</v>
      </c>
      <c r="V260" s="161">
        <v>0</v>
      </c>
      <c r="W260" s="149" t="s">
        <v>19</v>
      </c>
      <c r="X260" s="149" t="s">
        <v>5348</v>
      </c>
      <c r="Y260" s="149" t="s">
        <v>5347</v>
      </c>
      <c r="Z260" s="149" t="s">
        <v>386</v>
      </c>
      <c r="AA260" s="149" t="s">
        <v>5347</v>
      </c>
      <c r="AB260" s="149" t="s">
        <v>857</v>
      </c>
      <c r="AC260" s="149" t="s">
        <v>5347</v>
      </c>
      <c r="AD260" s="159">
        <v>0</v>
      </c>
      <c r="AE260" s="185">
        <v>0</v>
      </c>
      <c r="AG260" t="s">
        <v>962</v>
      </c>
      <c r="AH260" s="46">
        <f t="shared" si="76"/>
        <v>3</v>
      </c>
      <c r="AI260" s="46" t="str">
        <f t="shared" si="77"/>
        <v>-</v>
      </c>
      <c r="AJ260" s="12"/>
      <c r="AK260" s="41" t="str">
        <f t="shared" si="78"/>
        <v>YES</v>
      </c>
      <c r="AL260" s="38">
        <f t="shared" si="79"/>
        <v>4</v>
      </c>
      <c r="AM260" s="26" t="str">
        <f t="shared" si="80"/>
        <v/>
      </c>
      <c r="AN260" s="89" t="str">
        <f t="shared" si="81"/>
        <v/>
      </c>
      <c r="AO260" s="35">
        <f t="shared" si="82"/>
        <v>0</v>
      </c>
      <c r="AP260" s="26" t="str">
        <f t="shared" si="83"/>
        <v>X</v>
      </c>
      <c r="AQ260" s="28">
        <f t="shared" si="93"/>
        <v>1</v>
      </c>
      <c r="AR260" s="25" t="str">
        <f t="shared" si="84"/>
        <v/>
      </c>
      <c r="AS260" s="25" t="str">
        <f t="shared" si="85"/>
        <v/>
      </c>
      <c r="AT260" s="25" t="str">
        <f t="shared" si="86"/>
        <v/>
      </c>
      <c r="AU260" s="25" t="str">
        <f t="shared" si="87"/>
        <v/>
      </c>
      <c r="AV260" s="25">
        <f t="shared" si="88"/>
        <v>1</v>
      </c>
      <c r="AW260" s="65">
        <f t="shared" si="94"/>
        <v>0</v>
      </c>
      <c r="AX260" s="23"/>
      <c r="AY260" s="24">
        <f t="shared" ca="1" si="89"/>
        <v>-464</v>
      </c>
      <c r="AZ260" s="66">
        <f t="shared" ca="1" si="90"/>
        <v>0</v>
      </c>
      <c r="BA260" s="24" t="str">
        <f t="shared" ca="1" si="91"/>
        <v/>
      </c>
      <c r="BB260" s="87" t="str">
        <f t="shared" si="92"/>
        <v/>
      </c>
    </row>
    <row r="261" spans="1:54" ht="15" x14ac:dyDescent="0.2">
      <c r="A261" s="7">
        <v>260</v>
      </c>
      <c r="B261" s="149" t="s">
        <v>802</v>
      </c>
      <c r="C261" s="149" t="s">
        <v>3780</v>
      </c>
      <c r="D261" s="149" t="s">
        <v>4165</v>
      </c>
      <c r="E261" s="149" t="s">
        <v>325</v>
      </c>
      <c r="F261" s="158">
        <v>45670</v>
      </c>
      <c r="G261" s="149" t="s">
        <v>5347</v>
      </c>
      <c r="H261" s="149" t="s">
        <v>4150</v>
      </c>
      <c r="I261" s="149" t="s">
        <v>122</v>
      </c>
      <c r="J261" s="158">
        <v>45668</v>
      </c>
      <c r="K261" s="158" t="s">
        <v>5347</v>
      </c>
      <c r="L261" s="149" t="s">
        <v>5347</v>
      </c>
      <c r="M261" s="158">
        <v>45671</v>
      </c>
      <c r="N261" s="159">
        <v>0</v>
      </c>
      <c r="O261" s="159">
        <v>0</v>
      </c>
      <c r="P261" s="149" t="s">
        <v>5347</v>
      </c>
      <c r="Q261" s="160">
        <v>2</v>
      </c>
      <c r="R261" s="160">
        <v>2</v>
      </c>
      <c r="S261" s="160">
        <v>2</v>
      </c>
      <c r="T261" s="160">
        <v>0</v>
      </c>
      <c r="U261" s="161">
        <v>0</v>
      </c>
      <c r="V261" s="161">
        <v>0</v>
      </c>
      <c r="W261" s="149" t="s">
        <v>19</v>
      </c>
      <c r="X261" s="149" t="s">
        <v>5348</v>
      </c>
      <c r="Y261" s="149" t="s">
        <v>5347</v>
      </c>
      <c r="Z261" s="149" t="s">
        <v>386</v>
      </c>
      <c r="AA261" s="149" t="s">
        <v>5347</v>
      </c>
      <c r="AB261" s="149" t="s">
        <v>3783</v>
      </c>
      <c r="AC261" s="149" t="s">
        <v>5347</v>
      </c>
      <c r="AD261" s="159">
        <v>0</v>
      </c>
      <c r="AE261" s="185">
        <v>0</v>
      </c>
      <c r="AG261" t="s">
        <v>2543</v>
      </c>
      <c r="AH261" s="46">
        <f t="shared" si="76"/>
        <v>3</v>
      </c>
      <c r="AI261" s="46" t="str">
        <f t="shared" si="77"/>
        <v>-</v>
      </c>
      <c r="AJ261" s="12"/>
      <c r="AK261" s="41" t="str">
        <f t="shared" si="78"/>
        <v>YES</v>
      </c>
      <c r="AL261" s="38">
        <f t="shared" si="79"/>
        <v>2</v>
      </c>
      <c r="AM261" s="26" t="str">
        <f t="shared" si="80"/>
        <v/>
      </c>
      <c r="AN261" s="89" t="str">
        <f t="shared" si="81"/>
        <v/>
      </c>
      <c r="AO261" s="35">
        <f t="shared" si="82"/>
        <v>0</v>
      </c>
      <c r="AP261" s="26" t="str">
        <f t="shared" si="83"/>
        <v>X</v>
      </c>
      <c r="AQ261" s="28">
        <f t="shared" si="93"/>
        <v>1</v>
      </c>
      <c r="AR261" s="25" t="str">
        <f t="shared" si="84"/>
        <v/>
      </c>
      <c r="AS261" s="25" t="str">
        <f t="shared" si="85"/>
        <v/>
      </c>
      <c r="AT261" s="25" t="str">
        <f t="shared" si="86"/>
        <v/>
      </c>
      <c r="AU261" s="25" t="str">
        <f t="shared" si="87"/>
        <v/>
      </c>
      <c r="AV261" s="25">
        <f t="shared" si="88"/>
        <v>1</v>
      </c>
      <c r="AW261" s="65">
        <f t="shared" si="94"/>
        <v>0</v>
      </c>
      <c r="AX261" s="23"/>
      <c r="AY261" s="24">
        <f t="shared" ca="1" si="89"/>
        <v>-464</v>
      </c>
      <c r="AZ261" s="66">
        <f t="shared" ca="1" si="90"/>
        <v>0</v>
      </c>
      <c r="BA261" s="24" t="str">
        <f t="shared" ca="1" si="91"/>
        <v/>
      </c>
      <c r="BB261" s="87" t="str">
        <f t="shared" si="92"/>
        <v/>
      </c>
    </row>
    <row r="262" spans="1:54" ht="15" x14ac:dyDescent="0.2">
      <c r="A262" s="7">
        <v>261</v>
      </c>
      <c r="B262" s="149" t="s">
        <v>4166</v>
      </c>
      <c r="C262" s="149" t="s">
        <v>4167</v>
      </c>
      <c r="D262" s="149" t="s">
        <v>4165</v>
      </c>
      <c r="E262" s="149" t="s">
        <v>326</v>
      </c>
      <c r="F262" s="158">
        <v>45670</v>
      </c>
      <c r="G262" s="149" t="s">
        <v>5347</v>
      </c>
      <c r="H262" s="149" t="s">
        <v>4150</v>
      </c>
      <c r="I262" s="149" t="s">
        <v>118</v>
      </c>
      <c r="J262" s="158">
        <v>45668</v>
      </c>
      <c r="K262" s="158" t="s">
        <v>5347</v>
      </c>
      <c r="L262" s="149" t="s">
        <v>5347</v>
      </c>
      <c r="M262" s="158">
        <v>45671</v>
      </c>
      <c r="N262" s="159">
        <v>0</v>
      </c>
      <c r="O262" s="159">
        <v>0</v>
      </c>
      <c r="P262" s="149" t="s">
        <v>5347</v>
      </c>
      <c r="Q262" s="160">
        <v>1</v>
      </c>
      <c r="R262" s="160">
        <v>1</v>
      </c>
      <c r="S262" s="160">
        <v>1</v>
      </c>
      <c r="T262" s="160">
        <v>0</v>
      </c>
      <c r="U262" s="161">
        <v>0</v>
      </c>
      <c r="V262" s="161">
        <v>0</v>
      </c>
      <c r="W262" s="149" t="s">
        <v>19</v>
      </c>
      <c r="X262" s="149" t="s">
        <v>5348</v>
      </c>
      <c r="Y262" s="149" t="s">
        <v>5347</v>
      </c>
      <c r="Z262" s="149" t="s">
        <v>386</v>
      </c>
      <c r="AA262" s="149" t="s">
        <v>5347</v>
      </c>
      <c r="AB262" s="149" t="s">
        <v>4168</v>
      </c>
      <c r="AC262" s="149" t="s">
        <v>5347</v>
      </c>
      <c r="AD262" s="159">
        <v>0</v>
      </c>
      <c r="AE262" s="185">
        <v>0</v>
      </c>
      <c r="AG262" t="s">
        <v>2543</v>
      </c>
      <c r="AH262" s="46">
        <f t="shared" si="76"/>
        <v>3</v>
      </c>
      <c r="AI262" s="46" t="str">
        <f t="shared" si="77"/>
        <v>-</v>
      </c>
      <c r="AJ262" s="12"/>
      <c r="AK262" s="41" t="str">
        <f t="shared" si="78"/>
        <v>YES</v>
      </c>
      <c r="AL262" s="38">
        <f t="shared" si="79"/>
        <v>1</v>
      </c>
      <c r="AM262" s="26" t="str">
        <f t="shared" si="80"/>
        <v/>
      </c>
      <c r="AN262" s="89" t="str">
        <f t="shared" si="81"/>
        <v/>
      </c>
      <c r="AO262" s="35">
        <f t="shared" si="82"/>
        <v>0</v>
      </c>
      <c r="AP262" s="26" t="str">
        <f t="shared" si="83"/>
        <v>X</v>
      </c>
      <c r="AQ262" s="28">
        <f t="shared" si="93"/>
        <v>1</v>
      </c>
      <c r="AR262" s="25" t="str">
        <f t="shared" si="84"/>
        <v/>
      </c>
      <c r="AS262" s="25" t="str">
        <f t="shared" si="85"/>
        <v/>
      </c>
      <c r="AT262" s="25" t="str">
        <f t="shared" si="86"/>
        <v/>
      </c>
      <c r="AU262" s="25" t="str">
        <f t="shared" si="87"/>
        <v/>
      </c>
      <c r="AV262" s="25">
        <f t="shared" si="88"/>
        <v>1</v>
      </c>
      <c r="AW262" s="65">
        <f t="shared" si="94"/>
        <v>0</v>
      </c>
      <c r="AX262" s="23"/>
      <c r="AY262" s="24">
        <f t="shared" ca="1" si="89"/>
        <v>-464</v>
      </c>
      <c r="AZ262" s="66">
        <f t="shared" ca="1" si="90"/>
        <v>0</v>
      </c>
      <c r="BA262" s="24" t="str">
        <f t="shared" ca="1" si="91"/>
        <v/>
      </c>
      <c r="BB262" s="87" t="str">
        <f t="shared" si="92"/>
        <v/>
      </c>
    </row>
    <row r="263" spans="1:54" ht="15" x14ac:dyDescent="0.2">
      <c r="A263" s="7">
        <v>262</v>
      </c>
      <c r="B263" s="149" t="s">
        <v>4169</v>
      </c>
      <c r="C263" s="149" t="s">
        <v>4170</v>
      </c>
      <c r="D263" s="149" t="s">
        <v>4165</v>
      </c>
      <c r="E263" s="149" t="s">
        <v>329</v>
      </c>
      <c r="F263" s="158">
        <v>45670</v>
      </c>
      <c r="G263" s="149" t="s">
        <v>5347</v>
      </c>
      <c r="H263" s="149" t="s">
        <v>4150</v>
      </c>
      <c r="I263" s="149" t="s">
        <v>115</v>
      </c>
      <c r="J263" s="158">
        <v>45668</v>
      </c>
      <c r="K263" s="158" t="s">
        <v>5347</v>
      </c>
      <c r="L263" s="149" t="s">
        <v>5347</v>
      </c>
      <c r="M263" s="158">
        <v>45671</v>
      </c>
      <c r="N263" s="159">
        <v>0</v>
      </c>
      <c r="O263" s="159">
        <v>0</v>
      </c>
      <c r="P263" s="149" t="s">
        <v>5347</v>
      </c>
      <c r="Q263" s="160">
        <v>1</v>
      </c>
      <c r="R263" s="160">
        <v>1</v>
      </c>
      <c r="S263" s="160">
        <v>1</v>
      </c>
      <c r="T263" s="160">
        <v>0</v>
      </c>
      <c r="U263" s="161">
        <v>0</v>
      </c>
      <c r="V263" s="161">
        <v>0</v>
      </c>
      <c r="W263" s="149" t="s">
        <v>19</v>
      </c>
      <c r="X263" s="149" t="s">
        <v>5348</v>
      </c>
      <c r="Y263" s="149" t="s">
        <v>5347</v>
      </c>
      <c r="Z263" s="149" t="s">
        <v>386</v>
      </c>
      <c r="AA263" s="149" t="s">
        <v>5347</v>
      </c>
      <c r="AB263" s="149" t="s">
        <v>4171</v>
      </c>
      <c r="AC263" s="149" t="s">
        <v>5347</v>
      </c>
      <c r="AD263" s="159">
        <v>0</v>
      </c>
      <c r="AE263" s="185">
        <v>0</v>
      </c>
      <c r="AG263" t="s">
        <v>2543</v>
      </c>
      <c r="AH263" s="46">
        <f t="shared" si="76"/>
        <v>3</v>
      </c>
      <c r="AI263" s="46" t="str">
        <f t="shared" si="77"/>
        <v>-</v>
      </c>
      <c r="AJ263" s="12"/>
      <c r="AK263" s="41" t="str">
        <f t="shared" si="78"/>
        <v>YES</v>
      </c>
      <c r="AL263" s="38">
        <f t="shared" si="79"/>
        <v>1</v>
      </c>
      <c r="AM263" s="26" t="str">
        <f t="shared" si="80"/>
        <v/>
      </c>
      <c r="AN263" s="89" t="str">
        <f t="shared" si="81"/>
        <v/>
      </c>
      <c r="AO263" s="35">
        <f t="shared" si="82"/>
        <v>0</v>
      </c>
      <c r="AP263" s="26" t="str">
        <f t="shared" si="83"/>
        <v>X</v>
      </c>
      <c r="AQ263" s="28">
        <f t="shared" si="93"/>
        <v>1</v>
      </c>
      <c r="AR263" s="25" t="str">
        <f t="shared" si="84"/>
        <v/>
      </c>
      <c r="AS263" s="25" t="str">
        <f t="shared" si="85"/>
        <v/>
      </c>
      <c r="AT263" s="25" t="str">
        <f t="shared" si="86"/>
        <v/>
      </c>
      <c r="AU263" s="25" t="str">
        <f t="shared" si="87"/>
        <v/>
      </c>
      <c r="AV263" s="25">
        <f t="shared" si="88"/>
        <v>1</v>
      </c>
      <c r="AW263" s="65">
        <f t="shared" si="94"/>
        <v>0</v>
      </c>
      <c r="AX263" s="23"/>
      <c r="AY263" s="24">
        <f t="shared" ca="1" si="89"/>
        <v>-464</v>
      </c>
      <c r="AZ263" s="66">
        <f t="shared" ca="1" si="90"/>
        <v>0</v>
      </c>
      <c r="BA263" s="24" t="str">
        <f t="shared" ca="1" si="91"/>
        <v/>
      </c>
      <c r="BB263" s="87" t="str">
        <f t="shared" si="92"/>
        <v/>
      </c>
    </row>
    <row r="264" spans="1:54" ht="15" x14ac:dyDescent="0.2">
      <c r="A264" s="7">
        <v>263</v>
      </c>
      <c r="B264" s="149" t="s">
        <v>3720</v>
      </c>
      <c r="C264" s="149" t="s">
        <v>3784</v>
      </c>
      <c r="D264" s="149" t="s">
        <v>4172</v>
      </c>
      <c r="E264" s="149" t="s">
        <v>325</v>
      </c>
      <c r="F264" s="158">
        <v>45670</v>
      </c>
      <c r="G264" s="149" t="s">
        <v>5347</v>
      </c>
      <c r="H264" s="149" t="s">
        <v>4150</v>
      </c>
      <c r="I264" s="149" t="s">
        <v>106</v>
      </c>
      <c r="J264" s="158">
        <v>45668</v>
      </c>
      <c r="K264" s="158" t="s">
        <v>5347</v>
      </c>
      <c r="L264" s="149" t="s">
        <v>5347</v>
      </c>
      <c r="M264" s="158">
        <v>45671</v>
      </c>
      <c r="N264" s="159">
        <v>0</v>
      </c>
      <c r="O264" s="159">
        <v>0</v>
      </c>
      <c r="P264" s="149" t="s">
        <v>5347</v>
      </c>
      <c r="Q264" s="160">
        <v>1</v>
      </c>
      <c r="R264" s="160">
        <v>1</v>
      </c>
      <c r="S264" s="160">
        <v>1</v>
      </c>
      <c r="T264" s="160">
        <v>0</v>
      </c>
      <c r="U264" s="161">
        <v>0</v>
      </c>
      <c r="V264" s="161">
        <v>0</v>
      </c>
      <c r="W264" s="149" t="s">
        <v>19</v>
      </c>
      <c r="X264" s="149" t="s">
        <v>5348</v>
      </c>
      <c r="Y264" s="149" t="s">
        <v>5347</v>
      </c>
      <c r="Z264" s="149" t="s">
        <v>386</v>
      </c>
      <c r="AA264" s="149" t="s">
        <v>5347</v>
      </c>
      <c r="AB264" s="149" t="s">
        <v>3785</v>
      </c>
      <c r="AC264" s="149" t="s">
        <v>5347</v>
      </c>
      <c r="AD264" s="159">
        <v>0</v>
      </c>
      <c r="AE264" s="185">
        <v>0</v>
      </c>
      <c r="AG264" t="s">
        <v>960</v>
      </c>
      <c r="AH264" s="46">
        <f t="shared" si="76"/>
        <v>3</v>
      </c>
      <c r="AI264" s="46" t="str">
        <f t="shared" si="77"/>
        <v>-</v>
      </c>
      <c r="AJ264" s="12"/>
      <c r="AK264" s="41" t="str">
        <f t="shared" si="78"/>
        <v>YES</v>
      </c>
      <c r="AL264" s="38">
        <f t="shared" si="79"/>
        <v>1</v>
      </c>
      <c r="AM264" s="26" t="str">
        <f t="shared" si="80"/>
        <v/>
      </c>
      <c r="AN264" s="89" t="str">
        <f t="shared" si="81"/>
        <v/>
      </c>
      <c r="AO264" s="35">
        <f t="shared" si="82"/>
        <v>0</v>
      </c>
      <c r="AP264" s="26" t="str">
        <f t="shared" si="83"/>
        <v>X</v>
      </c>
      <c r="AQ264" s="28">
        <f t="shared" si="93"/>
        <v>1</v>
      </c>
      <c r="AR264" s="25" t="str">
        <f t="shared" si="84"/>
        <v/>
      </c>
      <c r="AS264" s="25" t="str">
        <f t="shared" si="85"/>
        <v/>
      </c>
      <c r="AT264" s="25" t="str">
        <f t="shared" si="86"/>
        <v/>
      </c>
      <c r="AU264" s="25" t="str">
        <f t="shared" si="87"/>
        <v/>
      </c>
      <c r="AV264" s="25">
        <f t="shared" si="88"/>
        <v>1</v>
      </c>
      <c r="AW264" s="65">
        <f t="shared" si="94"/>
        <v>0</v>
      </c>
      <c r="AX264" s="23"/>
      <c r="AY264" s="24">
        <f t="shared" ca="1" si="89"/>
        <v>-464</v>
      </c>
      <c r="AZ264" s="66">
        <f t="shared" ca="1" si="90"/>
        <v>0</v>
      </c>
      <c r="BA264" s="24" t="str">
        <f t="shared" ca="1" si="91"/>
        <v/>
      </c>
      <c r="BB264" s="87" t="str">
        <f t="shared" si="92"/>
        <v/>
      </c>
    </row>
    <row r="265" spans="1:54" ht="15" x14ac:dyDescent="0.2">
      <c r="A265" s="7">
        <v>264</v>
      </c>
      <c r="B265" s="149" t="s">
        <v>3225</v>
      </c>
      <c r="C265" s="149" t="s">
        <v>3226</v>
      </c>
      <c r="D265" s="149" t="s">
        <v>4173</v>
      </c>
      <c r="E265" s="149" t="s">
        <v>325</v>
      </c>
      <c r="F265" s="158">
        <v>45671</v>
      </c>
      <c r="G265" s="149" t="s">
        <v>5347</v>
      </c>
      <c r="H265" s="149" t="s">
        <v>4227</v>
      </c>
      <c r="I265" s="149" t="s">
        <v>24</v>
      </c>
      <c r="J265" s="158">
        <v>45674</v>
      </c>
      <c r="K265" s="158">
        <v>45674</v>
      </c>
      <c r="L265" s="149" t="s">
        <v>5347</v>
      </c>
      <c r="M265" s="158">
        <v>45688</v>
      </c>
      <c r="N265" s="159">
        <v>30</v>
      </c>
      <c r="O265" s="159">
        <v>8</v>
      </c>
      <c r="P265" s="149" t="s">
        <v>16</v>
      </c>
      <c r="Q265" s="160">
        <v>1</v>
      </c>
      <c r="R265" s="160">
        <v>1</v>
      </c>
      <c r="S265" s="160">
        <v>1</v>
      </c>
      <c r="T265" s="160">
        <v>0</v>
      </c>
      <c r="U265" s="161">
        <v>0</v>
      </c>
      <c r="V265" s="161">
        <v>0</v>
      </c>
      <c r="W265" s="149" t="s">
        <v>19</v>
      </c>
      <c r="X265" s="149" t="s">
        <v>5348</v>
      </c>
      <c r="Y265" s="149" t="s">
        <v>5347</v>
      </c>
      <c r="Z265" s="149" t="s">
        <v>3779</v>
      </c>
      <c r="AA265" s="149" t="s">
        <v>748</v>
      </c>
      <c r="AB265" s="149" t="s">
        <v>3225</v>
      </c>
      <c r="AC265" s="149" t="s">
        <v>5347</v>
      </c>
      <c r="AD265" s="159">
        <v>0</v>
      </c>
      <c r="AE265" s="185">
        <v>0</v>
      </c>
      <c r="AG265" t="s">
        <v>2999</v>
      </c>
      <c r="AH265" s="46">
        <f t="shared" si="76"/>
        <v>14</v>
      </c>
      <c r="AI265" s="46" t="str">
        <f t="shared" si="77"/>
        <v>-</v>
      </c>
      <c r="AJ265" s="12"/>
      <c r="AK265" s="41" t="str">
        <f t="shared" si="78"/>
        <v>YES</v>
      </c>
      <c r="AL265" s="38">
        <f t="shared" si="79"/>
        <v>1</v>
      </c>
      <c r="AM265" s="26" t="str">
        <f t="shared" si="80"/>
        <v/>
      </c>
      <c r="AN265" s="89" t="str">
        <f t="shared" si="81"/>
        <v/>
      </c>
      <c r="AO265" s="35">
        <f t="shared" si="82"/>
        <v>0</v>
      </c>
      <c r="AP265" s="26" t="str">
        <f t="shared" si="83"/>
        <v>X</v>
      </c>
      <c r="AQ265" s="28">
        <f t="shared" si="93"/>
        <v>1</v>
      </c>
      <c r="AR265" s="25" t="str">
        <f t="shared" si="84"/>
        <v/>
      </c>
      <c r="AS265" s="25" t="str">
        <f t="shared" si="85"/>
        <v/>
      </c>
      <c r="AT265" s="25" t="str">
        <f t="shared" si="86"/>
        <v/>
      </c>
      <c r="AU265" s="25" t="str">
        <f t="shared" si="87"/>
        <v/>
      </c>
      <c r="AV265" s="25">
        <f t="shared" si="88"/>
        <v>1</v>
      </c>
      <c r="AW265" s="65">
        <f t="shared" si="94"/>
        <v>0</v>
      </c>
      <c r="AX265" s="23"/>
      <c r="AY265" s="24">
        <f t="shared" ca="1" si="89"/>
        <v>-447</v>
      </c>
      <c r="AZ265" s="66">
        <f t="shared" ca="1" si="90"/>
        <v>0</v>
      </c>
      <c r="BA265" s="24" t="str">
        <f t="shared" ca="1" si="91"/>
        <v/>
      </c>
      <c r="BB265" s="87" t="str">
        <f t="shared" si="92"/>
        <v/>
      </c>
    </row>
    <row r="266" spans="1:54" ht="15" x14ac:dyDescent="0.2">
      <c r="A266" s="7">
        <v>265</v>
      </c>
      <c r="B266" s="149" t="s">
        <v>5347</v>
      </c>
      <c r="C266" s="149" t="s">
        <v>4174</v>
      </c>
      <c r="D266" s="149" t="s">
        <v>4175</v>
      </c>
      <c r="E266" s="149" t="s">
        <v>325</v>
      </c>
      <c r="F266" s="158">
        <v>45671</v>
      </c>
      <c r="G266" s="149" t="s">
        <v>5347</v>
      </c>
      <c r="H266" s="149" t="s">
        <v>4228</v>
      </c>
      <c r="I266" s="149" t="s">
        <v>15</v>
      </c>
      <c r="J266" s="158">
        <v>45677</v>
      </c>
      <c r="K266" s="158">
        <v>45678</v>
      </c>
      <c r="L266" s="149" t="s">
        <v>5347</v>
      </c>
      <c r="M266" s="158">
        <v>45694</v>
      </c>
      <c r="N266" s="159">
        <v>0</v>
      </c>
      <c r="O266" s="159">
        <v>0</v>
      </c>
      <c r="P266" s="149" t="s">
        <v>16</v>
      </c>
      <c r="Q266" s="161">
        <v>1</v>
      </c>
      <c r="R266" s="159">
        <v>1</v>
      </c>
      <c r="S266" s="159">
        <v>0</v>
      </c>
      <c r="T266" s="159">
        <v>0</v>
      </c>
      <c r="U266" s="161">
        <v>0</v>
      </c>
      <c r="V266" s="161">
        <v>0</v>
      </c>
      <c r="W266" s="149" t="s">
        <v>19</v>
      </c>
      <c r="X266" s="149" t="s">
        <v>5348</v>
      </c>
      <c r="Y266" s="149" t="s">
        <v>5347</v>
      </c>
      <c r="Z266" s="149" t="s">
        <v>721</v>
      </c>
      <c r="AA266" s="149" t="s">
        <v>5347</v>
      </c>
      <c r="AB266" s="149" t="s">
        <v>5347</v>
      </c>
      <c r="AC266" s="149" t="s">
        <v>5347</v>
      </c>
      <c r="AD266" s="159">
        <v>0</v>
      </c>
      <c r="AE266" s="185">
        <v>0</v>
      </c>
      <c r="AG266" t="s">
        <v>2999</v>
      </c>
      <c r="AH266" s="46">
        <f t="shared" si="76"/>
        <v>17</v>
      </c>
      <c r="AI266" s="46" t="str">
        <f t="shared" si="77"/>
        <v>-</v>
      </c>
      <c r="AJ266" s="12"/>
      <c r="AK266" s="41" t="str">
        <f t="shared" si="78"/>
        <v>YES</v>
      </c>
      <c r="AL266" s="38">
        <f t="shared" si="79"/>
        <v>0</v>
      </c>
      <c r="AM266" s="26" t="str">
        <f t="shared" si="80"/>
        <v/>
      </c>
      <c r="AN266" s="89" t="str">
        <f t="shared" si="81"/>
        <v/>
      </c>
      <c r="AO266" s="35">
        <f t="shared" si="82"/>
        <v>0</v>
      </c>
      <c r="AP266" s="26" t="str">
        <f t="shared" si="83"/>
        <v>X</v>
      </c>
      <c r="AQ266" s="28">
        <f t="shared" si="93"/>
        <v>1</v>
      </c>
      <c r="AR266" s="25" t="str">
        <f t="shared" si="84"/>
        <v/>
      </c>
      <c r="AS266" s="25" t="str">
        <f t="shared" si="85"/>
        <v/>
      </c>
      <c r="AT266" s="25" t="str">
        <f t="shared" si="86"/>
        <v/>
      </c>
      <c r="AU266" s="25" t="str">
        <f t="shared" si="87"/>
        <v/>
      </c>
      <c r="AV266" s="25">
        <f t="shared" si="88"/>
        <v>1</v>
      </c>
      <c r="AW266" s="65">
        <f t="shared" si="94"/>
        <v>0</v>
      </c>
      <c r="AX266" s="23"/>
      <c r="AY266" s="24">
        <f t="shared" ca="1" si="89"/>
        <v>-441</v>
      </c>
      <c r="AZ266" s="66">
        <f t="shared" ca="1" si="90"/>
        <v>0</v>
      </c>
      <c r="BA266" s="24" t="str">
        <f t="shared" ca="1" si="91"/>
        <v/>
      </c>
      <c r="BB266" s="87" t="str">
        <f t="shared" si="92"/>
        <v/>
      </c>
    </row>
    <row r="267" spans="1:54" ht="15" x14ac:dyDescent="0.2">
      <c r="A267" s="7">
        <v>266</v>
      </c>
      <c r="B267" s="149" t="s">
        <v>4176</v>
      </c>
      <c r="C267" s="149" t="s">
        <v>4177</v>
      </c>
      <c r="D267" s="149" t="s">
        <v>4178</v>
      </c>
      <c r="E267" s="149" t="s">
        <v>325</v>
      </c>
      <c r="F267" s="158">
        <v>45671</v>
      </c>
      <c r="G267" s="149" t="s">
        <v>5347</v>
      </c>
      <c r="H267" s="149" t="s">
        <v>4179</v>
      </c>
      <c r="I267" s="149" t="s">
        <v>177</v>
      </c>
      <c r="J267" s="158">
        <v>45667</v>
      </c>
      <c r="K267" s="158" t="s">
        <v>5347</v>
      </c>
      <c r="L267" s="149" t="s">
        <v>5347</v>
      </c>
      <c r="M267" s="158">
        <v>45672</v>
      </c>
      <c r="N267" s="159">
        <v>0</v>
      </c>
      <c r="O267" s="159">
        <v>0</v>
      </c>
      <c r="P267" s="149" t="s">
        <v>5347</v>
      </c>
      <c r="Q267" s="160">
        <v>1</v>
      </c>
      <c r="R267" s="160">
        <v>1</v>
      </c>
      <c r="S267" s="160">
        <v>1</v>
      </c>
      <c r="T267" s="160">
        <v>0</v>
      </c>
      <c r="U267" s="161">
        <v>0</v>
      </c>
      <c r="V267" s="161">
        <v>0</v>
      </c>
      <c r="W267" s="149" t="s">
        <v>19</v>
      </c>
      <c r="X267" s="149" t="s">
        <v>5348</v>
      </c>
      <c r="Y267" s="149" t="s">
        <v>5347</v>
      </c>
      <c r="Z267" s="149" t="s">
        <v>226</v>
      </c>
      <c r="AA267" s="149" t="s">
        <v>5347</v>
      </c>
      <c r="AB267" s="149" t="s">
        <v>4180</v>
      </c>
      <c r="AC267" s="149" t="s">
        <v>5347</v>
      </c>
      <c r="AD267" s="159">
        <v>0</v>
      </c>
      <c r="AE267" s="185">
        <v>0</v>
      </c>
      <c r="AG267" t="s">
        <v>2999</v>
      </c>
      <c r="AH267" s="46">
        <f t="shared" si="76"/>
        <v>5</v>
      </c>
      <c r="AI267" s="46" t="str">
        <f t="shared" si="77"/>
        <v>-</v>
      </c>
      <c r="AJ267" s="12"/>
      <c r="AK267" s="41" t="str">
        <f t="shared" si="78"/>
        <v>YES</v>
      </c>
      <c r="AL267" s="38">
        <f t="shared" si="79"/>
        <v>1</v>
      </c>
      <c r="AM267" s="26" t="str">
        <f t="shared" si="80"/>
        <v/>
      </c>
      <c r="AN267" s="89" t="str">
        <f t="shared" si="81"/>
        <v/>
      </c>
      <c r="AO267" s="35">
        <f t="shared" si="82"/>
        <v>0</v>
      </c>
      <c r="AP267" s="26" t="str">
        <f t="shared" si="83"/>
        <v>X</v>
      </c>
      <c r="AQ267" s="28">
        <f t="shared" si="93"/>
        <v>1</v>
      </c>
      <c r="AR267" s="25" t="str">
        <f t="shared" si="84"/>
        <v/>
      </c>
      <c r="AS267" s="25" t="str">
        <f t="shared" si="85"/>
        <v/>
      </c>
      <c r="AT267" s="25" t="str">
        <f t="shared" si="86"/>
        <v/>
      </c>
      <c r="AU267" s="25" t="str">
        <f t="shared" si="87"/>
        <v/>
      </c>
      <c r="AV267" s="25">
        <f t="shared" si="88"/>
        <v>1</v>
      </c>
      <c r="AW267" s="65">
        <f t="shared" si="94"/>
        <v>0</v>
      </c>
      <c r="AX267" s="23"/>
      <c r="AY267" s="24">
        <f t="shared" ca="1" si="89"/>
        <v>-463</v>
      </c>
      <c r="AZ267" s="66">
        <f t="shared" ca="1" si="90"/>
        <v>0</v>
      </c>
      <c r="BA267" s="24" t="str">
        <f t="shared" ca="1" si="91"/>
        <v/>
      </c>
      <c r="BB267" s="87" t="str">
        <f t="shared" si="92"/>
        <v/>
      </c>
    </row>
    <row r="268" spans="1:54" ht="15" x14ac:dyDescent="0.2">
      <c r="A268" s="7">
        <v>267</v>
      </c>
      <c r="B268" s="149" t="s">
        <v>4181</v>
      </c>
      <c r="C268" s="149" t="s">
        <v>4182</v>
      </c>
      <c r="D268" s="149" t="s">
        <v>4183</v>
      </c>
      <c r="E268" s="149" t="s">
        <v>325</v>
      </c>
      <c r="F268" s="158">
        <v>45671</v>
      </c>
      <c r="G268" s="149" t="s">
        <v>5347</v>
      </c>
      <c r="H268" s="149" t="s">
        <v>4229</v>
      </c>
      <c r="I268" s="149" t="s">
        <v>15</v>
      </c>
      <c r="J268" s="158">
        <v>45673</v>
      </c>
      <c r="K268" s="158">
        <v>45678</v>
      </c>
      <c r="L268" s="149" t="s">
        <v>5347</v>
      </c>
      <c r="M268" s="158">
        <v>45702</v>
      </c>
      <c r="N268" s="159">
        <v>120</v>
      </c>
      <c r="O268" s="159">
        <v>8</v>
      </c>
      <c r="P268" s="149" t="s">
        <v>16</v>
      </c>
      <c r="Q268" s="160">
        <v>1</v>
      </c>
      <c r="R268" s="160">
        <v>1</v>
      </c>
      <c r="S268" s="160">
        <v>1</v>
      </c>
      <c r="T268" s="160">
        <v>0</v>
      </c>
      <c r="U268" s="161">
        <v>0</v>
      </c>
      <c r="V268" s="161">
        <v>0</v>
      </c>
      <c r="W268" s="149" t="s">
        <v>19</v>
      </c>
      <c r="X268" s="149" t="s">
        <v>5348</v>
      </c>
      <c r="Y268" s="149" t="s">
        <v>5347</v>
      </c>
      <c r="Z268" s="149" t="s">
        <v>3484</v>
      </c>
      <c r="AA268" s="149" t="s">
        <v>5347</v>
      </c>
      <c r="AB268" s="149" t="s">
        <v>5347</v>
      </c>
      <c r="AC268" s="149" t="s">
        <v>5347</v>
      </c>
      <c r="AD268" s="159">
        <v>0</v>
      </c>
      <c r="AE268" s="185">
        <v>0</v>
      </c>
      <c r="AG268" t="s">
        <v>2387</v>
      </c>
      <c r="AH268" s="46">
        <f t="shared" si="76"/>
        <v>29</v>
      </c>
      <c r="AI268" s="46" t="str">
        <f t="shared" si="77"/>
        <v>-</v>
      </c>
      <c r="AJ268" s="12"/>
      <c r="AK268" s="41" t="str">
        <f t="shared" si="78"/>
        <v>YES</v>
      </c>
      <c r="AL268" s="38">
        <f t="shared" si="79"/>
        <v>1</v>
      </c>
      <c r="AM268" s="26" t="str">
        <f t="shared" si="80"/>
        <v/>
      </c>
      <c r="AN268" s="89" t="str">
        <f t="shared" si="81"/>
        <v/>
      </c>
      <c r="AO268" s="35">
        <f t="shared" si="82"/>
        <v>0</v>
      </c>
      <c r="AP268" s="26" t="str">
        <f t="shared" si="83"/>
        <v>X</v>
      </c>
      <c r="AQ268" s="28">
        <f t="shared" si="93"/>
        <v>1</v>
      </c>
      <c r="AR268" s="25" t="str">
        <f t="shared" si="84"/>
        <v/>
      </c>
      <c r="AS268" s="25" t="str">
        <f t="shared" si="85"/>
        <v/>
      </c>
      <c r="AT268" s="25" t="str">
        <f t="shared" si="86"/>
        <v/>
      </c>
      <c r="AU268" s="25" t="str">
        <f t="shared" si="87"/>
        <v/>
      </c>
      <c r="AV268" s="25">
        <f t="shared" si="88"/>
        <v>1</v>
      </c>
      <c r="AW268" s="65">
        <f t="shared" si="94"/>
        <v>0</v>
      </c>
      <c r="AX268" s="23"/>
      <c r="AY268" s="24">
        <f t="shared" ca="1" si="89"/>
        <v>-433</v>
      </c>
      <c r="AZ268" s="66">
        <f t="shared" ca="1" si="90"/>
        <v>0</v>
      </c>
      <c r="BA268" s="24" t="str">
        <f t="shared" ca="1" si="91"/>
        <v/>
      </c>
      <c r="BB268" s="87" t="str">
        <f t="shared" si="92"/>
        <v/>
      </c>
    </row>
    <row r="269" spans="1:54" ht="15" x14ac:dyDescent="0.2">
      <c r="A269" s="7">
        <v>268</v>
      </c>
      <c r="B269" s="149" t="s">
        <v>3573</v>
      </c>
      <c r="C269" s="149" t="s">
        <v>3574</v>
      </c>
      <c r="D269" s="149" t="s">
        <v>4184</v>
      </c>
      <c r="E269" s="149" t="s">
        <v>325</v>
      </c>
      <c r="F269" s="158">
        <v>45671</v>
      </c>
      <c r="G269" s="149" t="s">
        <v>5347</v>
      </c>
      <c r="H269" s="149" t="s">
        <v>4185</v>
      </c>
      <c r="I269" s="149" t="s">
        <v>38</v>
      </c>
      <c r="J269" s="158">
        <v>45671</v>
      </c>
      <c r="K269" s="158" t="s">
        <v>5347</v>
      </c>
      <c r="L269" s="149" t="s">
        <v>5347</v>
      </c>
      <c r="M269" s="158">
        <v>45672</v>
      </c>
      <c r="N269" s="159">
        <v>0</v>
      </c>
      <c r="O269" s="159">
        <v>0</v>
      </c>
      <c r="P269" s="149" t="s">
        <v>5347</v>
      </c>
      <c r="Q269" s="160">
        <v>1</v>
      </c>
      <c r="R269" s="160">
        <v>1</v>
      </c>
      <c r="S269" s="160">
        <v>1</v>
      </c>
      <c r="T269" s="160">
        <v>0</v>
      </c>
      <c r="U269" s="161">
        <v>0</v>
      </c>
      <c r="V269" s="161">
        <v>0</v>
      </c>
      <c r="W269" s="149" t="s">
        <v>19</v>
      </c>
      <c r="X269" s="149" t="s">
        <v>5348</v>
      </c>
      <c r="Y269" s="149" t="s">
        <v>5347</v>
      </c>
      <c r="Z269" s="149" t="s">
        <v>386</v>
      </c>
      <c r="AA269" s="149" t="s">
        <v>5347</v>
      </c>
      <c r="AB269" s="149" t="s">
        <v>4186</v>
      </c>
      <c r="AC269" s="149" t="s">
        <v>5347</v>
      </c>
      <c r="AD269" s="159">
        <v>0</v>
      </c>
      <c r="AE269" s="185">
        <v>0</v>
      </c>
      <c r="AG269" t="s">
        <v>1864</v>
      </c>
      <c r="AH269" s="46">
        <f t="shared" si="76"/>
        <v>1</v>
      </c>
      <c r="AI269" s="46" t="str">
        <f t="shared" si="77"/>
        <v>-</v>
      </c>
      <c r="AJ269" s="12"/>
      <c r="AK269" s="41" t="str">
        <f t="shared" si="78"/>
        <v>YES</v>
      </c>
      <c r="AL269" s="38">
        <f t="shared" si="79"/>
        <v>1</v>
      </c>
      <c r="AM269" s="26" t="str">
        <f t="shared" si="80"/>
        <v/>
      </c>
      <c r="AN269" s="89" t="str">
        <f t="shared" si="81"/>
        <v/>
      </c>
      <c r="AO269" s="35">
        <f t="shared" si="82"/>
        <v>0</v>
      </c>
      <c r="AP269" s="26" t="str">
        <f t="shared" si="83"/>
        <v>X</v>
      </c>
      <c r="AQ269" s="28">
        <f t="shared" si="93"/>
        <v>1</v>
      </c>
      <c r="AR269" s="25" t="str">
        <f t="shared" si="84"/>
        <v/>
      </c>
      <c r="AS269" s="25" t="str">
        <f t="shared" si="85"/>
        <v/>
      </c>
      <c r="AT269" s="25" t="str">
        <f t="shared" si="86"/>
        <v/>
      </c>
      <c r="AU269" s="25" t="str">
        <f t="shared" si="87"/>
        <v/>
      </c>
      <c r="AV269" s="25">
        <f t="shared" si="88"/>
        <v>1</v>
      </c>
      <c r="AW269" s="65">
        <f t="shared" si="94"/>
        <v>0</v>
      </c>
      <c r="AX269" s="23"/>
      <c r="AY269" s="24">
        <f t="shared" ca="1" si="89"/>
        <v>-463</v>
      </c>
      <c r="AZ269" s="66">
        <f t="shared" ca="1" si="90"/>
        <v>0</v>
      </c>
      <c r="BA269" s="24" t="str">
        <f t="shared" ca="1" si="91"/>
        <v/>
      </c>
      <c r="BB269" s="87" t="str">
        <f t="shared" si="92"/>
        <v/>
      </c>
    </row>
    <row r="270" spans="1:54" ht="15" x14ac:dyDescent="0.2">
      <c r="A270" s="7">
        <v>269</v>
      </c>
      <c r="B270" s="149" t="s">
        <v>4187</v>
      </c>
      <c r="C270" s="149" t="s">
        <v>4188</v>
      </c>
      <c r="D270" s="149" t="s">
        <v>4189</v>
      </c>
      <c r="E270" s="149" t="s">
        <v>325</v>
      </c>
      <c r="F270" s="158">
        <v>45671</v>
      </c>
      <c r="G270" s="149" t="s">
        <v>5347</v>
      </c>
      <c r="H270" s="149" t="s">
        <v>4185</v>
      </c>
      <c r="I270" s="149" t="s">
        <v>173</v>
      </c>
      <c r="J270" s="158">
        <v>45671</v>
      </c>
      <c r="K270" s="158" t="s">
        <v>5347</v>
      </c>
      <c r="L270" s="149" t="s">
        <v>5347</v>
      </c>
      <c r="M270" s="158">
        <v>45672</v>
      </c>
      <c r="N270" s="159">
        <v>0</v>
      </c>
      <c r="O270" s="159">
        <v>0</v>
      </c>
      <c r="P270" s="149" t="s">
        <v>5347</v>
      </c>
      <c r="Q270" s="160">
        <v>2</v>
      </c>
      <c r="R270" s="160">
        <v>2</v>
      </c>
      <c r="S270" s="160">
        <v>2</v>
      </c>
      <c r="T270" s="160">
        <v>0</v>
      </c>
      <c r="U270" s="161">
        <v>0</v>
      </c>
      <c r="V270" s="161">
        <v>0</v>
      </c>
      <c r="W270" s="149" t="s">
        <v>19</v>
      </c>
      <c r="X270" s="149" t="s">
        <v>5348</v>
      </c>
      <c r="Y270" s="149" t="s">
        <v>5347</v>
      </c>
      <c r="Z270" s="149" t="s">
        <v>386</v>
      </c>
      <c r="AA270" s="149" t="s">
        <v>5347</v>
      </c>
      <c r="AB270" s="149" t="s">
        <v>4190</v>
      </c>
      <c r="AC270" s="149" t="s">
        <v>5347</v>
      </c>
      <c r="AD270" s="159">
        <v>0</v>
      </c>
      <c r="AE270" s="185">
        <v>0</v>
      </c>
      <c r="AG270" t="s">
        <v>2543</v>
      </c>
      <c r="AH270" s="46">
        <f t="shared" si="76"/>
        <v>1</v>
      </c>
      <c r="AI270" s="46" t="str">
        <f t="shared" si="77"/>
        <v>-</v>
      </c>
      <c r="AJ270" s="12"/>
      <c r="AK270" s="41" t="str">
        <f t="shared" si="78"/>
        <v>YES</v>
      </c>
      <c r="AL270" s="38">
        <f t="shared" si="79"/>
        <v>2</v>
      </c>
      <c r="AM270" s="26" t="str">
        <f t="shared" si="80"/>
        <v/>
      </c>
      <c r="AN270" s="89" t="str">
        <f t="shared" si="81"/>
        <v/>
      </c>
      <c r="AO270" s="35">
        <f t="shared" si="82"/>
        <v>0</v>
      </c>
      <c r="AP270" s="26" t="str">
        <f t="shared" si="83"/>
        <v>X</v>
      </c>
      <c r="AQ270" s="28">
        <f t="shared" si="93"/>
        <v>1</v>
      </c>
      <c r="AR270" s="25" t="str">
        <f t="shared" si="84"/>
        <v/>
      </c>
      <c r="AS270" s="25" t="str">
        <f t="shared" si="85"/>
        <v/>
      </c>
      <c r="AT270" s="25" t="str">
        <f t="shared" si="86"/>
        <v/>
      </c>
      <c r="AU270" s="25" t="str">
        <f t="shared" si="87"/>
        <v/>
      </c>
      <c r="AV270" s="25">
        <f t="shared" si="88"/>
        <v>1</v>
      </c>
      <c r="AW270" s="65">
        <f t="shared" si="94"/>
        <v>0</v>
      </c>
      <c r="AX270" s="23"/>
      <c r="AY270" s="24">
        <f t="shared" ca="1" si="89"/>
        <v>-463</v>
      </c>
      <c r="AZ270" s="66">
        <f t="shared" ca="1" si="90"/>
        <v>0</v>
      </c>
      <c r="BA270" s="24" t="str">
        <f t="shared" ca="1" si="91"/>
        <v/>
      </c>
      <c r="BB270" s="87" t="str">
        <f t="shared" si="92"/>
        <v/>
      </c>
    </row>
    <row r="271" spans="1:54" ht="15" x14ac:dyDescent="0.2">
      <c r="A271" s="7">
        <v>270</v>
      </c>
      <c r="B271" s="149" t="s">
        <v>4191</v>
      </c>
      <c r="C271" s="149" t="s">
        <v>4192</v>
      </c>
      <c r="D271" s="149" t="s">
        <v>4193</v>
      </c>
      <c r="E271" s="149" t="s">
        <v>325</v>
      </c>
      <c r="F271" s="158">
        <v>45671</v>
      </c>
      <c r="G271" s="149" t="s">
        <v>5347</v>
      </c>
      <c r="H271" s="149" t="s">
        <v>4185</v>
      </c>
      <c r="I271" s="149" t="s">
        <v>106</v>
      </c>
      <c r="J271" s="158">
        <v>45671</v>
      </c>
      <c r="K271" s="158" t="s">
        <v>5347</v>
      </c>
      <c r="L271" s="149" t="s">
        <v>5347</v>
      </c>
      <c r="M271" s="158">
        <v>45672</v>
      </c>
      <c r="N271" s="159">
        <v>0</v>
      </c>
      <c r="O271" s="159">
        <v>0</v>
      </c>
      <c r="P271" s="149" t="s">
        <v>5347</v>
      </c>
      <c r="Q271" s="160">
        <v>3</v>
      </c>
      <c r="R271" s="160">
        <v>3</v>
      </c>
      <c r="S271" s="160">
        <v>3</v>
      </c>
      <c r="T271" s="160">
        <v>0</v>
      </c>
      <c r="U271" s="161">
        <v>0</v>
      </c>
      <c r="V271" s="161">
        <v>0</v>
      </c>
      <c r="W271" s="149" t="s">
        <v>19</v>
      </c>
      <c r="X271" s="149" t="s">
        <v>5348</v>
      </c>
      <c r="Y271" s="149" t="s">
        <v>5347</v>
      </c>
      <c r="Z271" s="149" t="s">
        <v>386</v>
      </c>
      <c r="AA271" s="149" t="s">
        <v>5347</v>
      </c>
      <c r="AB271" s="149" t="s">
        <v>4194</v>
      </c>
      <c r="AC271" s="149" t="s">
        <v>5347</v>
      </c>
      <c r="AD271" s="159">
        <v>0</v>
      </c>
      <c r="AE271" s="185">
        <v>0</v>
      </c>
      <c r="AG271" t="s">
        <v>3706</v>
      </c>
      <c r="AH271" s="46">
        <f t="shared" si="76"/>
        <v>1</v>
      </c>
      <c r="AI271" s="46" t="str">
        <f t="shared" si="77"/>
        <v>-</v>
      </c>
      <c r="AJ271" s="12"/>
      <c r="AK271" s="41" t="str">
        <f t="shared" si="78"/>
        <v>YES</v>
      </c>
      <c r="AL271" s="38">
        <f t="shared" si="79"/>
        <v>3</v>
      </c>
      <c r="AM271" s="26" t="str">
        <f t="shared" si="80"/>
        <v/>
      </c>
      <c r="AN271" s="89" t="str">
        <f t="shared" si="81"/>
        <v/>
      </c>
      <c r="AO271" s="35">
        <f t="shared" si="82"/>
        <v>0</v>
      </c>
      <c r="AP271" s="26" t="str">
        <f t="shared" si="83"/>
        <v>X</v>
      </c>
      <c r="AQ271" s="28">
        <f t="shared" si="93"/>
        <v>1</v>
      </c>
      <c r="AR271" s="25" t="str">
        <f t="shared" si="84"/>
        <v/>
      </c>
      <c r="AS271" s="25" t="str">
        <f t="shared" si="85"/>
        <v/>
      </c>
      <c r="AT271" s="25" t="str">
        <f t="shared" si="86"/>
        <v/>
      </c>
      <c r="AU271" s="25" t="str">
        <f t="shared" si="87"/>
        <v/>
      </c>
      <c r="AV271" s="25">
        <f t="shared" si="88"/>
        <v>1</v>
      </c>
      <c r="AW271" s="65">
        <f t="shared" si="94"/>
        <v>0</v>
      </c>
      <c r="AX271" s="23"/>
      <c r="AY271" s="24">
        <f t="shared" ca="1" si="89"/>
        <v>-463</v>
      </c>
      <c r="AZ271" s="66">
        <f t="shared" ca="1" si="90"/>
        <v>0</v>
      </c>
      <c r="BA271" s="24" t="str">
        <f t="shared" ca="1" si="91"/>
        <v/>
      </c>
      <c r="BB271" s="87" t="str">
        <f t="shared" si="92"/>
        <v/>
      </c>
    </row>
    <row r="272" spans="1:54" ht="15" x14ac:dyDescent="0.2">
      <c r="A272" s="7">
        <v>271</v>
      </c>
      <c r="B272" s="149" t="s">
        <v>4028</v>
      </c>
      <c r="C272" s="149" t="s">
        <v>4029</v>
      </c>
      <c r="D272" s="149" t="s">
        <v>4230</v>
      </c>
      <c r="E272" s="149" t="s">
        <v>325</v>
      </c>
      <c r="F272" s="158">
        <v>45673</v>
      </c>
      <c r="G272" s="149" t="s">
        <v>5347</v>
      </c>
      <c r="H272" s="149" t="s">
        <v>4231</v>
      </c>
      <c r="I272" s="149" t="s">
        <v>15</v>
      </c>
      <c r="J272" s="158">
        <v>45679</v>
      </c>
      <c r="K272" s="158">
        <v>45680</v>
      </c>
      <c r="L272" s="149" t="s">
        <v>5347</v>
      </c>
      <c r="M272" s="158">
        <v>45688</v>
      </c>
      <c r="N272" s="159">
        <v>30</v>
      </c>
      <c r="O272" s="159">
        <v>8</v>
      </c>
      <c r="P272" s="149" t="s">
        <v>16</v>
      </c>
      <c r="Q272" s="160">
        <v>1</v>
      </c>
      <c r="R272" s="160">
        <v>1</v>
      </c>
      <c r="S272" s="160">
        <v>1</v>
      </c>
      <c r="T272" s="160">
        <v>0</v>
      </c>
      <c r="U272" s="161">
        <v>0</v>
      </c>
      <c r="V272" s="161">
        <v>0</v>
      </c>
      <c r="W272" s="149" t="s">
        <v>19</v>
      </c>
      <c r="X272" s="149" t="s">
        <v>5348</v>
      </c>
      <c r="Y272" s="149" t="s">
        <v>5347</v>
      </c>
      <c r="Z272" s="149" t="s">
        <v>619</v>
      </c>
      <c r="AA272" s="149" t="s">
        <v>748</v>
      </c>
      <c r="AB272" s="149" t="s">
        <v>4028</v>
      </c>
      <c r="AC272" s="149" t="s">
        <v>5347</v>
      </c>
      <c r="AD272" s="159">
        <v>0</v>
      </c>
      <c r="AE272" s="185">
        <v>0</v>
      </c>
      <c r="AG272" t="s">
        <v>2543</v>
      </c>
      <c r="AH272" s="46">
        <f t="shared" si="76"/>
        <v>9</v>
      </c>
      <c r="AI272" s="46" t="str">
        <f t="shared" si="77"/>
        <v>-</v>
      </c>
      <c r="AJ272" s="12"/>
      <c r="AK272" s="41" t="str">
        <f t="shared" si="78"/>
        <v>YES</v>
      </c>
      <c r="AL272" s="38">
        <f t="shared" si="79"/>
        <v>1</v>
      </c>
      <c r="AM272" s="26" t="str">
        <f t="shared" si="80"/>
        <v/>
      </c>
      <c r="AN272" s="89" t="str">
        <f t="shared" si="81"/>
        <v/>
      </c>
      <c r="AO272" s="35">
        <f t="shared" si="82"/>
        <v>0</v>
      </c>
      <c r="AP272" s="26" t="str">
        <f t="shared" si="83"/>
        <v>X</v>
      </c>
      <c r="AQ272" s="28">
        <f t="shared" si="93"/>
        <v>1</v>
      </c>
      <c r="AR272" s="25" t="str">
        <f t="shared" si="84"/>
        <v/>
      </c>
      <c r="AS272" s="25" t="str">
        <f t="shared" si="85"/>
        <v/>
      </c>
      <c r="AT272" s="25" t="str">
        <f t="shared" si="86"/>
        <v/>
      </c>
      <c r="AU272" s="25" t="str">
        <f t="shared" si="87"/>
        <v/>
      </c>
      <c r="AV272" s="25">
        <f t="shared" si="88"/>
        <v>1</v>
      </c>
      <c r="AW272" s="65">
        <f t="shared" si="94"/>
        <v>0</v>
      </c>
      <c r="AX272" s="23"/>
      <c r="AY272" s="24">
        <f t="shared" ca="1" si="89"/>
        <v>-447</v>
      </c>
      <c r="AZ272" s="66">
        <f t="shared" ca="1" si="90"/>
        <v>0</v>
      </c>
      <c r="BA272" s="24" t="str">
        <f t="shared" ca="1" si="91"/>
        <v/>
      </c>
      <c r="BB272" s="87" t="str">
        <f t="shared" si="92"/>
        <v/>
      </c>
    </row>
    <row r="273" spans="1:54" ht="15" x14ac:dyDescent="0.2">
      <c r="A273" s="7">
        <v>272</v>
      </c>
      <c r="B273" s="149" t="s">
        <v>4028</v>
      </c>
      <c r="C273" s="149" t="s">
        <v>4029</v>
      </c>
      <c r="D273" s="149" t="s">
        <v>4230</v>
      </c>
      <c r="E273" s="149" t="s">
        <v>326</v>
      </c>
      <c r="F273" s="158">
        <v>45673</v>
      </c>
      <c r="G273" s="149" t="s">
        <v>5347</v>
      </c>
      <c r="H273" s="149" t="s">
        <v>4231</v>
      </c>
      <c r="I273" s="149" t="s">
        <v>17</v>
      </c>
      <c r="J273" s="158">
        <v>45679</v>
      </c>
      <c r="K273" s="158">
        <v>45680</v>
      </c>
      <c r="L273" s="149" t="s">
        <v>5347</v>
      </c>
      <c r="M273" s="158">
        <v>45688</v>
      </c>
      <c r="N273" s="159">
        <v>30</v>
      </c>
      <c r="O273" s="159">
        <v>8</v>
      </c>
      <c r="P273" s="149" t="s">
        <v>16</v>
      </c>
      <c r="Q273" s="160">
        <v>1</v>
      </c>
      <c r="R273" s="160">
        <v>1</v>
      </c>
      <c r="S273" s="160">
        <v>1</v>
      </c>
      <c r="T273" s="160">
        <v>0</v>
      </c>
      <c r="U273" s="161">
        <v>0</v>
      </c>
      <c r="V273" s="161">
        <v>0</v>
      </c>
      <c r="W273" s="149" t="s">
        <v>19</v>
      </c>
      <c r="X273" s="149" t="s">
        <v>5348</v>
      </c>
      <c r="Y273" s="149" t="s">
        <v>5347</v>
      </c>
      <c r="Z273" s="149" t="s">
        <v>619</v>
      </c>
      <c r="AA273" s="149" t="s">
        <v>748</v>
      </c>
      <c r="AB273" s="149" t="s">
        <v>4028</v>
      </c>
      <c r="AC273" s="149" t="s">
        <v>5347</v>
      </c>
      <c r="AD273" s="159">
        <v>0</v>
      </c>
      <c r="AE273" s="185">
        <v>0</v>
      </c>
      <c r="AG273" t="s">
        <v>2543</v>
      </c>
      <c r="AH273" s="46">
        <f t="shared" si="76"/>
        <v>9</v>
      </c>
      <c r="AI273" s="46" t="str">
        <f t="shared" si="77"/>
        <v>-</v>
      </c>
      <c r="AJ273" s="12"/>
      <c r="AK273" s="41" t="str">
        <f t="shared" si="78"/>
        <v>YES</v>
      </c>
      <c r="AL273" s="38">
        <f t="shared" si="79"/>
        <v>1</v>
      </c>
      <c r="AM273" s="26" t="str">
        <f t="shared" si="80"/>
        <v/>
      </c>
      <c r="AN273" s="89" t="str">
        <f t="shared" si="81"/>
        <v/>
      </c>
      <c r="AO273" s="35">
        <f t="shared" si="82"/>
        <v>0</v>
      </c>
      <c r="AP273" s="26" t="str">
        <f t="shared" si="83"/>
        <v>X</v>
      </c>
      <c r="AQ273" s="28">
        <f t="shared" si="93"/>
        <v>1</v>
      </c>
      <c r="AR273" s="25" t="str">
        <f t="shared" si="84"/>
        <v/>
      </c>
      <c r="AS273" s="25" t="str">
        <f t="shared" si="85"/>
        <v/>
      </c>
      <c r="AT273" s="25" t="str">
        <f t="shared" si="86"/>
        <v/>
      </c>
      <c r="AU273" s="25" t="str">
        <f t="shared" si="87"/>
        <v/>
      </c>
      <c r="AV273" s="25">
        <f t="shared" si="88"/>
        <v>1</v>
      </c>
      <c r="AW273" s="65">
        <f t="shared" si="94"/>
        <v>0</v>
      </c>
      <c r="AX273" s="23"/>
      <c r="AY273" s="24">
        <f t="shared" ca="1" si="89"/>
        <v>-447</v>
      </c>
      <c r="AZ273" s="66">
        <f t="shared" ca="1" si="90"/>
        <v>0</v>
      </c>
      <c r="BA273" s="24" t="str">
        <f t="shared" ca="1" si="91"/>
        <v/>
      </c>
      <c r="BB273" s="87" t="str">
        <f t="shared" si="92"/>
        <v/>
      </c>
    </row>
    <row r="274" spans="1:54" ht="15" x14ac:dyDescent="0.2">
      <c r="A274" s="7">
        <v>273</v>
      </c>
      <c r="B274" s="149" t="s">
        <v>4028</v>
      </c>
      <c r="C274" s="149" t="s">
        <v>4029</v>
      </c>
      <c r="D274" s="149" t="s">
        <v>4230</v>
      </c>
      <c r="E274" s="149" t="s">
        <v>329</v>
      </c>
      <c r="F274" s="158">
        <v>45673</v>
      </c>
      <c r="G274" s="149" t="s">
        <v>5347</v>
      </c>
      <c r="H274" s="149" t="s">
        <v>4231</v>
      </c>
      <c r="I274" s="149" t="s">
        <v>18</v>
      </c>
      <c r="J274" s="158">
        <v>45679</v>
      </c>
      <c r="K274" s="158">
        <v>45680</v>
      </c>
      <c r="L274" s="149" t="s">
        <v>5347</v>
      </c>
      <c r="M274" s="158">
        <v>45688</v>
      </c>
      <c r="N274" s="159">
        <v>30</v>
      </c>
      <c r="O274" s="159">
        <v>8</v>
      </c>
      <c r="P274" s="149" t="s">
        <v>16</v>
      </c>
      <c r="Q274" s="160">
        <v>1</v>
      </c>
      <c r="R274" s="160">
        <v>1</v>
      </c>
      <c r="S274" s="160">
        <v>1</v>
      </c>
      <c r="T274" s="160">
        <v>0</v>
      </c>
      <c r="U274" s="161">
        <v>0</v>
      </c>
      <c r="V274" s="161">
        <v>0</v>
      </c>
      <c r="W274" s="149" t="s">
        <v>19</v>
      </c>
      <c r="X274" s="149" t="s">
        <v>5348</v>
      </c>
      <c r="Y274" s="149" t="s">
        <v>5347</v>
      </c>
      <c r="Z274" s="149" t="s">
        <v>619</v>
      </c>
      <c r="AA274" s="149" t="s">
        <v>748</v>
      </c>
      <c r="AB274" s="149" t="s">
        <v>4028</v>
      </c>
      <c r="AC274" s="149" t="s">
        <v>5347</v>
      </c>
      <c r="AD274" s="159">
        <v>0</v>
      </c>
      <c r="AE274" s="185">
        <v>0</v>
      </c>
      <c r="AG274" t="s">
        <v>2543</v>
      </c>
      <c r="AH274" s="46">
        <f t="shared" si="76"/>
        <v>9</v>
      </c>
      <c r="AI274" s="46" t="str">
        <f t="shared" si="77"/>
        <v>-</v>
      </c>
      <c r="AJ274" s="12"/>
      <c r="AK274" s="41" t="str">
        <f t="shared" si="78"/>
        <v>YES</v>
      </c>
      <c r="AL274" s="38">
        <f t="shared" si="79"/>
        <v>1</v>
      </c>
      <c r="AM274" s="26" t="str">
        <f t="shared" si="80"/>
        <v/>
      </c>
      <c r="AN274" s="89" t="str">
        <f t="shared" si="81"/>
        <v/>
      </c>
      <c r="AO274" s="35">
        <f t="shared" si="82"/>
        <v>0</v>
      </c>
      <c r="AP274" s="26" t="str">
        <f t="shared" si="83"/>
        <v>X</v>
      </c>
      <c r="AQ274" s="28">
        <f t="shared" si="93"/>
        <v>1</v>
      </c>
      <c r="AR274" s="25" t="str">
        <f t="shared" si="84"/>
        <v/>
      </c>
      <c r="AS274" s="25" t="str">
        <f t="shared" si="85"/>
        <v/>
      </c>
      <c r="AT274" s="25" t="str">
        <f t="shared" si="86"/>
        <v/>
      </c>
      <c r="AU274" s="25" t="str">
        <f t="shared" si="87"/>
        <v/>
      </c>
      <c r="AV274" s="25">
        <f t="shared" si="88"/>
        <v>1</v>
      </c>
      <c r="AW274" s="65">
        <f t="shared" si="94"/>
        <v>0</v>
      </c>
      <c r="AX274" s="23"/>
      <c r="AY274" s="24">
        <f t="shared" ca="1" si="89"/>
        <v>-447</v>
      </c>
      <c r="AZ274" s="66">
        <f t="shared" ca="1" si="90"/>
        <v>0</v>
      </c>
      <c r="BA274" s="24" t="str">
        <f t="shared" ca="1" si="91"/>
        <v/>
      </c>
      <c r="BB274" s="87" t="str">
        <f t="shared" si="92"/>
        <v/>
      </c>
    </row>
    <row r="275" spans="1:54" ht="15" x14ac:dyDescent="0.2">
      <c r="A275" s="7">
        <v>274</v>
      </c>
      <c r="B275" s="149" t="s">
        <v>4028</v>
      </c>
      <c r="C275" s="149" t="s">
        <v>4029</v>
      </c>
      <c r="D275" s="149" t="s">
        <v>4230</v>
      </c>
      <c r="E275" s="149" t="s">
        <v>327</v>
      </c>
      <c r="F275" s="158">
        <v>45673</v>
      </c>
      <c r="G275" s="149" t="s">
        <v>5347</v>
      </c>
      <c r="H275" s="149" t="s">
        <v>4231</v>
      </c>
      <c r="I275" s="149" t="s">
        <v>24</v>
      </c>
      <c r="J275" s="158">
        <v>45679</v>
      </c>
      <c r="K275" s="158">
        <v>45680</v>
      </c>
      <c r="L275" s="149" t="s">
        <v>5347</v>
      </c>
      <c r="M275" s="158">
        <v>45688</v>
      </c>
      <c r="N275" s="159">
        <v>30</v>
      </c>
      <c r="O275" s="159">
        <v>8</v>
      </c>
      <c r="P275" s="149" t="s">
        <v>16</v>
      </c>
      <c r="Q275" s="160">
        <v>1</v>
      </c>
      <c r="R275" s="160">
        <v>1</v>
      </c>
      <c r="S275" s="160">
        <v>1</v>
      </c>
      <c r="T275" s="160">
        <v>0</v>
      </c>
      <c r="U275" s="161">
        <v>0</v>
      </c>
      <c r="V275" s="161">
        <v>0</v>
      </c>
      <c r="W275" s="149" t="s">
        <v>19</v>
      </c>
      <c r="X275" s="149" t="s">
        <v>5348</v>
      </c>
      <c r="Y275" s="149" t="s">
        <v>5347</v>
      </c>
      <c r="Z275" s="149" t="s">
        <v>619</v>
      </c>
      <c r="AA275" s="149" t="s">
        <v>748</v>
      </c>
      <c r="AB275" s="149" t="s">
        <v>4028</v>
      </c>
      <c r="AC275" s="149" t="s">
        <v>5347</v>
      </c>
      <c r="AD275" s="159">
        <v>0</v>
      </c>
      <c r="AE275" s="185">
        <v>0</v>
      </c>
      <c r="AG275" t="s">
        <v>2543</v>
      </c>
      <c r="AH275" s="46">
        <f t="shared" si="76"/>
        <v>9</v>
      </c>
      <c r="AI275" s="46" t="str">
        <f t="shared" si="77"/>
        <v>-</v>
      </c>
      <c r="AJ275" s="12"/>
      <c r="AK275" s="41" t="str">
        <f t="shared" si="78"/>
        <v>YES</v>
      </c>
      <c r="AL275" s="38">
        <f t="shared" si="79"/>
        <v>1</v>
      </c>
      <c r="AM275" s="26" t="str">
        <f t="shared" si="80"/>
        <v/>
      </c>
      <c r="AN275" s="89" t="str">
        <f t="shared" si="81"/>
        <v/>
      </c>
      <c r="AO275" s="35">
        <f t="shared" si="82"/>
        <v>0</v>
      </c>
      <c r="AP275" s="26" t="str">
        <f t="shared" si="83"/>
        <v>X</v>
      </c>
      <c r="AQ275" s="28">
        <f t="shared" si="93"/>
        <v>1</v>
      </c>
      <c r="AR275" s="25" t="str">
        <f t="shared" si="84"/>
        <v/>
      </c>
      <c r="AS275" s="25" t="str">
        <f t="shared" si="85"/>
        <v/>
      </c>
      <c r="AT275" s="25" t="str">
        <f t="shared" si="86"/>
        <v/>
      </c>
      <c r="AU275" s="25" t="str">
        <f t="shared" si="87"/>
        <v/>
      </c>
      <c r="AV275" s="25">
        <f t="shared" si="88"/>
        <v>1</v>
      </c>
      <c r="AW275" s="65">
        <f t="shared" si="94"/>
        <v>0</v>
      </c>
      <c r="AX275" s="23"/>
      <c r="AY275" s="24">
        <f t="shared" ca="1" si="89"/>
        <v>-447</v>
      </c>
      <c r="AZ275" s="66">
        <f t="shared" ca="1" si="90"/>
        <v>0</v>
      </c>
      <c r="BA275" s="24" t="str">
        <f t="shared" ca="1" si="91"/>
        <v/>
      </c>
      <c r="BB275" s="87" t="str">
        <f t="shared" si="92"/>
        <v/>
      </c>
    </row>
    <row r="276" spans="1:54" ht="15" x14ac:dyDescent="0.2">
      <c r="A276" s="7">
        <v>275</v>
      </c>
      <c r="B276" s="149" t="s">
        <v>4028</v>
      </c>
      <c r="C276" s="149" t="s">
        <v>4029</v>
      </c>
      <c r="D276" s="149" t="s">
        <v>4232</v>
      </c>
      <c r="E276" s="149" t="s">
        <v>325</v>
      </c>
      <c r="F276" s="158">
        <v>45673</v>
      </c>
      <c r="G276" s="149" t="s">
        <v>5347</v>
      </c>
      <c r="H276" s="149" t="s">
        <v>4231</v>
      </c>
      <c r="I276" s="149" t="s">
        <v>27</v>
      </c>
      <c r="J276" s="158">
        <v>45679</v>
      </c>
      <c r="K276" s="158">
        <v>45680</v>
      </c>
      <c r="L276" s="149" t="s">
        <v>5347</v>
      </c>
      <c r="M276" s="158">
        <v>45688</v>
      </c>
      <c r="N276" s="159">
        <v>30</v>
      </c>
      <c r="O276" s="159">
        <v>8</v>
      </c>
      <c r="P276" s="149" t="s">
        <v>16</v>
      </c>
      <c r="Q276" s="160">
        <v>1</v>
      </c>
      <c r="R276" s="160">
        <v>1</v>
      </c>
      <c r="S276" s="160">
        <v>1</v>
      </c>
      <c r="T276" s="160">
        <v>0</v>
      </c>
      <c r="U276" s="161">
        <v>0</v>
      </c>
      <c r="V276" s="161">
        <v>0</v>
      </c>
      <c r="W276" s="149" t="s">
        <v>19</v>
      </c>
      <c r="X276" s="149" t="s">
        <v>5348</v>
      </c>
      <c r="Y276" s="149" t="s">
        <v>5347</v>
      </c>
      <c r="Z276" s="149" t="s">
        <v>619</v>
      </c>
      <c r="AA276" s="149" t="s">
        <v>748</v>
      </c>
      <c r="AB276" s="149" t="s">
        <v>4028</v>
      </c>
      <c r="AC276" s="149" t="s">
        <v>5347</v>
      </c>
      <c r="AD276" s="159">
        <v>0</v>
      </c>
      <c r="AE276" s="185">
        <v>0</v>
      </c>
      <c r="AG276" t="s">
        <v>2543</v>
      </c>
      <c r="AH276" s="46">
        <f t="shared" si="76"/>
        <v>9</v>
      </c>
      <c r="AI276" s="46" t="str">
        <f t="shared" si="77"/>
        <v>-</v>
      </c>
      <c r="AJ276" s="12"/>
      <c r="AK276" s="41" t="str">
        <f t="shared" si="78"/>
        <v>YES</v>
      </c>
      <c r="AL276" s="38">
        <f t="shared" si="79"/>
        <v>1</v>
      </c>
      <c r="AM276" s="26" t="str">
        <f t="shared" si="80"/>
        <v/>
      </c>
      <c r="AN276" s="89" t="str">
        <f t="shared" si="81"/>
        <v/>
      </c>
      <c r="AO276" s="35">
        <f t="shared" si="82"/>
        <v>0</v>
      </c>
      <c r="AP276" s="26" t="str">
        <f t="shared" si="83"/>
        <v>X</v>
      </c>
      <c r="AQ276" s="28">
        <f t="shared" si="93"/>
        <v>1</v>
      </c>
      <c r="AR276" s="25" t="str">
        <f t="shared" si="84"/>
        <v/>
      </c>
      <c r="AS276" s="25" t="str">
        <f t="shared" si="85"/>
        <v/>
      </c>
      <c r="AT276" s="25" t="str">
        <f t="shared" si="86"/>
        <v/>
      </c>
      <c r="AU276" s="25" t="str">
        <f t="shared" si="87"/>
        <v/>
      </c>
      <c r="AV276" s="25">
        <f t="shared" si="88"/>
        <v>1</v>
      </c>
      <c r="AW276" s="65">
        <f t="shared" si="94"/>
        <v>0</v>
      </c>
      <c r="AX276" s="23"/>
      <c r="AY276" s="24">
        <f t="shared" ca="1" si="89"/>
        <v>-447</v>
      </c>
      <c r="AZ276" s="66">
        <f t="shared" ca="1" si="90"/>
        <v>0</v>
      </c>
      <c r="BA276" s="24" t="str">
        <f t="shared" ca="1" si="91"/>
        <v/>
      </c>
      <c r="BB276" s="87" t="str">
        <f t="shared" si="92"/>
        <v/>
      </c>
    </row>
    <row r="277" spans="1:54" ht="15" x14ac:dyDescent="0.2">
      <c r="A277" s="7">
        <v>276</v>
      </c>
      <c r="B277" s="149" t="s">
        <v>4028</v>
      </c>
      <c r="C277" s="149" t="s">
        <v>4029</v>
      </c>
      <c r="D277" s="149" t="s">
        <v>4232</v>
      </c>
      <c r="E277" s="149" t="s">
        <v>326</v>
      </c>
      <c r="F277" s="158">
        <v>45673</v>
      </c>
      <c r="G277" s="149" t="s">
        <v>5347</v>
      </c>
      <c r="H277" s="149" t="s">
        <v>4231</v>
      </c>
      <c r="I277" s="149" t="s">
        <v>28</v>
      </c>
      <c r="J277" s="158">
        <v>45679</v>
      </c>
      <c r="K277" s="158">
        <v>45680</v>
      </c>
      <c r="L277" s="149" t="s">
        <v>5347</v>
      </c>
      <c r="M277" s="158">
        <v>45688</v>
      </c>
      <c r="N277" s="159">
        <v>30</v>
      </c>
      <c r="O277" s="159">
        <v>8</v>
      </c>
      <c r="P277" s="149" t="s">
        <v>16</v>
      </c>
      <c r="Q277" s="160">
        <v>1</v>
      </c>
      <c r="R277" s="160">
        <v>1</v>
      </c>
      <c r="S277" s="160">
        <v>1</v>
      </c>
      <c r="T277" s="160">
        <v>0</v>
      </c>
      <c r="U277" s="161">
        <v>0</v>
      </c>
      <c r="V277" s="161">
        <v>0</v>
      </c>
      <c r="W277" s="149" t="s">
        <v>19</v>
      </c>
      <c r="X277" s="149" t="s">
        <v>5348</v>
      </c>
      <c r="Y277" s="149" t="s">
        <v>5347</v>
      </c>
      <c r="Z277" s="149" t="s">
        <v>619</v>
      </c>
      <c r="AA277" s="149" t="s">
        <v>748</v>
      </c>
      <c r="AB277" s="149" t="s">
        <v>4028</v>
      </c>
      <c r="AC277" s="149" t="s">
        <v>5347</v>
      </c>
      <c r="AD277" s="159">
        <v>0</v>
      </c>
      <c r="AE277" s="185">
        <v>0</v>
      </c>
      <c r="AG277" t="s">
        <v>2543</v>
      </c>
      <c r="AH277" s="46">
        <f t="shared" si="76"/>
        <v>9</v>
      </c>
      <c r="AI277" s="46" t="str">
        <f t="shared" si="77"/>
        <v>-</v>
      </c>
      <c r="AJ277" s="12"/>
      <c r="AK277" s="41" t="str">
        <f t="shared" si="78"/>
        <v>YES</v>
      </c>
      <c r="AL277" s="38">
        <f t="shared" si="79"/>
        <v>1</v>
      </c>
      <c r="AM277" s="26" t="str">
        <f t="shared" si="80"/>
        <v/>
      </c>
      <c r="AN277" s="89" t="str">
        <f t="shared" si="81"/>
        <v/>
      </c>
      <c r="AO277" s="35">
        <f t="shared" si="82"/>
        <v>0</v>
      </c>
      <c r="AP277" s="26" t="str">
        <f t="shared" si="83"/>
        <v>X</v>
      </c>
      <c r="AQ277" s="28">
        <f t="shared" si="93"/>
        <v>1</v>
      </c>
      <c r="AR277" s="25" t="str">
        <f t="shared" si="84"/>
        <v/>
      </c>
      <c r="AS277" s="25" t="str">
        <f t="shared" si="85"/>
        <v/>
      </c>
      <c r="AT277" s="25" t="str">
        <f t="shared" si="86"/>
        <v/>
      </c>
      <c r="AU277" s="25" t="str">
        <f t="shared" si="87"/>
        <v/>
      </c>
      <c r="AV277" s="25">
        <f t="shared" si="88"/>
        <v>1</v>
      </c>
      <c r="AW277" s="65">
        <f t="shared" si="94"/>
        <v>0</v>
      </c>
      <c r="AX277" s="23"/>
      <c r="AY277" s="24">
        <f t="shared" ca="1" si="89"/>
        <v>-447</v>
      </c>
      <c r="AZ277" s="66">
        <f t="shared" ca="1" si="90"/>
        <v>0</v>
      </c>
      <c r="BA277" s="24" t="str">
        <f t="shared" ca="1" si="91"/>
        <v/>
      </c>
      <c r="BB277" s="87" t="str">
        <f t="shared" si="92"/>
        <v/>
      </c>
    </row>
    <row r="278" spans="1:54" ht="15" x14ac:dyDescent="0.2">
      <c r="A278" s="7">
        <v>277</v>
      </c>
      <c r="B278" s="149" t="s">
        <v>4233</v>
      </c>
      <c r="C278" s="149" t="s">
        <v>4234</v>
      </c>
      <c r="D278" s="149" t="s">
        <v>4235</v>
      </c>
      <c r="E278" s="149" t="s">
        <v>325</v>
      </c>
      <c r="F278" s="158">
        <v>45673</v>
      </c>
      <c r="G278" s="149" t="s">
        <v>5347</v>
      </c>
      <c r="H278" s="149" t="s">
        <v>4236</v>
      </c>
      <c r="I278" s="149" t="s">
        <v>923</v>
      </c>
      <c r="J278" s="158">
        <v>45659</v>
      </c>
      <c r="K278" s="158" t="s">
        <v>5347</v>
      </c>
      <c r="L278" s="149" t="s">
        <v>5347</v>
      </c>
      <c r="M278" s="158">
        <v>45674</v>
      </c>
      <c r="N278" s="159">
        <v>0</v>
      </c>
      <c r="O278" s="159">
        <v>0</v>
      </c>
      <c r="P278" s="149" t="s">
        <v>5347</v>
      </c>
      <c r="Q278" s="160">
        <v>2</v>
      </c>
      <c r="R278" s="160">
        <v>2</v>
      </c>
      <c r="S278" s="160">
        <v>2</v>
      </c>
      <c r="T278" s="160">
        <v>0</v>
      </c>
      <c r="U278" s="161">
        <v>0</v>
      </c>
      <c r="V278" s="161">
        <v>0</v>
      </c>
      <c r="W278" s="149" t="s">
        <v>19</v>
      </c>
      <c r="X278" s="149" t="s">
        <v>5348</v>
      </c>
      <c r="Y278" s="149" t="s">
        <v>5347</v>
      </c>
      <c r="Z278" s="149" t="s">
        <v>3553</v>
      </c>
      <c r="AA278" s="149" t="s">
        <v>5347</v>
      </c>
      <c r="AB278" s="149" t="s">
        <v>4237</v>
      </c>
      <c r="AC278" s="149" t="s">
        <v>5347</v>
      </c>
      <c r="AD278" s="159">
        <v>0</v>
      </c>
      <c r="AE278" s="185">
        <v>0</v>
      </c>
      <c r="AG278" t="s">
        <v>960</v>
      </c>
      <c r="AH278" s="46">
        <f t="shared" si="76"/>
        <v>15</v>
      </c>
      <c r="AI278" s="46" t="str">
        <f t="shared" si="77"/>
        <v>-</v>
      </c>
      <c r="AJ278" s="12"/>
      <c r="AK278" s="41" t="str">
        <f t="shared" si="78"/>
        <v>YES</v>
      </c>
      <c r="AL278" s="38">
        <f t="shared" si="79"/>
        <v>2</v>
      </c>
      <c r="AM278" s="26" t="str">
        <f t="shared" si="80"/>
        <v/>
      </c>
      <c r="AN278" s="89" t="str">
        <f t="shared" si="81"/>
        <v/>
      </c>
      <c r="AO278" s="35">
        <f t="shared" si="82"/>
        <v>0</v>
      </c>
      <c r="AP278" s="26" t="str">
        <f t="shared" si="83"/>
        <v>X</v>
      </c>
      <c r="AQ278" s="28">
        <f t="shared" si="93"/>
        <v>1</v>
      </c>
      <c r="AR278" s="25" t="str">
        <f t="shared" si="84"/>
        <v/>
      </c>
      <c r="AS278" s="25" t="str">
        <f t="shared" si="85"/>
        <v/>
      </c>
      <c r="AT278" s="25" t="str">
        <f t="shared" si="86"/>
        <v/>
      </c>
      <c r="AU278" s="25" t="str">
        <f t="shared" si="87"/>
        <v/>
      </c>
      <c r="AV278" s="25">
        <f t="shared" si="88"/>
        <v>1</v>
      </c>
      <c r="AW278" s="65">
        <f t="shared" si="94"/>
        <v>0</v>
      </c>
      <c r="AX278" s="23"/>
      <c r="AY278" s="24">
        <f t="shared" ca="1" si="89"/>
        <v>-461</v>
      </c>
      <c r="AZ278" s="66">
        <f t="shared" ca="1" si="90"/>
        <v>0</v>
      </c>
      <c r="BA278" s="24" t="str">
        <f t="shared" ca="1" si="91"/>
        <v/>
      </c>
      <c r="BB278" s="87" t="str">
        <f t="shared" si="92"/>
        <v/>
      </c>
    </row>
    <row r="279" spans="1:54" ht="15" x14ac:dyDescent="0.2">
      <c r="A279" s="7">
        <v>278</v>
      </c>
      <c r="B279" s="149" t="s">
        <v>4238</v>
      </c>
      <c r="C279" s="149" t="s">
        <v>4239</v>
      </c>
      <c r="D279" s="149" t="s">
        <v>4235</v>
      </c>
      <c r="E279" s="149" t="s">
        <v>326</v>
      </c>
      <c r="F279" s="158">
        <v>45673</v>
      </c>
      <c r="G279" s="149" t="s">
        <v>5347</v>
      </c>
      <c r="H279" s="149" t="s">
        <v>4236</v>
      </c>
      <c r="I279" s="149" t="s">
        <v>926</v>
      </c>
      <c r="J279" s="158">
        <v>45659</v>
      </c>
      <c r="K279" s="158" t="s">
        <v>5347</v>
      </c>
      <c r="L279" s="149" t="s">
        <v>5347</v>
      </c>
      <c r="M279" s="158">
        <v>45674</v>
      </c>
      <c r="N279" s="159">
        <v>0</v>
      </c>
      <c r="O279" s="159">
        <v>0</v>
      </c>
      <c r="P279" s="149" t="s">
        <v>5347</v>
      </c>
      <c r="Q279" s="160">
        <v>1</v>
      </c>
      <c r="R279" s="160">
        <v>1</v>
      </c>
      <c r="S279" s="160">
        <v>1</v>
      </c>
      <c r="T279" s="160">
        <v>0</v>
      </c>
      <c r="U279" s="161">
        <v>0</v>
      </c>
      <c r="V279" s="161">
        <v>0</v>
      </c>
      <c r="W279" s="149" t="s">
        <v>19</v>
      </c>
      <c r="X279" s="149" t="s">
        <v>5348</v>
      </c>
      <c r="Y279" s="149" t="s">
        <v>5347</v>
      </c>
      <c r="Z279" s="149" t="s">
        <v>3553</v>
      </c>
      <c r="AA279" s="149" t="s">
        <v>5347</v>
      </c>
      <c r="AB279" s="149" t="s">
        <v>4240</v>
      </c>
      <c r="AC279" s="149" t="s">
        <v>5347</v>
      </c>
      <c r="AD279" s="159">
        <v>0</v>
      </c>
      <c r="AE279" s="185">
        <v>0</v>
      </c>
      <c r="AG279" t="s">
        <v>960</v>
      </c>
      <c r="AH279" s="46">
        <f t="shared" si="76"/>
        <v>15</v>
      </c>
      <c r="AI279" s="46" t="str">
        <f t="shared" si="77"/>
        <v>-</v>
      </c>
      <c r="AJ279" s="12"/>
      <c r="AK279" s="41" t="str">
        <f t="shared" si="78"/>
        <v>YES</v>
      </c>
      <c r="AL279" s="38">
        <f t="shared" si="79"/>
        <v>1</v>
      </c>
      <c r="AM279" s="26" t="str">
        <f t="shared" si="80"/>
        <v/>
      </c>
      <c r="AN279" s="89" t="str">
        <f t="shared" si="81"/>
        <v/>
      </c>
      <c r="AO279" s="35">
        <f t="shared" si="82"/>
        <v>0</v>
      </c>
      <c r="AP279" s="26" t="str">
        <f t="shared" si="83"/>
        <v>X</v>
      </c>
      <c r="AQ279" s="28">
        <f t="shared" si="93"/>
        <v>1</v>
      </c>
      <c r="AR279" s="25" t="str">
        <f t="shared" si="84"/>
        <v/>
      </c>
      <c r="AS279" s="25" t="str">
        <f t="shared" si="85"/>
        <v/>
      </c>
      <c r="AT279" s="25" t="str">
        <f t="shared" si="86"/>
        <v/>
      </c>
      <c r="AU279" s="25" t="str">
        <f t="shared" si="87"/>
        <v/>
      </c>
      <c r="AV279" s="25">
        <f t="shared" si="88"/>
        <v>1</v>
      </c>
      <c r="AW279" s="65">
        <f t="shared" si="94"/>
        <v>0</v>
      </c>
      <c r="AX279" s="23"/>
      <c r="AY279" s="24">
        <f t="shared" ca="1" si="89"/>
        <v>-461</v>
      </c>
      <c r="AZ279" s="66">
        <f t="shared" ca="1" si="90"/>
        <v>0</v>
      </c>
      <c r="BA279" s="24" t="str">
        <f t="shared" ca="1" si="91"/>
        <v/>
      </c>
      <c r="BB279" s="87" t="str">
        <f t="shared" si="92"/>
        <v/>
      </c>
    </row>
    <row r="280" spans="1:54" ht="15" x14ac:dyDescent="0.2">
      <c r="A280" s="7">
        <v>279</v>
      </c>
      <c r="B280" s="149" t="s">
        <v>4241</v>
      </c>
      <c r="C280" s="149" t="s">
        <v>4242</v>
      </c>
      <c r="D280" s="149" t="s">
        <v>4235</v>
      </c>
      <c r="E280" s="149" t="s">
        <v>329</v>
      </c>
      <c r="F280" s="158">
        <v>45673</v>
      </c>
      <c r="G280" s="149" t="s">
        <v>5347</v>
      </c>
      <c r="H280" s="149" t="s">
        <v>4236</v>
      </c>
      <c r="I280" s="149" t="s">
        <v>928</v>
      </c>
      <c r="J280" s="158">
        <v>45659</v>
      </c>
      <c r="K280" s="158" t="s">
        <v>5347</v>
      </c>
      <c r="L280" s="149" t="s">
        <v>5347</v>
      </c>
      <c r="M280" s="158">
        <v>45674</v>
      </c>
      <c r="N280" s="159">
        <v>0</v>
      </c>
      <c r="O280" s="159">
        <v>0</v>
      </c>
      <c r="P280" s="149" t="s">
        <v>5347</v>
      </c>
      <c r="Q280" s="160">
        <v>10</v>
      </c>
      <c r="R280" s="160">
        <v>10</v>
      </c>
      <c r="S280" s="160">
        <v>10</v>
      </c>
      <c r="T280" s="160">
        <v>0</v>
      </c>
      <c r="U280" s="161">
        <v>0</v>
      </c>
      <c r="V280" s="161">
        <v>0</v>
      </c>
      <c r="W280" s="149" t="s">
        <v>19</v>
      </c>
      <c r="X280" s="149" t="s">
        <v>5348</v>
      </c>
      <c r="Y280" s="149" t="s">
        <v>5347</v>
      </c>
      <c r="Z280" s="149" t="s">
        <v>3553</v>
      </c>
      <c r="AA280" s="149" t="s">
        <v>5347</v>
      </c>
      <c r="AB280" s="149" t="s">
        <v>4243</v>
      </c>
      <c r="AC280" s="149" t="s">
        <v>5347</v>
      </c>
      <c r="AD280" s="159">
        <v>0</v>
      </c>
      <c r="AE280" s="185">
        <v>0</v>
      </c>
      <c r="AG280" t="s">
        <v>960</v>
      </c>
      <c r="AH280" s="46">
        <f t="shared" si="76"/>
        <v>15</v>
      </c>
      <c r="AI280" s="46" t="str">
        <f t="shared" si="77"/>
        <v>-</v>
      </c>
      <c r="AJ280" s="12"/>
      <c r="AK280" s="41" t="str">
        <f t="shared" si="78"/>
        <v>YES</v>
      </c>
      <c r="AL280" s="38">
        <f t="shared" si="79"/>
        <v>10</v>
      </c>
      <c r="AM280" s="26" t="str">
        <f t="shared" si="80"/>
        <v/>
      </c>
      <c r="AN280" s="89" t="str">
        <f t="shared" si="81"/>
        <v/>
      </c>
      <c r="AO280" s="35">
        <f t="shared" si="82"/>
        <v>0</v>
      </c>
      <c r="AP280" s="26" t="str">
        <f t="shared" si="83"/>
        <v>X</v>
      </c>
      <c r="AQ280" s="28">
        <f t="shared" si="93"/>
        <v>1</v>
      </c>
      <c r="AR280" s="25" t="str">
        <f t="shared" si="84"/>
        <v/>
      </c>
      <c r="AS280" s="25" t="str">
        <f t="shared" si="85"/>
        <v/>
      </c>
      <c r="AT280" s="25" t="str">
        <f t="shared" si="86"/>
        <v/>
      </c>
      <c r="AU280" s="25" t="str">
        <f t="shared" si="87"/>
        <v/>
      </c>
      <c r="AV280" s="25">
        <f t="shared" si="88"/>
        <v>1</v>
      </c>
      <c r="AW280" s="65">
        <f t="shared" si="94"/>
        <v>0</v>
      </c>
      <c r="AX280" s="23"/>
      <c r="AY280" s="24">
        <f t="shared" ca="1" si="89"/>
        <v>-461</v>
      </c>
      <c r="AZ280" s="66">
        <f t="shared" ca="1" si="90"/>
        <v>0</v>
      </c>
      <c r="BA280" s="24" t="str">
        <f t="shared" ca="1" si="91"/>
        <v/>
      </c>
      <c r="BB280" s="87" t="str">
        <f t="shared" si="92"/>
        <v/>
      </c>
    </row>
    <row r="281" spans="1:54" ht="15" x14ac:dyDescent="0.2">
      <c r="A281" s="7">
        <v>280</v>
      </c>
      <c r="B281" s="149" t="s">
        <v>4241</v>
      </c>
      <c r="C281" s="149" t="s">
        <v>4244</v>
      </c>
      <c r="D281" s="149" t="s">
        <v>4235</v>
      </c>
      <c r="E281" s="149" t="s">
        <v>327</v>
      </c>
      <c r="F281" s="158">
        <v>45673</v>
      </c>
      <c r="G281" s="149" t="s">
        <v>5347</v>
      </c>
      <c r="H281" s="149" t="s">
        <v>4236</v>
      </c>
      <c r="I281" s="149" t="s">
        <v>930</v>
      </c>
      <c r="J281" s="158">
        <v>45659</v>
      </c>
      <c r="K281" s="158" t="s">
        <v>5347</v>
      </c>
      <c r="L281" s="149" t="s">
        <v>5347</v>
      </c>
      <c r="M281" s="158">
        <v>45674</v>
      </c>
      <c r="N281" s="159">
        <v>0</v>
      </c>
      <c r="O281" s="159">
        <v>0</v>
      </c>
      <c r="P281" s="149" t="s">
        <v>5347</v>
      </c>
      <c r="Q281" s="160">
        <v>10</v>
      </c>
      <c r="R281" s="160">
        <v>10</v>
      </c>
      <c r="S281" s="160">
        <v>10</v>
      </c>
      <c r="T281" s="160">
        <v>0</v>
      </c>
      <c r="U281" s="161">
        <v>0</v>
      </c>
      <c r="V281" s="161">
        <v>0</v>
      </c>
      <c r="W281" s="149" t="s">
        <v>19</v>
      </c>
      <c r="X281" s="149" t="s">
        <v>5348</v>
      </c>
      <c r="Y281" s="149" t="s">
        <v>5347</v>
      </c>
      <c r="Z281" s="149" t="s">
        <v>3553</v>
      </c>
      <c r="AA281" s="149" t="s">
        <v>5347</v>
      </c>
      <c r="AB281" s="149" t="s">
        <v>4245</v>
      </c>
      <c r="AC281" s="149" t="s">
        <v>5347</v>
      </c>
      <c r="AD281" s="159">
        <v>0</v>
      </c>
      <c r="AE281" s="185">
        <v>0</v>
      </c>
      <c r="AG281" t="s">
        <v>960</v>
      </c>
      <c r="AH281" s="46">
        <f t="shared" si="76"/>
        <v>15</v>
      </c>
      <c r="AI281" s="46" t="str">
        <f t="shared" si="77"/>
        <v>-</v>
      </c>
      <c r="AJ281" s="12"/>
      <c r="AK281" s="41" t="str">
        <f t="shared" si="78"/>
        <v>YES</v>
      </c>
      <c r="AL281" s="38">
        <f t="shared" si="79"/>
        <v>10</v>
      </c>
      <c r="AM281" s="26" t="str">
        <f t="shared" si="80"/>
        <v/>
      </c>
      <c r="AN281" s="89" t="str">
        <f t="shared" si="81"/>
        <v/>
      </c>
      <c r="AO281" s="35">
        <f t="shared" si="82"/>
        <v>0</v>
      </c>
      <c r="AP281" s="26" t="str">
        <f t="shared" si="83"/>
        <v>X</v>
      </c>
      <c r="AQ281" s="28">
        <f t="shared" si="93"/>
        <v>1</v>
      </c>
      <c r="AR281" s="25" t="str">
        <f t="shared" si="84"/>
        <v/>
      </c>
      <c r="AS281" s="25" t="str">
        <f t="shared" si="85"/>
        <v/>
      </c>
      <c r="AT281" s="25" t="str">
        <f t="shared" si="86"/>
        <v/>
      </c>
      <c r="AU281" s="25" t="str">
        <f t="shared" si="87"/>
        <v/>
      </c>
      <c r="AV281" s="25">
        <f t="shared" si="88"/>
        <v>1</v>
      </c>
      <c r="AW281" s="65">
        <f t="shared" si="94"/>
        <v>0</v>
      </c>
      <c r="AX281" s="23"/>
      <c r="AY281" s="24">
        <f t="shared" ca="1" si="89"/>
        <v>-461</v>
      </c>
      <c r="AZ281" s="66">
        <f t="shared" ca="1" si="90"/>
        <v>0</v>
      </c>
      <c r="BA281" s="24" t="str">
        <f t="shared" ca="1" si="91"/>
        <v/>
      </c>
      <c r="BB281" s="87" t="str">
        <f t="shared" si="92"/>
        <v/>
      </c>
    </row>
    <row r="282" spans="1:54" ht="15" x14ac:dyDescent="0.2">
      <c r="A282" s="7">
        <v>281</v>
      </c>
      <c r="B282" s="149" t="s">
        <v>4246</v>
      </c>
      <c r="C282" s="149" t="s">
        <v>4247</v>
      </c>
      <c r="D282" s="149" t="s">
        <v>4235</v>
      </c>
      <c r="E282" s="149" t="s">
        <v>330</v>
      </c>
      <c r="F282" s="158">
        <v>45673</v>
      </c>
      <c r="G282" s="149" t="s">
        <v>5347</v>
      </c>
      <c r="H282" s="149" t="s">
        <v>4236</v>
      </c>
      <c r="I282" s="149" t="s">
        <v>932</v>
      </c>
      <c r="J282" s="158">
        <v>45659</v>
      </c>
      <c r="K282" s="158" t="s">
        <v>5347</v>
      </c>
      <c r="L282" s="149" t="s">
        <v>5347</v>
      </c>
      <c r="M282" s="158">
        <v>45674</v>
      </c>
      <c r="N282" s="159">
        <v>0</v>
      </c>
      <c r="O282" s="159">
        <v>0</v>
      </c>
      <c r="P282" s="149" t="s">
        <v>5347</v>
      </c>
      <c r="Q282" s="160">
        <v>1</v>
      </c>
      <c r="R282" s="160">
        <v>1</v>
      </c>
      <c r="S282" s="160">
        <v>1</v>
      </c>
      <c r="T282" s="160">
        <v>0</v>
      </c>
      <c r="U282" s="161">
        <v>0</v>
      </c>
      <c r="V282" s="161">
        <v>0</v>
      </c>
      <c r="W282" s="149" t="s">
        <v>19</v>
      </c>
      <c r="X282" s="149" t="s">
        <v>5348</v>
      </c>
      <c r="Y282" s="149" t="s">
        <v>5347</v>
      </c>
      <c r="Z282" s="149" t="s">
        <v>3553</v>
      </c>
      <c r="AA282" s="149" t="s">
        <v>5347</v>
      </c>
      <c r="AB282" s="149" t="s">
        <v>4248</v>
      </c>
      <c r="AC282" s="149" t="s">
        <v>5347</v>
      </c>
      <c r="AD282" s="159">
        <v>0</v>
      </c>
      <c r="AE282" s="185">
        <v>0</v>
      </c>
      <c r="AG282" t="s">
        <v>960</v>
      </c>
      <c r="AH282" s="46">
        <f t="shared" si="76"/>
        <v>15</v>
      </c>
      <c r="AI282" s="46" t="str">
        <f t="shared" si="77"/>
        <v>-</v>
      </c>
      <c r="AJ282" s="12"/>
      <c r="AK282" s="41" t="str">
        <f t="shared" si="78"/>
        <v>YES</v>
      </c>
      <c r="AL282" s="38">
        <f t="shared" si="79"/>
        <v>1</v>
      </c>
      <c r="AM282" s="26" t="str">
        <f t="shared" si="80"/>
        <v/>
      </c>
      <c r="AN282" s="89" t="str">
        <f t="shared" si="81"/>
        <v/>
      </c>
      <c r="AO282" s="35">
        <f t="shared" si="82"/>
        <v>0</v>
      </c>
      <c r="AP282" s="26" t="str">
        <f t="shared" si="83"/>
        <v>X</v>
      </c>
      <c r="AQ282" s="28">
        <f t="shared" si="93"/>
        <v>1</v>
      </c>
      <c r="AR282" s="25" t="str">
        <f t="shared" si="84"/>
        <v/>
      </c>
      <c r="AS282" s="25" t="str">
        <f t="shared" si="85"/>
        <v/>
      </c>
      <c r="AT282" s="25" t="str">
        <f t="shared" si="86"/>
        <v/>
      </c>
      <c r="AU282" s="25" t="str">
        <f t="shared" si="87"/>
        <v/>
      </c>
      <c r="AV282" s="25">
        <f t="shared" si="88"/>
        <v>1</v>
      </c>
      <c r="AW282" s="65">
        <f t="shared" si="94"/>
        <v>0</v>
      </c>
      <c r="AX282" s="23"/>
      <c r="AY282" s="24">
        <f t="shared" ca="1" si="89"/>
        <v>-461</v>
      </c>
      <c r="AZ282" s="66">
        <f t="shared" ca="1" si="90"/>
        <v>0</v>
      </c>
      <c r="BA282" s="24" t="str">
        <f t="shared" ca="1" si="91"/>
        <v/>
      </c>
      <c r="BB282" s="87" t="str">
        <f t="shared" si="92"/>
        <v/>
      </c>
    </row>
    <row r="283" spans="1:54" ht="15" x14ac:dyDescent="0.2">
      <c r="A283" s="7">
        <v>282</v>
      </c>
      <c r="B283" s="149" t="s">
        <v>4249</v>
      </c>
      <c r="C283" s="149" t="s">
        <v>4250</v>
      </c>
      <c r="D283" s="149" t="s">
        <v>4235</v>
      </c>
      <c r="E283" s="149" t="s">
        <v>328</v>
      </c>
      <c r="F283" s="158">
        <v>45673</v>
      </c>
      <c r="G283" s="149" t="s">
        <v>5347</v>
      </c>
      <c r="H283" s="149" t="s">
        <v>4236</v>
      </c>
      <c r="I283" s="149" t="s">
        <v>934</v>
      </c>
      <c r="J283" s="158">
        <v>45659</v>
      </c>
      <c r="K283" s="158" t="s">
        <v>5347</v>
      </c>
      <c r="L283" s="149" t="s">
        <v>5347</v>
      </c>
      <c r="M283" s="158">
        <v>45674</v>
      </c>
      <c r="N283" s="159">
        <v>0</v>
      </c>
      <c r="O283" s="159">
        <v>0</v>
      </c>
      <c r="P283" s="149" t="s">
        <v>5347</v>
      </c>
      <c r="Q283" s="160">
        <v>4</v>
      </c>
      <c r="R283" s="160">
        <v>4</v>
      </c>
      <c r="S283" s="160">
        <v>4</v>
      </c>
      <c r="T283" s="160">
        <v>0</v>
      </c>
      <c r="U283" s="161">
        <v>0</v>
      </c>
      <c r="V283" s="161">
        <v>0</v>
      </c>
      <c r="W283" s="149" t="s">
        <v>19</v>
      </c>
      <c r="X283" s="149" t="s">
        <v>5348</v>
      </c>
      <c r="Y283" s="149" t="s">
        <v>5347</v>
      </c>
      <c r="Z283" s="149" t="s">
        <v>3553</v>
      </c>
      <c r="AA283" s="149" t="s">
        <v>5347</v>
      </c>
      <c r="AB283" s="149" t="s">
        <v>4251</v>
      </c>
      <c r="AC283" s="149" t="s">
        <v>5347</v>
      </c>
      <c r="AD283" s="159">
        <v>0</v>
      </c>
      <c r="AE283" s="185">
        <v>0</v>
      </c>
      <c r="AG283" t="s">
        <v>960</v>
      </c>
      <c r="AH283" s="46">
        <f t="shared" si="76"/>
        <v>15</v>
      </c>
      <c r="AI283" s="46" t="str">
        <f t="shared" si="77"/>
        <v>-</v>
      </c>
      <c r="AJ283" s="12"/>
      <c r="AK283" s="41" t="str">
        <f t="shared" si="78"/>
        <v>YES</v>
      </c>
      <c r="AL283" s="38">
        <f t="shared" si="79"/>
        <v>4</v>
      </c>
      <c r="AM283" s="26" t="str">
        <f t="shared" si="80"/>
        <v/>
      </c>
      <c r="AN283" s="89" t="str">
        <f t="shared" si="81"/>
        <v/>
      </c>
      <c r="AO283" s="35">
        <f t="shared" si="82"/>
        <v>0</v>
      </c>
      <c r="AP283" s="26" t="str">
        <f t="shared" si="83"/>
        <v>X</v>
      </c>
      <c r="AQ283" s="28">
        <f t="shared" si="93"/>
        <v>1</v>
      </c>
      <c r="AR283" s="25" t="str">
        <f t="shared" si="84"/>
        <v/>
      </c>
      <c r="AS283" s="25" t="str">
        <f t="shared" si="85"/>
        <v/>
      </c>
      <c r="AT283" s="25" t="str">
        <f t="shared" si="86"/>
        <v/>
      </c>
      <c r="AU283" s="25" t="str">
        <f t="shared" si="87"/>
        <v/>
      </c>
      <c r="AV283" s="25">
        <f t="shared" si="88"/>
        <v>1</v>
      </c>
      <c r="AW283" s="65">
        <f t="shared" si="94"/>
        <v>0</v>
      </c>
      <c r="AX283" s="23"/>
      <c r="AY283" s="24">
        <f t="shared" ca="1" si="89"/>
        <v>-461</v>
      </c>
      <c r="AZ283" s="66">
        <f t="shared" ca="1" si="90"/>
        <v>0</v>
      </c>
      <c r="BA283" s="24" t="str">
        <f t="shared" ca="1" si="91"/>
        <v/>
      </c>
      <c r="BB283" s="87" t="str">
        <f t="shared" si="92"/>
        <v/>
      </c>
    </row>
    <row r="284" spans="1:54" ht="15" x14ac:dyDescent="0.2">
      <c r="A284" s="7">
        <v>283</v>
      </c>
      <c r="B284" s="149" t="s">
        <v>4252</v>
      </c>
      <c r="C284" s="149" t="s">
        <v>4253</v>
      </c>
      <c r="D284" s="149" t="s">
        <v>4254</v>
      </c>
      <c r="E284" s="149" t="s">
        <v>325</v>
      </c>
      <c r="F284" s="158">
        <v>45673</v>
      </c>
      <c r="G284" s="149" t="s">
        <v>5347</v>
      </c>
      <c r="H284" s="149" t="s">
        <v>4255</v>
      </c>
      <c r="I284" s="149" t="s">
        <v>183</v>
      </c>
      <c r="J284" s="158">
        <v>45672</v>
      </c>
      <c r="K284" s="158" t="s">
        <v>5347</v>
      </c>
      <c r="L284" s="149" t="s">
        <v>5347</v>
      </c>
      <c r="M284" s="158">
        <v>45674</v>
      </c>
      <c r="N284" s="159">
        <v>0</v>
      </c>
      <c r="O284" s="159">
        <v>0</v>
      </c>
      <c r="P284" s="149" t="s">
        <v>5347</v>
      </c>
      <c r="Q284" s="160">
        <v>4</v>
      </c>
      <c r="R284" s="160">
        <v>4</v>
      </c>
      <c r="S284" s="160">
        <v>4</v>
      </c>
      <c r="T284" s="160">
        <v>0</v>
      </c>
      <c r="U284" s="161">
        <v>0</v>
      </c>
      <c r="V284" s="161">
        <v>0</v>
      </c>
      <c r="W284" s="149" t="s">
        <v>19</v>
      </c>
      <c r="X284" s="149" t="s">
        <v>5348</v>
      </c>
      <c r="Y284" s="149" t="s">
        <v>5347</v>
      </c>
      <c r="Z284" s="149" t="s">
        <v>386</v>
      </c>
      <c r="AA284" s="149" t="s">
        <v>5347</v>
      </c>
      <c r="AB284" s="149" t="s">
        <v>4256</v>
      </c>
      <c r="AC284" s="149" t="s">
        <v>5347</v>
      </c>
      <c r="AD284" s="159">
        <v>0</v>
      </c>
      <c r="AE284" s="185">
        <v>0</v>
      </c>
      <c r="AG284" t="s">
        <v>960</v>
      </c>
      <c r="AH284" s="46">
        <f t="shared" si="76"/>
        <v>2</v>
      </c>
      <c r="AI284" s="46" t="str">
        <f t="shared" si="77"/>
        <v>-</v>
      </c>
      <c r="AJ284" s="12"/>
      <c r="AK284" s="41" t="str">
        <f t="shared" si="78"/>
        <v>YES</v>
      </c>
      <c r="AL284" s="38">
        <f t="shared" si="79"/>
        <v>4</v>
      </c>
      <c r="AM284" s="26" t="str">
        <f t="shared" si="80"/>
        <v/>
      </c>
      <c r="AN284" s="89" t="str">
        <f t="shared" si="81"/>
        <v/>
      </c>
      <c r="AO284" s="35">
        <f t="shared" si="82"/>
        <v>0</v>
      </c>
      <c r="AP284" s="26" t="str">
        <f t="shared" si="83"/>
        <v>X</v>
      </c>
      <c r="AQ284" s="28">
        <f t="shared" si="93"/>
        <v>1</v>
      </c>
      <c r="AR284" s="25" t="str">
        <f t="shared" si="84"/>
        <v/>
      </c>
      <c r="AS284" s="25" t="str">
        <f t="shared" si="85"/>
        <v/>
      </c>
      <c r="AT284" s="25" t="str">
        <f t="shared" si="86"/>
        <v/>
      </c>
      <c r="AU284" s="25" t="str">
        <f t="shared" si="87"/>
        <v/>
      </c>
      <c r="AV284" s="25">
        <f t="shared" si="88"/>
        <v>1</v>
      </c>
      <c r="AW284" s="65">
        <f t="shared" si="94"/>
        <v>0</v>
      </c>
      <c r="AX284" s="23"/>
      <c r="AY284" s="24">
        <f t="shared" ca="1" si="89"/>
        <v>-461</v>
      </c>
      <c r="AZ284" s="66">
        <f t="shared" ca="1" si="90"/>
        <v>0</v>
      </c>
      <c r="BA284" s="24" t="str">
        <f t="shared" ca="1" si="91"/>
        <v/>
      </c>
      <c r="BB284" s="87" t="str">
        <f t="shared" si="92"/>
        <v/>
      </c>
    </row>
    <row r="285" spans="1:54" ht="15" x14ac:dyDescent="0.2">
      <c r="A285" s="7">
        <v>284</v>
      </c>
      <c r="B285" s="149" t="s">
        <v>4233</v>
      </c>
      <c r="C285" s="149" t="s">
        <v>4234</v>
      </c>
      <c r="D285" s="149" t="s">
        <v>4257</v>
      </c>
      <c r="E285" s="149" t="s">
        <v>325</v>
      </c>
      <c r="F285" s="158">
        <v>45673</v>
      </c>
      <c r="G285" s="149" t="s">
        <v>5347</v>
      </c>
      <c r="H285" s="149" t="s">
        <v>4236</v>
      </c>
      <c r="I285" s="149" t="s">
        <v>3670</v>
      </c>
      <c r="J285" s="158">
        <v>45659</v>
      </c>
      <c r="K285" s="158" t="s">
        <v>5347</v>
      </c>
      <c r="L285" s="149" t="s">
        <v>5347</v>
      </c>
      <c r="M285" s="158">
        <v>45674</v>
      </c>
      <c r="N285" s="159">
        <v>0</v>
      </c>
      <c r="O285" s="159">
        <v>0</v>
      </c>
      <c r="P285" s="149" t="s">
        <v>5347</v>
      </c>
      <c r="Q285" s="160">
        <v>2</v>
      </c>
      <c r="R285" s="160">
        <v>2</v>
      </c>
      <c r="S285" s="160">
        <v>2</v>
      </c>
      <c r="T285" s="160">
        <v>0</v>
      </c>
      <c r="U285" s="161">
        <v>0</v>
      </c>
      <c r="V285" s="161">
        <v>0</v>
      </c>
      <c r="W285" s="149" t="s">
        <v>19</v>
      </c>
      <c r="X285" s="149" t="s">
        <v>5348</v>
      </c>
      <c r="Y285" s="149" t="s">
        <v>5347</v>
      </c>
      <c r="Z285" s="149" t="s">
        <v>3553</v>
      </c>
      <c r="AA285" s="149" t="s">
        <v>5347</v>
      </c>
      <c r="AB285" s="149" t="s">
        <v>4237</v>
      </c>
      <c r="AC285" s="149" t="s">
        <v>5347</v>
      </c>
      <c r="AD285" s="159">
        <v>0</v>
      </c>
      <c r="AE285" s="185">
        <v>0</v>
      </c>
      <c r="AG285" t="s">
        <v>960</v>
      </c>
      <c r="AH285" s="46">
        <f t="shared" si="76"/>
        <v>15</v>
      </c>
      <c r="AI285" s="46" t="str">
        <f t="shared" si="77"/>
        <v>-</v>
      </c>
      <c r="AJ285" s="12"/>
      <c r="AK285" s="41" t="str">
        <f t="shared" si="78"/>
        <v>YES</v>
      </c>
      <c r="AL285" s="38">
        <f t="shared" si="79"/>
        <v>2</v>
      </c>
      <c r="AM285" s="26" t="str">
        <f t="shared" si="80"/>
        <v/>
      </c>
      <c r="AN285" s="89" t="str">
        <f t="shared" si="81"/>
        <v/>
      </c>
      <c r="AO285" s="35">
        <f t="shared" si="82"/>
        <v>0</v>
      </c>
      <c r="AP285" s="26" t="str">
        <f t="shared" si="83"/>
        <v>X</v>
      </c>
      <c r="AQ285" s="28">
        <f t="shared" si="93"/>
        <v>1</v>
      </c>
      <c r="AR285" s="25" t="str">
        <f t="shared" si="84"/>
        <v/>
      </c>
      <c r="AS285" s="25" t="str">
        <f t="shared" si="85"/>
        <v/>
      </c>
      <c r="AT285" s="25" t="str">
        <f t="shared" si="86"/>
        <v/>
      </c>
      <c r="AU285" s="25" t="str">
        <f t="shared" si="87"/>
        <v/>
      </c>
      <c r="AV285" s="25">
        <f t="shared" si="88"/>
        <v>1</v>
      </c>
      <c r="AW285" s="65">
        <f t="shared" si="94"/>
        <v>0</v>
      </c>
      <c r="AX285" s="23"/>
      <c r="AY285" s="24">
        <f t="shared" ca="1" si="89"/>
        <v>-461</v>
      </c>
      <c r="AZ285" s="66">
        <f t="shared" ca="1" si="90"/>
        <v>0</v>
      </c>
      <c r="BA285" s="24" t="str">
        <f t="shared" ca="1" si="91"/>
        <v/>
      </c>
      <c r="BB285" s="87" t="str">
        <f t="shared" si="92"/>
        <v/>
      </c>
    </row>
    <row r="286" spans="1:54" ht="15" x14ac:dyDescent="0.2">
      <c r="A286" s="7">
        <v>285</v>
      </c>
      <c r="B286" s="149" t="s">
        <v>3720</v>
      </c>
      <c r="C286" s="149" t="s">
        <v>3784</v>
      </c>
      <c r="D286" s="149" t="s">
        <v>4258</v>
      </c>
      <c r="E286" s="149" t="s">
        <v>325</v>
      </c>
      <c r="F286" s="158">
        <v>45673</v>
      </c>
      <c r="G286" s="149" t="s">
        <v>5347</v>
      </c>
      <c r="H286" s="149" t="s">
        <v>4255</v>
      </c>
      <c r="I286" s="149" t="s">
        <v>185</v>
      </c>
      <c r="J286" s="158">
        <v>45672</v>
      </c>
      <c r="K286" s="158" t="s">
        <v>5347</v>
      </c>
      <c r="L286" s="149" t="s">
        <v>5347</v>
      </c>
      <c r="M286" s="158">
        <v>45674</v>
      </c>
      <c r="N286" s="159">
        <v>0</v>
      </c>
      <c r="O286" s="159">
        <v>0</v>
      </c>
      <c r="P286" s="149" t="s">
        <v>5347</v>
      </c>
      <c r="Q286" s="160">
        <v>2</v>
      </c>
      <c r="R286" s="160">
        <v>2</v>
      </c>
      <c r="S286" s="160">
        <v>2</v>
      </c>
      <c r="T286" s="160">
        <v>0</v>
      </c>
      <c r="U286" s="161">
        <v>0</v>
      </c>
      <c r="V286" s="161">
        <v>0</v>
      </c>
      <c r="W286" s="149" t="s">
        <v>19</v>
      </c>
      <c r="X286" s="149" t="s">
        <v>5348</v>
      </c>
      <c r="Y286" s="149" t="s">
        <v>5347</v>
      </c>
      <c r="Z286" s="149" t="s">
        <v>386</v>
      </c>
      <c r="AA286" s="149" t="s">
        <v>5347</v>
      </c>
      <c r="AB286" s="149" t="s">
        <v>3785</v>
      </c>
      <c r="AC286" s="149" t="s">
        <v>5347</v>
      </c>
      <c r="AD286" s="159">
        <v>0</v>
      </c>
      <c r="AE286" s="185">
        <v>0</v>
      </c>
      <c r="AG286" t="s">
        <v>1864</v>
      </c>
      <c r="AH286" s="46">
        <f t="shared" si="76"/>
        <v>2</v>
      </c>
      <c r="AI286" s="46" t="str">
        <f t="shared" si="77"/>
        <v>-</v>
      </c>
      <c r="AJ286" s="12"/>
      <c r="AK286" s="41" t="str">
        <f t="shared" si="78"/>
        <v>YES</v>
      </c>
      <c r="AL286" s="38">
        <f t="shared" si="79"/>
        <v>2</v>
      </c>
      <c r="AM286" s="26" t="str">
        <f t="shared" si="80"/>
        <v/>
      </c>
      <c r="AN286" s="89" t="str">
        <f t="shared" si="81"/>
        <v/>
      </c>
      <c r="AO286" s="35">
        <f t="shared" si="82"/>
        <v>0</v>
      </c>
      <c r="AP286" s="26" t="str">
        <f t="shared" si="83"/>
        <v>X</v>
      </c>
      <c r="AQ286" s="28">
        <f t="shared" si="93"/>
        <v>1</v>
      </c>
      <c r="AR286" s="25" t="str">
        <f t="shared" si="84"/>
        <v/>
      </c>
      <c r="AS286" s="25" t="str">
        <f t="shared" si="85"/>
        <v/>
      </c>
      <c r="AT286" s="25" t="str">
        <f t="shared" si="86"/>
        <v/>
      </c>
      <c r="AU286" s="25" t="str">
        <f t="shared" si="87"/>
        <v/>
      </c>
      <c r="AV286" s="25">
        <f t="shared" si="88"/>
        <v>1</v>
      </c>
      <c r="AW286" s="65">
        <f t="shared" si="94"/>
        <v>0</v>
      </c>
      <c r="AX286" s="23"/>
      <c r="AY286" s="24">
        <f t="shared" ca="1" si="89"/>
        <v>-461</v>
      </c>
      <c r="AZ286" s="66">
        <f t="shared" ca="1" si="90"/>
        <v>0</v>
      </c>
      <c r="BA286" s="24" t="str">
        <f t="shared" ca="1" si="91"/>
        <v/>
      </c>
      <c r="BB286" s="87" t="str">
        <f t="shared" si="92"/>
        <v/>
      </c>
    </row>
    <row r="287" spans="1:54" ht="15" x14ac:dyDescent="0.2">
      <c r="A287" s="7">
        <v>286</v>
      </c>
      <c r="B287" s="149" t="s">
        <v>4169</v>
      </c>
      <c r="C287" s="149" t="s">
        <v>4170</v>
      </c>
      <c r="D287" s="149" t="s">
        <v>4259</v>
      </c>
      <c r="E287" s="149" t="s">
        <v>325</v>
      </c>
      <c r="F287" s="158">
        <v>45673</v>
      </c>
      <c r="G287" s="149" t="s">
        <v>5347</v>
      </c>
      <c r="H287" s="149" t="s">
        <v>4255</v>
      </c>
      <c r="I287" s="149" t="s">
        <v>207</v>
      </c>
      <c r="J287" s="158">
        <v>45672</v>
      </c>
      <c r="K287" s="158" t="s">
        <v>5347</v>
      </c>
      <c r="L287" s="149" t="s">
        <v>5347</v>
      </c>
      <c r="M287" s="158">
        <v>45674</v>
      </c>
      <c r="N287" s="159">
        <v>0</v>
      </c>
      <c r="O287" s="159">
        <v>0</v>
      </c>
      <c r="P287" s="149" t="s">
        <v>5347</v>
      </c>
      <c r="Q287" s="160">
        <v>1</v>
      </c>
      <c r="R287" s="160">
        <v>1</v>
      </c>
      <c r="S287" s="160">
        <v>1</v>
      </c>
      <c r="T287" s="160">
        <v>0</v>
      </c>
      <c r="U287" s="161">
        <v>0</v>
      </c>
      <c r="V287" s="161">
        <v>0</v>
      </c>
      <c r="W287" s="149" t="s">
        <v>19</v>
      </c>
      <c r="X287" s="149" t="s">
        <v>5348</v>
      </c>
      <c r="Y287" s="149" t="s">
        <v>5347</v>
      </c>
      <c r="Z287" s="149" t="s">
        <v>386</v>
      </c>
      <c r="AA287" s="149" t="s">
        <v>5347</v>
      </c>
      <c r="AB287" s="149" t="s">
        <v>4171</v>
      </c>
      <c r="AC287" s="149" t="s">
        <v>5347</v>
      </c>
      <c r="AD287" s="159">
        <v>0</v>
      </c>
      <c r="AE287" s="185">
        <v>0</v>
      </c>
      <c r="AG287" t="s">
        <v>2543</v>
      </c>
      <c r="AH287" s="46">
        <f t="shared" si="76"/>
        <v>2</v>
      </c>
      <c r="AI287" s="46" t="str">
        <f t="shared" si="77"/>
        <v>-</v>
      </c>
      <c r="AJ287" s="12"/>
      <c r="AK287" s="41" t="str">
        <f t="shared" si="78"/>
        <v>YES</v>
      </c>
      <c r="AL287" s="38">
        <f t="shared" si="79"/>
        <v>1</v>
      </c>
      <c r="AM287" s="26" t="str">
        <f t="shared" si="80"/>
        <v/>
      </c>
      <c r="AN287" s="89" t="str">
        <f t="shared" si="81"/>
        <v/>
      </c>
      <c r="AO287" s="35">
        <f t="shared" si="82"/>
        <v>0</v>
      </c>
      <c r="AP287" s="26" t="str">
        <f t="shared" si="83"/>
        <v>X</v>
      </c>
      <c r="AQ287" s="28">
        <f t="shared" si="93"/>
        <v>1</v>
      </c>
      <c r="AR287" s="25" t="str">
        <f t="shared" si="84"/>
        <v/>
      </c>
      <c r="AS287" s="25" t="str">
        <f t="shared" si="85"/>
        <v/>
      </c>
      <c r="AT287" s="25" t="str">
        <f t="shared" si="86"/>
        <v/>
      </c>
      <c r="AU287" s="25" t="str">
        <f t="shared" si="87"/>
        <v/>
      </c>
      <c r="AV287" s="25">
        <f t="shared" si="88"/>
        <v>1</v>
      </c>
      <c r="AW287" s="65">
        <f t="shared" si="94"/>
        <v>0</v>
      </c>
      <c r="AX287" s="23"/>
      <c r="AY287" s="24">
        <f t="shared" ca="1" si="89"/>
        <v>-461</v>
      </c>
      <c r="AZ287" s="66">
        <f t="shared" ca="1" si="90"/>
        <v>0</v>
      </c>
      <c r="BA287" s="24" t="str">
        <f t="shared" ca="1" si="91"/>
        <v/>
      </c>
      <c r="BB287" s="87" t="str">
        <f t="shared" si="92"/>
        <v/>
      </c>
    </row>
    <row r="288" spans="1:54" ht="15" x14ac:dyDescent="0.2">
      <c r="A288" s="7">
        <v>287</v>
      </c>
      <c r="B288" s="149" t="s">
        <v>732</v>
      </c>
      <c r="C288" s="149" t="s">
        <v>4260</v>
      </c>
      <c r="D288" s="149" t="s">
        <v>4259</v>
      </c>
      <c r="E288" s="149" t="s">
        <v>326</v>
      </c>
      <c r="F288" s="158">
        <v>45673</v>
      </c>
      <c r="G288" s="149" t="s">
        <v>5347</v>
      </c>
      <c r="H288" s="149" t="s">
        <v>4255</v>
      </c>
      <c r="I288" s="149" t="s">
        <v>208</v>
      </c>
      <c r="J288" s="158">
        <v>45672</v>
      </c>
      <c r="K288" s="158" t="s">
        <v>5347</v>
      </c>
      <c r="L288" s="149" t="s">
        <v>5347</v>
      </c>
      <c r="M288" s="158">
        <v>45674</v>
      </c>
      <c r="N288" s="159">
        <v>0</v>
      </c>
      <c r="O288" s="159">
        <v>0</v>
      </c>
      <c r="P288" s="149" t="s">
        <v>5347</v>
      </c>
      <c r="Q288" s="160">
        <v>3</v>
      </c>
      <c r="R288" s="160">
        <v>3</v>
      </c>
      <c r="S288" s="160">
        <v>3</v>
      </c>
      <c r="T288" s="160">
        <v>0</v>
      </c>
      <c r="U288" s="161">
        <v>0</v>
      </c>
      <c r="V288" s="161">
        <v>0</v>
      </c>
      <c r="W288" s="149" t="s">
        <v>19</v>
      </c>
      <c r="X288" s="149" t="s">
        <v>5348</v>
      </c>
      <c r="Y288" s="149" t="s">
        <v>5347</v>
      </c>
      <c r="Z288" s="149" t="s">
        <v>386</v>
      </c>
      <c r="AA288" s="149" t="s">
        <v>5347</v>
      </c>
      <c r="AB288" s="149" t="s">
        <v>4261</v>
      </c>
      <c r="AC288" s="149" t="s">
        <v>5347</v>
      </c>
      <c r="AD288" s="159">
        <v>0</v>
      </c>
      <c r="AE288" s="185">
        <v>0</v>
      </c>
      <c r="AG288" t="s">
        <v>2543</v>
      </c>
      <c r="AH288" s="46">
        <f t="shared" si="76"/>
        <v>2</v>
      </c>
      <c r="AI288" s="46" t="str">
        <f t="shared" si="77"/>
        <v>-</v>
      </c>
      <c r="AJ288" s="12"/>
      <c r="AK288" s="41" t="str">
        <f t="shared" si="78"/>
        <v>YES</v>
      </c>
      <c r="AL288" s="38">
        <f t="shared" si="79"/>
        <v>3</v>
      </c>
      <c r="AM288" s="26" t="str">
        <f t="shared" si="80"/>
        <v/>
      </c>
      <c r="AN288" s="89" t="str">
        <f t="shared" si="81"/>
        <v/>
      </c>
      <c r="AO288" s="35">
        <f t="shared" si="82"/>
        <v>0</v>
      </c>
      <c r="AP288" s="26" t="str">
        <f t="shared" si="83"/>
        <v>X</v>
      </c>
      <c r="AQ288" s="28">
        <f t="shared" si="93"/>
        <v>1</v>
      </c>
      <c r="AR288" s="25" t="str">
        <f t="shared" si="84"/>
        <v/>
      </c>
      <c r="AS288" s="25" t="str">
        <f t="shared" si="85"/>
        <v/>
      </c>
      <c r="AT288" s="25" t="str">
        <f t="shared" si="86"/>
        <v/>
      </c>
      <c r="AU288" s="25" t="str">
        <f t="shared" si="87"/>
        <v/>
      </c>
      <c r="AV288" s="25">
        <f t="shared" si="88"/>
        <v>1</v>
      </c>
      <c r="AW288" s="65">
        <f t="shared" si="94"/>
        <v>0</v>
      </c>
      <c r="AX288" s="23"/>
      <c r="AY288" s="24">
        <f t="shared" ca="1" si="89"/>
        <v>-461</v>
      </c>
      <c r="AZ288" s="66">
        <f t="shared" ca="1" si="90"/>
        <v>0</v>
      </c>
      <c r="BA288" s="24" t="str">
        <f t="shared" ca="1" si="91"/>
        <v/>
      </c>
      <c r="BB288" s="87" t="str">
        <f t="shared" si="92"/>
        <v/>
      </c>
    </row>
    <row r="289" spans="1:54" ht="15" x14ac:dyDescent="0.2">
      <c r="A289" s="7">
        <v>288</v>
      </c>
      <c r="B289" s="149" t="s">
        <v>4262</v>
      </c>
      <c r="C289" s="149" t="s">
        <v>4263</v>
      </c>
      <c r="D289" s="149" t="s">
        <v>4264</v>
      </c>
      <c r="E289" s="149" t="s">
        <v>325</v>
      </c>
      <c r="F289" s="158">
        <v>45673</v>
      </c>
      <c r="G289" s="149" t="s">
        <v>5347</v>
      </c>
      <c r="H289" s="149" t="s">
        <v>4255</v>
      </c>
      <c r="I289" s="149" t="s">
        <v>222</v>
      </c>
      <c r="J289" s="158">
        <v>45672</v>
      </c>
      <c r="K289" s="158" t="s">
        <v>5347</v>
      </c>
      <c r="L289" s="149" t="s">
        <v>5347</v>
      </c>
      <c r="M289" s="158">
        <v>45674</v>
      </c>
      <c r="N289" s="159">
        <v>0</v>
      </c>
      <c r="O289" s="159">
        <v>0</v>
      </c>
      <c r="P289" s="149" t="s">
        <v>5347</v>
      </c>
      <c r="Q289" s="160">
        <v>250</v>
      </c>
      <c r="R289" s="160">
        <v>250</v>
      </c>
      <c r="S289" s="160">
        <v>250</v>
      </c>
      <c r="T289" s="160">
        <v>0</v>
      </c>
      <c r="U289" s="161">
        <v>0</v>
      </c>
      <c r="V289" s="161">
        <v>0</v>
      </c>
      <c r="W289" s="149" t="s">
        <v>19</v>
      </c>
      <c r="X289" s="149" t="s">
        <v>5348</v>
      </c>
      <c r="Y289" s="149" t="s">
        <v>5347</v>
      </c>
      <c r="Z289" s="149" t="s">
        <v>386</v>
      </c>
      <c r="AA289" s="149" t="s">
        <v>5347</v>
      </c>
      <c r="AB289" s="149" t="s">
        <v>4265</v>
      </c>
      <c r="AC289" s="149" t="s">
        <v>5347</v>
      </c>
      <c r="AD289" s="159">
        <v>0</v>
      </c>
      <c r="AE289" s="185">
        <v>0</v>
      </c>
      <c r="AG289" t="s">
        <v>2543</v>
      </c>
      <c r="AH289" s="46">
        <f t="shared" si="76"/>
        <v>2</v>
      </c>
      <c r="AI289" s="46" t="str">
        <f t="shared" si="77"/>
        <v>-</v>
      </c>
      <c r="AJ289" s="12"/>
      <c r="AK289" s="41" t="str">
        <f t="shared" si="78"/>
        <v>YES</v>
      </c>
      <c r="AL289" s="38">
        <f t="shared" si="79"/>
        <v>250</v>
      </c>
      <c r="AM289" s="26" t="str">
        <f t="shared" si="80"/>
        <v/>
      </c>
      <c r="AN289" s="89" t="str">
        <f t="shared" si="81"/>
        <v/>
      </c>
      <c r="AO289" s="35">
        <f t="shared" si="82"/>
        <v>0</v>
      </c>
      <c r="AP289" s="26" t="str">
        <f t="shared" si="83"/>
        <v>X</v>
      </c>
      <c r="AQ289" s="28">
        <f t="shared" si="93"/>
        <v>1</v>
      </c>
      <c r="AR289" s="25" t="str">
        <f t="shared" si="84"/>
        <v/>
      </c>
      <c r="AS289" s="25" t="str">
        <f t="shared" si="85"/>
        <v/>
      </c>
      <c r="AT289" s="25" t="str">
        <f t="shared" si="86"/>
        <v/>
      </c>
      <c r="AU289" s="25" t="str">
        <f t="shared" si="87"/>
        <v/>
      </c>
      <c r="AV289" s="25">
        <f t="shared" si="88"/>
        <v>1</v>
      </c>
      <c r="AW289" s="65">
        <f t="shared" si="94"/>
        <v>0</v>
      </c>
      <c r="AX289" s="23"/>
      <c r="AY289" s="24">
        <f t="shared" ca="1" si="89"/>
        <v>-461</v>
      </c>
      <c r="AZ289" s="66">
        <f t="shared" ca="1" si="90"/>
        <v>0</v>
      </c>
      <c r="BA289" s="24" t="str">
        <f t="shared" ca="1" si="91"/>
        <v/>
      </c>
      <c r="BB289" s="87" t="str">
        <f t="shared" si="92"/>
        <v/>
      </c>
    </row>
    <row r="290" spans="1:54" ht="15" x14ac:dyDescent="0.2">
      <c r="A290" s="7">
        <v>289</v>
      </c>
      <c r="B290" s="149" t="s">
        <v>3793</v>
      </c>
      <c r="C290" s="149" t="s">
        <v>3794</v>
      </c>
      <c r="D290" s="149" t="s">
        <v>4266</v>
      </c>
      <c r="E290" s="149" t="s">
        <v>325</v>
      </c>
      <c r="F290" s="158">
        <v>45674</v>
      </c>
      <c r="G290" s="149" t="s">
        <v>5347</v>
      </c>
      <c r="H290" s="149" t="s">
        <v>4267</v>
      </c>
      <c r="I290" s="149" t="s">
        <v>150</v>
      </c>
      <c r="J290" s="158">
        <v>45674</v>
      </c>
      <c r="K290" s="158" t="s">
        <v>5347</v>
      </c>
      <c r="L290" s="149" t="s">
        <v>5347</v>
      </c>
      <c r="M290" s="158">
        <v>45675</v>
      </c>
      <c r="N290" s="159">
        <v>0</v>
      </c>
      <c r="O290" s="159">
        <v>0</v>
      </c>
      <c r="P290" s="149" t="s">
        <v>5347</v>
      </c>
      <c r="Q290" s="160">
        <v>150</v>
      </c>
      <c r="R290" s="160">
        <v>150</v>
      </c>
      <c r="S290" s="160">
        <v>150</v>
      </c>
      <c r="T290" s="160">
        <v>0</v>
      </c>
      <c r="U290" s="161">
        <v>0</v>
      </c>
      <c r="V290" s="161">
        <v>0</v>
      </c>
      <c r="W290" s="149" t="s">
        <v>19</v>
      </c>
      <c r="X290" s="149" t="s">
        <v>5348</v>
      </c>
      <c r="Y290" s="149" t="s">
        <v>5347</v>
      </c>
      <c r="Z290" s="149" t="s">
        <v>386</v>
      </c>
      <c r="AA290" s="149" t="s">
        <v>5347</v>
      </c>
      <c r="AB290" s="149" t="s">
        <v>3796</v>
      </c>
      <c r="AC290" s="149" t="s">
        <v>5347</v>
      </c>
      <c r="AD290" s="159">
        <v>0</v>
      </c>
      <c r="AE290" s="185">
        <v>0</v>
      </c>
      <c r="AG290" t="s">
        <v>2543</v>
      </c>
      <c r="AH290" s="46">
        <f t="shared" si="76"/>
        <v>1</v>
      </c>
      <c r="AI290" s="46" t="str">
        <f t="shared" si="77"/>
        <v>-</v>
      </c>
      <c r="AJ290" s="12"/>
      <c r="AK290" s="41" t="str">
        <f t="shared" si="78"/>
        <v>YES</v>
      </c>
      <c r="AL290" s="38">
        <f t="shared" si="79"/>
        <v>150</v>
      </c>
      <c r="AM290" s="26" t="str">
        <f t="shared" si="80"/>
        <v/>
      </c>
      <c r="AN290" s="89" t="str">
        <f t="shared" si="81"/>
        <v/>
      </c>
      <c r="AO290" s="35">
        <f t="shared" si="82"/>
        <v>0</v>
      </c>
      <c r="AP290" s="26" t="str">
        <f t="shared" si="83"/>
        <v>X</v>
      </c>
      <c r="AQ290" s="28">
        <f t="shared" si="93"/>
        <v>1</v>
      </c>
      <c r="AR290" s="25" t="str">
        <f t="shared" si="84"/>
        <v/>
      </c>
      <c r="AS290" s="25" t="str">
        <f t="shared" si="85"/>
        <v/>
      </c>
      <c r="AT290" s="25" t="str">
        <f t="shared" si="86"/>
        <v/>
      </c>
      <c r="AU290" s="25" t="str">
        <f t="shared" si="87"/>
        <v/>
      </c>
      <c r="AV290" s="25">
        <f t="shared" si="88"/>
        <v>1</v>
      </c>
      <c r="AW290" s="65">
        <f t="shared" si="94"/>
        <v>0</v>
      </c>
      <c r="AX290" s="23"/>
      <c r="AY290" s="24">
        <f t="shared" ca="1" si="89"/>
        <v>-460</v>
      </c>
      <c r="AZ290" s="66">
        <f t="shared" ca="1" si="90"/>
        <v>0</v>
      </c>
      <c r="BA290" s="24" t="str">
        <f t="shared" ca="1" si="91"/>
        <v/>
      </c>
      <c r="BB290" s="87" t="str">
        <f t="shared" si="92"/>
        <v/>
      </c>
    </row>
    <row r="291" spans="1:54" ht="15" x14ac:dyDescent="0.2">
      <c r="A291" s="7">
        <v>290</v>
      </c>
      <c r="B291" s="149" t="s">
        <v>788</v>
      </c>
      <c r="C291" s="149" t="s">
        <v>789</v>
      </c>
      <c r="D291" s="149" t="s">
        <v>4266</v>
      </c>
      <c r="E291" s="149" t="s">
        <v>326</v>
      </c>
      <c r="F291" s="158">
        <v>45674</v>
      </c>
      <c r="G291" s="149" t="s">
        <v>5347</v>
      </c>
      <c r="H291" s="149" t="s">
        <v>4267</v>
      </c>
      <c r="I291" s="149" t="s">
        <v>151</v>
      </c>
      <c r="J291" s="158">
        <v>45674</v>
      </c>
      <c r="K291" s="158" t="s">
        <v>5347</v>
      </c>
      <c r="L291" s="149" t="s">
        <v>5347</v>
      </c>
      <c r="M291" s="158">
        <v>45675</v>
      </c>
      <c r="N291" s="159">
        <v>0</v>
      </c>
      <c r="O291" s="159">
        <v>0</v>
      </c>
      <c r="P291" s="149" t="s">
        <v>5347</v>
      </c>
      <c r="Q291" s="160">
        <v>100</v>
      </c>
      <c r="R291" s="160">
        <v>100</v>
      </c>
      <c r="S291" s="160">
        <v>100</v>
      </c>
      <c r="T291" s="160">
        <v>0</v>
      </c>
      <c r="U291" s="161">
        <v>0</v>
      </c>
      <c r="V291" s="161">
        <v>0</v>
      </c>
      <c r="W291" s="149" t="s">
        <v>19</v>
      </c>
      <c r="X291" s="149" t="s">
        <v>5348</v>
      </c>
      <c r="Y291" s="149" t="s">
        <v>5347</v>
      </c>
      <c r="Z291" s="149" t="s">
        <v>386</v>
      </c>
      <c r="AA291" s="149" t="s">
        <v>5347</v>
      </c>
      <c r="AB291" s="149" t="s">
        <v>931</v>
      </c>
      <c r="AC291" s="149" t="s">
        <v>5347</v>
      </c>
      <c r="AD291" s="159">
        <v>0</v>
      </c>
      <c r="AE291" s="185">
        <v>0</v>
      </c>
      <c r="AG291" t="s">
        <v>2543</v>
      </c>
      <c r="AH291" s="46">
        <f t="shared" si="76"/>
        <v>1</v>
      </c>
      <c r="AI291" s="46" t="str">
        <f t="shared" si="77"/>
        <v>-</v>
      </c>
      <c r="AJ291" s="12"/>
      <c r="AK291" s="41" t="str">
        <f t="shared" si="78"/>
        <v>YES</v>
      </c>
      <c r="AL291" s="38">
        <f t="shared" si="79"/>
        <v>100</v>
      </c>
      <c r="AM291" s="26" t="str">
        <f t="shared" si="80"/>
        <v/>
      </c>
      <c r="AN291" s="89" t="str">
        <f t="shared" si="81"/>
        <v/>
      </c>
      <c r="AO291" s="35">
        <f t="shared" si="82"/>
        <v>0</v>
      </c>
      <c r="AP291" s="26" t="str">
        <f t="shared" si="83"/>
        <v>X</v>
      </c>
      <c r="AQ291" s="28">
        <f t="shared" si="93"/>
        <v>1</v>
      </c>
      <c r="AR291" s="25" t="str">
        <f t="shared" si="84"/>
        <v/>
      </c>
      <c r="AS291" s="25" t="str">
        <f t="shared" si="85"/>
        <v/>
      </c>
      <c r="AT291" s="25" t="str">
        <f t="shared" si="86"/>
        <v/>
      </c>
      <c r="AU291" s="25" t="str">
        <f t="shared" si="87"/>
        <v/>
      </c>
      <c r="AV291" s="25">
        <f t="shared" si="88"/>
        <v>1</v>
      </c>
      <c r="AW291" s="65">
        <f t="shared" si="94"/>
        <v>0</v>
      </c>
      <c r="AX291" s="23"/>
      <c r="AY291" s="24">
        <f t="shared" ca="1" si="89"/>
        <v>-460</v>
      </c>
      <c r="AZ291" s="66">
        <f t="shared" ca="1" si="90"/>
        <v>0</v>
      </c>
      <c r="BA291" s="24" t="str">
        <f t="shared" ca="1" si="91"/>
        <v/>
      </c>
      <c r="BB291" s="87" t="str">
        <f t="shared" si="92"/>
        <v/>
      </c>
    </row>
    <row r="292" spans="1:54" ht="15" x14ac:dyDescent="0.2">
      <c r="A292" s="7">
        <v>291</v>
      </c>
      <c r="B292" s="149" t="s">
        <v>4268</v>
      </c>
      <c r="C292" s="149" t="s">
        <v>4269</v>
      </c>
      <c r="D292" s="149" t="s">
        <v>4266</v>
      </c>
      <c r="E292" s="149" t="s">
        <v>329</v>
      </c>
      <c r="F292" s="158">
        <v>45674</v>
      </c>
      <c r="G292" s="149" t="s">
        <v>5347</v>
      </c>
      <c r="H292" s="149" t="s">
        <v>4267</v>
      </c>
      <c r="I292" s="149" t="s">
        <v>146</v>
      </c>
      <c r="J292" s="158">
        <v>45674</v>
      </c>
      <c r="K292" s="158" t="s">
        <v>5347</v>
      </c>
      <c r="L292" s="149" t="s">
        <v>5347</v>
      </c>
      <c r="M292" s="158">
        <v>45675</v>
      </c>
      <c r="N292" s="159">
        <v>0</v>
      </c>
      <c r="O292" s="159">
        <v>0</v>
      </c>
      <c r="P292" s="149" t="s">
        <v>5347</v>
      </c>
      <c r="Q292" s="160">
        <v>200</v>
      </c>
      <c r="R292" s="160">
        <v>200</v>
      </c>
      <c r="S292" s="160">
        <v>200</v>
      </c>
      <c r="T292" s="160">
        <v>0</v>
      </c>
      <c r="U292" s="161">
        <v>0</v>
      </c>
      <c r="V292" s="161">
        <v>0</v>
      </c>
      <c r="W292" s="149" t="s">
        <v>19</v>
      </c>
      <c r="X292" s="149" t="s">
        <v>5348</v>
      </c>
      <c r="Y292" s="149" t="s">
        <v>5347</v>
      </c>
      <c r="Z292" s="149" t="s">
        <v>386</v>
      </c>
      <c r="AA292" s="149" t="s">
        <v>5347</v>
      </c>
      <c r="AB292" s="149" t="s">
        <v>4270</v>
      </c>
      <c r="AC292" s="149" t="s">
        <v>5347</v>
      </c>
      <c r="AD292" s="159">
        <v>0</v>
      </c>
      <c r="AE292" s="185">
        <v>0</v>
      </c>
      <c r="AG292" t="s">
        <v>2543</v>
      </c>
      <c r="AH292" s="46">
        <f t="shared" si="76"/>
        <v>1</v>
      </c>
      <c r="AI292" s="46" t="str">
        <f t="shared" si="77"/>
        <v>-</v>
      </c>
      <c r="AJ292" s="12"/>
      <c r="AK292" s="41" t="str">
        <f t="shared" si="78"/>
        <v>YES</v>
      </c>
      <c r="AL292" s="38">
        <f t="shared" si="79"/>
        <v>200</v>
      </c>
      <c r="AM292" s="26" t="str">
        <f t="shared" si="80"/>
        <v/>
      </c>
      <c r="AN292" s="89" t="str">
        <f t="shared" si="81"/>
        <v/>
      </c>
      <c r="AO292" s="35">
        <f t="shared" si="82"/>
        <v>0</v>
      </c>
      <c r="AP292" s="26" t="str">
        <f t="shared" si="83"/>
        <v>X</v>
      </c>
      <c r="AQ292" s="28">
        <f t="shared" si="93"/>
        <v>1</v>
      </c>
      <c r="AR292" s="25" t="str">
        <f t="shared" si="84"/>
        <v/>
      </c>
      <c r="AS292" s="25" t="str">
        <f t="shared" si="85"/>
        <v/>
      </c>
      <c r="AT292" s="25" t="str">
        <f t="shared" si="86"/>
        <v/>
      </c>
      <c r="AU292" s="25" t="str">
        <f t="shared" si="87"/>
        <v/>
      </c>
      <c r="AV292" s="25">
        <f t="shared" si="88"/>
        <v>1</v>
      </c>
      <c r="AW292" s="65">
        <f t="shared" si="94"/>
        <v>0</v>
      </c>
      <c r="AX292" s="23"/>
      <c r="AY292" s="24">
        <f t="shared" ca="1" si="89"/>
        <v>-460</v>
      </c>
      <c r="AZ292" s="66">
        <f t="shared" ca="1" si="90"/>
        <v>0</v>
      </c>
      <c r="BA292" s="24" t="str">
        <f t="shared" ca="1" si="91"/>
        <v/>
      </c>
      <c r="BB292" s="87" t="str">
        <f t="shared" si="92"/>
        <v/>
      </c>
    </row>
    <row r="293" spans="1:54" ht="15" x14ac:dyDescent="0.2">
      <c r="A293" s="7">
        <v>292</v>
      </c>
      <c r="B293" s="149" t="s">
        <v>2941</v>
      </c>
      <c r="C293" s="149" t="s">
        <v>2942</v>
      </c>
      <c r="D293" s="149" t="s">
        <v>4271</v>
      </c>
      <c r="E293" s="149" t="s">
        <v>325</v>
      </c>
      <c r="F293" s="158">
        <v>45674</v>
      </c>
      <c r="G293" s="149" t="s">
        <v>5347</v>
      </c>
      <c r="H293" s="149" t="s">
        <v>4267</v>
      </c>
      <c r="I293" s="149" t="s">
        <v>178</v>
      </c>
      <c r="J293" s="158">
        <v>45674</v>
      </c>
      <c r="K293" s="158" t="s">
        <v>5347</v>
      </c>
      <c r="L293" s="149" t="s">
        <v>5347</v>
      </c>
      <c r="M293" s="158">
        <v>45675</v>
      </c>
      <c r="N293" s="159">
        <v>0</v>
      </c>
      <c r="O293" s="159">
        <v>0</v>
      </c>
      <c r="P293" s="149" t="s">
        <v>5347</v>
      </c>
      <c r="Q293" s="160">
        <v>2</v>
      </c>
      <c r="R293" s="160">
        <v>2</v>
      </c>
      <c r="S293" s="160">
        <v>2</v>
      </c>
      <c r="T293" s="160">
        <v>0</v>
      </c>
      <c r="U293" s="161">
        <v>0</v>
      </c>
      <c r="V293" s="161">
        <v>0</v>
      </c>
      <c r="W293" s="149" t="s">
        <v>19</v>
      </c>
      <c r="X293" s="149" t="s">
        <v>5348</v>
      </c>
      <c r="Y293" s="149" t="s">
        <v>5347</v>
      </c>
      <c r="Z293" s="149" t="s">
        <v>386</v>
      </c>
      <c r="AA293" s="149" t="s">
        <v>5347</v>
      </c>
      <c r="AB293" s="149" t="s">
        <v>4272</v>
      </c>
      <c r="AC293" s="149" t="s">
        <v>5347</v>
      </c>
      <c r="AD293" s="159">
        <v>0</v>
      </c>
      <c r="AE293" s="185">
        <v>0</v>
      </c>
      <c r="AG293" t="s">
        <v>2999</v>
      </c>
      <c r="AH293" s="46">
        <f t="shared" si="76"/>
        <v>1</v>
      </c>
      <c r="AI293" s="46" t="str">
        <f t="shared" si="77"/>
        <v>-</v>
      </c>
      <c r="AJ293" s="12"/>
      <c r="AK293" s="41" t="str">
        <f t="shared" si="78"/>
        <v>YES</v>
      </c>
      <c r="AL293" s="38">
        <f t="shared" si="79"/>
        <v>2</v>
      </c>
      <c r="AM293" s="26" t="str">
        <f t="shared" si="80"/>
        <v/>
      </c>
      <c r="AN293" s="89" t="str">
        <f t="shared" si="81"/>
        <v/>
      </c>
      <c r="AO293" s="35">
        <f t="shared" si="82"/>
        <v>0</v>
      </c>
      <c r="AP293" s="26" t="str">
        <f t="shared" si="83"/>
        <v>X</v>
      </c>
      <c r="AQ293" s="28">
        <f t="shared" si="93"/>
        <v>1</v>
      </c>
      <c r="AR293" s="25" t="str">
        <f t="shared" si="84"/>
        <v/>
      </c>
      <c r="AS293" s="25" t="str">
        <f t="shared" si="85"/>
        <v/>
      </c>
      <c r="AT293" s="25" t="str">
        <f t="shared" si="86"/>
        <v/>
      </c>
      <c r="AU293" s="25" t="str">
        <f t="shared" si="87"/>
        <v/>
      </c>
      <c r="AV293" s="25">
        <f t="shared" si="88"/>
        <v>1</v>
      </c>
      <c r="AW293" s="65">
        <f t="shared" si="94"/>
        <v>0</v>
      </c>
      <c r="AX293" s="23"/>
      <c r="AY293" s="24">
        <f t="shared" ca="1" si="89"/>
        <v>-460</v>
      </c>
      <c r="AZ293" s="66">
        <f t="shared" ca="1" si="90"/>
        <v>0</v>
      </c>
      <c r="BA293" s="24" t="str">
        <f t="shared" ca="1" si="91"/>
        <v/>
      </c>
      <c r="BB293" s="87" t="str">
        <f t="shared" si="92"/>
        <v/>
      </c>
    </row>
    <row r="294" spans="1:54" ht="15" x14ac:dyDescent="0.2">
      <c r="A294" s="7">
        <v>293</v>
      </c>
      <c r="B294" s="149" t="s">
        <v>4028</v>
      </c>
      <c r="C294" s="149" t="s">
        <v>4029</v>
      </c>
      <c r="D294" s="149" t="s">
        <v>4273</v>
      </c>
      <c r="E294" s="149" t="s">
        <v>325</v>
      </c>
      <c r="F294" s="158">
        <v>45677</v>
      </c>
      <c r="G294" s="149" t="s">
        <v>5347</v>
      </c>
      <c r="H294" s="149" t="s">
        <v>4301</v>
      </c>
      <c r="I294" s="149" t="s">
        <v>15</v>
      </c>
      <c r="J294" s="158">
        <v>45684</v>
      </c>
      <c r="K294" s="158">
        <v>45684</v>
      </c>
      <c r="L294" s="149" t="s">
        <v>5347</v>
      </c>
      <c r="M294" s="158">
        <v>45698</v>
      </c>
      <c r="N294" s="159">
        <v>30</v>
      </c>
      <c r="O294" s="159">
        <v>8</v>
      </c>
      <c r="P294" s="149" t="s">
        <v>16</v>
      </c>
      <c r="Q294" s="160">
        <v>1</v>
      </c>
      <c r="R294" s="160">
        <v>1</v>
      </c>
      <c r="S294" s="160">
        <v>1</v>
      </c>
      <c r="T294" s="160">
        <v>0</v>
      </c>
      <c r="U294" s="161">
        <v>0</v>
      </c>
      <c r="V294" s="161">
        <v>0</v>
      </c>
      <c r="W294" s="149" t="s">
        <v>19</v>
      </c>
      <c r="X294" s="149" t="s">
        <v>5348</v>
      </c>
      <c r="Y294" s="149" t="s">
        <v>5347</v>
      </c>
      <c r="Z294" s="149" t="s">
        <v>4085</v>
      </c>
      <c r="AA294" s="149" t="s">
        <v>748</v>
      </c>
      <c r="AB294" s="149" t="s">
        <v>4028</v>
      </c>
      <c r="AC294" s="149" t="s">
        <v>5347</v>
      </c>
      <c r="AD294" s="159">
        <v>0</v>
      </c>
      <c r="AE294" s="185">
        <v>0</v>
      </c>
      <c r="AG294" t="s">
        <v>960</v>
      </c>
      <c r="AH294" s="46">
        <f t="shared" si="76"/>
        <v>14</v>
      </c>
      <c r="AI294" s="46" t="str">
        <f t="shared" si="77"/>
        <v>-</v>
      </c>
      <c r="AJ294" s="12"/>
      <c r="AK294" s="41" t="str">
        <f t="shared" si="78"/>
        <v>YES</v>
      </c>
      <c r="AL294" s="38">
        <f t="shared" si="79"/>
        <v>1</v>
      </c>
      <c r="AM294" s="26" t="str">
        <f t="shared" si="80"/>
        <v/>
      </c>
      <c r="AN294" s="89" t="str">
        <f t="shared" si="81"/>
        <v/>
      </c>
      <c r="AO294" s="35">
        <f t="shared" si="82"/>
        <v>0</v>
      </c>
      <c r="AP294" s="26" t="str">
        <f t="shared" si="83"/>
        <v>X</v>
      </c>
      <c r="AQ294" s="28">
        <f t="shared" si="93"/>
        <v>1</v>
      </c>
      <c r="AR294" s="25" t="str">
        <f t="shared" si="84"/>
        <v/>
      </c>
      <c r="AS294" s="25" t="str">
        <f t="shared" si="85"/>
        <v/>
      </c>
      <c r="AT294" s="25" t="str">
        <f t="shared" si="86"/>
        <v/>
      </c>
      <c r="AU294" s="25" t="str">
        <f t="shared" si="87"/>
        <v/>
      </c>
      <c r="AV294" s="25">
        <f t="shared" si="88"/>
        <v>1</v>
      </c>
      <c r="AW294" s="65">
        <f t="shared" si="94"/>
        <v>0</v>
      </c>
      <c r="AX294" s="23"/>
      <c r="AY294" s="24">
        <f t="shared" ca="1" si="89"/>
        <v>-437</v>
      </c>
      <c r="AZ294" s="66">
        <f t="shared" ca="1" si="90"/>
        <v>0</v>
      </c>
      <c r="BA294" s="24" t="str">
        <f t="shared" ca="1" si="91"/>
        <v/>
      </c>
      <c r="BB294" s="87" t="str">
        <f t="shared" si="92"/>
        <v/>
      </c>
    </row>
    <row r="295" spans="1:54" ht="15" x14ac:dyDescent="0.2">
      <c r="A295" s="7">
        <v>294</v>
      </c>
      <c r="B295" s="149" t="s">
        <v>4028</v>
      </c>
      <c r="C295" s="149" t="s">
        <v>4029</v>
      </c>
      <c r="D295" s="149" t="s">
        <v>4273</v>
      </c>
      <c r="E295" s="149" t="s">
        <v>326</v>
      </c>
      <c r="F295" s="158">
        <v>45677</v>
      </c>
      <c r="G295" s="149" t="s">
        <v>5347</v>
      </c>
      <c r="H295" s="149" t="s">
        <v>4301</v>
      </c>
      <c r="I295" s="149" t="s">
        <v>17</v>
      </c>
      <c r="J295" s="158">
        <v>45684</v>
      </c>
      <c r="K295" s="158">
        <v>45684</v>
      </c>
      <c r="L295" s="149" t="s">
        <v>5347</v>
      </c>
      <c r="M295" s="158">
        <v>45698</v>
      </c>
      <c r="N295" s="159">
        <v>30</v>
      </c>
      <c r="O295" s="159">
        <v>8</v>
      </c>
      <c r="P295" s="149" t="s">
        <v>16</v>
      </c>
      <c r="Q295" s="160">
        <v>1</v>
      </c>
      <c r="R295" s="160">
        <v>1</v>
      </c>
      <c r="S295" s="160">
        <v>1</v>
      </c>
      <c r="T295" s="160">
        <v>0</v>
      </c>
      <c r="U295" s="161">
        <v>0</v>
      </c>
      <c r="V295" s="161">
        <v>0</v>
      </c>
      <c r="W295" s="149" t="s">
        <v>19</v>
      </c>
      <c r="X295" s="149" t="s">
        <v>5348</v>
      </c>
      <c r="Y295" s="149" t="s">
        <v>5347</v>
      </c>
      <c r="Z295" s="149" t="s">
        <v>4085</v>
      </c>
      <c r="AA295" s="149" t="s">
        <v>748</v>
      </c>
      <c r="AB295" s="149" t="s">
        <v>4028</v>
      </c>
      <c r="AC295" s="149" t="s">
        <v>5347</v>
      </c>
      <c r="AD295" s="159">
        <v>0</v>
      </c>
      <c r="AE295" s="185">
        <v>0</v>
      </c>
      <c r="AG295" t="s">
        <v>960</v>
      </c>
      <c r="AH295" s="46">
        <f t="shared" si="76"/>
        <v>14</v>
      </c>
      <c r="AI295" s="46" t="str">
        <f t="shared" si="77"/>
        <v>-</v>
      </c>
      <c r="AJ295" s="12"/>
      <c r="AK295" s="41" t="str">
        <f t="shared" si="78"/>
        <v>YES</v>
      </c>
      <c r="AL295" s="38">
        <f t="shared" si="79"/>
        <v>1</v>
      </c>
      <c r="AM295" s="26" t="str">
        <f t="shared" si="80"/>
        <v/>
      </c>
      <c r="AN295" s="89" t="str">
        <f t="shared" si="81"/>
        <v/>
      </c>
      <c r="AO295" s="35">
        <f t="shared" si="82"/>
        <v>0</v>
      </c>
      <c r="AP295" s="26" t="str">
        <f t="shared" si="83"/>
        <v>X</v>
      </c>
      <c r="AQ295" s="28">
        <f t="shared" si="93"/>
        <v>1</v>
      </c>
      <c r="AR295" s="25" t="str">
        <f t="shared" si="84"/>
        <v/>
      </c>
      <c r="AS295" s="25" t="str">
        <f t="shared" si="85"/>
        <v/>
      </c>
      <c r="AT295" s="25" t="str">
        <f t="shared" si="86"/>
        <v/>
      </c>
      <c r="AU295" s="25" t="str">
        <f t="shared" si="87"/>
        <v/>
      </c>
      <c r="AV295" s="25">
        <f t="shared" si="88"/>
        <v>1</v>
      </c>
      <c r="AW295" s="65">
        <f t="shared" si="94"/>
        <v>0</v>
      </c>
      <c r="AX295" s="23"/>
      <c r="AY295" s="24">
        <f t="shared" ca="1" si="89"/>
        <v>-437</v>
      </c>
      <c r="AZ295" s="66">
        <f t="shared" ca="1" si="90"/>
        <v>0</v>
      </c>
      <c r="BA295" s="24" t="str">
        <f t="shared" ca="1" si="91"/>
        <v/>
      </c>
      <c r="BB295" s="87" t="str">
        <f t="shared" si="92"/>
        <v/>
      </c>
    </row>
    <row r="296" spans="1:54" ht="15" x14ac:dyDescent="0.2">
      <c r="A296" s="7">
        <v>295</v>
      </c>
      <c r="B296" s="149" t="s">
        <v>4028</v>
      </c>
      <c r="C296" s="149" t="s">
        <v>4029</v>
      </c>
      <c r="D296" s="149" t="s">
        <v>4273</v>
      </c>
      <c r="E296" s="149" t="s">
        <v>329</v>
      </c>
      <c r="F296" s="158">
        <v>45677</v>
      </c>
      <c r="G296" s="149" t="s">
        <v>5347</v>
      </c>
      <c r="H296" s="149" t="s">
        <v>4301</v>
      </c>
      <c r="I296" s="149" t="s">
        <v>18</v>
      </c>
      <c r="J296" s="158">
        <v>45684</v>
      </c>
      <c r="K296" s="158">
        <v>45684</v>
      </c>
      <c r="L296" s="149" t="s">
        <v>5347</v>
      </c>
      <c r="M296" s="158">
        <v>45698</v>
      </c>
      <c r="N296" s="159">
        <v>30</v>
      </c>
      <c r="O296" s="159">
        <v>8</v>
      </c>
      <c r="P296" s="149" t="s">
        <v>16</v>
      </c>
      <c r="Q296" s="160">
        <v>1</v>
      </c>
      <c r="R296" s="160">
        <v>1</v>
      </c>
      <c r="S296" s="160">
        <v>1</v>
      </c>
      <c r="T296" s="160">
        <v>0</v>
      </c>
      <c r="U296" s="161">
        <v>0</v>
      </c>
      <c r="V296" s="161">
        <v>0</v>
      </c>
      <c r="W296" s="149" t="s">
        <v>19</v>
      </c>
      <c r="X296" s="149" t="s">
        <v>5348</v>
      </c>
      <c r="Y296" s="149" t="s">
        <v>5347</v>
      </c>
      <c r="Z296" s="149" t="s">
        <v>4085</v>
      </c>
      <c r="AA296" s="149" t="s">
        <v>748</v>
      </c>
      <c r="AB296" s="149" t="s">
        <v>4028</v>
      </c>
      <c r="AC296" s="149" t="s">
        <v>5347</v>
      </c>
      <c r="AD296" s="159">
        <v>0</v>
      </c>
      <c r="AE296" s="185">
        <v>0</v>
      </c>
      <c r="AG296" t="s">
        <v>960</v>
      </c>
      <c r="AH296" s="46">
        <f t="shared" si="76"/>
        <v>14</v>
      </c>
      <c r="AI296" s="46" t="str">
        <f t="shared" si="77"/>
        <v>-</v>
      </c>
      <c r="AJ296" s="12"/>
      <c r="AK296" s="41" t="str">
        <f t="shared" si="78"/>
        <v>YES</v>
      </c>
      <c r="AL296" s="38">
        <f t="shared" si="79"/>
        <v>1</v>
      </c>
      <c r="AM296" s="26" t="str">
        <f t="shared" si="80"/>
        <v/>
      </c>
      <c r="AN296" s="89" t="str">
        <f t="shared" si="81"/>
        <v/>
      </c>
      <c r="AO296" s="35">
        <f t="shared" si="82"/>
        <v>0</v>
      </c>
      <c r="AP296" s="26" t="str">
        <f t="shared" si="83"/>
        <v>X</v>
      </c>
      <c r="AQ296" s="28">
        <f t="shared" si="93"/>
        <v>1</v>
      </c>
      <c r="AR296" s="25" t="str">
        <f t="shared" si="84"/>
        <v/>
      </c>
      <c r="AS296" s="25" t="str">
        <f t="shared" si="85"/>
        <v/>
      </c>
      <c r="AT296" s="25" t="str">
        <f t="shared" si="86"/>
        <v/>
      </c>
      <c r="AU296" s="25" t="str">
        <f t="shared" si="87"/>
        <v/>
      </c>
      <c r="AV296" s="25">
        <f t="shared" si="88"/>
        <v>1</v>
      </c>
      <c r="AW296" s="65">
        <f t="shared" si="94"/>
        <v>0</v>
      </c>
      <c r="AX296" s="23"/>
      <c r="AY296" s="24">
        <f t="shared" ca="1" si="89"/>
        <v>-437</v>
      </c>
      <c r="AZ296" s="66">
        <f t="shared" ca="1" si="90"/>
        <v>0</v>
      </c>
      <c r="BA296" s="24" t="str">
        <f t="shared" ca="1" si="91"/>
        <v/>
      </c>
      <c r="BB296" s="87" t="str">
        <f t="shared" si="92"/>
        <v/>
      </c>
    </row>
    <row r="297" spans="1:54" ht="15" x14ac:dyDescent="0.2">
      <c r="A297" s="7">
        <v>296</v>
      </c>
      <c r="B297" s="149" t="s">
        <v>3793</v>
      </c>
      <c r="C297" s="149" t="s">
        <v>4274</v>
      </c>
      <c r="D297" s="149" t="s">
        <v>4275</v>
      </c>
      <c r="E297" s="149" t="s">
        <v>325</v>
      </c>
      <c r="F297" s="158">
        <v>45678</v>
      </c>
      <c r="G297" s="149" t="s">
        <v>5347</v>
      </c>
      <c r="H297" s="149" t="s">
        <v>4276</v>
      </c>
      <c r="I297" s="149" t="s">
        <v>188</v>
      </c>
      <c r="J297" s="158">
        <v>45677</v>
      </c>
      <c r="K297" s="158" t="s">
        <v>5347</v>
      </c>
      <c r="L297" s="149" t="s">
        <v>5347</v>
      </c>
      <c r="M297" s="158">
        <v>45679</v>
      </c>
      <c r="N297" s="159">
        <v>0</v>
      </c>
      <c r="O297" s="159">
        <v>0</v>
      </c>
      <c r="P297" s="149" t="s">
        <v>5347</v>
      </c>
      <c r="Q297" s="160">
        <v>18</v>
      </c>
      <c r="R297" s="160">
        <v>18</v>
      </c>
      <c r="S297" s="160">
        <v>18</v>
      </c>
      <c r="T297" s="160">
        <v>0</v>
      </c>
      <c r="U297" s="161">
        <v>0</v>
      </c>
      <c r="V297" s="161">
        <v>0</v>
      </c>
      <c r="W297" s="149" t="s">
        <v>19</v>
      </c>
      <c r="X297" s="149" t="s">
        <v>5348</v>
      </c>
      <c r="Y297" s="149" t="s">
        <v>5347</v>
      </c>
      <c r="Z297" s="149" t="s">
        <v>386</v>
      </c>
      <c r="AA297" s="149" t="s">
        <v>5347</v>
      </c>
      <c r="AB297" s="149" t="s">
        <v>4277</v>
      </c>
      <c r="AC297" s="149" t="s">
        <v>5347</v>
      </c>
      <c r="AD297" s="159">
        <v>0</v>
      </c>
      <c r="AE297" s="185">
        <v>0</v>
      </c>
      <c r="AG297" t="s">
        <v>951</v>
      </c>
      <c r="AH297" s="46">
        <f t="shared" si="76"/>
        <v>2</v>
      </c>
      <c r="AI297" s="46" t="str">
        <f t="shared" si="77"/>
        <v>-</v>
      </c>
      <c r="AJ297" s="12"/>
      <c r="AK297" s="41" t="str">
        <f t="shared" si="78"/>
        <v>YES</v>
      </c>
      <c r="AL297" s="38">
        <f t="shared" si="79"/>
        <v>18</v>
      </c>
      <c r="AM297" s="26" t="str">
        <f t="shared" si="80"/>
        <v/>
      </c>
      <c r="AN297" s="89" t="str">
        <f t="shared" si="81"/>
        <v/>
      </c>
      <c r="AO297" s="35">
        <f t="shared" si="82"/>
        <v>0</v>
      </c>
      <c r="AP297" s="26" t="str">
        <f t="shared" si="83"/>
        <v>X</v>
      </c>
      <c r="AQ297" s="28">
        <f t="shared" si="93"/>
        <v>1</v>
      </c>
      <c r="AR297" s="25" t="str">
        <f t="shared" si="84"/>
        <v/>
      </c>
      <c r="AS297" s="25" t="str">
        <f t="shared" si="85"/>
        <v/>
      </c>
      <c r="AT297" s="25" t="str">
        <f t="shared" si="86"/>
        <v/>
      </c>
      <c r="AU297" s="25" t="str">
        <f t="shared" si="87"/>
        <v/>
      </c>
      <c r="AV297" s="25">
        <f t="shared" si="88"/>
        <v>1</v>
      </c>
      <c r="AW297" s="65">
        <f t="shared" si="94"/>
        <v>0</v>
      </c>
      <c r="AX297" s="23"/>
      <c r="AY297" s="24">
        <f t="shared" ca="1" si="89"/>
        <v>-456</v>
      </c>
      <c r="AZ297" s="66">
        <f t="shared" ca="1" si="90"/>
        <v>0</v>
      </c>
      <c r="BA297" s="24" t="str">
        <f t="shared" ca="1" si="91"/>
        <v/>
      </c>
      <c r="BB297" s="87" t="str">
        <f t="shared" si="92"/>
        <v/>
      </c>
    </row>
    <row r="298" spans="1:54" ht="15" x14ac:dyDescent="0.2">
      <c r="A298" s="7">
        <v>297</v>
      </c>
      <c r="B298" s="149" t="s">
        <v>5347</v>
      </c>
      <c r="C298" s="149" t="s">
        <v>3188</v>
      </c>
      <c r="D298" s="149" t="s">
        <v>4278</v>
      </c>
      <c r="E298" s="149" t="s">
        <v>325</v>
      </c>
      <c r="F298" s="158">
        <v>45678</v>
      </c>
      <c r="G298" s="149" t="s">
        <v>5347</v>
      </c>
      <c r="H298" s="149" t="s">
        <v>4279</v>
      </c>
      <c r="I298" s="149" t="s">
        <v>15</v>
      </c>
      <c r="J298" s="158">
        <v>45678</v>
      </c>
      <c r="K298" s="158">
        <v>45678</v>
      </c>
      <c r="L298" s="149" t="s">
        <v>5347</v>
      </c>
      <c r="M298" s="158">
        <v>45702</v>
      </c>
      <c r="N298" s="159">
        <v>0</v>
      </c>
      <c r="O298" s="159">
        <v>0</v>
      </c>
      <c r="P298" s="149" t="s">
        <v>16</v>
      </c>
      <c r="Q298" s="161">
        <v>1</v>
      </c>
      <c r="R298" s="159">
        <v>1</v>
      </c>
      <c r="S298" s="159">
        <v>0</v>
      </c>
      <c r="T298" s="159">
        <v>0</v>
      </c>
      <c r="U298" s="161">
        <v>0</v>
      </c>
      <c r="V298" s="161">
        <v>0</v>
      </c>
      <c r="W298" s="149" t="s">
        <v>19</v>
      </c>
      <c r="X298" s="149" t="s">
        <v>5348</v>
      </c>
      <c r="Y298" s="149" t="s">
        <v>5347</v>
      </c>
      <c r="Z298" s="149" t="s">
        <v>4280</v>
      </c>
      <c r="AA298" s="149" t="s">
        <v>5347</v>
      </c>
      <c r="AB298" s="149" t="s">
        <v>5347</v>
      </c>
      <c r="AC298" s="149" t="s">
        <v>5347</v>
      </c>
      <c r="AD298" s="159">
        <v>0</v>
      </c>
      <c r="AE298" s="185">
        <v>0</v>
      </c>
      <c r="AG298" t="s">
        <v>960</v>
      </c>
      <c r="AH298" s="46">
        <f t="shared" si="76"/>
        <v>24</v>
      </c>
      <c r="AI298" s="46" t="str">
        <f t="shared" si="77"/>
        <v>-</v>
      </c>
      <c r="AJ298" s="12"/>
      <c r="AK298" s="41" t="str">
        <f t="shared" si="78"/>
        <v>YES</v>
      </c>
      <c r="AL298" s="38">
        <f t="shared" si="79"/>
        <v>0</v>
      </c>
      <c r="AM298" s="26" t="str">
        <f t="shared" si="80"/>
        <v/>
      </c>
      <c r="AN298" s="89" t="str">
        <f t="shared" si="81"/>
        <v/>
      </c>
      <c r="AO298" s="35">
        <f t="shared" si="82"/>
        <v>0</v>
      </c>
      <c r="AP298" s="26" t="str">
        <f t="shared" si="83"/>
        <v>X</v>
      </c>
      <c r="AQ298" s="28">
        <f t="shared" si="93"/>
        <v>1</v>
      </c>
      <c r="AR298" s="25" t="str">
        <f t="shared" si="84"/>
        <v/>
      </c>
      <c r="AS298" s="25" t="str">
        <f t="shared" si="85"/>
        <v/>
      </c>
      <c r="AT298" s="25" t="str">
        <f t="shared" si="86"/>
        <v/>
      </c>
      <c r="AU298" s="25" t="str">
        <f t="shared" si="87"/>
        <v/>
      </c>
      <c r="AV298" s="25">
        <f t="shared" si="88"/>
        <v>1</v>
      </c>
      <c r="AW298" s="65">
        <f t="shared" si="94"/>
        <v>0</v>
      </c>
      <c r="AX298" s="23"/>
      <c r="AY298" s="24">
        <f t="shared" ca="1" si="89"/>
        <v>-433</v>
      </c>
      <c r="AZ298" s="66">
        <f t="shared" ca="1" si="90"/>
        <v>0</v>
      </c>
      <c r="BA298" s="24" t="str">
        <f t="shared" ca="1" si="91"/>
        <v/>
      </c>
      <c r="BB298" s="87" t="str">
        <f t="shared" si="92"/>
        <v/>
      </c>
    </row>
    <row r="299" spans="1:54" ht="15" x14ac:dyDescent="0.2">
      <c r="A299" s="7">
        <v>298</v>
      </c>
      <c r="B299" s="149" t="s">
        <v>5347</v>
      </c>
      <c r="C299" s="149" t="s">
        <v>4174</v>
      </c>
      <c r="D299" s="149" t="s">
        <v>4281</v>
      </c>
      <c r="E299" s="149" t="s">
        <v>325</v>
      </c>
      <c r="F299" s="158">
        <v>45678</v>
      </c>
      <c r="G299" s="149" t="s">
        <v>5347</v>
      </c>
      <c r="H299" s="149" t="s">
        <v>4302</v>
      </c>
      <c r="I299" s="149" t="s">
        <v>15</v>
      </c>
      <c r="J299" s="158">
        <v>45680</v>
      </c>
      <c r="K299" s="158">
        <v>45686</v>
      </c>
      <c r="L299" s="149" t="s">
        <v>5347</v>
      </c>
      <c r="M299" s="158">
        <v>45702</v>
      </c>
      <c r="N299" s="159">
        <v>0</v>
      </c>
      <c r="O299" s="159">
        <v>0</v>
      </c>
      <c r="P299" s="149" t="s">
        <v>16</v>
      </c>
      <c r="Q299" s="161">
        <v>1</v>
      </c>
      <c r="R299" s="159">
        <v>1</v>
      </c>
      <c r="S299" s="159">
        <v>0</v>
      </c>
      <c r="T299" s="159">
        <v>0</v>
      </c>
      <c r="U299" s="161">
        <v>0</v>
      </c>
      <c r="V299" s="161">
        <v>0</v>
      </c>
      <c r="W299" s="149" t="s">
        <v>19</v>
      </c>
      <c r="X299" s="149" t="s">
        <v>5348</v>
      </c>
      <c r="Y299" s="149" t="s">
        <v>5347</v>
      </c>
      <c r="Z299" s="149" t="s">
        <v>4145</v>
      </c>
      <c r="AA299" s="149" t="s">
        <v>5347</v>
      </c>
      <c r="AB299" s="149" t="s">
        <v>5347</v>
      </c>
      <c r="AC299" s="149" t="s">
        <v>5347</v>
      </c>
      <c r="AD299" s="159">
        <v>0</v>
      </c>
      <c r="AE299" s="185">
        <v>0</v>
      </c>
      <c r="AG299" t="s">
        <v>2999</v>
      </c>
      <c r="AH299" s="46">
        <f t="shared" si="76"/>
        <v>22</v>
      </c>
      <c r="AI299" s="46" t="str">
        <f t="shared" si="77"/>
        <v>-</v>
      </c>
      <c r="AJ299" s="12"/>
      <c r="AK299" s="41" t="str">
        <f t="shared" si="78"/>
        <v>YES</v>
      </c>
      <c r="AL299" s="38">
        <f t="shared" si="79"/>
        <v>0</v>
      </c>
      <c r="AM299" s="26" t="str">
        <f t="shared" si="80"/>
        <v/>
      </c>
      <c r="AN299" s="89" t="str">
        <f t="shared" si="81"/>
        <v/>
      </c>
      <c r="AO299" s="35">
        <f t="shared" si="82"/>
        <v>0</v>
      </c>
      <c r="AP299" s="26" t="str">
        <f t="shared" si="83"/>
        <v>X</v>
      </c>
      <c r="AQ299" s="28">
        <f t="shared" si="93"/>
        <v>1</v>
      </c>
      <c r="AR299" s="25" t="str">
        <f t="shared" si="84"/>
        <v/>
      </c>
      <c r="AS299" s="25" t="str">
        <f t="shared" si="85"/>
        <v/>
      </c>
      <c r="AT299" s="25" t="str">
        <f t="shared" si="86"/>
        <v/>
      </c>
      <c r="AU299" s="25" t="str">
        <f t="shared" si="87"/>
        <v/>
      </c>
      <c r="AV299" s="25">
        <f t="shared" si="88"/>
        <v>1</v>
      </c>
      <c r="AW299" s="65">
        <f t="shared" si="94"/>
        <v>0</v>
      </c>
      <c r="AX299" s="23"/>
      <c r="AY299" s="24">
        <f t="shared" ca="1" si="89"/>
        <v>-433</v>
      </c>
      <c r="AZ299" s="66">
        <f t="shared" ca="1" si="90"/>
        <v>0</v>
      </c>
      <c r="BA299" s="24" t="str">
        <f t="shared" ca="1" si="91"/>
        <v/>
      </c>
      <c r="BB299" s="87" t="str">
        <f t="shared" si="92"/>
        <v/>
      </c>
    </row>
    <row r="300" spans="1:54" ht="15" x14ac:dyDescent="0.2">
      <c r="A300" s="7">
        <v>299</v>
      </c>
      <c r="B300" s="149" t="s">
        <v>946</v>
      </c>
      <c r="C300" s="149" t="s">
        <v>947</v>
      </c>
      <c r="D300" s="149" t="s">
        <v>4282</v>
      </c>
      <c r="E300" s="149" t="s">
        <v>325</v>
      </c>
      <c r="F300" s="158">
        <v>45679</v>
      </c>
      <c r="G300" s="149" t="s">
        <v>5347</v>
      </c>
      <c r="H300" s="149" t="s">
        <v>4283</v>
      </c>
      <c r="I300" s="149" t="s">
        <v>151</v>
      </c>
      <c r="J300" s="158">
        <v>45678</v>
      </c>
      <c r="K300" s="158" t="s">
        <v>5347</v>
      </c>
      <c r="L300" s="149" t="s">
        <v>5347</v>
      </c>
      <c r="M300" s="158">
        <v>45680</v>
      </c>
      <c r="N300" s="159">
        <v>0</v>
      </c>
      <c r="O300" s="159">
        <v>0</v>
      </c>
      <c r="P300" s="149" t="s">
        <v>5347</v>
      </c>
      <c r="Q300" s="160">
        <v>1</v>
      </c>
      <c r="R300" s="160">
        <v>1</v>
      </c>
      <c r="S300" s="160">
        <v>1</v>
      </c>
      <c r="T300" s="160">
        <v>0</v>
      </c>
      <c r="U300" s="161">
        <v>0</v>
      </c>
      <c r="V300" s="161">
        <v>0</v>
      </c>
      <c r="W300" s="149" t="s">
        <v>19</v>
      </c>
      <c r="X300" s="149" t="s">
        <v>5348</v>
      </c>
      <c r="Y300" s="149" t="s">
        <v>5347</v>
      </c>
      <c r="Z300" s="149" t="s">
        <v>386</v>
      </c>
      <c r="AA300" s="149" t="s">
        <v>5347</v>
      </c>
      <c r="AB300" s="149" t="s">
        <v>4284</v>
      </c>
      <c r="AC300" s="149" t="s">
        <v>5347</v>
      </c>
      <c r="AD300" s="159">
        <v>0</v>
      </c>
      <c r="AE300" s="185">
        <v>0</v>
      </c>
      <c r="AG300" t="s">
        <v>951</v>
      </c>
      <c r="AH300" s="46">
        <f t="shared" si="76"/>
        <v>2</v>
      </c>
      <c r="AI300" s="46" t="str">
        <f t="shared" si="77"/>
        <v>-</v>
      </c>
      <c r="AJ300" s="12"/>
      <c r="AK300" s="41" t="str">
        <f t="shared" si="78"/>
        <v>YES</v>
      </c>
      <c r="AL300" s="38">
        <f t="shared" si="79"/>
        <v>1</v>
      </c>
      <c r="AM300" s="26" t="str">
        <f t="shared" si="80"/>
        <v/>
      </c>
      <c r="AN300" s="89" t="str">
        <f t="shared" si="81"/>
        <v/>
      </c>
      <c r="AO300" s="35">
        <f t="shared" si="82"/>
        <v>0</v>
      </c>
      <c r="AP300" s="26" t="str">
        <f t="shared" si="83"/>
        <v>X</v>
      </c>
      <c r="AQ300" s="28">
        <f t="shared" si="93"/>
        <v>1</v>
      </c>
      <c r="AR300" s="25" t="str">
        <f t="shared" si="84"/>
        <v/>
      </c>
      <c r="AS300" s="25" t="str">
        <f t="shared" si="85"/>
        <v/>
      </c>
      <c r="AT300" s="25" t="str">
        <f t="shared" si="86"/>
        <v/>
      </c>
      <c r="AU300" s="25" t="str">
        <f t="shared" si="87"/>
        <v/>
      </c>
      <c r="AV300" s="25">
        <f t="shared" si="88"/>
        <v>1</v>
      </c>
      <c r="AW300" s="65">
        <f t="shared" si="94"/>
        <v>0</v>
      </c>
      <c r="AX300" s="23"/>
      <c r="AY300" s="24">
        <f t="shared" ca="1" si="89"/>
        <v>-455</v>
      </c>
      <c r="AZ300" s="66">
        <f t="shared" ca="1" si="90"/>
        <v>0</v>
      </c>
      <c r="BA300" s="24" t="str">
        <f t="shared" ca="1" si="91"/>
        <v/>
      </c>
      <c r="BB300" s="87" t="str">
        <f t="shared" si="92"/>
        <v/>
      </c>
    </row>
    <row r="301" spans="1:54" ht="15" x14ac:dyDescent="0.2">
      <c r="A301" s="7">
        <v>300</v>
      </c>
      <c r="B301" s="149" t="s">
        <v>4028</v>
      </c>
      <c r="C301" s="149" t="s">
        <v>4029</v>
      </c>
      <c r="D301" s="149" t="s">
        <v>4285</v>
      </c>
      <c r="E301" s="149" t="s">
        <v>325</v>
      </c>
      <c r="F301" s="158">
        <v>45679</v>
      </c>
      <c r="G301" s="149" t="s">
        <v>5347</v>
      </c>
      <c r="H301" s="149" t="s">
        <v>4303</v>
      </c>
      <c r="I301" s="149" t="s">
        <v>69</v>
      </c>
      <c r="J301" s="158">
        <v>45686</v>
      </c>
      <c r="K301" s="158">
        <v>45687</v>
      </c>
      <c r="L301" s="149" t="s">
        <v>5347</v>
      </c>
      <c r="M301" s="158">
        <v>45698</v>
      </c>
      <c r="N301" s="159">
        <v>30</v>
      </c>
      <c r="O301" s="159">
        <v>8</v>
      </c>
      <c r="P301" s="149" t="s">
        <v>16</v>
      </c>
      <c r="Q301" s="160">
        <v>1</v>
      </c>
      <c r="R301" s="160">
        <v>1</v>
      </c>
      <c r="S301" s="160">
        <v>1</v>
      </c>
      <c r="T301" s="160">
        <v>0</v>
      </c>
      <c r="U301" s="161">
        <v>0</v>
      </c>
      <c r="V301" s="161">
        <v>0</v>
      </c>
      <c r="W301" s="149" t="s">
        <v>19</v>
      </c>
      <c r="X301" s="149" t="s">
        <v>5348</v>
      </c>
      <c r="Y301" s="149" t="s">
        <v>5347</v>
      </c>
      <c r="Z301" s="149" t="s">
        <v>4085</v>
      </c>
      <c r="AA301" s="149" t="s">
        <v>748</v>
      </c>
      <c r="AB301" s="149" t="s">
        <v>4028</v>
      </c>
      <c r="AC301" s="149" t="s">
        <v>5347</v>
      </c>
      <c r="AD301" s="159">
        <v>0</v>
      </c>
      <c r="AE301" s="185">
        <v>0</v>
      </c>
      <c r="AG301" t="s">
        <v>960</v>
      </c>
      <c r="AH301" s="46">
        <f t="shared" si="76"/>
        <v>12</v>
      </c>
      <c r="AI301" s="46" t="str">
        <f t="shared" si="77"/>
        <v>-</v>
      </c>
      <c r="AJ301" s="12"/>
      <c r="AK301" s="41" t="str">
        <f t="shared" si="78"/>
        <v>YES</v>
      </c>
      <c r="AL301" s="38">
        <f t="shared" si="79"/>
        <v>1</v>
      </c>
      <c r="AM301" s="26" t="str">
        <f t="shared" si="80"/>
        <v/>
      </c>
      <c r="AN301" s="89" t="str">
        <f t="shared" si="81"/>
        <v/>
      </c>
      <c r="AO301" s="35">
        <f t="shared" si="82"/>
        <v>0</v>
      </c>
      <c r="AP301" s="26" t="str">
        <f t="shared" si="83"/>
        <v>X</v>
      </c>
      <c r="AQ301" s="28">
        <f t="shared" si="93"/>
        <v>1</v>
      </c>
      <c r="AR301" s="25" t="str">
        <f t="shared" si="84"/>
        <v/>
      </c>
      <c r="AS301" s="25" t="str">
        <f t="shared" si="85"/>
        <v/>
      </c>
      <c r="AT301" s="25" t="str">
        <f t="shared" si="86"/>
        <v/>
      </c>
      <c r="AU301" s="25" t="str">
        <f t="shared" si="87"/>
        <v/>
      </c>
      <c r="AV301" s="25">
        <f t="shared" si="88"/>
        <v>1</v>
      </c>
      <c r="AW301" s="65">
        <f t="shared" si="94"/>
        <v>0</v>
      </c>
      <c r="AX301" s="23"/>
      <c r="AY301" s="24">
        <f t="shared" ca="1" si="89"/>
        <v>-437</v>
      </c>
      <c r="AZ301" s="66">
        <f t="shared" ca="1" si="90"/>
        <v>0</v>
      </c>
      <c r="BA301" s="24" t="str">
        <f t="shared" ca="1" si="91"/>
        <v/>
      </c>
      <c r="BB301" s="87" t="str">
        <f t="shared" si="92"/>
        <v/>
      </c>
    </row>
    <row r="302" spans="1:54" ht="15" x14ac:dyDescent="0.2">
      <c r="A302" s="7">
        <v>301</v>
      </c>
      <c r="B302" s="149" t="s">
        <v>4028</v>
      </c>
      <c r="C302" s="149" t="s">
        <v>4029</v>
      </c>
      <c r="D302" s="149" t="s">
        <v>4285</v>
      </c>
      <c r="E302" s="149" t="s">
        <v>326</v>
      </c>
      <c r="F302" s="158">
        <v>45679</v>
      </c>
      <c r="G302" s="149" t="s">
        <v>5347</v>
      </c>
      <c r="H302" s="149" t="s">
        <v>4303</v>
      </c>
      <c r="I302" s="149" t="s">
        <v>79</v>
      </c>
      <c r="J302" s="158">
        <v>45686</v>
      </c>
      <c r="K302" s="158">
        <v>45687</v>
      </c>
      <c r="L302" s="149" t="s">
        <v>5347</v>
      </c>
      <c r="M302" s="158">
        <v>45698</v>
      </c>
      <c r="N302" s="159">
        <v>30</v>
      </c>
      <c r="O302" s="159">
        <v>8</v>
      </c>
      <c r="P302" s="149" t="s">
        <v>16</v>
      </c>
      <c r="Q302" s="160">
        <v>1</v>
      </c>
      <c r="R302" s="160">
        <v>1</v>
      </c>
      <c r="S302" s="160">
        <v>1</v>
      </c>
      <c r="T302" s="160">
        <v>0</v>
      </c>
      <c r="U302" s="161">
        <v>0</v>
      </c>
      <c r="V302" s="161">
        <v>0</v>
      </c>
      <c r="W302" s="149" t="s">
        <v>19</v>
      </c>
      <c r="X302" s="149" t="s">
        <v>5348</v>
      </c>
      <c r="Y302" s="149" t="s">
        <v>5347</v>
      </c>
      <c r="Z302" s="149" t="s">
        <v>4085</v>
      </c>
      <c r="AA302" s="149" t="s">
        <v>748</v>
      </c>
      <c r="AB302" s="149" t="s">
        <v>4028</v>
      </c>
      <c r="AC302" s="149" t="s">
        <v>5347</v>
      </c>
      <c r="AD302" s="159">
        <v>0</v>
      </c>
      <c r="AE302" s="185">
        <v>0</v>
      </c>
      <c r="AG302" t="s">
        <v>960</v>
      </c>
      <c r="AH302" s="46">
        <f t="shared" si="76"/>
        <v>12</v>
      </c>
      <c r="AI302" s="46" t="str">
        <f t="shared" si="77"/>
        <v>-</v>
      </c>
      <c r="AJ302" s="12"/>
      <c r="AK302" s="41" t="str">
        <f t="shared" si="78"/>
        <v>YES</v>
      </c>
      <c r="AL302" s="38">
        <f t="shared" si="79"/>
        <v>1</v>
      </c>
      <c r="AM302" s="26" t="str">
        <f t="shared" si="80"/>
        <v/>
      </c>
      <c r="AN302" s="89" t="str">
        <f t="shared" si="81"/>
        <v/>
      </c>
      <c r="AO302" s="35">
        <f t="shared" si="82"/>
        <v>0</v>
      </c>
      <c r="AP302" s="26" t="str">
        <f t="shared" si="83"/>
        <v>X</v>
      </c>
      <c r="AQ302" s="28">
        <f t="shared" si="93"/>
        <v>1</v>
      </c>
      <c r="AR302" s="25" t="str">
        <f t="shared" si="84"/>
        <v/>
      </c>
      <c r="AS302" s="25" t="str">
        <f t="shared" si="85"/>
        <v/>
      </c>
      <c r="AT302" s="25" t="str">
        <f t="shared" si="86"/>
        <v/>
      </c>
      <c r="AU302" s="25" t="str">
        <f t="shared" si="87"/>
        <v/>
      </c>
      <c r="AV302" s="25">
        <f t="shared" si="88"/>
        <v>1</v>
      </c>
      <c r="AW302" s="65">
        <f t="shared" si="94"/>
        <v>0</v>
      </c>
      <c r="AX302" s="23"/>
      <c r="AY302" s="24">
        <f t="shared" ca="1" si="89"/>
        <v>-437</v>
      </c>
      <c r="AZ302" s="66">
        <f t="shared" ca="1" si="90"/>
        <v>0</v>
      </c>
      <c r="BA302" s="24" t="str">
        <f t="shared" ca="1" si="91"/>
        <v/>
      </c>
      <c r="BB302" s="87" t="str">
        <f t="shared" si="92"/>
        <v/>
      </c>
    </row>
    <row r="303" spans="1:54" ht="15" x14ac:dyDescent="0.2">
      <c r="A303" s="7">
        <v>302</v>
      </c>
      <c r="B303" s="149" t="s">
        <v>4028</v>
      </c>
      <c r="C303" s="149" t="s">
        <v>4029</v>
      </c>
      <c r="D303" s="149" t="s">
        <v>4285</v>
      </c>
      <c r="E303" s="149" t="s">
        <v>329</v>
      </c>
      <c r="F303" s="158">
        <v>45679</v>
      </c>
      <c r="G303" s="149" t="s">
        <v>5347</v>
      </c>
      <c r="H303" s="149" t="s">
        <v>4303</v>
      </c>
      <c r="I303" s="149" t="s">
        <v>38</v>
      </c>
      <c r="J303" s="158">
        <v>45686</v>
      </c>
      <c r="K303" s="158">
        <v>45687</v>
      </c>
      <c r="L303" s="149" t="s">
        <v>5347</v>
      </c>
      <c r="M303" s="158">
        <v>45698</v>
      </c>
      <c r="N303" s="159">
        <v>30</v>
      </c>
      <c r="O303" s="159">
        <v>8</v>
      </c>
      <c r="P303" s="149" t="s">
        <v>16</v>
      </c>
      <c r="Q303" s="160">
        <v>1</v>
      </c>
      <c r="R303" s="160">
        <v>1</v>
      </c>
      <c r="S303" s="160">
        <v>1</v>
      </c>
      <c r="T303" s="160">
        <v>0</v>
      </c>
      <c r="U303" s="161">
        <v>0</v>
      </c>
      <c r="V303" s="161">
        <v>0</v>
      </c>
      <c r="W303" s="149" t="s">
        <v>19</v>
      </c>
      <c r="X303" s="149" t="s">
        <v>5348</v>
      </c>
      <c r="Y303" s="149" t="s">
        <v>5347</v>
      </c>
      <c r="Z303" s="149" t="s">
        <v>4085</v>
      </c>
      <c r="AA303" s="149" t="s">
        <v>748</v>
      </c>
      <c r="AB303" s="149" t="s">
        <v>4028</v>
      </c>
      <c r="AC303" s="149" t="s">
        <v>5347</v>
      </c>
      <c r="AD303" s="159">
        <v>0</v>
      </c>
      <c r="AE303" s="185">
        <v>0</v>
      </c>
      <c r="AG303" t="s">
        <v>960</v>
      </c>
      <c r="AH303" s="46">
        <f t="shared" si="76"/>
        <v>12</v>
      </c>
      <c r="AI303" s="46" t="str">
        <f t="shared" si="77"/>
        <v>-</v>
      </c>
      <c r="AJ303" s="12"/>
      <c r="AK303" s="41" t="str">
        <f t="shared" si="78"/>
        <v>YES</v>
      </c>
      <c r="AL303" s="38">
        <f t="shared" si="79"/>
        <v>1</v>
      </c>
      <c r="AM303" s="26" t="str">
        <f t="shared" si="80"/>
        <v/>
      </c>
      <c r="AN303" s="89" t="str">
        <f t="shared" si="81"/>
        <v/>
      </c>
      <c r="AO303" s="35">
        <f t="shared" si="82"/>
        <v>0</v>
      </c>
      <c r="AP303" s="26" t="str">
        <f t="shared" si="83"/>
        <v>X</v>
      </c>
      <c r="AQ303" s="28">
        <f t="shared" si="93"/>
        <v>1</v>
      </c>
      <c r="AR303" s="25" t="str">
        <f t="shared" si="84"/>
        <v/>
      </c>
      <c r="AS303" s="25" t="str">
        <f t="shared" si="85"/>
        <v/>
      </c>
      <c r="AT303" s="25" t="str">
        <f t="shared" si="86"/>
        <v/>
      </c>
      <c r="AU303" s="25" t="str">
        <f t="shared" si="87"/>
        <v/>
      </c>
      <c r="AV303" s="25">
        <f t="shared" si="88"/>
        <v>1</v>
      </c>
      <c r="AW303" s="65">
        <f t="shared" si="94"/>
        <v>0</v>
      </c>
      <c r="AX303" s="23"/>
      <c r="AY303" s="24">
        <f t="shared" ca="1" si="89"/>
        <v>-437</v>
      </c>
      <c r="AZ303" s="66">
        <f t="shared" ca="1" si="90"/>
        <v>0</v>
      </c>
      <c r="BA303" s="24" t="str">
        <f t="shared" ca="1" si="91"/>
        <v/>
      </c>
      <c r="BB303" s="87" t="str">
        <f t="shared" si="92"/>
        <v/>
      </c>
    </row>
    <row r="304" spans="1:54" ht="15" x14ac:dyDescent="0.2">
      <c r="A304" s="7">
        <v>303</v>
      </c>
      <c r="B304" s="149" t="s">
        <v>4028</v>
      </c>
      <c r="C304" s="149" t="s">
        <v>4029</v>
      </c>
      <c r="D304" s="149" t="s">
        <v>4285</v>
      </c>
      <c r="E304" s="149" t="s">
        <v>327</v>
      </c>
      <c r="F304" s="158">
        <v>45679</v>
      </c>
      <c r="G304" s="149" t="s">
        <v>5347</v>
      </c>
      <c r="H304" s="149" t="s">
        <v>4303</v>
      </c>
      <c r="I304" s="149" t="s">
        <v>57</v>
      </c>
      <c r="J304" s="158">
        <v>45686</v>
      </c>
      <c r="K304" s="158">
        <v>45687</v>
      </c>
      <c r="L304" s="149" t="s">
        <v>5347</v>
      </c>
      <c r="M304" s="158">
        <v>45698</v>
      </c>
      <c r="N304" s="159">
        <v>30</v>
      </c>
      <c r="O304" s="159">
        <v>8</v>
      </c>
      <c r="P304" s="149" t="s">
        <v>16</v>
      </c>
      <c r="Q304" s="160">
        <v>1</v>
      </c>
      <c r="R304" s="160">
        <v>1</v>
      </c>
      <c r="S304" s="160">
        <v>1</v>
      </c>
      <c r="T304" s="160">
        <v>0</v>
      </c>
      <c r="U304" s="161">
        <v>0</v>
      </c>
      <c r="V304" s="161">
        <v>0</v>
      </c>
      <c r="W304" s="149" t="s">
        <v>19</v>
      </c>
      <c r="X304" s="149" t="s">
        <v>5348</v>
      </c>
      <c r="Y304" s="149" t="s">
        <v>5347</v>
      </c>
      <c r="Z304" s="149" t="s">
        <v>4085</v>
      </c>
      <c r="AA304" s="149" t="s">
        <v>748</v>
      </c>
      <c r="AB304" s="149" t="s">
        <v>4028</v>
      </c>
      <c r="AC304" s="149" t="s">
        <v>5347</v>
      </c>
      <c r="AD304" s="159">
        <v>0</v>
      </c>
      <c r="AE304" s="185">
        <v>0</v>
      </c>
      <c r="AG304" t="s">
        <v>960</v>
      </c>
      <c r="AH304" s="46">
        <f t="shared" si="76"/>
        <v>12</v>
      </c>
      <c r="AI304" s="46" t="str">
        <f t="shared" si="77"/>
        <v>-</v>
      </c>
      <c r="AJ304" s="12"/>
      <c r="AK304" s="41" t="str">
        <f t="shared" si="78"/>
        <v>YES</v>
      </c>
      <c r="AL304" s="38">
        <f t="shared" si="79"/>
        <v>1</v>
      </c>
      <c r="AM304" s="26" t="str">
        <f t="shared" si="80"/>
        <v/>
      </c>
      <c r="AN304" s="89" t="str">
        <f t="shared" si="81"/>
        <v/>
      </c>
      <c r="AO304" s="35">
        <f t="shared" si="82"/>
        <v>0</v>
      </c>
      <c r="AP304" s="26" t="str">
        <f t="shared" si="83"/>
        <v>X</v>
      </c>
      <c r="AQ304" s="28">
        <f t="shared" si="93"/>
        <v>1</v>
      </c>
      <c r="AR304" s="25" t="str">
        <f t="shared" si="84"/>
        <v/>
      </c>
      <c r="AS304" s="25" t="str">
        <f t="shared" si="85"/>
        <v/>
      </c>
      <c r="AT304" s="25" t="str">
        <f t="shared" si="86"/>
        <v/>
      </c>
      <c r="AU304" s="25" t="str">
        <f t="shared" si="87"/>
        <v/>
      </c>
      <c r="AV304" s="25">
        <f t="shared" si="88"/>
        <v>1</v>
      </c>
      <c r="AW304" s="65">
        <f t="shared" si="94"/>
        <v>0</v>
      </c>
      <c r="AX304" s="23"/>
      <c r="AY304" s="24">
        <f t="shared" ca="1" si="89"/>
        <v>-437</v>
      </c>
      <c r="AZ304" s="66">
        <f t="shared" ca="1" si="90"/>
        <v>0</v>
      </c>
      <c r="BA304" s="24" t="str">
        <f t="shared" ca="1" si="91"/>
        <v/>
      </c>
      <c r="BB304" s="87" t="str">
        <f t="shared" si="92"/>
        <v/>
      </c>
    </row>
    <row r="305" spans="1:54" ht="15" x14ac:dyDescent="0.2">
      <c r="A305" s="7">
        <v>304</v>
      </c>
      <c r="B305" s="149" t="s">
        <v>3519</v>
      </c>
      <c r="C305" s="149" t="s">
        <v>3520</v>
      </c>
      <c r="D305" s="149" t="s">
        <v>4304</v>
      </c>
      <c r="E305" s="149" t="s">
        <v>325</v>
      </c>
      <c r="F305" s="158">
        <v>45680</v>
      </c>
      <c r="G305" s="149" t="s">
        <v>5347</v>
      </c>
      <c r="H305" s="149" t="s">
        <v>4305</v>
      </c>
      <c r="I305" s="149" t="s">
        <v>216</v>
      </c>
      <c r="J305" s="158">
        <v>45679</v>
      </c>
      <c r="K305" s="158" t="s">
        <v>5347</v>
      </c>
      <c r="L305" s="149" t="s">
        <v>5347</v>
      </c>
      <c r="M305" s="158">
        <v>45681</v>
      </c>
      <c r="N305" s="159">
        <v>0</v>
      </c>
      <c r="O305" s="159">
        <v>0</v>
      </c>
      <c r="P305" s="149" t="s">
        <v>5347</v>
      </c>
      <c r="Q305" s="160">
        <v>250</v>
      </c>
      <c r="R305" s="160">
        <v>250</v>
      </c>
      <c r="S305" s="160">
        <v>250</v>
      </c>
      <c r="T305" s="160">
        <v>0</v>
      </c>
      <c r="U305" s="161">
        <v>0</v>
      </c>
      <c r="V305" s="161">
        <v>0</v>
      </c>
      <c r="W305" s="149" t="s">
        <v>19</v>
      </c>
      <c r="X305" s="149" t="s">
        <v>5348</v>
      </c>
      <c r="Y305" s="149" t="s">
        <v>5347</v>
      </c>
      <c r="Z305" s="149" t="s">
        <v>386</v>
      </c>
      <c r="AA305" s="149" t="s">
        <v>5347</v>
      </c>
      <c r="AB305" s="149" t="s">
        <v>3524</v>
      </c>
      <c r="AC305" s="149" t="s">
        <v>5347</v>
      </c>
      <c r="AD305" s="159">
        <v>0</v>
      </c>
      <c r="AE305" s="185">
        <v>0</v>
      </c>
      <c r="AG305" t="s">
        <v>2543</v>
      </c>
      <c r="AH305" s="46">
        <f t="shared" si="76"/>
        <v>2</v>
      </c>
      <c r="AI305" s="46" t="str">
        <f t="shared" si="77"/>
        <v>-</v>
      </c>
      <c r="AJ305" s="12"/>
      <c r="AK305" s="41" t="str">
        <f t="shared" si="78"/>
        <v>YES</v>
      </c>
      <c r="AL305" s="38">
        <f t="shared" si="79"/>
        <v>250</v>
      </c>
      <c r="AM305" s="26" t="str">
        <f t="shared" si="80"/>
        <v/>
      </c>
      <c r="AN305" s="89" t="str">
        <f t="shared" si="81"/>
        <v/>
      </c>
      <c r="AO305" s="35">
        <f t="shared" si="82"/>
        <v>0</v>
      </c>
      <c r="AP305" s="26" t="str">
        <f t="shared" si="83"/>
        <v>X</v>
      </c>
      <c r="AQ305" s="28">
        <f t="shared" si="93"/>
        <v>1</v>
      </c>
      <c r="AR305" s="25" t="str">
        <f t="shared" si="84"/>
        <v/>
      </c>
      <c r="AS305" s="25" t="str">
        <f t="shared" si="85"/>
        <v/>
      </c>
      <c r="AT305" s="25" t="str">
        <f t="shared" si="86"/>
        <v/>
      </c>
      <c r="AU305" s="25" t="str">
        <f t="shared" si="87"/>
        <v/>
      </c>
      <c r="AV305" s="25">
        <f t="shared" si="88"/>
        <v>1</v>
      </c>
      <c r="AW305" s="65">
        <f t="shared" si="94"/>
        <v>0</v>
      </c>
      <c r="AX305" s="23"/>
      <c r="AY305" s="24">
        <f t="shared" ca="1" si="89"/>
        <v>-454</v>
      </c>
      <c r="AZ305" s="66">
        <f t="shared" ca="1" si="90"/>
        <v>0</v>
      </c>
      <c r="BA305" s="24" t="str">
        <f t="shared" ca="1" si="91"/>
        <v/>
      </c>
      <c r="BB305" s="87" t="str">
        <f t="shared" si="92"/>
        <v/>
      </c>
    </row>
    <row r="306" spans="1:54" ht="15" x14ac:dyDescent="0.2">
      <c r="A306" s="7">
        <v>305</v>
      </c>
      <c r="B306" s="149" t="s">
        <v>4306</v>
      </c>
      <c r="C306" s="149" t="s">
        <v>4307</v>
      </c>
      <c r="D306" s="149" t="s">
        <v>4308</v>
      </c>
      <c r="E306" s="149" t="s">
        <v>325</v>
      </c>
      <c r="F306" s="158">
        <v>45680</v>
      </c>
      <c r="G306" s="149" t="s">
        <v>5347</v>
      </c>
      <c r="H306" s="149" t="s">
        <v>4305</v>
      </c>
      <c r="I306" s="149" t="s">
        <v>222</v>
      </c>
      <c r="J306" s="158">
        <v>45679</v>
      </c>
      <c r="K306" s="158" t="s">
        <v>5347</v>
      </c>
      <c r="L306" s="149" t="s">
        <v>5347</v>
      </c>
      <c r="M306" s="158">
        <v>45681</v>
      </c>
      <c r="N306" s="159">
        <v>0</v>
      </c>
      <c r="O306" s="159">
        <v>0</v>
      </c>
      <c r="P306" s="149" t="s">
        <v>5347</v>
      </c>
      <c r="Q306" s="160">
        <v>2</v>
      </c>
      <c r="R306" s="160">
        <v>2</v>
      </c>
      <c r="S306" s="160">
        <v>2</v>
      </c>
      <c r="T306" s="160">
        <v>0</v>
      </c>
      <c r="U306" s="161">
        <v>0</v>
      </c>
      <c r="V306" s="161">
        <v>0</v>
      </c>
      <c r="W306" s="149" t="s">
        <v>19</v>
      </c>
      <c r="X306" s="149" t="s">
        <v>5348</v>
      </c>
      <c r="Y306" s="149" t="s">
        <v>5347</v>
      </c>
      <c r="Z306" s="149" t="s">
        <v>386</v>
      </c>
      <c r="AA306" s="149" t="s">
        <v>5347</v>
      </c>
      <c r="AB306" s="149" t="s">
        <v>4309</v>
      </c>
      <c r="AC306" s="149" t="s">
        <v>5347</v>
      </c>
      <c r="AD306" s="159">
        <v>0</v>
      </c>
      <c r="AE306" s="185">
        <v>0</v>
      </c>
      <c r="AG306" t="s">
        <v>3706</v>
      </c>
      <c r="AH306" s="46">
        <f t="shared" si="76"/>
        <v>2</v>
      </c>
      <c r="AI306" s="46" t="str">
        <f t="shared" si="77"/>
        <v>-</v>
      </c>
      <c r="AJ306" s="12"/>
      <c r="AK306" s="41" t="str">
        <f t="shared" si="78"/>
        <v>YES</v>
      </c>
      <c r="AL306" s="38">
        <f t="shared" si="79"/>
        <v>2</v>
      </c>
      <c r="AM306" s="26" t="str">
        <f t="shared" si="80"/>
        <v/>
      </c>
      <c r="AN306" s="89" t="str">
        <f t="shared" si="81"/>
        <v/>
      </c>
      <c r="AO306" s="35">
        <f t="shared" si="82"/>
        <v>0</v>
      </c>
      <c r="AP306" s="26" t="str">
        <f t="shared" si="83"/>
        <v>X</v>
      </c>
      <c r="AQ306" s="28">
        <f t="shared" si="93"/>
        <v>1</v>
      </c>
      <c r="AR306" s="25" t="str">
        <f t="shared" si="84"/>
        <v/>
      </c>
      <c r="AS306" s="25" t="str">
        <f t="shared" si="85"/>
        <v/>
      </c>
      <c r="AT306" s="25" t="str">
        <f t="shared" si="86"/>
        <v/>
      </c>
      <c r="AU306" s="25" t="str">
        <f t="shared" si="87"/>
        <v/>
      </c>
      <c r="AV306" s="25">
        <f t="shared" si="88"/>
        <v>1</v>
      </c>
      <c r="AW306" s="65">
        <f t="shared" si="94"/>
        <v>0</v>
      </c>
      <c r="AX306" s="23"/>
      <c r="AY306" s="24">
        <f t="shared" ca="1" si="89"/>
        <v>-454</v>
      </c>
      <c r="AZ306" s="66">
        <f t="shared" ca="1" si="90"/>
        <v>0</v>
      </c>
      <c r="BA306" s="24" t="str">
        <f t="shared" ca="1" si="91"/>
        <v/>
      </c>
      <c r="BB306" s="87" t="str">
        <f t="shared" si="92"/>
        <v/>
      </c>
    </row>
    <row r="307" spans="1:54" ht="15" x14ac:dyDescent="0.2">
      <c r="A307" s="7">
        <v>306</v>
      </c>
      <c r="B307" s="149" t="s">
        <v>4310</v>
      </c>
      <c r="C307" s="149" t="s">
        <v>4311</v>
      </c>
      <c r="D307" s="149" t="s">
        <v>4312</v>
      </c>
      <c r="E307" s="149" t="s">
        <v>325</v>
      </c>
      <c r="F307" s="158">
        <v>45680</v>
      </c>
      <c r="G307" s="149" t="s">
        <v>5347</v>
      </c>
      <c r="H307" s="149" t="s">
        <v>4313</v>
      </c>
      <c r="I307" s="149" t="s">
        <v>18</v>
      </c>
      <c r="J307" s="158">
        <v>45680</v>
      </c>
      <c r="K307" s="158" t="s">
        <v>5347</v>
      </c>
      <c r="L307" s="149" t="s">
        <v>5347</v>
      </c>
      <c r="M307" s="158">
        <v>45681</v>
      </c>
      <c r="N307" s="159">
        <v>0</v>
      </c>
      <c r="O307" s="159">
        <v>0</v>
      </c>
      <c r="P307" s="149" t="s">
        <v>5347</v>
      </c>
      <c r="Q307" s="160">
        <v>10</v>
      </c>
      <c r="R307" s="160">
        <v>10</v>
      </c>
      <c r="S307" s="160">
        <v>10</v>
      </c>
      <c r="T307" s="160">
        <v>0</v>
      </c>
      <c r="U307" s="161">
        <v>0</v>
      </c>
      <c r="V307" s="161">
        <v>0</v>
      </c>
      <c r="W307" s="149" t="s">
        <v>19</v>
      </c>
      <c r="X307" s="149" t="s">
        <v>5348</v>
      </c>
      <c r="Y307" s="149" t="s">
        <v>5347</v>
      </c>
      <c r="Z307" s="149" t="s">
        <v>386</v>
      </c>
      <c r="AA307" s="149" t="s">
        <v>5347</v>
      </c>
      <c r="AB307" s="149" t="s">
        <v>4314</v>
      </c>
      <c r="AC307" s="149" t="s">
        <v>5347</v>
      </c>
      <c r="AD307" s="159">
        <v>0</v>
      </c>
      <c r="AE307" s="185">
        <v>0</v>
      </c>
      <c r="AG307" t="s">
        <v>2999</v>
      </c>
      <c r="AH307" s="46">
        <f t="shared" si="76"/>
        <v>1</v>
      </c>
      <c r="AI307" s="46" t="str">
        <f t="shared" si="77"/>
        <v>-</v>
      </c>
      <c r="AJ307" s="12"/>
      <c r="AK307" s="41" t="str">
        <f t="shared" si="78"/>
        <v>YES</v>
      </c>
      <c r="AL307" s="38">
        <f t="shared" si="79"/>
        <v>10</v>
      </c>
      <c r="AM307" s="26" t="str">
        <f t="shared" si="80"/>
        <v/>
      </c>
      <c r="AN307" s="89" t="str">
        <f t="shared" si="81"/>
        <v/>
      </c>
      <c r="AO307" s="35">
        <f t="shared" si="82"/>
        <v>0</v>
      </c>
      <c r="AP307" s="26" t="str">
        <f t="shared" si="83"/>
        <v>X</v>
      </c>
      <c r="AQ307" s="28">
        <f t="shared" si="93"/>
        <v>1</v>
      </c>
      <c r="AR307" s="25" t="str">
        <f t="shared" si="84"/>
        <v/>
      </c>
      <c r="AS307" s="25" t="str">
        <f t="shared" si="85"/>
        <v/>
      </c>
      <c r="AT307" s="25" t="str">
        <f t="shared" si="86"/>
        <v/>
      </c>
      <c r="AU307" s="25" t="str">
        <f t="shared" si="87"/>
        <v/>
      </c>
      <c r="AV307" s="25">
        <f t="shared" si="88"/>
        <v>1</v>
      </c>
      <c r="AW307" s="65">
        <f t="shared" si="94"/>
        <v>0</v>
      </c>
      <c r="AX307" s="23"/>
      <c r="AY307" s="24">
        <f t="shared" ca="1" si="89"/>
        <v>-454</v>
      </c>
      <c r="AZ307" s="66">
        <f t="shared" ca="1" si="90"/>
        <v>0</v>
      </c>
      <c r="BA307" s="24" t="str">
        <f t="shared" ca="1" si="91"/>
        <v/>
      </c>
      <c r="BB307" s="87" t="str">
        <f t="shared" si="92"/>
        <v/>
      </c>
    </row>
    <row r="308" spans="1:54" ht="15" x14ac:dyDescent="0.2">
      <c r="A308" s="7">
        <v>307</v>
      </c>
      <c r="B308" s="149" t="s">
        <v>4315</v>
      </c>
      <c r="C308" s="149" t="s">
        <v>4316</v>
      </c>
      <c r="D308" s="149" t="s">
        <v>4317</v>
      </c>
      <c r="E308" s="149" t="s">
        <v>325</v>
      </c>
      <c r="F308" s="158">
        <v>45680</v>
      </c>
      <c r="G308" s="149" t="s">
        <v>5347</v>
      </c>
      <c r="H308" s="149" t="s">
        <v>4313</v>
      </c>
      <c r="I308" s="149" t="s">
        <v>24</v>
      </c>
      <c r="J308" s="158">
        <v>45680</v>
      </c>
      <c r="K308" s="158" t="s">
        <v>5347</v>
      </c>
      <c r="L308" s="149" t="s">
        <v>5347</v>
      </c>
      <c r="M308" s="158">
        <v>45681</v>
      </c>
      <c r="N308" s="159">
        <v>0</v>
      </c>
      <c r="O308" s="159">
        <v>0</v>
      </c>
      <c r="P308" s="149" t="s">
        <v>5347</v>
      </c>
      <c r="Q308" s="160">
        <v>1</v>
      </c>
      <c r="R308" s="160">
        <v>1</v>
      </c>
      <c r="S308" s="160">
        <v>1</v>
      </c>
      <c r="T308" s="160">
        <v>0</v>
      </c>
      <c r="U308" s="161">
        <v>0</v>
      </c>
      <c r="V308" s="161">
        <v>0</v>
      </c>
      <c r="W308" s="149" t="s">
        <v>19</v>
      </c>
      <c r="X308" s="149" t="s">
        <v>5348</v>
      </c>
      <c r="Y308" s="149" t="s">
        <v>5347</v>
      </c>
      <c r="Z308" s="149" t="s">
        <v>386</v>
      </c>
      <c r="AA308" s="149" t="s">
        <v>5347</v>
      </c>
      <c r="AB308" s="149" t="s">
        <v>4318</v>
      </c>
      <c r="AC308" s="149" t="s">
        <v>5347</v>
      </c>
      <c r="AD308" s="159">
        <v>0</v>
      </c>
      <c r="AE308" s="185">
        <v>0</v>
      </c>
      <c r="AG308" t="s">
        <v>2543</v>
      </c>
      <c r="AH308" s="46">
        <f t="shared" si="76"/>
        <v>1</v>
      </c>
      <c r="AI308" s="46" t="str">
        <f t="shared" si="77"/>
        <v>-</v>
      </c>
      <c r="AJ308" s="12"/>
      <c r="AK308" s="41" t="str">
        <f t="shared" si="78"/>
        <v>YES</v>
      </c>
      <c r="AL308" s="38">
        <f t="shared" si="79"/>
        <v>1</v>
      </c>
      <c r="AM308" s="26" t="str">
        <f t="shared" si="80"/>
        <v/>
      </c>
      <c r="AN308" s="89" t="str">
        <f t="shared" si="81"/>
        <v/>
      </c>
      <c r="AO308" s="35">
        <f t="shared" si="82"/>
        <v>0</v>
      </c>
      <c r="AP308" s="26" t="str">
        <f t="shared" si="83"/>
        <v>X</v>
      </c>
      <c r="AQ308" s="28">
        <f t="shared" si="93"/>
        <v>1</v>
      </c>
      <c r="AR308" s="25" t="str">
        <f t="shared" si="84"/>
        <v/>
      </c>
      <c r="AS308" s="25" t="str">
        <f t="shared" si="85"/>
        <v/>
      </c>
      <c r="AT308" s="25" t="str">
        <f t="shared" si="86"/>
        <v/>
      </c>
      <c r="AU308" s="25" t="str">
        <f t="shared" si="87"/>
        <v/>
      </c>
      <c r="AV308" s="25">
        <f t="shared" si="88"/>
        <v>1</v>
      </c>
      <c r="AW308" s="65">
        <f t="shared" si="94"/>
        <v>0</v>
      </c>
      <c r="AX308" s="23"/>
      <c r="AY308" s="24">
        <f t="shared" ca="1" si="89"/>
        <v>-454</v>
      </c>
      <c r="AZ308" s="66">
        <f t="shared" ca="1" si="90"/>
        <v>0</v>
      </c>
      <c r="BA308" s="24" t="str">
        <f t="shared" ca="1" si="91"/>
        <v/>
      </c>
      <c r="BB308" s="87" t="str">
        <f t="shared" si="92"/>
        <v/>
      </c>
    </row>
    <row r="309" spans="1:54" ht="15" x14ac:dyDescent="0.2">
      <c r="A309" s="7">
        <v>308</v>
      </c>
      <c r="B309" s="149" t="s">
        <v>3720</v>
      </c>
      <c r="C309" s="149" t="s">
        <v>4319</v>
      </c>
      <c r="D309" s="149" t="s">
        <v>4317</v>
      </c>
      <c r="E309" s="149" t="s">
        <v>326</v>
      </c>
      <c r="F309" s="158">
        <v>45680</v>
      </c>
      <c r="G309" s="149" t="s">
        <v>5347</v>
      </c>
      <c r="H309" s="149" t="s">
        <v>4313</v>
      </c>
      <c r="I309" s="149" t="s">
        <v>27</v>
      </c>
      <c r="J309" s="158">
        <v>45680</v>
      </c>
      <c r="K309" s="158" t="s">
        <v>5347</v>
      </c>
      <c r="L309" s="149" t="s">
        <v>5347</v>
      </c>
      <c r="M309" s="158">
        <v>45681</v>
      </c>
      <c r="N309" s="159">
        <v>0</v>
      </c>
      <c r="O309" s="159">
        <v>0</v>
      </c>
      <c r="P309" s="149" t="s">
        <v>5347</v>
      </c>
      <c r="Q309" s="160">
        <v>1</v>
      </c>
      <c r="R309" s="160">
        <v>1</v>
      </c>
      <c r="S309" s="160">
        <v>1</v>
      </c>
      <c r="T309" s="160">
        <v>0</v>
      </c>
      <c r="U309" s="161">
        <v>0</v>
      </c>
      <c r="V309" s="161">
        <v>0</v>
      </c>
      <c r="W309" s="149" t="s">
        <v>19</v>
      </c>
      <c r="X309" s="149" t="s">
        <v>5348</v>
      </c>
      <c r="Y309" s="149" t="s">
        <v>5347</v>
      </c>
      <c r="Z309" s="149" t="s">
        <v>386</v>
      </c>
      <c r="AA309" s="149" t="s">
        <v>5347</v>
      </c>
      <c r="AB309" s="149" t="s">
        <v>4320</v>
      </c>
      <c r="AC309" s="149" t="s">
        <v>5347</v>
      </c>
      <c r="AD309" s="159">
        <v>0</v>
      </c>
      <c r="AE309" s="185">
        <v>0</v>
      </c>
      <c r="AG309" t="s">
        <v>2543</v>
      </c>
      <c r="AH309" s="46">
        <f t="shared" si="76"/>
        <v>1</v>
      </c>
      <c r="AI309" s="46" t="str">
        <f t="shared" si="77"/>
        <v>-</v>
      </c>
      <c r="AJ309" s="12"/>
      <c r="AK309" s="41" t="str">
        <f t="shared" si="78"/>
        <v>YES</v>
      </c>
      <c r="AL309" s="38">
        <f t="shared" si="79"/>
        <v>1</v>
      </c>
      <c r="AM309" s="26" t="str">
        <f t="shared" si="80"/>
        <v/>
      </c>
      <c r="AN309" s="89" t="str">
        <f t="shared" si="81"/>
        <v/>
      </c>
      <c r="AO309" s="35">
        <f t="shared" si="82"/>
        <v>0</v>
      </c>
      <c r="AP309" s="26" t="str">
        <f t="shared" si="83"/>
        <v>X</v>
      </c>
      <c r="AQ309" s="28">
        <f t="shared" si="93"/>
        <v>1</v>
      </c>
      <c r="AR309" s="25" t="str">
        <f t="shared" si="84"/>
        <v/>
      </c>
      <c r="AS309" s="25" t="str">
        <f t="shared" si="85"/>
        <v/>
      </c>
      <c r="AT309" s="25" t="str">
        <f t="shared" si="86"/>
        <v/>
      </c>
      <c r="AU309" s="25" t="str">
        <f t="shared" si="87"/>
        <v/>
      </c>
      <c r="AV309" s="25">
        <f t="shared" si="88"/>
        <v>1</v>
      </c>
      <c r="AW309" s="65">
        <f t="shared" si="94"/>
        <v>0</v>
      </c>
      <c r="AX309" s="23"/>
      <c r="AY309" s="24">
        <f t="shared" ca="1" si="89"/>
        <v>-454</v>
      </c>
      <c r="AZ309" s="66">
        <f t="shared" ca="1" si="90"/>
        <v>0</v>
      </c>
      <c r="BA309" s="24" t="str">
        <f t="shared" ca="1" si="91"/>
        <v/>
      </c>
      <c r="BB309" s="87" t="str">
        <f t="shared" si="92"/>
        <v/>
      </c>
    </row>
    <row r="310" spans="1:54" ht="15" x14ac:dyDescent="0.2">
      <c r="A310" s="7">
        <v>309</v>
      </c>
      <c r="B310" s="149" t="s">
        <v>3720</v>
      </c>
      <c r="C310" s="149" t="s">
        <v>4319</v>
      </c>
      <c r="D310" s="149" t="s">
        <v>4317</v>
      </c>
      <c r="E310" s="149" t="s">
        <v>329</v>
      </c>
      <c r="F310" s="158">
        <v>45680</v>
      </c>
      <c r="G310" s="149" t="s">
        <v>5347</v>
      </c>
      <c r="H310" s="149" t="s">
        <v>4313</v>
      </c>
      <c r="I310" s="149" t="s">
        <v>28</v>
      </c>
      <c r="J310" s="158">
        <v>45680</v>
      </c>
      <c r="K310" s="158" t="s">
        <v>5347</v>
      </c>
      <c r="L310" s="149" t="s">
        <v>5347</v>
      </c>
      <c r="M310" s="158">
        <v>45681</v>
      </c>
      <c r="N310" s="159">
        <v>0</v>
      </c>
      <c r="O310" s="159">
        <v>0</v>
      </c>
      <c r="P310" s="149" t="s">
        <v>5347</v>
      </c>
      <c r="Q310" s="160">
        <v>20</v>
      </c>
      <c r="R310" s="160">
        <v>20</v>
      </c>
      <c r="S310" s="160">
        <v>20</v>
      </c>
      <c r="T310" s="160">
        <v>0</v>
      </c>
      <c r="U310" s="161">
        <v>0</v>
      </c>
      <c r="V310" s="161">
        <v>0</v>
      </c>
      <c r="W310" s="149" t="s">
        <v>19</v>
      </c>
      <c r="X310" s="149" t="s">
        <v>5348</v>
      </c>
      <c r="Y310" s="149" t="s">
        <v>5347</v>
      </c>
      <c r="Z310" s="149" t="s">
        <v>386</v>
      </c>
      <c r="AA310" s="149" t="s">
        <v>5347</v>
      </c>
      <c r="AB310" s="149" t="s">
        <v>4321</v>
      </c>
      <c r="AC310" s="149" t="s">
        <v>5347</v>
      </c>
      <c r="AD310" s="159">
        <v>0</v>
      </c>
      <c r="AE310" s="185">
        <v>0</v>
      </c>
      <c r="AG310" t="s">
        <v>2543</v>
      </c>
      <c r="AH310" s="46">
        <f t="shared" si="76"/>
        <v>1</v>
      </c>
      <c r="AI310" s="46" t="str">
        <f t="shared" si="77"/>
        <v>-</v>
      </c>
      <c r="AJ310" s="12"/>
      <c r="AK310" s="41" t="str">
        <f t="shared" si="78"/>
        <v>YES</v>
      </c>
      <c r="AL310" s="38">
        <f t="shared" si="79"/>
        <v>20</v>
      </c>
      <c r="AM310" s="26" t="str">
        <f t="shared" si="80"/>
        <v/>
      </c>
      <c r="AN310" s="89" t="str">
        <f t="shared" si="81"/>
        <v/>
      </c>
      <c r="AO310" s="35">
        <f t="shared" si="82"/>
        <v>0</v>
      </c>
      <c r="AP310" s="26" t="str">
        <f t="shared" si="83"/>
        <v>X</v>
      </c>
      <c r="AQ310" s="28">
        <f t="shared" si="93"/>
        <v>1</v>
      </c>
      <c r="AR310" s="25" t="str">
        <f t="shared" si="84"/>
        <v/>
      </c>
      <c r="AS310" s="25" t="str">
        <f t="shared" si="85"/>
        <v/>
      </c>
      <c r="AT310" s="25" t="str">
        <f t="shared" si="86"/>
        <v/>
      </c>
      <c r="AU310" s="25" t="str">
        <f t="shared" si="87"/>
        <v/>
      </c>
      <c r="AV310" s="25">
        <f t="shared" si="88"/>
        <v>1</v>
      </c>
      <c r="AW310" s="65">
        <f t="shared" si="94"/>
        <v>0</v>
      </c>
      <c r="AX310" s="23"/>
      <c r="AY310" s="24">
        <f t="shared" ca="1" si="89"/>
        <v>-454</v>
      </c>
      <c r="AZ310" s="66">
        <f t="shared" ca="1" si="90"/>
        <v>0</v>
      </c>
      <c r="BA310" s="24" t="str">
        <f t="shared" ca="1" si="91"/>
        <v/>
      </c>
      <c r="BB310" s="87" t="str">
        <f t="shared" si="92"/>
        <v/>
      </c>
    </row>
    <row r="311" spans="1:54" ht="15" x14ac:dyDescent="0.2">
      <c r="A311" s="7">
        <v>310</v>
      </c>
      <c r="B311" s="149" t="s">
        <v>4322</v>
      </c>
      <c r="C311" s="149" t="s">
        <v>4323</v>
      </c>
      <c r="D311" s="149" t="s">
        <v>4317</v>
      </c>
      <c r="E311" s="149" t="s">
        <v>327</v>
      </c>
      <c r="F311" s="158">
        <v>45680</v>
      </c>
      <c r="G311" s="149" t="s">
        <v>5347</v>
      </c>
      <c r="H311" s="149" t="s">
        <v>4313</v>
      </c>
      <c r="I311" s="149" t="s">
        <v>73</v>
      </c>
      <c r="J311" s="158">
        <v>45680</v>
      </c>
      <c r="K311" s="158" t="s">
        <v>5347</v>
      </c>
      <c r="L311" s="149" t="s">
        <v>5347</v>
      </c>
      <c r="M311" s="158">
        <v>45681</v>
      </c>
      <c r="N311" s="159">
        <v>0</v>
      </c>
      <c r="O311" s="159">
        <v>0</v>
      </c>
      <c r="P311" s="149" t="s">
        <v>5347</v>
      </c>
      <c r="Q311" s="160">
        <v>1</v>
      </c>
      <c r="R311" s="160">
        <v>1</v>
      </c>
      <c r="S311" s="160">
        <v>1</v>
      </c>
      <c r="T311" s="160">
        <v>0</v>
      </c>
      <c r="U311" s="161">
        <v>0</v>
      </c>
      <c r="V311" s="161">
        <v>0</v>
      </c>
      <c r="W311" s="149" t="s">
        <v>19</v>
      </c>
      <c r="X311" s="149" t="s">
        <v>5348</v>
      </c>
      <c r="Y311" s="149" t="s">
        <v>5347</v>
      </c>
      <c r="Z311" s="149" t="s">
        <v>386</v>
      </c>
      <c r="AA311" s="149" t="s">
        <v>5347</v>
      </c>
      <c r="AB311" s="149" t="s">
        <v>4324</v>
      </c>
      <c r="AC311" s="149" t="s">
        <v>5347</v>
      </c>
      <c r="AD311" s="159">
        <v>0</v>
      </c>
      <c r="AE311" s="185">
        <v>0</v>
      </c>
      <c r="AG311" t="s">
        <v>2543</v>
      </c>
      <c r="AH311" s="46">
        <f t="shared" si="76"/>
        <v>1</v>
      </c>
      <c r="AI311" s="46" t="str">
        <f t="shared" si="77"/>
        <v>-</v>
      </c>
      <c r="AJ311" s="12"/>
      <c r="AK311" s="41" t="str">
        <f t="shared" si="78"/>
        <v>YES</v>
      </c>
      <c r="AL311" s="38">
        <f t="shared" si="79"/>
        <v>1</v>
      </c>
      <c r="AM311" s="26" t="str">
        <f t="shared" si="80"/>
        <v/>
      </c>
      <c r="AN311" s="89" t="str">
        <f t="shared" si="81"/>
        <v/>
      </c>
      <c r="AO311" s="35">
        <f t="shared" si="82"/>
        <v>0</v>
      </c>
      <c r="AP311" s="26" t="str">
        <f t="shared" si="83"/>
        <v>X</v>
      </c>
      <c r="AQ311" s="28">
        <f t="shared" si="93"/>
        <v>1</v>
      </c>
      <c r="AR311" s="25" t="str">
        <f t="shared" si="84"/>
        <v/>
      </c>
      <c r="AS311" s="25" t="str">
        <f t="shared" si="85"/>
        <v/>
      </c>
      <c r="AT311" s="25" t="str">
        <f t="shared" si="86"/>
        <v/>
      </c>
      <c r="AU311" s="25" t="str">
        <f t="shared" si="87"/>
        <v/>
      </c>
      <c r="AV311" s="25">
        <f t="shared" si="88"/>
        <v>1</v>
      </c>
      <c r="AW311" s="65">
        <f t="shared" si="94"/>
        <v>0</v>
      </c>
      <c r="AX311" s="23"/>
      <c r="AY311" s="24">
        <f t="shared" ca="1" si="89"/>
        <v>-454</v>
      </c>
      <c r="AZ311" s="66">
        <f t="shared" ca="1" si="90"/>
        <v>0</v>
      </c>
      <c r="BA311" s="24" t="str">
        <f t="shared" ca="1" si="91"/>
        <v/>
      </c>
      <c r="BB311" s="87" t="str">
        <f t="shared" si="92"/>
        <v/>
      </c>
    </row>
    <row r="312" spans="1:54" ht="15" x14ac:dyDescent="0.2">
      <c r="A312" s="7">
        <v>311</v>
      </c>
      <c r="B312" s="149" t="s">
        <v>4018</v>
      </c>
      <c r="C312" s="149" t="s">
        <v>3905</v>
      </c>
      <c r="D312" s="149" t="s">
        <v>4317</v>
      </c>
      <c r="E312" s="149" t="s">
        <v>330</v>
      </c>
      <c r="F312" s="158">
        <v>45680</v>
      </c>
      <c r="G312" s="149" t="s">
        <v>5347</v>
      </c>
      <c r="H312" s="149" t="s">
        <v>4313</v>
      </c>
      <c r="I312" s="149" t="s">
        <v>56</v>
      </c>
      <c r="J312" s="158">
        <v>45680</v>
      </c>
      <c r="K312" s="158" t="s">
        <v>5347</v>
      </c>
      <c r="L312" s="149" t="s">
        <v>5347</v>
      </c>
      <c r="M312" s="158">
        <v>45681</v>
      </c>
      <c r="N312" s="159">
        <v>0</v>
      </c>
      <c r="O312" s="159">
        <v>0</v>
      </c>
      <c r="P312" s="149" t="s">
        <v>5347</v>
      </c>
      <c r="Q312" s="160">
        <v>1</v>
      </c>
      <c r="R312" s="160">
        <v>1</v>
      </c>
      <c r="S312" s="160">
        <v>1</v>
      </c>
      <c r="T312" s="160">
        <v>0</v>
      </c>
      <c r="U312" s="161">
        <v>0</v>
      </c>
      <c r="V312" s="161">
        <v>0</v>
      </c>
      <c r="W312" s="149" t="s">
        <v>19</v>
      </c>
      <c r="X312" s="149" t="s">
        <v>5348</v>
      </c>
      <c r="Y312" s="149" t="s">
        <v>5347</v>
      </c>
      <c r="Z312" s="149" t="s">
        <v>386</v>
      </c>
      <c r="AA312" s="149" t="s">
        <v>5347</v>
      </c>
      <c r="AB312" s="149" t="s">
        <v>4325</v>
      </c>
      <c r="AC312" s="149" t="s">
        <v>5347</v>
      </c>
      <c r="AD312" s="159">
        <v>0</v>
      </c>
      <c r="AE312" s="185">
        <v>0</v>
      </c>
      <c r="AG312" t="s">
        <v>2543</v>
      </c>
      <c r="AH312" s="46">
        <f t="shared" si="76"/>
        <v>1</v>
      </c>
      <c r="AI312" s="46" t="str">
        <f t="shared" si="77"/>
        <v>-</v>
      </c>
      <c r="AJ312" s="12"/>
      <c r="AK312" s="41" t="str">
        <f t="shared" si="78"/>
        <v>YES</v>
      </c>
      <c r="AL312" s="38">
        <f t="shared" si="79"/>
        <v>1</v>
      </c>
      <c r="AM312" s="26" t="str">
        <f t="shared" si="80"/>
        <v/>
      </c>
      <c r="AN312" s="89" t="str">
        <f t="shared" si="81"/>
        <v/>
      </c>
      <c r="AO312" s="35">
        <f t="shared" si="82"/>
        <v>0</v>
      </c>
      <c r="AP312" s="26" t="str">
        <f t="shared" si="83"/>
        <v>X</v>
      </c>
      <c r="AQ312" s="28">
        <f t="shared" si="93"/>
        <v>1</v>
      </c>
      <c r="AR312" s="25" t="str">
        <f t="shared" si="84"/>
        <v/>
      </c>
      <c r="AS312" s="25" t="str">
        <f t="shared" si="85"/>
        <v/>
      </c>
      <c r="AT312" s="25" t="str">
        <f t="shared" si="86"/>
        <v/>
      </c>
      <c r="AU312" s="25" t="str">
        <f t="shared" si="87"/>
        <v/>
      </c>
      <c r="AV312" s="25">
        <f t="shared" si="88"/>
        <v>1</v>
      </c>
      <c r="AW312" s="65">
        <f t="shared" si="94"/>
        <v>0</v>
      </c>
      <c r="AX312" s="23"/>
      <c r="AY312" s="24">
        <f t="shared" ca="1" si="89"/>
        <v>-454</v>
      </c>
      <c r="AZ312" s="66">
        <f t="shared" ca="1" si="90"/>
        <v>0</v>
      </c>
      <c r="BA312" s="24" t="str">
        <f t="shared" ca="1" si="91"/>
        <v/>
      </c>
      <c r="BB312" s="87" t="str">
        <f t="shared" si="92"/>
        <v/>
      </c>
    </row>
    <row r="313" spans="1:54" ht="15" x14ac:dyDescent="0.2">
      <c r="A313" s="7">
        <v>312</v>
      </c>
      <c r="B313" s="149" t="s">
        <v>4326</v>
      </c>
      <c r="C313" s="149" t="s">
        <v>4327</v>
      </c>
      <c r="D313" s="149" t="s">
        <v>4328</v>
      </c>
      <c r="E313" s="149" t="s">
        <v>325</v>
      </c>
      <c r="F313" s="158">
        <v>45681</v>
      </c>
      <c r="G313" s="149" t="s">
        <v>5347</v>
      </c>
      <c r="H313" s="149" t="s">
        <v>4329</v>
      </c>
      <c r="I313" s="149" t="s">
        <v>15</v>
      </c>
      <c r="J313" s="158">
        <v>45686</v>
      </c>
      <c r="K313" s="158">
        <v>45686</v>
      </c>
      <c r="L313" s="149" t="s">
        <v>5347</v>
      </c>
      <c r="M313" s="158">
        <v>45700</v>
      </c>
      <c r="N313" s="159">
        <v>40</v>
      </c>
      <c r="O313" s="159">
        <v>8</v>
      </c>
      <c r="P313" s="149" t="s">
        <v>16</v>
      </c>
      <c r="Q313" s="160">
        <v>1</v>
      </c>
      <c r="R313" s="160">
        <v>1</v>
      </c>
      <c r="S313" s="160">
        <v>1</v>
      </c>
      <c r="T313" s="160">
        <v>0</v>
      </c>
      <c r="U313" s="161">
        <v>1</v>
      </c>
      <c r="V313" s="161">
        <v>0</v>
      </c>
      <c r="W313" s="149" t="s">
        <v>19</v>
      </c>
      <c r="X313" s="149" t="s">
        <v>5348</v>
      </c>
      <c r="Y313" s="149" t="s">
        <v>5347</v>
      </c>
      <c r="Z313" s="149" t="s">
        <v>3773</v>
      </c>
      <c r="AA313" s="149" t="s">
        <v>4330</v>
      </c>
      <c r="AB313" s="149" t="s">
        <v>4331</v>
      </c>
      <c r="AC313" s="149" t="s">
        <v>5347</v>
      </c>
      <c r="AD313" s="159">
        <v>0</v>
      </c>
      <c r="AE313" s="185">
        <v>0</v>
      </c>
      <c r="AG313" t="s">
        <v>951</v>
      </c>
      <c r="AH313" s="46">
        <f t="shared" si="76"/>
        <v>14</v>
      </c>
      <c r="AI313" s="46" t="str">
        <f t="shared" si="77"/>
        <v>-</v>
      </c>
      <c r="AJ313" s="12"/>
      <c r="AK313" s="41" t="str">
        <f t="shared" si="78"/>
        <v>YES</v>
      </c>
      <c r="AL313" s="38">
        <f t="shared" si="79"/>
        <v>1</v>
      </c>
      <c r="AM313" s="26" t="str">
        <f t="shared" si="80"/>
        <v/>
      </c>
      <c r="AN313" s="89" t="str">
        <f t="shared" si="81"/>
        <v/>
      </c>
      <c r="AO313" s="35">
        <f t="shared" si="82"/>
        <v>0</v>
      </c>
      <c r="AP313" s="26" t="str">
        <f t="shared" si="83"/>
        <v>X</v>
      </c>
      <c r="AQ313" s="28">
        <f t="shared" si="93"/>
        <v>1</v>
      </c>
      <c r="AR313" s="25" t="str">
        <f t="shared" si="84"/>
        <v/>
      </c>
      <c r="AS313" s="25" t="str">
        <f t="shared" si="85"/>
        <v/>
      </c>
      <c r="AT313" s="25" t="str">
        <f t="shared" si="86"/>
        <v/>
      </c>
      <c r="AU313" s="25" t="str">
        <f t="shared" si="87"/>
        <v/>
      </c>
      <c r="AV313" s="25">
        <f t="shared" si="88"/>
        <v>1</v>
      </c>
      <c r="AW313" s="65">
        <f t="shared" si="94"/>
        <v>0</v>
      </c>
      <c r="AX313" s="23"/>
      <c r="AY313" s="24">
        <f t="shared" ca="1" si="89"/>
        <v>-435</v>
      </c>
      <c r="AZ313" s="66">
        <f t="shared" ca="1" si="90"/>
        <v>0</v>
      </c>
      <c r="BA313" s="24" t="str">
        <f t="shared" ca="1" si="91"/>
        <v/>
      </c>
      <c r="BB313" s="87" t="str">
        <f t="shared" si="92"/>
        <v/>
      </c>
    </row>
    <row r="314" spans="1:54" ht="15" x14ac:dyDescent="0.2">
      <c r="A314" s="7">
        <v>313</v>
      </c>
      <c r="B314" s="149" t="s">
        <v>5347</v>
      </c>
      <c r="C314" s="149" t="s">
        <v>4332</v>
      </c>
      <c r="D314" s="149" t="s">
        <v>4333</v>
      </c>
      <c r="E314" s="149" t="s">
        <v>325</v>
      </c>
      <c r="F314" s="158">
        <v>45681</v>
      </c>
      <c r="G314" s="149" t="s">
        <v>5347</v>
      </c>
      <c r="H314" s="149" t="s">
        <v>4334</v>
      </c>
      <c r="I314" s="149" t="s">
        <v>15</v>
      </c>
      <c r="J314" s="158">
        <v>45684</v>
      </c>
      <c r="K314" s="158">
        <v>45685</v>
      </c>
      <c r="L314" s="149" t="s">
        <v>5347</v>
      </c>
      <c r="M314" s="158">
        <v>45733</v>
      </c>
      <c r="N314" s="159">
        <v>0</v>
      </c>
      <c r="O314" s="159">
        <v>0</v>
      </c>
      <c r="P314" s="149" t="s">
        <v>16</v>
      </c>
      <c r="Q314" s="161">
        <v>1</v>
      </c>
      <c r="R314" s="159">
        <v>1</v>
      </c>
      <c r="S314" s="159">
        <v>0</v>
      </c>
      <c r="T314" s="159">
        <v>0</v>
      </c>
      <c r="U314" s="161">
        <v>0</v>
      </c>
      <c r="V314" s="161">
        <v>0</v>
      </c>
      <c r="W314" s="149" t="s">
        <v>19</v>
      </c>
      <c r="X314" s="149" t="s">
        <v>5348</v>
      </c>
      <c r="Y314" s="149" t="s">
        <v>5347</v>
      </c>
      <c r="Z314" s="149" t="s">
        <v>4335</v>
      </c>
      <c r="AA314" s="149" t="s">
        <v>5347</v>
      </c>
      <c r="AB314" s="149" t="s">
        <v>5347</v>
      </c>
      <c r="AC314" s="149" t="s">
        <v>5347</v>
      </c>
      <c r="AD314" s="159">
        <v>0</v>
      </c>
      <c r="AE314" s="185">
        <v>0</v>
      </c>
      <c r="AG314" t="s">
        <v>4336</v>
      </c>
      <c r="AH314" s="46">
        <f t="shared" si="76"/>
        <v>49</v>
      </c>
      <c r="AI314" s="46" t="str">
        <f t="shared" si="77"/>
        <v>-</v>
      </c>
      <c r="AJ314" s="12"/>
      <c r="AK314" s="41" t="str">
        <f t="shared" si="78"/>
        <v>YES</v>
      </c>
      <c r="AL314" s="38">
        <f t="shared" si="79"/>
        <v>0</v>
      </c>
      <c r="AM314" s="26" t="str">
        <f t="shared" si="80"/>
        <v/>
      </c>
      <c r="AN314" s="89" t="str">
        <f t="shared" si="81"/>
        <v/>
      </c>
      <c r="AO314" s="35">
        <f t="shared" si="82"/>
        <v>0</v>
      </c>
      <c r="AP314" s="26" t="str">
        <f t="shared" si="83"/>
        <v>X</v>
      </c>
      <c r="AQ314" s="28">
        <f t="shared" si="93"/>
        <v>1</v>
      </c>
      <c r="AR314" s="25" t="str">
        <f t="shared" si="84"/>
        <v/>
      </c>
      <c r="AS314" s="25" t="str">
        <f t="shared" si="85"/>
        <v/>
      </c>
      <c r="AT314" s="25" t="str">
        <f t="shared" si="86"/>
        <v/>
      </c>
      <c r="AU314" s="25" t="str">
        <f t="shared" si="87"/>
        <v/>
      </c>
      <c r="AV314" s="25">
        <f t="shared" si="88"/>
        <v>1</v>
      </c>
      <c r="AW314" s="65">
        <f t="shared" si="94"/>
        <v>0</v>
      </c>
      <c r="AX314" s="23"/>
      <c r="AY314" s="24">
        <f t="shared" ca="1" si="89"/>
        <v>-402</v>
      </c>
      <c r="AZ314" s="66">
        <f t="shared" ca="1" si="90"/>
        <v>0</v>
      </c>
      <c r="BA314" s="24" t="str">
        <f t="shared" ca="1" si="91"/>
        <v/>
      </c>
      <c r="BB314" s="87" t="str">
        <f t="shared" si="92"/>
        <v/>
      </c>
    </row>
    <row r="315" spans="1:54" ht="15" x14ac:dyDescent="0.2">
      <c r="A315" s="7">
        <v>314</v>
      </c>
      <c r="B315" s="149" t="s">
        <v>3225</v>
      </c>
      <c r="C315" s="149" t="s">
        <v>3226</v>
      </c>
      <c r="D315" s="149" t="s">
        <v>4337</v>
      </c>
      <c r="E315" s="149" t="s">
        <v>325</v>
      </c>
      <c r="F315" s="158">
        <v>45684</v>
      </c>
      <c r="G315" s="149" t="s">
        <v>5347</v>
      </c>
      <c r="H315" s="149" t="s">
        <v>4374</v>
      </c>
      <c r="I315" s="149" t="s">
        <v>56</v>
      </c>
      <c r="J315" s="158">
        <v>45687</v>
      </c>
      <c r="K315" s="158">
        <v>45687</v>
      </c>
      <c r="L315" s="149" t="s">
        <v>5347</v>
      </c>
      <c r="M315" s="158">
        <v>45702</v>
      </c>
      <c r="N315" s="159">
        <v>30</v>
      </c>
      <c r="O315" s="159">
        <v>8</v>
      </c>
      <c r="P315" s="149" t="s">
        <v>16</v>
      </c>
      <c r="Q315" s="160">
        <v>1</v>
      </c>
      <c r="R315" s="160">
        <v>1</v>
      </c>
      <c r="S315" s="160">
        <v>1</v>
      </c>
      <c r="T315" s="160">
        <v>0</v>
      </c>
      <c r="U315" s="161">
        <v>0</v>
      </c>
      <c r="V315" s="161">
        <v>0</v>
      </c>
      <c r="W315" s="149" t="s">
        <v>19</v>
      </c>
      <c r="X315" s="149" t="s">
        <v>5348</v>
      </c>
      <c r="Y315" s="149" t="s">
        <v>5347</v>
      </c>
      <c r="Z315" s="149" t="s">
        <v>3779</v>
      </c>
      <c r="AA315" s="149" t="s">
        <v>748</v>
      </c>
      <c r="AB315" s="149" t="s">
        <v>3225</v>
      </c>
      <c r="AC315" s="149" t="s">
        <v>5347</v>
      </c>
      <c r="AD315" s="159">
        <v>0</v>
      </c>
      <c r="AE315" s="185">
        <v>0</v>
      </c>
      <c r="AG315" t="s">
        <v>960</v>
      </c>
      <c r="AH315" s="46">
        <f t="shared" si="76"/>
        <v>15</v>
      </c>
      <c r="AI315" s="46" t="str">
        <f t="shared" si="77"/>
        <v>-</v>
      </c>
      <c r="AJ315" s="12"/>
      <c r="AK315" s="41" t="str">
        <f t="shared" si="78"/>
        <v>YES</v>
      </c>
      <c r="AL315" s="38">
        <f t="shared" si="79"/>
        <v>1</v>
      </c>
      <c r="AM315" s="26" t="str">
        <f t="shared" si="80"/>
        <v/>
      </c>
      <c r="AN315" s="89" t="str">
        <f t="shared" si="81"/>
        <v/>
      </c>
      <c r="AO315" s="35">
        <f t="shared" si="82"/>
        <v>0</v>
      </c>
      <c r="AP315" s="26" t="str">
        <f t="shared" si="83"/>
        <v>X</v>
      </c>
      <c r="AQ315" s="28">
        <f t="shared" si="93"/>
        <v>1</v>
      </c>
      <c r="AR315" s="25" t="str">
        <f t="shared" si="84"/>
        <v/>
      </c>
      <c r="AS315" s="25" t="str">
        <f t="shared" si="85"/>
        <v/>
      </c>
      <c r="AT315" s="25" t="str">
        <f t="shared" si="86"/>
        <v/>
      </c>
      <c r="AU315" s="25" t="str">
        <f t="shared" si="87"/>
        <v/>
      </c>
      <c r="AV315" s="25">
        <f t="shared" si="88"/>
        <v>1</v>
      </c>
      <c r="AW315" s="65">
        <f t="shared" si="94"/>
        <v>0</v>
      </c>
      <c r="AX315" s="23"/>
      <c r="AY315" s="24">
        <f t="shared" ca="1" si="89"/>
        <v>-433</v>
      </c>
      <c r="AZ315" s="66">
        <f t="shared" ca="1" si="90"/>
        <v>0</v>
      </c>
      <c r="BA315" s="24" t="str">
        <f t="shared" ca="1" si="91"/>
        <v/>
      </c>
      <c r="BB315" s="87" t="str">
        <f t="shared" si="92"/>
        <v/>
      </c>
    </row>
    <row r="316" spans="1:54" ht="15" x14ac:dyDescent="0.2">
      <c r="A316" s="7">
        <v>315</v>
      </c>
      <c r="B316" s="149" t="s">
        <v>3225</v>
      </c>
      <c r="C316" s="149" t="s">
        <v>3226</v>
      </c>
      <c r="D316" s="149" t="s">
        <v>4337</v>
      </c>
      <c r="E316" s="149" t="s">
        <v>326</v>
      </c>
      <c r="F316" s="158">
        <v>45684</v>
      </c>
      <c r="G316" s="149" t="s">
        <v>5347</v>
      </c>
      <c r="H316" s="149" t="s">
        <v>4374</v>
      </c>
      <c r="I316" s="149" t="s">
        <v>72</v>
      </c>
      <c r="J316" s="158">
        <v>45687</v>
      </c>
      <c r="K316" s="158">
        <v>45687</v>
      </c>
      <c r="L316" s="149" t="s">
        <v>5347</v>
      </c>
      <c r="M316" s="158">
        <v>45702</v>
      </c>
      <c r="N316" s="159">
        <v>30</v>
      </c>
      <c r="O316" s="159">
        <v>8</v>
      </c>
      <c r="P316" s="149" t="s">
        <v>16</v>
      </c>
      <c r="Q316" s="160">
        <v>1</v>
      </c>
      <c r="R316" s="160">
        <v>1</v>
      </c>
      <c r="S316" s="160">
        <v>1</v>
      </c>
      <c r="T316" s="160">
        <v>0</v>
      </c>
      <c r="U316" s="161">
        <v>0</v>
      </c>
      <c r="V316" s="161">
        <v>0</v>
      </c>
      <c r="W316" s="149" t="s">
        <v>19</v>
      </c>
      <c r="X316" s="149" t="s">
        <v>5348</v>
      </c>
      <c r="Y316" s="149" t="s">
        <v>5347</v>
      </c>
      <c r="Z316" s="149" t="s">
        <v>3779</v>
      </c>
      <c r="AA316" s="149" t="s">
        <v>748</v>
      </c>
      <c r="AB316" s="149" t="s">
        <v>3225</v>
      </c>
      <c r="AC316" s="149" t="s">
        <v>5347</v>
      </c>
      <c r="AD316" s="159">
        <v>0</v>
      </c>
      <c r="AE316" s="185">
        <v>0</v>
      </c>
      <c r="AG316" t="s">
        <v>960</v>
      </c>
      <c r="AH316" s="46">
        <f t="shared" si="76"/>
        <v>15</v>
      </c>
      <c r="AI316" s="46" t="str">
        <f t="shared" si="77"/>
        <v>-</v>
      </c>
      <c r="AJ316" s="12"/>
      <c r="AK316" s="41" t="str">
        <f t="shared" si="78"/>
        <v>YES</v>
      </c>
      <c r="AL316" s="38">
        <f t="shared" si="79"/>
        <v>1</v>
      </c>
      <c r="AM316" s="26" t="str">
        <f t="shared" si="80"/>
        <v/>
      </c>
      <c r="AN316" s="89" t="str">
        <f t="shared" si="81"/>
        <v/>
      </c>
      <c r="AO316" s="35">
        <f t="shared" si="82"/>
        <v>0</v>
      </c>
      <c r="AP316" s="26" t="str">
        <f t="shared" si="83"/>
        <v>X</v>
      </c>
      <c r="AQ316" s="28">
        <f t="shared" si="93"/>
        <v>1</v>
      </c>
      <c r="AR316" s="25" t="str">
        <f t="shared" si="84"/>
        <v/>
      </c>
      <c r="AS316" s="25" t="str">
        <f t="shared" si="85"/>
        <v/>
      </c>
      <c r="AT316" s="25" t="str">
        <f t="shared" si="86"/>
        <v/>
      </c>
      <c r="AU316" s="25" t="str">
        <f t="shared" si="87"/>
        <v/>
      </c>
      <c r="AV316" s="25">
        <f t="shared" si="88"/>
        <v>1</v>
      </c>
      <c r="AW316" s="65">
        <f t="shared" si="94"/>
        <v>0</v>
      </c>
      <c r="AX316" s="23"/>
      <c r="AY316" s="24">
        <f t="shared" ca="1" si="89"/>
        <v>-433</v>
      </c>
      <c r="AZ316" s="66">
        <f t="shared" ca="1" si="90"/>
        <v>0</v>
      </c>
      <c r="BA316" s="24" t="str">
        <f t="shared" ca="1" si="91"/>
        <v/>
      </c>
      <c r="BB316" s="87" t="str">
        <f t="shared" si="92"/>
        <v/>
      </c>
    </row>
    <row r="317" spans="1:54" ht="15" x14ac:dyDescent="0.2">
      <c r="A317" s="7">
        <v>316</v>
      </c>
      <c r="B317" s="149" t="s">
        <v>3944</v>
      </c>
      <c r="C317" s="149" t="s">
        <v>4338</v>
      </c>
      <c r="D317" s="149" t="s">
        <v>4339</v>
      </c>
      <c r="E317" s="149" t="s">
        <v>325</v>
      </c>
      <c r="F317" s="158">
        <v>45684</v>
      </c>
      <c r="G317" s="149" t="s">
        <v>5347</v>
      </c>
      <c r="H317" s="149" t="s">
        <v>4340</v>
      </c>
      <c r="I317" s="149" t="s">
        <v>177</v>
      </c>
      <c r="J317" s="158">
        <v>45684</v>
      </c>
      <c r="K317" s="158" t="s">
        <v>5347</v>
      </c>
      <c r="L317" s="149" t="s">
        <v>5347</v>
      </c>
      <c r="M317" s="158">
        <v>45685</v>
      </c>
      <c r="N317" s="159">
        <v>0</v>
      </c>
      <c r="O317" s="159">
        <v>0</v>
      </c>
      <c r="P317" s="149" t="s">
        <v>5347</v>
      </c>
      <c r="Q317" s="160">
        <v>50</v>
      </c>
      <c r="R317" s="160">
        <v>50</v>
      </c>
      <c r="S317" s="160">
        <v>50</v>
      </c>
      <c r="T317" s="160">
        <v>0</v>
      </c>
      <c r="U317" s="161">
        <v>0</v>
      </c>
      <c r="V317" s="161">
        <v>0</v>
      </c>
      <c r="W317" s="149" t="s">
        <v>19</v>
      </c>
      <c r="X317" s="149" t="s">
        <v>5348</v>
      </c>
      <c r="Y317" s="149" t="s">
        <v>5347</v>
      </c>
      <c r="Z317" s="149" t="s">
        <v>386</v>
      </c>
      <c r="AA317" s="149" t="s">
        <v>5347</v>
      </c>
      <c r="AB317" s="149" t="s">
        <v>4341</v>
      </c>
      <c r="AC317" s="149" t="s">
        <v>5347</v>
      </c>
      <c r="AD317" s="159">
        <v>0</v>
      </c>
      <c r="AE317" s="185">
        <v>0</v>
      </c>
      <c r="AG317" t="s">
        <v>2543</v>
      </c>
      <c r="AH317" s="46">
        <f t="shared" si="76"/>
        <v>1</v>
      </c>
      <c r="AI317" s="46" t="str">
        <f t="shared" si="77"/>
        <v>-</v>
      </c>
      <c r="AJ317" s="12"/>
      <c r="AK317" s="41" t="str">
        <f t="shared" si="78"/>
        <v>YES</v>
      </c>
      <c r="AL317" s="38">
        <f t="shared" si="79"/>
        <v>50</v>
      </c>
      <c r="AM317" s="26" t="str">
        <f t="shared" si="80"/>
        <v/>
      </c>
      <c r="AN317" s="89" t="str">
        <f t="shared" si="81"/>
        <v/>
      </c>
      <c r="AO317" s="35">
        <f t="shared" si="82"/>
        <v>0</v>
      </c>
      <c r="AP317" s="26" t="str">
        <f t="shared" si="83"/>
        <v>X</v>
      </c>
      <c r="AQ317" s="28">
        <f t="shared" si="93"/>
        <v>1</v>
      </c>
      <c r="AR317" s="25" t="str">
        <f t="shared" si="84"/>
        <v/>
      </c>
      <c r="AS317" s="25" t="str">
        <f t="shared" si="85"/>
        <v/>
      </c>
      <c r="AT317" s="25" t="str">
        <f t="shared" si="86"/>
        <v/>
      </c>
      <c r="AU317" s="25" t="str">
        <f t="shared" si="87"/>
        <v/>
      </c>
      <c r="AV317" s="25">
        <f t="shared" si="88"/>
        <v>1</v>
      </c>
      <c r="AW317" s="65">
        <f t="shared" si="94"/>
        <v>0</v>
      </c>
      <c r="AX317" s="23"/>
      <c r="AY317" s="24">
        <f t="shared" ca="1" si="89"/>
        <v>-450</v>
      </c>
      <c r="AZ317" s="66">
        <f t="shared" ca="1" si="90"/>
        <v>0</v>
      </c>
      <c r="BA317" s="24" t="str">
        <f t="shared" ca="1" si="91"/>
        <v/>
      </c>
      <c r="BB317" s="87" t="str">
        <f t="shared" si="92"/>
        <v/>
      </c>
    </row>
    <row r="318" spans="1:54" ht="15" x14ac:dyDescent="0.2">
      <c r="A318" s="7">
        <v>317</v>
      </c>
      <c r="B318" s="149" t="s">
        <v>788</v>
      </c>
      <c r="C318" s="149" t="s">
        <v>4342</v>
      </c>
      <c r="D318" s="149" t="s">
        <v>4339</v>
      </c>
      <c r="E318" s="149" t="s">
        <v>326</v>
      </c>
      <c r="F318" s="158">
        <v>45684</v>
      </c>
      <c r="G318" s="149" t="s">
        <v>5347</v>
      </c>
      <c r="H318" s="149" t="s">
        <v>4340</v>
      </c>
      <c r="I318" s="149" t="s">
        <v>192</v>
      </c>
      <c r="J318" s="158">
        <v>45684</v>
      </c>
      <c r="K318" s="158" t="s">
        <v>5347</v>
      </c>
      <c r="L318" s="149" t="s">
        <v>5347</v>
      </c>
      <c r="M318" s="158">
        <v>45685</v>
      </c>
      <c r="N318" s="159">
        <v>0</v>
      </c>
      <c r="O318" s="159">
        <v>0</v>
      </c>
      <c r="P318" s="149" t="s">
        <v>5347</v>
      </c>
      <c r="Q318" s="160">
        <v>20</v>
      </c>
      <c r="R318" s="160">
        <v>20</v>
      </c>
      <c r="S318" s="160">
        <v>20</v>
      </c>
      <c r="T318" s="160">
        <v>0</v>
      </c>
      <c r="U318" s="161">
        <v>0</v>
      </c>
      <c r="V318" s="161">
        <v>0</v>
      </c>
      <c r="W318" s="149" t="s">
        <v>19</v>
      </c>
      <c r="X318" s="149" t="s">
        <v>5348</v>
      </c>
      <c r="Y318" s="149" t="s">
        <v>5347</v>
      </c>
      <c r="Z318" s="149" t="s">
        <v>386</v>
      </c>
      <c r="AA318" s="149" t="s">
        <v>5347</v>
      </c>
      <c r="AB318" s="149" t="s">
        <v>4343</v>
      </c>
      <c r="AC318" s="149" t="s">
        <v>5347</v>
      </c>
      <c r="AD318" s="159">
        <v>0</v>
      </c>
      <c r="AE318" s="185">
        <v>0</v>
      </c>
      <c r="AG318" t="s">
        <v>2543</v>
      </c>
      <c r="AH318" s="46">
        <f t="shared" si="76"/>
        <v>1</v>
      </c>
      <c r="AI318" s="46" t="str">
        <f t="shared" si="77"/>
        <v>-</v>
      </c>
      <c r="AJ318" s="12"/>
      <c r="AK318" s="41" t="str">
        <f t="shared" si="78"/>
        <v>YES</v>
      </c>
      <c r="AL318" s="38">
        <f t="shared" si="79"/>
        <v>20</v>
      </c>
      <c r="AM318" s="26" t="str">
        <f t="shared" si="80"/>
        <v/>
      </c>
      <c r="AN318" s="89" t="str">
        <f t="shared" si="81"/>
        <v/>
      </c>
      <c r="AO318" s="35">
        <f t="shared" si="82"/>
        <v>0</v>
      </c>
      <c r="AP318" s="26" t="str">
        <f t="shared" si="83"/>
        <v>X</v>
      </c>
      <c r="AQ318" s="28">
        <f t="shared" si="93"/>
        <v>1</v>
      </c>
      <c r="AR318" s="25" t="str">
        <f t="shared" si="84"/>
        <v/>
      </c>
      <c r="AS318" s="25" t="str">
        <f t="shared" si="85"/>
        <v/>
      </c>
      <c r="AT318" s="25" t="str">
        <f t="shared" si="86"/>
        <v/>
      </c>
      <c r="AU318" s="25" t="str">
        <f t="shared" si="87"/>
        <v/>
      </c>
      <c r="AV318" s="25">
        <f t="shared" si="88"/>
        <v>1</v>
      </c>
      <c r="AW318" s="65">
        <f t="shared" si="94"/>
        <v>0</v>
      </c>
      <c r="AX318" s="23"/>
      <c r="AY318" s="24">
        <f t="shared" ca="1" si="89"/>
        <v>-450</v>
      </c>
      <c r="AZ318" s="66">
        <f t="shared" ca="1" si="90"/>
        <v>0</v>
      </c>
      <c r="BA318" s="24" t="str">
        <f t="shared" ca="1" si="91"/>
        <v/>
      </c>
      <c r="BB318" s="87" t="str">
        <f t="shared" si="92"/>
        <v/>
      </c>
    </row>
    <row r="319" spans="1:54" ht="15" x14ac:dyDescent="0.2">
      <c r="A319" s="7">
        <v>318</v>
      </c>
      <c r="B319" s="149" t="s">
        <v>834</v>
      </c>
      <c r="C319" s="149" t="s">
        <v>835</v>
      </c>
      <c r="D319" s="149" t="s">
        <v>4344</v>
      </c>
      <c r="E319" s="149" t="s">
        <v>325</v>
      </c>
      <c r="F319" s="158">
        <v>45684</v>
      </c>
      <c r="G319" s="149" t="s">
        <v>5347</v>
      </c>
      <c r="H319" s="149" t="s">
        <v>4345</v>
      </c>
      <c r="I319" s="149" t="s">
        <v>184</v>
      </c>
      <c r="J319" s="158">
        <v>45684</v>
      </c>
      <c r="K319" s="158" t="s">
        <v>5347</v>
      </c>
      <c r="L319" s="149" t="s">
        <v>5347</v>
      </c>
      <c r="M319" s="158">
        <v>45685</v>
      </c>
      <c r="N319" s="159">
        <v>0</v>
      </c>
      <c r="O319" s="159">
        <v>0</v>
      </c>
      <c r="P319" s="149" t="s">
        <v>5347</v>
      </c>
      <c r="Q319" s="160">
        <v>1</v>
      </c>
      <c r="R319" s="160">
        <v>1</v>
      </c>
      <c r="S319" s="160">
        <v>1</v>
      </c>
      <c r="T319" s="160">
        <v>0</v>
      </c>
      <c r="U319" s="161">
        <v>0</v>
      </c>
      <c r="V319" s="161">
        <v>0</v>
      </c>
      <c r="W319" s="149" t="s">
        <v>19</v>
      </c>
      <c r="X319" s="149" t="s">
        <v>5348</v>
      </c>
      <c r="Y319" s="149" t="s">
        <v>5347</v>
      </c>
      <c r="Z319" s="149" t="s">
        <v>386</v>
      </c>
      <c r="AA319" s="149" t="s">
        <v>5347</v>
      </c>
      <c r="AB319" s="149" t="s">
        <v>3902</v>
      </c>
      <c r="AC319" s="149" t="s">
        <v>5347</v>
      </c>
      <c r="AD319" s="159">
        <v>0</v>
      </c>
      <c r="AE319" s="185">
        <v>0</v>
      </c>
      <c r="AG319" t="s">
        <v>2543</v>
      </c>
      <c r="AH319" s="46">
        <f t="shared" si="76"/>
        <v>1</v>
      </c>
      <c r="AI319" s="46" t="str">
        <f t="shared" si="77"/>
        <v>-</v>
      </c>
      <c r="AJ319" s="12"/>
      <c r="AK319" s="41" t="str">
        <f t="shared" si="78"/>
        <v>YES</v>
      </c>
      <c r="AL319" s="38">
        <f t="shared" si="79"/>
        <v>1</v>
      </c>
      <c r="AM319" s="26" t="str">
        <f t="shared" si="80"/>
        <v/>
      </c>
      <c r="AN319" s="89" t="str">
        <f t="shared" si="81"/>
        <v/>
      </c>
      <c r="AO319" s="35">
        <f t="shared" si="82"/>
        <v>0</v>
      </c>
      <c r="AP319" s="26" t="str">
        <f t="shared" si="83"/>
        <v>X</v>
      </c>
      <c r="AQ319" s="28">
        <f t="shared" si="93"/>
        <v>1</v>
      </c>
      <c r="AR319" s="25" t="str">
        <f t="shared" si="84"/>
        <v/>
      </c>
      <c r="AS319" s="25" t="str">
        <f t="shared" si="85"/>
        <v/>
      </c>
      <c r="AT319" s="25" t="str">
        <f t="shared" si="86"/>
        <v/>
      </c>
      <c r="AU319" s="25" t="str">
        <f t="shared" si="87"/>
        <v/>
      </c>
      <c r="AV319" s="25">
        <f t="shared" si="88"/>
        <v>1</v>
      </c>
      <c r="AW319" s="65">
        <f t="shared" si="94"/>
        <v>0</v>
      </c>
      <c r="AX319" s="23"/>
      <c r="AY319" s="24">
        <f t="shared" ca="1" si="89"/>
        <v>-450</v>
      </c>
      <c r="AZ319" s="66">
        <f t="shared" ca="1" si="90"/>
        <v>0</v>
      </c>
      <c r="BA319" s="24" t="str">
        <f t="shared" ca="1" si="91"/>
        <v/>
      </c>
      <c r="BB319" s="87" t="str">
        <f t="shared" si="92"/>
        <v/>
      </c>
    </row>
    <row r="320" spans="1:54" ht="15" x14ac:dyDescent="0.2">
      <c r="A320" s="7">
        <v>319</v>
      </c>
      <c r="B320" s="149" t="s">
        <v>4028</v>
      </c>
      <c r="C320" s="149" t="s">
        <v>4029</v>
      </c>
      <c r="D320" s="149" t="s">
        <v>4346</v>
      </c>
      <c r="E320" s="149" t="s">
        <v>325</v>
      </c>
      <c r="F320" s="158">
        <v>45684</v>
      </c>
      <c r="G320" s="149" t="s">
        <v>5347</v>
      </c>
      <c r="H320" s="149" t="s">
        <v>4375</v>
      </c>
      <c r="I320" s="149" t="s">
        <v>15</v>
      </c>
      <c r="J320" s="158">
        <v>45691</v>
      </c>
      <c r="K320" s="158">
        <v>45691</v>
      </c>
      <c r="L320" s="149" t="s">
        <v>5347</v>
      </c>
      <c r="M320" s="158">
        <v>45705</v>
      </c>
      <c r="N320" s="159">
        <v>30</v>
      </c>
      <c r="O320" s="159">
        <v>8</v>
      </c>
      <c r="P320" s="149" t="s">
        <v>16</v>
      </c>
      <c r="Q320" s="160">
        <v>1</v>
      </c>
      <c r="R320" s="160">
        <v>1</v>
      </c>
      <c r="S320" s="160">
        <v>1</v>
      </c>
      <c r="T320" s="160">
        <v>0</v>
      </c>
      <c r="U320" s="161">
        <v>0</v>
      </c>
      <c r="V320" s="161">
        <v>0</v>
      </c>
      <c r="W320" s="149" t="s">
        <v>19</v>
      </c>
      <c r="X320" s="149" t="s">
        <v>5348</v>
      </c>
      <c r="Y320" s="149" t="s">
        <v>5347</v>
      </c>
      <c r="Z320" s="149" t="s">
        <v>47</v>
      </c>
      <c r="AA320" s="149" t="s">
        <v>748</v>
      </c>
      <c r="AB320" s="149" t="s">
        <v>4028</v>
      </c>
      <c r="AC320" s="149" t="s">
        <v>5347</v>
      </c>
      <c r="AD320" s="159">
        <v>0</v>
      </c>
      <c r="AE320" s="185">
        <v>0</v>
      </c>
      <c r="AG320" t="s">
        <v>960</v>
      </c>
      <c r="AH320" s="46">
        <f t="shared" si="76"/>
        <v>14</v>
      </c>
      <c r="AI320" s="46" t="str">
        <f t="shared" si="77"/>
        <v>-</v>
      </c>
      <c r="AJ320" s="12"/>
      <c r="AK320" s="41" t="str">
        <f t="shared" si="78"/>
        <v>YES</v>
      </c>
      <c r="AL320" s="38">
        <f t="shared" si="79"/>
        <v>1</v>
      </c>
      <c r="AM320" s="26" t="str">
        <f t="shared" si="80"/>
        <v/>
      </c>
      <c r="AN320" s="89" t="str">
        <f t="shared" si="81"/>
        <v/>
      </c>
      <c r="AO320" s="35">
        <f t="shared" si="82"/>
        <v>0</v>
      </c>
      <c r="AP320" s="26" t="str">
        <f t="shared" si="83"/>
        <v>X</v>
      </c>
      <c r="AQ320" s="28">
        <f t="shared" si="93"/>
        <v>1</v>
      </c>
      <c r="AR320" s="25" t="str">
        <f t="shared" si="84"/>
        <v/>
      </c>
      <c r="AS320" s="25" t="str">
        <f t="shared" si="85"/>
        <v/>
      </c>
      <c r="AT320" s="25" t="str">
        <f t="shared" si="86"/>
        <v/>
      </c>
      <c r="AU320" s="25" t="str">
        <f t="shared" si="87"/>
        <v/>
      </c>
      <c r="AV320" s="25">
        <f t="shared" si="88"/>
        <v>1</v>
      </c>
      <c r="AW320" s="65">
        <f t="shared" si="94"/>
        <v>0</v>
      </c>
      <c r="AX320" s="23"/>
      <c r="AY320" s="24">
        <f t="shared" ca="1" si="89"/>
        <v>-430</v>
      </c>
      <c r="AZ320" s="66">
        <f t="shared" ca="1" si="90"/>
        <v>0</v>
      </c>
      <c r="BA320" s="24" t="str">
        <f t="shared" ca="1" si="91"/>
        <v/>
      </c>
      <c r="BB320" s="87" t="str">
        <f t="shared" si="92"/>
        <v/>
      </c>
    </row>
    <row r="321" spans="1:54" ht="15" x14ac:dyDescent="0.2">
      <c r="A321" s="7">
        <v>320</v>
      </c>
      <c r="B321" s="149" t="s">
        <v>3225</v>
      </c>
      <c r="C321" s="149" t="s">
        <v>3226</v>
      </c>
      <c r="D321" s="149" t="s">
        <v>4347</v>
      </c>
      <c r="E321" s="149" t="s">
        <v>325</v>
      </c>
      <c r="F321" s="158">
        <v>45684</v>
      </c>
      <c r="G321" s="149" t="s">
        <v>5347</v>
      </c>
      <c r="H321" s="149" t="s">
        <v>4375</v>
      </c>
      <c r="I321" s="149" t="s">
        <v>17</v>
      </c>
      <c r="J321" s="158">
        <v>45691</v>
      </c>
      <c r="K321" s="158">
        <v>45691</v>
      </c>
      <c r="L321" s="149" t="s">
        <v>5347</v>
      </c>
      <c r="M321" s="158">
        <v>45705</v>
      </c>
      <c r="N321" s="159">
        <v>30</v>
      </c>
      <c r="O321" s="159">
        <v>8</v>
      </c>
      <c r="P321" s="149" t="s">
        <v>16</v>
      </c>
      <c r="Q321" s="160">
        <v>1</v>
      </c>
      <c r="R321" s="160">
        <v>1</v>
      </c>
      <c r="S321" s="160">
        <v>1</v>
      </c>
      <c r="T321" s="160">
        <v>0</v>
      </c>
      <c r="U321" s="161">
        <v>0</v>
      </c>
      <c r="V321" s="161">
        <v>0</v>
      </c>
      <c r="W321" s="149" t="s">
        <v>19</v>
      </c>
      <c r="X321" s="149" t="s">
        <v>5348</v>
      </c>
      <c r="Y321" s="149" t="s">
        <v>5347</v>
      </c>
      <c r="Z321" s="149" t="s">
        <v>47</v>
      </c>
      <c r="AA321" s="149" t="s">
        <v>748</v>
      </c>
      <c r="AB321" s="149" t="s">
        <v>3225</v>
      </c>
      <c r="AC321" s="149" t="s">
        <v>5347</v>
      </c>
      <c r="AD321" s="159">
        <v>0</v>
      </c>
      <c r="AE321" s="185">
        <v>0</v>
      </c>
      <c r="AG321" t="s">
        <v>960</v>
      </c>
      <c r="AH321" s="46">
        <f t="shared" si="76"/>
        <v>14</v>
      </c>
      <c r="AI321" s="46" t="str">
        <f t="shared" si="77"/>
        <v>-</v>
      </c>
      <c r="AJ321" s="12"/>
      <c r="AK321" s="41" t="str">
        <f t="shared" si="78"/>
        <v>YES</v>
      </c>
      <c r="AL321" s="38">
        <f t="shared" si="79"/>
        <v>1</v>
      </c>
      <c r="AM321" s="26" t="str">
        <f t="shared" si="80"/>
        <v/>
      </c>
      <c r="AN321" s="89" t="str">
        <f t="shared" si="81"/>
        <v/>
      </c>
      <c r="AO321" s="35">
        <f t="shared" si="82"/>
        <v>0</v>
      </c>
      <c r="AP321" s="26" t="str">
        <f t="shared" si="83"/>
        <v>X</v>
      </c>
      <c r="AQ321" s="28">
        <f t="shared" si="93"/>
        <v>1</v>
      </c>
      <c r="AR321" s="25" t="str">
        <f t="shared" si="84"/>
        <v/>
      </c>
      <c r="AS321" s="25" t="str">
        <f t="shared" si="85"/>
        <v/>
      </c>
      <c r="AT321" s="25" t="str">
        <f t="shared" si="86"/>
        <v/>
      </c>
      <c r="AU321" s="25" t="str">
        <f t="shared" si="87"/>
        <v/>
      </c>
      <c r="AV321" s="25">
        <f t="shared" si="88"/>
        <v>1</v>
      </c>
      <c r="AW321" s="65">
        <f t="shared" si="94"/>
        <v>0</v>
      </c>
      <c r="AX321" s="23"/>
      <c r="AY321" s="24">
        <f t="shared" ca="1" si="89"/>
        <v>-430</v>
      </c>
      <c r="AZ321" s="66">
        <f t="shared" ca="1" si="90"/>
        <v>0</v>
      </c>
      <c r="BA321" s="24" t="str">
        <f t="shared" ca="1" si="91"/>
        <v/>
      </c>
      <c r="BB321" s="87" t="str">
        <f t="shared" si="92"/>
        <v/>
      </c>
    </row>
    <row r="322" spans="1:54" ht="15" x14ac:dyDescent="0.2">
      <c r="A322" s="7">
        <v>321</v>
      </c>
      <c r="B322" s="149" t="s">
        <v>3225</v>
      </c>
      <c r="C322" s="149" t="s">
        <v>3226</v>
      </c>
      <c r="D322" s="149" t="s">
        <v>4348</v>
      </c>
      <c r="E322" s="149" t="s">
        <v>325</v>
      </c>
      <c r="F322" s="158">
        <v>45684</v>
      </c>
      <c r="G322" s="149" t="s">
        <v>5347</v>
      </c>
      <c r="H322" s="149" t="s">
        <v>4376</v>
      </c>
      <c r="I322" s="149" t="s">
        <v>56</v>
      </c>
      <c r="J322" s="158">
        <v>45691</v>
      </c>
      <c r="K322" s="158">
        <v>45691</v>
      </c>
      <c r="L322" s="149" t="s">
        <v>5347</v>
      </c>
      <c r="M322" s="158">
        <v>45705</v>
      </c>
      <c r="N322" s="159">
        <v>30</v>
      </c>
      <c r="O322" s="159">
        <v>8</v>
      </c>
      <c r="P322" s="149" t="s">
        <v>16</v>
      </c>
      <c r="Q322" s="160">
        <v>1</v>
      </c>
      <c r="R322" s="160">
        <v>1</v>
      </c>
      <c r="S322" s="160">
        <v>1</v>
      </c>
      <c r="T322" s="160">
        <v>0</v>
      </c>
      <c r="U322" s="161">
        <v>0</v>
      </c>
      <c r="V322" s="161">
        <v>0</v>
      </c>
      <c r="W322" s="149" t="s">
        <v>19</v>
      </c>
      <c r="X322" s="149" t="s">
        <v>5348</v>
      </c>
      <c r="Y322" s="149" t="s">
        <v>5347</v>
      </c>
      <c r="Z322" s="149" t="s">
        <v>47</v>
      </c>
      <c r="AA322" s="149" t="s">
        <v>748</v>
      </c>
      <c r="AB322" s="149" t="s">
        <v>3225</v>
      </c>
      <c r="AC322" s="149" t="s">
        <v>5347</v>
      </c>
      <c r="AD322" s="159">
        <v>0</v>
      </c>
      <c r="AE322" s="185">
        <v>0</v>
      </c>
      <c r="AG322" t="s">
        <v>960</v>
      </c>
      <c r="AH322" s="46">
        <f t="shared" ref="AH322:AH385" si="95">IF(M322=0,"-",M322-J322)</f>
        <v>14</v>
      </c>
      <c r="AI322" s="46" t="str">
        <f t="shared" ref="AI322:AI385" si="96">IF(AND(S322=0,M322&gt;0,L322=0),IF(AH322&gt;=120,"VERY HIGH",IF(AH322&gt;=90,"HIGH",IF(AH322&gt;=60,"MEDIUM",IF(AH322&lt;60,"LOW")))),"-")</f>
        <v>-</v>
      </c>
      <c r="AJ322" s="12"/>
      <c r="AK322" s="41" t="str">
        <f t="shared" ref="AK322:AK385" si="97">IF(AND(W322="X",M322&lt;=$AJ$2),"YES","")</f>
        <v>YES</v>
      </c>
      <c r="AL322" s="38">
        <f t="shared" ref="AL322:AL385" si="98">IF(AND(W322="X",M322&lt;=$AJ$2),S322,"")</f>
        <v>1</v>
      </c>
      <c r="AM322" s="26" t="str">
        <f t="shared" ref="AM322:AM385" si="99">IF(AND(W322="X",M322&gt;$AJ$2),"YES","")</f>
        <v/>
      </c>
      <c r="AN322" s="89" t="str">
        <f t="shared" ref="AN322:AN385" si="100">IF(AND(W322="X",M322&gt;$AJ$2),S322,"")</f>
        <v/>
      </c>
      <c r="AO322" s="35">
        <f t="shared" ref="AO322:AO385" si="101">IF(AND(W322="",M322&gt;0,$AJ$2&gt;M322,L322=""),1,0)</f>
        <v>0</v>
      </c>
      <c r="AP322" s="26" t="str">
        <f t="shared" ref="AP322:AP385" si="102">IF(AND(AK322="YES",W322="X"),"X","")</f>
        <v>X</v>
      </c>
      <c r="AQ322" s="28">
        <f t="shared" si="93"/>
        <v>1</v>
      </c>
      <c r="AR322" s="25" t="str">
        <f t="shared" ref="AR322:AR385" si="103">IF(AND(T322&gt;0,L322=""),H322,"")</f>
        <v/>
      </c>
      <c r="AS322" s="25" t="str">
        <f t="shared" ref="AS322:AS385" si="104">IF(AND(D322&gt;0,H322=0,G322=""),1,"")</f>
        <v/>
      </c>
      <c r="AT322" s="25" t="str">
        <f t="shared" ref="AT322:AT385" si="105">IF(G322="BLOQ",1,"")</f>
        <v/>
      </c>
      <c r="AU322" s="25" t="str">
        <f t="shared" ref="AU322:AU385" si="106">IF(L322="BLOQ",1,"")</f>
        <v/>
      </c>
      <c r="AV322" s="25">
        <f t="shared" ref="AV322:AV385" si="107">MONTH(F322)</f>
        <v>1</v>
      </c>
      <c r="AW322" s="65">
        <f t="shared" si="94"/>
        <v>0</v>
      </c>
      <c r="AX322" s="23"/>
      <c r="AY322" s="24">
        <f t="shared" ref="AY322:AY385" ca="1" si="108">IF(M322=0,"",M322-$AX$2)</f>
        <v>-430</v>
      </c>
      <c r="AZ322" s="66">
        <f t="shared" ref="AZ322:AZ385" ca="1" si="109">IF(AND(W322="",AY322&gt;0,AY322&lt;15),1,0)</f>
        <v>0</v>
      </c>
      <c r="BA322" s="24" t="str">
        <f t="shared" ref="BA322:BA385" ca="1" si="110">IF(AND(W322="",AY322&gt;0,AY322&lt;15),T322,"")</f>
        <v/>
      </c>
      <c r="BB322" s="87" t="str">
        <f t="shared" ref="BB322:BB385" si="111">IF(R322&lt;Q322,"X","")</f>
        <v/>
      </c>
    </row>
    <row r="323" spans="1:54" ht="15" x14ac:dyDescent="0.2">
      <c r="A323" s="7">
        <v>322</v>
      </c>
      <c r="B323" s="149" t="s">
        <v>4028</v>
      </c>
      <c r="C323" s="149" t="s">
        <v>4029</v>
      </c>
      <c r="D323" s="149" t="s">
        <v>4349</v>
      </c>
      <c r="E323" s="149" t="s">
        <v>325</v>
      </c>
      <c r="F323" s="158">
        <v>45684</v>
      </c>
      <c r="G323" s="149" t="s">
        <v>5347</v>
      </c>
      <c r="H323" s="149" t="s">
        <v>4377</v>
      </c>
      <c r="I323" s="149" t="s">
        <v>28</v>
      </c>
      <c r="J323" s="158">
        <v>45692</v>
      </c>
      <c r="K323" s="158">
        <v>45692</v>
      </c>
      <c r="L323" s="149" t="s">
        <v>5347</v>
      </c>
      <c r="M323" s="158">
        <v>45705</v>
      </c>
      <c r="N323" s="159">
        <v>30</v>
      </c>
      <c r="O323" s="159">
        <v>8</v>
      </c>
      <c r="P323" s="149" t="s">
        <v>16</v>
      </c>
      <c r="Q323" s="160">
        <v>1</v>
      </c>
      <c r="R323" s="160">
        <v>1</v>
      </c>
      <c r="S323" s="160">
        <v>1</v>
      </c>
      <c r="T323" s="160">
        <v>0</v>
      </c>
      <c r="U323" s="161">
        <v>0</v>
      </c>
      <c r="V323" s="161">
        <v>0</v>
      </c>
      <c r="W323" s="149" t="s">
        <v>19</v>
      </c>
      <c r="X323" s="149" t="s">
        <v>5348</v>
      </c>
      <c r="Y323" s="149" t="s">
        <v>5347</v>
      </c>
      <c r="Z323" s="149" t="s">
        <v>619</v>
      </c>
      <c r="AA323" s="149" t="s">
        <v>748</v>
      </c>
      <c r="AB323" s="149" t="s">
        <v>4028</v>
      </c>
      <c r="AC323" s="149" t="s">
        <v>5347</v>
      </c>
      <c r="AD323" s="159">
        <v>0</v>
      </c>
      <c r="AE323" s="185">
        <v>0</v>
      </c>
      <c r="AG323" t="s">
        <v>4336</v>
      </c>
      <c r="AH323" s="46">
        <f t="shared" si="95"/>
        <v>13</v>
      </c>
      <c r="AI323" s="46" t="str">
        <f t="shared" si="96"/>
        <v>-</v>
      </c>
      <c r="AJ323" s="12"/>
      <c r="AK323" s="41" t="str">
        <f t="shared" si="97"/>
        <v>YES</v>
      </c>
      <c r="AL323" s="38">
        <f t="shared" si="98"/>
        <v>1</v>
      </c>
      <c r="AM323" s="26" t="str">
        <f t="shared" si="99"/>
        <v/>
      </c>
      <c r="AN323" s="89" t="str">
        <f t="shared" si="100"/>
        <v/>
      </c>
      <c r="AO323" s="35">
        <f t="shared" si="101"/>
        <v>0</v>
      </c>
      <c r="AP323" s="26" t="str">
        <f t="shared" si="102"/>
        <v>X</v>
      </c>
      <c r="AQ323" s="28">
        <f t="shared" ref="AQ323:AQ386" si="112">IF(AP323="X",100%,0%)</f>
        <v>1</v>
      </c>
      <c r="AR323" s="25" t="str">
        <f t="shared" si="103"/>
        <v/>
      </c>
      <c r="AS323" s="25" t="str">
        <f t="shared" si="104"/>
        <v/>
      </c>
      <c r="AT323" s="25" t="str">
        <f t="shared" si="105"/>
        <v/>
      </c>
      <c r="AU323" s="25" t="str">
        <f t="shared" si="106"/>
        <v/>
      </c>
      <c r="AV323" s="25">
        <f t="shared" si="107"/>
        <v>1</v>
      </c>
      <c r="AW323" s="65">
        <f t="shared" ref="AW323:AW386" si="113">IF(AP323="",100%,0%)</f>
        <v>0</v>
      </c>
      <c r="AX323" s="23"/>
      <c r="AY323" s="24">
        <f t="shared" ca="1" si="108"/>
        <v>-430</v>
      </c>
      <c r="AZ323" s="66">
        <f t="shared" ca="1" si="109"/>
        <v>0</v>
      </c>
      <c r="BA323" s="24" t="str">
        <f t="shared" ca="1" si="110"/>
        <v/>
      </c>
      <c r="BB323" s="87" t="str">
        <f t="shared" si="111"/>
        <v/>
      </c>
    </row>
    <row r="324" spans="1:54" ht="15" x14ac:dyDescent="0.2">
      <c r="A324" s="7">
        <v>323</v>
      </c>
      <c r="B324" s="149" t="s">
        <v>4350</v>
      </c>
      <c r="C324" s="149" t="s">
        <v>4351</v>
      </c>
      <c r="D324" s="149" t="s">
        <v>4352</v>
      </c>
      <c r="E324" s="149" t="s">
        <v>325</v>
      </c>
      <c r="F324" s="158">
        <v>45685</v>
      </c>
      <c r="G324" s="149" t="s">
        <v>5347</v>
      </c>
      <c r="H324" s="149" t="s">
        <v>4353</v>
      </c>
      <c r="I324" s="149" t="s">
        <v>15</v>
      </c>
      <c r="J324" s="158">
        <v>45685</v>
      </c>
      <c r="K324" s="158" t="s">
        <v>5347</v>
      </c>
      <c r="L324" s="149" t="s">
        <v>5347</v>
      </c>
      <c r="M324" s="158">
        <v>45747</v>
      </c>
      <c r="N324" s="159">
        <v>40</v>
      </c>
      <c r="O324" s="159">
        <v>8</v>
      </c>
      <c r="P324" s="149" t="s">
        <v>5347</v>
      </c>
      <c r="Q324" s="160">
        <v>1</v>
      </c>
      <c r="R324" s="160">
        <v>1</v>
      </c>
      <c r="S324" s="160">
        <v>1</v>
      </c>
      <c r="T324" s="160">
        <v>0</v>
      </c>
      <c r="U324" s="161">
        <v>0</v>
      </c>
      <c r="V324" s="161">
        <v>0</v>
      </c>
      <c r="W324" s="149" t="s">
        <v>19</v>
      </c>
      <c r="X324" s="149" t="s">
        <v>5348</v>
      </c>
      <c r="Y324" s="149" t="s">
        <v>5347</v>
      </c>
      <c r="Z324" s="149" t="s">
        <v>4354</v>
      </c>
      <c r="AA324" s="149" t="s">
        <v>148</v>
      </c>
      <c r="AB324" s="149" t="s">
        <v>4350</v>
      </c>
      <c r="AC324" s="149" t="s">
        <v>5347</v>
      </c>
      <c r="AD324" s="159">
        <v>0</v>
      </c>
      <c r="AE324" s="185">
        <v>0</v>
      </c>
      <c r="AG324" t="s">
        <v>2999</v>
      </c>
      <c r="AH324" s="46">
        <f t="shared" si="95"/>
        <v>62</v>
      </c>
      <c r="AI324" s="46" t="str">
        <f t="shared" si="96"/>
        <v>-</v>
      </c>
      <c r="AJ324" s="12"/>
      <c r="AK324" s="41" t="str">
        <f t="shared" si="97"/>
        <v>YES</v>
      </c>
      <c r="AL324" s="38">
        <f t="shared" si="98"/>
        <v>1</v>
      </c>
      <c r="AM324" s="26" t="str">
        <f t="shared" si="99"/>
        <v/>
      </c>
      <c r="AN324" s="89" t="str">
        <f t="shared" si="100"/>
        <v/>
      </c>
      <c r="AO324" s="35">
        <f t="shared" si="101"/>
        <v>0</v>
      </c>
      <c r="AP324" s="26" t="str">
        <f t="shared" si="102"/>
        <v>X</v>
      </c>
      <c r="AQ324" s="28">
        <f t="shared" si="112"/>
        <v>1</v>
      </c>
      <c r="AR324" s="25" t="str">
        <f t="shared" si="103"/>
        <v/>
      </c>
      <c r="AS324" s="25" t="str">
        <f t="shared" si="104"/>
        <v/>
      </c>
      <c r="AT324" s="25" t="str">
        <f t="shared" si="105"/>
        <v/>
      </c>
      <c r="AU324" s="25" t="str">
        <f t="shared" si="106"/>
        <v/>
      </c>
      <c r="AV324" s="25">
        <f t="shared" si="107"/>
        <v>1</v>
      </c>
      <c r="AW324" s="65">
        <f t="shared" si="113"/>
        <v>0</v>
      </c>
      <c r="AX324" s="23"/>
      <c r="AY324" s="24">
        <f t="shared" ca="1" si="108"/>
        <v>-388</v>
      </c>
      <c r="AZ324" s="66">
        <f t="shared" ca="1" si="109"/>
        <v>0</v>
      </c>
      <c r="BA324" s="24" t="str">
        <f t="shared" ca="1" si="110"/>
        <v/>
      </c>
      <c r="BB324" s="87" t="str">
        <f t="shared" si="111"/>
        <v/>
      </c>
    </row>
    <row r="325" spans="1:54" ht="15" x14ac:dyDescent="0.2">
      <c r="A325" s="7">
        <v>324</v>
      </c>
      <c r="B325" s="149" t="s">
        <v>3720</v>
      </c>
      <c r="C325" s="149" t="s">
        <v>3721</v>
      </c>
      <c r="D325" s="149" t="s">
        <v>4378</v>
      </c>
      <c r="E325" s="149" t="s">
        <v>325</v>
      </c>
      <c r="F325" s="158">
        <v>45687</v>
      </c>
      <c r="G325" s="149" t="s">
        <v>5347</v>
      </c>
      <c r="H325" s="149" t="s">
        <v>4379</v>
      </c>
      <c r="I325" s="149" t="s">
        <v>99</v>
      </c>
      <c r="J325" s="158">
        <v>45686</v>
      </c>
      <c r="K325" s="158" t="s">
        <v>5347</v>
      </c>
      <c r="L325" s="149" t="s">
        <v>5347</v>
      </c>
      <c r="M325" s="158">
        <v>45688</v>
      </c>
      <c r="N325" s="159">
        <v>0</v>
      </c>
      <c r="O325" s="159">
        <v>0</v>
      </c>
      <c r="P325" s="149" t="s">
        <v>5347</v>
      </c>
      <c r="Q325" s="160">
        <v>4</v>
      </c>
      <c r="R325" s="160">
        <v>4</v>
      </c>
      <c r="S325" s="160">
        <v>4</v>
      </c>
      <c r="T325" s="160">
        <v>0</v>
      </c>
      <c r="U325" s="161">
        <v>0</v>
      </c>
      <c r="V325" s="161">
        <v>0</v>
      </c>
      <c r="W325" s="149" t="s">
        <v>19</v>
      </c>
      <c r="X325" s="149" t="s">
        <v>5348</v>
      </c>
      <c r="Y325" s="149" t="s">
        <v>5347</v>
      </c>
      <c r="Z325" s="149" t="s">
        <v>386</v>
      </c>
      <c r="AA325" s="149" t="s">
        <v>5347</v>
      </c>
      <c r="AB325" s="149" t="s">
        <v>3724</v>
      </c>
      <c r="AC325" s="149" t="s">
        <v>5347</v>
      </c>
      <c r="AD325" s="159">
        <v>0</v>
      </c>
      <c r="AE325" s="185">
        <v>0</v>
      </c>
      <c r="AG325" t="s">
        <v>2543</v>
      </c>
      <c r="AH325" s="46">
        <f t="shared" si="95"/>
        <v>2</v>
      </c>
      <c r="AI325" s="46" t="str">
        <f t="shared" si="96"/>
        <v>-</v>
      </c>
      <c r="AJ325" s="12"/>
      <c r="AK325" s="41" t="str">
        <f t="shared" si="97"/>
        <v>YES</v>
      </c>
      <c r="AL325" s="38">
        <f t="shared" si="98"/>
        <v>4</v>
      </c>
      <c r="AM325" s="26" t="str">
        <f t="shared" si="99"/>
        <v/>
      </c>
      <c r="AN325" s="89" t="str">
        <f t="shared" si="100"/>
        <v/>
      </c>
      <c r="AO325" s="35">
        <f t="shared" si="101"/>
        <v>0</v>
      </c>
      <c r="AP325" s="26" t="str">
        <f t="shared" si="102"/>
        <v>X</v>
      </c>
      <c r="AQ325" s="28">
        <f t="shared" si="112"/>
        <v>1</v>
      </c>
      <c r="AR325" s="25" t="str">
        <f t="shared" si="103"/>
        <v/>
      </c>
      <c r="AS325" s="25" t="str">
        <f t="shared" si="104"/>
        <v/>
      </c>
      <c r="AT325" s="25" t="str">
        <f t="shared" si="105"/>
        <v/>
      </c>
      <c r="AU325" s="25" t="str">
        <f t="shared" si="106"/>
        <v/>
      </c>
      <c r="AV325" s="25">
        <f t="shared" si="107"/>
        <v>1</v>
      </c>
      <c r="AW325" s="65">
        <f t="shared" si="113"/>
        <v>0</v>
      </c>
      <c r="AX325" s="23"/>
      <c r="AY325" s="24">
        <f t="shared" ca="1" si="108"/>
        <v>-447</v>
      </c>
      <c r="AZ325" s="66">
        <f t="shared" ca="1" si="109"/>
        <v>0</v>
      </c>
      <c r="BA325" s="24" t="str">
        <f t="shared" ca="1" si="110"/>
        <v/>
      </c>
      <c r="BB325" s="87" t="str">
        <f t="shared" si="111"/>
        <v/>
      </c>
    </row>
    <row r="326" spans="1:54" ht="15" x14ac:dyDescent="0.2">
      <c r="A326" s="7">
        <v>325</v>
      </c>
      <c r="B326" s="149" t="s">
        <v>3944</v>
      </c>
      <c r="C326" s="149" t="s">
        <v>4338</v>
      </c>
      <c r="D326" s="149" t="s">
        <v>4378</v>
      </c>
      <c r="E326" s="149" t="s">
        <v>326</v>
      </c>
      <c r="F326" s="158">
        <v>45687</v>
      </c>
      <c r="G326" s="149" t="s">
        <v>5347</v>
      </c>
      <c r="H326" s="149" t="s">
        <v>4379</v>
      </c>
      <c r="I326" s="149" t="s">
        <v>178</v>
      </c>
      <c r="J326" s="158">
        <v>45686</v>
      </c>
      <c r="K326" s="158" t="s">
        <v>5347</v>
      </c>
      <c r="L326" s="149" t="s">
        <v>5347</v>
      </c>
      <c r="M326" s="158">
        <v>45688</v>
      </c>
      <c r="N326" s="159">
        <v>0</v>
      </c>
      <c r="O326" s="159">
        <v>0</v>
      </c>
      <c r="P326" s="149" t="s">
        <v>5347</v>
      </c>
      <c r="Q326" s="160">
        <v>50</v>
      </c>
      <c r="R326" s="160">
        <v>50</v>
      </c>
      <c r="S326" s="160">
        <v>50</v>
      </c>
      <c r="T326" s="160">
        <v>0</v>
      </c>
      <c r="U326" s="161">
        <v>0</v>
      </c>
      <c r="V326" s="161">
        <v>0</v>
      </c>
      <c r="W326" s="149" t="s">
        <v>19</v>
      </c>
      <c r="X326" s="149" t="s">
        <v>5348</v>
      </c>
      <c r="Y326" s="149" t="s">
        <v>5347</v>
      </c>
      <c r="Z326" s="149" t="s">
        <v>386</v>
      </c>
      <c r="AA326" s="149" t="s">
        <v>5347</v>
      </c>
      <c r="AB326" s="149" t="s">
        <v>4341</v>
      </c>
      <c r="AC326" s="149" t="s">
        <v>5347</v>
      </c>
      <c r="AD326" s="159">
        <v>0</v>
      </c>
      <c r="AE326" s="185">
        <v>0</v>
      </c>
      <c r="AG326" t="s">
        <v>2543</v>
      </c>
      <c r="AH326" s="46">
        <f t="shared" si="95"/>
        <v>2</v>
      </c>
      <c r="AI326" s="46" t="str">
        <f t="shared" si="96"/>
        <v>-</v>
      </c>
      <c r="AJ326" s="12"/>
      <c r="AK326" s="41" t="str">
        <f t="shared" si="97"/>
        <v>YES</v>
      </c>
      <c r="AL326" s="38">
        <f t="shared" si="98"/>
        <v>50</v>
      </c>
      <c r="AM326" s="26" t="str">
        <f t="shared" si="99"/>
        <v/>
      </c>
      <c r="AN326" s="89" t="str">
        <f t="shared" si="100"/>
        <v/>
      </c>
      <c r="AO326" s="35">
        <f t="shared" si="101"/>
        <v>0</v>
      </c>
      <c r="AP326" s="26" t="str">
        <f t="shared" si="102"/>
        <v>X</v>
      </c>
      <c r="AQ326" s="28">
        <f t="shared" si="112"/>
        <v>1</v>
      </c>
      <c r="AR326" s="25" t="str">
        <f t="shared" si="103"/>
        <v/>
      </c>
      <c r="AS326" s="25" t="str">
        <f t="shared" si="104"/>
        <v/>
      </c>
      <c r="AT326" s="25" t="str">
        <f t="shared" si="105"/>
        <v/>
      </c>
      <c r="AU326" s="25" t="str">
        <f t="shared" si="106"/>
        <v/>
      </c>
      <c r="AV326" s="25">
        <f t="shared" si="107"/>
        <v>1</v>
      </c>
      <c r="AW326" s="65">
        <f t="shared" si="113"/>
        <v>0</v>
      </c>
      <c r="AX326" s="23"/>
      <c r="AY326" s="24">
        <f t="shared" ca="1" si="108"/>
        <v>-447</v>
      </c>
      <c r="AZ326" s="66">
        <f t="shared" ca="1" si="109"/>
        <v>0</v>
      </c>
      <c r="BA326" s="24" t="str">
        <f t="shared" ca="1" si="110"/>
        <v/>
      </c>
      <c r="BB326" s="87" t="str">
        <f t="shared" si="111"/>
        <v/>
      </c>
    </row>
    <row r="327" spans="1:54" ht="15" x14ac:dyDescent="0.2">
      <c r="A327" s="7">
        <v>326</v>
      </c>
      <c r="B327" s="149" t="s">
        <v>3225</v>
      </c>
      <c r="C327" s="149" t="s">
        <v>3226</v>
      </c>
      <c r="D327" s="149" t="s">
        <v>4380</v>
      </c>
      <c r="E327" s="149" t="s">
        <v>325</v>
      </c>
      <c r="F327" s="158">
        <v>45687</v>
      </c>
      <c r="G327" s="149" t="s">
        <v>5347</v>
      </c>
      <c r="H327" s="149" t="s">
        <v>4381</v>
      </c>
      <c r="I327" s="149" t="s">
        <v>17</v>
      </c>
      <c r="J327" s="158">
        <v>45693</v>
      </c>
      <c r="K327" s="158">
        <v>45694</v>
      </c>
      <c r="L327" s="149" t="s">
        <v>5347</v>
      </c>
      <c r="M327" s="158">
        <v>45707</v>
      </c>
      <c r="N327" s="159">
        <v>30</v>
      </c>
      <c r="O327" s="159">
        <v>8</v>
      </c>
      <c r="P327" s="149" t="s">
        <v>16</v>
      </c>
      <c r="Q327" s="160">
        <v>1</v>
      </c>
      <c r="R327" s="160">
        <v>1</v>
      </c>
      <c r="S327" s="160">
        <v>1</v>
      </c>
      <c r="T327" s="160">
        <v>0</v>
      </c>
      <c r="U327" s="161">
        <v>0</v>
      </c>
      <c r="V327" s="161">
        <v>0</v>
      </c>
      <c r="W327" s="149" t="s">
        <v>19</v>
      </c>
      <c r="X327" s="149" t="s">
        <v>5348</v>
      </c>
      <c r="Y327" s="149" t="s">
        <v>5347</v>
      </c>
      <c r="Z327" s="149" t="s">
        <v>47</v>
      </c>
      <c r="AA327" s="149" t="s">
        <v>748</v>
      </c>
      <c r="AB327" s="149" t="s">
        <v>3225</v>
      </c>
      <c r="AC327" s="149" t="s">
        <v>5347</v>
      </c>
      <c r="AD327" s="159">
        <v>0</v>
      </c>
      <c r="AE327" s="185">
        <v>0</v>
      </c>
      <c r="AG327" t="s">
        <v>2999</v>
      </c>
      <c r="AH327" s="46">
        <f t="shared" si="95"/>
        <v>14</v>
      </c>
      <c r="AI327" s="46" t="str">
        <f t="shared" si="96"/>
        <v>-</v>
      </c>
      <c r="AJ327" s="12"/>
      <c r="AK327" s="41" t="str">
        <f t="shared" si="97"/>
        <v>YES</v>
      </c>
      <c r="AL327" s="38">
        <f t="shared" si="98"/>
        <v>1</v>
      </c>
      <c r="AM327" s="26" t="str">
        <f t="shared" si="99"/>
        <v/>
      </c>
      <c r="AN327" s="89" t="str">
        <f t="shared" si="100"/>
        <v/>
      </c>
      <c r="AO327" s="35">
        <f t="shared" si="101"/>
        <v>0</v>
      </c>
      <c r="AP327" s="26" t="str">
        <f t="shared" si="102"/>
        <v>X</v>
      </c>
      <c r="AQ327" s="28">
        <f t="shared" si="112"/>
        <v>1</v>
      </c>
      <c r="AR327" s="25" t="str">
        <f t="shared" si="103"/>
        <v/>
      </c>
      <c r="AS327" s="25" t="str">
        <f t="shared" si="104"/>
        <v/>
      </c>
      <c r="AT327" s="25" t="str">
        <f t="shared" si="105"/>
        <v/>
      </c>
      <c r="AU327" s="25" t="str">
        <f t="shared" si="106"/>
        <v/>
      </c>
      <c r="AV327" s="25">
        <f t="shared" si="107"/>
        <v>1</v>
      </c>
      <c r="AW327" s="65">
        <f t="shared" si="113"/>
        <v>0</v>
      </c>
      <c r="AX327" s="23"/>
      <c r="AY327" s="24">
        <f t="shared" ca="1" si="108"/>
        <v>-428</v>
      </c>
      <c r="AZ327" s="66">
        <f t="shared" ca="1" si="109"/>
        <v>0</v>
      </c>
      <c r="BA327" s="24" t="str">
        <f t="shared" ca="1" si="110"/>
        <v/>
      </c>
      <c r="BB327" s="87" t="str">
        <f t="shared" si="111"/>
        <v/>
      </c>
    </row>
    <row r="328" spans="1:54" ht="15" x14ac:dyDescent="0.2">
      <c r="A328" s="7">
        <v>327</v>
      </c>
      <c r="B328" s="149" t="s">
        <v>3225</v>
      </c>
      <c r="C328" s="149" t="s">
        <v>3226</v>
      </c>
      <c r="D328" s="149" t="s">
        <v>4380</v>
      </c>
      <c r="E328" s="149" t="s">
        <v>326</v>
      </c>
      <c r="F328" s="158">
        <v>45687</v>
      </c>
      <c r="G328" s="149" t="s">
        <v>5347</v>
      </c>
      <c r="H328" s="149" t="s">
        <v>4381</v>
      </c>
      <c r="I328" s="149" t="s">
        <v>18</v>
      </c>
      <c r="J328" s="158">
        <v>45693</v>
      </c>
      <c r="K328" s="158">
        <v>45694</v>
      </c>
      <c r="L328" s="149" t="s">
        <v>5347</v>
      </c>
      <c r="M328" s="158">
        <v>45707</v>
      </c>
      <c r="N328" s="159">
        <v>30</v>
      </c>
      <c r="O328" s="159">
        <v>8</v>
      </c>
      <c r="P328" s="149" t="s">
        <v>16</v>
      </c>
      <c r="Q328" s="160">
        <v>1</v>
      </c>
      <c r="R328" s="160">
        <v>1</v>
      </c>
      <c r="S328" s="160">
        <v>1</v>
      </c>
      <c r="T328" s="160">
        <v>0</v>
      </c>
      <c r="U328" s="161">
        <v>0</v>
      </c>
      <c r="V328" s="161">
        <v>0</v>
      </c>
      <c r="W328" s="149" t="s">
        <v>19</v>
      </c>
      <c r="X328" s="149" t="s">
        <v>5348</v>
      </c>
      <c r="Y328" s="149" t="s">
        <v>5347</v>
      </c>
      <c r="Z328" s="149" t="s">
        <v>47</v>
      </c>
      <c r="AA328" s="149" t="s">
        <v>748</v>
      </c>
      <c r="AB328" s="149" t="s">
        <v>3225</v>
      </c>
      <c r="AC328" s="149" t="s">
        <v>5347</v>
      </c>
      <c r="AD328" s="159">
        <v>0</v>
      </c>
      <c r="AE328" s="185">
        <v>0</v>
      </c>
      <c r="AG328" t="s">
        <v>2999</v>
      </c>
      <c r="AH328" s="46">
        <f t="shared" si="95"/>
        <v>14</v>
      </c>
      <c r="AI328" s="46" t="str">
        <f t="shared" si="96"/>
        <v>-</v>
      </c>
      <c r="AJ328" s="12"/>
      <c r="AK328" s="41" t="str">
        <f t="shared" si="97"/>
        <v>YES</v>
      </c>
      <c r="AL328" s="38">
        <f t="shared" si="98"/>
        <v>1</v>
      </c>
      <c r="AM328" s="26" t="str">
        <f t="shared" si="99"/>
        <v/>
      </c>
      <c r="AN328" s="89" t="str">
        <f t="shared" si="100"/>
        <v/>
      </c>
      <c r="AO328" s="35">
        <f t="shared" si="101"/>
        <v>0</v>
      </c>
      <c r="AP328" s="26" t="str">
        <f t="shared" si="102"/>
        <v>X</v>
      </c>
      <c r="AQ328" s="28">
        <f t="shared" si="112"/>
        <v>1</v>
      </c>
      <c r="AR328" s="25" t="str">
        <f t="shared" si="103"/>
        <v/>
      </c>
      <c r="AS328" s="25" t="str">
        <f t="shared" si="104"/>
        <v/>
      </c>
      <c r="AT328" s="25" t="str">
        <f t="shared" si="105"/>
        <v/>
      </c>
      <c r="AU328" s="25" t="str">
        <f t="shared" si="106"/>
        <v/>
      </c>
      <c r="AV328" s="25">
        <f t="shared" si="107"/>
        <v>1</v>
      </c>
      <c r="AW328" s="65">
        <f t="shared" si="113"/>
        <v>0</v>
      </c>
      <c r="AX328" s="23"/>
      <c r="AY328" s="24">
        <f t="shared" ca="1" si="108"/>
        <v>-428</v>
      </c>
      <c r="AZ328" s="66">
        <f t="shared" ca="1" si="109"/>
        <v>0</v>
      </c>
      <c r="BA328" s="24" t="str">
        <f t="shared" ca="1" si="110"/>
        <v/>
      </c>
      <c r="BB328" s="87" t="str">
        <f t="shared" si="111"/>
        <v/>
      </c>
    </row>
    <row r="329" spans="1:54" ht="15" x14ac:dyDescent="0.2">
      <c r="A329" s="7">
        <v>328</v>
      </c>
      <c r="B329" s="149" t="s">
        <v>3225</v>
      </c>
      <c r="C329" s="149" t="s">
        <v>3226</v>
      </c>
      <c r="D329" s="149" t="s">
        <v>4382</v>
      </c>
      <c r="E329" s="149" t="s">
        <v>325</v>
      </c>
      <c r="F329" s="158">
        <v>45687</v>
      </c>
      <c r="G329" s="149" t="s">
        <v>5347</v>
      </c>
      <c r="H329" s="149" t="s">
        <v>4381</v>
      </c>
      <c r="I329" s="149" t="s">
        <v>24</v>
      </c>
      <c r="J329" s="158">
        <v>45693</v>
      </c>
      <c r="K329" s="158">
        <v>45694</v>
      </c>
      <c r="L329" s="149" t="s">
        <v>5347</v>
      </c>
      <c r="M329" s="158">
        <v>45707</v>
      </c>
      <c r="N329" s="159">
        <v>30</v>
      </c>
      <c r="O329" s="159">
        <v>8</v>
      </c>
      <c r="P329" s="149" t="s">
        <v>16</v>
      </c>
      <c r="Q329" s="160">
        <v>1</v>
      </c>
      <c r="R329" s="160">
        <v>1</v>
      </c>
      <c r="S329" s="160">
        <v>1</v>
      </c>
      <c r="T329" s="160">
        <v>0</v>
      </c>
      <c r="U329" s="161">
        <v>0</v>
      </c>
      <c r="V329" s="161">
        <v>0</v>
      </c>
      <c r="W329" s="149" t="s">
        <v>19</v>
      </c>
      <c r="X329" s="149" t="s">
        <v>5348</v>
      </c>
      <c r="Y329" s="149" t="s">
        <v>5347</v>
      </c>
      <c r="Z329" s="149" t="s">
        <v>47</v>
      </c>
      <c r="AA329" s="149" t="s">
        <v>748</v>
      </c>
      <c r="AB329" s="149" t="s">
        <v>3225</v>
      </c>
      <c r="AC329" s="149" t="s">
        <v>5347</v>
      </c>
      <c r="AD329" s="159">
        <v>0</v>
      </c>
      <c r="AE329" s="185">
        <v>0</v>
      </c>
      <c r="AG329" t="s">
        <v>2999</v>
      </c>
      <c r="AH329" s="46">
        <f t="shared" si="95"/>
        <v>14</v>
      </c>
      <c r="AI329" s="46" t="str">
        <f t="shared" si="96"/>
        <v>-</v>
      </c>
      <c r="AJ329" s="12"/>
      <c r="AK329" s="41" t="str">
        <f t="shared" si="97"/>
        <v>YES</v>
      </c>
      <c r="AL329" s="38">
        <f t="shared" si="98"/>
        <v>1</v>
      </c>
      <c r="AM329" s="26" t="str">
        <f t="shared" si="99"/>
        <v/>
      </c>
      <c r="AN329" s="89" t="str">
        <f t="shared" si="100"/>
        <v/>
      </c>
      <c r="AO329" s="35">
        <f t="shared" si="101"/>
        <v>0</v>
      </c>
      <c r="AP329" s="26" t="str">
        <f t="shared" si="102"/>
        <v>X</v>
      </c>
      <c r="AQ329" s="28">
        <f t="shared" si="112"/>
        <v>1</v>
      </c>
      <c r="AR329" s="25" t="str">
        <f t="shared" si="103"/>
        <v/>
      </c>
      <c r="AS329" s="25" t="str">
        <f t="shared" si="104"/>
        <v/>
      </c>
      <c r="AT329" s="25" t="str">
        <f t="shared" si="105"/>
        <v/>
      </c>
      <c r="AU329" s="25" t="str">
        <f t="shared" si="106"/>
        <v/>
      </c>
      <c r="AV329" s="25">
        <f t="shared" si="107"/>
        <v>1</v>
      </c>
      <c r="AW329" s="65">
        <f t="shared" si="113"/>
        <v>0</v>
      </c>
      <c r="AX329" s="23"/>
      <c r="AY329" s="24">
        <f t="shared" ca="1" si="108"/>
        <v>-428</v>
      </c>
      <c r="AZ329" s="66">
        <f t="shared" ca="1" si="109"/>
        <v>0</v>
      </c>
      <c r="BA329" s="24" t="str">
        <f t="shared" ca="1" si="110"/>
        <v/>
      </c>
      <c r="BB329" s="87" t="str">
        <f t="shared" si="111"/>
        <v/>
      </c>
    </row>
    <row r="330" spans="1:54" ht="15" x14ac:dyDescent="0.2">
      <c r="A330" s="7">
        <v>329</v>
      </c>
      <c r="B330" s="149" t="s">
        <v>3225</v>
      </c>
      <c r="C330" s="149" t="s">
        <v>3226</v>
      </c>
      <c r="D330" s="149" t="s">
        <v>4383</v>
      </c>
      <c r="E330" s="149" t="s">
        <v>325</v>
      </c>
      <c r="F330" s="158">
        <v>45687</v>
      </c>
      <c r="G330" s="149" t="s">
        <v>5347</v>
      </c>
      <c r="H330" s="149" t="s">
        <v>4384</v>
      </c>
      <c r="I330" s="149" t="s">
        <v>18</v>
      </c>
      <c r="J330" s="158">
        <v>45693</v>
      </c>
      <c r="K330" s="158">
        <v>45694</v>
      </c>
      <c r="L330" s="149" t="s">
        <v>5347</v>
      </c>
      <c r="M330" s="158">
        <v>45707</v>
      </c>
      <c r="N330" s="159">
        <v>30</v>
      </c>
      <c r="O330" s="159">
        <v>8</v>
      </c>
      <c r="P330" s="149" t="s">
        <v>16</v>
      </c>
      <c r="Q330" s="160">
        <v>1</v>
      </c>
      <c r="R330" s="160">
        <v>1</v>
      </c>
      <c r="S330" s="160">
        <v>1</v>
      </c>
      <c r="T330" s="160">
        <v>0</v>
      </c>
      <c r="U330" s="161">
        <v>0</v>
      </c>
      <c r="V330" s="161">
        <v>0</v>
      </c>
      <c r="W330" s="149" t="s">
        <v>19</v>
      </c>
      <c r="X330" s="149" t="s">
        <v>5348</v>
      </c>
      <c r="Y330" s="149" t="s">
        <v>5347</v>
      </c>
      <c r="Z330" s="149" t="s">
        <v>47</v>
      </c>
      <c r="AA330" s="149" t="s">
        <v>748</v>
      </c>
      <c r="AB330" s="149" t="s">
        <v>3225</v>
      </c>
      <c r="AC330" s="149" t="s">
        <v>5347</v>
      </c>
      <c r="AD330" s="159">
        <v>0</v>
      </c>
      <c r="AE330" s="185">
        <v>0</v>
      </c>
      <c r="AG330" t="s">
        <v>1864</v>
      </c>
      <c r="AH330" s="46">
        <f t="shared" si="95"/>
        <v>14</v>
      </c>
      <c r="AI330" s="46" t="str">
        <f t="shared" si="96"/>
        <v>-</v>
      </c>
      <c r="AJ330" s="12"/>
      <c r="AK330" s="41" t="str">
        <f t="shared" si="97"/>
        <v>YES</v>
      </c>
      <c r="AL330" s="38">
        <f t="shared" si="98"/>
        <v>1</v>
      </c>
      <c r="AM330" s="26" t="str">
        <f t="shared" si="99"/>
        <v/>
      </c>
      <c r="AN330" s="89" t="str">
        <f t="shared" si="100"/>
        <v/>
      </c>
      <c r="AO330" s="35">
        <f t="shared" si="101"/>
        <v>0</v>
      </c>
      <c r="AP330" s="26" t="str">
        <f t="shared" si="102"/>
        <v>X</v>
      </c>
      <c r="AQ330" s="28">
        <f t="shared" si="112"/>
        <v>1</v>
      </c>
      <c r="AR330" s="25" t="str">
        <f t="shared" si="103"/>
        <v/>
      </c>
      <c r="AS330" s="25" t="str">
        <f t="shared" si="104"/>
        <v/>
      </c>
      <c r="AT330" s="25" t="str">
        <f t="shared" si="105"/>
        <v/>
      </c>
      <c r="AU330" s="25" t="str">
        <f t="shared" si="106"/>
        <v/>
      </c>
      <c r="AV330" s="25">
        <f t="shared" si="107"/>
        <v>1</v>
      </c>
      <c r="AW330" s="65">
        <f t="shared" si="113"/>
        <v>0</v>
      </c>
      <c r="AX330" s="23"/>
      <c r="AY330" s="24">
        <f t="shared" ca="1" si="108"/>
        <v>-428</v>
      </c>
      <c r="AZ330" s="66">
        <f t="shared" ca="1" si="109"/>
        <v>0</v>
      </c>
      <c r="BA330" s="24" t="str">
        <f t="shared" ca="1" si="110"/>
        <v/>
      </c>
      <c r="BB330" s="87" t="str">
        <f t="shared" si="111"/>
        <v/>
      </c>
    </row>
    <row r="331" spans="1:54" ht="15" x14ac:dyDescent="0.2">
      <c r="A331" s="7">
        <v>330</v>
      </c>
      <c r="B331" s="149" t="s">
        <v>3225</v>
      </c>
      <c r="C331" s="149" t="s">
        <v>3226</v>
      </c>
      <c r="D331" s="149" t="s">
        <v>4385</v>
      </c>
      <c r="E331" s="149" t="s">
        <v>325</v>
      </c>
      <c r="F331" s="158">
        <v>45687</v>
      </c>
      <c r="G331" s="149" t="s">
        <v>5347</v>
      </c>
      <c r="H331" s="149" t="s">
        <v>4386</v>
      </c>
      <c r="I331" s="149" t="s">
        <v>15</v>
      </c>
      <c r="J331" s="158">
        <v>45693</v>
      </c>
      <c r="K331" s="158">
        <v>45694</v>
      </c>
      <c r="L331" s="149" t="s">
        <v>5347</v>
      </c>
      <c r="M331" s="158">
        <v>45707</v>
      </c>
      <c r="N331" s="159">
        <v>30</v>
      </c>
      <c r="O331" s="159">
        <v>8</v>
      </c>
      <c r="P331" s="149" t="s">
        <v>16</v>
      </c>
      <c r="Q331" s="160">
        <v>1</v>
      </c>
      <c r="R331" s="160">
        <v>1</v>
      </c>
      <c r="S331" s="160">
        <v>1</v>
      </c>
      <c r="T331" s="160">
        <v>0</v>
      </c>
      <c r="U331" s="161">
        <v>0</v>
      </c>
      <c r="V331" s="161">
        <v>0</v>
      </c>
      <c r="W331" s="149" t="s">
        <v>19</v>
      </c>
      <c r="X331" s="149" t="s">
        <v>5348</v>
      </c>
      <c r="Y331" s="149" t="s">
        <v>5347</v>
      </c>
      <c r="Z331" s="149" t="s">
        <v>3779</v>
      </c>
      <c r="AA331" s="149" t="s">
        <v>748</v>
      </c>
      <c r="AB331" s="149" t="s">
        <v>3225</v>
      </c>
      <c r="AC331" s="149" t="s">
        <v>5347</v>
      </c>
      <c r="AD331" s="159">
        <v>0</v>
      </c>
      <c r="AE331" s="185">
        <v>0</v>
      </c>
      <c r="AG331" t="s">
        <v>960</v>
      </c>
      <c r="AH331" s="46">
        <f t="shared" si="95"/>
        <v>14</v>
      </c>
      <c r="AI331" s="46" t="str">
        <f t="shared" si="96"/>
        <v>-</v>
      </c>
      <c r="AJ331" s="12"/>
      <c r="AK331" s="41" t="str">
        <f t="shared" si="97"/>
        <v>YES</v>
      </c>
      <c r="AL331" s="38">
        <f t="shared" si="98"/>
        <v>1</v>
      </c>
      <c r="AM331" s="26" t="str">
        <f t="shared" si="99"/>
        <v/>
      </c>
      <c r="AN331" s="89" t="str">
        <f t="shared" si="100"/>
        <v/>
      </c>
      <c r="AO331" s="35">
        <f t="shared" si="101"/>
        <v>0</v>
      </c>
      <c r="AP331" s="26" t="str">
        <f t="shared" si="102"/>
        <v>X</v>
      </c>
      <c r="AQ331" s="28">
        <f t="shared" si="112"/>
        <v>1</v>
      </c>
      <c r="AR331" s="25" t="str">
        <f t="shared" si="103"/>
        <v/>
      </c>
      <c r="AS331" s="25" t="str">
        <f t="shared" si="104"/>
        <v/>
      </c>
      <c r="AT331" s="25" t="str">
        <f t="shared" si="105"/>
        <v/>
      </c>
      <c r="AU331" s="25" t="str">
        <f t="shared" si="106"/>
        <v/>
      </c>
      <c r="AV331" s="25">
        <f t="shared" si="107"/>
        <v>1</v>
      </c>
      <c r="AW331" s="65">
        <f t="shared" si="113"/>
        <v>0</v>
      </c>
      <c r="AX331" s="23"/>
      <c r="AY331" s="24">
        <f t="shared" ca="1" si="108"/>
        <v>-428</v>
      </c>
      <c r="AZ331" s="66">
        <f t="shared" ca="1" si="109"/>
        <v>0</v>
      </c>
      <c r="BA331" s="24" t="str">
        <f t="shared" ca="1" si="110"/>
        <v/>
      </c>
      <c r="BB331" s="87" t="str">
        <f t="shared" si="111"/>
        <v/>
      </c>
    </row>
    <row r="332" spans="1:54" ht="15" x14ac:dyDescent="0.2">
      <c r="A332" s="7">
        <v>331</v>
      </c>
      <c r="B332" s="149" t="s">
        <v>3225</v>
      </c>
      <c r="C332" s="149" t="s">
        <v>3226</v>
      </c>
      <c r="D332" s="149" t="s">
        <v>4385</v>
      </c>
      <c r="E332" s="149" t="s">
        <v>326</v>
      </c>
      <c r="F332" s="158">
        <v>45687</v>
      </c>
      <c r="G332" s="149" t="s">
        <v>5347</v>
      </c>
      <c r="H332" s="149" t="s">
        <v>4386</v>
      </c>
      <c r="I332" s="149" t="s">
        <v>17</v>
      </c>
      <c r="J332" s="158">
        <v>45693</v>
      </c>
      <c r="K332" s="158">
        <v>45694</v>
      </c>
      <c r="L332" s="149" t="s">
        <v>5347</v>
      </c>
      <c r="M332" s="158">
        <v>45707</v>
      </c>
      <c r="N332" s="159">
        <v>30</v>
      </c>
      <c r="O332" s="159">
        <v>8</v>
      </c>
      <c r="P332" s="149" t="s">
        <v>16</v>
      </c>
      <c r="Q332" s="160">
        <v>1</v>
      </c>
      <c r="R332" s="160">
        <v>1</v>
      </c>
      <c r="S332" s="160">
        <v>1</v>
      </c>
      <c r="T332" s="160">
        <v>0</v>
      </c>
      <c r="U332" s="161">
        <v>0</v>
      </c>
      <c r="V332" s="161">
        <v>0</v>
      </c>
      <c r="W332" s="149" t="s">
        <v>19</v>
      </c>
      <c r="X332" s="149" t="s">
        <v>5348</v>
      </c>
      <c r="Y332" s="149" t="s">
        <v>5347</v>
      </c>
      <c r="Z332" s="149" t="s">
        <v>3779</v>
      </c>
      <c r="AA332" s="149" t="s">
        <v>748</v>
      </c>
      <c r="AB332" s="149" t="s">
        <v>3225</v>
      </c>
      <c r="AC332" s="149" t="s">
        <v>5347</v>
      </c>
      <c r="AD332" s="159">
        <v>0</v>
      </c>
      <c r="AE332" s="185">
        <v>0</v>
      </c>
      <c r="AG332" t="s">
        <v>960</v>
      </c>
      <c r="AH332" s="46">
        <f t="shared" si="95"/>
        <v>14</v>
      </c>
      <c r="AI332" s="46" t="str">
        <f t="shared" si="96"/>
        <v>-</v>
      </c>
      <c r="AJ332" s="12"/>
      <c r="AK332" s="41" t="str">
        <f t="shared" si="97"/>
        <v>YES</v>
      </c>
      <c r="AL332" s="38">
        <f t="shared" si="98"/>
        <v>1</v>
      </c>
      <c r="AM332" s="26" t="str">
        <f t="shared" si="99"/>
        <v/>
      </c>
      <c r="AN332" s="89" t="str">
        <f t="shared" si="100"/>
        <v/>
      </c>
      <c r="AO332" s="35">
        <f t="shared" si="101"/>
        <v>0</v>
      </c>
      <c r="AP332" s="26" t="str">
        <f t="shared" si="102"/>
        <v>X</v>
      </c>
      <c r="AQ332" s="28">
        <f t="shared" si="112"/>
        <v>1</v>
      </c>
      <c r="AR332" s="25" t="str">
        <f t="shared" si="103"/>
        <v/>
      </c>
      <c r="AS332" s="25" t="str">
        <f t="shared" si="104"/>
        <v/>
      </c>
      <c r="AT332" s="25" t="str">
        <f t="shared" si="105"/>
        <v/>
      </c>
      <c r="AU332" s="25" t="str">
        <f t="shared" si="106"/>
        <v/>
      </c>
      <c r="AV332" s="25">
        <f t="shared" si="107"/>
        <v>1</v>
      </c>
      <c r="AW332" s="65">
        <f t="shared" si="113"/>
        <v>0</v>
      </c>
      <c r="AX332" s="23"/>
      <c r="AY332" s="24">
        <f t="shared" ca="1" si="108"/>
        <v>-428</v>
      </c>
      <c r="AZ332" s="66">
        <f t="shared" ca="1" si="109"/>
        <v>0</v>
      </c>
      <c r="BA332" s="24" t="str">
        <f t="shared" ca="1" si="110"/>
        <v/>
      </c>
      <c r="BB332" s="87" t="str">
        <f t="shared" si="111"/>
        <v/>
      </c>
    </row>
    <row r="333" spans="1:54" ht="15" x14ac:dyDescent="0.2">
      <c r="A333" s="7">
        <v>332</v>
      </c>
      <c r="B333" s="149" t="s">
        <v>3225</v>
      </c>
      <c r="C333" s="149" t="s">
        <v>3226</v>
      </c>
      <c r="D333" s="149" t="s">
        <v>4385</v>
      </c>
      <c r="E333" s="149" t="s">
        <v>329</v>
      </c>
      <c r="F333" s="158">
        <v>45687</v>
      </c>
      <c r="G333" s="149" t="s">
        <v>5347</v>
      </c>
      <c r="H333" s="149" t="s">
        <v>4386</v>
      </c>
      <c r="I333" s="149" t="s">
        <v>18</v>
      </c>
      <c r="J333" s="158">
        <v>45693</v>
      </c>
      <c r="K333" s="158">
        <v>45694</v>
      </c>
      <c r="L333" s="149" t="s">
        <v>5347</v>
      </c>
      <c r="M333" s="158">
        <v>45707</v>
      </c>
      <c r="N333" s="159">
        <v>30</v>
      </c>
      <c r="O333" s="159">
        <v>8</v>
      </c>
      <c r="P333" s="149" t="s">
        <v>16</v>
      </c>
      <c r="Q333" s="160">
        <v>1</v>
      </c>
      <c r="R333" s="160">
        <v>1</v>
      </c>
      <c r="S333" s="160">
        <v>1</v>
      </c>
      <c r="T333" s="160">
        <v>0</v>
      </c>
      <c r="U333" s="161">
        <v>0</v>
      </c>
      <c r="V333" s="161">
        <v>0</v>
      </c>
      <c r="W333" s="149" t="s">
        <v>19</v>
      </c>
      <c r="X333" s="149" t="s">
        <v>5348</v>
      </c>
      <c r="Y333" s="149" t="s">
        <v>5347</v>
      </c>
      <c r="Z333" s="149" t="s">
        <v>3779</v>
      </c>
      <c r="AA333" s="149" t="s">
        <v>748</v>
      </c>
      <c r="AB333" s="149" t="s">
        <v>3225</v>
      </c>
      <c r="AC333" s="149" t="s">
        <v>5347</v>
      </c>
      <c r="AD333" s="159">
        <v>0</v>
      </c>
      <c r="AE333" s="185">
        <v>0</v>
      </c>
      <c r="AG333" t="s">
        <v>960</v>
      </c>
      <c r="AH333" s="46">
        <f t="shared" si="95"/>
        <v>14</v>
      </c>
      <c r="AI333" s="46" t="str">
        <f t="shared" si="96"/>
        <v>-</v>
      </c>
      <c r="AJ333" s="12"/>
      <c r="AK333" s="41" t="str">
        <f t="shared" si="97"/>
        <v>YES</v>
      </c>
      <c r="AL333" s="38">
        <f t="shared" si="98"/>
        <v>1</v>
      </c>
      <c r="AM333" s="26" t="str">
        <f t="shared" si="99"/>
        <v/>
      </c>
      <c r="AN333" s="89" t="str">
        <f t="shared" si="100"/>
        <v/>
      </c>
      <c r="AO333" s="35">
        <f t="shared" si="101"/>
        <v>0</v>
      </c>
      <c r="AP333" s="26" t="str">
        <f t="shared" si="102"/>
        <v>X</v>
      </c>
      <c r="AQ333" s="28">
        <f t="shared" si="112"/>
        <v>1</v>
      </c>
      <c r="AR333" s="25" t="str">
        <f t="shared" si="103"/>
        <v/>
      </c>
      <c r="AS333" s="25" t="str">
        <f t="shared" si="104"/>
        <v/>
      </c>
      <c r="AT333" s="25" t="str">
        <f t="shared" si="105"/>
        <v/>
      </c>
      <c r="AU333" s="25" t="str">
        <f t="shared" si="106"/>
        <v/>
      </c>
      <c r="AV333" s="25">
        <f t="shared" si="107"/>
        <v>1</v>
      </c>
      <c r="AW333" s="65">
        <f t="shared" si="113"/>
        <v>0</v>
      </c>
      <c r="AX333" s="23"/>
      <c r="AY333" s="24">
        <f t="shared" ca="1" si="108"/>
        <v>-428</v>
      </c>
      <c r="AZ333" s="66">
        <f t="shared" ca="1" si="109"/>
        <v>0</v>
      </c>
      <c r="BA333" s="24" t="str">
        <f t="shared" ca="1" si="110"/>
        <v/>
      </c>
      <c r="BB333" s="87" t="str">
        <f t="shared" si="111"/>
        <v/>
      </c>
    </row>
    <row r="334" spans="1:54" ht="15" x14ac:dyDescent="0.2">
      <c r="A334" s="7">
        <v>333</v>
      </c>
      <c r="B334" s="149" t="s">
        <v>3225</v>
      </c>
      <c r="C334" s="149" t="s">
        <v>3226</v>
      </c>
      <c r="D334" s="149" t="s">
        <v>4387</v>
      </c>
      <c r="E334" s="149" t="s">
        <v>325</v>
      </c>
      <c r="F334" s="158">
        <v>45687</v>
      </c>
      <c r="G334" s="149" t="s">
        <v>5347</v>
      </c>
      <c r="H334" s="149" t="s">
        <v>4426</v>
      </c>
      <c r="I334" s="149" t="s">
        <v>15</v>
      </c>
      <c r="J334" s="158">
        <v>45695</v>
      </c>
      <c r="K334" s="158">
        <v>45695</v>
      </c>
      <c r="L334" s="149" t="s">
        <v>5347</v>
      </c>
      <c r="M334" s="158">
        <v>45709</v>
      </c>
      <c r="N334" s="159">
        <v>30</v>
      </c>
      <c r="O334" s="159">
        <v>8</v>
      </c>
      <c r="P334" s="149" t="s">
        <v>16</v>
      </c>
      <c r="Q334" s="160">
        <v>1</v>
      </c>
      <c r="R334" s="160">
        <v>1</v>
      </c>
      <c r="S334" s="160">
        <v>1</v>
      </c>
      <c r="T334" s="160">
        <v>0</v>
      </c>
      <c r="U334" s="161">
        <v>0</v>
      </c>
      <c r="V334" s="161">
        <v>0</v>
      </c>
      <c r="W334" s="149" t="s">
        <v>19</v>
      </c>
      <c r="X334" s="149" t="s">
        <v>5348</v>
      </c>
      <c r="Y334" s="149" t="s">
        <v>5347</v>
      </c>
      <c r="Z334" s="149" t="s">
        <v>3779</v>
      </c>
      <c r="AA334" s="149" t="s">
        <v>748</v>
      </c>
      <c r="AB334" s="149" t="s">
        <v>3225</v>
      </c>
      <c r="AC334" s="149" t="s">
        <v>5347</v>
      </c>
      <c r="AD334" s="159">
        <v>0</v>
      </c>
      <c r="AE334" s="185">
        <v>0</v>
      </c>
      <c r="AG334" t="s">
        <v>960</v>
      </c>
      <c r="AH334" s="46">
        <f t="shared" si="95"/>
        <v>14</v>
      </c>
      <c r="AI334" s="46" t="str">
        <f t="shared" si="96"/>
        <v>-</v>
      </c>
      <c r="AJ334" s="12"/>
      <c r="AK334" s="41" t="str">
        <f t="shared" si="97"/>
        <v>YES</v>
      </c>
      <c r="AL334" s="38">
        <f t="shared" si="98"/>
        <v>1</v>
      </c>
      <c r="AM334" s="26" t="str">
        <f t="shared" si="99"/>
        <v/>
      </c>
      <c r="AN334" s="89" t="str">
        <f t="shared" si="100"/>
        <v/>
      </c>
      <c r="AO334" s="35">
        <f t="shared" si="101"/>
        <v>0</v>
      </c>
      <c r="AP334" s="26" t="str">
        <f t="shared" si="102"/>
        <v>X</v>
      </c>
      <c r="AQ334" s="28">
        <f t="shared" si="112"/>
        <v>1</v>
      </c>
      <c r="AR334" s="25" t="str">
        <f t="shared" si="103"/>
        <v/>
      </c>
      <c r="AS334" s="25" t="str">
        <f t="shared" si="104"/>
        <v/>
      </c>
      <c r="AT334" s="25" t="str">
        <f t="shared" si="105"/>
        <v/>
      </c>
      <c r="AU334" s="25" t="str">
        <f t="shared" si="106"/>
        <v/>
      </c>
      <c r="AV334" s="25">
        <f t="shared" si="107"/>
        <v>1</v>
      </c>
      <c r="AW334" s="65">
        <f t="shared" si="113"/>
        <v>0</v>
      </c>
      <c r="AX334" s="23"/>
      <c r="AY334" s="24">
        <f t="shared" ca="1" si="108"/>
        <v>-426</v>
      </c>
      <c r="AZ334" s="66">
        <f t="shared" ca="1" si="109"/>
        <v>0</v>
      </c>
      <c r="BA334" s="24" t="str">
        <f t="shared" ca="1" si="110"/>
        <v/>
      </c>
      <c r="BB334" s="87" t="str">
        <f t="shared" si="111"/>
        <v/>
      </c>
    </row>
    <row r="335" spans="1:54" ht="15" x14ac:dyDescent="0.2">
      <c r="A335" s="7">
        <v>334</v>
      </c>
      <c r="B335" s="149" t="s">
        <v>3225</v>
      </c>
      <c r="C335" s="149" t="s">
        <v>3226</v>
      </c>
      <c r="D335" s="149" t="s">
        <v>4387</v>
      </c>
      <c r="E335" s="149" t="s">
        <v>326</v>
      </c>
      <c r="F335" s="158">
        <v>45687</v>
      </c>
      <c r="G335" s="149" t="s">
        <v>5347</v>
      </c>
      <c r="H335" s="149" t="s">
        <v>4426</v>
      </c>
      <c r="I335" s="149" t="s">
        <v>17</v>
      </c>
      <c r="J335" s="158">
        <v>45695</v>
      </c>
      <c r="K335" s="158">
        <v>45695</v>
      </c>
      <c r="L335" s="149" t="s">
        <v>5347</v>
      </c>
      <c r="M335" s="158">
        <v>45709</v>
      </c>
      <c r="N335" s="159">
        <v>30</v>
      </c>
      <c r="O335" s="159">
        <v>8</v>
      </c>
      <c r="P335" s="149" t="s">
        <v>16</v>
      </c>
      <c r="Q335" s="160">
        <v>1</v>
      </c>
      <c r="R335" s="160">
        <v>1</v>
      </c>
      <c r="S335" s="160">
        <v>1</v>
      </c>
      <c r="T335" s="160">
        <v>0</v>
      </c>
      <c r="U335" s="161">
        <v>0</v>
      </c>
      <c r="V335" s="161">
        <v>0</v>
      </c>
      <c r="W335" s="149" t="s">
        <v>19</v>
      </c>
      <c r="X335" s="149" t="s">
        <v>5348</v>
      </c>
      <c r="Y335" s="149" t="s">
        <v>5347</v>
      </c>
      <c r="Z335" s="149" t="s">
        <v>3779</v>
      </c>
      <c r="AA335" s="149" t="s">
        <v>748</v>
      </c>
      <c r="AB335" s="149" t="s">
        <v>3225</v>
      </c>
      <c r="AC335" s="149" t="s">
        <v>5347</v>
      </c>
      <c r="AD335" s="159">
        <v>0</v>
      </c>
      <c r="AE335" s="185">
        <v>0</v>
      </c>
      <c r="AG335" t="s">
        <v>960</v>
      </c>
      <c r="AH335" s="46">
        <f t="shared" si="95"/>
        <v>14</v>
      </c>
      <c r="AI335" s="46" t="str">
        <f t="shared" si="96"/>
        <v>-</v>
      </c>
      <c r="AJ335" s="12"/>
      <c r="AK335" s="41" t="str">
        <f t="shared" si="97"/>
        <v>YES</v>
      </c>
      <c r="AL335" s="38">
        <f t="shared" si="98"/>
        <v>1</v>
      </c>
      <c r="AM335" s="26" t="str">
        <f t="shared" si="99"/>
        <v/>
      </c>
      <c r="AN335" s="89" t="str">
        <f t="shared" si="100"/>
        <v/>
      </c>
      <c r="AO335" s="35">
        <f t="shared" si="101"/>
        <v>0</v>
      </c>
      <c r="AP335" s="26" t="str">
        <f t="shared" si="102"/>
        <v>X</v>
      </c>
      <c r="AQ335" s="28">
        <f t="shared" si="112"/>
        <v>1</v>
      </c>
      <c r="AR335" s="25" t="str">
        <f t="shared" si="103"/>
        <v/>
      </c>
      <c r="AS335" s="25" t="str">
        <f t="shared" si="104"/>
        <v/>
      </c>
      <c r="AT335" s="25" t="str">
        <f t="shared" si="105"/>
        <v/>
      </c>
      <c r="AU335" s="25" t="str">
        <f t="shared" si="106"/>
        <v/>
      </c>
      <c r="AV335" s="25">
        <f t="shared" si="107"/>
        <v>1</v>
      </c>
      <c r="AW335" s="65">
        <f t="shared" si="113"/>
        <v>0</v>
      </c>
      <c r="AX335" s="23"/>
      <c r="AY335" s="24">
        <f t="shared" ca="1" si="108"/>
        <v>-426</v>
      </c>
      <c r="AZ335" s="66">
        <f t="shared" ca="1" si="109"/>
        <v>0</v>
      </c>
      <c r="BA335" s="24" t="str">
        <f t="shared" ca="1" si="110"/>
        <v/>
      </c>
      <c r="BB335" s="87" t="str">
        <f t="shared" si="111"/>
        <v/>
      </c>
    </row>
    <row r="336" spans="1:54" ht="15" x14ac:dyDescent="0.2">
      <c r="A336" s="7">
        <v>335</v>
      </c>
      <c r="B336" s="149" t="s">
        <v>3573</v>
      </c>
      <c r="C336" s="149" t="s">
        <v>3574</v>
      </c>
      <c r="D336" s="149" t="s">
        <v>4388</v>
      </c>
      <c r="E336" s="149" t="s">
        <v>325</v>
      </c>
      <c r="F336" s="158">
        <v>45688</v>
      </c>
      <c r="G336" s="149" t="s">
        <v>5347</v>
      </c>
      <c r="H336" s="149" t="s">
        <v>4389</v>
      </c>
      <c r="I336" s="149" t="s">
        <v>184</v>
      </c>
      <c r="J336" s="158">
        <v>45687</v>
      </c>
      <c r="K336" s="158" t="s">
        <v>5347</v>
      </c>
      <c r="L336" s="149" t="s">
        <v>5347</v>
      </c>
      <c r="M336" s="158">
        <v>45689</v>
      </c>
      <c r="N336" s="159">
        <v>0</v>
      </c>
      <c r="O336" s="159">
        <v>0</v>
      </c>
      <c r="P336" s="149" t="s">
        <v>5347</v>
      </c>
      <c r="Q336" s="160">
        <v>1</v>
      </c>
      <c r="R336" s="160">
        <v>1</v>
      </c>
      <c r="S336" s="160">
        <v>1</v>
      </c>
      <c r="T336" s="160">
        <v>0</v>
      </c>
      <c r="U336" s="161">
        <v>0</v>
      </c>
      <c r="V336" s="161">
        <v>0</v>
      </c>
      <c r="W336" s="149" t="s">
        <v>19</v>
      </c>
      <c r="X336" s="149" t="s">
        <v>5348</v>
      </c>
      <c r="Y336" s="149" t="s">
        <v>5347</v>
      </c>
      <c r="Z336" s="149" t="s">
        <v>386</v>
      </c>
      <c r="AA336" s="149" t="s">
        <v>5347</v>
      </c>
      <c r="AB336" s="149" t="s">
        <v>4186</v>
      </c>
      <c r="AC336" s="149" t="s">
        <v>5347</v>
      </c>
      <c r="AD336" s="159">
        <v>0</v>
      </c>
      <c r="AE336" s="185">
        <v>0</v>
      </c>
      <c r="AG336" t="s">
        <v>2543</v>
      </c>
      <c r="AH336" s="46">
        <f t="shared" si="95"/>
        <v>2</v>
      </c>
      <c r="AI336" s="46" t="str">
        <f t="shared" si="96"/>
        <v>-</v>
      </c>
      <c r="AJ336" s="12"/>
      <c r="AK336" s="41" t="str">
        <f t="shared" si="97"/>
        <v>YES</v>
      </c>
      <c r="AL336" s="38">
        <f t="shared" si="98"/>
        <v>1</v>
      </c>
      <c r="AM336" s="26" t="str">
        <f t="shared" si="99"/>
        <v/>
      </c>
      <c r="AN336" s="89" t="str">
        <f t="shared" si="100"/>
        <v/>
      </c>
      <c r="AO336" s="35">
        <f t="shared" si="101"/>
        <v>0</v>
      </c>
      <c r="AP336" s="26" t="str">
        <f t="shared" si="102"/>
        <v>X</v>
      </c>
      <c r="AQ336" s="28">
        <f t="shared" si="112"/>
        <v>1</v>
      </c>
      <c r="AR336" s="25" t="str">
        <f t="shared" si="103"/>
        <v/>
      </c>
      <c r="AS336" s="25" t="str">
        <f t="shared" si="104"/>
        <v/>
      </c>
      <c r="AT336" s="25" t="str">
        <f t="shared" si="105"/>
        <v/>
      </c>
      <c r="AU336" s="25" t="str">
        <f t="shared" si="106"/>
        <v/>
      </c>
      <c r="AV336" s="25">
        <f t="shared" si="107"/>
        <v>1</v>
      </c>
      <c r="AW336" s="65">
        <f t="shared" si="113"/>
        <v>0</v>
      </c>
      <c r="AX336" s="23"/>
      <c r="AY336" s="24">
        <f t="shared" ca="1" si="108"/>
        <v>-446</v>
      </c>
      <c r="AZ336" s="66">
        <f t="shared" ca="1" si="109"/>
        <v>0</v>
      </c>
      <c r="BA336" s="24" t="str">
        <f t="shared" ca="1" si="110"/>
        <v/>
      </c>
      <c r="BB336" s="87" t="str">
        <f t="shared" si="111"/>
        <v/>
      </c>
    </row>
    <row r="337" spans="1:54" ht="15" x14ac:dyDescent="0.2">
      <c r="A337" s="7">
        <v>336</v>
      </c>
      <c r="B337" s="149" t="s">
        <v>3549</v>
      </c>
      <c r="C337" s="149" t="s">
        <v>4390</v>
      </c>
      <c r="D337" s="149" t="s">
        <v>4388</v>
      </c>
      <c r="E337" s="149" t="s">
        <v>326</v>
      </c>
      <c r="F337" s="158">
        <v>45688</v>
      </c>
      <c r="G337" s="149" t="s">
        <v>5347</v>
      </c>
      <c r="H337" s="149" t="s">
        <v>4389</v>
      </c>
      <c r="I337" s="149" t="s">
        <v>183</v>
      </c>
      <c r="J337" s="158">
        <v>45687</v>
      </c>
      <c r="K337" s="158" t="s">
        <v>5347</v>
      </c>
      <c r="L337" s="149" t="s">
        <v>5347</v>
      </c>
      <c r="M337" s="158">
        <v>45689</v>
      </c>
      <c r="N337" s="159">
        <v>0</v>
      </c>
      <c r="O337" s="159">
        <v>0</v>
      </c>
      <c r="P337" s="149" t="s">
        <v>5347</v>
      </c>
      <c r="Q337" s="160">
        <v>1000</v>
      </c>
      <c r="R337" s="160">
        <v>1000</v>
      </c>
      <c r="S337" s="160">
        <v>1000</v>
      </c>
      <c r="T337" s="160">
        <v>0</v>
      </c>
      <c r="U337" s="161">
        <v>0</v>
      </c>
      <c r="V337" s="161">
        <v>0</v>
      </c>
      <c r="W337" s="149" t="s">
        <v>19</v>
      </c>
      <c r="X337" s="149" t="s">
        <v>5348</v>
      </c>
      <c r="Y337" s="149" t="s">
        <v>5347</v>
      </c>
      <c r="Z337" s="149" t="s">
        <v>386</v>
      </c>
      <c r="AA337" s="149" t="s">
        <v>5347</v>
      </c>
      <c r="AB337" s="149" t="s">
        <v>4391</v>
      </c>
      <c r="AC337" s="149" t="s">
        <v>5347</v>
      </c>
      <c r="AD337" s="159">
        <v>0</v>
      </c>
      <c r="AE337" s="185">
        <v>0</v>
      </c>
      <c r="AG337" t="s">
        <v>2543</v>
      </c>
      <c r="AH337" s="46">
        <f t="shared" si="95"/>
        <v>2</v>
      </c>
      <c r="AI337" s="46" t="str">
        <f t="shared" si="96"/>
        <v>-</v>
      </c>
      <c r="AJ337" s="12"/>
      <c r="AK337" s="41" t="str">
        <f t="shared" si="97"/>
        <v>YES</v>
      </c>
      <c r="AL337" s="38">
        <f t="shared" si="98"/>
        <v>1000</v>
      </c>
      <c r="AM337" s="26" t="str">
        <f t="shared" si="99"/>
        <v/>
      </c>
      <c r="AN337" s="89" t="str">
        <f t="shared" si="100"/>
        <v/>
      </c>
      <c r="AO337" s="35">
        <f t="shared" si="101"/>
        <v>0</v>
      </c>
      <c r="AP337" s="26" t="str">
        <f t="shared" si="102"/>
        <v>X</v>
      </c>
      <c r="AQ337" s="28">
        <f t="shared" si="112"/>
        <v>1</v>
      </c>
      <c r="AR337" s="25" t="str">
        <f t="shared" si="103"/>
        <v/>
      </c>
      <c r="AS337" s="25" t="str">
        <f t="shared" si="104"/>
        <v/>
      </c>
      <c r="AT337" s="25" t="str">
        <f t="shared" si="105"/>
        <v/>
      </c>
      <c r="AU337" s="25" t="str">
        <f t="shared" si="106"/>
        <v/>
      </c>
      <c r="AV337" s="25">
        <f t="shared" si="107"/>
        <v>1</v>
      </c>
      <c r="AW337" s="65">
        <f t="shared" si="113"/>
        <v>0</v>
      </c>
      <c r="AX337" s="23"/>
      <c r="AY337" s="24">
        <f t="shared" ca="1" si="108"/>
        <v>-446</v>
      </c>
      <c r="AZ337" s="66">
        <f t="shared" ca="1" si="109"/>
        <v>0</v>
      </c>
      <c r="BA337" s="24" t="str">
        <f t="shared" ca="1" si="110"/>
        <v/>
      </c>
      <c r="BB337" s="87" t="str">
        <f t="shared" si="111"/>
        <v/>
      </c>
    </row>
    <row r="338" spans="1:54" ht="15" x14ac:dyDescent="0.2">
      <c r="A338" s="7">
        <v>337</v>
      </c>
      <c r="B338" s="149" t="s">
        <v>4392</v>
      </c>
      <c r="C338" s="149" t="s">
        <v>4393</v>
      </c>
      <c r="D338" s="149" t="s">
        <v>4388</v>
      </c>
      <c r="E338" s="149" t="s">
        <v>329</v>
      </c>
      <c r="F338" s="158">
        <v>45688</v>
      </c>
      <c r="G338" s="149" t="s">
        <v>5347</v>
      </c>
      <c r="H338" s="149" t="s">
        <v>4389</v>
      </c>
      <c r="I338" s="149" t="s">
        <v>182</v>
      </c>
      <c r="J338" s="158">
        <v>45687</v>
      </c>
      <c r="K338" s="158" t="s">
        <v>5347</v>
      </c>
      <c r="L338" s="149" t="s">
        <v>5347</v>
      </c>
      <c r="M338" s="158">
        <v>45689</v>
      </c>
      <c r="N338" s="159">
        <v>0</v>
      </c>
      <c r="O338" s="159">
        <v>0</v>
      </c>
      <c r="P338" s="149" t="s">
        <v>5347</v>
      </c>
      <c r="Q338" s="160">
        <v>10</v>
      </c>
      <c r="R338" s="160">
        <v>10</v>
      </c>
      <c r="S338" s="160">
        <v>10</v>
      </c>
      <c r="T338" s="160">
        <v>0</v>
      </c>
      <c r="U338" s="161">
        <v>0</v>
      </c>
      <c r="V338" s="161">
        <v>0</v>
      </c>
      <c r="W338" s="149" t="s">
        <v>19</v>
      </c>
      <c r="X338" s="149" t="s">
        <v>5348</v>
      </c>
      <c r="Y338" s="149" t="s">
        <v>5347</v>
      </c>
      <c r="Z338" s="149" t="s">
        <v>386</v>
      </c>
      <c r="AA338" s="149" t="s">
        <v>5347</v>
      </c>
      <c r="AB338" s="149" t="s">
        <v>4394</v>
      </c>
      <c r="AC338" s="149" t="s">
        <v>5347</v>
      </c>
      <c r="AD338" s="159">
        <v>0</v>
      </c>
      <c r="AE338" s="185">
        <v>0</v>
      </c>
      <c r="AG338" t="s">
        <v>2543</v>
      </c>
      <c r="AH338" s="46">
        <f t="shared" si="95"/>
        <v>2</v>
      </c>
      <c r="AI338" s="46" t="str">
        <f t="shared" si="96"/>
        <v>-</v>
      </c>
      <c r="AJ338" s="12"/>
      <c r="AK338" s="41" t="str">
        <f t="shared" si="97"/>
        <v>YES</v>
      </c>
      <c r="AL338" s="38">
        <f t="shared" si="98"/>
        <v>10</v>
      </c>
      <c r="AM338" s="26" t="str">
        <f t="shared" si="99"/>
        <v/>
      </c>
      <c r="AN338" s="89" t="str">
        <f t="shared" si="100"/>
        <v/>
      </c>
      <c r="AO338" s="35">
        <f t="shared" si="101"/>
        <v>0</v>
      </c>
      <c r="AP338" s="26" t="str">
        <f t="shared" si="102"/>
        <v>X</v>
      </c>
      <c r="AQ338" s="28">
        <f t="shared" si="112"/>
        <v>1</v>
      </c>
      <c r="AR338" s="25" t="str">
        <f t="shared" si="103"/>
        <v/>
      </c>
      <c r="AS338" s="25" t="str">
        <f t="shared" si="104"/>
        <v/>
      </c>
      <c r="AT338" s="25" t="str">
        <f t="shared" si="105"/>
        <v/>
      </c>
      <c r="AU338" s="25" t="str">
        <f t="shared" si="106"/>
        <v/>
      </c>
      <c r="AV338" s="25">
        <f t="shared" si="107"/>
        <v>1</v>
      </c>
      <c r="AW338" s="65">
        <f t="shared" si="113"/>
        <v>0</v>
      </c>
      <c r="AX338" s="23"/>
      <c r="AY338" s="24">
        <f t="shared" ca="1" si="108"/>
        <v>-446</v>
      </c>
      <c r="AZ338" s="66">
        <f t="shared" ca="1" si="109"/>
        <v>0</v>
      </c>
      <c r="BA338" s="24" t="str">
        <f t="shared" ca="1" si="110"/>
        <v/>
      </c>
      <c r="BB338" s="87" t="str">
        <f t="shared" si="111"/>
        <v/>
      </c>
    </row>
    <row r="339" spans="1:54" ht="15" x14ac:dyDescent="0.2">
      <c r="A339" s="7">
        <v>338</v>
      </c>
      <c r="B339" s="149" t="s">
        <v>834</v>
      </c>
      <c r="C339" s="149" t="s">
        <v>835</v>
      </c>
      <c r="D339" s="149" t="s">
        <v>4388</v>
      </c>
      <c r="E339" s="149" t="s">
        <v>327</v>
      </c>
      <c r="F339" s="158">
        <v>45688</v>
      </c>
      <c r="G339" s="149" t="s">
        <v>5347</v>
      </c>
      <c r="H339" s="149" t="s">
        <v>4389</v>
      </c>
      <c r="I339" s="149" t="s">
        <v>181</v>
      </c>
      <c r="J339" s="158">
        <v>45687</v>
      </c>
      <c r="K339" s="158" t="s">
        <v>5347</v>
      </c>
      <c r="L339" s="149" t="s">
        <v>5347</v>
      </c>
      <c r="M339" s="158">
        <v>45689</v>
      </c>
      <c r="N339" s="159">
        <v>0</v>
      </c>
      <c r="O339" s="159">
        <v>0</v>
      </c>
      <c r="P339" s="149" t="s">
        <v>5347</v>
      </c>
      <c r="Q339" s="160">
        <v>2</v>
      </c>
      <c r="R339" s="160">
        <v>2</v>
      </c>
      <c r="S339" s="160">
        <v>2</v>
      </c>
      <c r="T339" s="160">
        <v>0</v>
      </c>
      <c r="U339" s="161">
        <v>0</v>
      </c>
      <c r="V339" s="161">
        <v>0</v>
      </c>
      <c r="W339" s="149" t="s">
        <v>19</v>
      </c>
      <c r="X339" s="149" t="s">
        <v>5348</v>
      </c>
      <c r="Y339" s="149" t="s">
        <v>5347</v>
      </c>
      <c r="Z339" s="149" t="s">
        <v>386</v>
      </c>
      <c r="AA339" s="149" t="s">
        <v>5347</v>
      </c>
      <c r="AB339" s="149" t="s">
        <v>3903</v>
      </c>
      <c r="AC339" s="149" t="s">
        <v>5347</v>
      </c>
      <c r="AD339" s="159">
        <v>0</v>
      </c>
      <c r="AE339" s="185">
        <v>0</v>
      </c>
      <c r="AG339" t="s">
        <v>2543</v>
      </c>
      <c r="AH339" s="46">
        <f t="shared" si="95"/>
        <v>2</v>
      </c>
      <c r="AI339" s="46" t="str">
        <f t="shared" si="96"/>
        <v>-</v>
      </c>
      <c r="AJ339" s="12"/>
      <c r="AK339" s="41" t="str">
        <f t="shared" si="97"/>
        <v>YES</v>
      </c>
      <c r="AL339" s="38">
        <f t="shared" si="98"/>
        <v>2</v>
      </c>
      <c r="AM339" s="26" t="str">
        <f t="shared" si="99"/>
        <v/>
      </c>
      <c r="AN339" s="89" t="str">
        <f t="shared" si="100"/>
        <v/>
      </c>
      <c r="AO339" s="35">
        <f t="shared" si="101"/>
        <v>0</v>
      </c>
      <c r="AP339" s="26" t="str">
        <f t="shared" si="102"/>
        <v>X</v>
      </c>
      <c r="AQ339" s="28">
        <f t="shared" si="112"/>
        <v>1</v>
      </c>
      <c r="AR339" s="25" t="str">
        <f t="shared" si="103"/>
        <v/>
      </c>
      <c r="AS339" s="25" t="str">
        <f t="shared" si="104"/>
        <v/>
      </c>
      <c r="AT339" s="25" t="str">
        <f t="shared" si="105"/>
        <v/>
      </c>
      <c r="AU339" s="25" t="str">
        <f t="shared" si="106"/>
        <v/>
      </c>
      <c r="AV339" s="25">
        <f t="shared" si="107"/>
        <v>1</v>
      </c>
      <c r="AW339" s="65">
        <f t="shared" si="113"/>
        <v>0</v>
      </c>
      <c r="AX339" s="23"/>
      <c r="AY339" s="24">
        <f t="shared" ca="1" si="108"/>
        <v>-446</v>
      </c>
      <c r="AZ339" s="66">
        <f t="shared" ca="1" si="109"/>
        <v>0</v>
      </c>
      <c r="BA339" s="24" t="str">
        <f t="shared" ca="1" si="110"/>
        <v/>
      </c>
      <c r="BB339" s="87" t="str">
        <f t="shared" si="111"/>
        <v/>
      </c>
    </row>
    <row r="340" spans="1:54" ht="15" x14ac:dyDescent="0.2">
      <c r="A340" s="7">
        <v>339</v>
      </c>
      <c r="B340" s="149" t="s">
        <v>3225</v>
      </c>
      <c r="C340" s="149" t="s">
        <v>3226</v>
      </c>
      <c r="D340" s="149" t="s">
        <v>4395</v>
      </c>
      <c r="E340" s="149" t="s">
        <v>325</v>
      </c>
      <c r="F340" s="158">
        <v>45688</v>
      </c>
      <c r="G340" s="149" t="s">
        <v>5347</v>
      </c>
      <c r="H340" s="149" t="s">
        <v>4427</v>
      </c>
      <c r="I340" s="149" t="s">
        <v>18</v>
      </c>
      <c r="J340" s="158">
        <v>45695</v>
      </c>
      <c r="K340" s="158">
        <v>45695</v>
      </c>
      <c r="L340" s="149" t="s">
        <v>5347</v>
      </c>
      <c r="M340" s="158">
        <v>45709</v>
      </c>
      <c r="N340" s="159">
        <v>30</v>
      </c>
      <c r="O340" s="159">
        <v>8</v>
      </c>
      <c r="P340" s="149" t="s">
        <v>16</v>
      </c>
      <c r="Q340" s="160">
        <v>1</v>
      </c>
      <c r="R340" s="160">
        <v>1</v>
      </c>
      <c r="S340" s="160">
        <v>1</v>
      </c>
      <c r="T340" s="160">
        <v>0</v>
      </c>
      <c r="U340" s="161">
        <v>0</v>
      </c>
      <c r="V340" s="161">
        <v>0</v>
      </c>
      <c r="W340" s="149" t="s">
        <v>19</v>
      </c>
      <c r="X340" s="149" t="s">
        <v>5348</v>
      </c>
      <c r="Y340" s="149" t="s">
        <v>5347</v>
      </c>
      <c r="Z340" s="149" t="s">
        <v>47</v>
      </c>
      <c r="AA340" s="149" t="s">
        <v>748</v>
      </c>
      <c r="AB340" s="149" t="s">
        <v>3225</v>
      </c>
      <c r="AC340" s="149" t="s">
        <v>5347</v>
      </c>
      <c r="AD340" s="159">
        <v>0</v>
      </c>
      <c r="AE340" s="185">
        <v>0</v>
      </c>
      <c r="AG340" t="s">
        <v>2999</v>
      </c>
      <c r="AH340" s="46">
        <f t="shared" si="95"/>
        <v>14</v>
      </c>
      <c r="AI340" s="46" t="str">
        <f t="shared" si="96"/>
        <v>-</v>
      </c>
      <c r="AJ340" s="12"/>
      <c r="AK340" s="41" t="str">
        <f t="shared" si="97"/>
        <v>YES</v>
      </c>
      <c r="AL340" s="38">
        <f t="shared" si="98"/>
        <v>1</v>
      </c>
      <c r="AM340" s="26" t="str">
        <f t="shared" si="99"/>
        <v/>
      </c>
      <c r="AN340" s="89" t="str">
        <f t="shared" si="100"/>
        <v/>
      </c>
      <c r="AO340" s="35">
        <f t="shared" si="101"/>
        <v>0</v>
      </c>
      <c r="AP340" s="26" t="str">
        <f t="shared" si="102"/>
        <v>X</v>
      </c>
      <c r="AQ340" s="28">
        <f t="shared" si="112"/>
        <v>1</v>
      </c>
      <c r="AR340" s="25" t="str">
        <f t="shared" si="103"/>
        <v/>
      </c>
      <c r="AS340" s="25" t="str">
        <f t="shared" si="104"/>
        <v/>
      </c>
      <c r="AT340" s="25" t="str">
        <f t="shared" si="105"/>
        <v/>
      </c>
      <c r="AU340" s="25" t="str">
        <f t="shared" si="106"/>
        <v/>
      </c>
      <c r="AV340" s="25">
        <f t="shared" si="107"/>
        <v>1</v>
      </c>
      <c r="AW340" s="65">
        <f t="shared" si="113"/>
        <v>0</v>
      </c>
      <c r="AX340" s="23"/>
      <c r="AY340" s="24">
        <f t="shared" ca="1" si="108"/>
        <v>-426</v>
      </c>
      <c r="AZ340" s="66">
        <f t="shared" ca="1" si="109"/>
        <v>0</v>
      </c>
      <c r="BA340" s="24" t="str">
        <f t="shared" ca="1" si="110"/>
        <v/>
      </c>
      <c r="BB340" s="87" t="str">
        <f t="shared" si="111"/>
        <v/>
      </c>
    </row>
    <row r="341" spans="1:54" ht="15" x14ac:dyDescent="0.2">
      <c r="A341" s="7">
        <v>340</v>
      </c>
      <c r="B341" s="149" t="s">
        <v>3225</v>
      </c>
      <c r="C341" s="149" t="s">
        <v>3226</v>
      </c>
      <c r="D341" s="149" t="s">
        <v>4395</v>
      </c>
      <c r="E341" s="149" t="s">
        <v>326</v>
      </c>
      <c r="F341" s="158">
        <v>45688</v>
      </c>
      <c r="G341" s="149" t="s">
        <v>5347</v>
      </c>
      <c r="H341" s="149" t="s">
        <v>4427</v>
      </c>
      <c r="I341" s="149" t="s">
        <v>24</v>
      </c>
      <c r="J341" s="158">
        <v>45695</v>
      </c>
      <c r="K341" s="158">
        <v>45695</v>
      </c>
      <c r="L341" s="149" t="s">
        <v>5347</v>
      </c>
      <c r="M341" s="158">
        <v>45709</v>
      </c>
      <c r="N341" s="159">
        <v>30</v>
      </c>
      <c r="O341" s="159">
        <v>8</v>
      </c>
      <c r="P341" s="149" t="s">
        <v>16</v>
      </c>
      <c r="Q341" s="160">
        <v>1</v>
      </c>
      <c r="R341" s="160">
        <v>1</v>
      </c>
      <c r="S341" s="160">
        <v>1</v>
      </c>
      <c r="T341" s="160">
        <v>0</v>
      </c>
      <c r="U341" s="161">
        <v>0</v>
      </c>
      <c r="V341" s="161">
        <v>0</v>
      </c>
      <c r="W341" s="149" t="s">
        <v>19</v>
      </c>
      <c r="X341" s="149" t="s">
        <v>5348</v>
      </c>
      <c r="Y341" s="149" t="s">
        <v>5347</v>
      </c>
      <c r="Z341" s="149" t="s">
        <v>47</v>
      </c>
      <c r="AA341" s="149" t="s">
        <v>748</v>
      </c>
      <c r="AB341" s="149" t="s">
        <v>3225</v>
      </c>
      <c r="AC341" s="149" t="s">
        <v>5347</v>
      </c>
      <c r="AD341" s="159">
        <v>0</v>
      </c>
      <c r="AE341" s="185">
        <v>0</v>
      </c>
      <c r="AG341" t="s">
        <v>2999</v>
      </c>
      <c r="AH341" s="46">
        <f t="shared" si="95"/>
        <v>14</v>
      </c>
      <c r="AI341" s="46" t="str">
        <f t="shared" si="96"/>
        <v>-</v>
      </c>
      <c r="AJ341" s="12"/>
      <c r="AK341" s="41" t="str">
        <f t="shared" si="97"/>
        <v>YES</v>
      </c>
      <c r="AL341" s="38">
        <f t="shared" si="98"/>
        <v>1</v>
      </c>
      <c r="AM341" s="26" t="str">
        <f t="shared" si="99"/>
        <v/>
      </c>
      <c r="AN341" s="89" t="str">
        <f t="shared" si="100"/>
        <v/>
      </c>
      <c r="AO341" s="35">
        <f t="shared" si="101"/>
        <v>0</v>
      </c>
      <c r="AP341" s="26" t="str">
        <f t="shared" si="102"/>
        <v>X</v>
      </c>
      <c r="AQ341" s="28">
        <f t="shared" si="112"/>
        <v>1</v>
      </c>
      <c r="AR341" s="25" t="str">
        <f t="shared" si="103"/>
        <v/>
      </c>
      <c r="AS341" s="25" t="str">
        <f t="shared" si="104"/>
        <v/>
      </c>
      <c r="AT341" s="25" t="str">
        <f t="shared" si="105"/>
        <v/>
      </c>
      <c r="AU341" s="25" t="str">
        <f t="shared" si="106"/>
        <v/>
      </c>
      <c r="AV341" s="25">
        <f t="shared" si="107"/>
        <v>1</v>
      </c>
      <c r="AW341" s="65">
        <f t="shared" si="113"/>
        <v>0</v>
      </c>
      <c r="AX341" s="23"/>
      <c r="AY341" s="24">
        <f t="shared" ca="1" si="108"/>
        <v>-426</v>
      </c>
      <c r="AZ341" s="66">
        <f t="shared" ca="1" si="109"/>
        <v>0</v>
      </c>
      <c r="BA341" s="24" t="str">
        <f t="shared" ca="1" si="110"/>
        <v/>
      </c>
      <c r="BB341" s="87" t="str">
        <f t="shared" si="111"/>
        <v/>
      </c>
    </row>
    <row r="342" spans="1:54" ht="15" x14ac:dyDescent="0.2">
      <c r="A342" s="7">
        <v>341</v>
      </c>
      <c r="B342" s="149" t="s">
        <v>834</v>
      </c>
      <c r="C342" s="149" t="s">
        <v>835</v>
      </c>
      <c r="D342" s="149" t="s">
        <v>4396</v>
      </c>
      <c r="E342" s="149" t="s">
        <v>325</v>
      </c>
      <c r="F342" s="158">
        <v>45688</v>
      </c>
      <c r="G342" s="149" t="s">
        <v>5347</v>
      </c>
      <c r="H342" s="149" t="s">
        <v>4397</v>
      </c>
      <c r="I342" s="149" t="s">
        <v>79</v>
      </c>
      <c r="J342" s="158">
        <v>45688</v>
      </c>
      <c r="K342" s="158" t="s">
        <v>5347</v>
      </c>
      <c r="L342" s="149" t="s">
        <v>5347</v>
      </c>
      <c r="M342" s="158">
        <v>45689</v>
      </c>
      <c r="N342" s="159">
        <v>0</v>
      </c>
      <c r="O342" s="159">
        <v>0</v>
      </c>
      <c r="P342" s="149" t="s">
        <v>5347</v>
      </c>
      <c r="Q342" s="160">
        <v>1</v>
      </c>
      <c r="R342" s="160">
        <v>1</v>
      </c>
      <c r="S342" s="160">
        <v>1</v>
      </c>
      <c r="T342" s="160">
        <v>0</v>
      </c>
      <c r="U342" s="161">
        <v>0</v>
      </c>
      <c r="V342" s="161">
        <v>0</v>
      </c>
      <c r="W342" s="149" t="s">
        <v>19</v>
      </c>
      <c r="X342" s="149" t="s">
        <v>5348</v>
      </c>
      <c r="Y342" s="149" t="s">
        <v>5347</v>
      </c>
      <c r="Z342" s="149" t="s">
        <v>386</v>
      </c>
      <c r="AA342" s="149" t="s">
        <v>5347</v>
      </c>
      <c r="AB342" s="149" t="s">
        <v>3902</v>
      </c>
      <c r="AC342" s="149" t="s">
        <v>5347</v>
      </c>
      <c r="AD342" s="159">
        <v>0</v>
      </c>
      <c r="AE342" s="185">
        <v>0</v>
      </c>
      <c r="AG342" t="s">
        <v>2543</v>
      </c>
      <c r="AH342" s="46">
        <f t="shared" si="95"/>
        <v>1</v>
      </c>
      <c r="AI342" s="46" t="str">
        <f t="shared" si="96"/>
        <v>-</v>
      </c>
      <c r="AJ342" s="12"/>
      <c r="AK342" s="41" t="str">
        <f t="shared" si="97"/>
        <v>YES</v>
      </c>
      <c r="AL342" s="38">
        <f t="shared" si="98"/>
        <v>1</v>
      </c>
      <c r="AM342" s="26" t="str">
        <f t="shared" si="99"/>
        <v/>
      </c>
      <c r="AN342" s="89" t="str">
        <f t="shared" si="100"/>
        <v/>
      </c>
      <c r="AO342" s="35">
        <f t="shared" si="101"/>
        <v>0</v>
      </c>
      <c r="AP342" s="26" t="str">
        <f t="shared" si="102"/>
        <v>X</v>
      </c>
      <c r="AQ342" s="28">
        <f t="shared" si="112"/>
        <v>1</v>
      </c>
      <c r="AR342" s="25" t="str">
        <f t="shared" si="103"/>
        <v/>
      </c>
      <c r="AS342" s="25" t="str">
        <f t="shared" si="104"/>
        <v/>
      </c>
      <c r="AT342" s="25" t="str">
        <f t="shared" si="105"/>
        <v/>
      </c>
      <c r="AU342" s="25" t="str">
        <f t="shared" si="106"/>
        <v/>
      </c>
      <c r="AV342" s="25">
        <f t="shared" si="107"/>
        <v>1</v>
      </c>
      <c r="AW342" s="65">
        <f t="shared" si="113"/>
        <v>0</v>
      </c>
      <c r="AX342" s="23"/>
      <c r="AY342" s="24">
        <f t="shared" ca="1" si="108"/>
        <v>-446</v>
      </c>
      <c r="AZ342" s="66">
        <f t="shared" ca="1" si="109"/>
        <v>0</v>
      </c>
      <c r="BA342" s="24" t="str">
        <f t="shared" ca="1" si="110"/>
        <v/>
      </c>
      <c r="BB342" s="87" t="str">
        <f t="shared" si="111"/>
        <v/>
      </c>
    </row>
    <row r="343" spans="1:54" ht="15" x14ac:dyDescent="0.2">
      <c r="A343" s="7">
        <v>342</v>
      </c>
      <c r="B343" s="149" t="s">
        <v>788</v>
      </c>
      <c r="C343" s="149" t="s">
        <v>4398</v>
      </c>
      <c r="D343" s="149" t="s">
        <v>4399</v>
      </c>
      <c r="E343" s="149" t="s">
        <v>325</v>
      </c>
      <c r="F343" s="158">
        <v>45691</v>
      </c>
      <c r="G343" s="149" t="s">
        <v>5347</v>
      </c>
      <c r="H343" s="149" t="s">
        <v>4400</v>
      </c>
      <c r="I343" s="149" t="s">
        <v>106</v>
      </c>
      <c r="J343" s="158">
        <v>45691</v>
      </c>
      <c r="K343" s="158" t="s">
        <v>5347</v>
      </c>
      <c r="L343" s="149" t="s">
        <v>5347</v>
      </c>
      <c r="M343" s="158">
        <v>45692</v>
      </c>
      <c r="N343" s="159">
        <v>0</v>
      </c>
      <c r="O343" s="159">
        <v>0</v>
      </c>
      <c r="P343" s="149" t="s">
        <v>5347</v>
      </c>
      <c r="Q343" s="160">
        <v>200</v>
      </c>
      <c r="R343" s="160">
        <v>200</v>
      </c>
      <c r="S343" s="160">
        <v>200</v>
      </c>
      <c r="T343" s="160">
        <v>0</v>
      </c>
      <c r="U343" s="161">
        <v>0</v>
      </c>
      <c r="V343" s="161">
        <v>0</v>
      </c>
      <c r="W343" s="149" t="s">
        <v>19</v>
      </c>
      <c r="X343" s="149" t="s">
        <v>5348</v>
      </c>
      <c r="Y343" s="149" t="s">
        <v>5347</v>
      </c>
      <c r="Z343" s="149" t="s">
        <v>386</v>
      </c>
      <c r="AA343" s="149" t="s">
        <v>5347</v>
      </c>
      <c r="AB343" s="149" t="s">
        <v>4401</v>
      </c>
      <c r="AC343" s="149" t="s">
        <v>5347</v>
      </c>
      <c r="AD343" s="159">
        <v>0</v>
      </c>
      <c r="AE343" s="185">
        <v>0</v>
      </c>
      <c r="AG343" t="s">
        <v>2543</v>
      </c>
      <c r="AH343" s="46">
        <f t="shared" si="95"/>
        <v>1</v>
      </c>
      <c r="AI343" s="46" t="str">
        <f t="shared" si="96"/>
        <v>-</v>
      </c>
      <c r="AJ343" s="12"/>
      <c r="AK343" s="41" t="str">
        <f t="shared" si="97"/>
        <v>YES</v>
      </c>
      <c r="AL343" s="38">
        <f t="shared" si="98"/>
        <v>200</v>
      </c>
      <c r="AM343" s="26" t="str">
        <f t="shared" si="99"/>
        <v/>
      </c>
      <c r="AN343" s="89" t="str">
        <f t="shared" si="100"/>
        <v/>
      </c>
      <c r="AO343" s="35">
        <f t="shared" si="101"/>
        <v>0</v>
      </c>
      <c r="AP343" s="26" t="str">
        <f t="shared" si="102"/>
        <v>X</v>
      </c>
      <c r="AQ343" s="28">
        <f t="shared" si="112"/>
        <v>1</v>
      </c>
      <c r="AR343" s="25" t="str">
        <f t="shared" si="103"/>
        <v/>
      </c>
      <c r="AS343" s="25" t="str">
        <f t="shared" si="104"/>
        <v/>
      </c>
      <c r="AT343" s="25" t="str">
        <f t="shared" si="105"/>
        <v/>
      </c>
      <c r="AU343" s="25" t="str">
        <f t="shared" si="106"/>
        <v/>
      </c>
      <c r="AV343" s="25">
        <f t="shared" si="107"/>
        <v>2</v>
      </c>
      <c r="AW343" s="65">
        <f t="shared" si="113"/>
        <v>0</v>
      </c>
      <c r="AX343" s="23"/>
      <c r="AY343" s="24">
        <f t="shared" ca="1" si="108"/>
        <v>-443</v>
      </c>
      <c r="AZ343" s="66">
        <f t="shared" ca="1" si="109"/>
        <v>0</v>
      </c>
      <c r="BA343" s="24" t="str">
        <f t="shared" ca="1" si="110"/>
        <v/>
      </c>
      <c r="BB343" s="87" t="str">
        <f t="shared" si="111"/>
        <v/>
      </c>
    </row>
    <row r="344" spans="1:54" ht="15" x14ac:dyDescent="0.2">
      <c r="A344" s="7">
        <v>343</v>
      </c>
      <c r="B344" s="149" t="s">
        <v>4402</v>
      </c>
      <c r="C344" s="149" t="s">
        <v>4403</v>
      </c>
      <c r="D344" s="149" t="s">
        <v>4404</v>
      </c>
      <c r="E344" s="149" t="s">
        <v>325</v>
      </c>
      <c r="F344" s="158">
        <v>45692</v>
      </c>
      <c r="G344" s="149" t="s">
        <v>5347</v>
      </c>
      <c r="H344" s="149" t="s">
        <v>4400</v>
      </c>
      <c r="I344" s="149" t="s">
        <v>224</v>
      </c>
      <c r="J344" s="158">
        <v>45691</v>
      </c>
      <c r="K344" s="158" t="s">
        <v>5347</v>
      </c>
      <c r="L344" s="149" t="s">
        <v>5347</v>
      </c>
      <c r="M344" s="158">
        <v>45693</v>
      </c>
      <c r="N344" s="159">
        <v>0</v>
      </c>
      <c r="O344" s="159">
        <v>0</v>
      </c>
      <c r="P344" s="149" t="s">
        <v>5347</v>
      </c>
      <c r="Q344" s="160">
        <v>1</v>
      </c>
      <c r="R344" s="160">
        <v>1</v>
      </c>
      <c r="S344" s="160">
        <v>1</v>
      </c>
      <c r="T344" s="160">
        <v>0</v>
      </c>
      <c r="U344" s="161">
        <v>0</v>
      </c>
      <c r="V344" s="161">
        <v>0</v>
      </c>
      <c r="W344" s="149" t="s">
        <v>19</v>
      </c>
      <c r="X344" s="149" t="s">
        <v>5348</v>
      </c>
      <c r="Y344" s="149" t="s">
        <v>5347</v>
      </c>
      <c r="Z344" s="149" t="s">
        <v>386</v>
      </c>
      <c r="AA344" s="149" t="s">
        <v>5347</v>
      </c>
      <c r="AB344" s="149" t="s">
        <v>4405</v>
      </c>
      <c r="AC344" s="149" t="s">
        <v>5347</v>
      </c>
      <c r="AD344" s="159">
        <v>0</v>
      </c>
      <c r="AE344" s="185">
        <v>0</v>
      </c>
      <c r="AG344" t="s">
        <v>960</v>
      </c>
      <c r="AH344" s="46">
        <f t="shared" si="95"/>
        <v>2</v>
      </c>
      <c r="AI344" s="46" t="str">
        <f t="shared" si="96"/>
        <v>-</v>
      </c>
      <c r="AJ344" s="12"/>
      <c r="AK344" s="41" t="str">
        <f t="shared" si="97"/>
        <v>YES</v>
      </c>
      <c r="AL344" s="38">
        <f t="shared" si="98"/>
        <v>1</v>
      </c>
      <c r="AM344" s="26" t="str">
        <f t="shared" si="99"/>
        <v/>
      </c>
      <c r="AN344" s="89" t="str">
        <f t="shared" si="100"/>
        <v/>
      </c>
      <c r="AO344" s="35">
        <f t="shared" si="101"/>
        <v>0</v>
      </c>
      <c r="AP344" s="26" t="str">
        <f t="shared" si="102"/>
        <v>X</v>
      </c>
      <c r="AQ344" s="28">
        <f t="shared" si="112"/>
        <v>1</v>
      </c>
      <c r="AR344" s="25" t="str">
        <f t="shared" si="103"/>
        <v/>
      </c>
      <c r="AS344" s="25" t="str">
        <f t="shared" si="104"/>
        <v/>
      </c>
      <c r="AT344" s="25" t="str">
        <f t="shared" si="105"/>
        <v/>
      </c>
      <c r="AU344" s="25" t="str">
        <f t="shared" si="106"/>
        <v/>
      </c>
      <c r="AV344" s="25">
        <f t="shared" si="107"/>
        <v>2</v>
      </c>
      <c r="AW344" s="65">
        <f t="shared" si="113"/>
        <v>0</v>
      </c>
      <c r="AX344" s="23"/>
      <c r="AY344" s="24">
        <f t="shared" ca="1" si="108"/>
        <v>-442</v>
      </c>
      <c r="AZ344" s="66">
        <f t="shared" ca="1" si="109"/>
        <v>0</v>
      </c>
      <c r="BA344" s="24" t="str">
        <f t="shared" ca="1" si="110"/>
        <v/>
      </c>
      <c r="BB344" s="87" t="str">
        <f t="shared" si="111"/>
        <v/>
      </c>
    </row>
    <row r="345" spans="1:54" ht="15" x14ac:dyDescent="0.2">
      <c r="A345" s="7">
        <v>344</v>
      </c>
      <c r="B345" s="149" t="s">
        <v>3225</v>
      </c>
      <c r="C345" s="149" t="s">
        <v>3226</v>
      </c>
      <c r="D345" s="149" t="s">
        <v>4406</v>
      </c>
      <c r="E345" s="149" t="s">
        <v>325</v>
      </c>
      <c r="F345" s="158">
        <v>45692</v>
      </c>
      <c r="G345" s="149" t="s">
        <v>5347</v>
      </c>
      <c r="H345" s="149" t="s">
        <v>4428</v>
      </c>
      <c r="I345" s="149" t="s">
        <v>15</v>
      </c>
      <c r="J345" s="158">
        <v>45700</v>
      </c>
      <c r="K345" s="158">
        <v>45701</v>
      </c>
      <c r="L345" s="149" t="s">
        <v>5347</v>
      </c>
      <c r="M345" s="158">
        <v>45714</v>
      </c>
      <c r="N345" s="159">
        <v>30</v>
      </c>
      <c r="O345" s="159">
        <v>8</v>
      </c>
      <c r="P345" s="149" t="s">
        <v>16</v>
      </c>
      <c r="Q345" s="160">
        <v>1</v>
      </c>
      <c r="R345" s="160">
        <v>1</v>
      </c>
      <c r="S345" s="160">
        <v>1</v>
      </c>
      <c r="T345" s="160">
        <v>0</v>
      </c>
      <c r="U345" s="161">
        <v>0</v>
      </c>
      <c r="V345" s="161">
        <v>0</v>
      </c>
      <c r="W345" s="149" t="s">
        <v>19</v>
      </c>
      <c r="X345" s="149" t="s">
        <v>5348</v>
      </c>
      <c r="Y345" s="149" t="s">
        <v>5347</v>
      </c>
      <c r="Z345" s="149" t="s">
        <v>47</v>
      </c>
      <c r="AA345" s="149" t="s">
        <v>748</v>
      </c>
      <c r="AB345" s="149" t="s">
        <v>3225</v>
      </c>
      <c r="AC345" s="149" t="s">
        <v>5347</v>
      </c>
      <c r="AD345" s="159">
        <v>0</v>
      </c>
      <c r="AE345" s="185">
        <v>0</v>
      </c>
      <c r="AG345" t="s">
        <v>2999</v>
      </c>
      <c r="AH345" s="46">
        <f t="shared" si="95"/>
        <v>14</v>
      </c>
      <c r="AI345" s="46" t="str">
        <f t="shared" si="96"/>
        <v>-</v>
      </c>
      <c r="AJ345" s="12"/>
      <c r="AK345" s="41" t="str">
        <f t="shared" si="97"/>
        <v>YES</v>
      </c>
      <c r="AL345" s="38">
        <f t="shared" si="98"/>
        <v>1</v>
      </c>
      <c r="AM345" s="26" t="str">
        <f t="shared" si="99"/>
        <v/>
      </c>
      <c r="AN345" s="89" t="str">
        <f t="shared" si="100"/>
        <v/>
      </c>
      <c r="AO345" s="35">
        <f t="shared" si="101"/>
        <v>0</v>
      </c>
      <c r="AP345" s="26" t="str">
        <f t="shared" si="102"/>
        <v>X</v>
      </c>
      <c r="AQ345" s="28">
        <f t="shared" si="112"/>
        <v>1</v>
      </c>
      <c r="AR345" s="25" t="str">
        <f t="shared" si="103"/>
        <v/>
      </c>
      <c r="AS345" s="25" t="str">
        <f t="shared" si="104"/>
        <v/>
      </c>
      <c r="AT345" s="25" t="str">
        <f t="shared" si="105"/>
        <v/>
      </c>
      <c r="AU345" s="25" t="str">
        <f t="shared" si="106"/>
        <v/>
      </c>
      <c r="AV345" s="25">
        <f t="shared" si="107"/>
        <v>2</v>
      </c>
      <c r="AW345" s="65">
        <f t="shared" si="113"/>
        <v>0</v>
      </c>
      <c r="AX345" s="23"/>
      <c r="AY345" s="24">
        <f t="shared" ca="1" si="108"/>
        <v>-421</v>
      </c>
      <c r="AZ345" s="66">
        <f t="shared" ca="1" si="109"/>
        <v>0</v>
      </c>
      <c r="BA345" s="24" t="str">
        <f t="shared" ca="1" si="110"/>
        <v/>
      </c>
      <c r="BB345" s="87" t="str">
        <f t="shared" si="111"/>
        <v/>
      </c>
    </row>
    <row r="346" spans="1:54" ht="15" x14ac:dyDescent="0.2">
      <c r="A346" s="7">
        <v>345</v>
      </c>
      <c r="B346" s="149" t="s">
        <v>3225</v>
      </c>
      <c r="C346" s="149" t="s">
        <v>3226</v>
      </c>
      <c r="D346" s="149" t="s">
        <v>4407</v>
      </c>
      <c r="E346" s="149" t="s">
        <v>325</v>
      </c>
      <c r="F346" s="158">
        <v>45692</v>
      </c>
      <c r="G346" s="149" t="s">
        <v>5347</v>
      </c>
      <c r="H346" s="149" t="s">
        <v>4428</v>
      </c>
      <c r="I346" s="149" t="s">
        <v>17</v>
      </c>
      <c r="J346" s="158">
        <v>45700</v>
      </c>
      <c r="K346" s="158">
        <v>45701</v>
      </c>
      <c r="L346" s="149" t="s">
        <v>5347</v>
      </c>
      <c r="M346" s="158">
        <v>45714</v>
      </c>
      <c r="N346" s="159">
        <v>30</v>
      </c>
      <c r="O346" s="159">
        <v>8</v>
      </c>
      <c r="P346" s="149" t="s">
        <v>16</v>
      </c>
      <c r="Q346" s="160">
        <v>1</v>
      </c>
      <c r="R346" s="160">
        <v>1</v>
      </c>
      <c r="S346" s="160">
        <v>1</v>
      </c>
      <c r="T346" s="160">
        <v>0</v>
      </c>
      <c r="U346" s="161">
        <v>0</v>
      </c>
      <c r="V346" s="161">
        <v>0</v>
      </c>
      <c r="W346" s="149" t="s">
        <v>19</v>
      </c>
      <c r="X346" s="149" t="s">
        <v>5348</v>
      </c>
      <c r="Y346" s="149" t="s">
        <v>5347</v>
      </c>
      <c r="Z346" s="149" t="s">
        <v>47</v>
      </c>
      <c r="AA346" s="149" t="s">
        <v>748</v>
      </c>
      <c r="AB346" s="149" t="s">
        <v>3225</v>
      </c>
      <c r="AC346" s="149" t="s">
        <v>5347</v>
      </c>
      <c r="AD346" s="159">
        <v>0</v>
      </c>
      <c r="AE346" s="185">
        <v>0</v>
      </c>
      <c r="AG346" t="s">
        <v>2999</v>
      </c>
      <c r="AH346" s="46">
        <f t="shared" si="95"/>
        <v>14</v>
      </c>
      <c r="AI346" s="46" t="str">
        <f t="shared" si="96"/>
        <v>-</v>
      </c>
      <c r="AJ346" s="12"/>
      <c r="AK346" s="41" t="str">
        <f t="shared" si="97"/>
        <v>YES</v>
      </c>
      <c r="AL346" s="38">
        <f t="shared" si="98"/>
        <v>1</v>
      </c>
      <c r="AM346" s="26" t="str">
        <f t="shared" si="99"/>
        <v/>
      </c>
      <c r="AN346" s="89" t="str">
        <f t="shared" si="100"/>
        <v/>
      </c>
      <c r="AO346" s="35">
        <f t="shared" si="101"/>
        <v>0</v>
      </c>
      <c r="AP346" s="26" t="str">
        <f t="shared" si="102"/>
        <v>X</v>
      </c>
      <c r="AQ346" s="28">
        <f t="shared" si="112"/>
        <v>1</v>
      </c>
      <c r="AR346" s="25" t="str">
        <f t="shared" si="103"/>
        <v/>
      </c>
      <c r="AS346" s="25" t="str">
        <f t="shared" si="104"/>
        <v/>
      </c>
      <c r="AT346" s="25" t="str">
        <f t="shared" si="105"/>
        <v/>
      </c>
      <c r="AU346" s="25" t="str">
        <f t="shared" si="106"/>
        <v/>
      </c>
      <c r="AV346" s="25">
        <f t="shared" si="107"/>
        <v>2</v>
      </c>
      <c r="AW346" s="65">
        <f t="shared" si="113"/>
        <v>0</v>
      </c>
      <c r="AX346" s="23"/>
      <c r="AY346" s="24">
        <f t="shared" ca="1" si="108"/>
        <v>-421</v>
      </c>
      <c r="AZ346" s="66">
        <f t="shared" ca="1" si="109"/>
        <v>0</v>
      </c>
      <c r="BA346" s="24" t="str">
        <f t="shared" ca="1" si="110"/>
        <v/>
      </c>
      <c r="BB346" s="87" t="str">
        <f t="shared" si="111"/>
        <v/>
      </c>
    </row>
    <row r="347" spans="1:54" ht="15" x14ac:dyDescent="0.2">
      <c r="A347" s="7">
        <v>346</v>
      </c>
      <c r="B347" s="149" t="s">
        <v>3225</v>
      </c>
      <c r="C347" s="149" t="s">
        <v>3226</v>
      </c>
      <c r="D347" s="149" t="s">
        <v>4408</v>
      </c>
      <c r="E347" s="149" t="s">
        <v>325</v>
      </c>
      <c r="F347" s="158">
        <v>45692</v>
      </c>
      <c r="G347" s="149" t="s">
        <v>5347</v>
      </c>
      <c r="H347" s="149" t="s">
        <v>4429</v>
      </c>
      <c r="I347" s="149" t="s">
        <v>18</v>
      </c>
      <c r="J347" s="158">
        <v>45700</v>
      </c>
      <c r="K347" s="158">
        <v>45701</v>
      </c>
      <c r="L347" s="149" t="s">
        <v>5347</v>
      </c>
      <c r="M347" s="158">
        <v>45714</v>
      </c>
      <c r="N347" s="159">
        <v>30</v>
      </c>
      <c r="O347" s="159">
        <v>8</v>
      </c>
      <c r="P347" s="149" t="s">
        <v>16</v>
      </c>
      <c r="Q347" s="160">
        <v>1</v>
      </c>
      <c r="R347" s="160">
        <v>1</v>
      </c>
      <c r="S347" s="160">
        <v>1</v>
      </c>
      <c r="T347" s="160">
        <v>0</v>
      </c>
      <c r="U347" s="161">
        <v>0</v>
      </c>
      <c r="V347" s="161">
        <v>0</v>
      </c>
      <c r="W347" s="149" t="s">
        <v>19</v>
      </c>
      <c r="X347" s="149" t="s">
        <v>5348</v>
      </c>
      <c r="Y347" s="149" t="s">
        <v>5347</v>
      </c>
      <c r="Z347" s="149" t="s">
        <v>47</v>
      </c>
      <c r="AA347" s="149" t="s">
        <v>748</v>
      </c>
      <c r="AB347" s="149" t="s">
        <v>3225</v>
      </c>
      <c r="AC347" s="149" t="s">
        <v>5347</v>
      </c>
      <c r="AD347" s="159">
        <v>0</v>
      </c>
      <c r="AE347" s="185">
        <v>0</v>
      </c>
      <c r="AG347" t="s">
        <v>2543</v>
      </c>
      <c r="AH347" s="46">
        <f t="shared" si="95"/>
        <v>14</v>
      </c>
      <c r="AI347" s="46" t="str">
        <f t="shared" si="96"/>
        <v>-</v>
      </c>
      <c r="AJ347" s="12"/>
      <c r="AK347" s="41" t="str">
        <f t="shared" si="97"/>
        <v>YES</v>
      </c>
      <c r="AL347" s="38">
        <f t="shared" si="98"/>
        <v>1</v>
      </c>
      <c r="AM347" s="26" t="str">
        <f t="shared" si="99"/>
        <v/>
      </c>
      <c r="AN347" s="89" t="str">
        <f t="shared" si="100"/>
        <v/>
      </c>
      <c r="AO347" s="35">
        <f t="shared" si="101"/>
        <v>0</v>
      </c>
      <c r="AP347" s="26" t="str">
        <f t="shared" si="102"/>
        <v>X</v>
      </c>
      <c r="AQ347" s="28">
        <f t="shared" si="112"/>
        <v>1</v>
      </c>
      <c r="AR347" s="25" t="str">
        <f t="shared" si="103"/>
        <v/>
      </c>
      <c r="AS347" s="25" t="str">
        <f t="shared" si="104"/>
        <v/>
      </c>
      <c r="AT347" s="25" t="str">
        <f t="shared" si="105"/>
        <v/>
      </c>
      <c r="AU347" s="25" t="str">
        <f t="shared" si="106"/>
        <v/>
      </c>
      <c r="AV347" s="25">
        <f t="shared" si="107"/>
        <v>2</v>
      </c>
      <c r="AW347" s="65">
        <f t="shared" si="113"/>
        <v>0</v>
      </c>
      <c r="AX347" s="23"/>
      <c r="AY347" s="24">
        <f t="shared" ca="1" si="108"/>
        <v>-421</v>
      </c>
      <c r="AZ347" s="66">
        <f t="shared" ca="1" si="109"/>
        <v>0</v>
      </c>
      <c r="BA347" s="24" t="str">
        <f t="shared" ca="1" si="110"/>
        <v/>
      </c>
      <c r="BB347" s="87" t="str">
        <f t="shared" si="111"/>
        <v/>
      </c>
    </row>
    <row r="348" spans="1:54" ht="15" x14ac:dyDescent="0.2">
      <c r="A348" s="7">
        <v>347</v>
      </c>
      <c r="B348" s="149" t="s">
        <v>4409</v>
      </c>
      <c r="C348" s="149" t="s">
        <v>4410</v>
      </c>
      <c r="D348" s="149" t="s">
        <v>4411</v>
      </c>
      <c r="E348" s="149" t="s">
        <v>325</v>
      </c>
      <c r="F348" s="158">
        <v>45693</v>
      </c>
      <c r="G348" s="149" t="s">
        <v>5347</v>
      </c>
      <c r="H348" s="149" t="s">
        <v>4472</v>
      </c>
      <c r="I348" s="149" t="s">
        <v>15</v>
      </c>
      <c r="J348" s="158">
        <v>45702</v>
      </c>
      <c r="K348" s="158">
        <v>45707</v>
      </c>
      <c r="L348" s="149" t="s">
        <v>5347</v>
      </c>
      <c r="M348" s="158">
        <v>45716</v>
      </c>
      <c r="N348" s="159">
        <v>40</v>
      </c>
      <c r="O348" s="159">
        <v>8</v>
      </c>
      <c r="P348" s="149" t="s">
        <v>16</v>
      </c>
      <c r="Q348" s="160">
        <v>4</v>
      </c>
      <c r="R348" s="160">
        <v>4</v>
      </c>
      <c r="S348" s="160">
        <v>4</v>
      </c>
      <c r="T348" s="160">
        <v>0</v>
      </c>
      <c r="U348" s="161">
        <v>4</v>
      </c>
      <c r="V348" s="161">
        <v>0</v>
      </c>
      <c r="W348" s="149" t="s">
        <v>19</v>
      </c>
      <c r="X348" s="149" t="s">
        <v>5348</v>
      </c>
      <c r="Y348" s="149" t="s">
        <v>5347</v>
      </c>
      <c r="Z348" s="149" t="s">
        <v>4473</v>
      </c>
      <c r="AA348" s="149" t="s">
        <v>4474</v>
      </c>
      <c r="AB348" s="149" t="s">
        <v>4475</v>
      </c>
      <c r="AC348" s="149" t="s">
        <v>5347</v>
      </c>
      <c r="AD348" s="159">
        <v>0</v>
      </c>
      <c r="AE348" s="185">
        <v>0</v>
      </c>
      <c r="AG348" t="s">
        <v>4336</v>
      </c>
      <c r="AH348" s="46">
        <f t="shared" si="95"/>
        <v>14</v>
      </c>
      <c r="AI348" s="46" t="str">
        <f t="shared" si="96"/>
        <v>-</v>
      </c>
      <c r="AJ348" s="12"/>
      <c r="AK348" s="41" t="str">
        <f t="shared" si="97"/>
        <v>YES</v>
      </c>
      <c r="AL348" s="38">
        <f t="shared" si="98"/>
        <v>4</v>
      </c>
      <c r="AM348" s="26" t="str">
        <f t="shared" si="99"/>
        <v/>
      </c>
      <c r="AN348" s="89" t="str">
        <f t="shared" si="100"/>
        <v/>
      </c>
      <c r="AO348" s="35">
        <f t="shared" si="101"/>
        <v>0</v>
      </c>
      <c r="AP348" s="26" t="str">
        <f t="shared" si="102"/>
        <v>X</v>
      </c>
      <c r="AQ348" s="28">
        <f t="shared" si="112"/>
        <v>1</v>
      </c>
      <c r="AR348" s="25" t="str">
        <f t="shared" si="103"/>
        <v/>
      </c>
      <c r="AS348" s="25" t="str">
        <f t="shared" si="104"/>
        <v/>
      </c>
      <c r="AT348" s="25" t="str">
        <f t="shared" si="105"/>
        <v/>
      </c>
      <c r="AU348" s="25" t="str">
        <f t="shared" si="106"/>
        <v/>
      </c>
      <c r="AV348" s="25">
        <f t="shared" si="107"/>
        <v>2</v>
      </c>
      <c r="AW348" s="65">
        <f t="shared" si="113"/>
        <v>0</v>
      </c>
      <c r="AX348" s="23"/>
      <c r="AY348" s="24">
        <f t="shared" ca="1" si="108"/>
        <v>-419</v>
      </c>
      <c r="AZ348" s="66">
        <f t="shared" ca="1" si="109"/>
        <v>0</v>
      </c>
      <c r="BA348" s="24" t="str">
        <f t="shared" ca="1" si="110"/>
        <v/>
      </c>
      <c r="BB348" s="87" t="str">
        <f t="shared" si="111"/>
        <v/>
      </c>
    </row>
    <row r="349" spans="1:54" ht="15" x14ac:dyDescent="0.2">
      <c r="A349" s="7">
        <v>348</v>
      </c>
      <c r="B349" s="149" t="s">
        <v>4412</v>
      </c>
      <c r="C349" s="149" t="s">
        <v>4413</v>
      </c>
      <c r="D349" s="149" t="s">
        <v>4411</v>
      </c>
      <c r="E349" s="149" t="s">
        <v>326</v>
      </c>
      <c r="F349" s="158">
        <v>45693</v>
      </c>
      <c r="G349" s="149" t="s">
        <v>5347</v>
      </c>
      <c r="H349" s="149" t="s">
        <v>4472</v>
      </c>
      <c r="I349" s="149" t="s">
        <v>17</v>
      </c>
      <c r="J349" s="158">
        <v>45702</v>
      </c>
      <c r="K349" s="158">
        <v>45707</v>
      </c>
      <c r="L349" s="149" t="s">
        <v>5347</v>
      </c>
      <c r="M349" s="158">
        <v>45716</v>
      </c>
      <c r="N349" s="159">
        <v>40</v>
      </c>
      <c r="O349" s="159">
        <v>8</v>
      </c>
      <c r="P349" s="149" t="s">
        <v>16</v>
      </c>
      <c r="Q349" s="160">
        <v>8</v>
      </c>
      <c r="R349" s="160">
        <v>8</v>
      </c>
      <c r="S349" s="160">
        <v>8</v>
      </c>
      <c r="T349" s="160">
        <v>0</v>
      </c>
      <c r="U349" s="161">
        <v>8</v>
      </c>
      <c r="V349" s="161">
        <v>0</v>
      </c>
      <c r="W349" s="149" t="s">
        <v>19</v>
      </c>
      <c r="X349" s="149" t="s">
        <v>5348</v>
      </c>
      <c r="Y349" s="149" t="s">
        <v>5347</v>
      </c>
      <c r="Z349" s="149" t="s">
        <v>4473</v>
      </c>
      <c r="AA349" s="149" t="s">
        <v>4474</v>
      </c>
      <c r="AB349" s="149" t="s">
        <v>4476</v>
      </c>
      <c r="AC349" s="149" t="s">
        <v>5347</v>
      </c>
      <c r="AD349" s="159">
        <v>0</v>
      </c>
      <c r="AE349" s="185">
        <v>0</v>
      </c>
      <c r="AG349" t="s">
        <v>4336</v>
      </c>
      <c r="AH349" s="46">
        <f t="shared" si="95"/>
        <v>14</v>
      </c>
      <c r="AI349" s="46" t="str">
        <f t="shared" si="96"/>
        <v>-</v>
      </c>
      <c r="AJ349" s="12"/>
      <c r="AK349" s="41" t="str">
        <f t="shared" si="97"/>
        <v>YES</v>
      </c>
      <c r="AL349" s="38">
        <f t="shared" si="98"/>
        <v>8</v>
      </c>
      <c r="AM349" s="26" t="str">
        <f t="shared" si="99"/>
        <v/>
      </c>
      <c r="AN349" s="89" t="str">
        <f t="shared" si="100"/>
        <v/>
      </c>
      <c r="AO349" s="35">
        <f t="shared" si="101"/>
        <v>0</v>
      </c>
      <c r="AP349" s="26" t="str">
        <f t="shared" si="102"/>
        <v>X</v>
      </c>
      <c r="AQ349" s="28">
        <f t="shared" si="112"/>
        <v>1</v>
      </c>
      <c r="AR349" s="25" t="str">
        <f t="shared" si="103"/>
        <v/>
      </c>
      <c r="AS349" s="25" t="str">
        <f t="shared" si="104"/>
        <v/>
      </c>
      <c r="AT349" s="25" t="str">
        <f t="shared" si="105"/>
        <v/>
      </c>
      <c r="AU349" s="25" t="str">
        <f t="shared" si="106"/>
        <v/>
      </c>
      <c r="AV349" s="25">
        <f t="shared" si="107"/>
        <v>2</v>
      </c>
      <c r="AW349" s="65">
        <f t="shared" si="113"/>
        <v>0</v>
      </c>
      <c r="AX349" s="23"/>
      <c r="AY349" s="24">
        <f t="shared" ca="1" si="108"/>
        <v>-419</v>
      </c>
      <c r="AZ349" s="66">
        <f t="shared" ca="1" si="109"/>
        <v>0</v>
      </c>
      <c r="BA349" s="24" t="str">
        <f t="shared" ca="1" si="110"/>
        <v/>
      </c>
      <c r="BB349" s="87" t="str">
        <f t="shared" si="111"/>
        <v/>
      </c>
    </row>
    <row r="350" spans="1:54" ht="15" x14ac:dyDescent="0.2">
      <c r="A350" s="7">
        <v>349</v>
      </c>
      <c r="B350" s="149" t="s">
        <v>4414</v>
      </c>
      <c r="C350" s="149" t="s">
        <v>4415</v>
      </c>
      <c r="D350" s="149" t="s">
        <v>4411</v>
      </c>
      <c r="E350" s="149" t="s">
        <v>329</v>
      </c>
      <c r="F350" s="158">
        <v>45693</v>
      </c>
      <c r="G350" s="149" t="s">
        <v>5347</v>
      </c>
      <c r="H350" s="149" t="s">
        <v>4472</v>
      </c>
      <c r="I350" s="149" t="s">
        <v>18</v>
      </c>
      <c r="J350" s="158">
        <v>45702</v>
      </c>
      <c r="K350" s="158">
        <v>45707</v>
      </c>
      <c r="L350" s="149" t="s">
        <v>5347</v>
      </c>
      <c r="M350" s="158">
        <v>45716</v>
      </c>
      <c r="N350" s="159">
        <v>40</v>
      </c>
      <c r="O350" s="159">
        <v>8</v>
      </c>
      <c r="P350" s="149" t="s">
        <v>16</v>
      </c>
      <c r="Q350" s="160">
        <v>4</v>
      </c>
      <c r="R350" s="160">
        <v>4</v>
      </c>
      <c r="S350" s="160">
        <v>4</v>
      </c>
      <c r="T350" s="160">
        <v>0</v>
      </c>
      <c r="U350" s="161">
        <v>4</v>
      </c>
      <c r="V350" s="161">
        <v>0</v>
      </c>
      <c r="W350" s="149" t="s">
        <v>19</v>
      </c>
      <c r="X350" s="149" t="s">
        <v>5348</v>
      </c>
      <c r="Y350" s="149" t="s">
        <v>5347</v>
      </c>
      <c r="Z350" s="149" t="s">
        <v>4473</v>
      </c>
      <c r="AA350" s="149" t="s">
        <v>4474</v>
      </c>
      <c r="AB350" s="149" t="s">
        <v>4477</v>
      </c>
      <c r="AC350" s="149" t="s">
        <v>5347</v>
      </c>
      <c r="AD350" s="159">
        <v>0</v>
      </c>
      <c r="AE350" s="185">
        <v>0</v>
      </c>
      <c r="AG350" t="s">
        <v>4336</v>
      </c>
      <c r="AH350" s="46">
        <f t="shared" si="95"/>
        <v>14</v>
      </c>
      <c r="AI350" s="46" t="str">
        <f t="shared" si="96"/>
        <v>-</v>
      </c>
      <c r="AJ350" s="12"/>
      <c r="AK350" s="41" t="str">
        <f t="shared" si="97"/>
        <v>YES</v>
      </c>
      <c r="AL350" s="38">
        <f t="shared" si="98"/>
        <v>4</v>
      </c>
      <c r="AM350" s="26" t="str">
        <f t="shared" si="99"/>
        <v/>
      </c>
      <c r="AN350" s="89" t="str">
        <f t="shared" si="100"/>
        <v/>
      </c>
      <c r="AO350" s="35">
        <f t="shared" si="101"/>
        <v>0</v>
      </c>
      <c r="AP350" s="26" t="str">
        <f t="shared" si="102"/>
        <v>X</v>
      </c>
      <c r="AQ350" s="28">
        <f t="shared" si="112"/>
        <v>1</v>
      </c>
      <c r="AR350" s="25" t="str">
        <f t="shared" si="103"/>
        <v/>
      </c>
      <c r="AS350" s="25" t="str">
        <f t="shared" si="104"/>
        <v/>
      </c>
      <c r="AT350" s="25" t="str">
        <f t="shared" si="105"/>
        <v/>
      </c>
      <c r="AU350" s="25" t="str">
        <f t="shared" si="106"/>
        <v/>
      </c>
      <c r="AV350" s="25">
        <f t="shared" si="107"/>
        <v>2</v>
      </c>
      <c r="AW350" s="65">
        <f t="shared" si="113"/>
        <v>0</v>
      </c>
      <c r="AX350" s="23"/>
      <c r="AY350" s="24">
        <f t="shared" ca="1" si="108"/>
        <v>-419</v>
      </c>
      <c r="AZ350" s="66">
        <f t="shared" ca="1" si="109"/>
        <v>0</v>
      </c>
      <c r="BA350" s="24" t="str">
        <f t="shared" ca="1" si="110"/>
        <v/>
      </c>
      <c r="BB350" s="87" t="str">
        <f t="shared" si="111"/>
        <v/>
      </c>
    </row>
    <row r="351" spans="1:54" ht="15" x14ac:dyDescent="0.2">
      <c r="A351" s="7">
        <v>350</v>
      </c>
      <c r="B351" s="149" t="s">
        <v>4416</v>
      </c>
      <c r="C351" s="149" t="s">
        <v>4417</v>
      </c>
      <c r="D351" s="149" t="s">
        <v>4411</v>
      </c>
      <c r="E351" s="149" t="s">
        <v>327</v>
      </c>
      <c r="F351" s="158">
        <v>45693</v>
      </c>
      <c r="G351" s="149" t="s">
        <v>5347</v>
      </c>
      <c r="H351" s="149" t="s">
        <v>4472</v>
      </c>
      <c r="I351" s="149" t="s">
        <v>24</v>
      </c>
      <c r="J351" s="158">
        <v>45702</v>
      </c>
      <c r="K351" s="158">
        <v>45707</v>
      </c>
      <c r="L351" s="149" t="s">
        <v>5347</v>
      </c>
      <c r="M351" s="158">
        <v>45716</v>
      </c>
      <c r="N351" s="159">
        <v>40</v>
      </c>
      <c r="O351" s="159">
        <v>8</v>
      </c>
      <c r="P351" s="149" t="s">
        <v>16</v>
      </c>
      <c r="Q351" s="160">
        <v>1</v>
      </c>
      <c r="R351" s="160">
        <v>1</v>
      </c>
      <c r="S351" s="160">
        <v>1</v>
      </c>
      <c r="T351" s="160">
        <v>0</v>
      </c>
      <c r="U351" s="161">
        <v>1</v>
      </c>
      <c r="V351" s="161">
        <v>0</v>
      </c>
      <c r="W351" s="149" t="s">
        <v>19</v>
      </c>
      <c r="X351" s="149" t="s">
        <v>5348</v>
      </c>
      <c r="Y351" s="149" t="s">
        <v>5347</v>
      </c>
      <c r="Z351" s="149" t="s">
        <v>4473</v>
      </c>
      <c r="AA351" s="149" t="s">
        <v>4474</v>
      </c>
      <c r="AB351" s="149" t="s">
        <v>4478</v>
      </c>
      <c r="AC351" s="149" t="s">
        <v>5347</v>
      </c>
      <c r="AD351" s="159">
        <v>0</v>
      </c>
      <c r="AE351" s="185">
        <v>0</v>
      </c>
      <c r="AG351" t="s">
        <v>4336</v>
      </c>
      <c r="AH351" s="46">
        <f t="shared" si="95"/>
        <v>14</v>
      </c>
      <c r="AI351" s="46" t="str">
        <f t="shared" si="96"/>
        <v>-</v>
      </c>
      <c r="AJ351" s="12"/>
      <c r="AK351" s="41" t="str">
        <f t="shared" si="97"/>
        <v>YES</v>
      </c>
      <c r="AL351" s="38">
        <f t="shared" si="98"/>
        <v>1</v>
      </c>
      <c r="AM351" s="26" t="str">
        <f t="shared" si="99"/>
        <v/>
      </c>
      <c r="AN351" s="89" t="str">
        <f t="shared" si="100"/>
        <v/>
      </c>
      <c r="AO351" s="35">
        <f t="shared" si="101"/>
        <v>0</v>
      </c>
      <c r="AP351" s="26" t="str">
        <f t="shared" si="102"/>
        <v>X</v>
      </c>
      <c r="AQ351" s="28">
        <f t="shared" si="112"/>
        <v>1</v>
      </c>
      <c r="AR351" s="25" t="str">
        <f t="shared" si="103"/>
        <v/>
      </c>
      <c r="AS351" s="25" t="str">
        <f t="shared" si="104"/>
        <v/>
      </c>
      <c r="AT351" s="25" t="str">
        <f t="shared" si="105"/>
        <v/>
      </c>
      <c r="AU351" s="25" t="str">
        <f t="shared" si="106"/>
        <v/>
      </c>
      <c r="AV351" s="25">
        <f t="shared" si="107"/>
        <v>2</v>
      </c>
      <c r="AW351" s="65">
        <f t="shared" si="113"/>
        <v>0</v>
      </c>
      <c r="AX351" s="23"/>
      <c r="AY351" s="24">
        <f t="shared" ca="1" si="108"/>
        <v>-419</v>
      </c>
      <c r="AZ351" s="66">
        <f t="shared" ca="1" si="109"/>
        <v>0</v>
      </c>
      <c r="BA351" s="24" t="str">
        <f t="shared" ca="1" si="110"/>
        <v/>
      </c>
      <c r="BB351" s="87" t="str">
        <f t="shared" si="111"/>
        <v/>
      </c>
    </row>
    <row r="352" spans="1:54" ht="15" x14ac:dyDescent="0.2">
      <c r="A352" s="7">
        <v>351</v>
      </c>
      <c r="B352" s="149" t="s">
        <v>4430</v>
      </c>
      <c r="C352" s="149" t="s">
        <v>4431</v>
      </c>
      <c r="D352" s="149" t="s">
        <v>4432</v>
      </c>
      <c r="E352" s="149" t="s">
        <v>325</v>
      </c>
      <c r="F352" s="158">
        <v>45694</v>
      </c>
      <c r="G352" s="149" t="s">
        <v>5347</v>
      </c>
      <c r="H352" s="149" t="s">
        <v>4433</v>
      </c>
      <c r="I352" s="149" t="s">
        <v>179</v>
      </c>
      <c r="J352" s="158">
        <v>45693</v>
      </c>
      <c r="K352" s="158" t="s">
        <v>5347</v>
      </c>
      <c r="L352" s="149" t="s">
        <v>5347</v>
      </c>
      <c r="M352" s="158">
        <v>45695</v>
      </c>
      <c r="N352" s="159">
        <v>0</v>
      </c>
      <c r="O352" s="159">
        <v>0</v>
      </c>
      <c r="P352" s="149" t="s">
        <v>5347</v>
      </c>
      <c r="Q352" s="160">
        <v>2</v>
      </c>
      <c r="R352" s="160">
        <v>2</v>
      </c>
      <c r="S352" s="160">
        <v>2</v>
      </c>
      <c r="T352" s="160">
        <v>0</v>
      </c>
      <c r="U352" s="161">
        <v>0</v>
      </c>
      <c r="V352" s="161">
        <v>0</v>
      </c>
      <c r="W352" s="149" t="s">
        <v>19</v>
      </c>
      <c r="X352" s="149" t="s">
        <v>5348</v>
      </c>
      <c r="Y352" s="149" t="s">
        <v>5347</v>
      </c>
      <c r="Z352" s="149" t="s">
        <v>386</v>
      </c>
      <c r="AA352" s="149" t="s">
        <v>5347</v>
      </c>
      <c r="AB352" s="149" t="s">
        <v>4434</v>
      </c>
      <c r="AC352" s="149" t="s">
        <v>5347</v>
      </c>
      <c r="AD352" s="159">
        <v>0</v>
      </c>
      <c r="AE352" s="185">
        <v>0</v>
      </c>
      <c r="AG352" t="s">
        <v>960</v>
      </c>
      <c r="AH352" s="46">
        <f t="shared" si="95"/>
        <v>2</v>
      </c>
      <c r="AI352" s="46" t="str">
        <f t="shared" si="96"/>
        <v>-</v>
      </c>
      <c r="AJ352" s="12"/>
      <c r="AK352" s="41" t="str">
        <f t="shared" si="97"/>
        <v>YES</v>
      </c>
      <c r="AL352" s="38">
        <f t="shared" si="98"/>
        <v>2</v>
      </c>
      <c r="AM352" s="26" t="str">
        <f t="shared" si="99"/>
        <v/>
      </c>
      <c r="AN352" s="89" t="str">
        <f t="shared" si="100"/>
        <v/>
      </c>
      <c r="AO352" s="35">
        <f t="shared" si="101"/>
        <v>0</v>
      </c>
      <c r="AP352" s="26" t="str">
        <f t="shared" si="102"/>
        <v>X</v>
      </c>
      <c r="AQ352" s="28">
        <f t="shared" si="112"/>
        <v>1</v>
      </c>
      <c r="AR352" s="25" t="str">
        <f t="shared" si="103"/>
        <v/>
      </c>
      <c r="AS352" s="25" t="str">
        <f t="shared" si="104"/>
        <v/>
      </c>
      <c r="AT352" s="25" t="str">
        <f t="shared" si="105"/>
        <v/>
      </c>
      <c r="AU352" s="25" t="str">
        <f t="shared" si="106"/>
        <v/>
      </c>
      <c r="AV352" s="25">
        <f t="shared" si="107"/>
        <v>2</v>
      </c>
      <c r="AW352" s="65">
        <f t="shared" si="113"/>
        <v>0</v>
      </c>
      <c r="AX352" s="23"/>
      <c r="AY352" s="24">
        <f t="shared" ca="1" si="108"/>
        <v>-440</v>
      </c>
      <c r="AZ352" s="66">
        <f t="shared" ca="1" si="109"/>
        <v>0</v>
      </c>
      <c r="BA352" s="24" t="str">
        <f t="shared" ca="1" si="110"/>
        <v/>
      </c>
      <c r="BB352" s="87" t="str">
        <f t="shared" si="111"/>
        <v/>
      </c>
    </row>
    <row r="353" spans="1:54" ht="15" x14ac:dyDescent="0.2">
      <c r="A353" s="7">
        <v>352</v>
      </c>
      <c r="B353" s="149" t="s">
        <v>788</v>
      </c>
      <c r="C353" s="149" t="s">
        <v>4342</v>
      </c>
      <c r="D353" s="149" t="s">
        <v>4435</v>
      </c>
      <c r="E353" s="149" t="s">
        <v>325</v>
      </c>
      <c r="F353" s="158">
        <v>45694</v>
      </c>
      <c r="G353" s="149" t="s">
        <v>5347</v>
      </c>
      <c r="H353" s="149" t="s">
        <v>4433</v>
      </c>
      <c r="I353" s="149" t="s">
        <v>207</v>
      </c>
      <c r="J353" s="158">
        <v>45693</v>
      </c>
      <c r="K353" s="158" t="s">
        <v>5347</v>
      </c>
      <c r="L353" s="149" t="s">
        <v>5347</v>
      </c>
      <c r="M353" s="158">
        <v>45695</v>
      </c>
      <c r="N353" s="159">
        <v>0</v>
      </c>
      <c r="O353" s="159">
        <v>0</v>
      </c>
      <c r="P353" s="149" t="s">
        <v>5347</v>
      </c>
      <c r="Q353" s="160">
        <v>20</v>
      </c>
      <c r="R353" s="160">
        <v>20</v>
      </c>
      <c r="S353" s="160">
        <v>20</v>
      </c>
      <c r="T353" s="160">
        <v>0</v>
      </c>
      <c r="U353" s="161">
        <v>0</v>
      </c>
      <c r="V353" s="161">
        <v>0</v>
      </c>
      <c r="W353" s="149" t="s">
        <v>19</v>
      </c>
      <c r="X353" s="149" t="s">
        <v>5348</v>
      </c>
      <c r="Y353" s="149" t="s">
        <v>5347</v>
      </c>
      <c r="Z353" s="149" t="s">
        <v>386</v>
      </c>
      <c r="AA353" s="149" t="s">
        <v>5347</v>
      </c>
      <c r="AB353" s="149" t="s">
        <v>4343</v>
      </c>
      <c r="AC353" s="149" t="s">
        <v>5347</v>
      </c>
      <c r="AD353" s="159">
        <v>0</v>
      </c>
      <c r="AE353" s="185">
        <v>0</v>
      </c>
      <c r="AG353" t="s">
        <v>2103</v>
      </c>
      <c r="AH353" s="46">
        <f t="shared" si="95"/>
        <v>2</v>
      </c>
      <c r="AI353" s="46" t="str">
        <f t="shared" si="96"/>
        <v>-</v>
      </c>
      <c r="AJ353" s="12"/>
      <c r="AK353" s="41" t="str">
        <f t="shared" si="97"/>
        <v>YES</v>
      </c>
      <c r="AL353" s="38">
        <f t="shared" si="98"/>
        <v>20</v>
      </c>
      <c r="AM353" s="26" t="str">
        <f t="shared" si="99"/>
        <v/>
      </c>
      <c r="AN353" s="89" t="str">
        <f t="shared" si="100"/>
        <v/>
      </c>
      <c r="AO353" s="35">
        <f t="shared" si="101"/>
        <v>0</v>
      </c>
      <c r="AP353" s="26" t="str">
        <f t="shared" si="102"/>
        <v>X</v>
      </c>
      <c r="AQ353" s="28">
        <f t="shared" si="112"/>
        <v>1</v>
      </c>
      <c r="AR353" s="25" t="str">
        <f t="shared" si="103"/>
        <v/>
      </c>
      <c r="AS353" s="25" t="str">
        <f t="shared" si="104"/>
        <v/>
      </c>
      <c r="AT353" s="25" t="str">
        <f t="shared" si="105"/>
        <v/>
      </c>
      <c r="AU353" s="25" t="str">
        <f t="shared" si="106"/>
        <v/>
      </c>
      <c r="AV353" s="25">
        <f t="shared" si="107"/>
        <v>2</v>
      </c>
      <c r="AW353" s="65">
        <f t="shared" si="113"/>
        <v>0</v>
      </c>
      <c r="AX353" s="23"/>
      <c r="AY353" s="24">
        <f t="shared" ca="1" si="108"/>
        <v>-440</v>
      </c>
      <c r="AZ353" s="66">
        <f t="shared" ca="1" si="109"/>
        <v>0</v>
      </c>
      <c r="BA353" s="24" t="str">
        <f t="shared" ca="1" si="110"/>
        <v/>
      </c>
      <c r="BB353" s="87" t="str">
        <f t="shared" si="111"/>
        <v/>
      </c>
    </row>
    <row r="354" spans="1:54" ht="15" x14ac:dyDescent="0.2">
      <c r="A354" s="7">
        <v>353</v>
      </c>
      <c r="B354" s="149" t="s">
        <v>3944</v>
      </c>
      <c r="C354" s="149" t="s">
        <v>4338</v>
      </c>
      <c r="D354" s="149" t="s">
        <v>4435</v>
      </c>
      <c r="E354" s="149" t="s">
        <v>326</v>
      </c>
      <c r="F354" s="158">
        <v>45694</v>
      </c>
      <c r="G354" s="149" t="s">
        <v>5347</v>
      </c>
      <c r="H354" s="149" t="s">
        <v>4433</v>
      </c>
      <c r="I354" s="149" t="s">
        <v>208</v>
      </c>
      <c r="J354" s="158">
        <v>45693</v>
      </c>
      <c r="K354" s="158" t="s">
        <v>5347</v>
      </c>
      <c r="L354" s="149" t="s">
        <v>5347</v>
      </c>
      <c r="M354" s="158">
        <v>45695</v>
      </c>
      <c r="N354" s="159">
        <v>0</v>
      </c>
      <c r="O354" s="159">
        <v>0</v>
      </c>
      <c r="P354" s="149" t="s">
        <v>5347</v>
      </c>
      <c r="Q354" s="160">
        <v>50</v>
      </c>
      <c r="R354" s="160">
        <v>50</v>
      </c>
      <c r="S354" s="160">
        <v>50</v>
      </c>
      <c r="T354" s="160">
        <v>0</v>
      </c>
      <c r="U354" s="161">
        <v>0</v>
      </c>
      <c r="V354" s="161">
        <v>0</v>
      </c>
      <c r="W354" s="149" t="s">
        <v>19</v>
      </c>
      <c r="X354" s="149" t="s">
        <v>5348</v>
      </c>
      <c r="Y354" s="149" t="s">
        <v>5347</v>
      </c>
      <c r="Z354" s="149" t="s">
        <v>386</v>
      </c>
      <c r="AA354" s="149" t="s">
        <v>5347</v>
      </c>
      <c r="AB354" s="149" t="s">
        <v>4341</v>
      </c>
      <c r="AC354" s="149" t="s">
        <v>5347</v>
      </c>
      <c r="AD354" s="159">
        <v>0</v>
      </c>
      <c r="AE354" s="185">
        <v>0</v>
      </c>
      <c r="AG354" t="s">
        <v>2103</v>
      </c>
      <c r="AH354" s="46">
        <f t="shared" si="95"/>
        <v>2</v>
      </c>
      <c r="AI354" s="46" t="str">
        <f t="shared" si="96"/>
        <v>-</v>
      </c>
      <c r="AJ354" s="12"/>
      <c r="AK354" s="41" t="str">
        <f t="shared" si="97"/>
        <v>YES</v>
      </c>
      <c r="AL354" s="38">
        <f t="shared" si="98"/>
        <v>50</v>
      </c>
      <c r="AM354" s="26" t="str">
        <f t="shared" si="99"/>
        <v/>
      </c>
      <c r="AN354" s="89" t="str">
        <f t="shared" si="100"/>
        <v/>
      </c>
      <c r="AO354" s="35">
        <f t="shared" si="101"/>
        <v>0</v>
      </c>
      <c r="AP354" s="26" t="str">
        <f t="shared" si="102"/>
        <v>X</v>
      </c>
      <c r="AQ354" s="28">
        <f t="shared" si="112"/>
        <v>1</v>
      </c>
      <c r="AR354" s="25" t="str">
        <f t="shared" si="103"/>
        <v/>
      </c>
      <c r="AS354" s="25" t="str">
        <f t="shared" si="104"/>
        <v/>
      </c>
      <c r="AT354" s="25" t="str">
        <f t="shared" si="105"/>
        <v/>
      </c>
      <c r="AU354" s="25" t="str">
        <f t="shared" si="106"/>
        <v/>
      </c>
      <c r="AV354" s="25">
        <f t="shared" si="107"/>
        <v>2</v>
      </c>
      <c r="AW354" s="65">
        <f t="shared" si="113"/>
        <v>0</v>
      </c>
      <c r="AX354" s="23"/>
      <c r="AY354" s="24">
        <f t="shared" ca="1" si="108"/>
        <v>-440</v>
      </c>
      <c r="AZ354" s="66">
        <f t="shared" ca="1" si="109"/>
        <v>0</v>
      </c>
      <c r="BA354" s="24" t="str">
        <f t="shared" ca="1" si="110"/>
        <v/>
      </c>
      <c r="BB354" s="87" t="str">
        <f t="shared" si="111"/>
        <v/>
      </c>
    </row>
    <row r="355" spans="1:54" ht="15" x14ac:dyDescent="0.2">
      <c r="A355" s="7">
        <v>354</v>
      </c>
      <c r="B355" s="149" t="s">
        <v>4436</v>
      </c>
      <c r="C355" s="149" t="s">
        <v>4437</v>
      </c>
      <c r="D355" s="149" t="s">
        <v>4435</v>
      </c>
      <c r="E355" s="149" t="s">
        <v>329</v>
      </c>
      <c r="F355" s="158">
        <v>45694</v>
      </c>
      <c r="G355" s="149" t="s">
        <v>5347</v>
      </c>
      <c r="H355" s="149" t="s">
        <v>4433</v>
      </c>
      <c r="I355" s="149" t="s">
        <v>211</v>
      </c>
      <c r="J355" s="158">
        <v>45693</v>
      </c>
      <c r="K355" s="158" t="s">
        <v>5347</v>
      </c>
      <c r="L355" s="149" t="s">
        <v>5347</v>
      </c>
      <c r="M355" s="158">
        <v>45695</v>
      </c>
      <c r="N355" s="159">
        <v>0</v>
      </c>
      <c r="O355" s="159">
        <v>0</v>
      </c>
      <c r="P355" s="149" t="s">
        <v>5347</v>
      </c>
      <c r="Q355" s="160">
        <v>60</v>
      </c>
      <c r="R355" s="160">
        <v>60</v>
      </c>
      <c r="S355" s="160">
        <v>60</v>
      </c>
      <c r="T355" s="160">
        <v>0</v>
      </c>
      <c r="U355" s="161">
        <v>0</v>
      </c>
      <c r="V355" s="161">
        <v>0</v>
      </c>
      <c r="W355" s="149" t="s">
        <v>19</v>
      </c>
      <c r="X355" s="149" t="s">
        <v>5348</v>
      </c>
      <c r="Y355" s="149" t="s">
        <v>5347</v>
      </c>
      <c r="Z355" s="149" t="s">
        <v>386</v>
      </c>
      <c r="AA355" s="149" t="s">
        <v>5347</v>
      </c>
      <c r="AB355" s="149" t="s">
        <v>4438</v>
      </c>
      <c r="AC355" s="149" t="s">
        <v>5347</v>
      </c>
      <c r="AD355" s="159">
        <v>0</v>
      </c>
      <c r="AE355" s="185">
        <v>0</v>
      </c>
      <c r="AG355" t="s">
        <v>2103</v>
      </c>
      <c r="AH355" s="46">
        <f t="shared" si="95"/>
        <v>2</v>
      </c>
      <c r="AI355" s="46" t="str">
        <f t="shared" si="96"/>
        <v>-</v>
      </c>
      <c r="AJ355" s="12"/>
      <c r="AK355" s="41" t="str">
        <f t="shared" si="97"/>
        <v>YES</v>
      </c>
      <c r="AL355" s="38">
        <f t="shared" si="98"/>
        <v>60</v>
      </c>
      <c r="AM355" s="26" t="str">
        <f t="shared" si="99"/>
        <v/>
      </c>
      <c r="AN355" s="89" t="str">
        <f t="shared" si="100"/>
        <v/>
      </c>
      <c r="AO355" s="35">
        <f t="shared" si="101"/>
        <v>0</v>
      </c>
      <c r="AP355" s="26" t="str">
        <f t="shared" si="102"/>
        <v>X</v>
      </c>
      <c r="AQ355" s="28">
        <f t="shared" si="112"/>
        <v>1</v>
      </c>
      <c r="AR355" s="25" t="str">
        <f t="shared" si="103"/>
        <v/>
      </c>
      <c r="AS355" s="25" t="str">
        <f t="shared" si="104"/>
        <v/>
      </c>
      <c r="AT355" s="25" t="str">
        <f t="shared" si="105"/>
        <v/>
      </c>
      <c r="AU355" s="25" t="str">
        <f t="shared" si="106"/>
        <v/>
      </c>
      <c r="AV355" s="25">
        <f t="shared" si="107"/>
        <v>2</v>
      </c>
      <c r="AW355" s="65">
        <f t="shared" si="113"/>
        <v>0</v>
      </c>
      <c r="AX355" s="23"/>
      <c r="AY355" s="24">
        <f t="shared" ca="1" si="108"/>
        <v>-440</v>
      </c>
      <c r="AZ355" s="66">
        <f t="shared" ca="1" si="109"/>
        <v>0</v>
      </c>
      <c r="BA355" s="24" t="str">
        <f t="shared" ca="1" si="110"/>
        <v/>
      </c>
      <c r="BB355" s="87" t="str">
        <f t="shared" si="111"/>
        <v/>
      </c>
    </row>
    <row r="356" spans="1:54" ht="15" x14ac:dyDescent="0.2">
      <c r="A356" s="7">
        <v>355</v>
      </c>
      <c r="B356" s="149" t="s">
        <v>4436</v>
      </c>
      <c r="C356" s="149" t="s">
        <v>4439</v>
      </c>
      <c r="D356" s="149" t="s">
        <v>4435</v>
      </c>
      <c r="E356" s="149" t="s">
        <v>327</v>
      </c>
      <c r="F356" s="158">
        <v>45694</v>
      </c>
      <c r="G356" s="149" t="s">
        <v>5347</v>
      </c>
      <c r="H356" s="149" t="s">
        <v>4433</v>
      </c>
      <c r="I356" s="149" t="s">
        <v>213</v>
      </c>
      <c r="J356" s="158">
        <v>45693</v>
      </c>
      <c r="K356" s="158" t="s">
        <v>5347</v>
      </c>
      <c r="L356" s="149" t="s">
        <v>5347</v>
      </c>
      <c r="M356" s="158">
        <v>45695</v>
      </c>
      <c r="N356" s="159">
        <v>0</v>
      </c>
      <c r="O356" s="159">
        <v>0</v>
      </c>
      <c r="P356" s="149" t="s">
        <v>5347</v>
      </c>
      <c r="Q356" s="160">
        <v>30</v>
      </c>
      <c r="R356" s="160">
        <v>30</v>
      </c>
      <c r="S356" s="160">
        <v>30</v>
      </c>
      <c r="T356" s="160">
        <v>0</v>
      </c>
      <c r="U356" s="161">
        <v>0</v>
      </c>
      <c r="V356" s="161">
        <v>0</v>
      </c>
      <c r="W356" s="149" t="s">
        <v>19</v>
      </c>
      <c r="X356" s="149" t="s">
        <v>5348</v>
      </c>
      <c r="Y356" s="149" t="s">
        <v>5347</v>
      </c>
      <c r="Z356" s="149" t="s">
        <v>386</v>
      </c>
      <c r="AA356" s="149" t="s">
        <v>5347</v>
      </c>
      <c r="AB356" s="149" t="s">
        <v>4440</v>
      </c>
      <c r="AC356" s="149" t="s">
        <v>5347</v>
      </c>
      <c r="AD356" s="159">
        <v>0</v>
      </c>
      <c r="AE356" s="185">
        <v>0</v>
      </c>
      <c r="AG356" t="s">
        <v>2103</v>
      </c>
      <c r="AH356" s="46">
        <f t="shared" si="95"/>
        <v>2</v>
      </c>
      <c r="AI356" s="46" t="str">
        <f t="shared" si="96"/>
        <v>-</v>
      </c>
      <c r="AJ356" s="12"/>
      <c r="AK356" s="41" t="str">
        <f t="shared" si="97"/>
        <v>YES</v>
      </c>
      <c r="AL356" s="38">
        <f t="shared" si="98"/>
        <v>30</v>
      </c>
      <c r="AM356" s="26" t="str">
        <f t="shared" si="99"/>
        <v/>
      </c>
      <c r="AN356" s="89" t="str">
        <f t="shared" si="100"/>
        <v/>
      </c>
      <c r="AO356" s="35">
        <f t="shared" si="101"/>
        <v>0</v>
      </c>
      <c r="AP356" s="26" t="str">
        <f t="shared" si="102"/>
        <v>X</v>
      </c>
      <c r="AQ356" s="28">
        <f t="shared" si="112"/>
        <v>1</v>
      </c>
      <c r="AR356" s="25" t="str">
        <f t="shared" si="103"/>
        <v/>
      </c>
      <c r="AS356" s="25" t="str">
        <f t="shared" si="104"/>
        <v/>
      </c>
      <c r="AT356" s="25" t="str">
        <f t="shared" si="105"/>
        <v/>
      </c>
      <c r="AU356" s="25" t="str">
        <f t="shared" si="106"/>
        <v/>
      </c>
      <c r="AV356" s="25">
        <f t="shared" si="107"/>
        <v>2</v>
      </c>
      <c r="AW356" s="65">
        <f t="shared" si="113"/>
        <v>0</v>
      </c>
      <c r="AX356" s="23"/>
      <c r="AY356" s="24">
        <f t="shared" ca="1" si="108"/>
        <v>-440</v>
      </c>
      <c r="AZ356" s="66">
        <f t="shared" ca="1" si="109"/>
        <v>0</v>
      </c>
      <c r="BA356" s="24" t="str">
        <f t="shared" ca="1" si="110"/>
        <v/>
      </c>
      <c r="BB356" s="87" t="str">
        <f t="shared" si="111"/>
        <v/>
      </c>
    </row>
    <row r="357" spans="1:54" ht="15" x14ac:dyDescent="0.2">
      <c r="A357" s="7">
        <v>356</v>
      </c>
      <c r="B357" s="149" t="s">
        <v>834</v>
      </c>
      <c r="C357" s="149" t="s">
        <v>835</v>
      </c>
      <c r="D357" s="149" t="s">
        <v>4441</v>
      </c>
      <c r="E357" s="149" t="s">
        <v>325</v>
      </c>
      <c r="F357" s="158">
        <v>45694</v>
      </c>
      <c r="G357" s="149" t="s">
        <v>5347</v>
      </c>
      <c r="H357" s="149" t="s">
        <v>4433</v>
      </c>
      <c r="I357" s="149" t="s">
        <v>206</v>
      </c>
      <c r="J357" s="158">
        <v>45693</v>
      </c>
      <c r="K357" s="158" t="s">
        <v>5347</v>
      </c>
      <c r="L357" s="149" t="s">
        <v>5347</v>
      </c>
      <c r="M357" s="158">
        <v>45695</v>
      </c>
      <c r="N357" s="159">
        <v>0</v>
      </c>
      <c r="O357" s="159">
        <v>0</v>
      </c>
      <c r="P357" s="149" t="s">
        <v>5347</v>
      </c>
      <c r="Q357" s="160">
        <v>1</v>
      </c>
      <c r="R357" s="160">
        <v>1</v>
      </c>
      <c r="S357" s="160">
        <v>1</v>
      </c>
      <c r="T357" s="160">
        <v>0</v>
      </c>
      <c r="U357" s="161">
        <v>0</v>
      </c>
      <c r="V357" s="161">
        <v>0</v>
      </c>
      <c r="W357" s="149" t="s">
        <v>19</v>
      </c>
      <c r="X357" s="149" t="s">
        <v>5348</v>
      </c>
      <c r="Y357" s="149" t="s">
        <v>5347</v>
      </c>
      <c r="Z357" s="149" t="s">
        <v>386</v>
      </c>
      <c r="AA357" s="149" t="s">
        <v>5347</v>
      </c>
      <c r="AB357" s="149" t="s">
        <v>3902</v>
      </c>
      <c r="AC357" s="149" t="s">
        <v>5347</v>
      </c>
      <c r="AD357" s="159">
        <v>0</v>
      </c>
      <c r="AE357" s="185">
        <v>0</v>
      </c>
      <c r="AG357" t="s">
        <v>1864</v>
      </c>
      <c r="AH357" s="46">
        <f t="shared" si="95"/>
        <v>2</v>
      </c>
      <c r="AI357" s="46" t="str">
        <f t="shared" si="96"/>
        <v>-</v>
      </c>
      <c r="AJ357" s="12"/>
      <c r="AK357" s="41" t="str">
        <f t="shared" si="97"/>
        <v>YES</v>
      </c>
      <c r="AL357" s="38">
        <f t="shared" si="98"/>
        <v>1</v>
      </c>
      <c r="AM357" s="26" t="str">
        <f t="shared" si="99"/>
        <v/>
      </c>
      <c r="AN357" s="89" t="str">
        <f t="shared" si="100"/>
        <v/>
      </c>
      <c r="AO357" s="35">
        <f t="shared" si="101"/>
        <v>0</v>
      </c>
      <c r="AP357" s="26" t="str">
        <f t="shared" si="102"/>
        <v>X</v>
      </c>
      <c r="AQ357" s="28">
        <f t="shared" si="112"/>
        <v>1</v>
      </c>
      <c r="AR357" s="25" t="str">
        <f t="shared" si="103"/>
        <v/>
      </c>
      <c r="AS357" s="25" t="str">
        <f t="shared" si="104"/>
        <v/>
      </c>
      <c r="AT357" s="25" t="str">
        <f t="shared" si="105"/>
        <v/>
      </c>
      <c r="AU357" s="25" t="str">
        <f t="shared" si="106"/>
        <v/>
      </c>
      <c r="AV357" s="25">
        <f t="shared" si="107"/>
        <v>2</v>
      </c>
      <c r="AW357" s="65">
        <f t="shared" si="113"/>
        <v>0</v>
      </c>
      <c r="AX357" s="23"/>
      <c r="AY357" s="24">
        <f t="shared" ca="1" si="108"/>
        <v>-440</v>
      </c>
      <c r="AZ357" s="66">
        <f t="shared" ca="1" si="109"/>
        <v>0</v>
      </c>
      <c r="BA357" s="24" t="str">
        <f t="shared" ca="1" si="110"/>
        <v/>
      </c>
      <c r="BB357" s="87" t="str">
        <f t="shared" si="111"/>
        <v/>
      </c>
    </row>
    <row r="358" spans="1:54" ht="15" x14ac:dyDescent="0.2">
      <c r="A358" s="7">
        <v>357</v>
      </c>
      <c r="B358" s="149" t="s">
        <v>834</v>
      </c>
      <c r="C358" s="149" t="s">
        <v>835</v>
      </c>
      <c r="D358" s="149" t="s">
        <v>4441</v>
      </c>
      <c r="E358" s="149" t="s">
        <v>326</v>
      </c>
      <c r="F358" s="158">
        <v>45694</v>
      </c>
      <c r="G358" s="149" t="s">
        <v>5347</v>
      </c>
      <c r="H358" s="149" t="s">
        <v>4433</v>
      </c>
      <c r="I358" s="149" t="s">
        <v>204</v>
      </c>
      <c r="J358" s="158">
        <v>45693</v>
      </c>
      <c r="K358" s="158" t="s">
        <v>5347</v>
      </c>
      <c r="L358" s="149" t="s">
        <v>5347</v>
      </c>
      <c r="M358" s="158">
        <v>45695</v>
      </c>
      <c r="N358" s="159">
        <v>0</v>
      </c>
      <c r="O358" s="159">
        <v>0</v>
      </c>
      <c r="P358" s="149" t="s">
        <v>5347</v>
      </c>
      <c r="Q358" s="160">
        <v>1</v>
      </c>
      <c r="R358" s="160">
        <v>1</v>
      </c>
      <c r="S358" s="160">
        <v>1</v>
      </c>
      <c r="T358" s="160">
        <v>0</v>
      </c>
      <c r="U358" s="161">
        <v>0</v>
      </c>
      <c r="V358" s="161">
        <v>0</v>
      </c>
      <c r="W358" s="149" t="s">
        <v>19</v>
      </c>
      <c r="X358" s="149" t="s">
        <v>5348</v>
      </c>
      <c r="Y358" s="149" t="s">
        <v>5347</v>
      </c>
      <c r="Z358" s="149" t="s">
        <v>386</v>
      </c>
      <c r="AA358" s="149" t="s">
        <v>5347</v>
      </c>
      <c r="AB358" s="149" t="s">
        <v>3903</v>
      </c>
      <c r="AC358" s="149" t="s">
        <v>5347</v>
      </c>
      <c r="AD358" s="159">
        <v>0</v>
      </c>
      <c r="AE358" s="185">
        <v>0</v>
      </c>
      <c r="AG358" t="s">
        <v>1864</v>
      </c>
      <c r="AH358" s="46">
        <f t="shared" si="95"/>
        <v>2</v>
      </c>
      <c r="AI358" s="46" t="str">
        <f t="shared" si="96"/>
        <v>-</v>
      </c>
      <c r="AJ358" s="12"/>
      <c r="AK358" s="41" t="str">
        <f t="shared" si="97"/>
        <v>YES</v>
      </c>
      <c r="AL358" s="38">
        <f t="shared" si="98"/>
        <v>1</v>
      </c>
      <c r="AM358" s="26" t="str">
        <f t="shared" si="99"/>
        <v/>
      </c>
      <c r="AN358" s="89" t="str">
        <f t="shared" si="100"/>
        <v/>
      </c>
      <c r="AO358" s="35">
        <f t="shared" si="101"/>
        <v>0</v>
      </c>
      <c r="AP358" s="26" t="str">
        <f t="shared" si="102"/>
        <v>X</v>
      </c>
      <c r="AQ358" s="28">
        <f t="shared" si="112"/>
        <v>1</v>
      </c>
      <c r="AR358" s="25" t="str">
        <f t="shared" si="103"/>
        <v/>
      </c>
      <c r="AS358" s="25" t="str">
        <f t="shared" si="104"/>
        <v/>
      </c>
      <c r="AT358" s="25" t="str">
        <f t="shared" si="105"/>
        <v/>
      </c>
      <c r="AU358" s="25" t="str">
        <f t="shared" si="106"/>
        <v/>
      </c>
      <c r="AV358" s="25">
        <f t="shared" si="107"/>
        <v>2</v>
      </c>
      <c r="AW358" s="65">
        <f t="shared" si="113"/>
        <v>0</v>
      </c>
      <c r="AX358" s="23"/>
      <c r="AY358" s="24">
        <f t="shared" ca="1" si="108"/>
        <v>-440</v>
      </c>
      <c r="AZ358" s="66">
        <f t="shared" ca="1" si="109"/>
        <v>0</v>
      </c>
      <c r="BA358" s="24" t="str">
        <f t="shared" ca="1" si="110"/>
        <v/>
      </c>
      <c r="BB358" s="87" t="str">
        <f t="shared" si="111"/>
        <v/>
      </c>
    </row>
    <row r="359" spans="1:54" ht="15" x14ac:dyDescent="0.2">
      <c r="A359" s="7">
        <v>358</v>
      </c>
      <c r="B359" s="149" t="s">
        <v>4442</v>
      </c>
      <c r="C359" s="149" t="s">
        <v>4443</v>
      </c>
      <c r="D359" s="149" t="s">
        <v>4441</v>
      </c>
      <c r="E359" s="149" t="s">
        <v>329</v>
      </c>
      <c r="F359" s="158">
        <v>45694</v>
      </c>
      <c r="G359" s="149" t="s">
        <v>5347</v>
      </c>
      <c r="H359" s="149" t="s">
        <v>4433</v>
      </c>
      <c r="I359" s="149" t="s">
        <v>205</v>
      </c>
      <c r="J359" s="158">
        <v>45693</v>
      </c>
      <c r="K359" s="158" t="s">
        <v>5347</v>
      </c>
      <c r="L359" s="149" t="s">
        <v>5347</v>
      </c>
      <c r="M359" s="158">
        <v>45695</v>
      </c>
      <c r="N359" s="159">
        <v>0</v>
      </c>
      <c r="O359" s="159">
        <v>0</v>
      </c>
      <c r="P359" s="149" t="s">
        <v>5347</v>
      </c>
      <c r="Q359" s="160">
        <v>8</v>
      </c>
      <c r="R359" s="160">
        <v>8</v>
      </c>
      <c r="S359" s="160">
        <v>8</v>
      </c>
      <c r="T359" s="160">
        <v>0</v>
      </c>
      <c r="U359" s="161">
        <v>0</v>
      </c>
      <c r="V359" s="161">
        <v>0</v>
      </c>
      <c r="W359" s="149" t="s">
        <v>19</v>
      </c>
      <c r="X359" s="149" t="s">
        <v>5348</v>
      </c>
      <c r="Y359" s="149" t="s">
        <v>5347</v>
      </c>
      <c r="Z359" s="149" t="s">
        <v>386</v>
      </c>
      <c r="AA359" s="149" t="s">
        <v>5347</v>
      </c>
      <c r="AB359" s="149" t="s">
        <v>4444</v>
      </c>
      <c r="AC359" s="149" t="s">
        <v>5347</v>
      </c>
      <c r="AD359" s="159">
        <v>0</v>
      </c>
      <c r="AE359" s="185">
        <v>0</v>
      </c>
      <c r="AG359" t="s">
        <v>1864</v>
      </c>
      <c r="AH359" s="46">
        <f t="shared" si="95"/>
        <v>2</v>
      </c>
      <c r="AI359" s="46" t="str">
        <f t="shared" si="96"/>
        <v>-</v>
      </c>
      <c r="AJ359" s="12"/>
      <c r="AK359" s="41" t="str">
        <f t="shared" si="97"/>
        <v>YES</v>
      </c>
      <c r="AL359" s="38">
        <f t="shared" si="98"/>
        <v>8</v>
      </c>
      <c r="AM359" s="26" t="str">
        <f t="shared" si="99"/>
        <v/>
      </c>
      <c r="AN359" s="89" t="str">
        <f t="shared" si="100"/>
        <v/>
      </c>
      <c r="AO359" s="35">
        <f t="shared" si="101"/>
        <v>0</v>
      </c>
      <c r="AP359" s="26" t="str">
        <f t="shared" si="102"/>
        <v>X</v>
      </c>
      <c r="AQ359" s="28">
        <f t="shared" si="112"/>
        <v>1</v>
      </c>
      <c r="AR359" s="25" t="str">
        <f t="shared" si="103"/>
        <v/>
      </c>
      <c r="AS359" s="25" t="str">
        <f t="shared" si="104"/>
        <v/>
      </c>
      <c r="AT359" s="25" t="str">
        <f t="shared" si="105"/>
        <v/>
      </c>
      <c r="AU359" s="25" t="str">
        <f t="shared" si="106"/>
        <v/>
      </c>
      <c r="AV359" s="25">
        <f t="shared" si="107"/>
        <v>2</v>
      </c>
      <c r="AW359" s="65">
        <f t="shared" si="113"/>
        <v>0</v>
      </c>
      <c r="AX359" s="23"/>
      <c r="AY359" s="24">
        <f t="shared" ca="1" si="108"/>
        <v>-440</v>
      </c>
      <c r="AZ359" s="66">
        <f t="shared" ca="1" si="109"/>
        <v>0</v>
      </c>
      <c r="BA359" s="24" t="str">
        <f t="shared" ca="1" si="110"/>
        <v/>
      </c>
      <c r="BB359" s="87" t="str">
        <f t="shared" si="111"/>
        <v/>
      </c>
    </row>
    <row r="360" spans="1:54" ht="15" x14ac:dyDescent="0.2">
      <c r="A360" s="7">
        <v>359</v>
      </c>
      <c r="B360" s="149" t="s">
        <v>3573</v>
      </c>
      <c r="C360" s="149" t="s">
        <v>3574</v>
      </c>
      <c r="D360" s="149" t="s">
        <v>4441</v>
      </c>
      <c r="E360" s="149" t="s">
        <v>327</v>
      </c>
      <c r="F360" s="158">
        <v>45694</v>
      </c>
      <c r="G360" s="149" t="s">
        <v>5347</v>
      </c>
      <c r="H360" s="149" t="s">
        <v>4433</v>
      </c>
      <c r="I360" s="149" t="s">
        <v>203</v>
      </c>
      <c r="J360" s="158">
        <v>45693</v>
      </c>
      <c r="K360" s="158" t="s">
        <v>5347</v>
      </c>
      <c r="L360" s="149" t="s">
        <v>5347</v>
      </c>
      <c r="M360" s="158">
        <v>45695</v>
      </c>
      <c r="N360" s="159">
        <v>0</v>
      </c>
      <c r="O360" s="159">
        <v>0</v>
      </c>
      <c r="P360" s="149" t="s">
        <v>5347</v>
      </c>
      <c r="Q360" s="160">
        <v>1</v>
      </c>
      <c r="R360" s="160">
        <v>1</v>
      </c>
      <c r="S360" s="160">
        <v>1</v>
      </c>
      <c r="T360" s="160">
        <v>0</v>
      </c>
      <c r="U360" s="161">
        <v>0</v>
      </c>
      <c r="V360" s="161">
        <v>0</v>
      </c>
      <c r="W360" s="149" t="s">
        <v>19</v>
      </c>
      <c r="X360" s="149" t="s">
        <v>5348</v>
      </c>
      <c r="Y360" s="149" t="s">
        <v>5347</v>
      </c>
      <c r="Z360" s="149" t="s">
        <v>386</v>
      </c>
      <c r="AA360" s="149" t="s">
        <v>5347</v>
      </c>
      <c r="AB360" s="149" t="s">
        <v>4186</v>
      </c>
      <c r="AC360" s="149" t="s">
        <v>5347</v>
      </c>
      <c r="AD360" s="159">
        <v>0</v>
      </c>
      <c r="AE360" s="185">
        <v>0</v>
      </c>
      <c r="AG360" t="s">
        <v>1864</v>
      </c>
      <c r="AH360" s="46">
        <f t="shared" si="95"/>
        <v>2</v>
      </c>
      <c r="AI360" s="46" t="str">
        <f t="shared" si="96"/>
        <v>-</v>
      </c>
      <c r="AJ360" s="12"/>
      <c r="AK360" s="41" t="str">
        <f t="shared" si="97"/>
        <v>YES</v>
      </c>
      <c r="AL360" s="38">
        <f t="shared" si="98"/>
        <v>1</v>
      </c>
      <c r="AM360" s="26" t="str">
        <f t="shared" si="99"/>
        <v/>
      </c>
      <c r="AN360" s="89" t="str">
        <f t="shared" si="100"/>
        <v/>
      </c>
      <c r="AO360" s="35">
        <f t="shared" si="101"/>
        <v>0</v>
      </c>
      <c r="AP360" s="26" t="str">
        <f t="shared" si="102"/>
        <v>X</v>
      </c>
      <c r="AQ360" s="28">
        <f t="shared" si="112"/>
        <v>1</v>
      </c>
      <c r="AR360" s="25" t="str">
        <f t="shared" si="103"/>
        <v/>
      </c>
      <c r="AS360" s="25" t="str">
        <f t="shared" si="104"/>
        <v/>
      </c>
      <c r="AT360" s="25" t="str">
        <f t="shared" si="105"/>
        <v/>
      </c>
      <c r="AU360" s="25" t="str">
        <f t="shared" si="106"/>
        <v/>
      </c>
      <c r="AV360" s="25">
        <f t="shared" si="107"/>
        <v>2</v>
      </c>
      <c r="AW360" s="65">
        <f t="shared" si="113"/>
        <v>0</v>
      </c>
      <c r="AX360" s="23"/>
      <c r="AY360" s="24">
        <f t="shared" ca="1" si="108"/>
        <v>-440</v>
      </c>
      <c r="AZ360" s="66">
        <f t="shared" ca="1" si="109"/>
        <v>0</v>
      </c>
      <c r="BA360" s="24" t="str">
        <f t="shared" ca="1" si="110"/>
        <v/>
      </c>
      <c r="BB360" s="87" t="str">
        <f t="shared" si="111"/>
        <v/>
      </c>
    </row>
    <row r="361" spans="1:54" ht="15" x14ac:dyDescent="0.2">
      <c r="A361" s="7">
        <v>360</v>
      </c>
      <c r="B361" s="149" t="s">
        <v>4187</v>
      </c>
      <c r="C361" s="149" t="s">
        <v>4188</v>
      </c>
      <c r="D361" s="149" t="s">
        <v>4445</v>
      </c>
      <c r="E361" s="149" t="s">
        <v>325</v>
      </c>
      <c r="F361" s="158">
        <v>45694</v>
      </c>
      <c r="G361" s="149" t="s">
        <v>5347</v>
      </c>
      <c r="H361" s="149" t="s">
        <v>4433</v>
      </c>
      <c r="I361" s="149" t="s">
        <v>223</v>
      </c>
      <c r="J361" s="158">
        <v>45693</v>
      </c>
      <c r="K361" s="158" t="s">
        <v>5347</v>
      </c>
      <c r="L361" s="149" t="s">
        <v>5347</v>
      </c>
      <c r="M361" s="158">
        <v>45695</v>
      </c>
      <c r="N361" s="159">
        <v>0</v>
      </c>
      <c r="O361" s="159">
        <v>0</v>
      </c>
      <c r="P361" s="149" t="s">
        <v>5347</v>
      </c>
      <c r="Q361" s="160">
        <v>7</v>
      </c>
      <c r="R361" s="160">
        <v>7</v>
      </c>
      <c r="S361" s="160">
        <v>7</v>
      </c>
      <c r="T361" s="160">
        <v>0</v>
      </c>
      <c r="U361" s="161">
        <v>0</v>
      </c>
      <c r="V361" s="161">
        <v>0</v>
      </c>
      <c r="W361" s="149" t="s">
        <v>19</v>
      </c>
      <c r="X361" s="149" t="s">
        <v>5348</v>
      </c>
      <c r="Y361" s="149" t="s">
        <v>5347</v>
      </c>
      <c r="Z361" s="149" t="s">
        <v>386</v>
      </c>
      <c r="AA361" s="149" t="s">
        <v>5347</v>
      </c>
      <c r="AB361" s="149" t="s">
        <v>4446</v>
      </c>
      <c r="AC361" s="149" t="s">
        <v>5347</v>
      </c>
      <c r="AD361" s="159">
        <v>0</v>
      </c>
      <c r="AE361" s="185">
        <v>0</v>
      </c>
      <c r="AG361" t="s">
        <v>2543</v>
      </c>
      <c r="AH361" s="46">
        <f t="shared" si="95"/>
        <v>2</v>
      </c>
      <c r="AI361" s="46" t="str">
        <f t="shared" si="96"/>
        <v>-</v>
      </c>
      <c r="AJ361" s="12"/>
      <c r="AK361" s="41" t="str">
        <f t="shared" si="97"/>
        <v>YES</v>
      </c>
      <c r="AL361" s="38">
        <f t="shared" si="98"/>
        <v>7</v>
      </c>
      <c r="AM361" s="26" t="str">
        <f t="shared" si="99"/>
        <v/>
      </c>
      <c r="AN361" s="89" t="str">
        <f t="shared" si="100"/>
        <v/>
      </c>
      <c r="AO361" s="35">
        <f t="shared" si="101"/>
        <v>0</v>
      </c>
      <c r="AP361" s="26" t="str">
        <f t="shared" si="102"/>
        <v>X</v>
      </c>
      <c r="AQ361" s="28">
        <f t="shared" si="112"/>
        <v>1</v>
      </c>
      <c r="AR361" s="25" t="str">
        <f t="shared" si="103"/>
        <v/>
      </c>
      <c r="AS361" s="25" t="str">
        <f t="shared" si="104"/>
        <v/>
      </c>
      <c r="AT361" s="25" t="str">
        <f t="shared" si="105"/>
        <v/>
      </c>
      <c r="AU361" s="25" t="str">
        <f t="shared" si="106"/>
        <v/>
      </c>
      <c r="AV361" s="25">
        <f t="shared" si="107"/>
        <v>2</v>
      </c>
      <c r="AW361" s="65">
        <f t="shared" si="113"/>
        <v>0</v>
      </c>
      <c r="AX361" s="23"/>
      <c r="AY361" s="24">
        <f t="shared" ca="1" si="108"/>
        <v>-440</v>
      </c>
      <c r="AZ361" s="66">
        <f t="shared" ca="1" si="109"/>
        <v>0</v>
      </c>
      <c r="BA361" s="24" t="str">
        <f t="shared" ca="1" si="110"/>
        <v/>
      </c>
      <c r="BB361" s="87" t="str">
        <f t="shared" si="111"/>
        <v/>
      </c>
    </row>
    <row r="362" spans="1:54" ht="15" x14ac:dyDescent="0.2">
      <c r="A362" s="7">
        <v>361</v>
      </c>
      <c r="B362" s="149" t="s">
        <v>3944</v>
      </c>
      <c r="C362" s="149" t="s">
        <v>3945</v>
      </c>
      <c r="D362" s="149" t="s">
        <v>4447</v>
      </c>
      <c r="E362" s="149" t="s">
        <v>325</v>
      </c>
      <c r="F362" s="158">
        <v>45695</v>
      </c>
      <c r="G362" s="149" t="s">
        <v>5347</v>
      </c>
      <c r="H362" s="149" t="s">
        <v>4448</v>
      </c>
      <c r="I362" s="149" t="s">
        <v>872</v>
      </c>
      <c r="J362" s="158">
        <v>45694</v>
      </c>
      <c r="K362" s="158" t="s">
        <v>5347</v>
      </c>
      <c r="L362" s="149" t="s">
        <v>5347</v>
      </c>
      <c r="M362" s="158">
        <v>45696</v>
      </c>
      <c r="N362" s="159">
        <v>0</v>
      </c>
      <c r="O362" s="159">
        <v>0</v>
      </c>
      <c r="P362" s="149" t="s">
        <v>5347</v>
      </c>
      <c r="Q362" s="160">
        <v>5</v>
      </c>
      <c r="R362" s="160">
        <v>5</v>
      </c>
      <c r="S362" s="160">
        <v>5</v>
      </c>
      <c r="T362" s="160">
        <v>0</v>
      </c>
      <c r="U362" s="161">
        <v>0</v>
      </c>
      <c r="V362" s="161">
        <v>0</v>
      </c>
      <c r="W362" s="149" t="s">
        <v>19</v>
      </c>
      <c r="X362" s="149" t="s">
        <v>5348</v>
      </c>
      <c r="Y362" s="149" t="s">
        <v>5347</v>
      </c>
      <c r="Z362" s="149" t="s">
        <v>386</v>
      </c>
      <c r="AA362" s="149" t="s">
        <v>5347</v>
      </c>
      <c r="AB362" s="149" t="s">
        <v>3948</v>
      </c>
      <c r="AC362" s="149" t="s">
        <v>5347</v>
      </c>
      <c r="AD362" s="159">
        <v>0</v>
      </c>
      <c r="AE362" s="185">
        <v>0</v>
      </c>
      <c r="AG362" t="s">
        <v>2999</v>
      </c>
      <c r="AH362" s="46">
        <f t="shared" si="95"/>
        <v>2</v>
      </c>
      <c r="AI362" s="46" t="str">
        <f t="shared" si="96"/>
        <v>-</v>
      </c>
      <c r="AJ362" s="12"/>
      <c r="AK362" s="41" t="str">
        <f t="shared" si="97"/>
        <v>YES</v>
      </c>
      <c r="AL362" s="38">
        <f t="shared" si="98"/>
        <v>5</v>
      </c>
      <c r="AM362" s="26" t="str">
        <f t="shared" si="99"/>
        <v/>
      </c>
      <c r="AN362" s="89" t="str">
        <f t="shared" si="100"/>
        <v/>
      </c>
      <c r="AO362" s="35">
        <f t="shared" si="101"/>
        <v>0</v>
      </c>
      <c r="AP362" s="26" t="str">
        <f t="shared" si="102"/>
        <v>X</v>
      </c>
      <c r="AQ362" s="28">
        <f t="shared" si="112"/>
        <v>1</v>
      </c>
      <c r="AR362" s="25" t="str">
        <f t="shared" si="103"/>
        <v/>
      </c>
      <c r="AS362" s="25" t="str">
        <f t="shared" si="104"/>
        <v/>
      </c>
      <c r="AT362" s="25" t="str">
        <f t="shared" si="105"/>
        <v/>
      </c>
      <c r="AU362" s="25" t="str">
        <f t="shared" si="106"/>
        <v/>
      </c>
      <c r="AV362" s="25">
        <f t="shared" si="107"/>
        <v>2</v>
      </c>
      <c r="AW362" s="65">
        <f t="shared" si="113"/>
        <v>0</v>
      </c>
      <c r="AX362" s="23"/>
      <c r="AY362" s="24">
        <f t="shared" ca="1" si="108"/>
        <v>-439</v>
      </c>
      <c r="AZ362" s="66">
        <f t="shared" ca="1" si="109"/>
        <v>0</v>
      </c>
      <c r="BA362" s="24" t="str">
        <f t="shared" ca="1" si="110"/>
        <v/>
      </c>
      <c r="BB362" s="87" t="str">
        <f t="shared" si="111"/>
        <v/>
      </c>
    </row>
    <row r="363" spans="1:54" ht="15" x14ac:dyDescent="0.2">
      <c r="A363" s="7">
        <v>362</v>
      </c>
      <c r="B363" s="149" t="s">
        <v>4449</v>
      </c>
      <c r="C363" s="149" t="s">
        <v>3586</v>
      </c>
      <c r="D363" s="149" t="s">
        <v>4447</v>
      </c>
      <c r="E363" s="149" t="s">
        <v>326</v>
      </c>
      <c r="F363" s="158">
        <v>45695</v>
      </c>
      <c r="G363" s="149" t="s">
        <v>5347</v>
      </c>
      <c r="H363" s="149" t="s">
        <v>4448</v>
      </c>
      <c r="I363" s="149" t="s">
        <v>876</v>
      </c>
      <c r="J363" s="158">
        <v>45694</v>
      </c>
      <c r="K363" s="158" t="s">
        <v>5347</v>
      </c>
      <c r="L363" s="149" t="s">
        <v>5347</v>
      </c>
      <c r="M363" s="158">
        <v>45696</v>
      </c>
      <c r="N363" s="159">
        <v>0</v>
      </c>
      <c r="O363" s="159">
        <v>0</v>
      </c>
      <c r="P363" s="149" t="s">
        <v>5347</v>
      </c>
      <c r="Q363" s="160">
        <v>1</v>
      </c>
      <c r="R363" s="160">
        <v>1</v>
      </c>
      <c r="S363" s="160">
        <v>1</v>
      </c>
      <c r="T363" s="160">
        <v>0</v>
      </c>
      <c r="U363" s="161">
        <v>0</v>
      </c>
      <c r="V363" s="161">
        <v>0</v>
      </c>
      <c r="W363" s="149" t="s">
        <v>19</v>
      </c>
      <c r="X363" s="149" t="s">
        <v>5348</v>
      </c>
      <c r="Y363" s="149" t="s">
        <v>5347</v>
      </c>
      <c r="Z363" s="149" t="s">
        <v>386</v>
      </c>
      <c r="AA363" s="149" t="s">
        <v>5347</v>
      </c>
      <c r="AB363" s="149" t="s">
        <v>4450</v>
      </c>
      <c r="AC363" s="149" t="s">
        <v>5347</v>
      </c>
      <c r="AD363" s="159">
        <v>0</v>
      </c>
      <c r="AE363" s="185">
        <v>0</v>
      </c>
      <c r="AG363" t="s">
        <v>2999</v>
      </c>
      <c r="AH363" s="46">
        <f t="shared" si="95"/>
        <v>2</v>
      </c>
      <c r="AI363" s="46" t="str">
        <f t="shared" si="96"/>
        <v>-</v>
      </c>
      <c r="AJ363" s="12"/>
      <c r="AK363" s="41" t="str">
        <f t="shared" si="97"/>
        <v>YES</v>
      </c>
      <c r="AL363" s="38">
        <f t="shared" si="98"/>
        <v>1</v>
      </c>
      <c r="AM363" s="26" t="str">
        <f t="shared" si="99"/>
        <v/>
      </c>
      <c r="AN363" s="89" t="str">
        <f t="shared" si="100"/>
        <v/>
      </c>
      <c r="AO363" s="35">
        <f t="shared" si="101"/>
        <v>0</v>
      </c>
      <c r="AP363" s="26" t="str">
        <f t="shared" si="102"/>
        <v>X</v>
      </c>
      <c r="AQ363" s="28">
        <f t="shared" si="112"/>
        <v>1</v>
      </c>
      <c r="AR363" s="25" t="str">
        <f t="shared" si="103"/>
        <v/>
      </c>
      <c r="AS363" s="25" t="str">
        <f t="shared" si="104"/>
        <v/>
      </c>
      <c r="AT363" s="25" t="str">
        <f t="shared" si="105"/>
        <v/>
      </c>
      <c r="AU363" s="25" t="str">
        <f t="shared" si="106"/>
        <v/>
      </c>
      <c r="AV363" s="25">
        <f t="shared" si="107"/>
        <v>2</v>
      </c>
      <c r="AW363" s="65">
        <f t="shared" si="113"/>
        <v>0</v>
      </c>
      <c r="AX363" s="23"/>
      <c r="AY363" s="24">
        <f t="shared" ca="1" si="108"/>
        <v>-439</v>
      </c>
      <c r="AZ363" s="66">
        <f t="shared" ca="1" si="109"/>
        <v>0</v>
      </c>
      <c r="BA363" s="24" t="str">
        <f t="shared" ca="1" si="110"/>
        <v/>
      </c>
      <c r="BB363" s="87" t="str">
        <f t="shared" si="111"/>
        <v/>
      </c>
    </row>
    <row r="364" spans="1:54" ht="15" x14ac:dyDescent="0.2">
      <c r="A364" s="7">
        <v>363</v>
      </c>
      <c r="B364" s="149" t="s">
        <v>4169</v>
      </c>
      <c r="C364" s="149" t="s">
        <v>4451</v>
      </c>
      <c r="D364" s="149" t="s">
        <v>4452</v>
      </c>
      <c r="E364" s="149" t="s">
        <v>325</v>
      </c>
      <c r="F364" s="158">
        <v>45698</v>
      </c>
      <c r="G364" s="149" t="s">
        <v>5347</v>
      </c>
      <c r="H364" s="149" t="s">
        <v>4453</v>
      </c>
      <c r="I364" s="149" t="s">
        <v>108</v>
      </c>
      <c r="J364" s="158">
        <v>45696</v>
      </c>
      <c r="K364" s="158" t="s">
        <v>5347</v>
      </c>
      <c r="L364" s="149" t="s">
        <v>5347</v>
      </c>
      <c r="M364" s="158">
        <v>45699</v>
      </c>
      <c r="N364" s="159">
        <v>0</v>
      </c>
      <c r="O364" s="159">
        <v>0</v>
      </c>
      <c r="P364" s="149" t="s">
        <v>5347</v>
      </c>
      <c r="Q364" s="160">
        <v>1</v>
      </c>
      <c r="R364" s="160">
        <v>1</v>
      </c>
      <c r="S364" s="160">
        <v>1</v>
      </c>
      <c r="T364" s="160">
        <v>0</v>
      </c>
      <c r="U364" s="161">
        <v>0</v>
      </c>
      <c r="V364" s="161">
        <v>0</v>
      </c>
      <c r="W364" s="149" t="s">
        <v>19</v>
      </c>
      <c r="X364" s="149" t="s">
        <v>5348</v>
      </c>
      <c r="Y364" s="149" t="s">
        <v>5347</v>
      </c>
      <c r="Z364" s="149" t="s">
        <v>386</v>
      </c>
      <c r="AA364" s="149" t="s">
        <v>5347</v>
      </c>
      <c r="AB364" s="149" t="s">
        <v>4454</v>
      </c>
      <c r="AC364" s="149" t="s">
        <v>5347</v>
      </c>
      <c r="AD364" s="159">
        <v>0</v>
      </c>
      <c r="AE364" s="185">
        <v>0</v>
      </c>
      <c r="AG364" t="s">
        <v>2999</v>
      </c>
      <c r="AH364" s="46">
        <f t="shared" si="95"/>
        <v>3</v>
      </c>
      <c r="AI364" s="46" t="str">
        <f t="shared" si="96"/>
        <v>-</v>
      </c>
      <c r="AJ364" s="12"/>
      <c r="AK364" s="41" t="str">
        <f t="shared" si="97"/>
        <v>YES</v>
      </c>
      <c r="AL364" s="38">
        <f t="shared" si="98"/>
        <v>1</v>
      </c>
      <c r="AM364" s="26" t="str">
        <f t="shared" si="99"/>
        <v/>
      </c>
      <c r="AN364" s="89" t="str">
        <f t="shared" si="100"/>
        <v/>
      </c>
      <c r="AO364" s="35">
        <f t="shared" si="101"/>
        <v>0</v>
      </c>
      <c r="AP364" s="26" t="str">
        <f t="shared" si="102"/>
        <v>X</v>
      </c>
      <c r="AQ364" s="28">
        <f t="shared" si="112"/>
        <v>1</v>
      </c>
      <c r="AR364" s="25" t="str">
        <f t="shared" si="103"/>
        <v/>
      </c>
      <c r="AS364" s="25" t="str">
        <f t="shared" si="104"/>
        <v/>
      </c>
      <c r="AT364" s="25" t="str">
        <f t="shared" si="105"/>
        <v/>
      </c>
      <c r="AU364" s="25" t="str">
        <f t="shared" si="106"/>
        <v/>
      </c>
      <c r="AV364" s="25">
        <f t="shared" si="107"/>
        <v>2</v>
      </c>
      <c r="AW364" s="65">
        <f t="shared" si="113"/>
        <v>0</v>
      </c>
      <c r="AX364" s="23"/>
      <c r="AY364" s="24">
        <f t="shared" ca="1" si="108"/>
        <v>-436</v>
      </c>
      <c r="AZ364" s="66">
        <f t="shared" ca="1" si="109"/>
        <v>0</v>
      </c>
      <c r="BA364" s="24" t="str">
        <f t="shared" ca="1" si="110"/>
        <v/>
      </c>
      <c r="BB364" s="87" t="str">
        <f t="shared" si="111"/>
        <v/>
      </c>
    </row>
    <row r="365" spans="1:54" ht="15" x14ac:dyDescent="0.2">
      <c r="A365" s="7">
        <v>364</v>
      </c>
      <c r="B365" s="149" t="s">
        <v>3225</v>
      </c>
      <c r="C365" s="149" t="s">
        <v>3226</v>
      </c>
      <c r="D365" s="149" t="s">
        <v>4455</v>
      </c>
      <c r="E365" s="149" t="s">
        <v>325</v>
      </c>
      <c r="F365" s="158">
        <v>45698</v>
      </c>
      <c r="G365" s="149" t="s">
        <v>5347</v>
      </c>
      <c r="H365" s="149" t="s">
        <v>4479</v>
      </c>
      <c r="I365" s="149" t="s">
        <v>17</v>
      </c>
      <c r="J365" s="158">
        <v>45701</v>
      </c>
      <c r="K365" s="158">
        <v>45701</v>
      </c>
      <c r="L365" s="149" t="s">
        <v>5347</v>
      </c>
      <c r="M365" s="158">
        <v>45715</v>
      </c>
      <c r="N365" s="159">
        <v>30</v>
      </c>
      <c r="O365" s="159">
        <v>8</v>
      </c>
      <c r="P365" s="149" t="s">
        <v>16</v>
      </c>
      <c r="Q365" s="160">
        <v>1</v>
      </c>
      <c r="R365" s="160">
        <v>1</v>
      </c>
      <c r="S365" s="160">
        <v>1</v>
      </c>
      <c r="T365" s="160">
        <v>0</v>
      </c>
      <c r="U365" s="161">
        <v>0</v>
      </c>
      <c r="V365" s="161">
        <v>0</v>
      </c>
      <c r="W365" s="149" t="s">
        <v>19</v>
      </c>
      <c r="X365" s="149" t="s">
        <v>5348</v>
      </c>
      <c r="Y365" s="149" t="s">
        <v>5347</v>
      </c>
      <c r="Z365" s="149" t="s">
        <v>47</v>
      </c>
      <c r="AA365" s="149" t="s">
        <v>748</v>
      </c>
      <c r="AB365" s="149" t="s">
        <v>3225</v>
      </c>
      <c r="AC365" s="149" t="s">
        <v>5347</v>
      </c>
      <c r="AD365" s="159">
        <v>0</v>
      </c>
      <c r="AE365" s="185">
        <v>0</v>
      </c>
      <c r="AG365" t="s">
        <v>960</v>
      </c>
      <c r="AH365" s="46">
        <f t="shared" si="95"/>
        <v>14</v>
      </c>
      <c r="AI365" s="46" t="str">
        <f t="shared" si="96"/>
        <v>-</v>
      </c>
      <c r="AJ365" s="12"/>
      <c r="AK365" s="41" t="str">
        <f t="shared" si="97"/>
        <v>YES</v>
      </c>
      <c r="AL365" s="38">
        <f t="shared" si="98"/>
        <v>1</v>
      </c>
      <c r="AM365" s="26" t="str">
        <f t="shared" si="99"/>
        <v/>
      </c>
      <c r="AN365" s="89" t="str">
        <f t="shared" si="100"/>
        <v/>
      </c>
      <c r="AO365" s="35">
        <f t="shared" si="101"/>
        <v>0</v>
      </c>
      <c r="AP365" s="26" t="str">
        <f t="shared" si="102"/>
        <v>X</v>
      </c>
      <c r="AQ365" s="28">
        <f t="shared" si="112"/>
        <v>1</v>
      </c>
      <c r="AR365" s="25" t="str">
        <f t="shared" si="103"/>
        <v/>
      </c>
      <c r="AS365" s="25" t="str">
        <f t="shared" si="104"/>
        <v/>
      </c>
      <c r="AT365" s="25" t="str">
        <f t="shared" si="105"/>
        <v/>
      </c>
      <c r="AU365" s="25" t="str">
        <f t="shared" si="106"/>
        <v/>
      </c>
      <c r="AV365" s="25">
        <f t="shared" si="107"/>
        <v>2</v>
      </c>
      <c r="AW365" s="65">
        <f t="shared" si="113"/>
        <v>0</v>
      </c>
      <c r="AX365" s="23"/>
      <c r="AY365" s="24">
        <f t="shared" ca="1" si="108"/>
        <v>-420</v>
      </c>
      <c r="AZ365" s="66">
        <f t="shared" ca="1" si="109"/>
        <v>0</v>
      </c>
      <c r="BA365" s="24" t="str">
        <f t="shared" ca="1" si="110"/>
        <v/>
      </c>
      <c r="BB365" s="87" t="str">
        <f t="shared" si="111"/>
        <v/>
      </c>
    </row>
    <row r="366" spans="1:54" ht="15" x14ac:dyDescent="0.2">
      <c r="A366" s="7">
        <v>365</v>
      </c>
      <c r="B366" s="149" t="s">
        <v>3225</v>
      </c>
      <c r="C366" s="149" t="s">
        <v>3226</v>
      </c>
      <c r="D366" s="149" t="s">
        <v>4455</v>
      </c>
      <c r="E366" s="149" t="s">
        <v>326</v>
      </c>
      <c r="F366" s="158">
        <v>45698</v>
      </c>
      <c r="G366" s="149" t="s">
        <v>5347</v>
      </c>
      <c r="H366" s="149" t="s">
        <v>4479</v>
      </c>
      <c r="I366" s="149" t="s">
        <v>18</v>
      </c>
      <c r="J366" s="158">
        <v>45701</v>
      </c>
      <c r="K366" s="158">
        <v>45701</v>
      </c>
      <c r="L366" s="149" t="s">
        <v>5347</v>
      </c>
      <c r="M366" s="158">
        <v>45715</v>
      </c>
      <c r="N366" s="159">
        <v>30</v>
      </c>
      <c r="O366" s="159">
        <v>8</v>
      </c>
      <c r="P366" s="149" t="s">
        <v>16</v>
      </c>
      <c r="Q366" s="160">
        <v>1</v>
      </c>
      <c r="R366" s="160">
        <v>1</v>
      </c>
      <c r="S366" s="160">
        <v>1</v>
      </c>
      <c r="T366" s="160">
        <v>0</v>
      </c>
      <c r="U366" s="161">
        <v>0</v>
      </c>
      <c r="V366" s="161">
        <v>0</v>
      </c>
      <c r="W366" s="149" t="s">
        <v>19</v>
      </c>
      <c r="X366" s="149" t="s">
        <v>5348</v>
      </c>
      <c r="Y366" s="149" t="s">
        <v>5347</v>
      </c>
      <c r="Z366" s="149" t="s">
        <v>47</v>
      </c>
      <c r="AA366" s="149" t="s">
        <v>748</v>
      </c>
      <c r="AB366" s="149" t="s">
        <v>3225</v>
      </c>
      <c r="AC366" s="149" t="s">
        <v>5347</v>
      </c>
      <c r="AD366" s="159">
        <v>0</v>
      </c>
      <c r="AE366" s="185">
        <v>0</v>
      </c>
      <c r="AG366" t="s">
        <v>960</v>
      </c>
      <c r="AH366" s="46">
        <f t="shared" si="95"/>
        <v>14</v>
      </c>
      <c r="AI366" s="46" t="str">
        <f t="shared" si="96"/>
        <v>-</v>
      </c>
      <c r="AJ366" s="12"/>
      <c r="AK366" s="41" t="str">
        <f t="shared" si="97"/>
        <v>YES</v>
      </c>
      <c r="AL366" s="38">
        <f t="shared" si="98"/>
        <v>1</v>
      </c>
      <c r="AM366" s="26" t="str">
        <f t="shared" si="99"/>
        <v/>
      </c>
      <c r="AN366" s="89" t="str">
        <f t="shared" si="100"/>
        <v/>
      </c>
      <c r="AO366" s="35">
        <f t="shared" si="101"/>
        <v>0</v>
      </c>
      <c r="AP366" s="26" t="str">
        <f t="shared" si="102"/>
        <v>X</v>
      </c>
      <c r="AQ366" s="28">
        <f t="shared" si="112"/>
        <v>1</v>
      </c>
      <c r="AR366" s="25" t="str">
        <f t="shared" si="103"/>
        <v/>
      </c>
      <c r="AS366" s="25" t="str">
        <f t="shared" si="104"/>
        <v/>
      </c>
      <c r="AT366" s="25" t="str">
        <f t="shared" si="105"/>
        <v/>
      </c>
      <c r="AU366" s="25" t="str">
        <f t="shared" si="106"/>
        <v/>
      </c>
      <c r="AV366" s="25">
        <f t="shared" si="107"/>
        <v>2</v>
      </c>
      <c r="AW366" s="65">
        <f t="shared" si="113"/>
        <v>0</v>
      </c>
      <c r="AX366" s="23"/>
      <c r="AY366" s="24">
        <f t="shared" ca="1" si="108"/>
        <v>-420</v>
      </c>
      <c r="AZ366" s="66">
        <f t="shared" ca="1" si="109"/>
        <v>0</v>
      </c>
      <c r="BA366" s="24" t="str">
        <f t="shared" ca="1" si="110"/>
        <v/>
      </c>
      <c r="BB366" s="87" t="str">
        <f t="shared" si="111"/>
        <v/>
      </c>
    </row>
    <row r="367" spans="1:54" ht="15" x14ac:dyDescent="0.2">
      <c r="A367" s="7">
        <v>366</v>
      </c>
      <c r="B367" s="149" t="s">
        <v>3225</v>
      </c>
      <c r="C367" s="149" t="s">
        <v>3226</v>
      </c>
      <c r="D367" s="149" t="s">
        <v>4456</v>
      </c>
      <c r="E367" s="149" t="s">
        <v>325</v>
      </c>
      <c r="F367" s="158">
        <v>45698</v>
      </c>
      <c r="G367" s="149" t="s">
        <v>5347</v>
      </c>
      <c r="H367" s="149" t="s">
        <v>4479</v>
      </c>
      <c r="I367" s="149" t="s">
        <v>24</v>
      </c>
      <c r="J367" s="158">
        <v>45701</v>
      </c>
      <c r="K367" s="158">
        <v>45701</v>
      </c>
      <c r="L367" s="149" t="s">
        <v>5347</v>
      </c>
      <c r="M367" s="158">
        <v>45715</v>
      </c>
      <c r="N367" s="159">
        <v>30</v>
      </c>
      <c r="O367" s="159">
        <v>8</v>
      </c>
      <c r="P367" s="149" t="s">
        <v>16</v>
      </c>
      <c r="Q367" s="160">
        <v>1</v>
      </c>
      <c r="R367" s="160">
        <v>1</v>
      </c>
      <c r="S367" s="160">
        <v>1</v>
      </c>
      <c r="T367" s="160">
        <v>0</v>
      </c>
      <c r="U367" s="161">
        <v>0</v>
      </c>
      <c r="V367" s="161">
        <v>0</v>
      </c>
      <c r="W367" s="149" t="s">
        <v>19</v>
      </c>
      <c r="X367" s="149" t="s">
        <v>5348</v>
      </c>
      <c r="Y367" s="149" t="s">
        <v>5347</v>
      </c>
      <c r="Z367" s="149" t="s">
        <v>47</v>
      </c>
      <c r="AA367" s="149" t="s">
        <v>748</v>
      </c>
      <c r="AB367" s="149" t="s">
        <v>3225</v>
      </c>
      <c r="AC367" s="149" t="s">
        <v>5347</v>
      </c>
      <c r="AD367" s="159">
        <v>0</v>
      </c>
      <c r="AE367" s="185">
        <v>0</v>
      </c>
      <c r="AG367" t="s">
        <v>960</v>
      </c>
      <c r="AH367" s="46">
        <f t="shared" si="95"/>
        <v>14</v>
      </c>
      <c r="AI367" s="46" t="str">
        <f t="shared" si="96"/>
        <v>-</v>
      </c>
      <c r="AJ367" s="12"/>
      <c r="AK367" s="41" t="str">
        <f t="shared" si="97"/>
        <v>YES</v>
      </c>
      <c r="AL367" s="38">
        <f t="shared" si="98"/>
        <v>1</v>
      </c>
      <c r="AM367" s="26" t="str">
        <f t="shared" si="99"/>
        <v/>
      </c>
      <c r="AN367" s="89" t="str">
        <f t="shared" si="100"/>
        <v/>
      </c>
      <c r="AO367" s="35">
        <f t="shared" si="101"/>
        <v>0</v>
      </c>
      <c r="AP367" s="26" t="str">
        <f t="shared" si="102"/>
        <v>X</v>
      </c>
      <c r="AQ367" s="28">
        <f t="shared" si="112"/>
        <v>1</v>
      </c>
      <c r="AR367" s="25" t="str">
        <f t="shared" si="103"/>
        <v/>
      </c>
      <c r="AS367" s="25" t="str">
        <f t="shared" si="104"/>
        <v/>
      </c>
      <c r="AT367" s="25" t="str">
        <f t="shared" si="105"/>
        <v/>
      </c>
      <c r="AU367" s="25" t="str">
        <f t="shared" si="106"/>
        <v/>
      </c>
      <c r="AV367" s="25">
        <f t="shared" si="107"/>
        <v>2</v>
      </c>
      <c r="AW367" s="65">
        <f t="shared" si="113"/>
        <v>0</v>
      </c>
      <c r="AX367" s="23"/>
      <c r="AY367" s="24">
        <f t="shared" ca="1" si="108"/>
        <v>-420</v>
      </c>
      <c r="AZ367" s="66">
        <f t="shared" ca="1" si="109"/>
        <v>0</v>
      </c>
      <c r="BA367" s="24" t="str">
        <f t="shared" ca="1" si="110"/>
        <v/>
      </c>
      <c r="BB367" s="87" t="str">
        <f t="shared" si="111"/>
        <v/>
      </c>
    </row>
    <row r="368" spans="1:54" ht="15" x14ac:dyDescent="0.2">
      <c r="A368" s="7">
        <v>367</v>
      </c>
      <c r="B368" s="149" t="s">
        <v>3225</v>
      </c>
      <c r="C368" s="149" t="s">
        <v>3226</v>
      </c>
      <c r="D368" s="149" t="s">
        <v>4457</v>
      </c>
      <c r="E368" s="149" t="s">
        <v>325</v>
      </c>
      <c r="F368" s="158">
        <v>45698</v>
      </c>
      <c r="G368" s="149" t="s">
        <v>5347</v>
      </c>
      <c r="H368" s="149" t="s">
        <v>4479</v>
      </c>
      <c r="I368" s="149" t="s">
        <v>27</v>
      </c>
      <c r="J368" s="158">
        <v>45701</v>
      </c>
      <c r="K368" s="158">
        <v>45701</v>
      </c>
      <c r="L368" s="149" t="s">
        <v>5347</v>
      </c>
      <c r="M368" s="158">
        <v>45715</v>
      </c>
      <c r="N368" s="159">
        <v>30</v>
      </c>
      <c r="O368" s="159">
        <v>8</v>
      </c>
      <c r="P368" s="149" t="s">
        <v>16</v>
      </c>
      <c r="Q368" s="160">
        <v>1</v>
      </c>
      <c r="R368" s="160">
        <v>1</v>
      </c>
      <c r="S368" s="160">
        <v>1</v>
      </c>
      <c r="T368" s="160">
        <v>0</v>
      </c>
      <c r="U368" s="161">
        <v>0</v>
      </c>
      <c r="V368" s="161">
        <v>0</v>
      </c>
      <c r="W368" s="149" t="s">
        <v>19</v>
      </c>
      <c r="X368" s="149" t="s">
        <v>5348</v>
      </c>
      <c r="Y368" s="149" t="s">
        <v>5347</v>
      </c>
      <c r="Z368" s="149" t="s">
        <v>47</v>
      </c>
      <c r="AA368" s="149" t="s">
        <v>748</v>
      </c>
      <c r="AB368" s="149" t="s">
        <v>3225</v>
      </c>
      <c r="AC368" s="149" t="s">
        <v>5347</v>
      </c>
      <c r="AD368" s="159">
        <v>0</v>
      </c>
      <c r="AE368" s="185">
        <v>0</v>
      </c>
      <c r="AG368" t="s">
        <v>960</v>
      </c>
      <c r="AH368" s="46">
        <f t="shared" si="95"/>
        <v>14</v>
      </c>
      <c r="AI368" s="46" t="str">
        <f t="shared" si="96"/>
        <v>-</v>
      </c>
      <c r="AJ368" s="12"/>
      <c r="AK368" s="41" t="str">
        <f t="shared" si="97"/>
        <v>YES</v>
      </c>
      <c r="AL368" s="38">
        <f t="shared" si="98"/>
        <v>1</v>
      </c>
      <c r="AM368" s="26" t="str">
        <f t="shared" si="99"/>
        <v/>
      </c>
      <c r="AN368" s="89" t="str">
        <f t="shared" si="100"/>
        <v/>
      </c>
      <c r="AO368" s="35">
        <f t="shared" si="101"/>
        <v>0</v>
      </c>
      <c r="AP368" s="26" t="str">
        <f t="shared" si="102"/>
        <v>X</v>
      </c>
      <c r="AQ368" s="28">
        <f t="shared" si="112"/>
        <v>1</v>
      </c>
      <c r="AR368" s="25" t="str">
        <f t="shared" si="103"/>
        <v/>
      </c>
      <c r="AS368" s="25" t="str">
        <f t="shared" si="104"/>
        <v/>
      </c>
      <c r="AT368" s="25" t="str">
        <f t="shared" si="105"/>
        <v/>
      </c>
      <c r="AU368" s="25" t="str">
        <f t="shared" si="106"/>
        <v/>
      </c>
      <c r="AV368" s="25">
        <f t="shared" si="107"/>
        <v>2</v>
      </c>
      <c r="AW368" s="65">
        <f t="shared" si="113"/>
        <v>0</v>
      </c>
      <c r="AX368" s="23"/>
      <c r="AY368" s="24">
        <f t="shared" ca="1" si="108"/>
        <v>-420</v>
      </c>
      <c r="AZ368" s="66">
        <f t="shared" ca="1" si="109"/>
        <v>0</v>
      </c>
      <c r="BA368" s="24" t="str">
        <f t="shared" ca="1" si="110"/>
        <v/>
      </c>
      <c r="BB368" s="87" t="str">
        <f t="shared" si="111"/>
        <v/>
      </c>
    </row>
    <row r="369" spans="1:54" ht="15" x14ac:dyDescent="0.2">
      <c r="A369" s="7">
        <v>368</v>
      </c>
      <c r="B369" s="149" t="s">
        <v>3225</v>
      </c>
      <c r="C369" s="149" t="s">
        <v>3226</v>
      </c>
      <c r="D369" s="149" t="s">
        <v>4458</v>
      </c>
      <c r="E369" s="149" t="s">
        <v>325</v>
      </c>
      <c r="F369" s="158">
        <v>45698</v>
      </c>
      <c r="G369" s="149" t="s">
        <v>5347</v>
      </c>
      <c r="H369" s="149" t="s">
        <v>4480</v>
      </c>
      <c r="I369" s="149" t="s">
        <v>18</v>
      </c>
      <c r="J369" s="158">
        <v>45701</v>
      </c>
      <c r="K369" s="158">
        <v>45701</v>
      </c>
      <c r="L369" s="149" t="s">
        <v>5347</v>
      </c>
      <c r="M369" s="158">
        <v>45715</v>
      </c>
      <c r="N369" s="159">
        <v>30</v>
      </c>
      <c r="O369" s="159">
        <v>8</v>
      </c>
      <c r="P369" s="149" t="s">
        <v>16</v>
      </c>
      <c r="Q369" s="160">
        <v>1</v>
      </c>
      <c r="R369" s="160">
        <v>1</v>
      </c>
      <c r="S369" s="160">
        <v>1</v>
      </c>
      <c r="T369" s="160">
        <v>0</v>
      </c>
      <c r="U369" s="161">
        <v>0</v>
      </c>
      <c r="V369" s="161">
        <v>0</v>
      </c>
      <c r="W369" s="149" t="s">
        <v>19</v>
      </c>
      <c r="X369" s="149" t="s">
        <v>5348</v>
      </c>
      <c r="Y369" s="149" t="s">
        <v>5347</v>
      </c>
      <c r="Z369" s="149" t="s">
        <v>3779</v>
      </c>
      <c r="AA369" s="149" t="s">
        <v>748</v>
      </c>
      <c r="AB369" s="149" t="s">
        <v>3225</v>
      </c>
      <c r="AC369" s="149" t="s">
        <v>5347</v>
      </c>
      <c r="AD369" s="159">
        <v>0</v>
      </c>
      <c r="AE369" s="185">
        <v>0</v>
      </c>
      <c r="AG369" t="s">
        <v>2999</v>
      </c>
      <c r="AH369" s="46">
        <f t="shared" si="95"/>
        <v>14</v>
      </c>
      <c r="AI369" s="46" t="str">
        <f t="shared" si="96"/>
        <v>-</v>
      </c>
      <c r="AJ369" s="12"/>
      <c r="AK369" s="41" t="str">
        <f t="shared" si="97"/>
        <v>YES</v>
      </c>
      <c r="AL369" s="38">
        <f t="shared" si="98"/>
        <v>1</v>
      </c>
      <c r="AM369" s="26" t="str">
        <f t="shared" si="99"/>
        <v/>
      </c>
      <c r="AN369" s="89" t="str">
        <f t="shared" si="100"/>
        <v/>
      </c>
      <c r="AO369" s="35">
        <f t="shared" si="101"/>
        <v>0</v>
      </c>
      <c r="AP369" s="26" t="str">
        <f t="shared" si="102"/>
        <v>X</v>
      </c>
      <c r="AQ369" s="28">
        <f t="shared" si="112"/>
        <v>1</v>
      </c>
      <c r="AR369" s="25" t="str">
        <f t="shared" si="103"/>
        <v/>
      </c>
      <c r="AS369" s="25" t="str">
        <f t="shared" si="104"/>
        <v/>
      </c>
      <c r="AT369" s="25" t="str">
        <f t="shared" si="105"/>
        <v/>
      </c>
      <c r="AU369" s="25" t="str">
        <f t="shared" si="106"/>
        <v/>
      </c>
      <c r="AV369" s="25">
        <f t="shared" si="107"/>
        <v>2</v>
      </c>
      <c r="AW369" s="65">
        <f t="shared" si="113"/>
        <v>0</v>
      </c>
      <c r="AX369" s="23"/>
      <c r="AY369" s="24">
        <f t="shared" ca="1" si="108"/>
        <v>-420</v>
      </c>
      <c r="AZ369" s="66">
        <f t="shared" ca="1" si="109"/>
        <v>0</v>
      </c>
      <c r="BA369" s="24" t="str">
        <f t="shared" ca="1" si="110"/>
        <v/>
      </c>
      <c r="BB369" s="87" t="str">
        <f t="shared" si="111"/>
        <v/>
      </c>
    </row>
    <row r="370" spans="1:54" ht="15" x14ac:dyDescent="0.2">
      <c r="A370" s="7">
        <v>369</v>
      </c>
      <c r="B370" s="149" t="s">
        <v>4028</v>
      </c>
      <c r="C370" s="149" t="s">
        <v>4029</v>
      </c>
      <c r="D370" s="149" t="s">
        <v>4459</v>
      </c>
      <c r="E370" s="149" t="s">
        <v>325</v>
      </c>
      <c r="F370" s="158">
        <v>45699</v>
      </c>
      <c r="G370" s="149" t="s">
        <v>5347</v>
      </c>
      <c r="H370" s="149" t="s">
        <v>4481</v>
      </c>
      <c r="I370" s="149" t="s">
        <v>15</v>
      </c>
      <c r="J370" s="158">
        <v>45702</v>
      </c>
      <c r="K370" s="158">
        <v>45706</v>
      </c>
      <c r="L370" s="149" t="s">
        <v>5347</v>
      </c>
      <c r="M370" s="158">
        <v>45716</v>
      </c>
      <c r="N370" s="159">
        <v>30</v>
      </c>
      <c r="O370" s="159">
        <v>8</v>
      </c>
      <c r="P370" s="149" t="s">
        <v>16</v>
      </c>
      <c r="Q370" s="160">
        <v>1</v>
      </c>
      <c r="R370" s="160">
        <v>1</v>
      </c>
      <c r="S370" s="160">
        <v>1</v>
      </c>
      <c r="T370" s="160">
        <v>0</v>
      </c>
      <c r="U370" s="161">
        <v>0</v>
      </c>
      <c r="V370" s="161">
        <v>0</v>
      </c>
      <c r="W370" s="149" t="s">
        <v>19</v>
      </c>
      <c r="X370" s="149" t="s">
        <v>5348</v>
      </c>
      <c r="Y370" s="149" t="s">
        <v>5347</v>
      </c>
      <c r="Z370" s="149" t="s">
        <v>619</v>
      </c>
      <c r="AA370" s="149" t="s">
        <v>748</v>
      </c>
      <c r="AB370" s="149" t="s">
        <v>4028</v>
      </c>
      <c r="AC370" s="149" t="s">
        <v>5347</v>
      </c>
      <c r="AD370" s="159">
        <v>0</v>
      </c>
      <c r="AE370" s="185">
        <v>0</v>
      </c>
      <c r="AG370" t="s">
        <v>4336</v>
      </c>
      <c r="AH370" s="46">
        <f t="shared" si="95"/>
        <v>14</v>
      </c>
      <c r="AI370" s="46" t="str">
        <f t="shared" si="96"/>
        <v>-</v>
      </c>
      <c r="AJ370" s="12"/>
      <c r="AK370" s="41" t="str">
        <f t="shared" si="97"/>
        <v>YES</v>
      </c>
      <c r="AL370" s="38">
        <f t="shared" si="98"/>
        <v>1</v>
      </c>
      <c r="AM370" s="26" t="str">
        <f t="shared" si="99"/>
        <v/>
      </c>
      <c r="AN370" s="89" t="str">
        <f t="shared" si="100"/>
        <v/>
      </c>
      <c r="AO370" s="35">
        <f t="shared" si="101"/>
        <v>0</v>
      </c>
      <c r="AP370" s="26" t="str">
        <f t="shared" si="102"/>
        <v>X</v>
      </c>
      <c r="AQ370" s="28">
        <f t="shared" si="112"/>
        <v>1</v>
      </c>
      <c r="AR370" s="25" t="str">
        <f t="shared" si="103"/>
        <v/>
      </c>
      <c r="AS370" s="25" t="str">
        <f t="shared" si="104"/>
        <v/>
      </c>
      <c r="AT370" s="25" t="str">
        <f t="shared" si="105"/>
        <v/>
      </c>
      <c r="AU370" s="25" t="str">
        <f t="shared" si="106"/>
        <v/>
      </c>
      <c r="AV370" s="25">
        <f t="shared" si="107"/>
        <v>2</v>
      </c>
      <c r="AW370" s="65">
        <f t="shared" si="113"/>
        <v>0</v>
      </c>
      <c r="AX370" s="23"/>
      <c r="AY370" s="24">
        <f t="shared" ca="1" si="108"/>
        <v>-419</v>
      </c>
      <c r="AZ370" s="66">
        <f t="shared" ca="1" si="109"/>
        <v>0</v>
      </c>
      <c r="BA370" s="24" t="str">
        <f t="shared" ca="1" si="110"/>
        <v/>
      </c>
      <c r="BB370" s="87" t="str">
        <f t="shared" si="111"/>
        <v/>
      </c>
    </row>
    <row r="371" spans="1:54" ht="15" x14ac:dyDescent="0.2">
      <c r="A371" s="7">
        <v>370</v>
      </c>
      <c r="B371" s="149" t="s">
        <v>3225</v>
      </c>
      <c r="C371" s="149" t="s">
        <v>3226</v>
      </c>
      <c r="D371" s="149" t="s">
        <v>4460</v>
      </c>
      <c r="E371" s="149" t="s">
        <v>325</v>
      </c>
      <c r="F371" s="158">
        <v>45700</v>
      </c>
      <c r="G371" s="149" t="s">
        <v>5347</v>
      </c>
      <c r="H371" s="149" t="s">
        <v>4482</v>
      </c>
      <c r="I371" s="149" t="s">
        <v>15</v>
      </c>
      <c r="J371" s="158">
        <v>45702</v>
      </c>
      <c r="K371" s="158">
        <v>45706</v>
      </c>
      <c r="L371" s="149" t="s">
        <v>5347</v>
      </c>
      <c r="M371" s="158">
        <v>45716</v>
      </c>
      <c r="N371" s="159">
        <v>30</v>
      </c>
      <c r="O371" s="159">
        <v>8</v>
      </c>
      <c r="P371" s="149" t="s">
        <v>16</v>
      </c>
      <c r="Q371" s="160">
        <v>1</v>
      </c>
      <c r="R371" s="160">
        <v>1</v>
      </c>
      <c r="S371" s="160">
        <v>1</v>
      </c>
      <c r="T371" s="160">
        <v>0</v>
      </c>
      <c r="U371" s="161">
        <v>0</v>
      </c>
      <c r="V371" s="161">
        <v>0</v>
      </c>
      <c r="W371" s="149" t="s">
        <v>19</v>
      </c>
      <c r="X371" s="149" t="s">
        <v>5348</v>
      </c>
      <c r="Y371" s="149" t="s">
        <v>5347</v>
      </c>
      <c r="Z371" s="149" t="s">
        <v>47</v>
      </c>
      <c r="AA371" s="149" t="s">
        <v>748</v>
      </c>
      <c r="AB371" s="149" t="s">
        <v>3225</v>
      </c>
      <c r="AC371" s="149" t="s">
        <v>5347</v>
      </c>
      <c r="AD371" s="159">
        <v>0</v>
      </c>
      <c r="AE371" s="185">
        <v>0</v>
      </c>
      <c r="AG371" t="s">
        <v>960</v>
      </c>
      <c r="AH371" s="46">
        <f t="shared" si="95"/>
        <v>14</v>
      </c>
      <c r="AI371" s="46" t="str">
        <f t="shared" si="96"/>
        <v>-</v>
      </c>
      <c r="AJ371" s="12"/>
      <c r="AK371" s="41" t="str">
        <f t="shared" si="97"/>
        <v>YES</v>
      </c>
      <c r="AL371" s="38">
        <f t="shared" si="98"/>
        <v>1</v>
      </c>
      <c r="AM371" s="26" t="str">
        <f t="shared" si="99"/>
        <v/>
      </c>
      <c r="AN371" s="89" t="str">
        <f t="shared" si="100"/>
        <v/>
      </c>
      <c r="AO371" s="35">
        <f t="shared" si="101"/>
        <v>0</v>
      </c>
      <c r="AP371" s="26" t="str">
        <f t="shared" si="102"/>
        <v>X</v>
      </c>
      <c r="AQ371" s="28">
        <f t="shared" si="112"/>
        <v>1</v>
      </c>
      <c r="AR371" s="25" t="str">
        <f t="shared" si="103"/>
        <v/>
      </c>
      <c r="AS371" s="25" t="str">
        <f t="shared" si="104"/>
        <v/>
      </c>
      <c r="AT371" s="25" t="str">
        <f t="shared" si="105"/>
        <v/>
      </c>
      <c r="AU371" s="25" t="str">
        <f t="shared" si="106"/>
        <v/>
      </c>
      <c r="AV371" s="25">
        <f t="shared" si="107"/>
        <v>2</v>
      </c>
      <c r="AW371" s="65">
        <f t="shared" si="113"/>
        <v>0</v>
      </c>
      <c r="AX371" s="23"/>
      <c r="AY371" s="24">
        <f t="shared" ca="1" si="108"/>
        <v>-419</v>
      </c>
      <c r="AZ371" s="66">
        <f t="shared" ca="1" si="109"/>
        <v>0</v>
      </c>
      <c r="BA371" s="24" t="str">
        <f t="shared" ca="1" si="110"/>
        <v/>
      </c>
      <c r="BB371" s="87" t="str">
        <f t="shared" si="111"/>
        <v/>
      </c>
    </row>
    <row r="372" spans="1:54" ht="15" x14ac:dyDescent="0.2">
      <c r="A372" s="7">
        <v>371</v>
      </c>
      <c r="B372" s="149" t="s">
        <v>3225</v>
      </c>
      <c r="C372" s="149" t="s">
        <v>3226</v>
      </c>
      <c r="D372" s="149" t="s">
        <v>4460</v>
      </c>
      <c r="E372" s="149" t="s">
        <v>326</v>
      </c>
      <c r="F372" s="158">
        <v>45700</v>
      </c>
      <c r="G372" s="149" t="s">
        <v>5347</v>
      </c>
      <c r="H372" s="149" t="s">
        <v>4482</v>
      </c>
      <c r="I372" s="149" t="s">
        <v>17</v>
      </c>
      <c r="J372" s="158">
        <v>45702</v>
      </c>
      <c r="K372" s="158">
        <v>45706</v>
      </c>
      <c r="L372" s="149" t="s">
        <v>5347</v>
      </c>
      <c r="M372" s="158">
        <v>45716</v>
      </c>
      <c r="N372" s="159">
        <v>30</v>
      </c>
      <c r="O372" s="159">
        <v>8</v>
      </c>
      <c r="P372" s="149" t="s">
        <v>16</v>
      </c>
      <c r="Q372" s="160">
        <v>1</v>
      </c>
      <c r="R372" s="160">
        <v>1</v>
      </c>
      <c r="S372" s="160">
        <v>1</v>
      </c>
      <c r="T372" s="160">
        <v>0</v>
      </c>
      <c r="U372" s="161">
        <v>0</v>
      </c>
      <c r="V372" s="161">
        <v>0</v>
      </c>
      <c r="W372" s="149" t="s">
        <v>19</v>
      </c>
      <c r="X372" s="149" t="s">
        <v>5348</v>
      </c>
      <c r="Y372" s="149" t="s">
        <v>5347</v>
      </c>
      <c r="Z372" s="149" t="s">
        <v>47</v>
      </c>
      <c r="AA372" s="149" t="s">
        <v>748</v>
      </c>
      <c r="AB372" s="149" t="s">
        <v>3225</v>
      </c>
      <c r="AC372" s="149" t="s">
        <v>5347</v>
      </c>
      <c r="AD372" s="159">
        <v>0</v>
      </c>
      <c r="AE372" s="185">
        <v>0</v>
      </c>
      <c r="AG372" t="s">
        <v>960</v>
      </c>
      <c r="AH372" s="46">
        <f t="shared" si="95"/>
        <v>14</v>
      </c>
      <c r="AI372" s="46" t="str">
        <f t="shared" si="96"/>
        <v>-</v>
      </c>
      <c r="AJ372" s="12"/>
      <c r="AK372" s="41" t="str">
        <f t="shared" si="97"/>
        <v>YES</v>
      </c>
      <c r="AL372" s="38">
        <f t="shared" si="98"/>
        <v>1</v>
      </c>
      <c r="AM372" s="26" t="str">
        <f t="shared" si="99"/>
        <v/>
      </c>
      <c r="AN372" s="89" t="str">
        <f t="shared" si="100"/>
        <v/>
      </c>
      <c r="AO372" s="35">
        <f t="shared" si="101"/>
        <v>0</v>
      </c>
      <c r="AP372" s="26" t="str">
        <f t="shared" si="102"/>
        <v>X</v>
      </c>
      <c r="AQ372" s="28">
        <f t="shared" si="112"/>
        <v>1</v>
      </c>
      <c r="AR372" s="25" t="str">
        <f t="shared" si="103"/>
        <v/>
      </c>
      <c r="AS372" s="25" t="str">
        <f t="shared" si="104"/>
        <v/>
      </c>
      <c r="AT372" s="25" t="str">
        <f t="shared" si="105"/>
        <v/>
      </c>
      <c r="AU372" s="25" t="str">
        <f t="shared" si="106"/>
        <v/>
      </c>
      <c r="AV372" s="25">
        <f t="shared" si="107"/>
        <v>2</v>
      </c>
      <c r="AW372" s="65">
        <f t="shared" si="113"/>
        <v>0</v>
      </c>
      <c r="AX372" s="23"/>
      <c r="AY372" s="24">
        <f t="shared" ca="1" si="108"/>
        <v>-419</v>
      </c>
      <c r="AZ372" s="66">
        <f t="shared" ca="1" si="109"/>
        <v>0</v>
      </c>
      <c r="BA372" s="24" t="str">
        <f t="shared" ca="1" si="110"/>
        <v/>
      </c>
      <c r="BB372" s="87" t="str">
        <f t="shared" si="111"/>
        <v/>
      </c>
    </row>
    <row r="373" spans="1:54" ht="15" x14ac:dyDescent="0.2">
      <c r="A373" s="7">
        <v>372</v>
      </c>
      <c r="B373" s="149" t="s">
        <v>3225</v>
      </c>
      <c r="C373" s="149" t="s">
        <v>3226</v>
      </c>
      <c r="D373" s="149" t="s">
        <v>4461</v>
      </c>
      <c r="E373" s="149" t="s">
        <v>325</v>
      </c>
      <c r="F373" s="158">
        <v>45700</v>
      </c>
      <c r="G373" s="149" t="s">
        <v>5347</v>
      </c>
      <c r="H373" s="149" t="s">
        <v>4482</v>
      </c>
      <c r="I373" s="149" t="s">
        <v>18</v>
      </c>
      <c r="J373" s="158">
        <v>45702</v>
      </c>
      <c r="K373" s="158">
        <v>45706</v>
      </c>
      <c r="L373" s="149" t="s">
        <v>5347</v>
      </c>
      <c r="M373" s="158">
        <v>45716</v>
      </c>
      <c r="N373" s="159">
        <v>30</v>
      </c>
      <c r="O373" s="159">
        <v>8</v>
      </c>
      <c r="P373" s="149" t="s">
        <v>16</v>
      </c>
      <c r="Q373" s="160">
        <v>1</v>
      </c>
      <c r="R373" s="160">
        <v>1</v>
      </c>
      <c r="S373" s="160">
        <v>1</v>
      </c>
      <c r="T373" s="160">
        <v>0</v>
      </c>
      <c r="U373" s="161">
        <v>0</v>
      </c>
      <c r="V373" s="161">
        <v>0</v>
      </c>
      <c r="W373" s="149" t="s">
        <v>19</v>
      </c>
      <c r="X373" s="149" t="s">
        <v>5348</v>
      </c>
      <c r="Y373" s="149" t="s">
        <v>5347</v>
      </c>
      <c r="Z373" s="149" t="s">
        <v>47</v>
      </c>
      <c r="AA373" s="149" t="s">
        <v>748</v>
      </c>
      <c r="AB373" s="149" t="s">
        <v>3225</v>
      </c>
      <c r="AC373" s="149" t="s">
        <v>5347</v>
      </c>
      <c r="AD373" s="159">
        <v>0</v>
      </c>
      <c r="AE373" s="185">
        <v>0</v>
      </c>
      <c r="AG373" t="s">
        <v>2999</v>
      </c>
      <c r="AH373" s="46">
        <f t="shared" si="95"/>
        <v>14</v>
      </c>
      <c r="AI373" s="46" t="str">
        <f t="shared" si="96"/>
        <v>-</v>
      </c>
      <c r="AJ373" s="12"/>
      <c r="AK373" s="41" t="str">
        <f t="shared" si="97"/>
        <v>YES</v>
      </c>
      <c r="AL373" s="38">
        <f t="shared" si="98"/>
        <v>1</v>
      </c>
      <c r="AM373" s="26" t="str">
        <f t="shared" si="99"/>
        <v/>
      </c>
      <c r="AN373" s="89" t="str">
        <f t="shared" si="100"/>
        <v/>
      </c>
      <c r="AO373" s="35">
        <f t="shared" si="101"/>
        <v>0</v>
      </c>
      <c r="AP373" s="26" t="str">
        <f t="shared" si="102"/>
        <v>X</v>
      </c>
      <c r="AQ373" s="28">
        <f t="shared" si="112"/>
        <v>1</v>
      </c>
      <c r="AR373" s="25" t="str">
        <f t="shared" si="103"/>
        <v/>
      </c>
      <c r="AS373" s="25" t="str">
        <f t="shared" si="104"/>
        <v/>
      </c>
      <c r="AT373" s="25" t="str">
        <f t="shared" si="105"/>
        <v/>
      </c>
      <c r="AU373" s="25" t="str">
        <f t="shared" si="106"/>
        <v/>
      </c>
      <c r="AV373" s="25">
        <f t="shared" si="107"/>
        <v>2</v>
      </c>
      <c r="AW373" s="65">
        <f t="shared" si="113"/>
        <v>0</v>
      </c>
      <c r="AX373" s="23"/>
      <c r="AY373" s="24">
        <f t="shared" ca="1" si="108"/>
        <v>-419</v>
      </c>
      <c r="AZ373" s="66">
        <f t="shared" ca="1" si="109"/>
        <v>0</v>
      </c>
      <c r="BA373" s="24" t="str">
        <f t="shared" ca="1" si="110"/>
        <v/>
      </c>
      <c r="BB373" s="87" t="str">
        <f t="shared" si="111"/>
        <v/>
      </c>
    </row>
    <row r="374" spans="1:54" ht="15" x14ac:dyDescent="0.2">
      <c r="A374" s="7">
        <v>373</v>
      </c>
      <c r="B374" s="149" t="s">
        <v>3225</v>
      </c>
      <c r="C374" s="149" t="s">
        <v>3226</v>
      </c>
      <c r="D374" s="149" t="s">
        <v>4461</v>
      </c>
      <c r="E374" s="149" t="s">
        <v>326</v>
      </c>
      <c r="F374" s="158">
        <v>45700</v>
      </c>
      <c r="G374" s="149" t="s">
        <v>5347</v>
      </c>
      <c r="H374" s="149" t="s">
        <v>4482</v>
      </c>
      <c r="I374" s="149" t="s">
        <v>24</v>
      </c>
      <c r="J374" s="158">
        <v>45702</v>
      </c>
      <c r="K374" s="158">
        <v>45706</v>
      </c>
      <c r="L374" s="149" t="s">
        <v>5347</v>
      </c>
      <c r="M374" s="158">
        <v>45716</v>
      </c>
      <c r="N374" s="159">
        <v>30</v>
      </c>
      <c r="O374" s="159">
        <v>8</v>
      </c>
      <c r="P374" s="149" t="s">
        <v>16</v>
      </c>
      <c r="Q374" s="160">
        <v>1</v>
      </c>
      <c r="R374" s="160">
        <v>1</v>
      </c>
      <c r="S374" s="160">
        <v>1</v>
      </c>
      <c r="T374" s="160">
        <v>0</v>
      </c>
      <c r="U374" s="161">
        <v>0</v>
      </c>
      <c r="V374" s="161">
        <v>0</v>
      </c>
      <c r="W374" s="149" t="s">
        <v>19</v>
      </c>
      <c r="X374" s="149" t="s">
        <v>5348</v>
      </c>
      <c r="Y374" s="149" t="s">
        <v>5347</v>
      </c>
      <c r="Z374" s="149" t="s">
        <v>47</v>
      </c>
      <c r="AA374" s="149" t="s">
        <v>748</v>
      </c>
      <c r="AB374" s="149" t="s">
        <v>3225</v>
      </c>
      <c r="AC374" s="149" t="s">
        <v>5347</v>
      </c>
      <c r="AD374" s="159">
        <v>0</v>
      </c>
      <c r="AE374" s="185">
        <v>0</v>
      </c>
      <c r="AG374" t="s">
        <v>2999</v>
      </c>
      <c r="AH374" s="46">
        <f t="shared" si="95"/>
        <v>14</v>
      </c>
      <c r="AI374" s="46" t="str">
        <f t="shared" si="96"/>
        <v>-</v>
      </c>
      <c r="AJ374" s="12"/>
      <c r="AK374" s="41" t="str">
        <f t="shared" si="97"/>
        <v>YES</v>
      </c>
      <c r="AL374" s="38">
        <f t="shared" si="98"/>
        <v>1</v>
      </c>
      <c r="AM374" s="26" t="str">
        <f t="shared" si="99"/>
        <v/>
      </c>
      <c r="AN374" s="89" t="str">
        <f t="shared" si="100"/>
        <v/>
      </c>
      <c r="AO374" s="35">
        <f t="shared" si="101"/>
        <v>0</v>
      </c>
      <c r="AP374" s="26" t="str">
        <f t="shared" si="102"/>
        <v>X</v>
      </c>
      <c r="AQ374" s="28">
        <f t="shared" si="112"/>
        <v>1</v>
      </c>
      <c r="AR374" s="25" t="str">
        <f t="shared" si="103"/>
        <v/>
      </c>
      <c r="AS374" s="25" t="str">
        <f t="shared" si="104"/>
        <v/>
      </c>
      <c r="AT374" s="25" t="str">
        <f t="shared" si="105"/>
        <v/>
      </c>
      <c r="AU374" s="25" t="str">
        <f t="shared" si="106"/>
        <v/>
      </c>
      <c r="AV374" s="25">
        <f t="shared" si="107"/>
        <v>2</v>
      </c>
      <c r="AW374" s="65">
        <f t="shared" si="113"/>
        <v>0</v>
      </c>
      <c r="AX374" s="23"/>
      <c r="AY374" s="24">
        <f t="shared" ca="1" si="108"/>
        <v>-419</v>
      </c>
      <c r="AZ374" s="66">
        <f t="shared" ca="1" si="109"/>
        <v>0</v>
      </c>
      <c r="BA374" s="24" t="str">
        <f t="shared" ca="1" si="110"/>
        <v/>
      </c>
      <c r="BB374" s="87" t="str">
        <f t="shared" si="111"/>
        <v/>
      </c>
    </row>
    <row r="375" spans="1:54" ht="15" x14ac:dyDescent="0.2">
      <c r="A375" s="7">
        <v>374</v>
      </c>
      <c r="B375" s="149" t="s">
        <v>3225</v>
      </c>
      <c r="C375" s="149" t="s">
        <v>3226</v>
      </c>
      <c r="D375" s="149" t="s">
        <v>4462</v>
      </c>
      <c r="E375" s="149" t="s">
        <v>325</v>
      </c>
      <c r="F375" s="158">
        <v>45700</v>
      </c>
      <c r="G375" s="149" t="s">
        <v>5347</v>
      </c>
      <c r="H375" s="149" t="s">
        <v>4482</v>
      </c>
      <c r="I375" s="149" t="s">
        <v>27</v>
      </c>
      <c r="J375" s="158">
        <v>45702</v>
      </c>
      <c r="K375" s="158">
        <v>45706</v>
      </c>
      <c r="L375" s="149" t="s">
        <v>5347</v>
      </c>
      <c r="M375" s="158">
        <v>45716</v>
      </c>
      <c r="N375" s="159">
        <v>30</v>
      </c>
      <c r="O375" s="159">
        <v>8</v>
      </c>
      <c r="P375" s="149" t="s">
        <v>16</v>
      </c>
      <c r="Q375" s="160">
        <v>1</v>
      </c>
      <c r="R375" s="160">
        <v>1</v>
      </c>
      <c r="S375" s="160">
        <v>1</v>
      </c>
      <c r="T375" s="160">
        <v>0</v>
      </c>
      <c r="U375" s="161">
        <v>0</v>
      </c>
      <c r="V375" s="161">
        <v>0</v>
      </c>
      <c r="W375" s="149" t="s">
        <v>19</v>
      </c>
      <c r="X375" s="149" t="s">
        <v>5348</v>
      </c>
      <c r="Y375" s="149" t="s">
        <v>5347</v>
      </c>
      <c r="Z375" s="149" t="s">
        <v>47</v>
      </c>
      <c r="AA375" s="149" t="s">
        <v>748</v>
      </c>
      <c r="AB375" s="149" t="s">
        <v>3225</v>
      </c>
      <c r="AC375" s="149" t="s">
        <v>5347</v>
      </c>
      <c r="AD375" s="159">
        <v>0</v>
      </c>
      <c r="AE375" s="185">
        <v>0</v>
      </c>
      <c r="AG375" t="s">
        <v>960</v>
      </c>
      <c r="AH375" s="46">
        <f t="shared" si="95"/>
        <v>14</v>
      </c>
      <c r="AI375" s="46" t="str">
        <f t="shared" si="96"/>
        <v>-</v>
      </c>
      <c r="AJ375" s="12"/>
      <c r="AK375" s="41" t="str">
        <f t="shared" si="97"/>
        <v>YES</v>
      </c>
      <c r="AL375" s="38">
        <f t="shared" si="98"/>
        <v>1</v>
      </c>
      <c r="AM375" s="26" t="str">
        <f t="shared" si="99"/>
        <v/>
      </c>
      <c r="AN375" s="89" t="str">
        <f t="shared" si="100"/>
        <v/>
      </c>
      <c r="AO375" s="35">
        <f t="shared" si="101"/>
        <v>0</v>
      </c>
      <c r="AP375" s="26" t="str">
        <f t="shared" si="102"/>
        <v>X</v>
      </c>
      <c r="AQ375" s="28">
        <f t="shared" si="112"/>
        <v>1</v>
      </c>
      <c r="AR375" s="25" t="str">
        <f t="shared" si="103"/>
        <v/>
      </c>
      <c r="AS375" s="25" t="str">
        <f t="shared" si="104"/>
        <v/>
      </c>
      <c r="AT375" s="25" t="str">
        <f t="shared" si="105"/>
        <v/>
      </c>
      <c r="AU375" s="25" t="str">
        <f t="shared" si="106"/>
        <v/>
      </c>
      <c r="AV375" s="25">
        <f t="shared" si="107"/>
        <v>2</v>
      </c>
      <c r="AW375" s="65">
        <f t="shared" si="113"/>
        <v>0</v>
      </c>
      <c r="AX375" s="23"/>
      <c r="AY375" s="24">
        <f t="shared" ca="1" si="108"/>
        <v>-419</v>
      </c>
      <c r="AZ375" s="66">
        <f t="shared" ca="1" si="109"/>
        <v>0</v>
      </c>
      <c r="BA375" s="24" t="str">
        <f t="shared" ca="1" si="110"/>
        <v/>
      </c>
      <c r="BB375" s="87" t="str">
        <f t="shared" si="111"/>
        <v/>
      </c>
    </row>
    <row r="376" spans="1:54" ht="15" x14ac:dyDescent="0.2">
      <c r="A376" s="7">
        <v>375</v>
      </c>
      <c r="B376" s="149" t="s">
        <v>810</v>
      </c>
      <c r="C376" s="149" t="s">
        <v>4483</v>
      </c>
      <c r="D376" s="149" t="s">
        <v>4484</v>
      </c>
      <c r="E376" s="149" t="s">
        <v>325</v>
      </c>
      <c r="F376" s="158">
        <v>45701</v>
      </c>
      <c r="G376" s="149" t="s">
        <v>5347</v>
      </c>
      <c r="H376" s="149" t="s">
        <v>4485</v>
      </c>
      <c r="I376" s="149" t="s">
        <v>177</v>
      </c>
      <c r="J376" s="158">
        <v>45700</v>
      </c>
      <c r="K376" s="158" t="s">
        <v>5347</v>
      </c>
      <c r="L376" s="149" t="s">
        <v>5347</v>
      </c>
      <c r="M376" s="158">
        <v>45702</v>
      </c>
      <c r="N376" s="159">
        <v>0</v>
      </c>
      <c r="O376" s="159">
        <v>0</v>
      </c>
      <c r="P376" s="149" t="s">
        <v>5347</v>
      </c>
      <c r="Q376" s="160">
        <v>5</v>
      </c>
      <c r="R376" s="160">
        <v>5</v>
      </c>
      <c r="S376" s="160">
        <v>5</v>
      </c>
      <c r="T376" s="160">
        <v>0</v>
      </c>
      <c r="U376" s="161">
        <v>0</v>
      </c>
      <c r="V376" s="161">
        <v>0</v>
      </c>
      <c r="W376" s="149" t="s">
        <v>19</v>
      </c>
      <c r="X376" s="149" t="s">
        <v>5348</v>
      </c>
      <c r="Y376" s="149" t="s">
        <v>5347</v>
      </c>
      <c r="Z376" s="149" t="s">
        <v>386</v>
      </c>
      <c r="AA376" s="149" t="s">
        <v>5347</v>
      </c>
      <c r="AB376" s="149" t="s">
        <v>4486</v>
      </c>
      <c r="AC376" s="149" t="s">
        <v>5347</v>
      </c>
      <c r="AD376" s="159">
        <v>0</v>
      </c>
      <c r="AE376" s="185">
        <v>0</v>
      </c>
      <c r="AG376" t="s">
        <v>2543</v>
      </c>
      <c r="AH376" s="46">
        <f t="shared" si="95"/>
        <v>2</v>
      </c>
      <c r="AI376" s="46" t="str">
        <f t="shared" si="96"/>
        <v>-</v>
      </c>
      <c r="AJ376" s="12"/>
      <c r="AK376" s="41" t="str">
        <f t="shared" si="97"/>
        <v>YES</v>
      </c>
      <c r="AL376" s="38">
        <f t="shared" si="98"/>
        <v>5</v>
      </c>
      <c r="AM376" s="26" t="str">
        <f t="shared" si="99"/>
        <v/>
      </c>
      <c r="AN376" s="89" t="str">
        <f t="shared" si="100"/>
        <v/>
      </c>
      <c r="AO376" s="35">
        <f t="shared" si="101"/>
        <v>0</v>
      </c>
      <c r="AP376" s="26" t="str">
        <f t="shared" si="102"/>
        <v>X</v>
      </c>
      <c r="AQ376" s="28">
        <f t="shared" si="112"/>
        <v>1</v>
      </c>
      <c r="AR376" s="25" t="str">
        <f t="shared" si="103"/>
        <v/>
      </c>
      <c r="AS376" s="25" t="str">
        <f t="shared" si="104"/>
        <v/>
      </c>
      <c r="AT376" s="25" t="str">
        <f t="shared" si="105"/>
        <v/>
      </c>
      <c r="AU376" s="25" t="str">
        <f t="shared" si="106"/>
        <v/>
      </c>
      <c r="AV376" s="25">
        <f t="shared" si="107"/>
        <v>2</v>
      </c>
      <c r="AW376" s="65">
        <f t="shared" si="113"/>
        <v>0</v>
      </c>
      <c r="AX376" s="23"/>
      <c r="AY376" s="24">
        <f t="shared" ca="1" si="108"/>
        <v>-433</v>
      </c>
      <c r="AZ376" s="66">
        <f t="shared" ca="1" si="109"/>
        <v>0</v>
      </c>
      <c r="BA376" s="24" t="str">
        <f t="shared" ca="1" si="110"/>
        <v/>
      </c>
      <c r="BB376" s="87" t="str">
        <f t="shared" si="111"/>
        <v/>
      </c>
    </row>
    <row r="377" spans="1:54" ht="15" x14ac:dyDescent="0.2">
      <c r="A377" s="7">
        <v>376</v>
      </c>
      <c r="B377" s="149" t="s">
        <v>4315</v>
      </c>
      <c r="C377" s="149" t="s">
        <v>4487</v>
      </c>
      <c r="D377" s="149" t="s">
        <v>4484</v>
      </c>
      <c r="E377" s="149" t="s">
        <v>326</v>
      </c>
      <c r="F377" s="158">
        <v>45701</v>
      </c>
      <c r="G377" s="149" t="s">
        <v>5347</v>
      </c>
      <c r="H377" s="149" t="s">
        <v>4485</v>
      </c>
      <c r="I377" s="149" t="s">
        <v>192</v>
      </c>
      <c r="J377" s="158">
        <v>45700</v>
      </c>
      <c r="K377" s="158" t="s">
        <v>5347</v>
      </c>
      <c r="L377" s="149" t="s">
        <v>5347</v>
      </c>
      <c r="M377" s="158">
        <v>45702</v>
      </c>
      <c r="N377" s="159">
        <v>0</v>
      </c>
      <c r="O377" s="159">
        <v>0</v>
      </c>
      <c r="P377" s="149" t="s">
        <v>5347</v>
      </c>
      <c r="Q377" s="160">
        <v>1</v>
      </c>
      <c r="R377" s="160">
        <v>1</v>
      </c>
      <c r="S377" s="160">
        <v>1</v>
      </c>
      <c r="T377" s="160">
        <v>0</v>
      </c>
      <c r="U377" s="161">
        <v>0</v>
      </c>
      <c r="V377" s="161">
        <v>0</v>
      </c>
      <c r="W377" s="149" t="s">
        <v>19</v>
      </c>
      <c r="X377" s="149" t="s">
        <v>5348</v>
      </c>
      <c r="Y377" s="149" t="s">
        <v>5347</v>
      </c>
      <c r="Z377" s="149" t="s">
        <v>386</v>
      </c>
      <c r="AA377" s="149" t="s">
        <v>5347</v>
      </c>
      <c r="AB377" s="149" t="s">
        <v>4488</v>
      </c>
      <c r="AC377" s="149" t="s">
        <v>5347</v>
      </c>
      <c r="AD377" s="159">
        <v>0</v>
      </c>
      <c r="AE377" s="185">
        <v>0</v>
      </c>
      <c r="AG377" t="s">
        <v>2543</v>
      </c>
      <c r="AH377" s="46">
        <f t="shared" si="95"/>
        <v>2</v>
      </c>
      <c r="AI377" s="46" t="str">
        <f t="shared" si="96"/>
        <v>-</v>
      </c>
      <c r="AJ377" s="12"/>
      <c r="AK377" s="41" t="str">
        <f t="shared" si="97"/>
        <v>YES</v>
      </c>
      <c r="AL377" s="38">
        <f t="shared" si="98"/>
        <v>1</v>
      </c>
      <c r="AM377" s="26" t="str">
        <f t="shared" si="99"/>
        <v/>
      </c>
      <c r="AN377" s="89" t="str">
        <f t="shared" si="100"/>
        <v/>
      </c>
      <c r="AO377" s="35">
        <f t="shared" si="101"/>
        <v>0</v>
      </c>
      <c r="AP377" s="26" t="str">
        <f t="shared" si="102"/>
        <v>X</v>
      </c>
      <c r="AQ377" s="28">
        <f t="shared" si="112"/>
        <v>1</v>
      </c>
      <c r="AR377" s="25" t="str">
        <f t="shared" si="103"/>
        <v/>
      </c>
      <c r="AS377" s="25" t="str">
        <f t="shared" si="104"/>
        <v/>
      </c>
      <c r="AT377" s="25" t="str">
        <f t="shared" si="105"/>
        <v/>
      </c>
      <c r="AU377" s="25" t="str">
        <f t="shared" si="106"/>
        <v/>
      </c>
      <c r="AV377" s="25">
        <f t="shared" si="107"/>
        <v>2</v>
      </c>
      <c r="AW377" s="65">
        <f t="shared" si="113"/>
        <v>0</v>
      </c>
      <c r="AX377" s="23"/>
      <c r="AY377" s="24">
        <f t="shared" ca="1" si="108"/>
        <v>-433</v>
      </c>
      <c r="AZ377" s="66">
        <f t="shared" ca="1" si="109"/>
        <v>0</v>
      </c>
      <c r="BA377" s="24" t="str">
        <f t="shared" ca="1" si="110"/>
        <v/>
      </c>
      <c r="BB377" s="87" t="str">
        <f t="shared" si="111"/>
        <v/>
      </c>
    </row>
    <row r="378" spans="1:54" ht="15" x14ac:dyDescent="0.2">
      <c r="A378" s="7">
        <v>377</v>
      </c>
      <c r="B378" s="149" t="s">
        <v>4009</v>
      </c>
      <c r="C378" s="149" t="s">
        <v>4010</v>
      </c>
      <c r="D378" s="149" t="s">
        <v>4484</v>
      </c>
      <c r="E378" s="149" t="s">
        <v>329</v>
      </c>
      <c r="F378" s="158">
        <v>45701</v>
      </c>
      <c r="G378" s="149" t="s">
        <v>5347</v>
      </c>
      <c r="H378" s="149" t="s">
        <v>4485</v>
      </c>
      <c r="I378" s="149" t="s">
        <v>191</v>
      </c>
      <c r="J378" s="158">
        <v>45700</v>
      </c>
      <c r="K378" s="158" t="s">
        <v>5347</v>
      </c>
      <c r="L378" s="149" t="s">
        <v>5347</v>
      </c>
      <c r="M378" s="158">
        <v>45702</v>
      </c>
      <c r="N378" s="159">
        <v>0</v>
      </c>
      <c r="O378" s="159">
        <v>0</v>
      </c>
      <c r="P378" s="149" t="s">
        <v>5347</v>
      </c>
      <c r="Q378" s="160">
        <v>50</v>
      </c>
      <c r="R378" s="160">
        <v>50</v>
      </c>
      <c r="S378" s="160">
        <v>50</v>
      </c>
      <c r="T378" s="160">
        <v>0</v>
      </c>
      <c r="U378" s="161">
        <v>0</v>
      </c>
      <c r="V378" s="161">
        <v>0</v>
      </c>
      <c r="W378" s="149" t="s">
        <v>19</v>
      </c>
      <c r="X378" s="149" t="s">
        <v>5348</v>
      </c>
      <c r="Y378" s="149" t="s">
        <v>5347</v>
      </c>
      <c r="Z378" s="149" t="s">
        <v>386</v>
      </c>
      <c r="AA378" s="149" t="s">
        <v>5347</v>
      </c>
      <c r="AB378" s="149" t="s">
        <v>4489</v>
      </c>
      <c r="AC378" s="149" t="s">
        <v>5347</v>
      </c>
      <c r="AD378" s="159">
        <v>0</v>
      </c>
      <c r="AE378" s="185">
        <v>0</v>
      </c>
      <c r="AG378" t="s">
        <v>2543</v>
      </c>
      <c r="AH378" s="46">
        <f t="shared" si="95"/>
        <v>2</v>
      </c>
      <c r="AI378" s="46" t="str">
        <f t="shared" si="96"/>
        <v>-</v>
      </c>
      <c r="AJ378" s="12"/>
      <c r="AK378" s="41" t="str">
        <f t="shared" si="97"/>
        <v>YES</v>
      </c>
      <c r="AL378" s="38">
        <f t="shared" si="98"/>
        <v>50</v>
      </c>
      <c r="AM378" s="26" t="str">
        <f t="shared" si="99"/>
        <v/>
      </c>
      <c r="AN378" s="89" t="str">
        <f t="shared" si="100"/>
        <v/>
      </c>
      <c r="AO378" s="35">
        <f t="shared" si="101"/>
        <v>0</v>
      </c>
      <c r="AP378" s="26" t="str">
        <f t="shared" si="102"/>
        <v>X</v>
      </c>
      <c r="AQ378" s="28">
        <f t="shared" si="112"/>
        <v>1</v>
      </c>
      <c r="AR378" s="25" t="str">
        <f t="shared" si="103"/>
        <v/>
      </c>
      <c r="AS378" s="25" t="str">
        <f t="shared" si="104"/>
        <v/>
      </c>
      <c r="AT378" s="25" t="str">
        <f t="shared" si="105"/>
        <v/>
      </c>
      <c r="AU378" s="25" t="str">
        <f t="shared" si="106"/>
        <v/>
      </c>
      <c r="AV378" s="25">
        <f t="shared" si="107"/>
        <v>2</v>
      </c>
      <c r="AW378" s="65">
        <f t="shared" si="113"/>
        <v>0</v>
      </c>
      <c r="AX378" s="23"/>
      <c r="AY378" s="24">
        <f t="shared" ca="1" si="108"/>
        <v>-433</v>
      </c>
      <c r="AZ378" s="66">
        <f t="shared" ca="1" si="109"/>
        <v>0</v>
      </c>
      <c r="BA378" s="24" t="str">
        <f t="shared" ca="1" si="110"/>
        <v/>
      </c>
      <c r="BB378" s="87" t="str">
        <f t="shared" si="111"/>
        <v/>
      </c>
    </row>
    <row r="379" spans="1:54" ht="15" x14ac:dyDescent="0.2">
      <c r="A379" s="7">
        <v>378</v>
      </c>
      <c r="B379" s="149" t="s">
        <v>4490</v>
      </c>
      <c r="C379" s="149" t="s">
        <v>4491</v>
      </c>
      <c r="D379" s="149" t="s">
        <v>4484</v>
      </c>
      <c r="E379" s="149" t="s">
        <v>327</v>
      </c>
      <c r="F379" s="158">
        <v>45701</v>
      </c>
      <c r="G379" s="149" t="s">
        <v>5347</v>
      </c>
      <c r="H379" s="149" t="s">
        <v>4485</v>
      </c>
      <c r="I379" s="149" t="s">
        <v>145</v>
      </c>
      <c r="J379" s="158">
        <v>45700</v>
      </c>
      <c r="K379" s="158" t="s">
        <v>5347</v>
      </c>
      <c r="L379" s="149" t="s">
        <v>5347</v>
      </c>
      <c r="M379" s="158">
        <v>45702</v>
      </c>
      <c r="N379" s="159">
        <v>0</v>
      </c>
      <c r="O379" s="159">
        <v>0</v>
      </c>
      <c r="P379" s="149" t="s">
        <v>5347</v>
      </c>
      <c r="Q379" s="160">
        <v>2</v>
      </c>
      <c r="R379" s="160">
        <v>2</v>
      </c>
      <c r="S379" s="160">
        <v>2</v>
      </c>
      <c r="T379" s="160">
        <v>0</v>
      </c>
      <c r="U379" s="161">
        <v>0</v>
      </c>
      <c r="V379" s="161">
        <v>0</v>
      </c>
      <c r="W379" s="149" t="s">
        <v>19</v>
      </c>
      <c r="X379" s="149" t="s">
        <v>5348</v>
      </c>
      <c r="Y379" s="149" t="s">
        <v>5347</v>
      </c>
      <c r="Z379" s="149" t="s">
        <v>386</v>
      </c>
      <c r="AA379" s="149" t="s">
        <v>5347</v>
      </c>
      <c r="AB379" s="149" t="s">
        <v>4492</v>
      </c>
      <c r="AC379" s="149" t="s">
        <v>5347</v>
      </c>
      <c r="AD379" s="159">
        <v>0</v>
      </c>
      <c r="AE379" s="185">
        <v>0</v>
      </c>
      <c r="AG379" t="s">
        <v>2543</v>
      </c>
      <c r="AH379" s="46">
        <f t="shared" si="95"/>
        <v>2</v>
      </c>
      <c r="AI379" s="46" t="str">
        <f t="shared" si="96"/>
        <v>-</v>
      </c>
      <c r="AJ379" s="12"/>
      <c r="AK379" s="41" t="str">
        <f t="shared" si="97"/>
        <v>YES</v>
      </c>
      <c r="AL379" s="38">
        <f t="shared" si="98"/>
        <v>2</v>
      </c>
      <c r="AM379" s="26" t="str">
        <f t="shared" si="99"/>
        <v/>
      </c>
      <c r="AN379" s="89" t="str">
        <f t="shared" si="100"/>
        <v/>
      </c>
      <c r="AO379" s="35">
        <f t="shared" si="101"/>
        <v>0</v>
      </c>
      <c r="AP379" s="26" t="str">
        <f t="shared" si="102"/>
        <v>X</v>
      </c>
      <c r="AQ379" s="28">
        <f t="shared" si="112"/>
        <v>1</v>
      </c>
      <c r="AR379" s="25" t="str">
        <f t="shared" si="103"/>
        <v/>
      </c>
      <c r="AS379" s="25" t="str">
        <f t="shared" si="104"/>
        <v/>
      </c>
      <c r="AT379" s="25" t="str">
        <f t="shared" si="105"/>
        <v/>
      </c>
      <c r="AU379" s="25" t="str">
        <f t="shared" si="106"/>
        <v/>
      </c>
      <c r="AV379" s="25">
        <f t="shared" si="107"/>
        <v>2</v>
      </c>
      <c r="AW379" s="65">
        <f t="shared" si="113"/>
        <v>0</v>
      </c>
      <c r="AX379" s="23"/>
      <c r="AY379" s="24">
        <f t="shared" ca="1" si="108"/>
        <v>-433</v>
      </c>
      <c r="AZ379" s="66">
        <f t="shared" ca="1" si="109"/>
        <v>0</v>
      </c>
      <c r="BA379" s="24" t="str">
        <f t="shared" ca="1" si="110"/>
        <v/>
      </c>
      <c r="BB379" s="87" t="str">
        <f t="shared" si="111"/>
        <v/>
      </c>
    </row>
    <row r="380" spans="1:54" ht="15" x14ac:dyDescent="0.2">
      <c r="A380" s="7">
        <v>379</v>
      </c>
      <c r="B380" s="149" t="s">
        <v>4493</v>
      </c>
      <c r="C380" s="149" t="s">
        <v>4494</v>
      </c>
      <c r="D380" s="149" t="s">
        <v>4495</v>
      </c>
      <c r="E380" s="149" t="s">
        <v>325</v>
      </c>
      <c r="F380" s="158">
        <v>45701</v>
      </c>
      <c r="G380" s="149" t="s">
        <v>5347</v>
      </c>
      <c r="H380" s="149" t="s">
        <v>4485</v>
      </c>
      <c r="I380" s="149" t="s">
        <v>207</v>
      </c>
      <c r="J380" s="158">
        <v>45700</v>
      </c>
      <c r="K380" s="158" t="s">
        <v>5347</v>
      </c>
      <c r="L380" s="149" t="s">
        <v>5347</v>
      </c>
      <c r="M380" s="158">
        <v>45702</v>
      </c>
      <c r="N380" s="159">
        <v>0</v>
      </c>
      <c r="O380" s="159">
        <v>0</v>
      </c>
      <c r="P380" s="149" t="s">
        <v>5347</v>
      </c>
      <c r="Q380" s="160">
        <v>5</v>
      </c>
      <c r="R380" s="160">
        <v>5</v>
      </c>
      <c r="S380" s="160">
        <v>5</v>
      </c>
      <c r="T380" s="160">
        <v>0</v>
      </c>
      <c r="U380" s="161">
        <v>0</v>
      </c>
      <c r="V380" s="161">
        <v>0</v>
      </c>
      <c r="W380" s="149" t="s">
        <v>19</v>
      </c>
      <c r="X380" s="149" t="s">
        <v>5348</v>
      </c>
      <c r="Y380" s="149" t="s">
        <v>5347</v>
      </c>
      <c r="Z380" s="149" t="s">
        <v>386</v>
      </c>
      <c r="AA380" s="149" t="s">
        <v>5347</v>
      </c>
      <c r="AB380" s="149" t="s">
        <v>4496</v>
      </c>
      <c r="AC380" s="149" t="s">
        <v>5347</v>
      </c>
      <c r="AD380" s="159">
        <v>0</v>
      </c>
      <c r="AE380" s="185">
        <v>0</v>
      </c>
      <c r="AG380" t="s">
        <v>4336</v>
      </c>
      <c r="AH380" s="46">
        <f t="shared" si="95"/>
        <v>2</v>
      </c>
      <c r="AI380" s="46" t="str">
        <f t="shared" si="96"/>
        <v>-</v>
      </c>
      <c r="AJ380" s="12"/>
      <c r="AK380" s="41" t="str">
        <f t="shared" si="97"/>
        <v>YES</v>
      </c>
      <c r="AL380" s="38">
        <f t="shared" si="98"/>
        <v>5</v>
      </c>
      <c r="AM380" s="26" t="str">
        <f t="shared" si="99"/>
        <v/>
      </c>
      <c r="AN380" s="89" t="str">
        <f t="shared" si="100"/>
        <v/>
      </c>
      <c r="AO380" s="35">
        <f t="shared" si="101"/>
        <v>0</v>
      </c>
      <c r="AP380" s="26" t="str">
        <f t="shared" si="102"/>
        <v>X</v>
      </c>
      <c r="AQ380" s="28">
        <f t="shared" si="112"/>
        <v>1</v>
      </c>
      <c r="AR380" s="25" t="str">
        <f t="shared" si="103"/>
        <v/>
      </c>
      <c r="AS380" s="25" t="str">
        <f t="shared" si="104"/>
        <v/>
      </c>
      <c r="AT380" s="25" t="str">
        <f t="shared" si="105"/>
        <v/>
      </c>
      <c r="AU380" s="25" t="str">
        <f t="shared" si="106"/>
        <v/>
      </c>
      <c r="AV380" s="25">
        <f t="shared" si="107"/>
        <v>2</v>
      </c>
      <c r="AW380" s="65">
        <f t="shared" si="113"/>
        <v>0</v>
      </c>
      <c r="AX380" s="23"/>
      <c r="AY380" s="24">
        <f t="shared" ca="1" si="108"/>
        <v>-433</v>
      </c>
      <c r="AZ380" s="66">
        <f t="shared" ca="1" si="109"/>
        <v>0</v>
      </c>
      <c r="BA380" s="24" t="str">
        <f t="shared" ca="1" si="110"/>
        <v/>
      </c>
      <c r="BB380" s="87" t="str">
        <f t="shared" si="111"/>
        <v/>
      </c>
    </row>
    <row r="381" spans="1:54" ht="15" x14ac:dyDescent="0.2">
      <c r="A381" s="7">
        <v>380</v>
      </c>
      <c r="B381" s="149" t="s">
        <v>788</v>
      </c>
      <c r="C381" s="149" t="s">
        <v>4398</v>
      </c>
      <c r="D381" s="149" t="s">
        <v>4497</v>
      </c>
      <c r="E381" s="149" t="s">
        <v>325</v>
      </c>
      <c r="F381" s="158">
        <v>45701</v>
      </c>
      <c r="G381" s="149" t="s">
        <v>5347</v>
      </c>
      <c r="H381" s="149" t="s">
        <v>4498</v>
      </c>
      <c r="I381" s="149" t="s">
        <v>190</v>
      </c>
      <c r="J381" s="158">
        <v>45701</v>
      </c>
      <c r="K381" s="158" t="s">
        <v>5347</v>
      </c>
      <c r="L381" s="149" t="s">
        <v>5347</v>
      </c>
      <c r="M381" s="158">
        <v>45702</v>
      </c>
      <c r="N381" s="159">
        <v>0</v>
      </c>
      <c r="O381" s="159">
        <v>0</v>
      </c>
      <c r="P381" s="149" t="s">
        <v>5347</v>
      </c>
      <c r="Q381" s="160">
        <v>400</v>
      </c>
      <c r="R381" s="160">
        <v>400</v>
      </c>
      <c r="S381" s="160">
        <v>400</v>
      </c>
      <c r="T381" s="160">
        <v>0</v>
      </c>
      <c r="U381" s="161">
        <v>0</v>
      </c>
      <c r="V381" s="161">
        <v>0</v>
      </c>
      <c r="W381" s="149" t="s">
        <v>19</v>
      </c>
      <c r="X381" s="149" t="s">
        <v>5348</v>
      </c>
      <c r="Y381" s="149" t="s">
        <v>5347</v>
      </c>
      <c r="Z381" s="149" t="s">
        <v>386</v>
      </c>
      <c r="AA381" s="149" t="s">
        <v>5347</v>
      </c>
      <c r="AB381" s="149" t="s">
        <v>4401</v>
      </c>
      <c r="AC381" s="149" t="s">
        <v>5347</v>
      </c>
      <c r="AD381" s="159">
        <v>0</v>
      </c>
      <c r="AE381" s="185">
        <v>0</v>
      </c>
      <c r="AG381" t="s">
        <v>2543</v>
      </c>
      <c r="AH381" s="46">
        <f t="shared" si="95"/>
        <v>1</v>
      </c>
      <c r="AI381" s="46" t="str">
        <f t="shared" si="96"/>
        <v>-</v>
      </c>
      <c r="AJ381" s="12"/>
      <c r="AK381" s="41" t="str">
        <f t="shared" si="97"/>
        <v>YES</v>
      </c>
      <c r="AL381" s="38">
        <f t="shared" si="98"/>
        <v>400</v>
      </c>
      <c r="AM381" s="26" t="str">
        <f t="shared" si="99"/>
        <v/>
      </c>
      <c r="AN381" s="89" t="str">
        <f t="shared" si="100"/>
        <v/>
      </c>
      <c r="AO381" s="35">
        <f t="shared" si="101"/>
        <v>0</v>
      </c>
      <c r="AP381" s="26" t="str">
        <f t="shared" si="102"/>
        <v>X</v>
      </c>
      <c r="AQ381" s="28">
        <f t="shared" si="112"/>
        <v>1</v>
      </c>
      <c r="AR381" s="25" t="str">
        <f t="shared" si="103"/>
        <v/>
      </c>
      <c r="AS381" s="25" t="str">
        <f t="shared" si="104"/>
        <v/>
      </c>
      <c r="AT381" s="25" t="str">
        <f t="shared" si="105"/>
        <v/>
      </c>
      <c r="AU381" s="25" t="str">
        <f t="shared" si="106"/>
        <v/>
      </c>
      <c r="AV381" s="25">
        <f t="shared" si="107"/>
        <v>2</v>
      </c>
      <c r="AW381" s="65">
        <f t="shared" si="113"/>
        <v>0</v>
      </c>
      <c r="AX381" s="23"/>
      <c r="AY381" s="24">
        <f t="shared" ca="1" si="108"/>
        <v>-433</v>
      </c>
      <c r="AZ381" s="66">
        <f t="shared" ca="1" si="109"/>
        <v>0</v>
      </c>
      <c r="BA381" s="24" t="str">
        <f t="shared" ca="1" si="110"/>
        <v/>
      </c>
      <c r="BB381" s="87" t="str">
        <f t="shared" si="111"/>
        <v/>
      </c>
    </row>
    <row r="382" spans="1:54" ht="15" x14ac:dyDescent="0.2">
      <c r="A382" s="7">
        <v>381</v>
      </c>
      <c r="B382" s="149" t="s">
        <v>788</v>
      </c>
      <c r="C382" s="149" t="s">
        <v>4398</v>
      </c>
      <c r="D382" s="149" t="s">
        <v>4499</v>
      </c>
      <c r="E382" s="149" t="s">
        <v>325</v>
      </c>
      <c r="F382" s="158">
        <v>45702</v>
      </c>
      <c r="G382" s="149" t="s">
        <v>5347</v>
      </c>
      <c r="H382" s="149" t="s">
        <v>4500</v>
      </c>
      <c r="I382" s="149" t="s">
        <v>159</v>
      </c>
      <c r="J382" s="158">
        <v>45702</v>
      </c>
      <c r="K382" s="158" t="s">
        <v>5347</v>
      </c>
      <c r="L382" s="149" t="s">
        <v>5347</v>
      </c>
      <c r="M382" s="158">
        <v>45703</v>
      </c>
      <c r="N382" s="159">
        <v>0</v>
      </c>
      <c r="O382" s="159">
        <v>0</v>
      </c>
      <c r="P382" s="149" t="s">
        <v>5347</v>
      </c>
      <c r="Q382" s="160">
        <v>500</v>
      </c>
      <c r="R382" s="160">
        <v>500</v>
      </c>
      <c r="S382" s="160">
        <v>500</v>
      </c>
      <c r="T382" s="160">
        <v>0</v>
      </c>
      <c r="U382" s="161">
        <v>0</v>
      </c>
      <c r="V382" s="161">
        <v>0</v>
      </c>
      <c r="W382" s="149" t="s">
        <v>19</v>
      </c>
      <c r="X382" s="149" t="s">
        <v>5348</v>
      </c>
      <c r="Y382" s="149" t="s">
        <v>5347</v>
      </c>
      <c r="Z382" s="149" t="s">
        <v>386</v>
      </c>
      <c r="AA382" s="149" t="s">
        <v>5347</v>
      </c>
      <c r="AB382" s="149" t="s">
        <v>4401</v>
      </c>
      <c r="AC382" s="149" t="s">
        <v>5347</v>
      </c>
      <c r="AD382" s="159">
        <v>0</v>
      </c>
      <c r="AE382" s="185">
        <v>0</v>
      </c>
      <c r="AG382" t="s">
        <v>2543</v>
      </c>
      <c r="AH382" s="46">
        <f t="shared" si="95"/>
        <v>1</v>
      </c>
      <c r="AI382" s="46" t="str">
        <f t="shared" si="96"/>
        <v>-</v>
      </c>
      <c r="AJ382" s="12"/>
      <c r="AK382" s="41" t="str">
        <f t="shared" si="97"/>
        <v>YES</v>
      </c>
      <c r="AL382" s="38">
        <f t="shared" si="98"/>
        <v>500</v>
      </c>
      <c r="AM382" s="26" t="str">
        <f t="shared" si="99"/>
        <v/>
      </c>
      <c r="AN382" s="89" t="str">
        <f t="shared" si="100"/>
        <v/>
      </c>
      <c r="AO382" s="35">
        <f t="shared" si="101"/>
        <v>0</v>
      </c>
      <c r="AP382" s="26" t="str">
        <f t="shared" si="102"/>
        <v>X</v>
      </c>
      <c r="AQ382" s="28">
        <f t="shared" si="112"/>
        <v>1</v>
      </c>
      <c r="AR382" s="25" t="str">
        <f t="shared" si="103"/>
        <v/>
      </c>
      <c r="AS382" s="25" t="str">
        <f t="shared" si="104"/>
        <v/>
      </c>
      <c r="AT382" s="25" t="str">
        <f t="shared" si="105"/>
        <v/>
      </c>
      <c r="AU382" s="25" t="str">
        <f t="shared" si="106"/>
        <v/>
      </c>
      <c r="AV382" s="25">
        <f t="shared" si="107"/>
        <v>2</v>
      </c>
      <c r="AW382" s="65">
        <f t="shared" si="113"/>
        <v>0</v>
      </c>
      <c r="AX382" s="23"/>
      <c r="AY382" s="24">
        <f t="shared" ca="1" si="108"/>
        <v>-432</v>
      </c>
      <c r="AZ382" s="66">
        <f t="shared" ca="1" si="109"/>
        <v>0</v>
      </c>
      <c r="BA382" s="24" t="str">
        <f t="shared" ca="1" si="110"/>
        <v/>
      </c>
      <c r="BB382" s="87" t="str">
        <f t="shared" si="111"/>
        <v/>
      </c>
    </row>
    <row r="383" spans="1:54" ht="15" x14ac:dyDescent="0.2">
      <c r="A383" s="7">
        <v>382</v>
      </c>
      <c r="B383" s="149" t="s">
        <v>5347</v>
      </c>
      <c r="C383" s="149" t="s">
        <v>3516</v>
      </c>
      <c r="D383" s="149" t="s">
        <v>4501</v>
      </c>
      <c r="E383" s="149" t="s">
        <v>325</v>
      </c>
      <c r="F383" s="158">
        <v>45702</v>
      </c>
      <c r="G383" s="149" t="s">
        <v>5347</v>
      </c>
      <c r="H383" s="149" t="s">
        <v>4502</v>
      </c>
      <c r="I383" s="149" t="s">
        <v>15</v>
      </c>
      <c r="J383" s="158">
        <v>45705</v>
      </c>
      <c r="K383" s="158">
        <v>45709</v>
      </c>
      <c r="L383" s="149" t="s">
        <v>5347</v>
      </c>
      <c r="M383" s="158">
        <v>45737</v>
      </c>
      <c r="N383" s="159">
        <v>0</v>
      </c>
      <c r="O383" s="159">
        <v>0</v>
      </c>
      <c r="P383" s="149" t="s">
        <v>16</v>
      </c>
      <c r="Q383" s="161">
        <v>1</v>
      </c>
      <c r="R383" s="159">
        <v>1</v>
      </c>
      <c r="S383" s="159">
        <v>0</v>
      </c>
      <c r="T383" s="159">
        <v>0</v>
      </c>
      <c r="U383" s="161">
        <v>0</v>
      </c>
      <c r="V383" s="161">
        <v>0</v>
      </c>
      <c r="W383" s="149" t="s">
        <v>19</v>
      </c>
      <c r="X383" s="149" t="s">
        <v>5348</v>
      </c>
      <c r="Y383" s="149" t="s">
        <v>5347</v>
      </c>
      <c r="Z383" s="149" t="s">
        <v>2085</v>
      </c>
      <c r="AA383" s="149" t="s">
        <v>5347</v>
      </c>
      <c r="AB383" s="149" t="s">
        <v>5347</v>
      </c>
      <c r="AC383" s="149" t="s">
        <v>5347</v>
      </c>
      <c r="AD383" s="159">
        <v>0</v>
      </c>
      <c r="AE383" s="185">
        <v>0</v>
      </c>
      <c r="AG383" t="s">
        <v>960</v>
      </c>
      <c r="AH383" s="46">
        <f t="shared" si="95"/>
        <v>32</v>
      </c>
      <c r="AI383" s="46" t="str">
        <f t="shared" si="96"/>
        <v>-</v>
      </c>
      <c r="AJ383" s="12"/>
      <c r="AK383" s="41" t="str">
        <f t="shared" si="97"/>
        <v>YES</v>
      </c>
      <c r="AL383" s="38">
        <f t="shared" si="98"/>
        <v>0</v>
      </c>
      <c r="AM383" s="26" t="str">
        <f t="shared" si="99"/>
        <v/>
      </c>
      <c r="AN383" s="89" t="str">
        <f t="shared" si="100"/>
        <v/>
      </c>
      <c r="AO383" s="35">
        <f t="shared" si="101"/>
        <v>0</v>
      </c>
      <c r="AP383" s="26" t="str">
        <f t="shared" si="102"/>
        <v>X</v>
      </c>
      <c r="AQ383" s="28">
        <f t="shared" si="112"/>
        <v>1</v>
      </c>
      <c r="AR383" s="25" t="str">
        <f t="shared" si="103"/>
        <v/>
      </c>
      <c r="AS383" s="25" t="str">
        <f t="shared" si="104"/>
        <v/>
      </c>
      <c r="AT383" s="25" t="str">
        <f t="shared" si="105"/>
        <v/>
      </c>
      <c r="AU383" s="25" t="str">
        <f t="shared" si="106"/>
        <v/>
      </c>
      <c r="AV383" s="25">
        <f t="shared" si="107"/>
        <v>2</v>
      </c>
      <c r="AW383" s="65">
        <f t="shared" si="113"/>
        <v>0</v>
      </c>
      <c r="AX383" s="23"/>
      <c r="AY383" s="24">
        <f t="shared" ca="1" si="108"/>
        <v>-398</v>
      </c>
      <c r="AZ383" s="66">
        <f t="shared" ca="1" si="109"/>
        <v>0</v>
      </c>
      <c r="BA383" s="24" t="str">
        <f t="shared" ca="1" si="110"/>
        <v/>
      </c>
      <c r="BB383" s="87" t="str">
        <f t="shared" si="111"/>
        <v/>
      </c>
    </row>
    <row r="384" spans="1:54" ht="15" x14ac:dyDescent="0.2">
      <c r="A384" s="7">
        <v>383</v>
      </c>
      <c r="B384" s="149" t="s">
        <v>4176</v>
      </c>
      <c r="C384" s="149" t="s">
        <v>4503</v>
      </c>
      <c r="D384" s="149" t="s">
        <v>4504</v>
      </c>
      <c r="E384" s="149" t="s">
        <v>325</v>
      </c>
      <c r="F384" s="158">
        <v>45702</v>
      </c>
      <c r="G384" s="149" t="s">
        <v>5347</v>
      </c>
      <c r="H384" s="149" t="s">
        <v>4505</v>
      </c>
      <c r="I384" s="149" t="s">
        <v>222</v>
      </c>
      <c r="J384" s="158">
        <v>45698</v>
      </c>
      <c r="K384" s="158" t="s">
        <v>5347</v>
      </c>
      <c r="L384" s="149" t="s">
        <v>5347</v>
      </c>
      <c r="M384" s="158">
        <v>45705</v>
      </c>
      <c r="N384" s="159">
        <v>0</v>
      </c>
      <c r="O384" s="159">
        <v>0</v>
      </c>
      <c r="P384" s="149" t="s">
        <v>5347</v>
      </c>
      <c r="Q384" s="160">
        <v>1</v>
      </c>
      <c r="R384" s="160">
        <v>1</v>
      </c>
      <c r="S384" s="160">
        <v>1</v>
      </c>
      <c r="T384" s="160">
        <v>0</v>
      </c>
      <c r="U384" s="161">
        <v>0</v>
      </c>
      <c r="V384" s="161">
        <v>0</v>
      </c>
      <c r="W384" s="149" t="s">
        <v>19</v>
      </c>
      <c r="X384" s="149" t="s">
        <v>5348</v>
      </c>
      <c r="Y384" s="149" t="s">
        <v>5347</v>
      </c>
      <c r="Z384" s="149" t="s">
        <v>226</v>
      </c>
      <c r="AA384" s="149" t="s">
        <v>5347</v>
      </c>
      <c r="AB384" s="149" t="s">
        <v>4506</v>
      </c>
      <c r="AC384" s="149" t="s">
        <v>5347</v>
      </c>
      <c r="AD384" s="159">
        <v>0</v>
      </c>
      <c r="AE384" s="185">
        <v>0</v>
      </c>
      <c r="AG384" t="s">
        <v>4336</v>
      </c>
      <c r="AH384" s="46">
        <f t="shared" si="95"/>
        <v>7</v>
      </c>
      <c r="AI384" s="46" t="str">
        <f t="shared" si="96"/>
        <v>-</v>
      </c>
      <c r="AJ384" s="12"/>
      <c r="AK384" s="41" t="str">
        <f t="shared" si="97"/>
        <v>YES</v>
      </c>
      <c r="AL384" s="38">
        <f t="shared" si="98"/>
        <v>1</v>
      </c>
      <c r="AM384" s="26" t="str">
        <f t="shared" si="99"/>
        <v/>
      </c>
      <c r="AN384" s="89" t="str">
        <f t="shared" si="100"/>
        <v/>
      </c>
      <c r="AO384" s="35">
        <f t="shared" si="101"/>
        <v>0</v>
      </c>
      <c r="AP384" s="26" t="str">
        <f t="shared" si="102"/>
        <v>X</v>
      </c>
      <c r="AQ384" s="28">
        <f t="shared" si="112"/>
        <v>1</v>
      </c>
      <c r="AR384" s="25" t="str">
        <f t="shared" si="103"/>
        <v/>
      </c>
      <c r="AS384" s="25" t="str">
        <f t="shared" si="104"/>
        <v/>
      </c>
      <c r="AT384" s="25" t="str">
        <f t="shared" si="105"/>
        <v/>
      </c>
      <c r="AU384" s="25" t="str">
        <f t="shared" si="106"/>
        <v/>
      </c>
      <c r="AV384" s="25">
        <f t="shared" si="107"/>
        <v>2</v>
      </c>
      <c r="AW384" s="65">
        <f t="shared" si="113"/>
        <v>0</v>
      </c>
      <c r="AX384" s="23"/>
      <c r="AY384" s="24">
        <f t="shared" ca="1" si="108"/>
        <v>-430</v>
      </c>
      <c r="AZ384" s="66">
        <f t="shared" ca="1" si="109"/>
        <v>0</v>
      </c>
      <c r="BA384" s="24" t="str">
        <f t="shared" ca="1" si="110"/>
        <v/>
      </c>
      <c r="BB384" s="87" t="str">
        <f t="shared" si="111"/>
        <v/>
      </c>
    </row>
    <row r="385" spans="1:54" ht="15" x14ac:dyDescent="0.2">
      <c r="A385" s="7">
        <v>384</v>
      </c>
      <c r="B385" s="149" t="s">
        <v>4507</v>
      </c>
      <c r="C385" s="149" t="s">
        <v>4508</v>
      </c>
      <c r="D385" s="149" t="s">
        <v>4504</v>
      </c>
      <c r="E385" s="149" t="s">
        <v>326</v>
      </c>
      <c r="F385" s="158">
        <v>45702</v>
      </c>
      <c r="G385" s="149" t="s">
        <v>5347</v>
      </c>
      <c r="H385" s="149" t="s">
        <v>4505</v>
      </c>
      <c r="I385" s="149" t="s">
        <v>221</v>
      </c>
      <c r="J385" s="158">
        <v>45698</v>
      </c>
      <c r="K385" s="158" t="s">
        <v>5347</v>
      </c>
      <c r="L385" s="149" t="s">
        <v>5347</v>
      </c>
      <c r="M385" s="158">
        <v>45705</v>
      </c>
      <c r="N385" s="159">
        <v>0</v>
      </c>
      <c r="O385" s="159">
        <v>0</v>
      </c>
      <c r="P385" s="149" t="s">
        <v>5347</v>
      </c>
      <c r="Q385" s="160">
        <v>1</v>
      </c>
      <c r="R385" s="160">
        <v>1</v>
      </c>
      <c r="S385" s="160">
        <v>1</v>
      </c>
      <c r="T385" s="160">
        <v>0</v>
      </c>
      <c r="U385" s="161">
        <v>0</v>
      </c>
      <c r="V385" s="161">
        <v>0</v>
      </c>
      <c r="W385" s="149" t="s">
        <v>19</v>
      </c>
      <c r="X385" s="149" t="s">
        <v>5348</v>
      </c>
      <c r="Y385" s="149" t="s">
        <v>5347</v>
      </c>
      <c r="Z385" s="149" t="s">
        <v>226</v>
      </c>
      <c r="AA385" s="149" t="s">
        <v>5347</v>
      </c>
      <c r="AB385" s="149" t="s">
        <v>4509</v>
      </c>
      <c r="AC385" s="149" t="s">
        <v>5347</v>
      </c>
      <c r="AD385" s="159">
        <v>0</v>
      </c>
      <c r="AE385" s="185">
        <v>0</v>
      </c>
      <c r="AG385" t="s">
        <v>4336</v>
      </c>
      <c r="AH385" s="46">
        <f t="shared" si="95"/>
        <v>7</v>
      </c>
      <c r="AI385" s="46" t="str">
        <f t="shared" si="96"/>
        <v>-</v>
      </c>
      <c r="AJ385" s="12"/>
      <c r="AK385" s="41" t="str">
        <f t="shared" si="97"/>
        <v>YES</v>
      </c>
      <c r="AL385" s="38">
        <f t="shared" si="98"/>
        <v>1</v>
      </c>
      <c r="AM385" s="26" t="str">
        <f t="shared" si="99"/>
        <v/>
      </c>
      <c r="AN385" s="89" t="str">
        <f t="shared" si="100"/>
        <v/>
      </c>
      <c r="AO385" s="35">
        <f t="shared" si="101"/>
        <v>0</v>
      </c>
      <c r="AP385" s="26" t="str">
        <f t="shared" si="102"/>
        <v>X</v>
      </c>
      <c r="AQ385" s="28">
        <f t="shared" si="112"/>
        <v>1</v>
      </c>
      <c r="AR385" s="25" t="str">
        <f t="shared" si="103"/>
        <v/>
      </c>
      <c r="AS385" s="25" t="str">
        <f t="shared" si="104"/>
        <v/>
      </c>
      <c r="AT385" s="25" t="str">
        <f t="shared" si="105"/>
        <v/>
      </c>
      <c r="AU385" s="25" t="str">
        <f t="shared" si="106"/>
        <v/>
      </c>
      <c r="AV385" s="25">
        <f t="shared" si="107"/>
        <v>2</v>
      </c>
      <c r="AW385" s="65">
        <f t="shared" si="113"/>
        <v>0</v>
      </c>
      <c r="AX385" s="23"/>
      <c r="AY385" s="24">
        <f t="shared" ca="1" si="108"/>
        <v>-430</v>
      </c>
      <c r="AZ385" s="66">
        <f t="shared" ca="1" si="109"/>
        <v>0</v>
      </c>
      <c r="BA385" s="24" t="str">
        <f t="shared" ca="1" si="110"/>
        <v/>
      </c>
      <c r="BB385" s="87" t="str">
        <f t="shared" si="111"/>
        <v/>
      </c>
    </row>
    <row r="386" spans="1:54" ht="15" x14ac:dyDescent="0.2">
      <c r="A386" s="7">
        <v>385</v>
      </c>
      <c r="B386" s="149" t="s">
        <v>4176</v>
      </c>
      <c r="C386" s="149" t="s">
        <v>4503</v>
      </c>
      <c r="D386" s="149" t="s">
        <v>4510</v>
      </c>
      <c r="E386" s="149" t="s">
        <v>325</v>
      </c>
      <c r="F386" s="158">
        <v>45702</v>
      </c>
      <c r="G386" s="149" t="s">
        <v>5347</v>
      </c>
      <c r="H386" s="149" t="s">
        <v>4505</v>
      </c>
      <c r="I386" s="149" t="s">
        <v>223</v>
      </c>
      <c r="J386" s="158">
        <v>45698</v>
      </c>
      <c r="K386" s="158" t="s">
        <v>5347</v>
      </c>
      <c r="L386" s="149" t="s">
        <v>5347</v>
      </c>
      <c r="M386" s="158">
        <v>45705</v>
      </c>
      <c r="N386" s="159">
        <v>0</v>
      </c>
      <c r="O386" s="159">
        <v>0</v>
      </c>
      <c r="P386" s="149" t="s">
        <v>5347</v>
      </c>
      <c r="Q386" s="160">
        <v>1</v>
      </c>
      <c r="R386" s="160">
        <v>1</v>
      </c>
      <c r="S386" s="160">
        <v>1</v>
      </c>
      <c r="T386" s="160">
        <v>0</v>
      </c>
      <c r="U386" s="161">
        <v>0</v>
      </c>
      <c r="V386" s="161">
        <v>0</v>
      </c>
      <c r="W386" s="149" t="s">
        <v>19</v>
      </c>
      <c r="X386" s="149" t="s">
        <v>5348</v>
      </c>
      <c r="Y386" s="149" t="s">
        <v>5347</v>
      </c>
      <c r="Z386" s="149" t="s">
        <v>226</v>
      </c>
      <c r="AA386" s="149" t="s">
        <v>5347</v>
      </c>
      <c r="AB386" s="149" t="s">
        <v>4506</v>
      </c>
      <c r="AC386" s="149" t="s">
        <v>5347</v>
      </c>
      <c r="AD386" s="159">
        <v>0</v>
      </c>
      <c r="AE386" s="185">
        <v>0</v>
      </c>
      <c r="AG386" t="s">
        <v>4336</v>
      </c>
      <c r="AH386" s="46">
        <f t="shared" ref="AH386:AH449" si="114">IF(M386=0,"-",M386-J386)</f>
        <v>7</v>
      </c>
      <c r="AI386" s="46" t="str">
        <f t="shared" ref="AI386:AI449" si="115">IF(AND(S386=0,M386&gt;0,L386=0),IF(AH386&gt;=120,"VERY HIGH",IF(AH386&gt;=90,"HIGH",IF(AH386&gt;=60,"MEDIUM",IF(AH386&lt;60,"LOW")))),"-")</f>
        <v>-</v>
      </c>
      <c r="AJ386" s="12"/>
      <c r="AK386" s="41" t="str">
        <f t="shared" ref="AK386:AK449" si="116">IF(AND(W386="X",M386&lt;=$AJ$2),"YES","")</f>
        <v>YES</v>
      </c>
      <c r="AL386" s="38">
        <f t="shared" ref="AL386:AL449" si="117">IF(AND(W386="X",M386&lt;=$AJ$2),S386,"")</f>
        <v>1</v>
      </c>
      <c r="AM386" s="26" t="str">
        <f t="shared" ref="AM386:AM449" si="118">IF(AND(W386="X",M386&gt;$AJ$2),"YES","")</f>
        <v/>
      </c>
      <c r="AN386" s="89" t="str">
        <f t="shared" ref="AN386:AN449" si="119">IF(AND(W386="X",M386&gt;$AJ$2),S386,"")</f>
        <v/>
      </c>
      <c r="AO386" s="35">
        <f t="shared" ref="AO386:AO449" si="120">IF(AND(W386="",M386&gt;0,$AJ$2&gt;M386,L386=""),1,0)</f>
        <v>0</v>
      </c>
      <c r="AP386" s="26" t="str">
        <f t="shared" ref="AP386:AP449" si="121">IF(AND(AK386="YES",W386="X"),"X","")</f>
        <v>X</v>
      </c>
      <c r="AQ386" s="28">
        <f t="shared" si="112"/>
        <v>1</v>
      </c>
      <c r="AR386" s="25" t="str">
        <f t="shared" ref="AR386:AR449" si="122">IF(AND(T386&gt;0,L386=""),H386,"")</f>
        <v/>
      </c>
      <c r="AS386" s="25" t="str">
        <f t="shared" ref="AS386:AS449" si="123">IF(AND(D386&gt;0,H386=0,G386=""),1,"")</f>
        <v/>
      </c>
      <c r="AT386" s="25" t="str">
        <f t="shared" ref="AT386:AT449" si="124">IF(G386="BLOQ",1,"")</f>
        <v/>
      </c>
      <c r="AU386" s="25" t="str">
        <f t="shared" ref="AU386:AU449" si="125">IF(L386="BLOQ",1,"")</f>
        <v/>
      </c>
      <c r="AV386" s="25">
        <f t="shared" ref="AV386:AV449" si="126">MONTH(F386)</f>
        <v>2</v>
      </c>
      <c r="AW386" s="65">
        <f t="shared" si="113"/>
        <v>0</v>
      </c>
      <c r="AX386" s="23"/>
      <c r="AY386" s="24">
        <f t="shared" ref="AY386:AY449" ca="1" si="127">IF(M386=0,"",M386-$AX$2)</f>
        <v>-430</v>
      </c>
      <c r="AZ386" s="66">
        <f t="shared" ref="AZ386:AZ449" ca="1" si="128">IF(AND(W386="",AY386&gt;0,AY386&lt;15),1,0)</f>
        <v>0</v>
      </c>
      <c r="BA386" s="24" t="str">
        <f t="shared" ref="BA386:BA449" ca="1" si="129">IF(AND(W386="",AY386&gt;0,AY386&lt;15),T386,"")</f>
        <v/>
      </c>
      <c r="BB386" s="87" t="str">
        <f t="shared" ref="BB386:BB449" si="130">IF(R386&lt;Q386,"X","")</f>
        <v/>
      </c>
    </row>
    <row r="387" spans="1:54" ht="15" x14ac:dyDescent="0.2">
      <c r="A387" s="7">
        <v>386</v>
      </c>
      <c r="B387" s="149" t="s">
        <v>5347</v>
      </c>
      <c r="C387" s="149" t="s">
        <v>4174</v>
      </c>
      <c r="D387" s="149" t="s">
        <v>4511</v>
      </c>
      <c r="E387" s="149" t="s">
        <v>325</v>
      </c>
      <c r="F387" s="158">
        <v>45705</v>
      </c>
      <c r="G387" s="149" t="s">
        <v>5347</v>
      </c>
      <c r="H387" s="149" t="s">
        <v>4512</v>
      </c>
      <c r="I387" s="149" t="s">
        <v>15</v>
      </c>
      <c r="J387" s="158">
        <v>45705</v>
      </c>
      <c r="K387" s="158">
        <v>45707</v>
      </c>
      <c r="L387" s="149" t="s">
        <v>5347</v>
      </c>
      <c r="M387" s="158">
        <v>45728</v>
      </c>
      <c r="N387" s="159">
        <v>0</v>
      </c>
      <c r="O387" s="159">
        <v>0</v>
      </c>
      <c r="P387" s="149" t="s">
        <v>16</v>
      </c>
      <c r="Q387" s="161">
        <v>1</v>
      </c>
      <c r="R387" s="159">
        <v>1</v>
      </c>
      <c r="S387" s="159">
        <v>0</v>
      </c>
      <c r="T387" s="159">
        <v>0</v>
      </c>
      <c r="U387" s="161">
        <v>0</v>
      </c>
      <c r="V387" s="161">
        <v>0</v>
      </c>
      <c r="W387" s="149" t="s">
        <v>19</v>
      </c>
      <c r="X387" s="149" t="s">
        <v>5348</v>
      </c>
      <c r="Y387" s="149" t="s">
        <v>5347</v>
      </c>
      <c r="Z387" s="149" t="s">
        <v>721</v>
      </c>
      <c r="AA387" s="149" t="s">
        <v>5347</v>
      </c>
      <c r="AB387" s="149" t="s">
        <v>5347</v>
      </c>
      <c r="AC387" s="149" t="s">
        <v>5347</v>
      </c>
      <c r="AD387" s="159">
        <v>0</v>
      </c>
      <c r="AE387" s="185">
        <v>0</v>
      </c>
      <c r="AG387" t="s">
        <v>2999</v>
      </c>
      <c r="AH387" s="46">
        <f t="shared" si="114"/>
        <v>23</v>
      </c>
      <c r="AI387" s="46" t="str">
        <f t="shared" si="115"/>
        <v>-</v>
      </c>
      <c r="AJ387" s="12"/>
      <c r="AK387" s="41" t="str">
        <f t="shared" si="116"/>
        <v>YES</v>
      </c>
      <c r="AL387" s="38">
        <f t="shared" si="117"/>
        <v>0</v>
      </c>
      <c r="AM387" s="26" t="str">
        <f t="shared" si="118"/>
        <v/>
      </c>
      <c r="AN387" s="89" t="str">
        <f t="shared" si="119"/>
        <v/>
      </c>
      <c r="AO387" s="35">
        <f t="shared" si="120"/>
        <v>0</v>
      </c>
      <c r="AP387" s="26" t="str">
        <f t="shared" si="121"/>
        <v>X</v>
      </c>
      <c r="AQ387" s="28">
        <f t="shared" ref="AQ387:AQ450" si="131">IF(AP387="X",100%,0%)</f>
        <v>1</v>
      </c>
      <c r="AR387" s="25" t="str">
        <f t="shared" si="122"/>
        <v/>
      </c>
      <c r="AS387" s="25" t="str">
        <f t="shared" si="123"/>
        <v/>
      </c>
      <c r="AT387" s="25" t="str">
        <f t="shared" si="124"/>
        <v/>
      </c>
      <c r="AU387" s="25" t="str">
        <f t="shared" si="125"/>
        <v/>
      </c>
      <c r="AV387" s="25">
        <f t="shared" si="126"/>
        <v>2</v>
      </c>
      <c r="AW387" s="65">
        <f t="shared" ref="AW387:AW450" si="132">IF(AP387="",100%,0%)</f>
        <v>0</v>
      </c>
      <c r="AX387" s="23"/>
      <c r="AY387" s="24">
        <f t="shared" ca="1" si="127"/>
        <v>-407</v>
      </c>
      <c r="AZ387" s="66">
        <f t="shared" ca="1" si="128"/>
        <v>0</v>
      </c>
      <c r="BA387" s="24" t="str">
        <f t="shared" ca="1" si="129"/>
        <v/>
      </c>
      <c r="BB387" s="87" t="str">
        <f t="shared" si="130"/>
        <v/>
      </c>
    </row>
    <row r="388" spans="1:54" ht="15" x14ac:dyDescent="0.2">
      <c r="A388" s="7">
        <v>387</v>
      </c>
      <c r="B388" s="149" t="s">
        <v>4028</v>
      </c>
      <c r="C388" s="149" t="s">
        <v>4029</v>
      </c>
      <c r="D388" s="149" t="s">
        <v>4513</v>
      </c>
      <c r="E388" s="149" t="s">
        <v>325</v>
      </c>
      <c r="F388" s="158">
        <v>45706</v>
      </c>
      <c r="G388" s="149" t="s">
        <v>5347</v>
      </c>
      <c r="H388" s="149" t="s">
        <v>4519</v>
      </c>
      <c r="I388" s="149" t="s">
        <v>18</v>
      </c>
      <c r="J388" s="158">
        <v>45713</v>
      </c>
      <c r="K388" s="158">
        <v>45713</v>
      </c>
      <c r="L388" s="149" t="s">
        <v>5347</v>
      </c>
      <c r="M388" s="158">
        <v>45727</v>
      </c>
      <c r="N388" s="159">
        <v>30</v>
      </c>
      <c r="O388" s="159">
        <v>8</v>
      </c>
      <c r="P388" s="149" t="s">
        <v>16</v>
      </c>
      <c r="Q388" s="160">
        <v>1</v>
      </c>
      <c r="R388" s="160">
        <v>1</v>
      </c>
      <c r="S388" s="160">
        <v>1</v>
      </c>
      <c r="T388" s="160">
        <v>0</v>
      </c>
      <c r="U388" s="161">
        <v>0</v>
      </c>
      <c r="V388" s="161">
        <v>0</v>
      </c>
      <c r="W388" s="149" t="s">
        <v>19</v>
      </c>
      <c r="X388" s="149" t="s">
        <v>5348</v>
      </c>
      <c r="Y388" s="149" t="s">
        <v>5347</v>
      </c>
      <c r="Z388" s="149" t="s">
        <v>47</v>
      </c>
      <c r="AA388" s="149" t="s">
        <v>748</v>
      </c>
      <c r="AB388" s="149" t="s">
        <v>4028</v>
      </c>
      <c r="AC388" s="149" t="s">
        <v>5347</v>
      </c>
      <c r="AD388" s="159">
        <v>0</v>
      </c>
      <c r="AE388" s="185">
        <v>0</v>
      </c>
      <c r="AG388" t="s">
        <v>2999</v>
      </c>
      <c r="AH388" s="46">
        <f t="shared" si="114"/>
        <v>14</v>
      </c>
      <c r="AI388" s="46" t="str">
        <f t="shared" si="115"/>
        <v>-</v>
      </c>
      <c r="AJ388" s="12"/>
      <c r="AK388" s="41" t="str">
        <f t="shared" si="116"/>
        <v>YES</v>
      </c>
      <c r="AL388" s="38">
        <f t="shared" si="117"/>
        <v>1</v>
      </c>
      <c r="AM388" s="26" t="str">
        <f t="shared" si="118"/>
        <v/>
      </c>
      <c r="AN388" s="89" t="str">
        <f t="shared" si="119"/>
        <v/>
      </c>
      <c r="AO388" s="35">
        <f t="shared" si="120"/>
        <v>0</v>
      </c>
      <c r="AP388" s="26" t="str">
        <f t="shared" si="121"/>
        <v>X</v>
      </c>
      <c r="AQ388" s="28">
        <f t="shared" si="131"/>
        <v>1</v>
      </c>
      <c r="AR388" s="25" t="str">
        <f t="shared" si="122"/>
        <v/>
      </c>
      <c r="AS388" s="25" t="str">
        <f t="shared" si="123"/>
        <v/>
      </c>
      <c r="AT388" s="25" t="str">
        <f t="shared" si="124"/>
        <v/>
      </c>
      <c r="AU388" s="25" t="str">
        <f t="shared" si="125"/>
        <v/>
      </c>
      <c r="AV388" s="25">
        <f t="shared" si="126"/>
        <v>2</v>
      </c>
      <c r="AW388" s="65">
        <f t="shared" si="132"/>
        <v>0</v>
      </c>
      <c r="AX388" s="23"/>
      <c r="AY388" s="24">
        <f t="shared" ca="1" si="127"/>
        <v>-408</v>
      </c>
      <c r="AZ388" s="66">
        <f t="shared" ca="1" si="128"/>
        <v>0</v>
      </c>
      <c r="BA388" s="24" t="str">
        <f t="shared" ca="1" si="129"/>
        <v/>
      </c>
      <c r="BB388" s="87" t="str">
        <f t="shared" si="130"/>
        <v/>
      </c>
    </row>
    <row r="389" spans="1:54" ht="15" x14ac:dyDescent="0.2">
      <c r="A389" s="7">
        <v>388</v>
      </c>
      <c r="B389" s="149" t="s">
        <v>4028</v>
      </c>
      <c r="C389" s="149" t="s">
        <v>4029</v>
      </c>
      <c r="D389" s="149" t="s">
        <v>4514</v>
      </c>
      <c r="E389" s="149" t="s">
        <v>325</v>
      </c>
      <c r="F389" s="158">
        <v>45707</v>
      </c>
      <c r="G389" s="149" t="s">
        <v>5347</v>
      </c>
      <c r="H389" s="149" t="s">
        <v>4520</v>
      </c>
      <c r="I389" s="149" t="s">
        <v>15</v>
      </c>
      <c r="J389" s="158">
        <v>45713</v>
      </c>
      <c r="K389" s="158">
        <v>45713</v>
      </c>
      <c r="L389" s="149" t="s">
        <v>5347</v>
      </c>
      <c r="M389" s="158">
        <v>45727</v>
      </c>
      <c r="N389" s="159">
        <v>30</v>
      </c>
      <c r="O389" s="159">
        <v>8</v>
      </c>
      <c r="P389" s="149" t="s">
        <v>16</v>
      </c>
      <c r="Q389" s="160">
        <v>1</v>
      </c>
      <c r="R389" s="160">
        <v>1</v>
      </c>
      <c r="S389" s="160">
        <v>1</v>
      </c>
      <c r="T389" s="160">
        <v>0</v>
      </c>
      <c r="U389" s="161">
        <v>0</v>
      </c>
      <c r="V389" s="161">
        <v>0</v>
      </c>
      <c r="W389" s="149" t="s">
        <v>19</v>
      </c>
      <c r="X389" s="149" t="s">
        <v>5348</v>
      </c>
      <c r="Y389" s="149" t="s">
        <v>5347</v>
      </c>
      <c r="Z389" s="149" t="s">
        <v>4085</v>
      </c>
      <c r="AA389" s="149" t="s">
        <v>748</v>
      </c>
      <c r="AB389" s="149" t="s">
        <v>4028</v>
      </c>
      <c r="AC389" s="149" t="s">
        <v>5347</v>
      </c>
      <c r="AD389" s="159">
        <v>0</v>
      </c>
      <c r="AE389" s="185">
        <v>0</v>
      </c>
      <c r="AG389" t="s">
        <v>2999</v>
      </c>
      <c r="AH389" s="46">
        <f t="shared" si="114"/>
        <v>14</v>
      </c>
      <c r="AI389" s="46" t="str">
        <f t="shared" si="115"/>
        <v>-</v>
      </c>
      <c r="AJ389" s="12"/>
      <c r="AK389" s="41" t="str">
        <f t="shared" si="116"/>
        <v>YES</v>
      </c>
      <c r="AL389" s="38">
        <f t="shared" si="117"/>
        <v>1</v>
      </c>
      <c r="AM389" s="26" t="str">
        <f t="shared" si="118"/>
        <v/>
      </c>
      <c r="AN389" s="89" t="str">
        <f t="shared" si="119"/>
        <v/>
      </c>
      <c r="AO389" s="35">
        <f t="shared" si="120"/>
        <v>0</v>
      </c>
      <c r="AP389" s="26" t="str">
        <f t="shared" si="121"/>
        <v>X</v>
      </c>
      <c r="AQ389" s="28">
        <f t="shared" si="131"/>
        <v>1</v>
      </c>
      <c r="AR389" s="25" t="str">
        <f t="shared" si="122"/>
        <v/>
      </c>
      <c r="AS389" s="25" t="str">
        <f t="shared" si="123"/>
        <v/>
      </c>
      <c r="AT389" s="25" t="str">
        <f t="shared" si="124"/>
        <v/>
      </c>
      <c r="AU389" s="25" t="str">
        <f t="shared" si="125"/>
        <v/>
      </c>
      <c r="AV389" s="25">
        <f t="shared" si="126"/>
        <v>2</v>
      </c>
      <c r="AW389" s="65">
        <f t="shared" si="132"/>
        <v>0</v>
      </c>
      <c r="AX389" s="23"/>
      <c r="AY389" s="24">
        <f t="shared" ca="1" si="127"/>
        <v>-408</v>
      </c>
      <c r="AZ389" s="66">
        <f t="shared" ca="1" si="128"/>
        <v>0</v>
      </c>
      <c r="BA389" s="24" t="str">
        <f t="shared" ca="1" si="129"/>
        <v/>
      </c>
      <c r="BB389" s="87" t="str">
        <f t="shared" si="130"/>
        <v/>
      </c>
    </row>
    <row r="390" spans="1:54" ht="15" x14ac:dyDescent="0.2">
      <c r="A390" s="7">
        <v>389</v>
      </c>
      <c r="B390" s="149" t="s">
        <v>4350</v>
      </c>
      <c r="C390" s="149" t="s">
        <v>4351</v>
      </c>
      <c r="D390" s="149" t="s">
        <v>4515</v>
      </c>
      <c r="E390" s="149" t="s">
        <v>325</v>
      </c>
      <c r="F390" s="158">
        <v>45707</v>
      </c>
      <c r="G390" s="149" t="s">
        <v>5347</v>
      </c>
      <c r="H390" s="149" t="s">
        <v>4516</v>
      </c>
      <c r="I390" s="149" t="s">
        <v>15</v>
      </c>
      <c r="J390" s="158">
        <v>45707</v>
      </c>
      <c r="K390" s="158" t="s">
        <v>5347</v>
      </c>
      <c r="L390" s="149" t="s">
        <v>5347</v>
      </c>
      <c r="M390" s="158">
        <v>45707</v>
      </c>
      <c r="N390" s="159">
        <v>40</v>
      </c>
      <c r="O390" s="159">
        <v>8</v>
      </c>
      <c r="P390" s="149" t="s">
        <v>5347</v>
      </c>
      <c r="Q390" s="160">
        <v>1</v>
      </c>
      <c r="R390" s="160">
        <v>1</v>
      </c>
      <c r="S390" s="160">
        <v>1</v>
      </c>
      <c r="T390" s="160">
        <v>0</v>
      </c>
      <c r="U390" s="161">
        <v>0</v>
      </c>
      <c r="V390" s="161">
        <v>0</v>
      </c>
      <c r="W390" s="149" t="s">
        <v>19</v>
      </c>
      <c r="X390" s="149" t="s">
        <v>5348</v>
      </c>
      <c r="Y390" s="149" t="s">
        <v>5347</v>
      </c>
      <c r="Z390" s="149" t="s">
        <v>4354</v>
      </c>
      <c r="AA390" s="149" t="s">
        <v>148</v>
      </c>
      <c r="AB390" s="149" t="s">
        <v>4350</v>
      </c>
      <c r="AC390" s="149" t="s">
        <v>5347</v>
      </c>
      <c r="AD390" s="159">
        <v>0</v>
      </c>
      <c r="AE390" s="185">
        <v>0</v>
      </c>
      <c r="AG390" t="s">
        <v>2999</v>
      </c>
      <c r="AH390" s="46">
        <f t="shared" si="114"/>
        <v>0</v>
      </c>
      <c r="AI390" s="46" t="str">
        <f t="shared" si="115"/>
        <v>-</v>
      </c>
      <c r="AJ390" s="12"/>
      <c r="AK390" s="41" t="str">
        <f t="shared" si="116"/>
        <v>YES</v>
      </c>
      <c r="AL390" s="38">
        <f t="shared" si="117"/>
        <v>1</v>
      </c>
      <c r="AM390" s="26" t="str">
        <f t="shared" si="118"/>
        <v/>
      </c>
      <c r="AN390" s="89" t="str">
        <f t="shared" si="119"/>
        <v/>
      </c>
      <c r="AO390" s="35">
        <f t="shared" si="120"/>
        <v>0</v>
      </c>
      <c r="AP390" s="26" t="str">
        <f t="shared" si="121"/>
        <v>X</v>
      </c>
      <c r="AQ390" s="28">
        <f t="shared" si="131"/>
        <v>1</v>
      </c>
      <c r="AR390" s="25" t="str">
        <f t="shared" si="122"/>
        <v/>
      </c>
      <c r="AS390" s="25" t="str">
        <f t="shared" si="123"/>
        <v/>
      </c>
      <c r="AT390" s="25" t="str">
        <f t="shared" si="124"/>
        <v/>
      </c>
      <c r="AU390" s="25" t="str">
        <f t="shared" si="125"/>
        <v/>
      </c>
      <c r="AV390" s="25">
        <f t="shared" si="126"/>
        <v>2</v>
      </c>
      <c r="AW390" s="65">
        <f t="shared" si="132"/>
        <v>0</v>
      </c>
      <c r="AX390" s="23"/>
      <c r="AY390" s="24">
        <f t="shared" ca="1" si="127"/>
        <v>-428</v>
      </c>
      <c r="AZ390" s="66">
        <f t="shared" ca="1" si="128"/>
        <v>0</v>
      </c>
      <c r="BA390" s="24" t="str">
        <f t="shared" ca="1" si="129"/>
        <v/>
      </c>
      <c r="BB390" s="87" t="str">
        <f t="shared" si="130"/>
        <v/>
      </c>
    </row>
    <row r="391" spans="1:54" ht="15" x14ac:dyDescent="0.2">
      <c r="A391" s="7">
        <v>390</v>
      </c>
      <c r="B391" s="149" t="s">
        <v>4521</v>
      </c>
      <c r="C391" s="149" t="s">
        <v>4522</v>
      </c>
      <c r="D391" s="149" t="s">
        <v>4523</v>
      </c>
      <c r="E391" s="149" t="s">
        <v>325</v>
      </c>
      <c r="F391" s="158">
        <v>45712</v>
      </c>
      <c r="G391" s="149" t="s">
        <v>5347</v>
      </c>
      <c r="H391" s="149" t="s">
        <v>4524</v>
      </c>
      <c r="I391" s="149" t="s">
        <v>149</v>
      </c>
      <c r="J391" s="158">
        <v>45712</v>
      </c>
      <c r="K391" s="158" t="s">
        <v>5347</v>
      </c>
      <c r="L391" s="149" t="s">
        <v>5347</v>
      </c>
      <c r="M391" s="158">
        <v>45713</v>
      </c>
      <c r="N391" s="159">
        <v>0</v>
      </c>
      <c r="O391" s="159">
        <v>0</v>
      </c>
      <c r="P391" s="149" t="s">
        <v>5347</v>
      </c>
      <c r="Q391" s="160">
        <v>1</v>
      </c>
      <c r="R391" s="160">
        <v>1</v>
      </c>
      <c r="S391" s="160">
        <v>1</v>
      </c>
      <c r="T391" s="160">
        <v>0</v>
      </c>
      <c r="U391" s="161">
        <v>0</v>
      </c>
      <c r="V391" s="161">
        <v>0</v>
      </c>
      <c r="W391" s="149" t="s">
        <v>19</v>
      </c>
      <c r="X391" s="149" t="s">
        <v>5348</v>
      </c>
      <c r="Y391" s="149" t="s">
        <v>5347</v>
      </c>
      <c r="Z391" s="149" t="s">
        <v>386</v>
      </c>
      <c r="AA391" s="149" t="s">
        <v>5347</v>
      </c>
      <c r="AB391" s="149" t="s">
        <v>4525</v>
      </c>
      <c r="AC391" s="149" t="s">
        <v>5347</v>
      </c>
      <c r="AD391" s="159">
        <v>0</v>
      </c>
      <c r="AE391" s="185">
        <v>0</v>
      </c>
      <c r="AG391" t="s">
        <v>960</v>
      </c>
      <c r="AH391" s="46">
        <f t="shared" si="114"/>
        <v>1</v>
      </c>
      <c r="AI391" s="46" t="str">
        <f t="shared" si="115"/>
        <v>-</v>
      </c>
      <c r="AJ391" s="12"/>
      <c r="AK391" s="41" t="str">
        <f t="shared" si="116"/>
        <v>YES</v>
      </c>
      <c r="AL391" s="38">
        <f t="shared" si="117"/>
        <v>1</v>
      </c>
      <c r="AM391" s="26" t="str">
        <f t="shared" si="118"/>
        <v/>
      </c>
      <c r="AN391" s="89" t="str">
        <f t="shared" si="119"/>
        <v/>
      </c>
      <c r="AO391" s="35">
        <f t="shared" si="120"/>
        <v>0</v>
      </c>
      <c r="AP391" s="26" t="str">
        <f t="shared" si="121"/>
        <v>X</v>
      </c>
      <c r="AQ391" s="28">
        <f t="shared" si="131"/>
        <v>1</v>
      </c>
      <c r="AR391" s="25" t="str">
        <f t="shared" si="122"/>
        <v/>
      </c>
      <c r="AS391" s="25" t="str">
        <f t="shared" si="123"/>
        <v/>
      </c>
      <c r="AT391" s="25" t="str">
        <f t="shared" si="124"/>
        <v/>
      </c>
      <c r="AU391" s="25" t="str">
        <f t="shared" si="125"/>
        <v/>
      </c>
      <c r="AV391" s="25">
        <f t="shared" si="126"/>
        <v>2</v>
      </c>
      <c r="AW391" s="65">
        <f t="shared" si="132"/>
        <v>0</v>
      </c>
      <c r="AX391" s="23"/>
      <c r="AY391" s="24">
        <f t="shared" ca="1" si="127"/>
        <v>-422</v>
      </c>
      <c r="AZ391" s="66">
        <f t="shared" ca="1" si="128"/>
        <v>0</v>
      </c>
      <c r="BA391" s="24" t="str">
        <f t="shared" ca="1" si="129"/>
        <v/>
      </c>
      <c r="BB391" s="87" t="str">
        <f t="shared" si="130"/>
        <v/>
      </c>
    </row>
    <row r="392" spans="1:54" ht="15" x14ac:dyDescent="0.2">
      <c r="A392" s="7">
        <v>391</v>
      </c>
      <c r="B392" s="149" t="s">
        <v>3225</v>
      </c>
      <c r="C392" s="149" t="s">
        <v>3226</v>
      </c>
      <c r="D392" s="149" t="s">
        <v>4526</v>
      </c>
      <c r="E392" s="149" t="s">
        <v>325</v>
      </c>
      <c r="F392" s="158">
        <v>45712</v>
      </c>
      <c r="G392" s="149" t="s">
        <v>5347</v>
      </c>
      <c r="H392" s="149" t="s">
        <v>4557</v>
      </c>
      <c r="I392" s="149" t="s">
        <v>18</v>
      </c>
      <c r="J392" s="158">
        <v>45716</v>
      </c>
      <c r="K392" s="158">
        <v>45719</v>
      </c>
      <c r="L392" s="149" t="s">
        <v>5347</v>
      </c>
      <c r="M392" s="158">
        <v>45730</v>
      </c>
      <c r="N392" s="159">
        <v>30</v>
      </c>
      <c r="O392" s="159">
        <v>8</v>
      </c>
      <c r="P392" s="149" t="s">
        <v>16</v>
      </c>
      <c r="Q392" s="160">
        <v>1</v>
      </c>
      <c r="R392" s="160">
        <v>1</v>
      </c>
      <c r="S392" s="160">
        <v>1</v>
      </c>
      <c r="T392" s="160">
        <v>0</v>
      </c>
      <c r="U392" s="161">
        <v>0</v>
      </c>
      <c r="V392" s="161">
        <v>0</v>
      </c>
      <c r="W392" s="149" t="s">
        <v>19</v>
      </c>
      <c r="X392" s="149" t="s">
        <v>5348</v>
      </c>
      <c r="Y392" s="149" t="s">
        <v>5347</v>
      </c>
      <c r="Z392" s="149" t="s">
        <v>3779</v>
      </c>
      <c r="AA392" s="149" t="s">
        <v>748</v>
      </c>
      <c r="AB392" s="149" t="s">
        <v>3225</v>
      </c>
      <c r="AC392" s="149" t="s">
        <v>5347</v>
      </c>
      <c r="AD392" s="159">
        <v>0</v>
      </c>
      <c r="AE392" s="185">
        <v>0</v>
      </c>
      <c r="AG392" t="s">
        <v>962</v>
      </c>
      <c r="AH392" s="46">
        <f t="shared" si="114"/>
        <v>14</v>
      </c>
      <c r="AI392" s="46" t="str">
        <f t="shared" si="115"/>
        <v>-</v>
      </c>
      <c r="AJ392" s="12"/>
      <c r="AK392" s="41" t="str">
        <f t="shared" si="116"/>
        <v>YES</v>
      </c>
      <c r="AL392" s="38">
        <f t="shared" si="117"/>
        <v>1</v>
      </c>
      <c r="AM392" s="26" t="str">
        <f t="shared" si="118"/>
        <v/>
      </c>
      <c r="AN392" s="89" t="str">
        <f t="shared" si="119"/>
        <v/>
      </c>
      <c r="AO392" s="35">
        <f t="shared" si="120"/>
        <v>0</v>
      </c>
      <c r="AP392" s="26" t="str">
        <f t="shared" si="121"/>
        <v>X</v>
      </c>
      <c r="AQ392" s="28">
        <f t="shared" si="131"/>
        <v>1</v>
      </c>
      <c r="AR392" s="25" t="str">
        <f t="shared" si="122"/>
        <v/>
      </c>
      <c r="AS392" s="25" t="str">
        <f t="shared" si="123"/>
        <v/>
      </c>
      <c r="AT392" s="25" t="str">
        <f t="shared" si="124"/>
        <v/>
      </c>
      <c r="AU392" s="25" t="str">
        <f t="shared" si="125"/>
        <v/>
      </c>
      <c r="AV392" s="25">
        <f t="shared" si="126"/>
        <v>2</v>
      </c>
      <c r="AW392" s="65">
        <f t="shared" si="132"/>
        <v>0</v>
      </c>
      <c r="AX392" s="23"/>
      <c r="AY392" s="24">
        <f t="shared" ca="1" si="127"/>
        <v>-405</v>
      </c>
      <c r="AZ392" s="66">
        <f t="shared" ca="1" si="128"/>
        <v>0</v>
      </c>
      <c r="BA392" s="24" t="str">
        <f t="shared" ca="1" si="129"/>
        <v/>
      </c>
      <c r="BB392" s="87" t="str">
        <f t="shared" si="130"/>
        <v/>
      </c>
    </row>
    <row r="393" spans="1:54" ht="15" x14ac:dyDescent="0.2">
      <c r="A393" s="7">
        <v>392</v>
      </c>
      <c r="B393" s="149" t="s">
        <v>3225</v>
      </c>
      <c r="C393" s="149" t="s">
        <v>3226</v>
      </c>
      <c r="D393" s="149" t="s">
        <v>4527</v>
      </c>
      <c r="E393" s="149" t="s">
        <v>325</v>
      </c>
      <c r="F393" s="158">
        <v>45712</v>
      </c>
      <c r="G393" s="149" t="s">
        <v>5347</v>
      </c>
      <c r="H393" s="149" t="s">
        <v>4558</v>
      </c>
      <c r="I393" s="149" t="s">
        <v>15</v>
      </c>
      <c r="J393" s="158">
        <v>45716</v>
      </c>
      <c r="K393" s="158">
        <v>45719</v>
      </c>
      <c r="L393" s="149" t="s">
        <v>5347</v>
      </c>
      <c r="M393" s="158">
        <v>45730</v>
      </c>
      <c r="N393" s="159">
        <v>30</v>
      </c>
      <c r="O393" s="159">
        <v>8</v>
      </c>
      <c r="P393" s="149" t="s">
        <v>16</v>
      </c>
      <c r="Q393" s="160">
        <v>1</v>
      </c>
      <c r="R393" s="160">
        <v>1</v>
      </c>
      <c r="S393" s="160">
        <v>1</v>
      </c>
      <c r="T393" s="160">
        <v>0</v>
      </c>
      <c r="U393" s="161">
        <v>0</v>
      </c>
      <c r="V393" s="161">
        <v>0</v>
      </c>
      <c r="W393" s="149" t="s">
        <v>19</v>
      </c>
      <c r="X393" s="149" t="s">
        <v>5348</v>
      </c>
      <c r="Y393" s="149" t="s">
        <v>5347</v>
      </c>
      <c r="Z393" s="149" t="s">
        <v>3779</v>
      </c>
      <c r="AA393" s="149" t="s">
        <v>748</v>
      </c>
      <c r="AB393" s="149" t="s">
        <v>3225</v>
      </c>
      <c r="AC393" s="149" t="s">
        <v>5347</v>
      </c>
      <c r="AD393" s="159">
        <v>0</v>
      </c>
      <c r="AE393" s="185">
        <v>0</v>
      </c>
      <c r="AG393" t="s">
        <v>962</v>
      </c>
      <c r="AH393" s="46">
        <f t="shared" si="114"/>
        <v>14</v>
      </c>
      <c r="AI393" s="46" t="str">
        <f t="shared" si="115"/>
        <v>-</v>
      </c>
      <c r="AJ393" s="12"/>
      <c r="AK393" s="41" t="str">
        <f t="shared" si="116"/>
        <v>YES</v>
      </c>
      <c r="AL393" s="38">
        <f t="shared" si="117"/>
        <v>1</v>
      </c>
      <c r="AM393" s="26" t="str">
        <f t="shared" si="118"/>
        <v/>
      </c>
      <c r="AN393" s="89" t="str">
        <f t="shared" si="119"/>
        <v/>
      </c>
      <c r="AO393" s="35">
        <f t="shared" si="120"/>
        <v>0</v>
      </c>
      <c r="AP393" s="26" t="str">
        <f t="shared" si="121"/>
        <v>X</v>
      </c>
      <c r="AQ393" s="28">
        <f t="shared" si="131"/>
        <v>1</v>
      </c>
      <c r="AR393" s="25" t="str">
        <f t="shared" si="122"/>
        <v/>
      </c>
      <c r="AS393" s="25" t="str">
        <f t="shared" si="123"/>
        <v/>
      </c>
      <c r="AT393" s="25" t="str">
        <f t="shared" si="124"/>
        <v/>
      </c>
      <c r="AU393" s="25" t="str">
        <f t="shared" si="125"/>
        <v/>
      </c>
      <c r="AV393" s="25">
        <f t="shared" si="126"/>
        <v>2</v>
      </c>
      <c r="AW393" s="65">
        <f t="shared" si="132"/>
        <v>0</v>
      </c>
      <c r="AX393" s="23"/>
      <c r="AY393" s="24">
        <f t="shared" ca="1" si="127"/>
        <v>-405</v>
      </c>
      <c r="AZ393" s="66">
        <f t="shared" ca="1" si="128"/>
        <v>0</v>
      </c>
      <c r="BA393" s="24" t="str">
        <f t="shared" ca="1" si="129"/>
        <v/>
      </c>
      <c r="BB393" s="87" t="str">
        <f t="shared" si="130"/>
        <v/>
      </c>
    </row>
    <row r="394" spans="1:54" ht="15" x14ac:dyDescent="0.2">
      <c r="A394" s="7">
        <v>393</v>
      </c>
      <c r="B394" s="149" t="s">
        <v>3225</v>
      </c>
      <c r="C394" s="149" t="s">
        <v>3226</v>
      </c>
      <c r="D394" s="149" t="s">
        <v>4528</v>
      </c>
      <c r="E394" s="149" t="s">
        <v>325</v>
      </c>
      <c r="F394" s="158">
        <v>45712</v>
      </c>
      <c r="G394" s="149" t="s">
        <v>5347</v>
      </c>
      <c r="H394" s="149" t="s">
        <v>4559</v>
      </c>
      <c r="I394" s="149" t="s">
        <v>15</v>
      </c>
      <c r="J394" s="158">
        <v>45716</v>
      </c>
      <c r="K394" s="158">
        <v>45719</v>
      </c>
      <c r="L394" s="149" t="s">
        <v>5347</v>
      </c>
      <c r="M394" s="158">
        <v>45730</v>
      </c>
      <c r="N394" s="159">
        <v>30</v>
      </c>
      <c r="O394" s="159">
        <v>8</v>
      </c>
      <c r="P394" s="149" t="s">
        <v>16</v>
      </c>
      <c r="Q394" s="160">
        <v>1</v>
      </c>
      <c r="R394" s="160">
        <v>1</v>
      </c>
      <c r="S394" s="160">
        <v>1</v>
      </c>
      <c r="T394" s="160">
        <v>0</v>
      </c>
      <c r="U394" s="161">
        <v>0</v>
      </c>
      <c r="V394" s="161">
        <v>0</v>
      </c>
      <c r="W394" s="149" t="s">
        <v>19</v>
      </c>
      <c r="X394" s="149" t="s">
        <v>5348</v>
      </c>
      <c r="Y394" s="149" t="s">
        <v>5347</v>
      </c>
      <c r="Z394" s="149" t="s">
        <v>3779</v>
      </c>
      <c r="AA394" s="149" t="s">
        <v>748</v>
      </c>
      <c r="AB394" s="149" t="s">
        <v>3225</v>
      </c>
      <c r="AC394" s="149" t="s">
        <v>5347</v>
      </c>
      <c r="AD394" s="159">
        <v>0</v>
      </c>
      <c r="AE394" s="185">
        <v>0</v>
      </c>
      <c r="AG394" t="s">
        <v>962</v>
      </c>
      <c r="AH394" s="46">
        <f t="shared" si="114"/>
        <v>14</v>
      </c>
      <c r="AI394" s="46" t="str">
        <f t="shared" si="115"/>
        <v>-</v>
      </c>
      <c r="AJ394" s="12"/>
      <c r="AK394" s="41" t="str">
        <f t="shared" si="116"/>
        <v>YES</v>
      </c>
      <c r="AL394" s="38">
        <f t="shared" si="117"/>
        <v>1</v>
      </c>
      <c r="AM394" s="26" t="str">
        <f t="shared" si="118"/>
        <v/>
      </c>
      <c r="AN394" s="89" t="str">
        <f t="shared" si="119"/>
        <v/>
      </c>
      <c r="AO394" s="35">
        <f t="shared" si="120"/>
        <v>0</v>
      </c>
      <c r="AP394" s="26" t="str">
        <f t="shared" si="121"/>
        <v>X</v>
      </c>
      <c r="AQ394" s="28">
        <f t="shared" si="131"/>
        <v>1</v>
      </c>
      <c r="AR394" s="25" t="str">
        <f t="shared" si="122"/>
        <v/>
      </c>
      <c r="AS394" s="25" t="str">
        <f t="shared" si="123"/>
        <v/>
      </c>
      <c r="AT394" s="25" t="str">
        <f t="shared" si="124"/>
        <v/>
      </c>
      <c r="AU394" s="25" t="str">
        <f t="shared" si="125"/>
        <v/>
      </c>
      <c r="AV394" s="25">
        <f t="shared" si="126"/>
        <v>2</v>
      </c>
      <c r="AW394" s="65">
        <f t="shared" si="132"/>
        <v>0</v>
      </c>
      <c r="AX394" s="23"/>
      <c r="AY394" s="24">
        <f t="shared" ca="1" si="127"/>
        <v>-405</v>
      </c>
      <c r="AZ394" s="66">
        <f t="shared" ca="1" si="128"/>
        <v>0</v>
      </c>
      <c r="BA394" s="24" t="str">
        <f t="shared" ca="1" si="129"/>
        <v/>
      </c>
      <c r="BB394" s="87" t="str">
        <f t="shared" si="130"/>
        <v/>
      </c>
    </row>
    <row r="395" spans="1:54" ht="15" x14ac:dyDescent="0.2">
      <c r="A395" s="7">
        <v>394</v>
      </c>
      <c r="B395" s="149" t="s">
        <v>3573</v>
      </c>
      <c r="C395" s="149" t="s">
        <v>3574</v>
      </c>
      <c r="D395" s="149" t="s">
        <v>4529</v>
      </c>
      <c r="E395" s="149" t="s">
        <v>325</v>
      </c>
      <c r="F395" s="158">
        <v>45713</v>
      </c>
      <c r="G395" s="149" t="s">
        <v>5347</v>
      </c>
      <c r="H395" s="149" t="s">
        <v>4530</v>
      </c>
      <c r="I395" s="149" t="s">
        <v>73</v>
      </c>
      <c r="J395" s="158">
        <v>45713</v>
      </c>
      <c r="K395" s="158" t="s">
        <v>5347</v>
      </c>
      <c r="L395" s="149" t="s">
        <v>5347</v>
      </c>
      <c r="M395" s="158">
        <v>45714</v>
      </c>
      <c r="N395" s="159">
        <v>0</v>
      </c>
      <c r="O395" s="159">
        <v>0</v>
      </c>
      <c r="P395" s="149" t="s">
        <v>5347</v>
      </c>
      <c r="Q395" s="160">
        <v>2</v>
      </c>
      <c r="R395" s="160">
        <v>2</v>
      </c>
      <c r="S395" s="160">
        <v>2</v>
      </c>
      <c r="T395" s="160">
        <v>0</v>
      </c>
      <c r="U395" s="161">
        <v>0</v>
      </c>
      <c r="V395" s="161">
        <v>0</v>
      </c>
      <c r="W395" s="149" t="s">
        <v>19</v>
      </c>
      <c r="X395" s="149" t="s">
        <v>5348</v>
      </c>
      <c r="Y395" s="149" t="s">
        <v>5347</v>
      </c>
      <c r="Z395" s="149" t="s">
        <v>386</v>
      </c>
      <c r="AA395" s="149" t="s">
        <v>5347</v>
      </c>
      <c r="AB395" s="149" t="s">
        <v>3576</v>
      </c>
      <c r="AC395" s="149" t="s">
        <v>5347</v>
      </c>
      <c r="AD395" s="159">
        <v>0</v>
      </c>
      <c r="AE395" s="185">
        <v>0</v>
      </c>
      <c r="AG395" t="s">
        <v>960</v>
      </c>
      <c r="AH395" s="46">
        <f t="shared" si="114"/>
        <v>1</v>
      </c>
      <c r="AI395" s="46" t="str">
        <f t="shared" si="115"/>
        <v>-</v>
      </c>
      <c r="AJ395" s="12"/>
      <c r="AK395" s="41" t="str">
        <f t="shared" si="116"/>
        <v>YES</v>
      </c>
      <c r="AL395" s="38">
        <f t="shared" si="117"/>
        <v>2</v>
      </c>
      <c r="AM395" s="26" t="str">
        <f t="shared" si="118"/>
        <v/>
      </c>
      <c r="AN395" s="89" t="str">
        <f t="shared" si="119"/>
        <v/>
      </c>
      <c r="AO395" s="35">
        <f t="shared" si="120"/>
        <v>0</v>
      </c>
      <c r="AP395" s="26" t="str">
        <f t="shared" si="121"/>
        <v>X</v>
      </c>
      <c r="AQ395" s="28">
        <f t="shared" si="131"/>
        <v>1</v>
      </c>
      <c r="AR395" s="25" t="str">
        <f t="shared" si="122"/>
        <v/>
      </c>
      <c r="AS395" s="25" t="str">
        <f t="shared" si="123"/>
        <v/>
      </c>
      <c r="AT395" s="25" t="str">
        <f t="shared" si="124"/>
        <v/>
      </c>
      <c r="AU395" s="25" t="str">
        <f t="shared" si="125"/>
        <v/>
      </c>
      <c r="AV395" s="25">
        <f t="shared" si="126"/>
        <v>2</v>
      </c>
      <c r="AW395" s="65">
        <f t="shared" si="132"/>
        <v>0</v>
      </c>
      <c r="AX395" s="23"/>
      <c r="AY395" s="24">
        <f t="shared" ca="1" si="127"/>
        <v>-421</v>
      </c>
      <c r="AZ395" s="66">
        <f t="shared" ca="1" si="128"/>
        <v>0</v>
      </c>
      <c r="BA395" s="24" t="str">
        <f t="shared" ca="1" si="129"/>
        <v/>
      </c>
      <c r="BB395" s="87" t="str">
        <f t="shared" si="130"/>
        <v/>
      </c>
    </row>
    <row r="396" spans="1:54" ht="15" x14ac:dyDescent="0.2">
      <c r="A396" s="7">
        <v>395</v>
      </c>
      <c r="B396" s="149" t="s">
        <v>4531</v>
      </c>
      <c r="C396" s="149" t="s">
        <v>4532</v>
      </c>
      <c r="D396" s="149" t="s">
        <v>4533</v>
      </c>
      <c r="E396" s="149" t="s">
        <v>325</v>
      </c>
      <c r="F396" s="158">
        <v>45713</v>
      </c>
      <c r="G396" s="149" t="s">
        <v>5347</v>
      </c>
      <c r="H396" s="149" t="s">
        <v>4530</v>
      </c>
      <c r="I396" s="149" t="s">
        <v>79</v>
      </c>
      <c r="J396" s="158">
        <v>45713</v>
      </c>
      <c r="K396" s="158" t="s">
        <v>5347</v>
      </c>
      <c r="L396" s="149" t="s">
        <v>5347</v>
      </c>
      <c r="M396" s="158">
        <v>45714</v>
      </c>
      <c r="N396" s="159">
        <v>0</v>
      </c>
      <c r="O396" s="159">
        <v>0</v>
      </c>
      <c r="P396" s="149" t="s">
        <v>5347</v>
      </c>
      <c r="Q396" s="160">
        <v>1</v>
      </c>
      <c r="R396" s="160">
        <v>1</v>
      </c>
      <c r="S396" s="160">
        <v>1</v>
      </c>
      <c r="T396" s="160">
        <v>0</v>
      </c>
      <c r="U396" s="161">
        <v>0</v>
      </c>
      <c r="V396" s="161">
        <v>0</v>
      </c>
      <c r="W396" s="149" t="s">
        <v>19</v>
      </c>
      <c r="X396" s="149" t="s">
        <v>5348</v>
      </c>
      <c r="Y396" s="149" t="s">
        <v>5347</v>
      </c>
      <c r="Z396" s="149" t="s">
        <v>386</v>
      </c>
      <c r="AA396" s="149" t="s">
        <v>5347</v>
      </c>
      <c r="AB396" s="149" t="s">
        <v>4534</v>
      </c>
      <c r="AC396" s="149" t="s">
        <v>5347</v>
      </c>
      <c r="AD396" s="159">
        <v>0</v>
      </c>
      <c r="AE396" s="185">
        <v>0</v>
      </c>
      <c r="AG396" t="s">
        <v>2543</v>
      </c>
      <c r="AH396" s="46">
        <f t="shared" si="114"/>
        <v>1</v>
      </c>
      <c r="AI396" s="46" t="str">
        <f t="shared" si="115"/>
        <v>-</v>
      </c>
      <c r="AJ396" s="12"/>
      <c r="AK396" s="41" t="str">
        <f t="shared" si="116"/>
        <v>YES</v>
      </c>
      <c r="AL396" s="38">
        <f t="shared" si="117"/>
        <v>1</v>
      </c>
      <c r="AM396" s="26" t="str">
        <f t="shared" si="118"/>
        <v/>
      </c>
      <c r="AN396" s="89" t="str">
        <f t="shared" si="119"/>
        <v/>
      </c>
      <c r="AO396" s="35">
        <f t="shared" si="120"/>
        <v>0</v>
      </c>
      <c r="AP396" s="26" t="str">
        <f t="shared" si="121"/>
        <v>X</v>
      </c>
      <c r="AQ396" s="28">
        <f t="shared" si="131"/>
        <v>1</v>
      </c>
      <c r="AR396" s="25" t="str">
        <f t="shared" si="122"/>
        <v/>
      </c>
      <c r="AS396" s="25" t="str">
        <f t="shared" si="123"/>
        <v/>
      </c>
      <c r="AT396" s="25" t="str">
        <f t="shared" si="124"/>
        <v/>
      </c>
      <c r="AU396" s="25" t="str">
        <f t="shared" si="125"/>
        <v/>
      </c>
      <c r="AV396" s="25">
        <f t="shared" si="126"/>
        <v>2</v>
      </c>
      <c r="AW396" s="65">
        <f t="shared" si="132"/>
        <v>0</v>
      </c>
      <c r="AX396" s="23"/>
      <c r="AY396" s="24">
        <f t="shared" ca="1" si="127"/>
        <v>-421</v>
      </c>
      <c r="AZ396" s="66">
        <f t="shared" ca="1" si="128"/>
        <v>0</v>
      </c>
      <c r="BA396" s="24" t="str">
        <f t="shared" ca="1" si="129"/>
        <v/>
      </c>
      <c r="BB396" s="87" t="str">
        <f t="shared" si="130"/>
        <v/>
      </c>
    </row>
    <row r="397" spans="1:54" ht="15" x14ac:dyDescent="0.2">
      <c r="A397" s="7">
        <v>396</v>
      </c>
      <c r="B397" s="149" t="s">
        <v>5347</v>
      </c>
      <c r="C397" s="149" t="s">
        <v>4174</v>
      </c>
      <c r="D397" s="149" t="s">
        <v>4535</v>
      </c>
      <c r="E397" s="149" t="s">
        <v>325</v>
      </c>
      <c r="F397" s="158">
        <v>45713</v>
      </c>
      <c r="G397" s="149" t="s">
        <v>5347</v>
      </c>
      <c r="H397" s="149" t="s">
        <v>4560</v>
      </c>
      <c r="I397" s="149" t="s">
        <v>17</v>
      </c>
      <c r="J397" s="158">
        <v>45719</v>
      </c>
      <c r="K397" s="158">
        <v>45720</v>
      </c>
      <c r="L397" s="149" t="s">
        <v>5347</v>
      </c>
      <c r="M397" s="158">
        <v>45713</v>
      </c>
      <c r="N397" s="159">
        <v>0</v>
      </c>
      <c r="O397" s="159">
        <v>0</v>
      </c>
      <c r="P397" s="149" t="s">
        <v>16</v>
      </c>
      <c r="Q397" s="161">
        <v>1</v>
      </c>
      <c r="R397" s="159">
        <v>1</v>
      </c>
      <c r="S397" s="159">
        <v>0</v>
      </c>
      <c r="T397" s="159">
        <v>0</v>
      </c>
      <c r="U397" s="161">
        <v>0</v>
      </c>
      <c r="V397" s="161">
        <v>0</v>
      </c>
      <c r="W397" s="149" t="s">
        <v>19</v>
      </c>
      <c r="X397" s="149" t="s">
        <v>5348</v>
      </c>
      <c r="Y397" s="149" t="s">
        <v>5347</v>
      </c>
      <c r="Z397" s="149" t="s">
        <v>4145</v>
      </c>
      <c r="AA397" s="149" t="s">
        <v>5347</v>
      </c>
      <c r="AB397" s="149" t="s">
        <v>5347</v>
      </c>
      <c r="AC397" s="149" t="s">
        <v>5347</v>
      </c>
      <c r="AD397" s="159">
        <v>0</v>
      </c>
      <c r="AE397" s="185">
        <v>0</v>
      </c>
      <c r="AG397" t="s">
        <v>960</v>
      </c>
      <c r="AH397" s="46">
        <f t="shared" si="114"/>
        <v>-6</v>
      </c>
      <c r="AI397" s="46" t="str">
        <f t="shared" si="115"/>
        <v>-</v>
      </c>
      <c r="AJ397" s="12"/>
      <c r="AK397" s="41" t="str">
        <f t="shared" si="116"/>
        <v>YES</v>
      </c>
      <c r="AL397" s="38">
        <f t="shared" si="117"/>
        <v>0</v>
      </c>
      <c r="AM397" s="26" t="str">
        <f t="shared" si="118"/>
        <v/>
      </c>
      <c r="AN397" s="89" t="str">
        <f t="shared" si="119"/>
        <v/>
      </c>
      <c r="AO397" s="35">
        <f t="shared" si="120"/>
        <v>0</v>
      </c>
      <c r="AP397" s="26" t="str">
        <f t="shared" si="121"/>
        <v>X</v>
      </c>
      <c r="AQ397" s="28">
        <f t="shared" si="131"/>
        <v>1</v>
      </c>
      <c r="AR397" s="25" t="str">
        <f t="shared" si="122"/>
        <v/>
      </c>
      <c r="AS397" s="25" t="str">
        <f t="shared" si="123"/>
        <v/>
      </c>
      <c r="AT397" s="25" t="str">
        <f t="shared" si="124"/>
        <v/>
      </c>
      <c r="AU397" s="25" t="str">
        <f t="shared" si="125"/>
        <v/>
      </c>
      <c r="AV397" s="25">
        <f t="shared" si="126"/>
        <v>2</v>
      </c>
      <c r="AW397" s="65">
        <f t="shared" si="132"/>
        <v>0</v>
      </c>
      <c r="AX397" s="23"/>
      <c r="AY397" s="24">
        <f t="shared" ca="1" si="127"/>
        <v>-422</v>
      </c>
      <c r="AZ397" s="66">
        <f t="shared" ca="1" si="128"/>
        <v>0</v>
      </c>
      <c r="BA397" s="24" t="str">
        <f t="shared" ca="1" si="129"/>
        <v/>
      </c>
      <c r="BB397" s="87" t="str">
        <f t="shared" si="130"/>
        <v/>
      </c>
    </row>
    <row r="398" spans="1:54" ht="15" x14ac:dyDescent="0.2">
      <c r="A398" s="7">
        <v>397</v>
      </c>
      <c r="B398" s="149" t="s">
        <v>5347</v>
      </c>
      <c r="C398" s="149" t="s">
        <v>4536</v>
      </c>
      <c r="D398" s="149" t="s">
        <v>4537</v>
      </c>
      <c r="E398" s="149" t="s">
        <v>325</v>
      </c>
      <c r="F398" s="158">
        <v>45714</v>
      </c>
      <c r="G398" s="149" t="s">
        <v>5347</v>
      </c>
      <c r="H398" s="149" t="s">
        <v>4561</v>
      </c>
      <c r="I398" s="149" t="s">
        <v>15</v>
      </c>
      <c r="J398" s="158">
        <v>45720</v>
      </c>
      <c r="K398" s="158">
        <v>45722</v>
      </c>
      <c r="L398" s="149" t="s">
        <v>5347</v>
      </c>
      <c r="M398" s="158">
        <v>45730</v>
      </c>
      <c r="N398" s="159">
        <v>0</v>
      </c>
      <c r="O398" s="159">
        <v>0</v>
      </c>
      <c r="P398" s="149" t="s">
        <v>16</v>
      </c>
      <c r="Q398" s="161">
        <v>1</v>
      </c>
      <c r="R398" s="159">
        <v>1</v>
      </c>
      <c r="S398" s="159">
        <v>0</v>
      </c>
      <c r="T398" s="159">
        <v>0</v>
      </c>
      <c r="U398" s="161">
        <v>0</v>
      </c>
      <c r="V398" s="161">
        <v>0</v>
      </c>
      <c r="W398" s="149" t="s">
        <v>19</v>
      </c>
      <c r="X398" s="149" t="s">
        <v>5348</v>
      </c>
      <c r="Y398" s="149" t="s">
        <v>5347</v>
      </c>
      <c r="Z398" s="149" t="s">
        <v>2085</v>
      </c>
      <c r="AA398" s="149" t="s">
        <v>5347</v>
      </c>
      <c r="AB398" s="149" t="s">
        <v>5347</v>
      </c>
      <c r="AC398" s="149" t="s">
        <v>5347</v>
      </c>
      <c r="AD398" s="159">
        <v>0</v>
      </c>
      <c r="AE398" s="185">
        <v>0</v>
      </c>
      <c r="AG398" t="s">
        <v>960</v>
      </c>
      <c r="AH398" s="46">
        <f t="shared" si="114"/>
        <v>10</v>
      </c>
      <c r="AI398" s="46" t="str">
        <f t="shared" si="115"/>
        <v>-</v>
      </c>
      <c r="AJ398" s="12"/>
      <c r="AK398" s="41" t="str">
        <f t="shared" si="116"/>
        <v>YES</v>
      </c>
      <c r="AL398" s="38">
        <f t="shared" si="117"/>
        <v>0</v>
      </c>
      <c r="AM398" s="26" t="str">
        <f t="shared" si="118"/>
        <v/>
      </c>
      <c r="AN398" s="89" t="str">
        <f t="shared" si="119"/>
        <v/>
      </c>
      <c r="AO398" s="35">
        <f t="shared" si="120"/>
        <v>0</v>
      </c>
      <c r="AP398" s="26" t="str">
        <f t="shared" si="121"/>
        <v>X</v>
      </c>
      <c r="AQ398" s="28">
        <f t="shared" si="131"/>
        <v>1</v>
      </c>
      <c r="AR398" s="25" t="str">
        <f t="shared" si="122"/>
        <v/>
      </c>
      <c r="AS398" s="25" t="str">
        <f t="shared" si="123"/>
        <v/>
      </c>
      <c r="AT398" s="25" t="str">
        <f t="shared" si="124"/>
        <v/>
      </c>
      <c r="AU398" s="25" t="str">
        <f t="shared" si="125"/>
        <v/>
      </c>
      <c r="AV398" s="25">
        <f t="shared" si="126"/>
        <v>2</v>
      </c>
      <c r="AW398" s="65">
        <f t="shared" si="132"/>
        <v>0</v>
      </c>
      <c r="AX398" s="23"/>
      <c r="AY398" s="24">
        <f t="shared" ca="1" si="127"/>
        <v>-405</v>
      </c>
      <c r="AZ398" s="66">
        <f t="shared" ca="1" si="128"/>
        <v>0</v>
      </c>
      <c r="BA398" s="24" t="str">
        <f t="shared" ca="1" si="129"/>
        <v/>
      </c>
      <c r="BB398" s="87" t="str">
        <f t="shared" si="130"/>
        <v/>
      </c>
    </row>
    <row r="399" spans="1:54" ht="15" x14ac:dyDescent="0.2">
      <c r="A399" s="7">
        <v>398</v>
      </c>
      <c r="B399" s="149" t="s">
        <v>3086</v>
      </c>
      <c r="C399" s="149" t="s">
        <v>4562</v>
      </c>
      <c r="D399" s="149" t="s">
        <v>4563</v>
      </c>
      <c r="E399" s="149" t="s">
        <v>325</v>
      </c>
      <c r="F399" s="158">
        <v>45716</v>
      </c>
      <c r="G399" s="149" t="s">
        <v>5347</v>
      </c>
      <c r="H399" s="149" t="s">
        <v>4564</v>
      </c>
      <c r="I399" s="149" t="s">
        <v>175</v>
      </c>
      <c r="J399" s="158">
        <v>45715</v>
      </c>
      <c r="K399" s="158" t="s">
        <v>5347</v>
      </c>
      <c r="L399" s="149" t="s">
        <v>5347</v>
      </c>
      <c r="M399" s="158">
        <v>45717</v>
      </c>
      <c r="N399" s="159">
        <v>0</v>
      </c>
      <c r="O399" s="159">
        <v>0</v>
      </c>
      <c r="P399" s="149" t="s">
        <v>5347</v>
      </c>
      <c r="Q399" s="160">
        <v>4</v>
      </c>
      <c r="R399" s="160">
        <v>4</v>
      </c>
      <c r="S399" s="160">
        <v>4</v>
      </c>
      <c r="T399" s="160">
        <v>0</v>
      </c>
      <c r="U399" s="161">
        <v>0</v>
      </c>
      <c r="V399" s="161">
        <v>0</v>
      </c>
      <c r="W399" s="149" t="s">
        <v>19</v>
      </c>
      <c r="X399" s="149" t="s">
        <v>5348</v>
      </c>
      <c r="Y399" s="149" t="s">
        <v>5347</v>
      </c>
      <c r="Z399" s="149" t="s">
        <v>386</v>
      </c>
      <c r="AA399" s="149" t="s">
        <v>5347</v>
      </c>
      <c r="AB399" s="149" t="s">
        <v>4565</v>
      </c>
      <c r="AC399" s="149" t="s">
        <v>5347</v>
      </c>
      <c r="AD399" s="159">
        <v>0</v>
      </c>
      <c r="AE399" s="185">
        <v>0</v>
      </c>
      <c r="AG399" t="s">
        <v>1864</v>
      </c>
      <c r="AH399" s="46">
        <f t="shared" si="114"/>
        <v>2</v>
      </c>
      <c r="AI399" s="46" t="str">
        <f t="shared" si="115"/>
        <v>-</v>
      </c>
      <c r="AJ399" s="12"/>
      <c r="AK399" s="41" t="str">
        <f t="shared" si="116"/>
        <v>YES</v>
      </c>
      <c r="AL399" s="38">
        <f t="shared" si="117"/>
        <v>4</v>
      </c>
      <c r="AM399" s="26" t="str">
        <f t="shared" si="118"/>
        <v/>
      </c>
      <c r="AN399" s="89" t="str">
        <f t="shared" si="119"/>
        <v/>
      </c>
      <c r="AO399" s="35">
        <f t="shared" si="120"/>
        <v>0</v>
      </c>
      <c r="AP399" s="26" t="str">
        <f t="shared" si="121"/>
        <v>X</v>
      </c>
      <c r="AQ399" s="28">
        <f t="shared" si="131"/>
        <v>1</v>
      </c>
      <c r="AR399" s="25" t="str">
        <f t="shared" si="122"/>
        <v/>
      </c>
      <c r="AS399" s="25" t="str">
        <f t="shared" si="123"/>
        <v/>
      </c>
      <c r="AT399" s="25" t="str">
        <f t="shared" si="124"/>
        <v/>
      </c>
      <c r="AU399" s="25" t="str">
        <f t="shared" si="125"/>
        <v/>
      </c>
      <c r="AV399" s="25">
        <f t="shared" si="126"/>
        <v>2</v>
      </c>
      <c r="AW399" s="65">
        <f t="shared" si="132"/>
        <v>0</v>
      </c>
      <c r="AX399" s="23"/>
      <c r="AY399" s="24">
        <f t="shared" ca="1" si="127"/>
        <v>-418</v>
      </c>
      <c r="AZ399" s="66">
        <f t="shared" ca="1" si="128"/>
        <v>0</v>
      </c>
      <c r="BA399" s="24" t="str">
        <f t="shared" ca="1" si="129"/>
        <v/>
      </c>
      <c r="BB399" s="87" t="str">
        <f t="shared" si="130"/>
        <v/>
      </c>
    </row>
    <row r="400" spans="1:54" ht="15" x14ac:dyDescent="0.2">
      <c r="A400" s="7">
        <v>399</v>
      </c>
      <c r="B400" s="149" t="s">
        <v>5347</v>
      </c>
      <c r="C400" s="149" t="s">
        <v>4566</v>
      </c>
      <c r="D400" s="149" t="s">
        <v>4567</v>
      </c>
      <c r="E400" s="149" t="s">
        <v>325</v>
      </c>
      <c r="F400" s="158">
        <v>45719</v>
      </c>
      <c r="G400" s="149" t="s">
        <v>5347</v>
      </c>
      <c r="H400" s="149" t="s">
        <v>4568</v>
      </c>
      <c r="I400" s="149" t="s">
        <v>15</v>
      </c>
      <c r="J400" s="158">
        <v>45720</v>
      </c>
      <c r="K400" s="158">
        <v>45726</v>
      </c>
      <c r="L400" s="149" t="s">
        <v>5347</v>
      </c>
      <c r="M400" s="158">
        <v>45808</v>
      </c>
      <c r="N400" s="159">
        <v>0</v>
      </c>
      <c r="O400" s="159">
        <v>0</v>
      </c>
      <c r="P400" s="149" t="s">
        <v>16</v>
      </c>
      <c r="Q400" s="161">
        <v>1</v>
      </c>
      <c r="R400" s="159">
        <v>1</v>
      </c>
      <c r="S400" s="159">
        <v>0</v>
      </c>
      <c r="T400" s="159">
        <v>0</v>
      </c>
      <c r="U400" s="161">
        <v>0</v>
      </c>
      <c r="V400" s="161">
        <v>0</v>
      </c>
      <c r="W400" s="149" t="s">
        <v>19</v>
      </c>
      <c r="X400" s="149" t="s">
        <v>5348</v>
      </c>
      <c r="Y400" s="149" t="s">
        <v>5347</v>
      </c>
      <c r="Z400" s="149" t="s">
        <v>959</v>
      </c>
      <c r="AA400" s="149" t="s">
        <v>5347</v>
      </c>
      <c r="AB400" s="149" t="s">
        <v>5347</v>
      </c>
      <c r="AC400" s="149" t="s">
        <v>5347</v>
      </c>
      <c r="AD400" s="159">
        <v>1</v>
      </c>
      <c r="AE400" s="185">
        <v>1</v>
      </c>
      <c r="AG400" t="s">
        <v>2999</v>
      </c>
      <c r="AH400" s="46">
        <f t="shared" si="114"/>
        <v>88</v>
      </c>
      <c r="AI400" s="46" t="str">
        <f t="shared" si="115"/>
        <v>-</v>
      </c>
      <c r="AJ400" s="12"/>
      <c r="AK400" s="41" t="str">
        <f t="shared" si="116"/>
        <v>YES</v>
      </c>
      <c r="AL400" s="38">
        <f t="shared" si="117"/>
        <v>0</v>
      </c>
      <c r="AM400" s="26" t="str">
        <f t="shared" si="118"/>
        <v/>
      </c>
      <c r="AN400" s="89" t="str">
        <f t="shared" si="119"/>
        <v/>
      </c>
      <c r="AO400" s="35">
        <f t="shared" si="120"/>
        <v>0</v>
      </c>
      <c r="AP400" s="26" t="str">
        <f t="shared" si="121"/>
        <v>X</v>
      </c>
      <c r="AQ400" s="28">
        <f t="shared" si="131"/>
        <v>1</v>
      </c>
      <c r="AR400" s="25" t="str">
        <f t="shared" si="122"/>
        <v/>
      </c>
      <c r="AS400" s="25" t="str">
        <f t="shared" si="123"/>
        <v/>
      </c>
      <c r="AT400" s="25" t="str">
        <f t="shared" si="124"/>
        <v/>
      </c>
      <c r="AU400" s="25" t="str">
        <f t="shared" si="125"/>
        <v/>
      </c>
      <c r="AV400" s="25">
        <f t="shared" si="126"/>
        <v>3</v>
      </c>
      <c r="AW400" s="65">
        <f t="shared" si="132"/>
        <v>0</v>
      </c>
      <c r="AX400" s="23"/>
      <c r="AY400" s="24">
        <f t="shared" ca="1" si="127"/>
        <v>-327</v>
      </c>
      <c r="AZ400" s="66">
        <f t="shared" ca="1" si="128"/>
        <v>0</v>
      </c>
      <c r="BA400" s="24" t="str">
        <f t="shared" ca="1" si="129"/>
        <v/>
      </c>
      <c r="BB400" s="87" t="str">
        <f t="shared" si="130"/>
        <v/>
      </c>
    </row>
    <row r="401" spans="1:54" ht="15" x14ac:dyDescent="0.2">
      <c r="A401" s="7">
        <v>400</v>
      </c>
      <c r="B401" s="149" t="s">
        <v>5347</v>
      </c>
      <c r="C401" s="149" t="s">
        <v>4174</v>
      </c>
      <c r="D401" s="149" t="s">
        <v>4569</v>
      </c>
      <c r="E401" s="149" t="s">
        <v>325</v>
      </c>
      <c r="F401" s="158">
        <v>45719</v>
      </c>
      <c r="G401" s="149" t="s">
        <v>5347</v>
      </c>
      <c r="H401" s="149" t="s">
        <v>4570</v>
      </c>
      <c r="I401" s="149" t="s">
        <v>15</v>
      </c>
      <c r="J401" s="158">
        <v>45720</v>
      </c>
      <c r="K401" s="158">
        <v>45722</v>
      </c>
      <c r="L401" s="149" t="s">
        <v>5347</v>
      </c>
      <c r="M401" s="158">
        <v>45742</v>
      </c>
      <c r="N401" s="159">
        <v>0</v>
      </c>
      <c r="O401" s="159">
        <v>0</v>
      </c>
      <c r="P401" s="149" t="s">
        <v>16</v>
      </c>
      <c r="Q401" s="161">
        <v>1</v>
      </c>
      <c r="R401" s="159">
        <v>1</v>
      </c>
      <c r="S401" s="159">
        <v>0</v>
      </c>
      <c r="T401" s="159">
        <v>0</v>
      </c>
      <c r="U401" s="161">
        <v>0</v>
      </c>
      <c r="V401" s="161">
        <v>0</v>
      </c>
      <c r="W401" s="149" t="s">
        <v>19</v>
      </c>
      <c r="X401" s="149" t="s">
        <v>5348</v>
      </c>
      <c r="Y401" s="149" t="s">
        <v>5347</v>
      </c>
      <c r="Z401" s="149" t="s">
        <v>721</v>
      </c>
      <c r="AA401" s="149" t="s">
        <v>5347</v>
      </c>
      <c r="AB401" s="149" t="s">
        <v>5347</v>
      </c>
      <c r="AC401" s="149" t="s">
        <v>5347</v>
      </c>
      <c r="AD401" s="159">
        <v>0</v>
      </c>
      <c r="AE401" s="185">
        <v>0</v>
      </c>
      <c r="AG401" t="s">
        <v>2999</v>
      </c>
      <c r="AH401" s="46">
        <f t="shared" si="114"/>
        <v>22</v>
      </c>
      <c r="AI401" s="46" t="str">
        <f t="shared" si="115"/>
        <v>-</v>
      </c>
      <c r="AJ401" s="12"/>
      <c r="AK401" s="41" t="str">
        <f t="shared" si="116"/>
        <v>YES</v>
      </c>
      <c r="AL401" s="38">
        <f t="shared" si="117"/>
        <v>0</v>
      </c>
      <c r="AM401" s="26" t="str">
        <f t="shared" si="118"/>
        <v/>
      </c>
      <c r="AN401" s="89" t="str">
        <f t="shared" si="119"/>
        <v/>
      </c>
      <c r="AO401" s="35">
        <f t="shared" si="120"/>
        <v>0</v>
      </c>
      <c r="AP401" s="26" t="str">
        <f t="shared" si="121"/>
        <v>X</v>
      </c>
      <c r="AQ401" s="28">
        <f t="shared" si="131"/>
        <v>1</v>
      </c>
      <c r="AR401" s="25" t="str">
        <f t="shared" si="122"/>
        <v/>
      </c>
      <c r="AS401" s="25" t="str">
        <f t="shared" si="123"/>
        <v/>
      </c>
      <c r="AT401" s="25" t="str">
        <f t="shared" si="124"/>
        <v/>
      </c>
      <c r="AU401" s="25" t="str">
        <f t="shared" si="125"/>
        <v/>
      </c>
      <c r="AV401" s="25">
        <f t="shared" si="126"/>
        <v>3</v>
      </c>
      <c r="AW401" s="65">
        <f t="shared" si="132"/>
        <v>0</v>
      </c>
      <c r="AX401" s="23"/>
      <c r="AY401" s="24">
        <f t="shared" ca="1" si="127"/>
        <v>-393</v>
      </c>
      <c r="AZ401" s="66">
        <f t="shared" ca="1" si="128"/>
        <v>0</v>
      </c>
      <c r="BA401" s="24" t="str">
        <f t="shared" ca="1" si="129"/>
        <v/>
      </c>
      <c r="BB401" s="87" t="str">
        <f t="shared" si="130"/>
        <v/>
      </c>
    </row>
    <row r="402" spans="1:54" ht="15" x14ac:dyDescent="0.2">
      <c r="A402" s="7">
        <v>401</v>
      </c>
      <c r="B402" s="149" t="s">
        <v>4392</v>
      </c>
      <c r="C402" s="149" t="s">
        <v>4393</v>
      </c>
      <c r="D402" s="149" t="s">
        <v>4571</v>
      </c>
      <c r="E402" s="149" t="s">
        <v>325</v>
      </c>
      <c r="F402" s="158">
        <v>45720</v>
      </c>
      <c r="G402" s="149" t="s">
        <v>5347</v>
      </c>
      <c r="H402" s="149" t="s">
        <v>4572</v>
      </c>
      <c r="I402" s="149" t="s">
        <v>107</v>
      </c>
      <c r="J402" s="158">
        <v>45720</v>
      </c>
      <c r="K402" s="158" t="s">
        <v>5347</v>
      </c>
      <c r="L402" s="149" t="s">
        <v>5347</v>
      </c>
      <c r="M402" s="158">
        <v>45721</v>
      </c>
      <c r="N402" s="159">
        <v>0</v>
      </c>
      <c r="O402" s="159">
        <v>0</v>
      </c>
      <c r="P402" s="149" t="s">
        <v>5347</v>
      </c>
      <c r="Q402" s="160">
        <v>1</v>
      </c>
      <c r="R402" s="160">
        <v>1</v>
      </c>
      <c r="S402" s="160">
        <v>1</v>
      </c>
      <c r="T402" s="160">
        <v>0</v>
      </c>
      <c r="U402" s="161">
        <v>0</v>
      </c>
      <c r="V402" s="161">
        <v>0</v>
      </c>
      <c r="W402" s="149" t="s">
        <v>19</v>
      </c>
      <c r="X402" s="149" t="s">
        <v>5348</v>
      </c>
      <c r="Y402" s="149" t="s">
        <v>5347</v>
      </c>
      <c r="Z402" s="149" t="s">
        <v>386</v>
      </c>
      <c r="AA402" s="149" t="s">
        <v>5347</v>
      </c>
      <c r="AB402" s="149" t="s">
        <v>4573</v>
      </c>
      <c r="AC402" s="149" t="s">
        <v>5347</v>
      </c>
      <c r="AD402" s="159">
        <v>0</v>
      </c>
      <c r="AE402" s="185">
        <v>0</v>
      </c>
      <c r="AG402" t="s">
        <v>960</v>
      </c>
      <c r="AH402" s="46">
        <f t="shared" si="114"/>
        <v>1</v>
      </c>
      <c r="AI402" s="46" t="str">
        <f t="shared" si="115"/>
        <v>-</v>
      </c>
      <c r="AJ402" s="12"/>
      <c r="AK402" s="41" t="str">
        <f t="shared" si="116"/>
        <v>YES</v>
      </c>
      <c r="AL402" s="38">
        <f t="shared" si="117"/>
        <v>1</v>
      </c>
      <c r="AM402" s="26" t="str">
        <f t="shared" si="118"/>
        <v/>
      </c>
      <c r="AN402" s="89" t="str">
        <f t="shared" si="119"/>
        <v/>
      </c>
      <c r="AO402" s="35">
        <f t="shared" si="120"/>
        <v>0</v>
      </c>
      <c r="AP402" s="26" t="str">
        <f t="shared" si="121"/>
        <v>X</v>
      </c>
      <c r="AQ402" s="28">
        <f t="shared" si="131"/>
        <v>1</v>
      </c>
      <c r="AR402" s="25" t="str">
        <f t="shared" si="122"/>
        <v/>
      </c>
      <c r="AS402" s="25" t="str">
        <f t="shared" si="123"/>
        <v/>
      </c>
      <c r="AT402" s="25" t="str">
        <f t="shared" si="124"/>
        <v/>
      </c>
      <c r="AU402" s="25" t="str">
        <f t="shared" si="125"/>
        <v/>
      </c>
      <c r="AV402" s="25">
        <f t="shared" si="126"/>
        <v>3</v>
      </c>
      <c r="AW402" s="65">
        <f t="shared" si="132"/>
        <v>0</v>
      </c>
      <c r="AX402" s="23"/>
      <c r="AY402" s="24">
        <f t="shared" ca="1" si="127"/>
        <v>-414</v>
      </c>
      <c r="AZ402" s="66">
        <f t="shared" ca="1" si="128"/>
        <v>0</v>
      </c>
      <c r="BA402" s="24" t="str">
        <f t="shared" ca="1" si="129"/>
        <v/>
      </c>
      <c r="BB402" s="87" t="str">
        <f t="shared" si="130"/>
        <v/>
      </c>
    </row>
    <row r="403" spans="1:54" ht="15" x14ac:dyDescent="0.2">
      <c r="A403" s="7">
        <v>402</v>
      </c>
      <c r="B403" s="149" t="s">
        <v>834</v>
      </c>
      <c r="C403" s="149" t="s">
        <v>4574</v>
      </c>
      <c r="D403" s="149" t="s">
        <v>4575</v>
      </c>
      <c r="E403" s="149" t="s">
        <v>325</v>
      </c>
      <c r="F403" s="158">
        <v>45721</v>
      </c>
      <c r="G403" s="149" t="s">
        <v>5347</v>
      </c>
      <c r="H403" s="149" t="s">
        <v>4572</v>
      </c>
      <c r="I403" s="149" t="s">
        <v>214</v>
      </c>
      <c r="J403" s="158">
        <v>45720</v>
      </c>
      <c r="K403" s="158" t="s">
        <v>5347</v>
      </c>
      <c r="L403" s="149" t="s">
        <v>5347</v>
      </c>
      <c r="M403" s="158">
        <v>45722</v>
      </c>
      <c r="N403" s="159">
        <v>0</v>
      </c>
      <c r="O403" s="159">
        <v>0</v>
      </c>
      <c r="P403" s="149" t="s">
        <v>5347</v>
      </c>
      <c r="Q403" s="160">
        <v>200</v>
      </c>
      <c r="R403" s="160">
        <v>200</v>
      </c>
      <c r="S403" s="160">
        <v>200</v>
      </c>
      <c r="T403" s="160">
        <v>0</v>
      </c>
      <c r="U403" s="161">
        <v>0</v>
      </c>
      <c r="V403" s="161">
        <v>0</v>
      </c>
      <c r="W403" s="149" t="s">
        <v>19</v>
      </c>
      <c r="X403" s="149" t="s">
        <v>5348</v>
      </c>
      <c r="Y403" s="149" t="s">
        <v>5347</v>
      </c>
      <c r="Z403" s="149" t="s">
        <v>386</v>
      </c>
      <c r="AA403" s="149" t="s">
        <v>5347</v>
      </c>
      <c r="AB403" s="149" t="s">
        <v>4576</v>
      </c>
      <c r="AC403" s="149" t="s">
        <v>5347</v>
      </c>
      <c r="AD403" s="159">
        <v>0</v>
      </c>
      <c r="AE403" s="185">
        <v>0</v>
      </c>
      <c r="AG403" t="s">
        <v>960</v>
      </c>
      <c r="AH403" s="46">
        <f t="shared" si="114"/>
        <v>2</v>
      </c>
      <c r="AI403" s="46" t="str">
        <f t="shared" si="115"/>
        <v>-</v>
      </c>
      <c r="AJ403" s="12"/>
      <c r="AK403" s="41" t="str">
        <f t="shared" si="116"/>
        <v>YES</v>
      </c>
      <c r="AL403" s="38">
        <f t="shared" si="117"/>
        <v>200</v>
      </c>
      <c r="AM403" s="26" t="str">
        <f t="shared" si="118"/>
        <v/>
      </c>
      <c r="AN403" s="89" t="str">
        <f t="shared" si="119"/>
        <v/>
      </c>
      <c r="AO403" s="35">
        <f t="shared" si="120"/>
        <v>0</v>
      </c>
      <c r="AP403" s="26" t="str">
        <f t="shared" si="121"/>
        <v>X</v>
      </c>
      <c r="AQ403" s="28">
        <f t="shared" si="131"/>
        <v>1</v>
      </c>
      <c r="AR403" s="25" t="str">
        <f t="shared" si="122"/>
        <v/>
      </c>
      <c r="AS403" s="25" t="str">
        <f t="shared" si="123"/>
        <v/>
      </c>
      <c r="AT403" s="25" t="str">
        <f t="shared" si="124"/>
        <v/>
      </c>
      <c r="AU403" s="25" t="str">
        <f t="shared" si="125"/>
        <v/>
      </c>
      <c r="AV403" s="25">
        <f t="shared" si="126"/>
        <v>3</v>
      </c>
      <c r="AW403" s="65">
        <f t="shared" si="132"/>
        <v>0</v>
      </c>
      <c r="AX403" s="23"/>
      <c r="AY403" s="24">
        <f t="shared" ca="1" si="127"/>
        <v>-413</v>
      </c>
      <c r="AZ403" s="66">
        <f t="shared" ca="1" si="128"/>
        <v>0</v>
      </c>
      <c r="BA403" s="24" t="str">
        <f t="shared" ca="1" si="129"/>
        <v/>
      </c>
      <c r="BB403" s="87" t="str">
        <f t="shared" si="130"/>
        <v/>
      </c>
    </row>
    <row r="404" spans="1:54" ht="15" x14ac:dyDescent="0.2">
      <c r="A404" s="7">
        <v>403</v>
      </c>
      <c r="B404" s="149" t="s">
        <v>788</v>
      </c>
      <c r="C404" s="149" t="s">
        <v>890</v>
      </c>
      <c r="D404" s="149" t="s">
        <v>4575</v>
      </c>
      <c r="E404" s="149" t="s">
        <v>326</v>
      </c>
      <c r="F404" s="158">
        <v>45721</v>
      </c>
      <c r="G404" s="149" t="s">
        <v>5347</v>
      </c>
      <c r="H404" s="149" t="s">
        <v>4572</v>
      </c>
      <c r="I404" s="149" t="s">
        <v>216</v>
      </c>
      <c r="J404" s="158">
        <v>45720</v>
      </c>
      <c r="K404" s="158" t="s">
        <v>5347</v>
      </c>
      <c r="L404" s="149" t="s">
        <v>5347</v>
      </c>
      <c r="M404" s="158">
        <v>45722</v>
      </c>
      <c r="N404" s="159">
        <v>0</v>
      </c>
      <c r="O404" s="159">
        <v>0</v>
      </c>
      <c r="P404" s="149" t="s">
        <v>5347</v>
      </c>
      <c r="Q404" s="160">
        <v>100</v>
      </c>
      <c r="R404" s="160">
        <v>100</v>
      </c>
      <c r="S404" s="160">
        <v>100</v>
      </c>
      <c r="T404" s="160">
        <v>0</v>
      </c>
      <c r="U404" s="161">
        <v>0</v>
      </c>
      <c r="V404" s="161">
        <v>0</v>
      </c>
      <c r="W404" s="149" t="s">
        <v>19</v>
      </c>
      <c r="X404" s="149" t="s">
        <v>5348</v>
      </c>
      <c r="Y404" s="149" t="s">
        <v>5347</v>
      </c>
      <c r="Z404" s="149" t="s">
        <v>386</v>
      </c>
      <c r="AA404" s="149" t="s">
        <v>5347</v>
      </c>
      <c r="AB404" s="149" t="s">
        <v>4577</v>
      </c>
      <c r="AC404" s="149" t="s">
        <v>5347</v>
      </c>
      <c r="AD404" s="159">
        <v>0</v>
      </c>
      <c r="AE404" s="185">
        <v>0</v>
      </c>
      <c r="AG404" t="s">
        <v>960</v>
      </c>
      <c r="AH404" s="46">
        <f t="shared" si="114"/>
        <v>2</v>
      </c>
      <c r="AI404" s="46" t="str">
        <f t="shared" si="115"/>
        <v>-</v>
      </c>
      <c r="AJ404" s="12"/>
      <c r="AK404" s="41" t="str">
        <f t="shared" si="116"/>
        <v>YES</v>
      </c>
      <c r="AL404" s="38">
        <f t="shared" si="117"/>
        <v>100</v>
      </c>
      <c r="AM404" s="26" t="str">
        <f t="shared" si="118"/>
        <v/>
      </c>
      <c r="AN404" s="89" t="str">
        <f t="shared" si="119"/>
        <v/>
      </c>
      <c r="AO404" s="35">
        <f t="shared" si="120"/>
        <v>0</v>
      </c>
      <c r="AP404" s="26" t="str">
        <f t="shared" si="121"/>
        <v>X</v>
      </c>
      <c r="AQ404" s="28">
        <f t="shared" si="131"/>
        <v>1</v>
      </c>
      <c r="AR404" s="25" t="str">
        <f t="shared" si="122"/>
        <v/>
      </c>
      <c r="AS404" s="25" t="str">
        <f t="shared" si="123"/>
        <v/>
      </c>
      <c r="AT404" s="25" t="str">
        <f t="shared" si="124"/>
        <v/>
      </c>
      <c r="AU404" s="25" t="str">
        <f t="shared" si="125"/>
        <v/>
      </c>
      <c r="AV404" s="25">
        <f t="shared" si="126"/>
        <v>3</v>
      </c>
      <c r="AW404" s="65">
        <f t="shared" si="132"/>
        <v>0</v>
      </c>
      <c r="AX404" s="23"/>
      <c r="AY404" s="24">
        <f t="shared" ca="1" si="127"/>
        <v>-413</v>
      </c>
      <c r="AZ404" s="66">
        <f t="shared" ca="1" si="128"/>
        <v>0</v>
      </c>
      <c r="BA404" s="24" t="str">
        <f t="shared" ca="1" si="129"/>
        <v/>
      </c>
      <c r="BB404" s="87" t="str">
        <f t="shared" si="130"/>
        <v/>
      </c>
    </row>
    <row r="405" spans="1:54" ht="15" x14ac:dyDescent="0.2">
      <c r="A405" s="7">
        <v>404</v>
      </c>
      <c r="B405" s="149" t="s">
        <v>834</v>
      </c>
      <c r="C405" s="149" t="s">
        <v>4578</v>
      </c>
      <c r="D405" s="149" t="s">
        <v>4575</v>
      </c>
      <c r="E405" s="149" t="s">
        <v>329</v>
      </c>
      <c r="F405" s="158">
        <v>45721</v>
      </c>
      <c r="G405" s="149" t="s">
        <v>5347</v>
      </c>
      <c r="H405" s="149" t="s">
        <v>4572</v>
      </c>
      <c r="I405" s="149" t="s">
        <v>224</v>
      </c>
      <c r="J405" s="158">
        <v>45720</v>
      </c>
      <c r="K405" s="158" t="s">
        <v>5347</v>
      </c>
      <c r="L405" s="149" t="s">
        <v>5347</v>
      </c>
      <c r="M405" s="158">
        <v>45722</v>
      </c>
      <c r="N405" s="159">
        <v>0</v>
      </c>
      <c r="O405" s="159">
        <v>0</v>
      </c>
      <c r="P405" s="149" t="s">
        <v>5347</v>
      </c>
      <c r="Q405" s="160">
        <v>200</v>
      </c>
      <c r="R405" s="160">
        <v>200</v>
      </c>
      <c r="S405" s="160">
        <v>200</v>
      </c>
      <c r="T405" s="160">
        <v>0</v>
      </c>
      <c r="U405" s="161">
        <v>0</v>
      </c>
      <c r="V405" s="161">
        <v>0</v>
      </c>
      <c r="W405" s="149" t="s">
        <v>19</v>
      </c>
      <c r="X405" s="149" t="s">
        <v>5348</v>
      </c>
      <c r="Y405" s="149" t="s">
        <v>5347</v>
      </c>
      <c r="Z405" s="149" t="s">
        <v>386</v>
      </c>
      <c r="AA405" s="149" t="s">
        <v>5347</v>
      </c>
      <c r="AB405" s="149" t="s">
        <v>4579</v>
      </c>
      <c r="AC405" s="149" t="s">
        <v>5347</v>
      </c>
      <c r="AD405" s="159">
        <v>0</v>
      </c>
      <c r="AE405" s="185">
        <v>0</v>
      </c>
      <c r="AG405" t="s">
        <v>960</v>
      </c>
      <c r="AH405" s="46">
        <f t="shared" si="114"/>
        <v>2</v>
      </c>
      <c r="AI405" s="46" t="str">
        <f t="shared" si="115"/>
        <v>-</v>
      </c>
      <c r="AJ405" s="12"/>
      <c r="AK405" s="41" t="str">
        <f t="shared" si="116"/>
        <v>YES</v>
      </c>
      <c r="AL405" s="38">
        <f t="shared" si="117"/>
        <v>200</v>
      </c>
      <c r="AM405" s="26" t="str">
        <f t="shared" si="118"/>
        <v/>
      </c>
      <c r="AN405" s="89" t="str">
        <f t="shared" si="119"/>
        <v/>
      </c>
      <c r="AO405" s="35">
        <f t="shared" si="120"/>
        <v>0</v>
      </c>
      <c r="AP405" s="26" t="str">
        <f t="shared" si="121"/>
        <v>X</v>
      </c>
      <c r="AQ405" s="28">
        <f t="shared" si="131"/>
        <v>1</v>
      </c>
      <c r="AR405" s="25" t="str">
        <f t="shared" si="122"/>
        <v/>
      </c>
      <c r="AS405" s="25" t="str">
        <f t="shared" si="123"/>
        <v/>
      </c>
      <c r="AT405" s="25" t="str">
        <f t="shared" si="124"/>
        <v/>
      </c>
      <c r="AU405" s="25" t="str">
        <f t="shared" si="125"/>
        <v/>
      </c>
      <c r="AV405" s="25">
        <f t="shared" si="126"/>
        <v>3</v>
      </c>
      <c r="AW405" s="65">
        <f t="shared" si="132"/>
        <v>0</v>
      </c>
      <c r="AX405" s="23"/>
      <c r="AY405" s="24">
        <f t="shared" ca="1" si="127"/>
        <v>-413</v>
      </c>
      <c r="AZ405" s="66">
        <f t="shared" ca="1" si="128"/>
        <v>0</v>
      </c>
      <c r="BA405" s="24" t="str">
        <f t="shared" ca="1" si="129"/>
        <v/>
      </c>
      <c r="BB405" s="87" t="str">
        <f t="shared" si="130"/>
        <v/>
      </c>
    </row>
    <row r="406" spans="1:54" ht="15" x14ac:dyDescent="0.2">
      <c r="A406" s="7">
        <v>405</v>
      </c>
      <c r="B406" s="149" t="s">
        <v>5347</v>
      </c>
      <c r="C406" s="149" t="s">
        <v>3188</v>
      </c>
      <c r="D406" s="149" t="s">
        <v>4580</v>
      </c>
      <c r="E406" s="149" t="s">
        <v>325</v>
      </c>
      <c r="F406" s="158">
        <v>45721</v>
      </c>
      <c r="G406" s="149" t="s">
        <v>5347</v>
      </c>
      <c r="H406" s="149" t="s">
        <v>4581</v>
      </c>
      <c r="I406" s="149" t="s">
        <v>15</v>
      </c>
      <c r="J406" s="158">
        <v>45721</v>
      </c>
      <c r="K406" s="158">
        <v>45721</v>
      </c>
      <c r="L406" s="149" t="s">
        <v>5347</v>
      </c>
      <c r="M406" s="158">
        <v>45771</v>
      </c>
      <c r="N406" s="159">
        <v>0</v>
      </c>
      <c r="O406" s="159">
        <v>0</v>
      </c>
      <c r="P406" s="149" t="s">
        <v>16</v>
      </c>
      <c r="Q406" s="161">
        <v>1</v>
      </c>
      <c r="R406" s="159">
        <v>1</v>
      </c>
      <c r="S406" s="159">
        <v>0</v>
      </c>
      <c r="T406" s="159">
        <v>0</v>
      </c>
      <c r="U406" s="161">
        <v>0</v>
      </c>
      <c r="V406" s="161">
        <v>0</v>
      </c>
      <c r="W406" s="149" t="s">
        <v>19</v>
      </c>
      <c r="X406" s="149" t="s">
        <v>5348</v>
      </c>
      <c r="Y406" s="149" t="s">
        <v>5347</v>
      </c>
      <c r="Z406" s="149" t="s">
        <v>4280</v>
      </c>
      <c r="AA406" s="149" t="s">
        <v>5347</v>
      </c>
      <c r="AB406" s="149" t="s">
        <v>5347</v>
      </c>
      <c r="AC406" s="149" t="s">
        <v>5347</v>
      </c>
      <c r="AD406" s="159">
        <v>0</v>
      </c>
      <c r="AE406" s="185">
        <v>0</v>
      </c>
      <c r="AG406" t="s">
        <v>960</v>
      </c>
      <c r="AH406" s="46">
        <f t="shared" si="114"/>
        <v>50</v>
      </c>
      <c r="AI406" s="46" t="str">
        <f t="shared" si="115"/>
        <v>-</v>
      </c>
      <c r="AJ406" s="12"/>
      <c r="AK406" s="41" t="str">
        <f t="shared" si="116"/>
        <v>YES</v>
      </c>
      <c r="AL406" s="38">
        <f t="shared" si="117"/>
        <v>0</v>
      </c>
      <c r="AM406" s="26" t="str">
        <f t="shared" si="118"/>
        <v/>
      </c>
      <c r="AN406" s="89" t="str">
        <f t="shared" si="119"/>
        <v/>
      </c>
      <c r="AO406" s="35">
        <f t="shared" si="120"/>
        <v>0</v>
      </c>
      <c r="AP406" s="26" t="str">
        <f t="shared" si="121"/>
        <v>X</v>
      </c>
      <c r="AQ406" s="28">
        <f t="shared" si="131"/>
        <v>1</v>
      </c>
      <c r="AR406" s="25" t="str">
        <f t="shared" si="122"/>
        <v/>
      </c>
      <c r="AS406" s="25" t="str">
        <f t="shared" si="123"/>
        <v/>
      </c>
      <c r="AT406" s="25" t="str">
        <f t="shared" si="124"/>
        <v/>
      </c>
      <c r="AU406" s="25" t="str">
        <f t="shared" si="125"/>
        <v/>
      </c>
      <c r="AV406" s="25">
        <f t="shared" si="126"/>
        <v>3</v>
      </c>
      <c r="AW406" s="65">
        <f t="shared" si="132"/>
        <v>0</v>
      </c>
      <c r="AX406" s="23"/>
      <c r="AY406" s="24">
        <f t="shared" ca="1" si="127"/>
        <v>-364</v>
      </c>
      <c r="AZ406" s="66">
        <f t="shared" ca="1" si="128"/>
        <v>0</v>
      </c>
      <c r="BA406" s="24" t="str">
        <f t="shared" ca="1" si="129"/>
        <v/>
      </c>
      <c r="BB406" s="87" t="str">
        <f t="shared" si="130"/>
        <v/>
      </c>
    </row>
    <row r="407" spans="1:54" ht="15" x14ac:dyDescent="0.2">
      <c r="A407" s="7">
        <v>406</v>
      </c>
      <c r="B407" s="149" t="s">
        <v>3944</v>
      </c>
      <c r="C407" s="149" t="s">
        <v>3945</v>
      </c>
      <c r="D407" s="149" t="s">
        <v>4582</v>
      </c>
      <c r="E407" s="149" t="s">
        <v>325</v>
      </c>
      <c r="F407" s="158">
        <v>45721</v>
      </c>
      <c r="G407" s="149" t="s">
        <v>5347</v>
      </c>
      <c r="H407" s="149" t="s">
        <v>4572</v>
      </c>
      <c r="I407" s="149" t="s">
        <v>2905</v>
      </c>
      <c r="J407" s="158">
        <v>45720</v>
      </c>
      <c r="K407" s="158" t="s">
        <v>5347</v>
      </c>
      <c r="L407" s="149" t="s">
        <v>5347</v>
      </c>
      <c r="M407" s="158">
        <v>45722</v>
      </c>
      <c r="N407" s="159">
        <v>0</v>
      </c>
      <c r="O407" s="159">
        <v>0</v>
      </c>
      <c r="P407" s="149" t="s">
        <v>5347</v>
      </c>
      <c r="Q407" s="160">
        <v>9</v>
      </c>
      <c r="R407" s="160">
        <v>9</v>
      </c>
      <c r="S407" s="160">
        <v>9</v>
      </c>
      <c r="T407" s="160">
        <v>0</v>
      </c>
      <c r="U407" s="161">
        <v>0</v>
      </c>
      <c r="V407" s="161">
        <v>0</v>
      </c>
      <c r="W407" s="149" t="s">
        <v>19</v>
      </c>
      <c r="X407" s="149" t="s">
        <v>5348</v>
      </c>
      <c r="Y407" s="149" t="s">
        <v>5347</v>
      </c>
      <c r="Z407" s="149" t="s">
        <v>386</v>
      </c>
      <c r="AA407" s="149" t="s">
        <v>5347</v>
      </c>
      <c r="AB407" s="149" t="s">
        <v>3948</v>
      </c>
      <c r="AC407" s="149" t="s">
        <v>5347</v>
      </c>
      <c r="AD407" s="159">
        <v>0</v>
      </c>
      <c r="AE407" s="185">
        <v>0</v>
      </c>
      <c r="AG407" t="s">
        <v>960</v>
      </c>
      <c r="AH407" s="46">
        <f t="shared" si="114"/>
        <v>2</v>
      </c>
      <c r="AI407" s="46" t="str">
        <f t="shared" si="115"/>
        <v>-</v>
      </c>
      <c r="AJ407" s="12"/>
      <c r="AK407" s="41" t="str">
        <f t="shared" si="116"/>
        <v>YES</v>
      </c>
      <c r="AL407" s="38">
        <f t="shared" si="117"/>
        <v>9</v>
      </c>
      <c r="AM407" s="26" t="str">
        <f t="shared" si="118"/>
        <v/>
      </c>
      <c r="AN407" s="89" t="str">
        <f t="shared" si="119"/>
        <v/>
      </c>
      <c r="AO407" s="35">
        <f t="shared" si="120"/>
        <v>0</v>
      </c>
      <c r="AP407" s="26" t="str">
        <f t="shared" si="121"/>
        <v>X</v>
      </c>
      <c r="AQ407" s="28">
        <f t="shared" si="131"/>
        <v>1</v>
      </c>
      <c r="AR407" s="25" t="str">
        <f t="shared" si="122"/>
        <v/>
      </c>
      <c r="AS407" s="25" t="str">
        <f t="shared" si="123"/>
        <v/>
      </c>
      <c r="AT407" s="25" t="str">
        <f t="shared" si="124"/>
        <v/>
      </c>
      <c r="AU407" s="25" t="str">
        <f t="shared" si="125"/>
        <v/>
      </c>
      <c r="AV407" s="25">
        <f t="shared" si="126"/>
        <v>3</v>
      </c>
      <c r="AW407" s="65">
        <f t="shared" si="132"/>
        <v>0</v>
      </c>
      <c r="AX407" s="23"/>
      <c r="AY407" s="24">
        <f t="shared" ca="1" si="127"/>
        <v>-413</v>
      </c>
      <c r="AZ407" s="66">
        <f t="shared" ca="1" si="128"/>
        <v>0</v>
      </c>
      <c r="BA407" s="24" t="str">
        <f t="shared" ca="1" si="129"/>
        <v/>
      </c>
      <c r="BB407" s="87" t="str">
        <f t="shared" si="130"/>
        <v/>
      </c>
    </row>
    <row r="408" spans="1:54" ht="15" x14ac:dyDescent="0.2">
      <c r="A408" s="7">
        <v>407</v>
      </c>
      <c r="B408" s="149" t="s">
        <v>4604</v>
      </c>
      <c r="C408" s="149" t="s">
        <v>4605</v>
      </c>
      <c r="D408" s="149" t="s">
        <v>4606</v>
      </c>
      <c r="E408" s="149" t="s">
        <v>325</v>
      </c>
      <c r="F408" s="158">
        <v>45722</v>
      </c>
      <c r="G408" s="149" t="s">
        <v>5347</v>
      </c>
      <c r="H408" s="149" t="s">
        <v>4607</v>
      </c>
      <c r="I408" s="149" t="s">
        <v>149</v>
      </c>
      <c r="J408" s="158">
        <v>45721</v>
      </c>
      <c r="K408" s="158" t="s">
        <v>5347</v>
      </c>
      <c r="L408" s="149" t="s">
        <v>5347</v>
      </c>
      <c r="M408" s="158">
        <v>45723</v>
      </c>
      <c r="N408" s="159">
        <v>0</v>
      </c>
      <c r="O408" s="159">
        <v>0</v>
      </c>
      <c r="P408" s="149" t="s">
        <v>5347</v>
      </c>
      <c r="Q408" s="160">
        <v>1</v>
      </c>
      <c r="R408" s="160">
        <v>1</v>
      </c>
      <c r="S408" s="160">
        <v>1</v>
      </c>
      <c r="T408" s="160">
        <v>0</v>
      </c>
      <c r="U408" s="161">
        <v>0</v>
      </c>
      <c r="V408" s="161">
        <v>0</v>
      </c>
      <c r="W408" s="149" t="s">
        <v>19</v>
      </c>
      <c r="X408" s="149" t="s">
        <v>5348</v>
      </c>
      <c r="Y408" s="149" t="s">
        <v>5347</v>
      </c>
      <c r="Z408" s="149" t="s">
        <v>386</v>
      </c>
      <c r="AA408" s="149" t="s">
        <v>5347</v>
      </c>
      <c r="AB408" s="149" t="s">
        <v>4608</v>
      </c>
      <c r="AC408" s="149" t="s">
        <v>5347</v>
      </c>
      <c r="AD408" s="159">
        <v>0</v>
      </c>
      <c r="AE408" s="185">
        <v>0</v>
      </c>
      <c r="AG408" t="s">
        <v>960</v>
      </c>
      <c r="AH408" s="46">
        <f t="shared" si="114"/>
        <v>2</v>
      </c>
      <c r="AI408" s="46" t="str">
        <f t="shared" si="115"/>
        <v>-</v>
      </c>
      <c r="AJ408" s="12"/>
      <c r="AK408" s="41" t="str">
        <f t="shared" si="116"/>
        <v>YES</v>
      </c>
      <c r="AL408" s="38">
        <f t="shared" si="117"/>
        <v>1</v>
      </c>
      <c r="AM408" s="26" t="str">
        <f t="shared" si="118"/>
        <v/>
      </c>
      <c r="AN408" s="89" t="str">
        <f t="shared" si="119"/>
        <v/>
      </c>
      <c r="AO408" s="35">
        <f t="shared" si="120"/>
        <v>0</v>
      </c>
      <c r="AP408" s="26" t="str">
        <f t="shared" si="121"/>
        <v>X</v>
      </c>
      <c r="AQ408" s="28">
        <f t="shared" si="131"/>
        <v>1</v>
      </c>
      <c r="AR408" s="25" t="str">
        <f t="shared" si="122"/>
        <v/>
      </c>
      <c r="AS408" s="25" t="str">
        <f t="shared" si="123"/>
        <v/>
      </c>
      <c r="AT408" s="25" t="str">
        <f t="shared" si="124"/>
        <v/>
      </c>
      <c r="AU408" s="25" t="str">
        <f t="shared" si="125"/>
        <v/>
      </c>
      <c r="AV408" s="25">
        <f t="shared" si="126"/>
        <v>3</v>
      </c>
      <c r="AW408" s="65">
        <f t="shared" si="132"/>
        <v>0</v>
      </c>
      <c r="AX408" s="23"/>
      <c r="AY408" s="24">
        <f t="shared" ca="1" si="127"/>
        <v>-412</v>
      </c>
      <c r="AZ408" s="66">
        <f t="shared" ca="1" si="128"/>
        <v>0</v>
      </c>
      <c r="BA408" s="24" t="str">
        <f t="shared" ca="1" si="129"/>
        <v/>
      </c>
      <c r="BB408" s="87" t="str">
        <f t="shared" si="130"/>
        <v/>
      </c>
    </row>
    <row r="409" spans="1:54" ht="15" x14ac:dyDescent="0.2">
      <c r="A409" s="7">
        <v>408</v>
      </c>
      <c r="B409" s="149" t="s">
        <v>3225</v>
      </c>
      <c r="C409" s="149" t="s">
        <v>3226</v>
      </c>
      <c r="D409" s="149" t="s">
        <v>4609</v>
      </c>
      <c r="E409" s="149" t="s">
        <v>325</v>
      </c>
      <c r="F409" s="158">
        <v>45722</v>
      </c>
      <c r="G409" s="149" t="s">
        <v>5347</v>
      </c>
      <c r="H409" s="149" t="s">
        <v>4610</v>
      </c>
      <c r="I409" s="149" t="s">
        <v>15</v>
      </c>
      <c r="J409" s="158">
        <v>45723</v>
      </c>
      <c r="K409" s="158">
        <v>45723</v>
      </c>
      <c r="L409" s="149" t="s">
        <v>5347</v>
      </c>
      <c r="M409" s="158">
        <v>45737</v>
      </c>
      <c r="N409" s="159">
        <v>30</v>
      </c>
      <c r="O409" s="159">
        <v>8</v>
      </c>
      <c r="P409" s="149" t="s">
        <v>16</v>
      </c>
      <c r="Q409" s="160">
        <v>1</v>
      </c>
      <c r="R409" s="160">
        <v>1</v>
      </c>
      <c r="S409" s="160">
        <v>1</v>
      </c>
      <c r="T409" s="160">
        <v>0</v>
      </c>
      <c r="U409" s="161">
        <v>0</v>
      </c>
      <c r="V409" s="161">
        <v>0</v>
      </c>
      <c r="W409" s="149" t="s">
        <v>19</v>
      </c>
      <c r="X409" s="149" t="s">
        <v>5348</v>
      </c>
      <c r="Y409" s="149" t="s">
        <v>5347</v>
      </c>
      <c r="Z409" s="149" t="s">
        <v>47</v>
      </c>
      <c r="AA409" s="149" t="s">
        <v>748</v>
      </c>
      <c r="AB409" s="149" t="s">
        <v>3225</v>
      </c>
      <c r="AC409" s="149" t="s">
        <v>5347</v>
      </c>
      <c r="AD409" s="159">
        <v>0</v>
      </c>
      <c r="AE409" s="185">
        <v>0</v>
      </c>
      <c r="AG409" t="s">
        <v>2999</v>
      </c>
      <c r="AH409" s="46">
        <f t="shared" si="114"/>
        <v>14</v>
      </c>
      <c r="AI409" s="46" t="str">
        <f t="shared" si="115"/>
        <v>-</v>
      </c>
      <c r="AJ409" s="12"/>
      <c r="AK409" s="41" t="str">
        <f t="shared" si="116"/>
        <v>YES</v>
      </c>
      <c r="AL409" s="38">
        <f t="shared" si="117"/>
        <v>1</v>
      </c>
      <c r="AM409" s="26" t="str">
        <f t="shared" si="118"/>
        <v/>
      </c>
      <c r="AN409" s="89" t="str">
        <f t="shared" si="119"/>
        <v/>
      </c>
      <c r="AO409" s="35">
        <f t="shared" si="120"/>
        <v>0</v>
      </c>
      <c r="AP409" s="26" t="str">
        <f t="shared" si="121"/>
        <v>X</v>
      </c>
      <c r="AQ409" s="28">
        <f t="shared" si="131"/>
        <v>1</v>
      </c>
      <c r="AR409" s="25" t="str">
        <f t="shared" si="122"/>
        <v/>
      </c>
      <c r="AS409" s="25" t="str">
        <f t="shared" si="123"/>
        <v/>
      </c>
      <c r="AT409" s="25" t="str">
        <f t="shared" si="124"/>
        <v/>
      </c>
      <c r="AU409" s="25" t="str">
        <f t="shared" si="125"/>
        <v/>
      </c>
      <c r="AV409" s="25">
        <f t="shared" si="126"/>
        <v>3</v>
      </c>
      <c r="AW409" s="65">
        <f t="shared" si="132"/>
        <v>0</v>
      </c>
      <c r="AX409" s="23"/>
      <c r="AY409" s="24">
        <f t="shared" ca="1" si="127"/>
        <v>-398</v>
      </c>
      <c r="AZ409" s="66">
        <f t="shared" ca="1" si="128"/>
        <v>0</v>
      </c>
      <c r="BA409" s="24" t="str">
        <f t="shared" ca="1" si="129"/>
        <v/>
      </c>
      <c r="BB409" s="87" t="str">
        <f t="shared" si="130"/>
        <v/>
      </c>
    </row>
    <row r="410" spans="1:54" ht="15" x14ac:dyDescent="0.2">
      <c r="A410" s="7">
        <v>409</v>
      </c>
      <c r="B410" s="149" t="s">
        <v>3225</v>
      </c>
      <c r="C410" s="149" t="s">
        <v>3226</v>
      </c>
      <c r="D410" s="149" t="s">
        <v>4609</v>
      </c>
      <c r="E410" s="149" t="s">
        <v>326</v>
      </c>
      <c r="F410" s="158">
        <v>45722</v>
      </c>
      <c r="G410" s="149" t="s">
        <v>5347</v>
      </c>
      <c r="H410" s="149" t="s">
        <v>4610</v>
      </c>
      <c r="I410" s="149" t="s">
        <v>17</v>
      </c>
      <c r="J410" s="158">
        <v>45723</v>
      </c>
      <c r="K410" s="158">
        <v>45723</v>
      </c>
      <c r="L410" s="149" t="s">
        <v>5347</v>
      </c>
      <c r="M410" s="158">
        <v>45737</v>
      </c>
      <c r="N410" s="159">
        <v>30</v>
      </c>
      <c r="O410" s="159">
        <v>8</v>
      </c>
      <c r="P410" s="149" t="s">
        <v>16</v>
      </c>
      <c r="Q410" s="160">
        <v>1</v>
      </c>
      <c r="R410" s="160">
        <v>1</v>
      </c>
      <c r="S410" s="160">
        <v>1</v>
      </c>
      <c r="T410" s="160">
        <v>0</v>
      </c>
      <c r="U410" s="161">
        <v>0</v>
      </c>
      <c r="V410" s="161">
        <v>0</v>
      </c>
      <c r="W410" s="149" t="s">
        <v>19</v>
      </c>
      <c r="X410" s="149" t="s">
        <v>5348</v>
      </c>
      <c r="Y410" s="149" t="s">
        <v>5347</v>
      </c>
      <c r="Z410" s="149" t="s">
        <v>47</v>
      </c>
      <c r="AA410" s="149" t="s">
        <v>748</v>
      </c>
      <c r="AB410" s="149" t="s">
        <v>3225</v>
      </c>
      <c r="AC410" s="149" t="s">
        <v>5347</v>
      </c>
      <c r="AD410" s="159">
        <v>0</v>
      </c>
      <c r="AE410" s="185">
        <v>0</v>
      </c>
      <c r="AG410" t="s">
        <v>2999</v>
      </c>
      <c r="AH410" s="46">
        <f t="shared" si="114"/>
        <v>14</v>
      </c>
      <c r="AI410" s="46" t="str">
        <f t="shared" si="115"/>
        <v>-</v>
      </c>
      <c r="AJ410" s="12"/>
      <c r="AK410" s="41" t="str">
        <f t="shared" si="116"/>
        <v>YES</v>
      </c>
      <c r="AL410" s="38">
        <f t="shared" si="117"/>
        <v>1</v>
      </c>
      <c r="AM410" s="26" t="str">
        <f t="shared" si="118"/>
        <v/>
      </c>
      <c r="AN410" s="89" t="str">
        <f t="shared" si="119"/>
        <v/>
      </c>
      <c r="AO410" s="35">
        <f t="shared" si="120"/>
        <v>0</v>
      </c>
      <c r="AP410" s="26" t="str">
        <f t="shared" si="121"/>
        <v>X</v>
      </c>
      <c r="AQ410" s="28">
        <f t="shared" si="131"/>
        <v>1</v>
      </c>
      <c r="AR410" s="25" t="str">
        <f t="shared" si="122"/>
        <v/>
      </c>
      <c r="AS410" s="25" t="str">
        <f t="shared" si="123"/>
        <v/>
      </c>
      <c r="AT410" s="25" t="str">
        <f t="shared" si="124"/>
        <v/>
      </c>
      <c r="AU410" s="25" t="str">
        <f t="shared" si="125"/>
        <v/>
      </c>
      <c r="AV410" s="25">
        <f t="shared" si="126"/>
        <v>3</v>
      </c>
      <c r="AW410" s="65">
        <f t="shared" si="132"/>
        <v>0</v>
      </c>
      <c r="AX410" s="23"/>
      <c r="AY410" s="24">
        <f t="shared" ca="1" si="127"/>
        <v>-398</v>
      </c>
      <c r="AZ410" s="66">
        <f t="shared" ca="1" si="128"/>
        <v>0</v>
      </c>
      <c r="BA410" s="24" t="str">
        <f t="shared" ca="1" si="129"/>
        <v/>
      </c>
      <c r="BB410" s="87" t="str">
        <f t="shared" si="130"/>
        <v/>
      </c>
    </row>
    <row r="411" spans="1:54" ht="15" x14ac:dyDescent="0.2">
      <c r="A411" s="7">
        <v>410</v>
      </c>
      <c r="B411" s="149" t="s">
        <v>3225</v>
      </c>
      <c r="C411" s="149" t="s">
        <v>3226</v>
      </c>
      <c r="D411" s="149" t="s">
        <v>4609</v>
      </c>
      <c r="E411" s="149" t="s">
        <v>329</v>
      </c>
      <c r="F411" s="158">
        <v>45722</v>
      </c>
      <c r="G411" s="149" t="s">
        <v>5347</v>
      </c>
      <c r="H411" s="149" t="s">
        <v>4610</v>
      </c>
      <c r="I411" s="149" t="s">
        <v>18</v>
      </c>
      <c r="J411" s="158">
        <v>45723</v>
      </c>
      <c r="K411" s="158">
        <v>45723</v>
      </c>
      <c r="L411" s="149" t="s">
        <v>5347</v>
      </c>
      <c r="M411" s="158">
        <v>45737</v>
      </c>
      <c r="N411" s="159">
        <v>30</v>
      </c>
      <c r="O411" s="159">
        <v>8</v>
      </c>
      <c r="P411" s="149" t="s">
        <v>16</v>
      </c>
      <c r="Q411" s="160">
        <v>1</v>
      </c>
      <c r="R411" s="160">
        <v>1</v>
      </c>
      <c r="S411" s="160">
        <v>1</v>
      </c>
      <c r="T411" s="160">
        <v>0</v>
      </c>
      <c r="U411" s="161">
        <v>0</v>
      </c>
      <c r="V411" s="161">
        <v>0</v>
      </c>
      <c r="W411" s="149" t="s">
        <v>19</v>
      </c>
      <c r="X411" s="149" t="s">
        <v>5348</v>
      </c>
      <c r="Y411" s="149" t="s">
        <v>5347</v>
      </c>
      <c r="Z411" s="149" t="s">
        <v>47</v>
      </c>
      <c r="AA411" s="149" t="s">
        <v>748</v>
      </c>
      <c r="AB411" s="149" t="s">
        <v>3225</v>
      </c>
      <c r="AC411" s="149" t="s">
        <v>5347</v>
      </c>
      <c r="AD411" s="159">
        <v>0</v>
      </c>
      <c r="AE411" s="185">
        <v>0</v>
      </c>
      <c r="AG411" t="s">
        <v>2999</v>
      </c>
      <c r="AH411" s="46">
        <f t="shared" si="114"/>
        <v>14</v>
      </c>
      <c r="AI411" s="46" t="str">
        <f t="shared" si="115"/>
        <v>-</v>
      </c>
      <c r="AJ411" s="12"/>
      <c r="AK411" s="41" t="str">
        <f t="shared" si="116"/>
        <v>YES</v>
      </c>
      <c r="AL411" s="38">
        <f t="shared" si="117"/>
        <v>1</v>
      </c>
      <c r="AM411" s="26" t="str">
        <f t="shared" si="118"/>
        <v/>
      </c>
      <c r="AN411" s="89" t="str">
        <f t="shared" si="119"/>
        <v/>
      </c>
      <c r="AO411" s="35">
        <f t="shared" si="120"/>
        <v>0</v>
      </c>
      <c r="AP411" s="26" t="str">
        <f t="shared" si="121"/>
        <v>X</v>
      </c>
      <c r="AQ411" s="28">
        <f t="shared" si="131"/>
        <v>1</v>
      </c>
      <c r="AR411" s="25" t="str">
        <f t="shared" si="122"/>
        <v/>
      </c>
      <c r="AS411" s="25" t="str">
        <f t="shared" si="123"/>
        <v/>
      </c>
      <c r="AT411" s="25" t="str">
        <f t="shared" si="124"/>
        <v/>
      </c>
      <c r="AU411" s="25" t="str">
        <f t="shared" si="125"/>
        <v/>
      </c>
      <c r="AV411" s="25">
        <f t="shared" si="126"/>
        <v>3</v>
      </c>
      <c r="AW411" s="65">
        <f t="shared" si="132"/>
        <v>0</v>
      </c>
      <c r="AX411" s="23"/>
      <c r="AY411" s="24">
        <f t="shared" ca="1" si="127"/>
        <v>-398</v>
      </c>
      <c r="AZ411" s="66">
        <f t="shared" ca="1" si="128"/>
        <v>0</v>
      </c>
      <c r="BA411" s="24" t="str">
        <f t="shared" ca="1" si="129"/>
        <v/>
      </c>
      <c r="BB411" s="87" t="str">
        <f t="shared" si="130"/>
        <v/>
      </c>
    </row>
    <row r="412" spans="1:54" ht="15" x14ac:dyDescent="0.2">
      <c r="A412" s="7">
        <v>411</v>
      </c>
      <c r="B412" s="149" t="s">
        <v>3225</v>
      </c>
      <c r="C412" s="149" t="s">
        <v>3226</v>
      </c>
      <c r="D412" s="149" t="s">
        <v>4609</v>
      </c>
      <c r="E412" s="149" t="s">
        <v>327</v>
      </c>
      <c r="F412" s="158">
        <v>45722</v>
      </c>
      <c r="G412" s="149" t="s">
        <v>5347</v>
      </c>
      <c r="H412" s="149" t="s">
        <v>4610</v>
      </c>
      <c r="I412" s="149" t="s">
        <v>24</v>
      </c>
      <c r="J412" s="158">
        <v>45723</v>
      </c>
      <c r="K412" s="158">
        <v>45723</v>
      </c>
      <c r="L412" s="149" t="s">
        <v>5347</v>
      </c>
      <c r="M412" s="158">
        <v>45737</v>
      </c>
      <c r="N412" s="159">
        <v>30</v>
      </c>
      <c r="O412" s="159">
        <v>8</v>
      </c>
      <c r="P412" s="149" t="s">
        <v>16</v>
      </c>
      <c r="Q412" s="160">
        <v>1</v>
      </c>
      <c r="R412" s="160">
        <v>1</v>
      </c>
      <c r="S412" s="160">
        <v>1</v>
      </c>
      <c r="T412" s="160">
        <v>0</v>
      </c>
      <c r="U412" s="161">
        <v>0</v>
      </c>
      <c r="V412" s="161">
        <v>0</v>
      </c>
      <c r="W412" s="149" t="s">
        <v>19</v>
      </c>
      <c r="X412" s="149" t="s">
        <v>5348</v>
      </c>
      <c r="Y412" s="149" t="s">
        <v>5347</v>
      </c>
      <c r="Z412" s="149" t="s">
        <v>47</v>
      </c>
      <c r="AA412" s="149" t="s">
        <v>748</v>
      </c>
      <c r="AB412" s="149" t="s">
        <v>3225</v>
      </c>
      <c r="AC412" s="149" t="s">
        <v>5347</v>
      </c>
      <c r="AD412" s="159">
        <v>0</v>
      </c>
      <c r="AE412" s="185">
        <v>0</v>
      </c>
      <c r="AG412" t="s">
        <v>2999</v>
      </c>
      <c r="AH412" s="46">
        <f t="shared" si="114"/>
        <v>14</v>
      </c>
      <c r="AI412" s="46" t="str">
        <f t="shared" si="115"/>
        <v>-</v>
      </c>
      <c r="AJ412" s="12"/>
      <c r="AK412" s="41" t="str">
        <f t="shared" si="116"/>
        <v>YES</v>
      </c>
      <c r="AL412" s="38">
        <f t="shared" si="117"/>
        <v>1</v>
      </c>
      <c r="AM412" s="26" t="str">
        <f t="shared" si="118"/>
        <v/>
      </c>
      <c r="AN412" s="89" t="str">
        <f t="shared" si="119"/>
        <v/>
      </c>
      <c r="AO412" s="35">
        <f t="shared" si="120"/>
        <v>0</v>
      </c>
      <c r="AP412" s="26" t="str">
        <f t="shared" si="121"/>
        <v>X</v>
      </c>
      <c r="AQ412" s="28">
        <f t="shared" si="131"/>
        <v>1</v>
      </c>
      <c r="AR412" s="25" t="str">
        <f t="shared" si="122"/>
        <v/>
      </c>
      <c r="AS412" s="25" t="str">
        <f t="shared" si="123"/>
        <v/>
      </c>
      <c r="AT412" s="25" t="str">
        <f t="shared" si="124"/>
        <v/>
      </c>
      <c r="AU412" s="25" t="str">
        <f t="shared" si="125"/>
        <v/>
      </c>
      <c r="AV412" s="25">
        <f t="shared" si="126"/>
        <v>3</v>
      </c>
      <c r="AW412" s="65">
        <f t="shared" si="132"/>
        <v>0</v>
      </c>
      <c r="AX412" s="23"/>
      <c r="AY412" s="24">
        <f t="shared" ca="1" si="127"/>
        <v>-398</v>
      </c>
      <c r="AZ412" s="66">
        <f t="shared" ca="1" si="128"/>
        <v>0</v>
      </c>
      <c r="BA412" s="24" t="str">
        <f t="shared" ca="1" si="129"/>
        <v/>
      </c>
      <c r="BB412" s="87" t="str">
        <f t="shared" si="130"/>
        <v/>
      </c>
    </row>
    <row r="413" spans="1:54" ht="15" x14ac:dyDescent="0.2">
      <c r="A413" s="7">
        <v>412</v>
      </c>
      <c r="B413" s="149" t="s">
        <v>3225</v>
      </c>
      <c r="C413" s="149" t="s">
        <v>3226</v>
      </c>
      <c r="D413" s="149" t="s">
        <v>4611</v>
      </c>
      <c r="E413" s="149" t="s">
        <v>325</v>
      </c>
      <c r="F413" s="158">
        <v>45722</v>
      </c>
      <c r="G413" s="149" t="s">
        <v>5347</v>
      </c>
      <c r="H413" s="149" t="s">
        <v>4612</v>
      </c>
      <c r="I413" s="149" t="s">
        <v>15</v>
      </c>
      <c r="J413" s="158">
        <v>45726</v>
      </c>
      <c r="K413" s="158">
        <v>45726</v>
      </c>
      <c r="L413" s="149" t="s">
        <v>5347</v>
      </c>
      <c r="M413" s="158">
        <v>45740</v>
      </c>
      <c r="N413" s="159">
        <v>30</v>
      </c>
      <c r="O413" s="159">
        <v>8</v>
      </c>
      <c r="P413" s="149" t="s">
        <v>16</v>
      </c>
      <c r="Q413" s="160">
        <v>1</v>
      </c>
      <c r="R413" s="160">
        <v>1</v>
      </c>
      <c r="S413" s="160">
        <v>1</v>
      </c>
      <c r="T413" s="160">
        <v>0</v>
      </c>
      <c r="U413" s="161">
        <v>0</v>
      </c>
      <c r="V413" s="161">
        <v>0</v>
      </c>
      <c r="W413" s="149" t="s">
        <v>19</v>
      </c>
      <c r="X413" s="149" t="s">
        <v>5348</v>
      </c>
      <c r="Y413" s="149" t="s">
        <v>5347</v>
      </c>
      <c r="Z413" s="149" t="s">
        <v>47</v>
      </c>
      <c r="AA413" s="149" t="s">
        <v>748</v>
      </c>
      <c r="AB413" s="149" t="s">
        <v>3225</v>
      </c>
      <c r="AC413" s="149" t="s">
        <v>5347</v>
      </c>
      <c r="AD413" s="159">
        <v>0</v>
      </c>
      <c r="AE413" s="185">
        <v>0</v>
      </c>
      <c r="AG413" t="s">
        <v>2999</v>
      </c>
      <c r="AH413" s="46">
        <f t="shared" si="114"/>
        <v>14</v>
      </c>
      <c r="AI413" s="46" t="str">
        <f t="shared" si="115"/>
        <v>-</v>
      </c>
      <c r="AJ413" s="12"/>
      <c r="AK413" s="41" t="str">
        <f t="shared" si="116"/>
        <v>YES</v>
      </c>
      <c r="AL413" s="38">
        <f t="shared" si="117"/>
        <v>1</v>
      </c>
      <c r="AM413" s="26" t="str">
        <f t="shared" si="118"/>
        <v/>
      </c>
      <c r="AN413" s="89" t="str">
        <f t="shared" si="119"/>
        <v/>
      </c>
      <c r="AO413" s="35">
        <f t="shared" si="120"/>
        <v>0</v>
      </c>
      <c r="AP413" s="26" t="str">
        <f t="shared" si="121"/>
        <v>X</v>
      </c>
      <c r="AQ413" s="28">
        <f t="shared" si="131"/>
        <v>1</v>
      </c>
      <c r="AR413" s="25" t="str">
        <f t="shared" si="122"/>
        <v/>
      </c>
      <c r="AS413" s="25" t="str">
        <f t="shared" si="123"/>
        <v/>
      </c>
      <c r="AT413" s="25" t="str">
        <f t="shared" si="124"/>
        <v/>
      </c>
      <c r="AU413" s="25" t="str">
        <f t="shared" si="125"/>
        <v/>
      </c>
      <c r="AV413" s="25">
        <f t="shared" si="126"/>
        <v>3</v>
      </c>
      <c r="AW413" s="65">
        <f t="shared" si="132"/>
        <v>0</v>
      </c>
      <c r="AX413" s="23"/>
      <c r="AY413" s="24">
        <f t="shared" ca="1" si="127"/>
        <v>-395</v>
      </c>
      <c r="AZ413" s="66">
        <f t="shared" ca="1" si="128"/>
        <v>0</v>
      </c>
      <c r="BA413" s="24" t="str">
        <f t="shared" ca="1" si="129"/>
        <v/>
      </c>
      <c r="BB413" s="87" t="str">
        <f t="shared" si="130"/>
        <v/>
      </c>
    </row>
    <row r="414" spans="1:54" ht="15" x14ac:dyDescent="0.2">
      <c r="A414" s="7">
        <v>413</v>
      </c>
      <c r="B414" s="149" t="s">
        <v>3225</v>
      </c>
      <c r="C414" s="149" t="s">
        <v>3226</v>
      </c>
      <c r="D414" s="149" t="s">
        <v>4613</v>
      </c>
      <c r="E414" s="149" t="s">
        <v>325</v>
      </c>
      <c r="F414" s="158">
        <v>45722</v>
      </c>
      <c r="G414" s="149" t="s">
        <v>5347</v>
      </c>
      <c r="H414" s="149" t="s">
        <v>4614</v>
      </c>
      <c r="I414" s="149" t="s">
        <v>15</v>
      </c>
      <c r="J414" s="158">
        <v>45728</v>
      </c>
      <c r="K414" s="158">
        <v>45728</v>
      </c>
      <c r="L414" s="149" t="s">
        <v>5347</v>
      </c>
      <c r="M414" s="158">
        <v>45742</v>
      </c>
      <c r="N414" s="159">
        <v>30</v>
      </c>
      <c r="O414" s="159">
        <v>8</v>
      </c>
      <c r="P414" s="149" t="s">
        <v>16</v>
      </c>
      <c r="Q414" s="160">
        <v>1</v>
      </c>
      <c r="R414" s="160">
        <v>1</v>
      </c>
      <c r="S414" s="160">
        <v>1</v>
      </c>
      <c r="T414" s="160">
        <v>0</v>
      </c>
      <c r="U414" s="161">
        <v>0</v>
      </c>
      <c r="V414" s="161">
        <v>0</v>
      </c>
      <c r="W414" s="149" t="s">
        <v>19</v>
      </c>
      <c r="X414" s="149" t="s">
        <v>5348</v>
      </c>
      <c r="Y414" s="149" t="s">
        <v>5347</v>
      </c>
      <c r="Z414" s="149" t="s">
        <v>47</v>
      </c>
      <c r="AA414" s="149" t="s">
        <v>748</v>
      </c>
      <c r="AB414" s="149" t="s">
        <v>3225</v>
      </c>
      <c r="AC414" s="149" t="s">
        <v>5347</v>
      </c>
      <c r="AD414" s="159">
        <v>0</v>
      </c>
      <c r="AE414" s="185">
        <v>0</v>
      </c>
      <c r="AG414" t="s">
        <v>960</v>
      </c>
      <c r="AH414" s="46">
        <f t="shared" si="114"/>
        <v>14</v>
      </c>
      <c r="AI414" s="46" t="str">
        <f t="shared" si="115"/>
        <v>-</v>
      </c>
      <c r="AJ414" s="12"/>
      <c r="AK414" s="41" t="str">
        <f t="shared" si="116"/>
        <v>YES</v>
      </c>
      <c r="AL414" s="38">
        <f t="shared" si="117"/>
        <v>1</v>
      </c>
      <c r="AM414" s="26" t="str">
        <f t="shared" si="118"/>
        <v/>
      </c>
      <c r="AN414" s="89" t="str">
        <f t="shared" si="119"/>
        <v/>
      </c>
      <c r="AO414" s="35">
        <f t="shared" si="120"/>
        <v>0</v>
      </c>
      <c r="AP414" s="26" t="str">
        <f t="shared" si="121"/>
        <v>X</v>
      </c>
      <c r="AQ414" s="28">
        <f t="shared" si="131"/>
        <v>1</v>
      </c>
      <c r="AR414" s="25" t="str">
        <f t="shared" si="122"/>
        <v/>
      </c>
      <c r="AS414" s="25" t="str">
        <f t="shared" si="123"/>
        <v/>
      </c>
      <c r="AT414" s="25" t="str">
        <f t="shared" si="124"/>
        <v/>
      </c>
      <c r="AU414" s="25" t="str">
        <f t="shared" si="125"/>
        <v/>
      </c>
      <c r="AV414" s="25">
        <f t="shared" si="126"/>
        <v>3</v>
      </c>
      <c r="AW414" s="65">
        <f t="shared" si="132"/>
        <v>0</v>
      </c>
      <c r="AX414" s="23"/>
      <c r="AY414" s="24">
        <f t="shared" ca="1" si="127"/>
        <v>-393</v>
      </c>
      <c r="AZ414" s="66">
        <f t="shared" ca="1" si="128"/>
        <v>0</v>
      </c>
      <c r="BA414" s="24" t="str">
        <f t="shared" ca="1" si="129"/>
        <v/>
      </c>
      <c r="BB414" s="87" t="str">
        <f t="shared" si="130"/>
        <v/>
      </c>
    </row>
    <row r="415" spans="1:54" ht="15" x14ac:dyDescent="0.2">
      <c r="A415" s="7">
        <v>414</v>
      </c>
      <c r="B415" s="149" t="s">
        <v>3225</v>
      </c>
      <c r="C415" s="149" t="s">
        <v>3226</v>
      </c>
      <c r="D415" s="149" t="s">
        <v>4615</v>
      </c>
      <c r="E415" s="149" t="s">
        <v>325</v>
      </c>
      <c r="F415" s="158">
        <v>45722</v>
      </c>
      <c r="G415" s="149" t="s">
        <v>5347</v>
      </c>
      <c r="H415" s="149" t="s">
        <v>4616</v>
      </c>
      <c r="I415" s="149" t="s">
        <v>27</v>
      </c>
      <c r="J415" s="158">
        <v>45727</v>
      </c>
      <c r="K415" s="158">
        <v>45727</v>
      </c>
      <c r="L415" s="149" t="s">
        <v>5347</v>
      </c>
      <c r="M415" s="158">
        <v>45741</v>
      </c>
      <c r="N415" s="159">
        <v>30</v>
      </c>
      <c r="O415" s="159">
        <v>8</v>
      </c>
      <c r="P415" s="149" t="s">
        <v>16</v>
      </c>
      <c r="Q415" s="160">
        <v>1</v>
      </c>
      <c r="R415" s="160">
        <v>1</v>
      </c>
      <c r="S415" s="160">
        <v>1</v>
      </c>
      <c r="T415" s="160">
        <v>0</v>
      </c>
      <c r="U415" s="161">
        <v>0</v>
      </c>
      <c r="V415" s="161">
        <v>0</v>
      </c>
      <c r="W415" s="149" t="s">
        <v>19</v>
      </c>
      <c r="X415" s="149" t="s">
        <v>5348</v>
      </c>
      <c r="Y415" s="149" t="s">
        <v>5347</v>
      </c>
      <c r="Z415" s="149" t="s">
        <v>47</v>
      </c>
      <c r="AA415" s="149" t="s">
        <v>748</v>
      </c>
      <c r="AB415" s="149" t="s">
        <v>3225</v>
      </c>
      <c r="AC415" s="149" t="s">
        <v>5347</v>
      </c>
      <c r="AD415" s="159">
        <v>0</v>
      </c>
      <c r="AE415" s="185">
        <v>0</v>
      </c>
      <c r="AG415" t="s">
        <v>960</v>
      </c>
      <c r="AH415" s="46">
        <f t="shared" si="114"/>
        <v>14</v>
      </c>
      <c r="AI415" s="46" t="str">
        <f t="shared" si="115"/>
        <v>-</v>
      </c>
      <c r="AJ415" s="12"/>
      <c r="AK415" s="41" t="str">
        <f t="shared" si="116"/>
        <v>YES</v>
      </c>
      <c r="AL415" s="38">
        <f t="shared" si="117"/>
        <v>1</v>
      </c>
      <c r="AM415" s="26" t="str">
        <f t="shared" si="118"/>
        <v/>
      </c>
      <c r="AN415" s="89" t="str">
        <f t="shared" si="119"/>
        <v/>
      </c>
      <c r="AO415" s="35">
        <f t="shared" si="120"/>
        <v>0</v>
      </c>
      <c r="AP415" s="26" t="str">
        <f t="shared" si="121"/>
        <v>X</v>
      </c>
      <c r="AQ415" s="28">
        <f t="shared" si="131"/>
        <v>1</v>
      </c>
      <c r="AR415" s="25" t="str">
        <f t="shared" si="122"/>
        <v/>
      </c>
      <c r="AS415" s="25" t="str">
        <f t="shared" si="123"/>
        <v/>
      </c>
      <c r="AT415" s="25" t="str">
        <f t="shared" si="124"/>
        <v/>
      </c>
      <c r="AU415" s="25" t="str">
        <f t="shared" si="125"/>
        <v/>
      </c>
      <c r="AV415" s="25">
        <f t="shared" si="126"/>
        <v>3</v>
      </c>
      <c r="AW415" s="65">
        <f t="shared" si="132"/>
        <v>0</v>
      </c>
      <c r="AX415" s="23"/>
      <c r="AY415" s="24">
        <f t="shared" ca="1" si="127"/>
        <v>-394</v>
      </c>
      <c r="AZ415" s="66">
        <f t="shared" ca="1" si="128"/>
        <v>0</v>
      </c>
      <c r="BA415" s="24" t="str">
        <f t="shared" ca="1" si="129"/>
        <v/>
      </c>
      <c r="BB415" s="87" t="str">
        <f t="shared" si="130"/>
        <v/>
      </c>
    </row>
    <row r="416" spans="1:54" ht="15" x14ac:dyDescent="0.2">
      <c r="A416" s="7">
        <v>415</v>
      </c>
      <c r="B416" s="149" t="s">
        <v>3225</v>
      </c>
      <c r="C416" s="149" t="s">
        <v>3226</v>
      </c>
      <c r="D416" s="149" t="s">
        <v>4617</v>
      </c>
      <c r="E416" s="149" t="s">
        <v>325</v>
      </c>
      <c r="F416" s="158">
        <v>45722</v>
      </c>
      <c r="G416" s="149" t="s">
        <v>5347</v>
      </c>
      <c r="H416" s="149" t="s">
        <v>4618</v>
      </c>
      <c r="I416" s="149" t="s">
        <v>15</v>
      </c>
      <c r="J416" s="158">
        <v>45727</v>
      </c>
      <c r="K416" s="158">
        <v>45727</v>
      </c>
      <c r="L416" s="149" t="s">
        <v>5347</v>
      </c>
      <c r="M416" s="158">
        <v>45741</v>
      </c>
      <c r="N416" s="159">
        <v>30</v>
      </c>
      <c r="O416" s="159">
        <v>8</v>
      </c>
      <c r="P416" s="149" t="s">
        <v>16</v>
      </c>
      <c r="Q416" s="160">
        <v>1</v>
      </c>
      <c r="R416" s="160">
        <v>1</v>
      </c>
      <c r="S416" s="160">
        <v>1</v>
      </c>
      <c r="T416" s="160">
        <v>0</v>
      </c>
      <c r="U416" s="161">
        <v>0</v>
      </c>
      <c r="V416" s="161">
        <v>0</v>
      </c>
      <c r="W416" s="149" t="s">
        <v>19</v>
      </c>
      <c r="X416" s="149" t="s">
        <v>5348</v>
      </c>
      <c r="Y416" s="149" t="s">
        <v>5347</v>
      </c>
      <c r="Z416" s="149" t="s">
        <v>47</v>
      </c>
      <c r="AA416" s="149" t="s">
        <v>748</v>
      </c>
      <c r="AB416" s="149" t="s">
        <v>3225</v>
      </c>
      <c r="AC416" s="149" t="s">
        <v>5347</v>
      </c>
      <c r="AD416" s="159">
        <v>0</v>
      </c>
      <c r="AE416" s="185">
        <v>0</v>
      </c>
      <c r="AG416" t="s">
        <v>960</v>
      </c>
      <c r="AH416" s="46">
        <f t="shared" si="114"/>
        <v>14</v>
      </c>
      <c r="AI416" s="46" t="str">
        <f t="shared" si="115"/>
        <v>-</v>
      </c>
      <c r="AJ416" s="12"/>
      <c r="AK416" s="41" t="str">
        <f t="shared" si="116"/>
        <v>YES</v>
      </c>
      <c r="AL416" s="38">
        <f t="shared" si="117"/>
        <v>1</v>
      </c>
      <c r="AM416" s="26" t="str">
        <f t="shared" si="118"/>
        <v/>
      </c>
      <c r="AN416" s="89" t="str">
        <f t="shared" si="119"/>
        <v/>
      </c>
      <c r="AO416" s="35">
        <f t="shared" si="120"/>
        <v>0</v>
      </c>
      <c r="AP416" s="26" t="str">
        <f t="shared" si="121"/>
        <v>X</v>
      </c>
      <c r="AQ416" s="28">
        <f t="shared" si="131"/>
        <v>1</v>
      </c>
      <c r="AR416" s="25" t="str">
        <f t="shared" si="122"/>
        <v/>
      </c>
      <c r="AS416" s="25" t="str">
        <f t="shared" si="123"/>
        <v/>
      </c>
      <c r="AT416" s="25" t="str">
        <f t="shared" si="124"/>
        <v/>
      </c>
      <c r="AU416" s="25" t="str">
        <f t="shared" si="125"/>
        <v/>
      </c>
      <c r="AV416" s="25">
        <f t="shared" si="126"/>
        <v>3</v>
      </c>
      <c r="AW416" s="65">
        <f t="shared" si="132"/>
        <v>0</v>
      </c>
      <c r="AX416" s="23"/>
      <c r="AY416" s="24">
        <f t="shared" ca="1" si="127"/>
        <v>-394</v>
      </c>
      <c r="AZ416" s="66">
        <f t="shared" ca="1" si="128"/>
        <v>0</v>
      </c>
      <c r="BA416" s="24" t="str">
        <f t="shared" ca="1" si="129"/>
        <v/>
      </c>
      <c r="BB416" s="87" t="str">
        <f t="shared" si="130"/>
        <v/>
      </c>
    </row>
    <row r="417" spans="1:54" ht="15" x14ac:dyDescent="0.2">
      <c r="A417" s="7">
        <v>416</v>
      </c>
      <c r="B417" s="149" t="s">
        <v>3225</v>
      </c>
      <c r="C417" s="149" t="s">
        <v>3226</v>
      </c>
      <c r="D417" s="149" t="s">
        <v>4617</v>
      </c>
      <c r="E417" s="149" t="s">
        <v>326</v>
      </c>
      <c r="F417" s="158">
        <v>45722</v>
      </c>
      <c r="G417" s="149" t="s">
        <v>5347</v>
      </c>
      <c r="H417" s="149" t="s">
        <v>4618</v>
      </c>
      <c r="I417" s="149" t="s">
        <v>17</v>
      </c>
      <c r="J417" s="158">
        <v>45727</v>
      </c>
      <c r="K417" s="158">
        <v>45727</v>
      </c>
      <c r="L417" s="149" t="s">
        <v>5347</v>
      </c>
      <c r="M417" s="158">
        <v>45741</v>
      </c>
      <c r="N417" s="159">
        <v>30</v>
      </c>
      <c r="O417" s="159">
        <v>8</v>
      </c>
      <c r="P417" s="149" t="s">
        <v>16</v>
      </c>
      <c r="Q417" s="160">
        <v>1</v>
      </c>
      <c r="R417" s="160">
        <v>1</v>
      </c>
      <c r="S417" s="160">
        <v>1</v>
      </c>
      <c r="T417" s="160">
        <v>0</v>
      </c>
      <c r="U417" s="161">
        <v>0</v>
      </c>
      <c r="V417" s="161">
        <v>0</v>
      </c>
      <c r="W417" s="149" t="s">
        <v>19</v>
      </c>
      <c r="X417" s="149" t="s">
        <v>5348</v>
      </c>
      <c r="Y417" s="149" t="s">
        <v>5347</v>
      </c>
      <c r="Z417" s="149" t="s">
        <v>47</v>
      </c>
      <c r="AA417" s="149" t="s">
        <v>748</v>
      </c>
      <c r="AB417" s="149" t="s">
        <v>3225</v>
      </c>
      <c r="AC417" s="149" t="s">
        <v>5347</v>
      </c>
      <c r="AD417" s="159">
        <v>0</v>
      </c>
      <c r="AE417" s="185">
        <v>0</v>
      </c>
      <c r="AG417" t="s">
        <v>960</v>
      </c>
      <c r="AH417" s="46">
        <f t="shared" si="114"/>
        <v>14</v>
      </c>
      <c r="AI417" s="46" t="str">
        <f t="shared" si="115"/>
        <v>-</v>
      </c>
      <c r="AJ417" s="12"/>
      <c r="AK417" s="41" t="str">
        <f t="shared" si="116"/>
        <v>YES</v>
      </c>
      <c r="AL417" s="38">
        <f t="shared" si="117"/>
        <v>1</v>
      </c>
      <c r="AM417" s="26" t="str">
        <f t="shared" si="118"/>
        <v/>
      </c>
      <c r="AN417" s="89" t="str">
        <f t="shared" si="119"/>
        <v/>
      </c>
      <c r="AO417" s="35">
        <f t="shared" si="120"/>
        <v>0</v>
      </c>
      <c r="AP417" s="26" t="str">
        <f t="shared" si="121"/>
        <v>X</v>
      </c>
      <c r="AQ417" s="28">
        <f t="shared" si="131"/>
        <v>1</v>
      </c>
      <c r="AR417" s="25" t="str">
        <f t="shared" si="122"/>
        <v/>
      </c>
      <c r="AS417" s="25" t="str">
        <f t="shared" si="123"/>
        <v/>
      </c>
      <c r="AT417" s="25" t="str">
        <f t="shared" si="124"/>
        <v/>
      </c>
      <c r="AU417" s="25" t="str">
        <f t="shared" si="125"/>
        <v/>
      </c>
      <c r="AV417" s="25">
        <f t="shared" si="126"/>
        <v>3</v>
      </c>
      <c r="AW417" s="65">
        <f t="shared" si="132"/>
        <v>0</v>
      </c>
      <c r="AX417" s="23"/>
      <c r="AY417" s="24">
        <f t="shared" ca="1" si="127"/>
        <v>-394</v>
      </c>
      <c r="AZ417" s="66">
        <f t="shared" ca="1" si="128"/>
        <v>0</v>
      </c>
      <c r="BA417" s="24" t="str">
        <f t="shared" ca="1" si="129"/>
        <v/>
      </c>
      <c r="BB417" s="87" t="str">
        <f t="shared" si="130"/>
        <v/>
      </c>
    </row>
    <row r="418" spans="1:54" ht="15" x14ac:dyDescent="0.2">
      <c r="A418" s="7">
        <v>417</v>
      </c>
      <c r="B418" s="149" t="s">
        <v>3225</v>
      </c>
      <c r="C418" s="149" t="s">
        <v>3226</v>
      </c>
      <c r="D418" s="149" t="s">
        <v>4617</v>
      </c>
      <c r="E418" s="149" t="s">
        <v>329</v>
      </c>
      <c r="F418" s="158">
        <v>45722</v>
      </c>
      <c r="G418" s="149" t="s">
        <v>5347</v>
      </c>
      <c r="H418" s="149" t="s">
        <v>4618</v>
      </c>
      <c r="I418" s="149" t="s">
        <v>18</v>
      </c>
      <c r="J418" s="158">
        <v>45727</v>
      </c>
      <c r="K418" s="158">
        <v>45727</v>
      </c>
      <c r="L418" s="149" t="s">
        <v>5347</v>
      </c>
      <c r="M418" s="158">
        <v>45741</v>
      </c>
      <c r="N418" s="159">
        <v>30</v>
      </c>
      <c r="O418" s="159">
        <v>8</v>
      </c>
      <c r="P418" s="149" t="s">
        <v>16</v>
      </c>
      <c r="Q418" s="160">
        <v>1</v>
      </c>
      <c r="R418" s="160">
        <v>1</v>
      </c>
      <c r="S418" s="160">
        <v>1</v>
      </c>
      <c r="T418" s="160">
        <v>0</v>
      </c>
      <c r="U418" s="161">
        <v>0</v>
      </c>
      <c r="V418" s="161">
        <v>0</v>
      </c>
      <c r="W418" s="149" t="s">
        <v>19</v>
      </c>
      <c r="X418" s="149" t="s">
        <v>5348</v>
      </c>
      <c r="Y418" s="149" t="s">
        <v>5347</v>
      </c>
      <c r="Z418" s="149" t="s">
        <v>47</v>
      </c>
      <c r="AA418" s="149" t="s">
        <v>748</v>
      </c>
      <c r="AB418" s="149" t="s">
        <v>3225</v>
      </c>
      <c r="AC418" s="149" t="s">
        <v>5347</v>
      </c>
      <c r="AD418" s="159">
        <v>0</v>
      </c>
      <c r="AE418" s="185">
        <v>0</v>
      </c>
      <c r="AG418" t="s">
        <v>960</v>
      </c>
      <c r="AH418" s="46">
        <f t="shared" si="114"/>
        <v>14</v>
      </c>
      <c r="AI418" s="46" t="str">
        <f t="shared" si="115"/>
        <v>-</v>
      </c>
      <c r="AJ418" s="12"/>
      <c r="AK418" s="41" t="str">
        <f t="shared" si="116"/>
        <v>YES</v>
      </c>
      <c r="AL418" s="38">
        <f t="shared" si="117"/>
        <v>1</v>
      </c>
      <c r="AM418" s="26" t="str">
        <f t="shared" si="118"/>
        <v/>
      </c>
      <c r="AN418" s="89" t="str">
        <f t="shared" si="119"/>
        <v/>
      </c>
      <c r="AO418" s="35">
        <f t="shared" si="120"/>
        <v>0</v>
      </c>
      <c r="AP418" s="26" t="str">
        <f t="shared" si="121"/>
        <v>X</v>
      </c>
      <c r="AQ418" s="28">
        <f t="shared" si="131"/>
        <v>1</v>
      </c>
      <c r="AR418" s="25" t="str">
        <f t="shared" si="122"/>
        <v/>
      </c>
      <c r="AS418" s="25" t="str">
        <f t="shared" si="123"/>
        <v/>
      </c>
      <c r="AT418" s="25" t="str">
        <f t="shared" si="124"/>
        <v/>
      </c>
      <c r="AU418" s="25" t="str">
        <f t="shared" si="125"/>
        <v/>
      </c>
      <c r="AV418" s="25">
        <f t="shared" si="126"/>
        <v>3</v>
      </c>
      <c r="AW418" s="65">
        <f t="shared" si="132"/>
        <v>0</v>
      </c>
      <c r="AX418" s="23"/>
      <c r="AY418" s="24">
        <f t="shared" ca="1" si="127"/>
        <v>-394</v>
      </c>
      <c r="AZ418" s="66">
        <f t="shared" ca="1" si="128"/>
        <v>0</v>
      </c>
      <c r="BA418" s="24" t="str">
        <f t="shared" ca="1" si="129"/>
        <v/>
      </c>
      <c r="BB418" s="87" t="str">
        <f t="shared" si="130"/>
        <v/>
      </c>
    </row>
    <row r="419" spans="1:54" ht="15" x14ac:dyDescent="0.2">
      <c r="A419" s="7">
        <v>418</v>
      </c>
      <c r="B419" s="149" t="s">
        <v>3225</v>
      </c>
      <c r="C419" s="149" t="s">
        <v>3226</v>
      </c>
      <c r="D419" s="149" t="s">
        <v>4617</v>
      </c>
      <c r="E419" s="149" t="s">
        <v>327</v>
      </c>
      <c r="F419" s="158">
        <v>45722</v>
      </c>
      <c r="G419" s="149" t="s">
        <v>5347</v>
      </c>
      <c r="H419" s="149" t="s">
        <v>4618</v>
      </c>
      <c r="I419" s="149" t="s">
        <v>24</v>
      </c>
      <c r="J419" s="158">
        <v>45727</v>
      </c>
      <c r="K419" s="158">
        <v>45727</v>
      </c>
      <c r="L419" s="149" t="s">
        <v>5347</v>
      </c>
      <c r="M419" s="158">
        <v>45741</v>
      </c>
      <c r="N419" s="159">
        <v>30</v>
      </c>
      <c r="O419" s="159">
        <v>8</v>
      </c>
      <c r="P419" s="149" t="s">
        <v>16</v>
      </c>
      <c r="Q419" s="160">
        <v>1</v>
      </c>
      <c r="R419" s="160">
        <v>1</v>
      </c>
      <c r="S419" s="160">
        <v>1</v>
      </c>
      <c r="T419" s="160">
        <v>0</v>
      </c>
      <c r="U419" s="161">
        <v>0</v>
      </c>
      <c r="V419" s="161">
        <v>0</v>
      </c>
      <c r="W419" s="149" t="s">
        <v>19</v>
      </c>
      <c r="X419" s="149" t="s">
        <v>5348</v>
      </c>
      <c r="Y419" s="149" t="s">
        <v>5347</v>
      </c>
      <c r="Z419" s="149" t="s">
        <v>47</v>
      </c>
      <c r="AA419" s="149" t="s">
        <v>748</v>
      </c>
      <c r="AB419" s="149" t="s">
        <v>3225</v>
      </c>
      <c r="AC419" s="149" t="s">
        <v>5347</v>
      </c>
      <c r="AD419" s="159">
        <v>0</v>
      </c>
      <c r="AE419" s="185">
        <v>0</v>
      </c>
      <c r="AG419" t="s">
        <v>960</v>
      </c>
      <c r="AH419" s="46">
        <f t="shared" si="114"/>
        <v>14</v>
      </c>
      <c r="AI419" s="46" t="str">
        <f t="shared" si="115"/>
        <v>-</v>
      </c>
      <c r="AJ419" s="12"/>
      <c r="AK419" s="41" t="str">
        <f t="shared" si="116"/>
        <v>YES</v>
      </c>
      <c r="AL419" s="38">
        <f t="shared" si="117"/>
        <v>1</v>
      </c>
      <c r="AM419" s="26" t="str">
        <f t="shared" si="118"/>
        <v/>
      </c>
      <c r="AN419" s="89" t="str">
        <f t="shared" si="119"/>
        <v/>
      </c>
      <c r="AO419" s="35">
        <f t="shared" si="120"/>
        <v>0</v>
      </c>
      <c r="AP419" s="26" t="str">
        <f t="shared" si="121"/>
        <v>X</v>
      </c>
      <c r="AQ419" s="28">
        <f t="shared" si="131"/>
        <v>1</v>
      </c>
      <c r="AR419" s="25" t="str">
        <f t="shared" si="122"/>
        <v/>
      </c>
      <c r="AS419" s="25" t="str">
        <f t="shared" si="123"/>
        <v/>
      </c>
      <c r="AT419" s="25" t="str">
        <f t="shared" si="124"/>
        <v/>
      </c>
      <c r="AU419" s="25" t="str">
        <f t="shared" si="125"/>
        <v/>
      </c>
      <c r="AV419" s="25">
        <f t="shared" si="126"/>
        <v>3</v>
      </c>
      <c r="AW419" s="65">
        <f t="shared" si="132"/>
        <v>0</v>
      </c>
      <c r="AX419" s="23"/>
      <c r="AY419" s="24">
        <f t="shared" ca="1" si="127"/>
        <v>-394</v>
      </c>
      <c r="AZ419" s="66">
        <f t="shared" ca="1" si="128"/>
        <v>0</v>
      </c>
      <c r="BA419" s="24" t="str">
        <f t="shared" ca="1" si="129"/>
        <v/>
      </c>
      <c r="BB419" s="87" t="str">
        <f t="shared" si="130"/>
        <v/>
      </c>
    </row>
    <row r="420" spans="1:54" ht="15" x14ac:dyDescent="0.2">
      <c r="A420" s="7">
        <v>419</v>
      </c>
      <c r="B420" s="149" t="s">
        <v>3225</v>
      </c>
      <c r="C420" s="149" t="s">
        <v>3226</v>
      </c>
      <c r="D420" s="149" t="s">
        <v>4617</v>
      </c>
      <c r="E420" s="149" t="s">
        <v>330</v>
      </c>
      <c r="F420" s="158">
        <v>45722</v>
      </c>
      <c r="G420" s="149" t="s">
        <v>5347</v>
      </c>
      <c r="H420" s="149" t="s">
        <v>4618</v>
      </c>
      <c r="I420" s="149" t="s">
        <v>27</v>
      </c>
      <c r="J420" s="158">
        <v>45727</v>
      </c>
      <c r="K420" s="158">
        <v>45727</v>
      </c>
      <c r="L420" s="149" t="s">
        <v>5347</v>
      </c>
      <c r="M420" s="158">
        <v>45741</v>
      </c>
      <c r="N420" s="159">
        <v>30</v>
      </c>
      <c r="O420" s="159">
        <v>8</v>
      </c>
      <c r="P420" s="149" t="s">
        <v>16</v>
      </c>
      <c r="Q420" s="160">
        <v>1</v>
      </c>
      <c r="R420" s="160">
        <v>1</v>
      </c>
      <c r="S420" s="160">
        <v>1</v>
      </c>
      <c r="T420" s="160">
        <v>0</v>
      </c>
      <c r="U420" s="161">
        <v>0</v>
      </c>
      <c r="V420" s="161">
        <v>0</v>
      </c>
      <c r="W420" s="149" t="s">
        <v>19</v>
      </c>
      <c r="X420" s="149" t="s">
        <v>5348</v>
      </c>
      <c r="Y420" s="149" t="s">
        <v>5347</v>
      </c>
      <c r="Z420" s="149" t="s">
        <v>47</v>
      </c>
      <c r="AA420" s="149" t="s">
        <v>748</v>
      </c>
      <c r="AB420" s="149" t="s">
        <v>3225</v>
      </c>
      <c r="AC420" s="149" t="s">
        <v>5347</v>
      </c>
      <c r="AD420" s="159">
        <v>0</v>
      </c>
      <c r="AE420" s="185">
        <v>0</v>
      </c>
      <c r="AG420" t="s">
        <v>960</v>
      </c>
      <c r="AH420" s="46">
        <f t="shared" si="114"/>
        <v>14</v>
      </c>
      <c r="AI420" s="46" t="str">
        <f t="shared" si="115"/>
        <v>-</v>
      </c>
      <c r="AJ420" s="12"/>
      <c r="AK420" s="41" t="str">
        <f t="shared" si="116"/>
        <v>YES</v>
      </c>
      <c r="AL420" s="38">
        <f t="shared" si="117"/>
        <v>1</v>
      </c>
      <c r="AM420" s="26" t="str">
        <f t="shared" si="118"/>
        <v/>
      </c>
      <c r="AN420" s="89" t="str">
        <f t="shared" si="119"/>
        <v/>
      </c>
      <c r="AO420" s="35">
        <f t="shared" si="120"/>
        <v>0</v>
      </c>
      <c r="AP420" s="26" t="str">
        <f t="shared" si="121"/>
        <v>X</v>
      </c>
      <c r="AQ420" s="28">
        <f t="shared" si="131"/>
        <v>1</v>
      </c>
      <c r="AR420" s="25" t="str">
        <f t="shared" si="122"/>
        <v/>
      </c>
      <c r="AS420" s="25" t="str">
        <f t="shared" si="123"/>
        <v/>
      </c>
      <c r="AT420" s="25" t="str">
        <f t="shared" si="124"/>
        <v/>
      </c>
      <c r="AU420" s="25" t="str">
        <f t="shared" si="125"/>
        <v/>
      </c>
      <c r="AV420" s="25">
        <f t="shared" si="126"/>
        <v>3</v>
      </c>
      <c r="AW420" s="65">
        <f t="shared" si="132"/>
        <v>0</v>
      </c>
      <c r="AX420" s="23"/>
      <c r="AY420" s="24">
        <f t="shared" ca="1" si="127"/>
        <v>-394</v>
      </c>
      <c r="AZ420" s="66">
        <f t="shared" ca="1" si="128"/>
        <v>0</v>
      </c>
      <c r="BA420" s="24" t="str">
        <f t="shared" ca="1" si="129"/>
        <v/>
      </c>
      <c r="BB420" s="87" t="str">
        <f t="shared" si="130"/>
        <v/>
      </c>
    </row>
    <row r="421" spans="1:54" ht="15" x14ac:dyDescent="0.2">
      <c r="A421" s="7">
        <v>420</v>
      </c>
      <c r="B421" s="149" t="s">
        <v>3225</v>
      </c>
      <c r="C421" s="149" t="s">
        <v>3226</v>
      </c>
      <c r="D421" s="149" t="s">
        <v>4617</v>
      </c>
      <c r="E421" s="149" t="s">
        <v>328</v>
      </c>
      <c r="F421" s="158">
        <v>45722</v>
      </c>
      <c r="G421" s="149" t="s">
        <v>5347</v>
      </c>
      <c r="H421" s="149" t="s">
        <v>4618</v>
      </c>
      <c r="I421" s="149" t="s">
        <v>28</v>
      </c>
      <c r="J421" s="158">
        <v>45727</v>
      </c>
      <c r="K421" s="158">
        <v>45727</v>
      </c>
      <c r="L421" s="149" t="s">
        <v>5347</v>
      </c>
      <c r="M421" s="158">
        <v>45741</v>
      </c>
      <c r="N421" s="159">
        <v>30</v>
      </c>
      <c r="O421" s="159">
        <v>8</v>
      </c>
      <c r="P421" s="149" t="s">
        <v>16</v>
      </c>
      <c r="Q421" s="160">
        <v>1</v>
      </c>
      <c r="R421" s="160">
        <v>1</v>
      </c>
      <c r="S421" s="160">
        <v>1</v>
      </c>
      <c r="T421" s="160">
        <v>0</v>
      </c>
      <c r="U421" s="161">
        <v>0</v>
      </c>
      <c r="V421" s="161">
        <v>0</v>
      </c>
      <c r="W421" s="149" t="s">
        <v>19</v>
      </c>
      <c r="X421" s="149" t="s">
        <v>5348</v>
      </c>
      <c r="Y421" s="149" t="s">
        <v>5347</v>
      </c>
      <c r="Z421" s="149" t="s">
        <v>47</v>
      </c>
      <c r="AA421" s="149" t="s">
        <v>748</v>
      </c>
      <c r="AB421" s="149" t="s">
        <v>3225</v>
      </c>
      <c r="AC421" s="149" t="s">
        <v>5347</v>
      </c>
      <c r="AD421" s="159">
        <v>0</v>
      </c>
      <c r="AE421" s="185">
        <v>0</v>
      </c>
      <c r="AG421" t="s">
        <v>960</v>
      </c>
      <c r="AH421" s="46">
        <f t="shared" si="114"/>
        <v>14</v>
      </c>
      <c r="AI421" s="46" t="str">
        <f t="shared" si="115"/>
        <v>-</v>
      </c>
      <c r="AJ421" s="12"/>
      <c r="AK421" s="41" t="str">
        <f t="shared" si="116"/>
        <v>YES</v>
      </c>
      <c r="AL421" s="38">
        <f t="shared" si="117"/>
        <v>1</v>
      </c>
      <c r="AM421" s="26" t="str">
        <f t="shared" si="118"/>
        <v/>
      </c>
      <c r="AN421" s="89" t="str">
        <f t="shared" si="119"/>
        <v/>
      </c>
      <c r="AO421" s="35">
        <f t="shared" si="120"/>
        <v>0</v>
      </c>
      <c r="AP421" s="26" t="str">
        <f t="shared" si="121"/>
        <v>X</v>
      </c>
      <c r="AQ421" s="28">
        <f t="shared" si="131"/>
        <v>1</v>
      </c>
      <c r="AR421" s="25" t="str">
        <f t="shared" si="122"/>
        <v/>
      </c>
      <c r="AS421" s="25" t="str">
        <f t="shared" si="123"/>
        <v/>
      </c>
      <c r="AT421" s="25" t="str">
        <f t="shared" si="124"/>
        <v/>
      </c>
      <c r="AU421" s="25" t="str">
        <f t="shared" si="125"/>
        <v/>
      </c>
      <c r="AV421" s="25">
        <f t="shared" si="126"/>
        <v>3</v>
      </c>
      <c r="AW421" s="65">
        <f t="shared" si="132"/>
        <v>0</v>
      </c>
      <c r="AX421" s="23"/>
      <c r="AY421" s="24">
        <f t="shared" ca="1" si="127"/>
        <v>-394</v>
      </c>
      <c r="AZ421" s="66">
        <f t="shared" ca="1" si="128"/>
        <v>0</v>
      </c>
      <c r="BA421" s="24" t="str">
        <f t="shared" ca="1" si="129"/>
        <v/>
      </c>
      <c r="BB421" s="87" t="str">
        <f t="shared" si="130"/>
        <v/>
      </c>
    </row>
    <row r="422" spans="1:54" ht="15" x14ac:dyDescent="0.2">
      <c r="A422" s="7">
        <v>421</v>
      </c>
      <c r="B422" s="149" t="s">
        <v>5347</v>
      </c>
      <c r="C422" s="149" t="s">
        <v>5351</v>
      </c>
      <c r="D422" s="149" t="s">
        <v>4619</v>
      </c>
      <c r="E422" s="149" t="s">
        <v>325</v>
      </c>
      <c r="F422" s="158">
        <v>45723</v>
      </c>
      <c r="G422" s="149" t="s">
        <v>5347</v>
      </c>
      <c r="H422" s="149" t="s">
        <v>4620</v>
      </c>
      <c r="I422" s="149" t="s">
        <v>15</v>
      </c>
      <c r="J422" s="158">
        <v>45727</v>
      </c>
      <c r="K422" s="158">
        <v>45729</v>
      </c>
      <c r="L422" s="149" t="s">
        <v>5347</v>
      </c>
      <c r="M422" s="158">
        <v>45761</v>
      </c>
      <c r="N422" s="159">
        <v>0</v>
      </c>
      <c r="O422" s="159">
        <v>0</v>
      </c>
      <c r="P422" s="149" t="s">
        <v>16</v>
      </c>
      <c r="Q422" s="161">
        <v>1</v>
      </c>
      <c r="R422" s="159">
        <v>1</v>
      </c>
      <c r="S422" s="159">
        <v>0</v>
      </c>
      <c r="T422" s="159">
        <v>0</v>
      </c>
      <c r="U422" s="161">
        <v>0</v>
      </c>
      <c r="V422" s="161">
        <v>0</v>
      </c>
      <c r="W422" s="149" t="s">
        <v>19</v>
      </c>
      <c r="X422" s="149" t="s">
        <v>5348</v>
      </c>
      <c r="Y422" s="149" t="s">
        <v>5347</v>
      </c>
      <c r="Z422" s="149" t="s">
        <v>3813</v>
      </c>
      <c r="AA422" s="149" t="s">
        <v>5347</v>
      </c>
      <c r="AB422" s="149" t="s">
        <v>5347</v>
      </c>
      <c r="AC422" s="149" t="s">
        <v>5347</v>
      </c>
      <c r="AD422" s="159">
        <v>0</v>
      </c>
      <c r="AE422" s="185">
        <v>0</v>
      </c>
      <c r="AG422" t="s">
        <v>1864</v>
      </c>
      <c r="AH422" s="46">
        <f t="shared" si="114"/>
        <v>34</v>
      </c>
      <c r="AI422" s="46" t="str">
        <f t="shared" si="115"/>
        <v>-</v>
      </c>
      <c r="AJ422" s="12"/>
      <c r="AK422" s="41" t="str">
        <f t="shared" si="116"/>
        <v>YES</v>
      </c>
      <c r="AL422" s="38">
        <f t="shared" si="117"/>
        <v>0</v>
      </c>
      <c r="AM422" s="26" t="str">
        <f t="shared" si="118"/>
        <v/>
      </c>
      <c r="AN422" s="89" t="str">
        <f t="shared" si="119"/>
        <v/>
      </c>
      <c r="AO422" s="35">
        <f t="shared" si="120"/>
        <v>0</v>
      </c>
      <c r="AP422" s="26" t="str">
        <f t="shared" si="121"/>
        <v>X</v>
      </c>
      <c r="AQ422" s="28">
        <f t="shared" si="131"/>
        <v>1</v>
      </c>
      <c r="AR422" s="25" t="str">
        <f t="shared" si="122"/>
        <v/>
      </c>
      <c r="AS422" s="25" t="str">
        <f t="shared" si="123"/>
        <v/>
      </c>
      <c r="AT422" s="25" t="str">
        <f t="shared" si="124"/>
        <v/>
      </c>
      <c r="AU422" s="25" t="str">
        <f t="shared" si="125"/>
        <v/>
      </c>
      <c r="AV422" s="25">
        <f t="shared" si="126"/>
        <v>3</v>
      </c>
      <c r="AW422" s="65">
        <f t="shared" si="132"/>
        <v>0</v>
      </c>
      <c r="AX422" s="23"/>
      <c r="AY422" s="24">
        <f t="shared" ca="1" si="127"/>
        <v>-374</v>
      </c>
      <c r="AZ422" s="66">
        <f t="shared" ca="1" si="128"/>
        <v>0</v>
      </c>
      <c r="BA422" s="24" t="str">
        <f t="shared" ca="1" si="129"/>
        <v/>
      </c>
      <c r="BB422" s="87" t="str">
        <f t="shared" si="130"/>
        <v/>
      </c>
    </row>
    <row r="423" spans="1:54" ht="15" x14ac:dyDescent="0.2">
      <c r="A423" s="7">
        <v>422</v>
      </c>
      <c r="B423" s="149" t="s">
        <v>3225</v>
      </c>
      <c r="C423" s="149" t="s">
        <v>3226</v>
      </c>
      <c r="D423" s="149" t="s">
        <v>4621</v>
      </c>
      <c r="E423" s="149" t="s">
        <v>325</v>
      </c>
      <c r="F423" s="158">
        <v>45723</v>
      </c>
      <c r="G423" s="149" t="s">
        <v>5347</v>
      </c>
      <c r="H423" s="149" t="s">
        <v>4622</v>
      </c>
      <c r="I423" s="149" t="s">
        <v>15</v>
      </c>
      <c r="J423" s="158">
        <v>45727</v>
      </c>
      <c r="K423" s="158">
        <v>45727</v>
      </c>
      <c r="L423" s="149" t="s">
        <v>5347</v>
      </c>
      <c r="M423" s="158">
        <v>45741</v>
      </c>
      <c r="N423" s="159">
        <v>30</v>
      </c>
      <c r="O423" s="159">
        <v>8</v>
      </c>
      <c r="P423" s="149" t="s">
        <v>16</v>
      </c>
      <c r="Q423" s="160">
        <v>1</v>
      </c>
      <c r="R423" s="160">
        <v>1</v>
      </c>
      <c r="S423" s="160">
        <v>1</v>
      </c>
      <c r="T423" s="160">
        <v>0</v>
      </c>
      <c r="U423" s="161">
        <v>0</v>
      </c>
      <c r="V423" s="161">
        <v>0</v>
      </c>
      <c r="W423" s="149" t="s">
        <v>19</v>
      </c>
      <c r="X423" s="149" t="s">
        <v>5348</v>
      </c>
      <c r="Y423" s="149" t="s">
        <v>5347</v>
      </c>
      <c r="Z423" s="149" t="s">
        <v>47</v>
      </c>
      <c r="AA423" s="149" t="s">
        <v>748</v>
      </c>
      <c r="AB423" s="149" t="s">
        <v>3225</v>
      </c>
      <c r="AC423" s="149" t="s">
        <v>5347</v>
      </c>
      <c r="AD423" s="159">
        <v>0</v>
      </c>
      <c r="AE423" s="185">
        <v>0</v>
      </c>
      <c r="AG423" t="s">
        <v>2999</v>
      </c>
      <c r="AH423" s="46">
        <f t="shared" si="114"/>
        <v>14</v>
      </c>
      <c r="AI423" s="46" t="str">
        <f t="shared" si="115"/>
        <v>-</v>
      </c>
      <c r="AJ423" s="12"/>
      <c r="AK423" s="41" t="str">
        <f t="shared" si="116"/>
        <v>YES</v>
      </c>
      <c r="AL423" s="38">
        <f t="shared" si="117"/>
        <v>1</v>
      </c>
      <c r="AM423" s="26" t="str">
        <f t="shared" si="118"/>
        <v/>
      </c>
      <c r="AN423" s="89" t="str">
        <f t="shared" si="119"/>
        <v/>
      </c>
      <c r="AO423" s="35">
        <f t="shared" si="120"/>
        <v>0</v>
      </c>
      <c r="AP423" s="26" t="str">
        <f t="shared" si="121"/>
        <v>X</v>
      </c>
      <c r="AQ423" s="28">
        <f t="shared" si="131"/>
        <v>1</v>
      </c>
      <c r="AR423" s="25" t="str">
        <f t="shared" si="122"/>
        <v/>
      </c>
      <c r="AS423" s="25" t="str">
        <f t="shared" si="123"/>
        <v/>
      </c>
      <c r="AT423" s="25" t="str">
        <f t="shared" si="124"/>
        <v/>
      </c>
      <c r="AU423" s="25" t="str">
        <f t="shared" si="125"/>
        <v/>
      </c>
      <c r="AV423" s="25">
        <f t="shared" si="126"/>
        <v>3</v>
      </c>
      <c r="AW423" s="65">
        <f t="shared" si="132"/>
        <v>0</v>
      </c>
      <c r="AX423" s="23"/>
      <c r="AY423" s="24">
        <f t="shared" ca="1" si="127"/>
        <v>-394</v>
      </c>
      <c r="AZ423" s="66">
        <f t="shared" ca="1" si="128"/>
        <v>0</v>
      </c>
      <c r="BA423" s="24" t="str">
        <f t="shared" ca="1" si="129"/>
        <v/>
      </c>
      <c r="BB423" s="87" t="str">
        <f t="shared" si="130"/>
        <v/>
      </c>
    </row>
    <row r="424" spans="1:54" ht="15" x14ac:dyDescent="0.2">
      <c r="A424" s="7">
        <v>423</v>
      </c>
      <c r="B424" s="149" t="s">
        <v>3225</v>
      </c>
      <c r="C424" s="149" t="s">
        <v>3226</v>
      </c>
      <c r="D424" s="149" t="s">
        <v>4621</v>
      </c>
      <c r="E424" s="149" t="s">
        <v>326</v>
      </c>
      <c r="F424" s="158">
        <v>45723</v>
      </c>
      <c r="G424" s="149" t="s">
        <v>5347</v>
      </c>
      <c r="H424" s="149" t="s">
        <v>4622</v>
      </c>
      <c r="I424" s="149" t="s">
        <v>17</v>
      </c>
      <c r="J424" s="158">
        <v>45727</v>
      </c>
      <c r="K424" s="158">
        <v>45727</v>
      </c>
      <c r="L424" s="149" t="s">
        <v>5347</v>
      </c>
      <c r="M424" s="158">
        <v>45741</v>
      </c>
      <c r="N424" s="159">
        <v>30</v>
      </c>
      <c r="O424" s="159">
        <v>8</v>
      </c>
      <c r="P424" s="149" t="s">
        <v>16</v>
      </c>
      <c r="Q424" s="160">
        <v>1</v>
      </c>
      <c r="R424" s="160">
        <v>1</v>
      </c>
      <c r="S424" s="160">
        <v>1</v>
      </c>
      <c r="T424" s="160">
        <v>0</v>
      </c>
      <c r="U424" s="161">
        <v>0</v>
      </c>
      <c r="V424" s="161">
        <v>0</v>
      </c>
      <c r="W424" s="149" t="s">
        <v>19</v>
      </c>
      <c r="X424" s="149" t="s">
        <v>5348</v>
      </c>
      <c r="Y424" s="149" t="s">
        <v>5347</v>
      </c>
      <c r="Z424" s="149" t="s">
        <v>47</v>
      </c>
      <c r="AA424" s="149" t="s">
        <v>748</v>
      </c>
      <c r="AB424" s="149" t="s">
        <v>3225</v>
      </c>
      <c r="AC424" s="149" t="s">
        <v>5347</v>
      </c>
      <c r="AD424" s="159">
        <v>0</v>
      </c>
      <c r="AE424" s="185">
        <v>0</v>
      </c>
      <c r="AG424" t="s">
        <v>2999</v>
      </c>
      <c r="AH424" s="46">
        <f t="shared" si="114"/>
        <v>14</v>
      </c>
      <c r="AI424" s="46" t="str">
        <f t="shared" si="115"/>
        <v>-</v>
      </c>
      <c r="AJ424" s="12"/>
      <c r="AK424" s="41" t="str">
        <f t="shared" si="116"/>
        <v>YES</v>
      </c>
      <c r="AL424" s="38">
        <f t="shared" si="117"/>
        <v>1</v>
      </c>
      <c r="AM424" s="26" t="str">
        <f t="shared" si="118"/>
        <v/>
      </c>
      <c r="AN424" s="89" t="str">
        <f t="shared" si="119"/>
        <v/>
      </c>
      <c r="AO424" s="35">
        <f t="shared" si="120"/>
        <v>0</v>
      </c>
      <c r="AP424" s="26" t="str">
        <f t="shared" si="121"/>
        <v>X</v>
      </c>
      <c r="AQ424" s="28">
        <f t="shared" si="131"/>
        <v>1</v>
      </c>
      <c r="AR424" s="25" t="str">
        <f t="shared" si="122"/>
        <v/>
      </c>
      <c r="AS424" s="25" t="str">
        <f t="shared" si="123"/>
        <v/>
      </c>
      <c r="AT424" s="25" t="str">
        <f t="shared" si="124"/>
        <v/>
      </c>
      <c r="AU424" s="25" t="str">
        <f t="shared" si="125"/>
        <v/>
      </c>
      <c r="AV424" s="25">
        <f t="shared" si="126"/>
        <v>3</v>
      </c>
      <c r="AW424" s="65">
        <f t="shared" si="132"/>
        <v>0</v>
      </c>
      <c r="AX424" s="23"/>
      <c r="AY424" s="24">
        <f t="shared" ca="1" si="127"/>
        <v>-394</v>
      </c>
      <c r="AZ424" s="66">
        <f t="shared" ca="1" si="128"/>
        <v>0</v>
      </c>
      <c r="BA424" s="24" t="str">
        <f t="shared" ca="1" si="129"/>
        <v/>
      </c>
      <c r="BB424" s="87" t="str">
        <f t="shared" si="130"/>
        <v/>
      </c>
    </row>
    <row r="425" spans="1:54" ht="15" x14ac:dyDescent="0.2">
      <c r="A425" s="7">
        <v>424</v>
      </c>
      <c r="B425" s="149" t="s">
        <v>2106</v>
      </c>
      <c r="C425" s="149" t="s">
        <v>2107</v>
      </c>
      <c r="D425" s="149" t="s">
        <v>4623</v>
      </c>
      <c r="E425" s="149" t="s">
        <v>325</v>
      </c>
      <c r="F425" s="158">
        <v>45727</v>
      </c>
      <c r="G425" s="149" t="s">
        <v>5347</v>
      </c>
      <c r="H425" s="149" t="s">
        <v>4750</v>
      </c>
      <c r="I425" s="149" t="s">
        <v>15</v>
      </c>
      <c r="J425" s="158">
        <v>45747</v>
      </c>
      <c r="K425" s="158">
        <v>45748</v>
      </c>
      <c r="L425" s="149" t="s">
        <v>5347</v>
      </c>
      <c r="M425" s="158">
        <v>45777</v>
      </c>
      <c r="N425" s="159">
        <v>61</v>
      </c>
      <c r="O425" s="159">
        <v>8</v>
      </c>
      <c r="P425" s="149" t="s">
        <v>16</v>
      </c>
      <c r="Q425" s="160">
        <v>6</v>
      </c>
      <c r="R425" s="160">
        <v>6</v>
      </c>
      <c r="S425" s="160">
        <v>6</v>
      </c>
      <c r="T425" s="160">
        <v>0</v>
      </c>
      <c r="U425" s="161">
        <v>6</v>
      </c>
      <c r="V425" s="161">
        <v>0</v>
      </c>
      <c r="W425" s="149" t="s">
        <v>19</v>
      </c>
      <c r="X425" s="149" t="s">
        <v>5348</v>
      </c>
      <c r="Y425" s="149" t="s">
        <v>5347</v>
      </c>
      <c r="Z425" s="149" t="s">
        <v>23</v>
      </c>
      <c r="AA425" s="149" t="s">
        <v>2101</v>
      </c>
      <c r="AB425" s="149" t="s">
        <v>2109</v>
      </c>
      <c r="AC425" s="149" t="s">
        <v>5347</v>
      </c>
      <c r="AD425" s="159">
        <v>0</v>
      </c>
      <c r="AE425" s="185">
        <v>0</v>
      </c>
      <c r="AG425" t="s">
        <v>3706</v>
      </c>
      <c r="AH425" s="46">
        <f t="shared" si="114"/>
        <v>30</v>
      </c>
      <c r="AI425" s="46" t="str">
        <f t="shared" si="115"/>
        <v>-</v>
      </c>
      <c r="AJ425" s="12"/>
      <c r="AK425" s="41" t="str">
        <f t="shared" si="116"/>
        <v>YES</v>
      </c>
      <c r="AL425" s="38">
        <f t="shared" si="117"/>
        <v>6</v>
      </c>
      <c r="AM425" s="26" t="str">
        <f t="shared" si="118"/>
        <v/>
      </c>
      <c r="AN425" s="89" t="str">
        <f t="shared" si="119"/>
        <v/>
      </c>
      <c r="AO425" s="35">
        <f t="shared" si="120"/>
        <v>0</v>
      </c>
      <c r="AP425" s="26" t="str">
        <f t="shared" si="121"/>
        <v>X</v>
      </c>
      <c r="AQ425" s="28">
        <f t="shared" si="131"/>
        <v>1</v>
      </c>
      <c r="AR425" s="25" t="str">
        <f t="shared" si="122"/>
        <v/>
      </c>
      <c r="AS425" s="25" t="str">
        <f t="shared" si="123"/>
        <v/>
      </c>
      <c r="AT425" s="25" t="str">
        <f t="shared" si="124"/>
        <v/>
      </c>
      <c r="AU425" s="25" t="str">
        <f t="shared" si="125"/>
        <v/>
      </c>
      <c r="AV425" s="25">
        <f t="shared" si="126"/>
        <v>3</v>
      </c>
      <c r="AW425" s="65">
        <f t="shared" si="132"/>
        <v>0</v>
      </c>
      <c r="AX425" s="23"/>
      <c r="AY425" s="24">
        <f t="shared" ca="1" si="127"/>
        <v>-358</v>
      </c>
      <c r="AZ425" s="66">
        <f t="shared" ca="1" si="128"/>
        <v>0</v>
      </c>
      <c r="BA425" s="24" t="str">
        <f t="shared" ca="1" si="129"/>
        <v/>
      </c>
      <c r="BB425" s="87" t="str">
        <f t="shared" si="130"/>
        <v/>
      </c>
    </row>
    <row r="426" spans="1:54" ht="15" x14ac:dyDescent="0.2">
      <c r="A426" s="7">
        <v>425</v>
      </c>
      <c r="B426" s="149" t="s">
        <v>788</v>
      </c>
      <c r="C426" s="149" t="s">
        <v>4660</v>
      </c>
      <c r="D426" s="149" t="s">
        <v>4661</v>
      </c>
      <c r="E426" s="149" t="s">
        <v>325</v>
      </c>
      <c r="F426" s="158">
        <v>45729</v>
      </c>
      <c r="G426" s="149" t="s">
        <v>5347</v>
      </c>
      <c r="H426" s="149" t="s">
        <v>4662</v>
      </c>
      <c r="I426" s="149" t="s">
        <v>180</v>
      </c>
      <c r="J426" s="158">
        <v>45728</v>
      </c>
      <c r="K426" s="158" t="s">
        <v>5347</v>
      </c>
      <c r="L426" s="149" t="s">
        <v>5347</v>
      </c>
      <c r="M426" s="158">
        <v>45730</v>
      </c>
      <c r="N426" s="159">
        <v>0</v>
      </c>
      <c r="O426" s="159">
        <v>0</v>
      </c>
      <c r="P426" s="149" t="s">
        <v>5347</v>
      </c>
      <c r="Q426" s="160">
        <v>100</v>
      </c>
      <c r="R426" s="160">
        <v>100</v>
      </c>
      <c r="S426" s="160">
        <v>100</v>
      </c>
      <c r="T426" s="160">
        <v>0</v>
      </c>
      <c r="U426" s="161">
        <v>0</v>
      </c>
      <c r="V426" s="161">
        <v>0</v>
      </c>
      <c r="W426" s="149" t="s">
        <v>19</v>
      </c>
      <c r="X426" s="149" t="s">
        <v>5348</v>
      </c>
      <c r="Y426" s="149" t="s">
        <v>5347</v>
      </c>
      <c r="Z426" s="149" t="s">
        <v>386</v>
      </c>
      <c r="AA426" s="149" t="s">
        <v>5347</v>
      </c>
      <c r="AB426" s="149" t="s">
        <v>4663</v>
      </c>
      <c r="AC426" s="149" t="s">
        <v>5347</v>
      </c>
      <c r="AD426" s="159">
        <v>0</v>
      </c>
      <c r="AE426" s="185">
        <v>0</v>
      </c>
      <c r="AG426" t="s">
        <v>960</v>
      </c>
      <c r="AH426" s="46">
        <f t="shared" si="114"/>
        <v>2</v>
      </c>
      <c r="AI426" s="46" t="str">
        <f t="shared" si="115"/>
        <v>-</v>
      </c>
      <c r="AJ426" s="12"/>
      <c r="AK426" s="41" t="str">
        <f t="shared" si="116"/>
        <v>YES</v>
      </c>
      <c r="AL426" s="38">
        <f t="shared" si="117"/>
        <v>100</v>
      </c>
      <c r="AM426" s="26" t="str">
        <f t="shared" si="118"/>
        <v/>
      </c>
      <c r="AN426" s="89" t="str">
        <f t="shared" si="119"/>
        <v/>
      </c>
      <c r="AO426" s="35">
        <f t="shared" si="120"/>
        <v>0</v>
      </c>
      <c r="AP426" s="26" t="str">
        <f t="shared" si="121"/>
        <v>X</v>
      </c>
      <c r="AQ426" s="28">
        <f t="shared" si="131"/>
        <v>1</v>
      </c>
      <c r="AR426" s="25" t="str">
        <f t="shared" si="122"/>
        <v/>
      </c>
      <c r="AS426" s="25" t="str">
        <f t="shared" si="123"/>
        <v/>
      </c>
      <c r="AT426" s="25" t="str">
        <f t="shared" si="124"/>
        <v/>
      </c>
      <c r="AU426" s="25" t="str">
        <f t="shared" si="125"/>
        <v/>
      </c>
      <c r="AV426" s="25">
        <f t="shared" si="126"/>
        <v>3</v>
      </c>
      <c r="AW426" s="65">
        <f t="shared" si="132"/>
        <v>0</v>
      </c>
      <c r="AX426" s="23"/>
      <c r="AY426" s="24">
        <f t="shared" ca="1" si="127"/>
        <v>-405</v>
      </c>
      <c r="AZ426" s="66">
        <f t="shared" ca="1" si="128"/>
        <v>0</v>
      </c>
      <c r="BA426" s="24" t="str">
        <f t="shared" ca="1" si="129"/>
        <v/>
      </c>
      <c r="BB426" s="87" t="str">
        <f t="shared" si="130"/>
        <v/>
      </c>
    </row>
    <row r="427" spans="1:54" ht="15" x14ac:dyDescent="0.2">
      <c r="A427" s="7">
        <v>426</v>
      </c>
      <c r="B427" s="149" t="s">
        <v>822</v>
      </c>
      <c r="C427" s="149" t="s">
        <v>829</v>
      </c>
      <c r="D427" s="149" t="s">
        <v>4664</v>
      </c>
      <c r="E427" s="149" t="s">
        <v>325</v>
      </c>
      <c r="F427" s="158">
        <v>45729</v>
      </c>
      <c r="G427" s="149" t="s">
        <v>5347</v>
      </c>
      <c r="H427" s="149" t="s">
        <v>4662</v>
      </c>
      <c r="I427" s="149" t="s">
        <v>185</v>
      </c>
      <c r="J427" s="158">
        <v>45728</v>
      </c>
      <c r="K427" s="158" t="s">
        <v>5347</v>
      </c>
      <c r="L427" s="149" t="s">
        <v>5347</v>
      </c>
      <c r="M427" s="158">
        <v>45730</v>
      </c>
      <c r="N427" s="159">
        <v>0</v>
      </c>
      <c r="O427" s="159">
        <v>0</v>
      </c>
      <c r="P427" s="149" t="s">
        <v>5347</v>
      </c>
      <c r="Q427" s="160">
        <v>2</v>
      </c>
      <c r="R427" s="160">
        <v>2</v>
      </c>
      <c r="S427" s="160">
        <v>2</v>
      </c>
      <c r="T427" s="160">
        <v>0</v>
      </c>
      <c r="U427" s="161">
        <v>0</v>
      </c>
      <c r="V427" s="161">
        <v>0</v>
      </c>
      <c r="W427" s="149" t="s">
        <v>19</v>
      </c>
      <c r="X427" s="149" t="s">
        <v>5348</v>
      </c>
      <c r="Y427" s="149" t="s">
        <v>5347</v>
      </c>
      <c r="Z427" s="149" t="s">
        <v>386</v>
      </c>
      <c r="AA427" s="149" t="s">
        <v>5347</v>
      </c>
      <c r="AB427" s="149" t="s">
        <v>4665</v>
      </c>
      <c r="AC427" s="149" t="s">
        <v>5347</v>
      </c>
      <c r="AD427" s="159">
        <v>0</v>
      </c>
      <c r="AE427" s="185">
        <v>0</v>
      </c>
      <c r="AG427" t="s">
        <v>960</v>
      </c>
      <c r="AH427" s="46">
        <f t="shared" si="114"/>
        <v>2</v>
      </c>
      <c r="AI427" s="46" t="str">
        <f t="shared" si="115"/>
        <v>-</v>
      </c>
      <c r="AJ427" s="12"/>
      <c r="AK427" s="41" t="str">
        <f t="shared" si="116"/>
        <v>YES</v>
      </c>
      <c r="AL427" s="38">
        <f t="shared" si="117"/>
        <v>2</v>
      </c>
      <c r="AM427" s="26" t="str">
        <f t="shared" si="118"/>
        <v/>
      </c>
      <c r="AN427" s="89" t="str">
        <f t="shared" si="119"/>
        <v/>
      </c>
      <c r="AO427" s="35">
        <f t="shared" si="120"/>
        <v>0</v>
      </c>
      <c r="AP427" s="26" t="str">
        <f t="shared" si="121"/>
        <v>X</v>
      </c>
      <c r="AQ427" s="28">
        <f t="shared" si="131"/>
        <v>1</v>
      </c>
      <c r="AR427" s="25" t="str">
        <f t="shared" si="122"/>
        <v/>
      </c>
      <c r="AS427" s="25" t="str">
        <f t="shared" si="123"/>
        <v/>
      </c>
      <c r="AT427" s="25" t="str">
        <f t="shared" si="124"/>
        <v/>
      </c>
      <c r="AU427" s="25" t="str">
        <f t="shared" si="125"/>
        <v/>
      </c>
      <c r="AV427" s="25">
        <f t="shared" si="126"/>
        <v>3</v>
      </c>
      <c r="AW427" s="65">
        <f t="shared" si="132"/>
        <v>0</v>
      </c>
      <c r="AX427" s="23"/>
      <c r="AY427" s="24">
        <f t="shared" ca="1" si="127"/>
        <v>-405</v>
      </c>
      <c r="AZ427" s="66">
        <f t="shared" ca="1" si="128"/>
        <v>0</v>
      </c>
      <c r="BA427" s="24" t="str">
        <f t="shared" ca="1" si="129"/>
        <v/>
      </c>
      <c r="BB427" s="87" t="str">
        <f t="shared" si="130"/>
        <v/>
      </c>
    </row>
    <row r="428" spans="1:54" ht="15" x14ac:dyDescent="0.2">
      <c r="A428" s="7">
        <v>427</v>
      </c>
      <c r="B428" s="149" t="s">
        <v>3225</v>
      </c>
      <c r="C428" s="149" t="s">
        <v>3226</v>
      </c>
      <c r="D428" s="149" t="s">
        <v>4666</v>
      </c>
      <c r="E428" s="149" t="s">
        <v>325</v>
      </c>
      <c r="F428" s="158">
        <v>45730</v>
      </c>
      <c r="G428" s="149" t="s">
        <v>5347</v>
      </c>
      <c r="H428" s="149" t="s">
        <v>4667</v>
      </c>
      <c r="I428" s="149" t="s">
        <v>24</v>
      </c>
      <c r="J428" s="158">
        <v>45733</v>
      </c>
      <c r="K428" s="158">
        <v>45733</v>
      </c>
      <c r="L428" s="149" t="s">
        <v>5347</v>
      </c>
      <c r="M428" s="158">
        <v>45747</v>
      </c>
      <c r="N428" s="159">
        <v>30</v>
      </c>
      <c r="O428" s="159">
        <v>8</v>
      </c>
      <c r="P428" s="149" t="s">
        <v>16</v>
      </c>
      <c r="Q428" s="160">
        <v>1</v>
      </c>
      <c r="R428" s="160">
        <v>1</v>
      </c>
      <c r="S428" s="160">
        <v>1</v>
      </c>
      <c r="T428" s="160">
        <v>0</v>
      </c>
      <c r="U428" s="161">
        <v>0</v>
      </c>
      <c r="V428" s="161">
        <v>0</v>
      </c>
      <c r="W428" s="149" t="s">
        <v>19</v>
      </c>
      <c r="X428" s="149" t="s">
        <v>5348</v>
      </c>
      <c r="Y428" s="149" t="s">
        <v>5347</v>
      </c>
      <c r="Z428" s="149" t="s">
        <v>3779</v>
      </c>
      <c r="AA428" s="149" t="s">
        <v>748</v>
      </c>
      <c r="AB428" s="149" t="s">
        <v>3225</v>
      </c>
      <c r="AC428" s="149" t="s">
        <v>5347</v>
      </c>
      <c r="AD428" s="159">
        <v>0</v>
      </c>
      <c r="AE428" s="185">
        <v>0</v>
      </c>
      <c r="AG428" t="s">
        <v>960</v>
      </c>
      <c r="AH428" s="46">
        <f t="shared" si="114"/>
        <v>14</v>
      </c>
      <c r="AI428" s="46" t="str">
        <f t="shared" si="115"/>
        <v>-</v>
      </c>
      <c r="AJ428" s="12"/>
      <c r="AK428" s="41" t="str">
        <f t="shared" si="116"/>
        <v>YES</v>
      </c>
      <c r="AL428" s="38">
        <f t="shared" si="117"/>
        <v>1</v>
      </c>
      <c r="AM428" s="26" t="str">
        <f t="shared" si="118"/>
        <v/>
      </c>
      <c r="AN428" s="89" t="str">
        <f t="shared" si="119"/>
        <v/>
      </c>
      <c r="AO428" s="35">
        <f t="shared" si="120"/>
        <v>0</v>
      </c>
      <c r="AP428" s="26" t="str">
        <f t="shared" si="121"/>
        <v>X</v>
      </c>
      <c r="AQ428" s="28">
        <f t="shared" si="131"/>
        <v>1</v>
      </c>
      <c r="AR428" s="25" t="str">
        <f t="shared" si="122"/>
        <v/>
      </c>
      <c r="AS428" s="25" t="str">
        <f t="shared" si="123"/>
        <v/>
      </c>
      <c r="AT428" s="25" t="str">
        <f t="shared" si="124"/>
        <v/>
      </c>
      <c r="AU428" s="25" t="str">
        <f t="shared" si="125"/>
        <v/>
      </c>
      <c r="AV428" s="25">
        <f t="shared" si="126"/>
        <v>3</v>
      </c>
      <c r="AW428" s="65">
        <f t="shared" si="132"/>
        <v>0</v>
      </c>
      <c r="AX428" s="23"/>
      <c r="AY428" s="24">
        <f t="shared" ca="1" si="127"/>
        <v>-388</v>
      </c>
      <c r="AZ428" s="66">
        <f t="shared" ca="1" si="128"/>
        <v>0</v>
      </c>
      <c r="BA428" s="24" t="str">
        <f t="shared" ca="1" si="129"/>
        <v/>
      </c>
      <c r="BB428" s="87" t="str">
        <f t="shared" si="130"/>
        <v/>
      </c>
    </row>
    <row r="429" spans="1:54" ht="15" x14ac:dyDescent="0.2">
      <c r="A429" s="7">
        <v>428</v>
      </c>
      <c r="B429" s="149" t="s">
        <v>3225</v>
      </c>
      <c r="C429" s="149" t="s">
        <v>3226</v>
      </c>
      <c r="D429" s="149" t="s">
        <v>4668</v>
      </c>
      <c r="E429" s="149" t="s">
        <v>325</v>
      </c>
      <c r="F429" s="158">
        <v>45730</v>
      </c>
      <c r="G429" s="149" t="s">
        <v>5347</v>
      </c>
      <c r="H429" s="149" t="s">
        <v>4669</v>
      </c>
      <c r="I429" s="149" t="s">
        <v>15</v>
      </c>
      <c r="J429" s="158">
        <v>45734</v>
      </c>
      <c r="K429" s="158">
        <v>45735</v>
      </c>
      <c r="L429" s="149" t="s">
        <v>5347</v>
      </c>
      <c r="M429" s="158">
        <v>45748</v>
      </c>
      <c r="N429" s="159">
        <v>30</v>
      </c>
      <c r="O429" s="159">
        <v>8</v>
      </c>
      <c r="P429" s="149" t="s">
        <v>16</v>
      </c>
      <c r="Q429" s="160">
        <v>1</v>
      </c>
      <c r="R429" s="160">
        <v>1</v>
      </c>
      <c r="S429" s="160">
        <v>1</v>
      </c>
      <c r="T429" s="160">
        <v>0</v>
      </c>
      <c r="U429" s="161">
        <v>0</v>
      </c>
      <c r="V429" s="161">
        <v>0</v>
      </c>
      <c r="W429" s="149" t="s">
        <v>19</v>
      </c>
      <c r="X429" s="149" t="s">
        <v>5348</v>
      </c>
      <c r="Y429" s="149" t="s">
        <v>5347</v>
      </c>
      <c r="Z429" s="149" t="s">
        <v>3779</v>
      </c>
      <c r="AA429" s="149" t="s">
        <v>748</v>
      </c>
      <c r="AB429" s="149" t="s">
        <v>3225</v>
      </c>
      <c r="AC429" s="149" t="s">
        <v>5347</v>
      </c>
      <c r="AD429" s="159">
        <v>0</v>
      </c>
      <c r="AE429" s="185">
        <v>0</v>
      </c>
      <c r="AG429" t="s">
        <v>960</v>
      </c>
      <c r="AH429" s="46">
        <f t="shared" si="114"/>
        <v>14</v>
      </c>
      <c r="AI429" s="46" t="str">
        <f t="shared" si="115"/>
        <v>-</v>
      </c>
      <c r="AJ429" s="12"/>
      <c r="AK429" s="41" t="str">
        <f t="shared" si="116"/>
        <v>YES</v>
      </c>
      <c r="AL429" s="38">
        <f t="shared" si="117"/>
        <v>1</v>
      </c>
      <c r="AM429" s="26" t="str">
        <f t="shared" si="118"/>
        <v/>
      </c>
      <c r="AN429" s="89" t="str">
        <f t="shared" si="119"/>
        <v/>
      </c>
      <c r="AO429" s="35">
        <f t="shared" si="120"/>
        <v>0</v>
      </c>
      <c r="AP429" s="26" t="str">
        <f t="shared" si="121"/>
        <v>X</v>
      </c>
      <c r="AQ429" s="28">
        <f t="shared" si="131"/>
        <v>1</v>
      </c>
      <c r="AR429" s="25" t="str">
        <f t="shared" si="122"/>
        <v/>
      </c>
      <c r="AS429" s="25" t="str">
        <f t="shared" si="123"/>
        <v/>
      </c>
      <c r="AT429" s="25" t="str">
        <f t="shared" si="124"/>
        <v/>
      </c>
      <c r="AU429" s="25" t="str">
        <f t="shared" si="125"/>
        <v/>
      </c>
      <c r="AV429" s="25">
        <f t="shared" si="126"/>
        <v>3</v>
      </c>
      <c r="AW429" s="65">
        <f t="shared" si="132"/>
        <v>0</v>
      </c>
      <c r="AX429" s="23"/>
      <c r="AY429" s="24">
        <f t="shared" ca="1" si="127"/>
        <v>-387</v>
      </c>
      <c r="AZ429" s="66">
        <f t="shared" ca="1" si="128"/>
        <v>0</v>
      </c>
      <c r="BA429" s="24" t="str">
        <f t="shared" ca="1" si="129"/>
        <v/>
      </c>
      <c r="BB429" s="87" t="str">
        <f t="shared" si="130"/>
        <v/>
      </c>
    </row>
    <row r="430" spans="1:54" ht="15" x14ac:dyDescent="0.2">
      <c r="A430" s="7">
        <v>429</v>
      </c>
      <c r="B430" s="149" t="s">
        <v>4670</v>
      </c>
      <c r="C430" s="149" t="s">
        <v>4671</v>
      </c>
      <c r="D430" s="149" t="s">
        <v>4672</v>
      </c>
      <c r="E430" s="149" t="s">
        <v>325</v>
      </c>
      <c r="F430" s="158">
        <v>45730</v>
      </c>
      <c r="G430" s="149" t="s">
        <v>5347</v>
      </c>
      <c r="H430" s="149" t="s">
        <v>4673</v>
      </c>
      <c r="I430" s="149" t="s">
        <v>188</v>
      </c>
      <c r="J430" s="158">
        <v>45729</v>
      </c>
      <c r="K430" s="158" t="s">
        <v>5347</v>
      </c>
      <c r="L430" s="149" t="s">
        <v>5347</v>
      </c>
      <c r="M430" s="158">
        <v>45731</v>
      </c>
      <c r="N430" s="159">
        <v>0</v>
      </c>
      <c r="O430" s="159">
        <v>0</v>
      </c>
      <c r="P430" s="149" t="s">
        <v>5347</v>
      </c>
      <c r="Q430" s="160">
        <v>2</v>
      </c>
      <c r="R430" s="160">
        <v>2</v>
      </c>
      <c r="S430" s="160">
        <v>2</v>
      </c>
      <c r="T430" s="160">
        <v>0</v>
      </c>
      <c r="U430" s="161">
        <v>0</v>
      </c>
      <c r="V430" s="161">
        <v>0</v>
      </c>
      <c r="W430" s="149" t="s">
        <v>19</v>
      </c>
      <c r="X430" s="149" t="s">
        <v>5348</v>
      </c>
      <c r="Y430" s="149" t="s">
        <v>5347</v>
      </c>
      <c r="Z430" s="149" t="s">
        <v>386</v>
      </c>
      <c r="AA430" s="149" t="s">
        <v>5347</v>
      </c>
      <c r="AB430" s="149" t="s">
        <v>4674</v>
      </c>
      <c r="AC430" s="149" t="s">
        <v>5347</v>
      </c>
      <c r="AD430" s="159">
        <v>0</v>
      </c>
      <c r="AE430" s="185">
        <v>0</v>
      </c>
      <c r="AG430" t="s">
        <v>3706</v>
      </c>
      <c r="AH430" s="46">
        <f t="shared" si="114"/>
        <v>2</v>
      </c>
      <c r="AI430" s="46" t="str">
        <f t="shared" si="115"/>
        <v>-</v>
      </c>
      <c r="AJ430" s="12"/>
      <c r="AK430" s="41" t="str">
        <f t="shared" si="116"/>
        <v>YES</v>
      </c>
      <c r="AL430" s="38">
        <f t="shared" si="117"/>
        <v>2</v>
      </c>
      <c r="AM430" s="26" t="str">
        <f t="shared" si="118"/>
        <v/>
      </c>
      <c r="AN430" s="89" t="str">
        <f t="shared" si="119"/>
        <v/>
      </c>
      <c r="AO430" s="35">
        <f t="shared" si="120"/>
        <v>0</v>
      </c>
      <c r="AP430" s="26" t="str">
        <f t="shared" si="121"/>
        <v>X</v>
      </c>
      <c r="AQ430" s="28">
        <f t="shared" si="131"/>
        <v>1</v>
      </c>
      <c r="AR430" s="25" t="str">
        <f t="shared" si="122"/>
        <v/>
      </c>
      <c r="AS430" s="25" t="str">
        <f t="shared" si="123"/>
        <v/>
      </c>
      <c r="AT430" s="25" t="str">
        <f t="shared" si="124"/>
        <v/>
      </c>
      <c r="AU430" s="25" t="str">
        <f t="shared" si="125"/>
        <v/>
      </c>
      <c r="AV430" s="25">
        <f t="shared" si="126"/>
        <v>3</v>
      </c>
      <c r="AW430" s="65">
        <f t="shared" si="132"/>
        <v>0</v>
      </c>
      <c r="AX430" s="23"/>
      <c r="AY430" s="24">
        <f t="shared" ca="1" si="127"/>
        <v>-404</v>
      </c>
      <c r="AZ430" s="66">
        <f t="shared" ca="1" si="128"/>
        <v>0</v>
      </c>
      <c r="BA430" s="24" t="str">
        <f t="shared" ca="1" si="129"/>
        <v/>
      </c>
      <c r="BB430" s="87" t="str">
        <f t="shared" si="130"/>
        <v/>
      </c>
    </row>
    <row r="431" spans="1:54" ht="15" x14ac:dyDescent="0.2">
      <c r="A431" s="7">
        <v>430</v>
      </c>
      <c r="B431" s="149" t="s">
        <v>4675</v>
      </c>
      <c r="C431" s="149" t="s">
        <v>4676</v>
      </c>
      <c r="D431" s="149" t="s">
        <v>4672</v>
      </c>
      <c r="E431" s="149" t="s">
        <v>326</v>
      </c>
      <c r="F431" s="158">
        <v>45730</v>
      </c>
      <c r="G431" s="149" t="s">
        <v>5347</v>
      </c>
      <c r="H431" s="149" t="s">
        <v>4673</v>
      </c>
      <c r="I431" s="149" t="s">
        <v>187</v>
      </c>
      <c r="J431" s="158">
        <v>45729</v>
      </c>
      <c r="K431" s="158" t="s">
        <v>5347</v>
      </c>
      <c r="L431" s="149" t="s">
        <v>5347</v>
      </c>
      <c r="M431" s="158">
        <v>45731</v>
      </c>
      <c r="N431" s="159">
        <v>0</v>
      </c>
      <c r="O431" s="159">
        <v>0</v>
      </c>
      <c r="P431" s="149" t="s">
        <v>5347</v>
      </c>
      <c r="Q431" s="160">
        <v>5</v>
      </c>
      <c r="R431" s="160">
        <v>5</v>
      </c>
      <c r="S431" s="160">
        <v>5</v>
      </c>
      <c r="T431" s="160">
        <v>0</v>
      </c>
      <c r="U431" s="161">
        <v>0</v>
      </c>
      <c r="V431" s="161">
        <v>0</v>
      </c>
      <c r="W431" s="149" t="s">
        <v>19</v>
      </c>
      <c r="X431" s="149" t="s">
        <v>5348</v>
      </c>
      <c r="Y431" s="149" t="s">
        <v>5347</v>
      </c>
      <c r="Z431" s="149" t="s">
        <v>386</v>
      </c>
      <c r="AA431" s="149" t="s">
        <v>5347</v>
      </c>
      <c r="AB431" s="149" t="s">
        <v>4677</v>
      </c>
      <c r="AC431" s="149" t="s">
        <v>5347</v>
      </c>
      <c r="AD431" s="159">
        <v>0</v>
      </c>
      <c r="AE431" s="185">
        <v>0</v>
      </c>
      <c r="AG431" t="s">
        <v>3706</v>
      </c>
      <c r="AH431" s="46">
        <f t="shared" si="114"/>
        <v>2</v>
      </c>
      <c r="AI431" s="46" t="str">
        <f t="shared" si="115"/>
        <v>-</v>
      </c>
      <c r="AJ431" s="12"/>
      <c r="AK431" s="41" t="str">
        <f t="shared" si="116"/>
        <v>YES</v>
      </c>
      <c r="AL431" s="38">
        <f t="shared" si="117"/>
        <v>5</v>
      </c>
      <c r="AM431" s="26" t="str">
        <f t="shared" si="118"/>
        <v/>
      </c>
      <c r="AN431" s="89" t="str">
        <f t="shared" si="119"/>
        <v/>
      </c>
      <c r="AO431" s="35">
        <f t="shared" si="120"/>
        <v>0</v>
      </c>
      <c r="AP431" s="26" t="str">
        <f t="shared" si="121"/>
        <v>X</v>
      </c>
      <c r="AQ431" s="28">
        <f t="shared" si="131"/>
        <v>1</v>
      </c>
      <c r="AR431" s="25" t="str">
        <f t="shared" si="122"/>
        <v/>
      </c>
      <c r="AS431" s="25" t="str">
        <f t="shared" si="123"/>
        <v/>
      </c>
      <c r="AT431" s="25" t="str">
        <f t="shared" si="124"/>
        <v/>
      </c>
      <c r="AU431" s="25" t="str">
        <f t="shared" si="125"/>
        <v/>
      </c>
      <c r="AV431" s="25">
        <f t="shared" si="126"/>
        <v>3</v>
      </c>
      <c r="AW431" s="65">
        <f t="shared" si="132"/>
        <v>0</v>
      </c>
      <c r="AX431" s="23"/>
      <c r="AY431" s="24">
        <f t="shared" ca="1" si="127"/>
        <v>-404</v>
      </c>
      <c r="AZ431" s="66">
        <f t="shared" ca="1" si="128"/>
        <v>0</v>
      </c>
      <c r="BA431" s="24" t="str">
        <f t="shared" ca="1" si="129"/>
        <v/>
      </c>
      <c r="BB431" s="87" t="str">
        <f t="shared" si="130"/>
        <v/>
      </c>
    </row>
    <row r="432" spans="1:54" ht="15" x14ac:dyDescent="0.2">
      <c r="A432" s="7">
        <v>431</v>
      </c>
      <c r="B432" s="149" t="s">
        <v>3225</v>
      </c>
      <c r="C432" s="149" t="s">
        <v>3226</v>
      </c>
      <c r="D432" s="149" t="s">
        <v>4678</v>
      </c>
      <c r="E432" s="149" t="s">
        <v>325</v>
      </c>
      <c r="F432" s="158">
        <v>45733</v>
      </c>
      <c r="G432" s="149" t="s">
        <v>5347</v>
      </c>
      <c r="H432" s="149" t="s">
        <v>4696</v>
      </c>
      <c r="I432" s="149" t="s">
        <v>15</v>
      </c>
      <c r="J432" s="158">
        <v>45742</v>
      </c>
      <c r="K432" s="158">
        <v>45743</v>
      </c>
      <c r="L432" s="149" t="s">
        <v>5347</v>
      </c>
      <c r="M432" s="158">
        <v>45756</v>
      </c>
      <c r="N432" s="159">
        <v>30</v>
      </c>
      <c r="O432" s="159">
        <v>8</v>
      </c>
      <c r="P432" s="149" t="s">
        <v>16</v>
      </c>
      <c r="Q432" s="160">
        <v>1</v>
      </c>
      <c r="R432" s="160">
        <v>1</v>
      </c>
      <c r="S432" s="160">
        <v>1</v>
      </c>
      <c r="T432" s="160">
        <v>0</v>
      </c>
      <c r="U432" s="161">
        <v>0</v>
      </c>
      <c r="V432" s="161">
        <v>0</v>
      </c>
      <c r="W432" s="149" t="s">
        <v>19</v>
      </c>
      <c r="X432" s="149" t="s">
        <v>5348</v>
      </c>
      <c r="Y432" s="149" t="s">
        <v>5347</v>
      </c>
      <c r="Z432" s="149" t="s">
        <v>3779</v>
      </c>
      <c r="AA432" s="149" t="s">
        <v>748</v>
      </c>
      <c r="AB432" s="149" t="s">
        <v>3225</v>
      </c>
      <c r="AC432" s="149" t="s">
        <v>5347</v>
      </c>
      <c r="AD432" s="159">
        <v>0</v>
      </c>
      <c r="AE432" s="185">
        <v>0</v>
      </c>
      <c r="AG432" t="s">
        <v>2999</v>
      </c>
      <c r="AH432" s="46">
        <f t="shared" si="114"/>
        <v>14</v>
      </c>
      <c r="AI432" s="46" t="str">
        <f t="shared" si="115"/>
        <v>-</v>
      </c>
      <c r="AJ432" s="12"/>
      <c r="AK432" s="41" t="str">
        <f t="shared" si="116"/>
        <v>YES</v>
      </c>
      <c r="AL432" s="38">
        <f t="shared" si="117"/>
        <v>1</v>
      </c>
      <c r="AM432" s="26" t="str">
        <f t="shared" si="118"/>
        <v/>
      </c>
      <c r="AN432" s="89" t="str">
        <f t="shared" si="119"/>
        <v/>
      </c>
      <c r="AO432" s="35">
        <f t="shared" si="120"/>
        <v>0</v>
      </c>
      <c r="AP432" s="26" t="str">
        <f t="shared" si="121"/>
        <v>X</v>
      </c>
      <c r="AQ432" s="28">
        <f t="shared" si="131"/>
        <v>1</v>
      </c>
      <c r="AR432" s="25" t="str">
        <f t="shared" si="122"/>
        <v/>
      </c>
      <c r="AS432" s="25" t="str">
        <f t="shared" si="123"/>
        <v/>
      </c>
      <c r="AT432" s="25" t="str">
        <f t="shared" si="124"/>
        <v/>
      </c>
      <c r="AU432" s="25" t="str">
        <f t="shared" si="125"/>
        <v/>
      </c>
      <c r="AV432" s="25">
        <f t="shared" si="126"/>
        <v>3</v>
      </c>
      <c r="AW432" s="65">
        <f t="shared" si="132"/>
        <v>0</v>
      </c>
      <c r="AX432" s="23"/>
      <c r="AY432" s="24">
        <f t="shared" ca="1" si="127"/>
        <v>-379</v>
      </c>
      <c r="AZ432" s="66">
        <f t="shared" ca="1" si="128"/>
        <v>0</v>
      </c>
      <c r="BA432" s="24" t="str">
        <f t="shared" ca="1" si="129"/>
        <v/>
      </c>
      <c r="BB432" s="87" t="str">
        <f t="shared" si="130"/>
        <v/>
      </c>
    </row>
    <row r="433" spans="1:54" ht="15" x14ac:dyDescent="0.2">
      <c r="A433" s="7">
        <v>432</v>
      </c>
      <c r="B433" s="149" t="s">
        <v>4697</v>
      </c>
      <c r="C433" s="149" t="s">
        <v>4698</v>
      </c>
      <c r="D433" s="149" t="s">
        <v>4699</v>
      </c>
      <c r="E433" s="149" t="s">
        <v>325</v>
      </c>
      <c r="F433" s="158">
        <v>45740</v>
      </c>
      <c r="G433" s="149" t="s">
        <v>5347</v>
      </c>
      <c r="H433" s="149" t="s">
        <v>4700</v>
      </c>
      <c r="I433" s="149" t="s">
        <v>177</v>
      </c>
      <c r="J433" s="158">
        <v>45737</v>
      </c>
      <c r="K433" s="158" t="s">
        <v>5347</v>
      </c>
      <c r="L433" s="149" t="s">
        <v>5347</v>
      </c>
      <c r="M433" s="158">
        <v>45741</v>
      </c>
      <c r="N433" s="159">
        <v>0</v>
      </c>
      <c r="O433" s="159">
        <v>0</v>
      </c>
      <c r="P433" s="149" t="s">
        <v>5347</v>
      </c>
      <c r="Q433" s="160">
        <v>4</v>
      </c>
      <c r="R433" s="160">
        <v>4</v>
      </c>
      <c r="S433" s="160">
        <v>4</v>
      </c>
      <c r="T433" s="160">
        <v>0</v>
      </c>
      <c r="U433" s="161">
        <v>0</v>
      </c>
      <c r="V433" s="161">
        <v>0</v>
      </c>
      <c r="W433" s="149" t="s">
        <v>19</v>
      </c>
      <c r="X433" s="149" t="s">
        <v>5348</v>
      </c>
      <c r="Y433" s="149" t="s">
        <v>5347</v>
      </c>
      <c r="Z433" s="149" t="s">
        <v>386</v>
      </c>
      <c r="AA433" s="149" t="s">
        <v>5347</v>
      </c>
      <c r="AB433" s="149" t="s">
        <v>4701</v>
      </c>
      <c r="AC433" s="149" t="s">
        <v>5347</v>
      </c>
      <c r="AD433" s="159">
        <v>0</v>
      </c>
      <c r="AE433" s="185">
        <v>0</v>
      </c>
      <c r="AG433" t="s">
        <v>2543</v>
      </c>
      <c r="AH433" s="46">
        <f t="shared" si="114"/>
        <v>4</v>
      </c>
      <c r="AI433" s="46" t="str">
        <f t="shared" si="115"/>
        <v>-</v>
      </c>
      <c r="AJ433" s="12"/>
      <c r="AK433" s="41" t="str">
        <f t="shared" si="116"/>
        <v>YES</v>
      </c>
      <c r="AL433" s="38">
        <f t="shared" si="117"/>
        <v>4</v>
      </c>
      <c r="AM433" s="26" t="str">
        <f t="shared" si="118"/>
        <v/>
      </c>
      <c r="AN433" s="89" t="str">
        <f t="shared" si="119"/>
        <v/>
      </c>
      <c r="AO433" s="35">
        <f t="shared" si="120"/>
        <v>0</v>
      </c>
      <c r="AP433" s="26" t="str">
        <f t="shared" si="121"/>
        <v>X</v>
      </c>
      <c r="AQ433" s="28">
        <f t="shared" si="131"/>
        <v>1</v>
      </c>
      <c r="AR433" s="25" t="str">
        <f t="shared" si="122"/>
        <v/>
      </c>
      <c r="AS433" s="25" t="str">
        <f t="shared" si="123"/>
        <v/>
      </c>
      <c r="AT433" s="25" t="str">
        <f t="shared" si="124"/>
        <v/>
      </c>
      <c r="AU433" s="25" t="str">
        <f t="shared" si="125"/>
        <v/>
      </c>
      <c r="AV433" s="25">
        <f t="shared" si="126"/>
        <v>3</v>
      </c>
      <c r="AW433" s="65">
        <f t="shared" si="132"/>
        <v>0</v>
      </c>
      <c r="AX433" s="23"/>
      <c r="AY433" s="24">
        <f t="shared" ca="1" si="127"/>
        <v>-394</v>
      </c>
      <c r="AZ433" s="66">
        <f t="shared" ca="1" si="128"/>
        <v>0</v>
      </c>
      <c r="BA433" s="24" t="str">
        <f t="shared" ca="1" si="129"/>
        <v/>
      </c>
      <c r="BB433" s="87" t="str">
        <f t="shared" si="130"/>
        <v/>
      </c>
    </row>
    <row r="434" spans="1:54" ht="15" x14ac:dyDescent="0.2">
      <c r="A434" s="7">
        <v>433</v>
      </c>
      <c r="B434" s="149" t="s">
        <v>921</v>
      </c>
      <c r="C434" s="149" t="s">
        <v>4702</v>
      </c>
      <c r="D434" s="149" t="s">
        <v>4699</v>
      </c>
      <c r="E434" s="149" t="s">
        <v>326</v>
      </c>
      <c r="F434" s="158">
        <v>45740</v>
      </c>
      <c r="G434" s="149" t="s">
        <v>5347</v>
      </c>
      <c r="H434" s="149" t="s">
        <v>4700</v>
      </c>
      <c r="I434" s="149" t="s">
        <v>192</v>
      </c>
      <c r="J434" s="158">
        <v>45737</v>
      </c>
      <c r="K434" s="158" t="s">
        <v>5347</v>
      </c>
      <c r="L434" s="149" t="s">
        <v>5347</v>
      </c>
      <c r="M434" s="158">
        <v>45741</v>
      </c>
      <c r="N434" s="159">
        <v>0</v>
      </c>
      <c r="O434" s="159">
        <v>0</v>
      </c>
      <c r="P434" s="149" t="s">
        <v>5347</v>
      </c>
      <c r="Q434" s="160">
        <v>2</v>
      </c>
      <c r="R434" s="160">
        <v>2</v>
      </c>
      <c r="S434" s="160">
        <v>2</v>
      </c>
      <c r="T434" s="160">
        <v>0</v>
      </c>
      <c r="U434" s="161">
        <v>0</v>
      </c>
      <c r="V434" s="161">
        <v>0</v>
      </c>
      <c r="W434" s="149" t="s">
        <v>19</v>
      </c>
      <c r="X434" s="149" t="s">
        <v>5348</v>
      </c>
      <c r="Y434" s="149" t="s">
        <v>5347</v>
      </c>
      <c r="Z434" s="149" t="s">
        <v>386</v>
      </c>
      <c r="AA434" s="149" t="s">
        <v>5347</v>
      </c>
      <c r="AB434" s="149" t="s">
        <v>4703</v>
      </c>
      <c r="AC434" s="149" t="s">
        <v>5347</v>
      </c>
      <c r="AD434" s="159">
        <v>0</v>
      </c>
      <c r="AE434" s="185">
        <v>0</v>
      </c>
      <c r="AG434" t="s">
        <v>2543</v>
      </c>
      <c r="AH434" s="46">
        <f t="shared" si="114"/>
        <v>4</v>
      </c>
      <c r="AI434" s="46" t="str">
        <f t="shared" si="115"/>
        <v>-</v>
      </c>
      <c r="AJ434" s="12"/>
      <c r="AK434" s="41" t="str">
        <f t="shared" si="116"/>
        <v>YES</v>
      </c>
      <c r="AL434" s="38">
        <f t="shared" si="117"/>
        <v>2</v>
      </c>
      <c r="AM434" s="26" t="str">
        <f t="shared" si="118"/>
        <v/>
      </c>
      <c r="AN434" s="89" t="str">
        <f t="shared" si="119"/>
        <v/>
      </c>
      <c r="AO434" s="35">
        <f t="shared" si="120"/>
        <v>0</v>
      </c>
      <c r="AP434" s="26" t="str">
        <f t="shared" si="121"/>
        <v>X</v>
      </c>
      <c r="AQ434" s="28">
        <f t="shared" si="131"/>
        <v>1</v>
      </c>
      <c r="AR434" s="25" t="str">
        <f t="shared" si="122"/>
        <v/>
      </c>
      <c r="AS434" s="25" t="str">
        <f t="shared" si="123"/>
        <v/>
      </c>
      <c r="AT434" s="25" t="str">
        <f t="shared" si="124"/>
        <v/>
      </c>
      <c r="AU434" s="25" t="str">
        <f t="shared" si="125"/>
        <v/>
      </c>
      <c r="AV434" s="25">
        <f t="shared" si="126"/>
        <v>3</v>
      </c>
      <c r="AW434" s="65">
        <f t="shared" si="132"/>
        <v>0</v>
      </c>
      <c r="AX434" s="23"/>
      <c r="AY434" s="24">
        <f t="shared" ca="1" si="127"/>
        <v>-394</v>
      </c>
      <c r="AZ434" s="66">
        <f t="shared" ca="1" si="128"/>
        <v>0</v>
      </c>
      <c r="BA434" s="24" t="str">
        <f t="shared" ca="1" si="129"/>
        <v/>
      </c>
      <c r="BB434" s="87" t="str">
        <f t="shared" si="130"/>
        <v/>
      </c>
    </row>
    <row r="435" spans="1:54" ht="15" x14ac:dyDescent="0.2">
      <c r="A435" s="7">
        <v>434</v>
      </c>
      <c r="B435" s="149" t="s">
        <v>4704</v>
      </c>
      <c r="C435" s="149" t="s">
        <v>4705</v>
      </c>
      <c r="D435" s="149" t="s">
        <v>4699</v>
      </c>
      <c r="E435" s="149" t="s">
        <v>329</v>
      </c>
      <c r="F435" s="158">
        <v>45740</v>
      </c>
      <c r="G435" s="149" t="s">
        <v>5347</v>
      </c>
      <c r="H435" s="149" t="s">
        <v>4700</v>
      </c>
      <c r="I435" s="149" t="s">
        <v>191</v>
      </c>
      <c r="J435" s="158">
        <v>45737</v>
      </c>
      <c r="K435" s="158" t="s">
        <v>5347</v>
      </c>
      <c r="L435" s="149" t="s">
        <v>5347</v>
      </c>
      <c r="M435" s="158">
        <v>45741</v>
      </c>
      <c r="N435" s="159">
        <v>0</v>
      </c>
      <c r="O435" s="159">
        <v>0</v>
      </c>
      <c r="P435" s="149" t="s">
        <v>5347</v>
      </c>
      <c r="Q435" s="160">
        <v>1</v>
      </c>
      <c r="R435" s="160">
        <v>1</v>
      </c>
      <c r="S435" s="160">
        <v>1</v>
      </c>
      <c r="T435" s="160">
        <v>0</v>
      </c>
      <c r="U435" s="161">
        <v>0</v>
      </c>
      <c r="V435" s="161">
        <v>0</v>
      </c>
      <c r="W435" s="149" t="s">
        <v>19</v>
      </c>
      <c r="X435" s="149" t="s">
        <v>5348</v>
      </c>
      <c r="Y435" s="149" t="s">
        <v>5347</v>
      </c>
      <c r="Z435" s="149" t="s">
        <v>386</v>
      </c>
      <c r="AA435" s="149" t="s">
        <v>5347</v>
      </c>
      <c r="AB435" s="149" t="s">
        <v>4706</v>
      </c>
      <c r="AC435" s="149" t="s">
        <v>5347</v>
      </c>
      <c r="AD435" s="159">
        <v>0</v>
      </c>
      <c r="AE435" s="185">
        <v>0</v>
      </c>
      <c r="AG435" t="s">
        <v>2543</v>
      </c>
      <c r="AH435" s="46">
        <f t="shared" si="114"/>
        <v>4</v>
      </c>
      <c r="AI435" s="46" t="str">
        <f t="shared" si="115"/>
        <v>-</v>
      </c>
      <c r="AJ435" s="12"/>
      <c r="AK435" s="41" t="str">
        <f t="shared" si="116"/>
        <v>YES</v>
      </c>
      <c r="AL435" s="38">
        <f t="shared" si="117"/>
        <v>1</v>
      </c>
      <c r="AM435" s="26" t="str">
        <f t="shared" si="118"/>
        <v/>
      </c>
      <c r="AN435" s="89" t="str">
        <f t="shared" si="119"/>
        <v/>
      </c>
      <c r="AO435" s="35">
        <f t="shared" si="120"/>
        <v>0</v>
      </c>
      <c r="AP435" s="26" t="str">
        <f t="shared" si="121"/>
        <v>X</v>
      </c>
      <c r="AQ435" s="28">
        <f t="shared" si="131"/>
        <v>1</v>
      </c>
      <c r="AR435" s="25" t="str">
        <f t="shared" si="122"/>
        <v/>
      </c>
      <c r="AS435" s="25" t="str">
        <f t="shared" si="123"/>
        <v/>
      </c>
      <c r="AT435" s="25" t="str">
        <f t="shared" si="124"/>
        <v/>
      </c>
      <c r="AU435" s="25" t="str">
        <f t="shared" si="125"/>
        <v/>
      </c>
      <c r="AV435" s="25">
        <f t="shared" si="126"/>
        <v>3</v>
      </c>
      <c r="AW435" s="65">
        <f t="shared" si="132"/>
        <v>0</v>
      </c>
      <c r="AX435" s="23"/>
      <c r="AY435" s="24">
        <f t="shared" ca="1" si="127"/>
        <v>-394</v>
      </c>
      <c r="AZ435" s="66">
        <f t="shared" ca="1" si="128"/>
        <v>0</v>
      </c>
      <c r="BA435" s="24" t="str">
        <f t="shared" ca="1" si="129"/>
        <v/>
      </c>
      <c r="BB435" s="87" t="str">
        <f t="shared" si="130"/>
        <v/>
      </c>
    </row>
    <row r="436" spans="1:54" ht="15" x14ac:dyDescent="0.2">
      <c r="A436" s="7">
        <v>435</v>
      </c>
      <c r="B436" s="149" t="s">
        <v>3904</v>
      </c>
      <c r="C436" s="149" t="s">
        <v>4707</v>
      </c>
      <c r="D436" s="149" t="s">
        <v>4699</v>
      </c>
      <c r="E436" s="149" t="s">
        <v>327</v>
      </c>
      <c r="F436" s="158">
        <v>45740</v>
      </c>
      <c r="G436" s="149" t="s">
        <v>5347</v>
      </c>
      <c r="H436" s="149" t="s">
        <v>4700</v>
      </c>
      <c r="I436" s="149" t="s">
        <v>145</v>
      </c>
      <c r="J436" s="158">
        <v>45737</v>
      </c>
      <c r="K436" s="158" t="s">
        <v>5347</v>
      </c>
      <c r="L436" s="149" t="s">
        <v>5347</v>
      </c>
      <c r="M436" s="158">
        <v>45741</v>
      </c>
      <c r="N436" s="159">
        <v>0</v>
      </c>
      <c r="O436" s="159">
        <v>0</v>
      </c>
      <c r="P436" s="149" t="s">
        <v>5347</v>
      </c>
      <c r="Q436" s="160">
        <v>1</v>
      </c>
      <c r="R436" s="160">
        <v>1</v>
      </c>
      <c r="S436" s="160">
        <v>1</v>
      </c>
      <c r="T436" s="160">
        <v>0</v>
      </c>
      <c r="U436" s="161">
        <v>0</v>
      </c>
      <c r="V436" s="161">
        <v>0</v>
      </c>
      <c r="W436" s="149" t="s">
        <v>19</v>
      </c>
      <c r="X436" s="149" t="s">
        <v>5348</v>
      </c>
      <c r="Y436" s="149" t="s">
        <v>5347</v>
      </c>
      <c r="Z436" s="149" t="s">
        <v>386</v>
      </c>
      <c r="AA436" s="149" t="s">
        <v>5347</v>
      </c>
      <c r="AB436" s="149" t="s">
        <v>4708</v>
      </c>
      <c r="AC436" s="149" t="s">
        <v>5347</v>
      </c>
      <c r="AD436" s="159">
        <v>0</v>
      </c>
      <c r="AE436" s="185">
        <v>0</v>
      </c>
      <c r="AG436" t="s">
        <v>2543</v>
      </c>
      <c r="AH436" s="46">
        <f t="shared" si="114"/>
        <v>4</v>
      </c>
      <c r="AI436" s="46" t="str">
        <f t="shared" si="115"/>
        <v>-</v>
      </c>
      <c r="AJ436" s="12"/>
      <c r="AK436" s="41" t="str">
        <f t="shared" si="116"/>
        <v>YES</v>
      </c>
      <c r="AL436" s="38">
        <f t="shared" si="117"/>
        <v>1</v>
      </c>
      <c r="AM436" s="26" t="str">
        <f t="shared" si="118"/>
        <v/>
      </c>
      <c r="AN436" s="89" t="str">
        <f t="shared" si="119"/>
        <v/>
      </c>
      <c r="AO436" s="35">
        <f t="shared" si="120"/>
        <v>0</v>
      </c>
      <c r="AP436" s="26" t="str">
        <f t="shared" si="121"/>
        <v>X</v>
      </c>
      <c r="AQ436" s="28">
        <f t="shared" si="131"/>
        <v>1</v>
      </c>
      <c r="AR436" s="25" t="str">
        <f t="shared" si="122"/>
        <v/>
      </c>
      <c r="AS436" s="25" t="str">
        <f t="shared" si="123"/>
        <v/>
      </c>
      <c r="AT436" s="25" t="str">
        <f t="shared" si="124"/>
        <v/>
      </c>
      <c r="AU436" s="25" t="str">
        <f t="shared" si="125"/>
        <v/>
      </c>
      <c r="AV436" s="25">
        <f t="shared" si="126"/>
        <v>3</v>
      </c>
      <c r="AW436" s="65">
        <f t="shared" si="132"/>
        <v>0</v>
      </c>
      <c r="AX436" s="23"/>
      <c r="AY436" s="24">
        <f t="shared" ca="1" si="127"/>
        <v>-394</v>
      </c>
      <c r="AZ436" s="66">
        <f t="shared" ca="1" si="128"/>
        <v>0</v>
      </c>
      <c r="BA436" s="24" t="str">
        <f t="shared" ca="1" si="129"/>
        <v/>
      </c>
      <c r="BB436" s="87" t="str">
        <f t="shared" si="130"/>
        <v/>
      </c>
    </row>
    <row r="437" spans="1:54" ht="15" x14ac:dyDescent="0.2">
      <c r="A437" s="7">
        <v>436</v>
      </c>
      <c r="B437" s="149" t="s">
        <v>4709</v>
      </c>
      <c r="C437" s="149" t="s">
        <v>4710</v>
      </c>
      <c r="D437" s="149" t="s">
        <v>4699</v>
      </c>
      <c r="E437" s="149" t="s">
        <v>330</v>
      </c>
      <c r="F437" s="158">
        <v>45740</v>
      </c>
      <c r="G437" s="149" t="s">
        <v>5347</v>
      </c>
      <c r="H437" s="149" t="s">
        <v>4700</v>
      </c>
      <c r="I437" s="149" t="s">
        <v>190</v>
      </c>
      <c r="J437" s="158">
        <v>45737</v>
      </c>
      <c r="K437" s="158" t="s">
        <v>5347</v>
      </c>
      <c r="L437" s="149" t="s">
        <v>5347</v>
      </c>
      <c r="M437" s="158">
        <v>45741</v>
      </c>
      <c r="N437" s="159">
        <v>0</v>
      </c>
      <c r="O437" s="159">
        <v>0</v>
      </c>
      <c r="P437" s="149" t="s">
        <v>5347</v>
      </c>
      <c r="Q437" s="160">
        <v>1</v>
      </c>
      <c r="R437" s="160">
        <v>1</v>
      </c>
      <c r="S437" s="160">
        <v>1</v>
      </c>
      <c r="T437" s="160">
        <v>0</v>
      </c>
      <c r="U437" s="161">
        <v>0</v>
      </c>
      <c r="V437" s="161">
        <v>0</v>
      </c>
      <c r="W437" s="149" t="s">
        <v>19</v>
      </c>
      <c r="X437" s="149" t="s">
        <v>5348</v>
      </c>
      <c r="Y437" s="149" t="s">
        <v>5347</v>
      </c>
      <c r="Z437" s="149" t="s">
        <v>386</v>
      </c>
      <c r="AA437" s="149" t="s">
        <v>5347</v>
      </c>
      <c r="AB437" s="149" t="s">
        <v>4711</v>
      </c>
      <c r="AC437" s="149" t="s">
        <v>5347</v>
      </c>
      <c r="AD437" s="159">
        <v>0</v>
      </c>
      <c r="AE437" s="185">
        <v>0</v>
      </c>
      <c r="AG437" t="s">
        <v>2543</v>
      </c>
      <c r="AH437" s="46">
        <f t="shared" si="114"/>
        <v>4</v>
      </c>
      <c r="AI437" s="46" t="str">
        <f t="shared" si="115"/>
        <v>-</v>
      </c>
      <c r="AJ437" s="12"/>
      <c r="AK437" s="41" t="str">
        <f t="shared" si="116"/>
        <v>YES</v>
      </c>
      <c r="AL437" s="38">
        <f t="shared" si="117"/>
        <v>1</v>
      </c>
      <c r="AM437" s="26" t="str">
        <f t="shared" si="118"/>
        <v/>
      </c>
      <c r="AN437" s="89" t="str">
        <f t="shared" si="119"/>
        <v/>
      </c>
      <c r="AO437" s="35">
        <f t="shared" si="120"/>
        <v>0</v>
      </c>
      <c r="AP437" s="26" t="str">
        <f t="shared" si="121"/>
        <v>X</v>
      </c>
      <c r="AQ437" s="28">
        <f t="shared" si="131"/>
        <v>1</v>
      </c>
      <c r="AR437" s="25" t="str">
        <f t="shared" si="122"/>
        <v/>
      </c>
      <c r="AS437" s="25" t="str">
        <f t="shared" si="123"/>
        <v/>
      </c>
      <c r="AT437" s="25" t="str">
        <f t="shared" si="124"/>
        <v/>
      </c>
      <c r="AU437" s="25" t="str">
        <f t="shared" si="125"/>
        <v/>
      </c>
      <c r="AV437" s="25">
        <f t="shared" si="126"/>
        <v>3</v>
      </c>
      <c r="AW437" s="65">
        <f t="shared" si="132"/>
        <v>0</v>
      </c>
      <c r="AX437" s="23"/>
      <c r="AY437" s="24">
        <f t="shared" ca="1" si="127"/>
        <v>-394</v>
      </c>
      <c r="AZ437" s="66">
        <f t="shared" ca="1" si="128"/>
        <v>0</v>
      </c>
      <c r="BA437" s="24" t="str">
        <f t="shared" ca="1" si="129"/>
        <v/>
      </c>
      <c r="BB437" s="87" t="str">
        <f t="shared" si="130"/>
        <v/>
      </c>
    </row>
    <row r="438" spans="1:54" ht="15" x14ac:dyDescent="0.2">
      <c r="A438" s="7">
        <v>437</v>
      </c>
      <c r="B438" s="149" t="s">
        <v>3225</v>
      </c>
      <c r="C438" s="149" t="s">
        <v>3226</v>
      </c>
      <c r="D438" s="149" t="s">
        <v>4712</v>
      </c>
      <c r="E438" s="149" t="s">
        <v>325</v>
      </c>
      <c r="F438" s="158">
        <v>45740</v>
      </c>
      <c r="G438" s="149" t="s">
        <v>5347</v>
      </c>
      <c r="H438" s="149" t="s">
        <v>4713</v>
      </c>
      <c r="I438" s="149" t="s">
        <v>15</v>
      </c>
      <c r="J438" s="158">
        <v>45741</v>
      </c>
      <c r="K438" s="158">
        <v>45742</v>
      </c>
      <c r="L438" s="149" t="s">
        <v>5347</v>
      </c>
      <c r="M438" s="158">
        <v>45755</v>
      </c>
      <c r="N438" s="159">
        <v>30</v>
      </c>
      <c r="O438" s="159">
        <v>8</v>
      </c>
      <c r="P438" s="149" t="s">
        <v>16</v>
      </c>
      <c r="Q438" s="160">
        <v>1</v>
      </c>
      <c r="R438" s="160">
        <v>1</v>
      </c>
      <c r="S438" s="160">
        <v>1</v>
      </c>
      <c r="T438" s="160">
        <v>0</v>
      </c>
      <c r="U438" s="161">
        <v>0</v>
      </c>
      <c r="V438" s="161">
        <v>0</v>
      </c>
      <c r="W438" s="149" t="s">
        <v>19</v>
      </c>
      <c r="X438" s="149" t="s">
        <v>5348</v>
      </c>
      <c r="Y438" s="149" t="s">
        <v>5347</v>
      </c>
      <c r="Z438" s="149" t="s">
        <v>3993</v>
      </c>
      <c r="AA438" s="149" t="s">
        <v>748</v>
      </c>
      <c r="AB438" s="149" t="s">
        <v>3225</v>
      </c>
      <c r="AC438" s="149" t="s">
        <v>5347</v>
      </c>
      <c r="AD438" s="159">
        <v>0</v>
      </c>
      <c r="AE438" s="185">
        <v>0</v>
      </c>
      <c r="AG438" t="s">
        <v>960</v>
      </c>
      <c r="AH438" s="46">
        <f t="shared" si="114"/>
        <v>14</v>
      </c>
      <c r="AI438" s="46" t="str">
        <f t="shared" si="115"/>
        <v>-</v>
      </c>
      <c r="AJ438" s="12"/>
      <c r="AK438" s="41" t="str">
        <f t="shared" si="116"/>
        <v>YES</v>
      </c>
      <c r="AL438" s="38">
        <f t="shared" si="117"/>
        <v>1</v>
      </c>
      <c r="AM438" s="26" t="str">
        <f t="shared" si="118"/>
        <v/>
      </c>
      <c r="AN438" s="89" t="str">
        <f t="shared" si="119"/>
        <v/>
      </c>
      <c r="AO438" s="35">
        <f t="shared" si="120"/>
        <v>0</v>
      </c>
      <c r="AP438" s="26" t="str">
        <f t="shared" si="121"/>
        <v>X</v>
      </c>
      <c r="AQ438" s="28">
        <f t="shared" si="131"/>
        <v>1</v>
      </c>
      <c r="AR438" s="25" t="str">
        <f t="shared" si="122"/>
        <v/>
      </c>
      <c r="AS438" s="25" t="str">
        <f t="shared" si="123"/>
        <v/>
      </c>
      <c r="AT438" s="25" t="str">
        <f t="shared" si="124"/>
        <v/>
      </c>
      <c r="AU438" s="25" t="str">
        <f t="shared" si="125"/>
        <v/>
      </c>
      <c r="AV438" s="25">
        <f t="shared" si="126"/>
        <v>3</v>
      </c>
      <c r="AW438" s="65">
        <f t="shared" si="132"/>
        <v>0</v>
      </c>
      <c r="AX438" s="23"/>
      <c r="AY438" s="24">
        <f t="shared" ca="1" si="127"/>
        <v>-380</v>
      </c>
      <c r="AZ438" s="66">
        <f t="shared" ca="1" si="128"/>
        <v>0</v>
      </c>
      <c r="BA438" s="24" t="str">
        <f t="shared" ca="1" si="129"/>
        <v/>
      </c>
      <c r="BB438" s="87" t="str">
        <f t="shared" si="130"/>
        <v/>
      </c>
    </row>
    <row r="439" spans="1:54" ht="15" x14ac:dyDescent="0.2">
      <c r="A439" s="7">
        <v>438</v>
      </c>
      <c r="B439" s="149" t="s">
        <v>3591</v>
      </c>
      <c r="C439" s="149" t="s">
        <v>4714</v>
      </c>
      <c r="D439" s="149" t="s">
        <v>4715</v>
      </c>
      <c r="E439" s="149" t="s">
        <v>325</v>
      </c>
      <c r="F439" s="158">
        <v>45741</v>
      </c>
      <c r="G439" s="149" t="s">
        <v>5347</v>
      </c>
      <c r="H439" s="149" t="s">
        <v>4716</v>
      </c>
      <c r="I439" s="149" t="s">
        <v>224</v>
      </c>
      <c r="J439" s="158">
        <v>45741</v>
      </c>
      <c r="K439" s="158" t="s">
        <v>5347</v>
      </c>
      <c r="L439" s="149" t="s">
        <v>5347</v>
      </c>
      <c r="M439" s="158">
        <v>45742</v>
      </c>
      <c r="N439" s="159">
        <v>0</v>
      </c>
      <c r="O439" s="159">
        <v>0</v>
      </c>
      <c r="P439" s="149" t="s">
        <v>5347</v>
      </c>
      <c r="Q439" s="160">
        <v>4</v>
      </c>
      <c r="R439" s="160">
        <v>4</v>
      </c>
      <c r="S439" s="160">
        <v>4</v>
      </c>
      <c r="T439" s="160">
        <v>0</v>
      </c>
      <c r="U439" s="161">
        <v>0</v>
      </c>
      <c r="V439" s="161">
        <v>0</v>
      </c>
      <c r="W439" s="149" t="s">
        <v>19</v>
      </c>
      <c r="X439" s="149" t="s">
        <v>5348</v>
      </c>
      <c r="Y439" s="149" t="s">
        <v>5347</v>
      </c>
      <c r="Z439" s="149" t="s">
        <v>386</v>
      </c>
      <c r="AA439" s="149" t="s">
        <v>5347</v>
      </c>
      <c r="AB439" s="149" t="s">
        <v>4717</v>
      </c>
      <c r="AC439" s="149" t="s">
        <v>5347</v>
      </c>
      <c r="AD439" s="159">
        <v>0</v>
      </c>
      <c r="AE439" s="185">
        <v>0</v>
      </c>
      <c r="AG439" t="s">
        <v>2543</v>
      </c>
      <c r="AH439" s="46">
        <f t="shared" si="114"/>
        <v>1</v>
      </c>
      <c r="AI439" s="46" t="str">
        <f t="shared" si="115"/>
        <v>-</v>
      </c>
      <c r="AJ439" s="12"/>
      <c r="AK439" s="41" t="str">
        <f t="shared" si="116"/>
        <v>YES</v>
      </c>
      <c r="AL439" s="38">
        <f t="shared" si="117"/>
        <v>4</v>
      </c>
      <c r="AM439" s="26" t="str">
        <f t="shared" si="118"/>
        <v/>
      </c>
      <c r="AN439" s="89" t="str">
        <f t="shared" si="119"/>
        <v/>
      </c>
      <c r="AO439" s="35">
        <f t="shared" si="120"/>
        <v>0</v>
      </c>
      <c r="AP439" s="26" t="str">
        <f t="shared" si="121"/>
        <v>X</v>
      </c>
      <c r="AQ439" s="28">
        <f t="shared" si="131"/>
        <v>1</v>
      </c>
      <c r="AR439" s="25" t="str">
        <f t="shared" si="122"/>
        <v/>
      </c>
      <c r="AS439" s="25" t="str">
        <f t="shared" si="123"/>
        <v/>
      </c>
      <c r="AT439" s="25" t="str">
        <f t="shared" si="124"/>
        <v/>
      </c>
      <c r="AU439" s="25" t="str">
        <f t="shared" si="125"/>
        <v/>
      </c>
      <c r="AV439" s="25">
        <f t="shared" si="126"/>
        <v>3</v>
      </c>
      <c r="AW439" s="65">
        <f t="shared" si="132"/>
        <v>0</v>
      </c>
      <c r="AX439" s="23"/>
      <c r="AY439" s="24">
        <f t="shared" ca="1" si="127"/>
        <v>-393</v>
      </c>
      <c r="AZ439" s="66">
        <f t="shared" ca="1" si="128"/>
        <v>0</v>
      </c>
      <c r="BA439" s="24" t="str">
        <f t="shared" ca="1" si="129"/>
        <v/>
      </c>
      <c r="BB439" s="87" t="str">
        <f t="shared" si="130"/>
        <v/>
      </c>
    </row>
    <row r="440" spans="1:54" ht="15" x14ac:dyDescent="0.2">
      <c r="A440" s="7">
        <v>439</v>
      </c>
      <c r="B440" s="149" t="s">
        <v>5347</v>
      </c>
      <c r="C440" s="149" t="s">
        <v>4751</v>
      </c>
      <c r="D440" s="149" t="s">
        <v>4752</v>
      </c>
      <c r="E440" s="149" t="s">
        <v>325</v>
      </c>
      <c r="F440" s="158">
        <v>45742</v>
      </c>
      <c r="G440" s="149" t="s">
        <v>5347</v>
      </c>
      <c r="H440" s="149" t="s">
        <v>4753</v>
      </c>
      <c r="I440" s="149" t="s">
        <v>15</v>
      </c>
      <c r="J440" s="158">
        <v>45747</v>
      </c>
      <c r="K440" s="158">
        <v>45748</v>
      </c>
      <c r="L440" s="149" t="s">
        <v>5347</v>
      </c>
      <c r="M440" s="158">
        <v>45789</v>
      </c>
      <c r="N440" s="159">
        <v>0</v>
      </c>
      <c r="O440" s="159">
        <v>0</v>
      </c>
      <c r="P440" s="149" t="s">
        <v>16</v>
      </c>
      <c r="Q440" s="161">
        <v>1</v>
      </c>
      <c r="R440" s="159">
        <v>1</v>
      </c>
      <c r="S440" s="159">
        <v>0</v>
      </c>
      <c r="T440" s="159">
        <v>0</v>
      </c>
      <c r="U440" s="161">
        <v>0</v>
      </c>
      <c r="V440" s="161">
        <v>0</v>
      </c>
      <c r="W440" s="149" t="s">
        <v>19</v>
      </c>
      <c r="X440" s="149" t="s">
        <v>5348</v>
      </c>
      <c r="Y440" s="149" t="s">
        <v>5347</v>
      </c>
      <c r="Z440" s="149" t="s">
        <v>2080</v>
      </c>
      <c r="AA440" s="149" t="s">
        <v>5347</v>
      </c>
      <c r="AB440" s="149" t="s">
        <v>5347</v>
      </c>
      <c r="AC440" s="149" t="s">
        <v>5347</v>
      </c>
      <c r="AD440" s="159">
        <v>1</v>
      </c>
      <c r="AE440" s="185">
        <v>1</v>
      </c>
      <c r="AG440" t="s">
        <v>962</v>
      </c>
      <c r="AH440" s="46">
        <f t="shared" si="114"/>
        <v>42</v>
      </c>
      <c r="AI440" s="46" t="str">
        <f t="shared" si="115"/>
        <v>-</v>
      </c>
      <c r="AJ440" s="12"/>
      <c r="AK440" s="41" t="str">
        <f t="shared" si="116"/>
        <v>YES</v>
      </c>
      <c r="AL440" s="38">
        <f t="shared" si="117"/>
        <v>0</v>
      </c>
      <c r="AM440" s="26" t="str">
        <f t="shared" si="118"/>
        <v/>
      </c>
      <c r="AN440" s="89" t="str">
        <f t="shared" si="119"/>
        <v/>
      </c>
      <c r="AO440" s="35">
        <f t="shared" si="120"/>
        <v>0</v>
      </c>
      <c r="AP440" s="26" t="str">
        <f t="shared" si="121"/>
        <v>X</v>
      </c>
      <c r="AQ440" s="28">
        <f t="shared" si="131"/>
        <v>1</v>
      </c>
      <c r="AR440" s="25" t="str">
        <f t="shared" si="122"/>
        <v/>
      </c>
      <c r="AS440" s="25" t="str">
        <f t="shared" si="123"/>
        <v/>
      </c>
      <c r="AT440" s="25" t="str">
        <f t="shared" si="124"/>
        <v/>
      </c>
      <c r="AU440" s="25" t="str">
        <f t="shared" si="125"/>
        <v/>
      </c>
      <c r="AV440" s="25">
        <f t="shared" si="126"/>
        <v>3</v>
      </c>
      <c r="AW440" s="65">
        <f t="shared" si="132"/>
        <v>0</v>
      </c>
      <c r="AX440" s="23"/>
      <c r="AY440" s="24">
        <f t="shared" ca="1" si="127"/>
        <v>-346</v>
      </c>
      <c r="AZ440" s="66">
        <f t="shared" ca="1" si="128"/>
        <v>0</v>
      </c>
      <c r="BA440" s="24" t="str">
        <f t="shared" ca="1" si="129"/>
        <v/>
      </c>
      <c r="BB440" s="87" t="str">
        <f t="shared" si="130"/>
        <v/>
      </c>
    </row>
    <row r="441" spans="1:54" ht="15" x14ac:dyDescent="0.2">
      <c r="A441" s="7">
        <v>440</v>
      </c>
      <c r="B441" s="149" t="s">
        <v>788</v>
      </c>
      <c r="C441" s="149" t="s">
        <v>4754</v>
      </c>
      <c r="D441" s="149" t="s">
        <v>4755</v>
      </c>
      <c r="E441" s="149" t="s">
        <v>325</v>
      </c>
      <c r="F441" s="158">
        <v>45742</v>
      </c>
      <c r="G441" s="149" t="s">
        <v>5347</v>
      </c>
      <c r="H441" s="149" t="s">
        <v>4756</v>
      </c>
      <c r="I441" s="149" t="s">
        <v>186</v>
      </c>
      <c r="J441" s="158">
        <v>45742</v>
      </c>
      <c r="K441" s="158" t="s">
        <v>5347</v>
      </c>
      <c r="L441" s="149" t="s">
        <v>5347</v>
      </c>
      <c r="M441" s="158">
        <v>45747</v>
      </c>
      <c r="N441" s="159">
        <v>0</v>
      </c>
      <c r="O441" s="159">
        <v>0</v>
      </c>
      <c r="P441" s="149" t="s">
        <v>5347</v>
      </c>
      <c r="Q441" s="160">
        <v>1</v>
      </c>
      <c r="R441" s="160">
        <v>1</v>
      </c>
      <c r="S441" s="160">
        <v>1</v>
      </c>
      <c r="T441" s="160">
        <v>0</v>
      </c>
      <c r="U441" s="161">
        <v>0</v>
      </c>
      <c r="V441" s="161">
        <v>0</v>
      </c>
      <c r="W441" s="149" t="s">
        <v>19</v>
      </c>
      <c r="X441" s="149" t="s">
        <v>5348</v>
      </c>
      <c r="Y441" s="149" t="s">
        <v>5347</v>
      </c>
      <c r="Z441" s="149" t="s">
        <v>386</v>
      </c>
      <c r="AA441" s="149" t="s">
        <v>5347</v>
      </c>
      <c r="AB441" s="149" t="s">
        <v>4757</v>
      </c>
      <c r="AC441" s="149" t="s">
        <v>5347</v>
      </c>
      <c r="AD441" s="159">
        <v>0</v>
      </c>
      <c r="AE441" s="185">
        <v>0</v>
      </c>
      <c r="AG441" t="s">
        <v>2543</v>
      </c>
      <c r="AH441" s="46">
        <f t="shared" si="114"/>
        <v>5</v>
      </c>
      <c r="AI441" s="46" t="str">
        <f t="shared" si="115"/>
        <v>-</v>
      </c>
      <c r="AJ441" s="12"/>
      <c r="AK441" s="41" t="str">
        <f t="shared" si="116"/>
        <v>YES</v>
      </c>
      <c r="AL441" s="38">
        <f t="shared" si="117"/>
        <v>1</v>
      </c>
      <c r="AM441" s="26" t="str">
        <f t="shared" si="118"/>
        <v/>
      </c>
      <c r="AN441" s="89" t="str">
        <f t="shared" si="119"/>
        <v/>
      </c>
      <c r="AO441" s="35">
        <f t="shared" si="120"/>
        <v>0</v>
      </c>
      <c r="AP441" s="26" t="str">
        <f t="shared" si="121"/>
        <v>X</v>
      </c>
      <c r="AQ441" s="28">
        <f t="shared" si="131"/>
        <v>1</v>
      </c>
      <c r="AR441" s="25" t="str">
        <f t="shared" si="122"/>
        <v/>
      </c>
      <c r="AS441" s="25" t="str">
        <f t="shared" si="123"/>
        <v/>
      </c>
      <c r="AT441" s="25" t="str">
        <f t="shared" si="124"/>
        <v/>
      </c>
      <c r="AU441" s="25" t="str">
        <f t="shared" si="125"/>
        <v/>
      </c>
      <c r="AV441" s="25">
        <f t="shared" si="126"/>
        <v>3</v>
      </c>
      <c r="AW441" s="65">
        <f t="shared" si="132"/>
        <v>0</v>
      </c>
      <c r="AX441" s="23"/>
      <c r="AY441" s="24">
        <f t="shared" ca="1" si="127"/>
        <v>-388</v>
      </c>
      <c r="AZ441" s="66">
        <f t="shared" ca="1" si="128"/>
        <v>0</v>
      </c>
      <c r="BA441" s="24" t="str">
        <f t="shared" ca="1" si="129"/>
        <v/>
      </c>
      <c r="BB441" s="87" t="str">
        <f t="shared" si="130"/>
        <v/>
      </c>
    </row>
    <row r="442" spans="1:54" ht="15" x14ac:dyDescent="0.2">
      <c r="A442" s="7">
        <v>441</v>
      </c>
      <c r="B442" s="149" t="s">
        <v>822</v>
      </c>
      <c r="C442" s="149" t="s">
        <v>829</v>
      </c>
      <c r="D442" s="149" t="s">
        <v>4758</v>
      </c>
      <c r="E442" s="149" t="s">
        <v>325</v>
      </c>
      <c r="F442" s="158">
        <v>45743</v>
      </c>
      <c r="G442" s="149" t="s">
        <v>5347</v>
      </c>
      <c r="H442" s="149" t="s">
        <v>4759</v>
      </c>
      <c r="I442" s="149" t="s">
        <v>41</v>
      </c>
      <c r="J442" s="158">
        <v>45743</v>
      </c>
      <c r="K442" s="158" t="s">
        <v>5347</v>
      </c>
      <c r="L442" s="149" t="s">
        <v>5347</v>
      </c>
      <c r="M442" s="158">
        <v>45744</v>
      </c>
      <c r="N442" s="159">
        <v>0</v>
      </c>
      <c r="O442" s="159">
        <v>0</v>
      </c>
      <c r="P442" s="149" t="s">
        <v>5347</v>
      </c>
      <c r="Q442" s="160">
        <v>1</v>
      </c>
      <c r="R442" s="160">
        <v>1</v>
      </c>
      <c r="S442" s="160">
        <v>1</v>
      </c>
      <c r="T442" s="160">
        <v>0</v>
      </c>
      <c r="U442" s="161">
        <v>0</v>
      </c>
      <c r="V442" s="161">
        <v>0</v>
      </c>
      <c r="W442" s="149" t="s">
        <v>19</v>
      </c>
      <c r="X442" s="149" t="s">
        <v>5348</v>
      </c>
      <c r="Y442" s="149" t="s">
        <v>5347</v>
      </c>
      <c r="Z442" s="149" t="s">
        <v>386</v>
      </c>
      <c r="AA442" s="149" t="s">
        <v>5347</v>
      </c>
      <c r="AB442" s="149" t="s">
        <v>833</v>
      </c>
      <c r="AC442" s="149" t="s">
        <v>5347</v>
      </c>
      <c r="AD442" s="159">
        <v>0</v>
      </c>
      <c r="AE442" s="185">
        <v>0</v>
      </c>
      <c r="AG442" t="s">
        <v>960</v>
      </c>
      <c r="AH442" s="46">
        <f t="shared" si="114"/>
        <v>1</v>
      </c>
      <c r="AI442" s="46" t="str">
        <f t="shared" si="115"/>
        <v>-</v>
      </c>
      <c r="AJ442" s="12"/>
      <c r="AK442" s="41" t="str">
        <f t="shared" si="116"/>
        <v>YES</v>
      </c>
      <c r="AL442" s="38">
        <f t="shared" si="117"/>
        <v>1</v>
      </c>
      <c r="AM442" s="26" t="str">
        <f t="shared" si="118"/>
        <v/>
      </c>
      <c r="AN442" s="89" t="str">
        <f t="shared" si="119"/>
        <v/>
      </c>
      <c r="AO442" s="35">
        <f t="shared" si="120"/>
        <v>0</v>
      </c>
      <c r="AP442" s="26" t="str">
        <f t="shared" si="121"/>
        <v>X</v>
      </c>
      <c r="AQ442" s="28">
        <f t="shared" si="131"/>
        <v>1</v>
      </c>
      <c r="AR442" s="25" t="str">
        <f t="shared" si="122"/>
        <v/>
      </c>
      <c r="AS442" s="25" t="str">
        <f t="shared" si="123"/>
        <v/>
      </c>
      <c r="AT442" s="25" t="str">
        <f t="shared" si="124"/>
        <v/>
      </c>
      <c r="AU442" s="25" t="str">
        <f t="shared" si="125"/>
        <v/>
      </c>
      <c r="AV442" s="25">
        <f t="shared" si="126"/>
        <v>3</v>
      </c>
      <c r="AW442" s="65">
        <f t="shared" si="132"/>
        <v>0</v>
      </c>
      <c r="AX442" s="23"/>
      <c r="AY442" s="24">
        <f t="shared" ca="1" si="127"/>
        <v>-391</v>
      </c>
      <c r="AZ442" s="66">
        <f t="shared" ca="1" si="128"/>
        <v>0</v>
      </c>
      <c r="BA442" s="24" t="str">
        <f t="shared" ca="1" si="129"/>
        <v/>
      </c>
      <c r="BB442" s="87" t="str">
        <f t="shared" si="130"/>
        <v/>
      </c>
    </row>
    <row r="443" spans="1:54" ht="15" x14ac:dyDescent="0.2">
      <c r="A443" s="7">
        <v>442</v>
      </c>
      <c r="B443" s="149" t="s">
        <v>3951</v>
      </c>
      <c r="C443" s="149" t="s">
        <v>4760</v>
      </c>
      <c r="D443" s="149" t="s">
        <v>4761</v>
      </c>
      <c r="E443" s="149" t="s">
        <v>325</v>
      </c>
      <c r="F443" s="158">
        <v>45743</v>
      </c>
      <c r="G443" s="149" t="s">
        <v>5347</v>
      </c>
      <c r="H443" s="149" t="s">
        <v>4762</v>
      </c>
      <c r="I443" s="149" t="s">
        <v>18</v>
      </c>
      <c r="J443" s="158">
        <v>45743</v>
      </c>
      <c r="K443" s="158" t="s">
        <v>5347</v>
      </c>
      <c r="L443" s="149" t="s">
        <v>5347</v>
      </c>
      <c r="M443" s="158">
        <v>45744</v>
      </c>
      <c r="N443" s="159">
        <v>0</v>
      </c>
      <c r="O443" s="159">
        <v>0</v>
      </c>
      <c r="P443" s="149" t="s">
        <v>5347</v>
      </c>
      <c r="Q443" s="160">
        <v>20</v>
      </c>
      <c r="R443" s="160">
        <v>20</v>
      </c>
      <c r="S443" s="160">
        <v>20</v>
      </c>
      <c r="T443" s="160">
        <v>0</v>
      </c>
      <c r="U443" s="161">
        <v>0</v>
      </c>
      <c r="V443" s="161">
        <v>0</v>
      </c>
      <c r="W443" s="149" t="s">
        <v>19</v>
      </c>
      <c r="X443" s="149" t="s">
        <v>5348</v>
      </c>
      <c r="Y443" s="149" t="s">
        <v>5347</v>
      </c>
      <c r="Z443" s="149" t="s">
        <v>386</v>
      </c>
      <c r="AA443" s="149" t="s">
        <v>5347</v>
      </c>
      <c r="AB443" s="149" t="s">
        <v>4763</v>
      </c>
      <c r="AC443" s="149" t="s">
        <v>5347</v>
      </c>
      <c r="AD443" s="159">
        <v>0</v>
      </c>
      <c r="AE443" s="185">
        <v>0</v>
      </c>
      <c r="AG443" t="s">
        <v>2543</v>
      </c>
      <c r="AH443" s="46">
        <f t="shared" si="114"/>
        <v>1</v>
      </c>
      <c r="AI443" s="46" t="str">
        <f t="shared" si="115"/>
        <v>-</v>
      </c>
      <c r="AJ443" s="12"/>
      <c r="AK443" s="41" t="str">
        <f t="shared" si="116"/>
        <v>YES</v>
      </c>
      <c r="AL443" s="38">
        <f t="shared" si="117"/>
        <v>20</v>
      </c>
      <c r="AM443" s="26" t="str">
        <f t="shared" si="118"/>
        <v/>
      </c>
      <c r="AN443" s="89" t="str">
        <f t="shared" si="119"/>
        <v/>
      </c>
      <c r="AO443" s="35">
        <f t="shared" si="120"/>
        <v>0</v>
      </c>
      <c r="AP443" s="26" t="str">
        <f t="shared" si="121"/>
        <v>X</v>
      </c>
      <c r="AQ443" s="28">
        <f t="shared" si="131"/>
        <v>1</v>
      </c>
      <c r="AR443" s="25" t="str">
        <f t="shared" si="122"/>
        <v/>
      </c>
      <c r="AS443" s="25" t="str">
        <f t="shared" si="123"/>
        <v/>
      </c>
      <c r="AT443" s="25" t="str">
        <f t="shared" si="124"/>
        <v/>
      </c>
      <c r="AU443" s="25" t="str">
        <f t="shared" si="125"/>
        <v/>
      </c>
      <c r="AV443" s="25">
        <f t="shared" si="126"/>
        <v>3</v>
      </c>
      <c r="AW443" s="65">
        <f t="shared" si="132"/>
        <v>0</v>
      </c>
      <c r="AX443" s="23"/>
      <c r="AY443" s="24">
        <f t="shared" ca="1" si="127"/>
        <v>-391</v>
      </c>
      <c r="AZ443" s="66">
        <f t="shared" ca="1" si="128"/>
        <v>0</v>
      </c>
      <c r="BA443" s="24" t="str">
        <f t="shared" ca="1" si="129"/>
        <v/>
      </c>
      <c r="BB443" s="87" t="str">
        <f t="shared" si="130"/>
        <v/>
      </c>
    </row>
    <row r="444" spans="1:54" ht="15" x14ac:dyDescent="0.2">
      <c r="A444" s="7">
        <v>443</v>
      </c>
      <c r="B444" s="149" t="s">
        <v>2753</v>
      </c>
      <c r="C444" s="149" t="s">
        <v>4764</v>
      </c>
      <c r="D444" s="149" t="s">
        <v>4765</v>
      </c>
      <c r="E444" s="149" t="s">
        <v>325</v>
      </c>
      <c r="F444" s="158">
        <v>45747</v>
      </c>
      <c r="G444" s="149" t="s">
        <v>5347</v>
      </c>
      <c r="H444" s="149" t="s">
        <v>4766</v>
      </c>
      <c r="I444" s="149" t="s">
        <v>57</v>
      </c>
      <c r="J444" s="158">
        <v>45744</v>
      </c>
      <c r="K444" s="158" t="s">
        <v>5347</v>
      </c>
      <c r="L444" s="149" t="s">
        <v>5347</v>
      </c>
      <c r="M444" s="158">
        <v>45748</v>
      </c>
      <c r="N444" s="159">
        <v>0</v>
      </c>
      <c r="O444" s="159">
        <v>0</v>
      </c>
      <c r="P444" s="149" t="s">
        <v>5347</v>
      </c>
      <c r="Q444" s="160">
        <v>10</v>
      </c>
      <c r="R444" s="160">
        <v>10</v>
      </c>
      <c r="S444" s="160">
        <v>10</v>
      </c>
      <c r="T444" s="160">
        <v>0</v>
      </c>
      <c r="U444" s="161">
        <v>0</v>
      </c>
      <c r="V444" s="161">
        <v>0</v>
      </c>
      <c r="W444" s="149" t="s">
        <v>19</v>
      </c>
      <c r="X444" s="149" t="s">
        <v>5348</v>
      </c>
      <c r="Y444" s="149" t="s">
        <v>5347</v>
      </c>
      <c r="Z444" s="149" t="s">
        <v>386</v>
      </c>
      <c r="AA444" s="149" t="s">
        <v>5347</v>
      </c>
      <c r="AB444" s="149" t="s">
        <v>4767</v>
      </c>
      <c r="AC444" s="149" t="s">
        <v>5347</v>
      </c>
      <c r="AD444" s="159">
        <v>0</v>
      </c>
      <c r="AE444" s="185">
        <v>0</v>
      </c>
      <c r="AG444" t="s">
        <v>2543</v>
      </c>
      <c r="AH444" s="46">
        <f t="shared" si="114"/>
        <v>4</v>
      </c>
      <c r="AI444" s="46" t="str">
        <f t="shared" si="115"/>
        <v>-</v>
      </c>
      <c r="AJ444" s="12"/>
      <c r="AK444" s="41" t="str">
        <f t="shared" si="116"/>
        <v>YES</v>
      </c>
      <c r="AL444" s="38">
        <f t="shared" si="117"/>
        <v>10</v>
      </c>
      <c r="AM444" s="26" t="str">
        <f t="shared" si="118"/>
        <v/>
      </c>
      <c r="AN444" s="89" t="str">
        <f t="shared" si="119"/>
        <v/>
      </c>
      <c r="AO444" s="35">
        <f t="shared" si="120"/>
        <v>0</v>
      </c>
      <c r="AP444" s="26" t="str">
        <f t="shared" si="121"/>
        <v>X</v>
      </c>
      <c r="AQ444" s="28">
        <f t="shared" si="131"/>
        <v>1</v>
      </c>
      <c r="AR444" s="25" t="str">
        <f t="shared" si="122"/>
        <v/>
      </c>
      <c r="AS444" s="25" t="str">
        <f t="shared" si="123"/>
        <v/>
      </c>
      <c r="AT444" s="25" t="str">
        <f t="shared" si="124"/>
        <v/>
      </c>
      <c r="AU444" s="25" t="str">
        <f t="shared" si="125"/>
        <v/>
      </c>
      <c r="AV444" s="25">
        <f t="shared" si="126"/>
        <v>3</v>
      </c>
      <c r="AW444" s="65">
        <f t="shared" si="132"/>
        <v>0</v>
      </c>
      <c r="AX444" s="23"/>
      <c r="AY444" s="24">
        <f t="shared" ca="1" si="127"/>
        <v>-387</v>
      </c>
      <c r="AZ444" s="66">
        <f t="shared" ca="1" si="128"/>
        <v>0</v>
      </c>
      <c r="BA444" s="24" t="str">
        <f t="shared" ca="1" si="129"/>
        <v/>
      </c>
      <c r="BB444" s="87" t="str">
        <f t="shared" si="130"/>
        <v/>
      </c>
    </row>
    <row r="445" spans="1:54" ht="15" x14ac:dyDescent="0.2">
      <c r="A445" s="7">
        <v>444</v>
      </c>
      <c r="B445" s="149" t="s">
        <v>5347</v>
      </c>
      <c r="C445" s="149" t="s">
        <v>3188</v>
      </c>
      <c r="D445" s="149" t="s">
        <v>4768</v>
      </c>
      <c r="E445" s="149" t="s">
        <v>325</v>
      </c>
      <c r="F445" s="158">
        <v>45748</v>
      </c>
      <c r="G445" s="149" t="s">
        <v>5347</v>
      </c>
      <c r="H445" s="149" t="s">
        <v>4769</v>
      </c>
      <c r="I445" s="149" t="s">
        <v>17</v>
      </c>
      <c r="J445" s="158">
        <v>45748</v>
      </c>
      <c r="K445" s="158">
        <v>45749</v>
      </c>
      <c r="L445" s="149" t="s">
        <v>5347</v>
      </c>
      <c r="M445" s="158">
        <v>45771</v>
      </c>
      <c r="N445" s="159">
        <v>0</v>
      </c>
      <c r="O445" s="159">
        <v>0</v>
      </c>
      <c r="P445" s="149" t="s">
        <v>16</v>
      </c>
      <c r="Q445" s="161">
        <v>1</v>
      </c>
      <c r="R445" s="159">
        <v>1</v>
      </c>
      <c r="S445" s="159">
        <v>0</v>
      </c>
      <c r="T445" s="159">
        <v>0</v>
      </c>
      <c r="U445" s="161">
        <v>0</v>
      </c>
      <c r="V445" s="161">
        <v>0</v>
      </c>
      <c r="W445" s="149" t="s">
        <v>19</v>
      </c>
      <c r="X445" s="149" t="s">
        <v>5348</v>
      </c>
      <c r="Y445" s="149" t="s">
        <v>5347</v>
      </c>
      <c r="Z445" s="149" t="s">
        <v>721</v>
      </c>
      <c r="AA445" s="149" t="s">
        <v>5347</v>
      </c>
      <c r="AB445" s="149" t="s">
        <v>5347</v>
      </c>
      <c r="AC445" s="149" t="s">
        <v>5347</v>
      </c>
      <c r="AD445" s="159">
        <v>0</v>
      </c>
      <c r="AE445" s="185">
        <v>0</v>
      </c>
      <c r="AG445" t="s">
        <v>960</v>
      </c>
      <c r="AH445" s="46">
        <f t="shared" si="114"/>
        <v>23</v>
      </c>
      <c r="AI445" s="46" t="str">
        <f t="shared" si="115"/>
        <v>-</v>
      </c>
      <c r="AJ445" s="12"/>
      <c r="AK445" s="41" t="str">
        <f t="shared" si="116"/>
        <v>YES</v>
      </c>
      <c r="AL445" s="38">
        <f t="shared" si="117"/>
        <v>0</v>
      </c>
      <c r="AM445" s="26" t="str">
        <f t="shared" si="118"/>
        <v/>
      </c>
      <c r="AN445" s="89" t="str">
        <f t="shared" si="119"/>
        <v/>
      </c>
      <c r="AO445" s="35">
        <f t="shared" si="120"/>
        <v>0</v>
      </c>
      <c r="AP445" s="26" t="str">
        <f t="shared" si="121"/>
        <v>X</v>
      </c>
      <c r="AQ445" s="28">
        <f t="shared" si="131"/>
        <v>1</v>
      </c>
      <c r="AR445" s="25" t="str">
        <f t="shared" si="122"/>
        <v/>
      </c>
      <c r="AS445" s="25" t="str">
        <f t="shared" si="123"/>
        <v/>
      </c>
      <c r="AT445" s="25" t="str">
        <f t="shared" si="124"/>
        <v/>
      </c>
      <c r="AU445" s="25" t="str">
        <f t="shared" si="125"/>
        <v/>
      </c>
      <c r="AV445" s="25">
        <f t="shared" si="126"/>
        <v>4</v>
      </c>
      <c r="AW445" s="65">
        <f t="shared" si="132"/>
        <v>0</v>
      </c>
      <c r="AX445" s="23"/>
      <c r="AY445" s="24">
        <f t="shared" ca="1" si="127"/>
        <v>-364</v>
      </c>
      <c r="AZ445" s="66">
        <f t="shared" ca="1" si="128"/>
        <v>0</v>
      </c>
      <c r="BA445" s="24" t="str">
        <f t="shared" ca="1" si="129"/>
        <v/>
      </c>
      <c r="BB445" s="87" t="str">
        <f t="shared" si="130"/>
        <v/>
      </c>
    </row>
    <row r="446" spans="1:54" ht="15" x14ac:dyDescent="0.2">
      <c r="A446" s="7">
        <v>445</v>
      </c>
      <c r="B446" s="149" t="s">
        <v>5347</v>
      </c>
      <c r="C446" s="149" t="s">
        <v>3188</v>
      </c>
      <c r="D446" s="149" t="s">
        <v>4770</v>
      </c>
      <c r="E446" s="149" t="s">
        <v>325</v>
      </c>
      <c r="F446" s="158">
        <v>45748</v>
      </c>
      <c r="G446" s="149" t="s">
        <v>5347</v>
      </c>
      <c r="H446" s="149" t="s">
        <v>4771</v>
      </c>
      <c r="I446" s="149" t="s">
        <v>15</v>
      </c>
      <c r="J446" s="158">
        <v>45749</v>
      </c>
      <c r="K446" s="158">
        <v>45749</v>
      </c>
      <c r="L446" s="149" t="s">
        <v>5347</v>
      </c>
      <c r="M446" s="158">
        <v>45771</v>
      </c>
      <c r="N446" s="159">
        <v>0</v>
      </c>
      <c r="O446" s="159">
        <v>0</v>
      </c>
      <c r="P446" s="149" t="s">
        <v>16</v>
      </c>
      <c r="Q446" s="161">
        <v>1</v>
      </c>
      <c r="R446" s="159">
        <v>1</v>
      </c>
      <c r="S446" s="159">
        <v>0</v>
      </c>
      <c r="T446" s="159">
        <v>0</v>
      </c>
      <c r="U446" s="161">
        <v>0</v>
      </c>
      <c r="V446" s="161">
        <v>0</v>
      </c>
      <c r="W446" s="149" t="s">
        <v>19</v>
      </c>
      <c r="X446" s="149" t="s">
        <v>5348</v>
      </c>
      <c r="Y446" s="149" t="s">
        <v>5347</v>
      </c>
      <c r="Z446" s="149" t="s">
        <v>2085</v>
      </c>
      <c r="AA446" s="149" t="s">
        <v>5347</v>
      </c>
      <c r="AB446" s="149" t="s">
        <v>5347</v>
      </c>
      <c r="AC446" s="149" t="s">
        <v>5347</v>
      </c>
      <c r="AD446" s="159">
        <v>0</v>
      </c>
      <c r="AE446" s="185">
        <v>0</v>
      </c>
      <c r="AG446" t="s">
        <v>960</v>
      </c>
      <c r="AH446" s="46">
        <f t="shared" si="114"/>
        <v>22</v>
      </c>
      <c r="AI446" s="46" t="str">
        <f t="shared" si="115"/>
        <v>-</v>
      </c>
      <c r="AJ446" s="12"/>
      <c r="AK446" s="41" t="str">
        <f t="shared" si="116"/>
        <v>YES</v>
      </c>
      <c r="AL446" s="38">
        <f t="shared" si="117"/>
        <v>0</v>
      </c>
      <c r="AM446" s="26" t="str">
        <f t="shared" si="118"/>
        <v/>
      </c>
      <c r="AN446" s="89" t="str">
        <f t="shared" si="119"/>
        <v/>
      </c>
      <c r="AO446" s="35">
        <f t="shared" si="120"/>
        <v>0</v>
      </c>
      <c r="AP446" s="26" t="str">
        <f t="shared" si="121"/>
        <v>X</v>
      </c>
      <c r="AQ446" s="28">
        <f t="shared" si="131"/>
        <v>1</v>
      </c>
      <c r="AR446" s="25" t="str">
        <f t="shared" si="122"/>
        <v/>
      </c>
      <c r="AS446" s="25" t="str">
        <f t="shared" si="123"/>
        <v/>
      </c>
      <c r="AT446" s="25" t="str">
        <f t="shared" si="124"/>
        <v/>
      </c>
      <c r="AU446" s="25" t="str">
        <f t="shared" si="125"/>
        <v/>
      </c>
      <c r="AV446" s="25">
        <f t="shared" si="126"/>
        <v>4</v>
      </c>
      <c r="AW446" s="65">
        <f t="shared" si="132"/>
        <v>0</v>
      </c>
      <c r="AX446" s="23"/>
      <c r="AY446" s="24">
        <f t="shared" ca="1" si="127"/>
        <v>-364</v>
      </c>
      <c r="AZ446" s="66">
        <f t="shared" ca="1" si="128"/>
        <v>0</v>
      </c>
      <c r="BA446" s="24" t="str">
        <f t="shared" ca="1" si="129"/>
        <v/>
      </c>
      <c r="BB446" s="87" t="str">
        <f t="shared" si="130"/>
        <v/>
      </c>
    </row>
    <row r="447" spans="1:54" ht="15" x14ac:dyDescent="0.2">
      <c r="A447" s="7">
        <v>446</v>
      </c>
      <c r="B447" s="149" t="s">
        <v>4772</v>
      </c>
      <c r="C447" s="149" t="s">
        <v>4773</v>
      </c>
      <c r="D447" s="149" t="s">
        <v>4774</v>
      </c>
      <c r="E447" s="149" t="s">
        <v>325</v>
      </c>
      <c r="F447" s="158">
        <v>45749</v>
      </c>
      <c r="G447" s="149" t="s">
        <v>5347</v>
      </c>
      <c r="H447" s="149" t="s">
        <v>4781</v>
      </c>
      <c r="I447" s="149" t="s">
        <v>28</v>
      </c>
      <c r="J447" s="158">
        <v>45749</v>
      </c>
      <c r="K447" s="158" t="s">
        <v>5347</v>
      </c>
      <c r="L447" s="149" t="s">
        <v>5347</v>
      </c>
      <c r="M447" s="158">
        <v>45750</v>
      </c>
      <c r="N447" s="159">
        <v>0</v>
      </c>
      <c r="O447" s="159">
        <v>0</v>
      </c>
      <c r="P447" s="149" t="s">
        <v>5347</v>
      </c>
      <c r="Q447" s="160">
        <v>1</v>
      </c>
      <c r="R447" s="160">
        <v>1</v>
      </c>
      <c r="S447" s="160">
        <v>1</v>
      </c>
      <c r="T447" s="160">
        <v>0</v>
      </c>
      <c r="U447" s="161">
        <v>0</v>
      </c>
      <c r="V447" s="161">
        <v>0</v>
      </c>
      <c r="W447" s="149" t="s">
        <v>19</v>
      </c>
      <c r="X447" s="149" t="s">
        <v>5348</v>
      </c>
      <c r="Y447" s="149" t="s">
        <v>5347</v>
      </c>
      <c r="Z447" s="149" t="s">
        <v>386</v>
      </c>
      <c r="AA447" s="149" t="s">
        <v>5347</v>
      </c>
      <c r="AB447" s="149" t="s">
        <v>4782</v>
      </c>
      <c r="AC447" s="149" t="s">
        <v>5347</v>
      </c>
      <c r="AD447" s="159">
        <v>0</v>
      </c>
      <c r="AE447" s="185">
        <v>0</v>
      </c>
      <c r="AG447" t="s">
        <v>2543</v>
      </c>
      <c r="AH447" s="46">
        <f t="shared" si="114"/>
        <v>1</v>
      </c>
      <c r="AI447" s="46" t="str">
        <f t="shared" si="115"/>
        <v>-</v>
      </c>
      <c r="AJ447" s="12"/>
      <c r="AK447" s="41" t="str">
        <f t="shared" si="116"/>
        <v>YES</v>
      </c>
      <c r="AL447" s="38">
        <f t="shared" si="117"/>
        <v>1</v>
      </c>
      <c r="AM447" s="26" t="str">
        <f t="shared" si="118"/>
        <v/>
      </c>
      <c r="AN447" s="89" t="str">
        <f t="shared" si="119"/>
        <v/>
      </c>
      <c r="AO447" s="35">
        <f t="shared" si="120"/>
        <v>0</v>
      </c>
      <c r="AP447" s="26" t="str">
        <f t="shared" si="121"/>
        <v>X</v>
      </c>
      <c r="AQ447" s="28">
        <f t="shared" si="131"/>
        <v>1</v>
      </c>
      <c r="AR447" s="25" t="str">
        <f t="shared" si="122"/>
        <v/>
      </c>
      <c r="AS447" s="25" t="str">
        <f t="shared" si="123"/>
        <v/>
      </c>
      <c r="AT447" s="25" t="str">
        <f t="shared" si="124"/>
        <v/>
      </c>
      <c r="AU447" s="25" t="str">
        <f t="shared" si="125"/>
        <v/>
      </c>
      <c r="AV447" s="25">
        <f t="shared" si="126"/>
        <v>4</v>
      </c>
      <c r="AW447" s="65">
        <f t="shared" si="132"/>
        <v>0</v>
      </c>
      <c r="AX447" s="23"/>
      <c r="AY447" s="24">
        <f t="shared" ca="1" si="127"/>
        <v>-385</v>
      </c>
      <c r="AZ447" s="66">
        <f t="shared" ca="1" si="128"/>
        <v>0</v>
      </c>
      <c r="BA447" s="24" t="str">
        <f t="shared" ca="1" si="129"/>
        <v/>
      </c>
      <c r="BB447" s="87" t="str">
        <f t="shared" si="130"/>
        <v/>
      </c>
    </row>
    <row r="448" spans="1:54" ht="15" x14ac:dyDescent="0.2">
      <c r="A448" s="7">
        <v>447</v>
      </c>
      <c r="B448" s="149" t="s">
        <v>3081</v>
      </c>
      <c r="C448" s="149" t="s">
        <v>3082</v>
      </c>
      <c r="D448" s="149" t="s">
        <v>4783</v>
      </c>
      <c r="E448" s="149" t="s">
        <v>325</v>
      </c>
      <c r="F448" s="158">
        <v>45749</v>
      </c>
      <c r="G448" s="149" t="s">
        <v>5347</v>
      </c>
      <c r="H448" s="149" t="s">
        <v>4781</v>
      </c>
      <c r="I448" s="149" t="s">
        <v>182</v>
      </c>
      <c r="J448" s="158">
        <v>45749</v>
      </c>
      <c r="K448" s="158" t="s">
        <v>5347</v>
      </c>
      <c r="L448" s="149" t="s">
        <v>5347</v>
      </c>
      <c r="M448" s="158">
        <v>45750</v>
      </c>
      <c r="N448" s="159">
        <v>0</v>
      </c>
      <c r="O448" s="159">
        <v>0</v>
      </c>
      <c r="P448" s="149" t="s">
        <v>5347</v>
      </c>
      <c r="Q448" s="160">
        <v>1</v>
      </c>
      <c r="R448" s="160">
        <v>1</v>
      </c>
      <c r="S448" s="160">
        <v>1</v>
      </c>
      <c r="T448" s="160">
        <v>0</v>
      </c>
      <c r="U448" s="161">
        <v>0</v>
      </c>
      <c r="V448" s="161">
        <v>0</v>
      </c>
      <c r="W448" s="149" t="s">
        <v>19</v>
      </c>
      <c r="X448" s="149" t="s">
        <v>5348</v>
      </c>
      <c r="Y448" s="149" t="s">
        <v>5347</v>
      </c>
      <c r="Z448" s="149" t="s">
        <v>386</v>
      </c>
      <c r="AA448" s="149" t="s">
        <v>5347</v>
      </c>
      <c r="AB448" s="149" t="s">
        <v>4784</v>
      </c>
      <c r="AC448" s="149" t="s">
        <v>5347</v>
      </c>
      <c r="AD448" s="159">
        <v>0</v>
      </c>
      <c r="AE448" s="185">
        <v>0</v>
      </c>
      <c r="AG448" t="s">
        <v>960</v>
      </c>
      <c r="AH448" s="46">
        <f t="shared" si="114"/>
        <v>1</v>
      </c>
      <c r="AI448" s="46" t="str">
        <f t="shared" si="115"/>
        <v>-</v>
      </c>
      <c r="AJ448" s="12"/>
      <c r="AK448" s="41" t="str">
        <f t="shared" si="116"/>
        <v>YES</v>
      </c>
      <c r="AL448" s="38">
        <f t="shared" si="117"/>
        <v>1</v>
      </c>
      <c r="AM448" s="26" t="str">
        <f t="shared" si="118"/>
        <v/>
      </c>
      <c r="AN448" s="89" t="str">
        <f t="shared" si="119"/>
        <v/>
      </c>
      <c r="AO448" s="35">
        <f t="shared" si="120"/>
        <v>0</v>
      </c>
      <c r="AP448" s="26" t="str">
        <f t="shared" si="121"/>
        <v>X</v>
      </c>
      <c r="AQ448" s="28">
        <f t="shared" si="131"/>
        <v>1</v>
      </c>
      <c r="AR448" s="25" t="str">
        <f t="shared" si="122"/>
        <v/>
      </c>
      <c r="AS448" s="25" t="str">
        <f t="shared" si="123"/>
        <v/>
      </c>
      <c r="AT448" s="25" t="str">
        <f t="shared" si="124"/>
        <v/>
      </c>
      <c r="AU448" s="25" t="str">
        <f t="shared" si="125"/>
        <v/>
      </c>
      <c r="AV448" s="25">
        <f t="shared" si="126"/>
        <v>4</v>
      </c>
      <c r="AW448" s="65">
        <f t="shared" si="132"/>
        <v>0</v>
      </c>
      <c r="AX448" s="23"/>
      <c r="AY448" s="24">
        <f t="shared" ca="1" si="127"/>
        <v>-385</v>
      </c>
      <c r="AZ448" s="66">
        <f t="shared" ca="1" si="128"/>
        <v>0</v>
      </c>
      <c r="BA448" s="24" t="str">
        <f t="shared" ca="1" si="129"/>
        <v/>
      </c>
      <c r="BB448" s="87" t="str">
        <f t="shared" si="130"/>
        <v/>
      </c>
    </row>
    <row r="449" spans="1:54" ht="15" x14ac:dyDescent="0.2">
      <c r="A449" s="7">
        <v>448</v>
      </c>
      <c r="B449" s="149" t="s">
        <v>3720</v>
      </c>
      <c r="C449" s="149" t="s">
        <v>3721</v>
      </c>
      <c r="D449" s="149" t="s">
        <v>4785</v>
      </c>
      <c r="E449" s="149" t="s">
        <v>325</v>
      </c>
      <c r="F449" s="158">
        <v>45749</v>
      </c>
      <c r="G449" s="149" t="s">
        <v>5347</v>
      </c>
      <c r="H449" s="149" t="s">
        <v>4781</v>
      </c>
      <c r="I449" s="149" t="s">
        <v>181</v>
      </c>
      <c r="J449" s="158">
        <v>45749</v>
      </c>
      <c r="K449" s="158" t="s">
        <v>5347</v>
      </c>
      <c r="L449" s="149" t="s">
        <v>5347</v>
      </c>
      <c r="M449" s="158">
        <v>45750</v>
      </c>
      <c r="N449" s="159">
        <v>0</v>
      </c>
      <c r="O449" s="159">
        <v>0</v>
      </c>
      <c r="P449" s="149" t="s">
        <v>5347</v>
      </c>
      <c r="Q449" s="160">
        <v>2</v>
      </c>
      <c r="R449" s="160">
        <v>2</v>
      </c>
      <c r="S449" s="160">
        <v>2</v>
      </c>
      <c r="T449" s="160">
        <v>0</v>
      </c>
      <c r="U449" s="161">
        <v>0</v>
      </c>
      <c r="V449" s="161">
        <v>0</v>
      </c>
      <c r="W449" s="149" t="s">
        <v>19</v>
      </c>
      <c r="X449" s="149" t="s">
        <v>5348</v>
      </c>
      <c r="Y449" s="149" t="s">
        <v>5347</v>
      </c>
      <c r="Z449" s="149" t="s">
        <v>386</v>
      </c>
      <c r="AA449" s="149" t="s">
        <v>5347</v>
      </c>
      <c r="AB449" s="149" t="s">
        <v>3724</v>
      </c>
      <c r="AC449" s="149" t="s">
        <v>5347</v>
      </c>
      <c r="AD449" s="159">
        <v>0</v>
      </c>
      <c r="AE449" s="185">
        <v>0</v>
      </c>
      <c r="AG449" t="s">
        <v>960</v>
      </c>
      <c r="AH449" s="46">
        <f t="shared" si="114"/>
        <v>1</v>
      </c>
      <c r="AI449" s="46" t="str">
        <f t="shared" si="115"/>
        <v>-</v>
      </c>
      <c r="AJ449" s="12"/>
      <c r="AK449" s="41" t="str">
        <f t="shared" si="116"/>
        <v>YES</v>
      </c>
      <c r="AL449" s="38">
        <f t="shared" si="117"/>
        <v>2</v>
      </c>
      <c r="AM449" s="26" t="str">
        <f t="shared" si="118"/>
        <v/>
      </c>
      <c r="AN449" s="89" t="str">
        <f t="shared" si="119"/>
        <v/>
      </c>
      <c r="AO449" s="35">
        <f t="shared" si="120"/>
        <v>0</v>
      </c>
      <c r="AP449" s="26" t="str">
        <f t="shared" si="121"/>
        <v>X</v>
      </c>
      <c r="AQ449" s="28">
        <f t="shared" si="131"/>
        <v>1</v>
      </c>
      <c r="AR449" s="25" t="str">
        <f t="shared" si="122"/>
        <v/>
      </c>
      <c r="AS449" s="25" t="str">
        <f t="shared" si="123"/>
        <v/>
      </c>
      <c r="AT449" s="25" t="str">
        <f t="shared" si="124"/>
        <v/>
      </c>
      <c r="AU449" s="25" t="str">
        <f t="shared" si="125"/>
        <v/>
      </c>
      <c r="AV449" s="25">
        <f t="shared" si="126"/>
        <v>4</v>
      </c>
      <c r="AW449" s="65">
        <f t="shared" si="132"/>
        <v>0</v>
      </c>
      <c r="AX449" s="23"/>
      <c r="AY449" s="24">
        <f t="shared" ca="1" si="127"/>
        <v>-385</v>
      </c>
      <c r="AZ449" s="66">
        <f t="shared" ca="1" si="128"/>
        <v>0</v>
      </c>
      <c r="BA449" s="24" t="str">
        <f t="shared" ca="1" si="129"/>
        <v/>
      </c>
      <c r="BB449" s="87" t="str">
        <f t="shared" si="130"/>
        <v/>
      </c>
    </row>
    <row r="450" spans="1:54" ht="15" x14ac:dyDescent="0.2">
      <c r="A450" s="7">
        <v>449</v>
      </c>
      <c r="B450" s="149" t="s">
        <v>834</v>
      </c>
      <c r="C450" s="149" t="s">
        <v>4786</v>
      </c>
      <c r="D450" s="149" t="s">
        <v>4785</v>
      </c>
      <c r="E450" s="149" t="s">
        <v>326</v>
      </c>
      <c r="F450" s="158">
        <v>45749</v>
      </c>
      <c r="G450" s="149" t="s">
        <v>5347</v>
      </c>
      <c r="H450" s="149" t="s">
        <v>4781</v>
      </c>
      <c r="I450" s="149" t="s">
        <v>180</v>
      </c>
      <c r="J450" s="158">
        <v>45749</v>
      </c>
      <c r="K450" s="158" t="s">
        <v>5347</v>
      </c>
      <c r="L450" s="149" t="s">
        <v>5347</v>
      </c>
      <c r="M450" s="158">
        <v>45750</v>
      </c>
      <c r="N450" s="159">
        <v>0</v>
      </c>
      <c r="O450" s="159">
        <v>0</v>
      </c>
      <c r="P450" s="149" t="s">
        <v>5347</v>
      </c>
      <c r="Q450" s="160">
        <v>2</v>
      </c>
      <c r="R450" s="160">
        <v>2</v>
      </c>
      <c r="S450" s="160">
        <v>2</v>
      </c>
      <c r="T450" s="160">
        <v>0</v>
      </c>
      <c r="U450" s="161">
        <v>0</v>
      </c>
      <c r="V450" s="161">
        <v>0</v>
      </c>
      <c r="W450" s="149" t="s">
        <v>19</v>
      </c>
      <c r="X450" s="149" t="s">
        <v>5348</v>
      </c>
      <c r="Y450" s="149" t="s">
        <v>5347</v>
      </c>
      <c r="Z450" s="149" t="s">
        <v>386</v>
      </c>
      <c r="AA450" s="149" t="s">
        <v>5347</v>
      </c>
      <c r="AB450" s="149" t="s">
        <v>4787</v>
      </c>
      <c r="AC450" s="149" t="s">
        <v>5347</v>
      </c>
      <c r="AD450" s="159">
        <v>0</v>
      </c>
      <c r="AE450" s="185">
        <v>0</v>
      </c>
      <c r="AG450" t="s">
        <v>960</v>
      </c>
      <c r="AH450" s="46">
        <f t="shared" ref="AH450:AH513" si="133">IF(M450=0,"-",M450-J450)</f>
        <v>1</v>
      </c>
      <c r="AI450" s="46" t="str">
        <f t="shared" ref="AI450:AI513" si="134">IF(AND(S450=0,M450&gt;0,L450=0),IF(AH450&gt;=120,"VERY HIGH",IF(AH450&gt;=90,"HIGH",IF(AH450&gt;=60,"MEDIUM",IF(AH450&lt;60,"LOW")))),"-")</f>
        <v>-</v>
      </c>
      <c r="AJ450" s="12"/>
      <c r="AK450" s="41" t="str">
        <f t="shared" ref="AK450:AK513" si="135">IF(AND(W450="X",M450&lt;=$AJ$2),"YES","")</f>
        <v>YES</v>
      </c>
      <c r="AL450" s="38">
        <f t="shared" ref="AL450:AL513" si="136">IF(AND(W450="X",M450&lt;=$AJ$2),S450,"")</f>
        <v>2</v>
      </c>
      <c r="AM450" s="26" t="str">
        <f t="shared" ref="AM450:AM513" si="137">IF(AND(W450="X",M450&gt;$AJ$2),"YES","")</f>
        <v/>
      </c>
      <c r="AN450" s="89" t="str">
        <f t="shared" ref="AN450:AN513" si="138">IF(AND(W450="X",M450&gt;$AJ$2),S450,"")</f>
        <v/>
      </c>
      <c r="AO450" s="35">
        <f t="shared" ref="AO450:AO513" si="139">IF(AND(W450="",M450&gt;0,$AJ$2&gt;M450,L450=""),1,0)</f>
        <v>0</v>
      </c>
      <c r="AP450" s="26" t="str">
        <f t="shared" ref="AP450:AP513" si="140">IF(AND(AK450="YES",W450="X"),"X","")</f>
        <v>X</v>
      </c>
      <c r="AQ450" s="28">
        <f t="shared" si="131"/>
        <v>1</v>
      </c>
      <c r="AR450" s="25" t="str">
        <f t="shared" ref="AR450:AR513" si="141">IF(AND(T450&gt;0,L450=""),H450,"")</f>
        <v/>
      </c>
      <c r="AS450" s="25" t="str">
        <f t="shared" ref="AS450:AS513" si="142">IF(AND(D450&gt;0,H450=0,G450=""),1,"")</f>
        <v/>
      </c>
      <c r="AT450" s="25" t="str">
        <f t="shared" ref="AT450:AT513" si="143">IF(G450="BLOQ",1,"")</f>
        <v/>
      </c>
      <c r="AU450" s="25" t="str">
        <f t="shared" ref="AU450:AU513" si="144">IF(L450="BLOQ",1,"")</f>
        <v/>
      </c>
      <c r="AV450" s="25">
        <f t="shared" ref="AV450:AV513" si="145">MONTH(F450)</f>
        <v>4</v>
      </c>
      <c r="AW450" s="65">
        <f t="shared" si="132"/>
        <v>0</v>
      </c>
      <c r="AX450" s="23"/>
      <c r="AY450" s="24">
        <f t="shared" ref="AY450:AY513" ca="1" si="146">IF(M450=0,"",M450-$AX$2)</f>
        <v>-385</v>
      </c>
      <c r="AZ450" s="66">
        <f t="shared" ref="AZ450:AZ513" ca="1" si="147">IF(AND(W450="",AY450&gt;0,AY450&lt;15),1,0)</f>
        <v>0</v>
      </c>
      <c r="BA450" s="24" t="str">
        <f t="shared" ref="BA450:BA513" ca="1" si="148">IF(AND(W450="",AY450&gt;0,AY450&lt;15),T450,"")</f>
        <v/>
      </c>
      <c r="BB450" s="87" t="str">
        <f t="shared" ref="BB450:BB513" si="149">IF(R450&lt;Q450,"X","")</f>
        <v/>
      </c>
    </row>
    <row r="451" spans="1:54" ht="15" x14ac:dyDescent="0.2">
      <c r="A451" s="7">
        <v>450</v>
      </c>
      <c r="B451" s="149" t="s">
        <v>602</v>
      </c>
      <c r="C451" s="149" t="s">
        <v>603</v>
      </c>
      <c r="D451" s="149" t="s">
        <v>4788</v>
      </c>
      <c r="E451" s="149" t="s">
        <v>325</v>
      </c>
      <c r="F451" s="158">
        <v>45750</v>
      </c>
      <c r="G451" s="149" t="s">
        <v>5347</v>
      </c>
      <c r="H451" s="149" t="s">
        <v>4789</v>
      </c>
      <c r="I451" s="149" t="s">
        <v>17</v>
      </c>
      <c r="J451" s="158">
        <v>45751</v>
      </c>
      <c r="K451" s="158">
        <v>45756</v>
      </c>
      <c r="L451" s="149" t="s">
        <v>5347</v>
      </c>
      <c r="M451" s="158">
        <v>45796</v>
      </c>
      <c r="N451" s="159">
        <v>175</v>
      </c>
      <c r="O451" s="159">
        <v>8</v>
      </c>
      <c r="P451" s="149" t="s">
        <v>16</v>
      </c>
      <c r="Q451" s="160">
        <v>1</v>
      </c>
      <c r="R451" s="160">
        <v>1</v>
      </c>
      <c r="S451" s="160">
        <v>1</v>
      </c>
      <c r="T451" s="160">
        <v>0</v>
      </c>
      <c r="U451" s="161">
        <v>0</v>
      </c>
      <c r="V451" s="161">
        <v>0</v>
      </c>
      <c r="W451" s="149" t="s">
        <v>19</v>
      </c>
      <c r="X451" s="149" t="s">
        <v>5348</v>
      </c>
      <c r="Y451" s="149" t="s">
        <v>5347</v>
      </c>
      <c r="Z451" s="149" t="s">
        <v>153</v>
      </c>
      <c r="AA451" s="149" t="s">
        <v>5347</v>
      </c>
      <c r="AB451" s="149" t="s">
        <v>5347</v>
      </c>
      <c r="AC451" s="149" t="s">
        <v>5347</v>
      </c>
      <c r="AD451" s="159">
        <v>0</v>
      </c>
      <c r="AE451" s="185">
        <v>0</v>
      </c>
      <c r="AG451" t="s">
        <v>962</v>
      </c>
      <c r="AH451" s="46">
        <f t="shared" si="133"/>
        <v>45</v>
      </c>
      <c r="AI451" s="46" t="str">
        <f t="shared" si="134"/>
        <v>-</v>
      </c>
      <c r="AJ451" s="12"/>
      <c r="AK451" s="41" t="str">
        <f t="shared" si="135"/>
        <v>YES</v>
      </c>
      <c r="AL451" s="38">
        <f t="shared" si="136"/>
        <v>1</v>
      </c>
      <c r="AM451" s="26" t="str">
        <f t="shared" si="137"/>
        <v/>
      </c>
      <c r="AN451" s="89" t="str">
        <f t="shared" si="138"/>
        <v/>
      </c>
      <c r="AO451" s="35">
        <f t="shared" si="139"/>
        <v>0</v>
      </c>
      <c r="AP451" s="26" t="str">
        <f t="shared" si="140"/>
        <v>X</v>
      </c>
      <c r="AQ451" s="28">
        <f t="shared" ref="AQ451:AQ514" si="150">IF(AP451="X",100%,0%)</f>
        <v>1</v>
      </c>
      <c r="AR451" s="25" t="str">
        <f t="shared" si="141"/>
        <v/>
      </c>
      <c r="AS451" s="25" t="str">
        <f t="shared" si="142"/>
        <v/>
      </c>
      <c r="AT451" s="25" t="str">
        <f t="shared" si="143"/>
        <v/>
      </c>
      <c r="AU451" s="25" t="str">
        <f t="shared" si="144"/>
        <v/>
      </c>
      <c r="AV451" s="25">
        <f t="shared" si="145"/>
        <v>4</v>
      </c>
      <c r="AW451" s="65">
        <f t="shared" ref="AW451:AW514" si="151">IF(AP451="",100%,0%)</f>
        <v>0</v>
      </c>
      <c r="AX451" s="23"/>
      <c r="AY451" s="24">
        <f t="shared" ca="1" si="146"/>
        <v>-339</v>
      </c>
      <c r="AZ451" s="66">
        <f t="shared" ca="1" si="147"/>
        <v>0</v>
      </c>
      <c r="BA451" s="24" t="str">
        <f t="shared" ca="1" si="148"/>
        <v/>
      </c>
      <c r="BB451" s="87" t="str">
        <f t="shared" si="149"/>
        <v/>
      </c>
    </row>
    <row r="452" spans="1:54" ht="15" x14ac:dyDescent="0.2">
      <c r="A452" s="7">
        <v>451</v>
      </c>
      <c r="B452" s="149" t="s">
        <v>3591</v>
      </c>
      <c r="C452" s="149" t="s">
        <v>4790</v>
      </c>
      <c r="D452" s="149" t="s">
        <v>4791</v>
      </c>
      <c r="E452" s="149" t="s">
        <v>325</v>
      </c>
      <c r="F452" s="158">
        <v>45754</v>
      </c>
      <c r="G452" s="149" t="s">
        <v>5347</v>
      </c>
      <c r="H452" s="149" t="s">
        <v>4792</v>
      </c>
      <c r="I452" s="149" t="s">
        <v>203</v>
      </c>
      <c r="J452" s="158">
        <v>45751</v>
      </c>
      <c r="K452" s="158" t="s">
        <v>5347</v>
      </c>
      <c r="L452" s="149" t="s">
        <v>5347</v>
      </c>
      <c r="M452" s="158">
        <v>45755</v>
      </c>
      <c r="N452" s="159">
        <v>0</v>
      </c>
      <c r="O452" s="159">
        <v>0</v>
      </c>
      <c r="P452" s="149" t="s">
        <v>5347</v>
      </c>
      <c r="Q452" s="160">
        <v>1</v>
      </c>
      <c r="R452" s="160">
        <v>1</v>
      </c>
      <c r="S452" s="160">
        <v>1</v>
      </c>
      <c r="T452" s="160">
        <v>0</v>
      </c>
      <c r="U452" s="161">
        <v>0</v>
      </c>
      <c r="V452" s="161">
        <v>0</v>
      </c>
      <c r="W452" s="149" t="s">
        <v>19</v>
      </c>
      <c r="X452" s="149" t="s">
        <v>5348</v>
      </c>
      <c r="Y452" s="149" t="s">
        <v>5347</v>
      </c>
      <c r="Z452" s="149" t="s">
        <v>386</v>
      </c>
      <c r="AA452" s="149" t="s">
        <v>5347</v>
      </c>
      <c r="AB452" s="149" t="s">
        <v>4793</v>
      </c>
      <c r="AC452" s="149" t="s">
        <v>5347</v>
      </c>
      <c r="AD452" s="159">
        <v>0</v>
      </c>
      <c r="AE452" s="185">
        <v>0</v>
      </c>
      <c r="AG452" t="s">
        <v>1864</v>
      </c>
      <c r="AH452" s="46">
        <f t="shared" si="133"/>
        <v>4</v>
      </c>
      <c r="AI452" s="46" t="str">
        <f t="shared" si="134"/>
        <v>-</v>
      </c>
      <c r="AJ452" s="12"/>
      <c r="AK452" s="41" t="str">
        <f t="shared" si="135"/>
        <v>YES</v>
      </c>
      <c r="AL452" s="38">
        <f t="shared" si="136"/>
        <v>1</v>
      </c>
      <c r="AM452" s="26" t="str">
        <f t="shared" si="137"/>
        <v/>
      </c>
      <c r="AN452" s="89" t="str">
        <f t="shared" si="138"/>
        <v/>
      </c>
      <c r="AO452" s="35">
        <f t="shared" si="139"/>
        <v>0</v>
      </c>
      <c r="AP452" s="26" t="str">
        <f t="shared" si="140"/>
        <v>X</v>
      </c>
      <c r="AQ452" s="28">
        <f t="shared" si="150"/>
        <v>1</v>
      </c>
      <c r="AR452" s="25" t="str">
        <f t="shared" si="141"/>
        <v/>
      </c>
      <c r="AS452" s="25" t="str">
        <f t="shared" si="142"/>
        <v/>
      </c>
      <c r="AT452" s="25" t="str">
        <f t="shared" si="143"/>
        <v/>
      </c>
      <c r="AU452" s="25" t="str">
        <f t="shared" si="144"/>
        <v/>
      </c>
      <c r="AV452" s="25">
        <f t="shared" si="145"/>
        <v>4</v>
      </c>
      <c r="AW452" s="65">
        <f t="shared" si="151"/>
        <v>0</v>
      </c>
      <c r="AX452" s="23"/>
      <c r="AY452" s="24">
        <f t="shared" ca="1" si="146"/>
        <v>-380</v>
      </c>
      <c r="AZ452" s="66">
        <f t="shared" ca="1" si="147"/>
        <v>0</v>
      </c>
      <c r="BA452" s="24" t="str">
        <f t="shared" ca="1" si="148"/>
        <v/>
      </c>
      <c r="BB452" s="87" t="str">
        <f t="shared" si="149"/>
        <v/>
      </c>
    </row>
    <row r="453" spans="1:54" ht="15" x14ac:dyDescent="0.2">
      <c r="A453" s="7">
        <v>452</v>
      </c>
      <c r="B453" s="149" t="s">
        <v>3591</v>
      </c>
      <c r="C453" s="149" t="s">
        <v>4790</v>
      </c>
      <c r="D453" s="149" t="s">
        <v>4794</v>
      </c>
      <c r="E453" s="149" t="s">
        <v>325</v>
      </c>
      <c r="F453" s="158">
        <v>45755</v>
      </c>
      <c r="G453" s="149" t="s">
        <v>5347</v>
      </c>
      <c r="H453" s="149" t="s">
        <v>4795</v>
      </c>
      <c r="I453" s="149" t="s">
        <v>146</v>
      </c>
      <c r="J453" s="158">
        <v>45754</v>
      </c>
      <c r="K453" s="158" t="s">
        <v>5347</v>
      </c>
      <c r="L453" s="149" t="s">
        <v>5347</v>
      </c>
      <c r="M453" s="158">
        <v>45756</v>
      </c>
      <c r="N453" s="159">
        <v>0</v>
      </c>
      <c r="O453" s="159">
        <v>0</v>
      </c>
      <c r="P453" s="149" t="s">
        <v>5347</v>
      </c>
      <c r="Q453" s="160">
        <v>1</v>
      </c>
      <c r="R453" s="160">
        <v>1</v>
      </c>
      <c r="S453" s="160">
        <v>1</v>
      </c>
      <c r="T453" s="160">
        <v>0</v>
      </c>
      <c r="U453" s="161">
        <v>0</v>
      </c>
      <c r="V453" s="161">
        <v>0</v>
      </c>
      <c r="W453" s="149" t="s">
        <v>19</v>
      </c>
      <c r="X453" s="149" t="s">
        <v>5348</v>
      </c>
      <c r="Y453" s="149" t="s">
        <v>5347</v>
      </c>
      <c r="Z453" s="149" t="s">
        <v>386</v>
      </c>
      <c r="AA453" s="149" t="s">
        <v>5347</v>
      </c>
      <c r="AB453" s="149" t="s">
        <v>4793</v>
      </c>
      <c r="AC453" s="149" t="s">
        <v>5347</v>
      </c>
      <c r="AD453" s="159">
        <v>0</v>
      </c>
      <c r="AE453" s="185">
        <v>0</v>
      </c>
      <c r="AG453" t="s">
        <v>960</v>
      </c>
      <c r="AH453" s="46">
        <f t="shared" si="133"/>
        <v>2</v>
      </c>
      <c r="AI453" s="46" t="str">
        <f t="shared" si="134"/>
        <v>-</v>
      </c>
      <c r="AJ453" s="12"/>
      <c r="AK453" s="41" t="str">
        <f t="shared" si="135"/>
        <v>YES</v>
      </c>
      <c r="AL453" s="38">
        <f t="shared" si="136"/>
        <v>1</v>
      </c>
      <c r="AM453" s="26" t="str">
        <f t="shared" si="137"/>
        <v/>
      </c>
      <c r="AN453" s="89" t="str">
        <f t="shared" si="138"/>
        <v/>
      </c>
      <c r="AO453" s="35">
        <f t="shared" si="139"/>
        <v>0</v>
      </c>
      <c r="AP453" s="26" t="str">
        <f t="shared" si="140"/>
        <v>X</v>
      </c>
      <c r="AQ453" s="28">
        <f t="shared" si="150"/>
        <v>1</v>
      </c>
      <c r="AR453" s="25" t="str">
        <f t="shared" si="141"/>
        <v/>
      </c>
      <c r="AS453" s="25" t="str">
        <f t="shared" si="142"/>
        <v/>
      </c>
      <c r="AT453" s="25" t="str">
        <f t="shared" si="143"/>
        <v/>
      </c>
      <c r="AU453" s="25" t="str">
        <f t="shared" si="144"/>
        <v/>
      </c>
      <c r="AV453" s="25">
        <f t="shared" si="145"/>
        <v>4</v>
      </c>
      <c r="AW453" s="65">
        <f t="shared" si="151"/>
        <v>0</v>
      </c>
      <c r="AX453" s="23"/>
      <c r="AY453" s="24">
        <f t="shared" ca="1" si="146"/>
        <v>-379</v>
      </c>
      <c r="AZ453" s="66">
        <f t="shared" ca="1" si="147"/>
        <v>0</v>
      </c>
      <c r="BA453" s="24" t="str">
        <f t="shared" ca="1" si="148"/>
        <v/>
      </c>
      <c r="BB453" s="87" t="str">
        <f t="shared" si="149"/>
        <v/>
      </c>
    </row>
    <row r="454" spans="1:54" ht="15" x14ac:dyDescent="0.2">
      <c r="A454" s="7">
        <v>453</v>
      </c>
      <c r="B454" s="149" t="s">
        <v>3225</v>
      </c>
      <c r="C454" s="149" t="s">
        <v>3226</v>
      </c>
      <c r="D454" s="149" t="s">
        <v>4796</v>
      </c>
      <c r="E454" s="149" t="s">
        <v>325</v>
      </c>
      <c r="F454" s="158">
        <v>45756</v>
      </c>
      <c r="G454" s="149" t="s">
        <v>5347</v>
      </c>
      <c r="H454" s="149" t="s">
        <v>4828</v>
      </c>
      <c r="I454" s="149" t="s">
        <v>15</v>
      </c>
      <c r="J454" s="158">
        <v>45758</v>
      </c>
      <c r="K454" s="158">
        <v>45768</v>
      </c>
      <c r="L454" s="149" t="s">
        <v>5347</v>
      </c>
      <c r="M454" s="158">
        <v>45772</v>
      </c>
      <c r="N454" s="159">
        <v>30</v>
      </c>
      <c r="O454" s="159">
        <v>8</v>
      </c>
      <c r="P454" s="149" t="s">
        <v>16</v>
      </c>
      <c r="Q454" s="160">
        <v>1</v>
      </c>
      <c r="R454" s="160">
        <v>10</v>
      </c>
      <c r="S454" s="160">
        <v>10</v>
      </c>
      <c r="T454" s="160">
        <v>0</v>
      </c>
      <c r="U454" s="161">
        <v>0</v>
      </c>
      <c r="V454" s="161">
        <v>0</v>
      </c>
      <c r="W454" s="149" t="s">
        <v>19</v>
      </c>
      <c r="X454" s="149" t="s">
        <v>5348</v>
      </c>
      <c r="Y454" s="149" t="s">
        <v>5347</v>
      </c>
      <c r="Z454" s="149" t="s">
        <v>47</v>
      </c>
      <c r="AA454" s="149" t="s">
        <v>748</v>
      </c>
      <c r="AB454" s="149" t="s">
        <v>3225</v>
      </c>
      <c r="AC454" s="149" t="s">
        <v>5347</v>
      </c>
      <c r="AD454" s="159">
        <v>0</v>
      </c>
      <c r="AE454" s="185">
        <v>0</v>
      </c>
      <c r="AG454" t="s">
        <v>960</v>
      </c>
      <c r="AH454" s="46">
        <f t="shared" si="133"/>
        <v>14</v>
      </c>
      <c r="AI454" s="46" t="str">
        <f t="shared" si="134"/>
        <v>-</v>
      </c>
      <c r="AJ454" s="12"/>
      <c r="AK454" s="41" t="str">
        <f t="shared" si="135"/>
        <v>YES</v>
      </c>
      <c r="AL454" s="38">
        <f t="shared" si="136"/>
        <v>10</v>
      </c>
      <c r="AM454" s="26" t="str">
        <f t="shared" si="137"/>
        <v/>
      </c>
      <c r="AN454" s="89" t="str">
        <f t="shared" si="138"/>
        <v/>
      </c>
      <c r="AO454" s="35">
        <f t="shared" si="139"/>
        <v>0</v>
      </c>
      <c r="AP454" s="26" t="str">
        <f t="shared" si="140"/>
        <v>X</v>
      </c>
      <c r="AQ454" s="28">
        <f t="shared" si="150"/>
        <v>1</v>
      </c>
      <c r="AR454" s="25" t="str">
        <f t="shared" si="141"/>
        <v/>
      </c>
      <c r="AS454" s="25" t="str">
        <f t="shared" si="142"/>
        <v/>
      </c>
      <c r="AT454" s="25" t="str">
        <f t="shared" si="143"/>
        <v/>
      </c>
      <c r="AU454" s="25" t="str">
        <f t="shared" si="144"/>
        <v/>
      </c>
      <c r="AV454" s="25">
        <f t="shared" si="145"/>
        <v>4</v>
      </c>
      <c r="AW454" s="65">
        <f t="shared" si="151"/>
        <v>0</v>
      </c>
      <c r="AX454" s="23"/>
      <c r="AY454" s="24">
        <f t="shared" ca="1" si="146"/>
        <v>-363</v>
      </c>
      <c r="AZ454" s="66">
        <f t="shared" ca="1" si="147"/>
        <v>0</v>
      </c>
      <c r="BA454" s="24" t="str">
        <f t="shared" ca="1" si="148"/>
        <v/>
      </c>
      <c r="BB454" s="87" t="str">
        <f t="shared" si="149"/>
        <v/>
      </c>
    </row>
    <row r="455" spans="1:54" ht="15" x14ac:dyDescent="0.2">
      <c r="A455" s="7">
        <v>454</v>
      </c>
      <c r="B455" s="149" t="s">
        <v>4829</v>
      </c>
      <c r="C455" s="149" t="s">
        <v>4830</v>
      </c>
      <c r="D455" s="149" t="s">
        <v>4831</v>
      </c>
      <c r="E455" s="149" t="s">
        <v>325</v>
      </c>
      <c r="F455" s="158">
        <v>45769</v>
      </c>
      <c r="G455" s="149" t="s">
        <v>5347</v>
      </c>
      <c r="H455" s="149" t="s">
        <v>4832</v>
      </c>
      <c r="I455" s="149" t="s">
        <v>179</v>
      </c>
      <c r="J455" s="158">
        <v>45769</v>
      </c>
      <c r="K455" s="158" t="s">
        <v>5347</v>
      </c>
      <c r="L455" s="149" t="s">
        <v>5347</v>
      </c>
      <c r="M455" s="158">
        <v>45770</v>
      </c>
      <c r="N455" s="159">
        <v>0</v>
      </c>
      <c r="O455" s="159">
        <v>0</v>
      </c>
      <c r="P455" s="149" t="s">
        <v>5347</v>
      </c>
      <c r="Q455" s="160">
        <v>1</v>
      </c>
      <c r="R455" s="160">
        <v>1</v>
      </c>
      <c r="S455" s="160">
        <v>1</v>
      </c>
      <c r="T455" s="160">
        <v>0</v>
      </c>
      <c r="U455" s="161">
        <v>0</v>
      </c>
      <c r="V455" s="161">
        <v>0</v>
      </c>
      <c r="W455" s="149" t="s">
        <v>19</v>
      </c>
      <c r="X455" s="149" t="s">
        <v>5348</v>
      </c>
      <c r="Y455" s="149" t="s">
        <v>5347</v>
      </c>
      <c r="Z455" s="149" t="s">
        <v>386</v>
      </c>
      <c r="AA455" s="149" t="s">
        <v>5347</v>
      </c>
      <c r="AB455" s="149" t="s">
        <v>4833</v>
      </c>
      <c r="AC455" s="149" t="s">
        <v>5347</v>
      </c>
      <c r="AD455" s="159">
        <v>0</v>
      </c>
      <c r="AE455" s="185">
        <v>0</v>
      </c>
      <c r="AG455" t="s">
        <v>1864</v>
      </c>
      <c r="AH455" s="46">
        <f t="shared" si="133"/>
        <v>1</v>
      </c>
      <c r="AI455" s="46" t="str">
        <f t="shared" si="134"/>
        <v>-</v>
      </c>
      <c r="AJ455" s="12"/>
      <c r="AK455" s="41" t="str">
        <f t="shared" si="135"/>
        <v>YES</v>
      </c>
      <c r="AL455" s="38">
        <f t="shared" si="136"/>
        <v>1</v>
      </c>
      <c r="AM455" s="26" t="str">
        <f t="shared" si="137"/>
        <v/>
      </c>
      <c r="AN455" s="89" t="str">
        <f t="shared" si="138"/>
        <v/>
      </c>
      <c r="AO455" s="35">
        <f t="shared" si="139"/>
        <v>0</v>
      </c>
      <c r="AP455" s="26" t="str">
        <f t="shared" si="140"/>
        <v>X</v>
      </c>
      <c r="AQ455" s="28">
        <f t="shared" si="150"/>
        <v>1</v>
      </c>
      <c r="AR455" s="25" t="str">
        <f t="shared" si="141"/>
        <v/>
      </c>
      <c r="AS455" s="25" t="str">
        <f t="shared" si="142"/>
        <v/>
      </c>
      <c r="AT455" s="25" t="str">
        <f t="shared" si="143"/>
        <v/>
      </c>
      <c r="AU455" s="25" t="str">
        <f t="shared" si="144"/>
        <v/>
      </c>
      <c r="AV455" s="25">
        <f t="shared" si="145"/>
        <v>4</v>
      </c>
      <c r="AW455" s="65">
        <f t="shared" si="151"/>
        <v>0</v>
      </c>
      <c r="AX455" s="23"/>
      <c r="AY455" s="24">
        <f t="shared" ca="1" si="146"/>
        <v>-365</v>
      </c>
      <c r="AZ455" s="66">
        <f t="shared" ca="1" si="147"/>
        <v>0</v>
      </c>
      <c r="BA455" s="24" t="str">
        <f t="shared" ca="1" si="148"/>
        <v/>
      </c>
      <c r="BB455" s="87" t="str">
        <f t="shared" si="149"/>
        <v/>
      </c>
    </row>
    <row r="456" spans="1:54" ht="15" x14ac:dyDescent="0.2">
      <c r="A456" s="7">
        <v>455</v>
      </c>
      <c r="B456" s="149" t="s">
        <v>4834</v>
      </c>
      <c r="C456" s="149" t="s">
        <v>4835</v>
      </c>
      <c r="D456" s="149" t="s">
        <v>4836</v>
      </c>
      <c r="E456" s="149" t="s">
        <v>325</v>
      </c>
      <c r="F456" s="158">
        <v>45770</v>
      </c>
      <c r="G456" s="149" t="s">
        <v>5347</v>
      </c>
      <c r="H456" s="149" t="s">
        <v>4837</v>
      </c>
      <c r="I456" s="149" t="s">
        <v>223</v>
      </c>
      <c r="J456" s="158">
        <v>45769</v>
      </c>
      <c r="K456" s="158" t="s">
        <v>5347</v>
      </c>
      <c r="L456" s="149" t="s">
        <v>5347</v>
      </c>
      <c r="M456" s="158">
        <v>45771</v>
      </c>
      <c r="N456" s="159">
        <v>0</v>
      </c>
      <c r="O456" s="159">
        <v>0</v>
      </c>
      <c r="P456" s="149" t="s">
        <v>5347</v>
      </c>
      <c r="Q456" s="160">
        <v>1</v>
      </c>
      <c r="R456" s="160">
        <v>1</v>
      </c>
      <c r="S456" s="160">
        <v>1</v>
      </c>
      <c r="T456" s="160">
        <v>0</v>
      </c>
      <c r="U456" s="161">
        <v>0</v>
      </c>
      <c r="V456" s="161">
        <v>0</v>
      </c>
      <c r="W456" s="149" t="s">
        <v>19</v>
      </c>
      <c r="X456" s="149" t="s">
        <v>5348</v>
      </c>
      <c r="Y456" s="149" t="s">
        <v>5347</v>
      </c>
      <c r="Z456" s="149" t="s">
        <v>386</v>
      </c>
      <c r="AA456" s="149" t="s">
        <v>5347</v>
      </c>
      <c r="AB456" s="149" t="s">
        <v>4838</v>
      </c>
      <c r="AC456" s="149" t="s">
        <v>5347</v>
      </c>
      <c r="AD456" s="159">
        <v>0</v>
      </c>
      <c r="AE456" s="185">
        <v>0</v>
      </c>
      <c r="AG456" t="s">
        <v>4839</v>
      </c>
      <c r="AH456" s="46">
        <f t="shared" si="133"/>
        <v>2</v>
      </c>
      <c r="AI456" s="46" t="str">
        <f t="shared" si="134"/>
        <v>-</v>
      </c>
      <c r="AJ456" s="12"/>
      <c r="AK456" s="41" t="str">
        <f t="shared" si="135"/>
        <v>YES</v>
      </c>
      <c r="AL456" s="38">
        <f t="shared" si="136"/>
        <v>1</v>
      </c>
      <c r="AM456" s="26" t="str">
        <f t="shared" si="137"/>
        <v/>
      </c>
      <c r="AN456" s="89" t="str">
        <f t="shared" si="138"/>
        <v/>
      </c>
      <c r="AO456" s="35">
        <f t="shared" si="139"/>
        <v>0</v>
      </c>
      <c r="AP456" s="26" t="str">
        <f t="shared" si="140"/>
        <v>X</v>
      </c>
      <c r="AQ456" s="28">
        <f t="shared" si="150"/>
        <v>1</v>
      </c>
      <c r="AR456" s="25" t="str">
        <f t="shared" si="141"/>
        <v/>
      </c>
      <c r="AS456" s="25" t="str">
        <f t="shared" si="142"/>
        <v/>
      </c>
      <c r="AT456" s="25" t="str">
        <f t="shared" si="143"/>
        <v/>
      </c>
      <c r="AU456" s="25" t="str">
        <f t="shared" si="144"/>
        <v/>
      </c>
      <c r="AV456" s="25">
        <f t="shared" si="145"/>
        <v>4</v>
      </c>
      <c r="AW456" s="65">
        <f t="shared" si="151"/>
        <v>0</v>
      </c>
      <c r="AX456" s="23"/>
      <c r="AY456" s="24">
        <f t="shared" ca="1" si="146"/>
        <v>-364</v>
      </c>
      <c r="AZ456" s="66">
        <f t="shared" ca="1" si="147"/>
        <v>0</v>
      </c>
      <c r="BA456" s="24" t="str">
        <f t="shared" ca="1" si="148"/>
        <v/>
      </c>
      <c r="BB456" s="87" t="str">
        <f t="shared" si="149"/>
        <v/>
      </c>
    </row>
    <row r="457" spans="1:54" ht="15" x14ac:dyDescent="0.2">
      <c r="A457" s="7">
        <v>456</v>
      </c>
      <c r="B457" s="149" t="s">
        <v>4675</v>
      </c>
      <c r="C457" s="149" t="s">
        <v>4840</v>
      </c>
      <c r="D457" s="149" t="s">
        <v>4836</v>
      </c>
      <c r="E457" s="149" t="s">
        <v>326</v>
      </c>
      <c r="F457" s="158">
        <v>45770</v>
      </c>
      <c r="G457" s="149" t="s">
        <v>5347</v>
      </c>
      <c r="H457" s="149" t="s">
        <v>4837</v>
      </c>
      <c r="I457" s="149" t="s">
        <v>175</v>
      </c>
      <c r="J457" s="158">
        <v>45769</v>
      </c>
      <c r="K457" s="158" t="s">
        <v>5347</v>
      </c>
      <c r="L457" s="149" t="s">
        <v>5347</v>
      </c>
      <c r="M457" s="158">
        <v>45771</v>
      </c>
      <c r="N457" s="159">
        <v>0</v>
      </c>
      <c r="O457" s="159">
        <v>0</v>
      </c>
      <c r="P457" s="149" t="s">
        <v>5347</v>
      </c>
      <c r="Q457" s="160">
        <v>1</v>
      </c>
      <c r="R457" s="160">
        <v>1</v>
      </c>
      <c r="S457" s="160">
        <v>1</v>
      </c>
      <c r="T457" s="160">
        <v>0</v>
      </c>
      <c r="U457" s="161">
        <v>0</v>
      </c>
      <c r="V457" s="161">
        <v>0</v>
      </c>
      <c r="W457" s="149" t="s">
        <v>19</v>
      </c>
      <c r="X457" s="149" t="s">
        <v>5348</v>
      </c>
      <c r="Y457" s="149" t="s">
        <v>5347</v>
      </c>
      <c r="Z457" s="149" t="s">
        <v>386</v>
      </c>
      <c r="AA457" s="149" t="s">
        <v>5347</v>
      </c>
      <c r="AB457" s="149" t="s">
        <v>4841</v>
      </c>
      <c r="AC457" s="149" t="s">
        <v>5347</v>
      </c>
      <c r="AD457" s="159">
        <v>0</v>
      </c>
      <c r="AE457" s="185">
        <v>0</v>
      </c>
      <c r="AG457" t="s">
        <v>4839</v>
      </c>
      <c r="AH457" s="46">
        <f t="shared" si="133"/>
        <v>2</v>
      </c>
      <c r="AI457" s="46" t="str">
        <f t="shared" si="134"/>
        <v>-</v>
      </c>
      <c r="AJ457" s="12"/>
      <c r="AK457" s="41" t="str">
        <f t="shared" si="135"/>
        <v>YES</v>
      </c>
      <c r="AL457" s="38">
        <f t="shared" si="136"/>
        <v>1</v>
      </c>
      <c r="AM457" s="26" t="str">
        <f t="shared" si="137"/>
        <v/>
      </c>
      <c r="AN457" s="89" t="str">
        <f t="shared" si="138"/>
        <v/>
      </c>
      <c r="AO457" s="35">
        <f t="shared" si="139"/>
        <v>0</v>
      </c>
      <c r="AP457" s="26" t="str">
        <f t="shared" si="140"/>
        <v>X</v>
      </c>
      <c r="AQ457" s="28">
        <f t="shared" si="150"/>
        <v>1</v>
      </c>
      <c r="AR457" s="25" t="str">
        <f t="shared" si="141"/>
        <v/>
      </c>
      <c r="AS457" s="25" t="str">
        <f t="shared" si="142"/>
        <v/>
      </c>
      <c r="AT457" s="25" t="str">
        <f t="shared" si="143"/>
        <v/>
      </c>
      <c r="AU457" s="25" t="str">
        <f t="shared" si="144"/>
        <v/>
      </c>
      <c r="AV457" s="25">
        <f t="shared" si="145"/>
        <v>4</v>
      </c>
      <c r="AW457" s="65">
        <f t="shared" si="151"/>
        <v>0</v>
      </c>
      <c r="AX457" s="23"/>
      <c r="AY457" s="24">
        <f t="shared" ca="1" si="146"/>
        <v>-364</v>
      </c>
      <c r="AZ457" s="66">
        <f t="shared" ca="1" si="147"/>
        <v>0</v>
      </c>
      <c r="BA457" s="24" t="str">
        <f t="shared" ca="1" si="148"/>
        <v/>
      </c>
      <c r="BB457" s="87" t="str">
        <f t="shared" si="149"/>
        <v/>
      </c>
    </row>
    <row r="458" spans="1:54" ht="15" x14ac:dyDescent="0.2">
      <c r="A458" s="7">
        <v>457</v>
      </c>
      <c r="B458" s="149" t="s">
        <v>834</v>
      </c>
      <c r="C458" s="149" t="s">
        <v>835</v>
      </c>
      <c r="D458" s="149" t="s">
        <v>4842</v>
      </c>
      <c r="E458" s="149" t="s">
        <v>325</v>
      </c>
      <c r="F458" s="158">
        <v>45770</v>
      </c>
      <c r="G458" s="149" t="s">
        <v>5347</v>
      </c>
      <c r="H458" s="149" t="s">
        <v>4843</v>
      </c>
      <c r="I458" s="149" t="s">
        <v>28</v>
      </c>
      <c r="J458" s="158">
        <v>45770</v>
      </c>
      <c r="K458" s="158" t="s">
        <v>5347</v>
      </c>
      <c r="L458" s="149" t="s">
        <v>5347</v>
      </c>
      <c r="M458" s="158">
        <v>45771</v>
      </c>
      <c r="N458" s="159">
        <v>0</v>
      </c>
      <c r="O458" s="159">
        <v>0</v>
      </c>
      <c r="P458" s="149" t="s">
        <v>5347</v>
      </c>
      <c r="Q458" s="160">
        <v>5</v>
      </c>
      <c r="R458" s="160">
        <v>5</v>
      </c>
      <c r="S458" s="160">
        <v>5</v>
      </c>
      <c r="T458" s="160">
        <v>0</v>
      </c>
      <c r="U458" s="161">
        <v>0</v>
      </c>
      <c r="V458" s="161">
        <v>0</v>
      </c>
      <c r="W458" s="149" t="s">
        <v>19</v>
      </c>
      <c r="X458" s="149" t="s">
        <v>5348</v>
      </c>
      <c r="Y458" s="149" t="s">
        <v>5347</v>
      </c>
      <c r="Z458" s="149" t="s">
        <v>386</v>
      </c>
      <c r="AA458" s="149" t="s">
        <v>5347</v>
      </c>
      <c r="AB458" s="149" t="s">
        <v>857</v>
      </c>
      <c r="AC458" s="149" t="s">
        <v>5347</v>
      </c>
      <c r="AD458" s="159">
        <v>0</v>
      </c>
      <c r="AE458" s="185">
        <v>0</v>
      </c>
      <c r="AG458" t="s">
        <v>1864</v>
      </c>
      <c r="AH458" s="46">
        <f t="shared" si="133"/>
        <v>1</v>
      </c>
      <c r="AI458" s="46" t="str">
        <f t="shared" si="134"/>
        <v>-</v>
      </c>
      <c r="AJ458" s="12"/>
      <c r="AK458" s="41" t="str">
        <f t="shared" si="135"/>
        <v>YES</v>
      </c>
      <c r="AL458" s="38">
        <f t="shared" si="136"/>
        <v>5</v>
      </c>
      <c r="AM458" s="26" t="str">
        <f t="shared" si="137"/>
        <v/>
      </c>
      <c r="AN458" s="89" t="str">
        <f t="shared" si="138"/>
        <v/>
      </c>
      <c r="AO458" s="35">
        <f t="shared" si="139"/>
        <v>0</v>
      </c>
      <c r="AP458" s="26" t="str">
        <f t="shared" si="140"/>
        <v>X</v>
      </c>
      <c r="AQ458" s="28">
        <f t="shared" si="150"/>
        <v>1</v>
      </c>
      <c r="AR458" s="25" t="str">
        <f t="shared" si="141"/>
        <v/>
      </c>
      <c r="AS458" s="25" t="str">
        <f t="shared" si="142"/>
        <v/>
      </c>
      <c r="AT458" s="25" t="str">
        <f t="shared" si="143"/>
        <v/>
      </c>
      <c r="AU458" s="25" t="str">
        <f t="shared" si="144"/>
        <v/>
      </c>
      <c r="AV458" s="25">
        <f t="shared" si="145"/>
        <v>4</v>
      </c>
      <c r="AW458" s="65">
        <f t="shared" si="151"/>
        <v>0</v>
      </c>
      <c r="AX458" s="23"/>
      <c r="AY458" s="24">
        <f t="shared" ca="1" si="146"/>
        <v>-364</v>
      </c>
      <c r="AZ458" s="66">
        <f t="shared" ca="1" si="147"/>
        <v>0</v>
      </c>
      <c r="BA458" s="24" t="str">
        <f t="shared" ca="1" si="148"/>
        <v/>
      </c>
      <c r="BB458" s="87" t="str">
        <f t="shared" si="149"/>
        <v/>
      </c>
    </row>
    <row r="459" spans="1:54" ht="15" x14ac:dyDescent="0.2">
      <c r="A459" s="7">
        <v>458</v>
      </c>
      <c r="B459" s="149" t="s">
        <v>834</v>
      </c>
      <c r="C459" s="149" t="s">
        <v>4786</v>
      </c>
      <c r="D459" s="149" t="s">
        <v>4842</v>
      </c>
      <c r="E459" s="149" t="s">
        <v>326</v>
      </c>
      <c r="F459" s="158">
        <v>45770</v>
      </c>
      <c r="G459" s="149" t="s">
        <v>5347</v>
      </c>
      <c r="H459" s="149" t="s">
        <v>4843</v>
      </c>
      <c r="I459" s="149" t="s">
        <v>73</v>
      </c>
      <c r="J459" s="158">
        <v>45770</v>
      </c>
      <c r="K459" s="158" t="s">
        <v>5347</v>
      </c>
      <c r="L459" s="149" t="s">
        <v>5347</v>
      </c>
      <c r="M459" s="158">
        <v>45771</v>
      </c>
      <c r="N459" s="159">
        <v>0</v>
      </c>
      <c r="O459" s="159">
        <v>0</v>
      </c>
      <c r="P459" s="149" t="s">
        <v>5347</v>
      </c>
      <c r="Q459" s="160">
        <v>4</v>
      </c>
      <c r="R459" s="160">
        <v>4</v>
      </c>
      <c r="S459" s="160">
        <v>4</v>
      </c>
      <c r="T459" s="160">
        <v>0</v>
      </c>
      <c r="U459" s="161">
        <v>0</v>
      </c>
      <c r="V459" s="161">
        <v>0</v>
      </c>
      <c r="W459" s="149" t="s">
        <v>19</v>
      </c>
      <c r="X459" s="149" t="s">
        <v>5348</v>
      </c>
      <c r="Y459" s="149" t="s">
        <v>5347</v>
      </c>
      <c r="Z459" s="149" t="s">
        <v>386</v>
      </c>
      <c r="AA459" s="149" t="s">
        <v>5347</v>
      </c>
      <c r="AB459" s="149" t="s">
        <v>4787</v>
      </c>
      <c r="AC459" s="149" t="s">
        <v>5347</v>
      </c>
      <c r="AD459" s="159">
        <v>0</v>
      </c>
      <c r="AE459" s="185">
        <v>0</v>
      </c>
      <c r="AG459" t="s">
        <v>1864</v>
      </c>
      <c r="AH459" s="46">
        <f t="shared" si="133"/>
        <v>1</v>
      </c>
      <c r="AI459" s="46" t="str">
        <f t="shared" si="134"/>
        <v>-</v>
      </c>
      <c r="AJ459" s="12"/>
      <c r="AK459" s="41" t="str">
        <f t="shared" si="135"/>
        <v>YES</v>
      </c>
      <c r="AL459" s="38">
        <f t="shared" si="136"/>
        <v>4</v>
      </c>
      <c r="AM459" s="26" t="str">
        <f t="shared" si="137"/>
        <v/>
      </c>
      <c r="AN459" s="89" t="str">
        <f t="shared" si="138"/>
        <v/>
      </c>
      <c r="AO459" s="35">
        <f t="shared" si="139"/>
        <v>0</v>
      </c>
      <c r="AP459" s="26" t="str">
        <f t="shared" si="140"/>
        <v>X</v>
      </c>
      <c r="AQ459" s="28">
        <f t="shared" si="150"/>
        <v>1</v>
      </c>
      <c r="AR459" s="25" t="str">
        <f t="shared" si="141"/>
        <v/>
      </c>
      <c r="AS459" s="25" t="str">
        <f t="shared" si="142"/>
        <v/>
      </c>
      <c r="AT459" s="25" t="str">
        <f t="shared" si="143"/>
        <v/>
      </c>
      <c r="AU459" s="25" t="str">
        <f t="shared" si="144"/>
        <v/>
      </c>
      <c r="AV459" s="25">
        <f t="shared" si="145"/>
        <v>4</v>
      </c>
      <c r="AW459" s="65">
        <f t="shared" si="151"/>
        <v>0</v>
      </c>
      <c r="AX459" s="23"/>
      <c r="AY459" s="24">
        <f t="shared" ca="1" si="146"/>
        <v>-364</v>
      </c>
      <c r="AZ459" s="66">
        <f t="shared" ca="1" si="147"/>
        <v>0</v>
      </c>
      <c r="BA459" s="24" t="str">
        <f t="shared" ca="1" si="148"/>
        <v/>
      </c>
      <c r="BB459" s="87" t="str">
        <f t="shared" si="149"/>
        <v/>
      </c>
    </row>
    <row r="460" spans="1:54" ht="15" x14ac:dyDescent="0.2">
      <c r="A460" s="7">
        <v>459</v>
      </c>
      <c r="B460" s="149" t="s">
        <v>3690</v>
      </c>
      <c r="C460" s="149" t="s">
        <v>4844</v>
      </c>
      <c r="D460" s="149" t="s">
        <v>4842</v>
      </c>
      <c r="E460" s="149" t="s">
        <v>329</v>
      </c>
      <c r="F460" s="158">
        <v>45770</v>
      </c>
      <c r="G460" s="149" t="s">
        <v>5347</v>
      </c>
      <c r="H460" s="149" t="s">
        <v>4843</v>
      </c>
      <c r="I460" s="149" t="s">
        <v>56</v>
      </c>
      <c r="J460" s="158">
        <v>45770</v>
      </c>
      <c r="K460" s="158" t="s">
        <v>5347</v>
      </c>
      <c r="L460" s="149" t="s">
        <v>5347</v>
      </c>
      <c r="M460" s="158">
        <v>45771</v>
      </c>
      <c r="N460" s="159">
        <v>0</v>
      </c>
      <c r="O460" s="159">
        <v>0</v>
      </c>
      <c r="P460" s="149" t="s">
        <v>5347</v>
      </c>
      <c r="Q460" s="160">
        <v>100</v>
      </c>
      <c r="R460" s="160">
        <v>100</v>
      </c>
      <c r="S460" s="160">
        <v>100</v>
      </c>
      <c r="T460" s="160">
        <v>0</v>
      </c>
      <c r="U460" s="161">
        <v>0</v>
      </c>
      <c r="V460" s="161">
        <v>0</v>
      </c>
      <c r="W460" s="149" t="s">
        <v>19</v>
      </c>
      <c r="X460" s="149" t="s">
        <v>5348</v>
      </c>
      <c r="Y460" s="149" t="s">
        <v>5347</v>
      </c>
      <c r="Z460" s="149" t="s">
        <v>386</v>
      </c>
      <c r="AA460" s="149" t="s">
        <v>5347</v>
      </c>
      <c r="AB460" s="149" t="s">
        <v>4845</v>
      </c>
      <c r="AC460" s="149" t="s">
        <v>5347</v>
      </c>
      <c r="AD460" s="159">
        <v>0</v>
      </c>
      <c r="AE460" s="185">
        <v>0</v>
      </c>
      <c r="AG460" t="s">
        <v>1864</v>
      </c>
      <c r="AH460" s="46">
        <f t="shared" si="133"/>
        <v>1</v>
      </c>
      <c r="AI460" s="46" t="str">
        <f t="shared" si="134"/>
        <v>-</v>
      </c>
      <c r="AJ460" s="12"/>
      <c r="AK460" s="41" t="str">
        <f t="shared" si="135"/>
        <v>YES</v>
      </c>
      <c r="AL460" s="38">
        <f t="shared" si="136"/>
        <v>100</v>
      </c>
      <c r="AM460" s="26" t="str">
        <f t="shared" si="137"/>
        <v/>
      </c>
      <c r="AN460" s="89" t="str">
        <f t="shared" si="138"/>
        <v/>
      </c>
      <c r="AO460" s="35">
        <f t="shared" si="139"/>
        <v>0</v>
      </c>
      <c r="AP460" s="26" t="str">
        <f t="shared" si="140"/>
        <v>X</v>
      </c>
      <c r="AQ460" s="28">
        <f t="shared" si="150"/>
        <v>1</v>
      </c>
      <c r="AR460" s="25" t="str">
        <f t="shared" si="141"/>
        <v/>
      </c>
      <c r="AS460" s="25" t="str">
        <f t="shared" si="142"/>
        <v/>
      </c>
      <c r="AT460" s="25" t="str">
        <f t="shared" si="143"/>
        <v/>
      </c>
      <c r="AU460" s="25" t="str">
        <f t="shared" si="144"/>
        <v/>
      </c>
      <c r="AV460" s="25">
        <f t="shared" si="145"/>
        <v>4</v>
      </c>
      <c r="AW460" s="65">
        <f t="shared" si="151"/>
        <v>0</v>
      </c>
      <c r="AX460" s="23"/>
      <c r="AY460" s="24">
        <f t="shared" ca="1" si="146"/>
        <v>-364</v>
      </c>
      <c r="AZ460" s="66">
        <f t="shared" ca="1" si="147"/>
        <v>0</v>
      </c>
      <c r="BA460" s="24" t="str">
        <f t="shared" ca="1" si="148"/>
        <v/>
      </c>
      <c r="BB460" s="87" t="str">
        <f t="shared" si="149"/>
        <v/>
      </c>
    </row>
    <row r="461" spans="1:54" ht="15" x14ac:dyDescent="0.2">
      <c r="A461" s="7">
        <v>460</v>
      </c>
      <c r="B461" s="149" t="s">
        <v>2941</v>
      </c>
      <c r="C461" s="149" t="s">
        <v>2942</v>
      </c>
      <c r="D461" s="149" t="s">
        <v>4842</v>
      </c>
      <c r="E461" s="149" t="s">
        <v>327</v>
      </c>
      <c r="F461" s="158">
        <v>45770</v>
      </c>
      <c r="G461" s="149" t="s">
        <v>5347</v>
      </c>
      <c r="H461" s="149" t="s">
        <v>4843</v>
      </c>
      <c r="I461" s="149" t="s">
        <v>72</v>
      </c>
      <c r="J461" s="158">
        <v>45770</v>
      </c>
      <c r="K461" s="158" t="s">
        <v>5347</v>
      </c>
      <c r="L461" s="149" t="s">
        <v>5347</v>
      </c>
      <c r="M461" s="158">
        <v>45771</v>
      </c>
      <c r="N461" s="159">
        <v>0</v>
      </c>
      <c r="O461" s="159">
        <v>0</v>
      </c>
      <c r="P461" s="149" t="s">
        <v>5347</v>
      </c>
      <c r="Q461" s="160">
        <v>1</v>
      </c>
      <c r="R461" s="160">
        <v>1</v>
      </c>
      <c r="S461" s="160">
        <v>1</v>
      </c>
      <c r="T461" s="160">
        <v>0</v>
      </c>
      <c r="U461" s="161">
        <v>0</v>
      </c>
      <c r="V461" s="161">
        <v>0</v>
      </c>
      <c r="W461" s="149" t="s">
        <v>19</v>
      </c>
      <c r="X461" s="149" t="s">
        <v>5348</v>
      </c>
      <c r="Y461" s="149" t="s">
        <v>5347</v>
      </c>
      <c r="Z461" s="149" t="s">
        <v>386</v>
      </c>
      <c r="AA461" s="149" t="s">
        <v>5347</v>
      </c>
      <c r="AB461" s="149" t="s">
        <v>4846</v>
      </c>
      <c r="AC461" s="149" t="s">
        <v>5347</v>
      </c>
      <c r="AD461" s="159">
        <v>0</v>
      </c>
      <c r="AE461" s="185">
        <v>0</v>
      </c>
      <c r="AG461" t="s">
        <v>1864</v>
      </c>
      <c r="AH461" s="46">
        <f t="shared" si="133"/>
        <v>1</v>
      </c>
      <c r="AI461" s="46" t="str">
        <f t="shared" si="134"/>
        <v>-</v>
      </c>
      <c r="AJ461" s="12"/>
      <c r="AK461" s="41" t="str">
        <f t="shared" si="135"/>
        <v>YES</v>
      </c>
      <c r="AL461" s="38">
        <f t="shared" si="136"/>
        <v>1</v>
      </c>
      <c r="AM461" s="26" t="str">
        <f t="shared" si="137"/>
        <v/>
      </c>
      <c r="AN461" s="89" t="str">
        <f t="shared" si="138"/>
        <v/>
      </c>
      <c r="AO461" s="35">
        <f t="shared" si="139"/>
        <v>0</v>
      </c>
      <c r="AP461" s="26" t="str">
        <f t="shared" si="140"/>
        <v>X</v>
      </c>
      <c r="AQ461" s="28">
        <f t="shared" si="150"/>
        <v>1</v>
      </c>
      <c r="AR461" s="25" t="str">
        <f t="shared" si="141"/>
        <v/>
      </c>
      <c r="AS461" s="25" t="str">
        <f t="shared" si="142"/>
        <v/>
      </c>
      <c r="AT461" s="25" t="str">
        <f t="shared" si="143"/>
        <v/>
      </c>
      <c r="AU461" s="25" t="str">
        <f t="shared" si="144"/>
        <v/>
      </c>
      <c r="AV461" s="25">
        <f t="shared" si="145"/>
        <v>4</v>
      </c>
      <c r="AW461" s="65">
        <f t="shared" si="151"/>
        <v>0</v>
      </c>
      <c r="AX461" s="23"/>
      <c r="AY461" s="24">
        <f t="shared" ca="1" si="146"/>
        <v>-364</v>
      </c>
      <c r="AZ461" s="66">
        <f t="shared" ca="1" si="147"/>
        <v>0</v>
      </c>
      <c r="BA461" s="24" t="str">
        <f t="shared" ca="1" si="148"/>
        <v/>
      </c>
      <c r="BB461" s="87" t="str">
        <f t="shared" si="149"/>
        <v/>
      </c>
    </row>
    <row r="462" spans="1:54" ht="15" x14ac:dyDescent="0.2">
      <c r="A462" s="7">
        <v>461</v>
      </c>
      <c r="B462" s="149" t="s">
        <v>2941</v>
      </c>
      <c r="C462" s="149" t="s">
        <v>4847</v>
      </c>
      <c r="D462" s="149" t="s">
        <v>4842</v>
      </c>
      <c r="E462" s="149" t="s">
        <v>330</v>
      </c>
      <c r="F462" s="158">
        <v>45770</v>
      </c>
      <c r="G462" s="149" t="s">
        <v>5347</v>
      </c>
      <c r="H462" s="149" t="s">
        <v>4843</v>
      </c>
      <c r="I462" s="149" t="s">
        <v>69</v>
      </c>
      <c r="J462" s="158">
        <v>45770</v>
      </c>
      <c r="K462" s="158" t="s">
        <v>5347</v>
      </c>
      <c r="L462" s="149" t="s">
        <v>5347</v>
      </c>
      <c r="M462" s="158">
        <v>45771</v>
      </c>
      <c r="N462" s="159">
        <v>0</v>
      </c>
      <c r="O462" s="159">
        <v>0</v>
      </c>
      <c r="P462" s="149" t="s">
        <v>5347</v>
      </c>
      <c r="Q462" s="160">
        <v>1</v>
      </c>
      <c r="R462" s="160">
        <v>1</v>
      </c>
      <c r="S462" s="160">
        <v>1</v>
      </c>
      <c r="T462" s="160">
        <v>0</v>
      </c>
      <c r="U462" s="161">
        <v>0</v>
      </c>
      <c r="V462" s="161">
        <v>0</v>
      </c>
      <c r="W462" s="149" t="s">
        <v>19</v>
      </c>
      <c r="X462" s="149" t="s">
        <v>5348</v>
      </c>
      <c r="Y462" s="149" t="s">
        <v>5347</v>
      </c>
      <c r="Z462" s="149" t="s">
        <v>386</v>
      </c>
      <c r="AA462" s="149" t="s">
        <v>5347</v>
      </c>
      <c r="AB462" s="149" t="s">
        <v>4848</v>
      </c>
      <c r="AC462" s="149" t="s">
        <v>5347</v>
      </c>
      <c r="AD462" s="159">
        <v>0</v>
      </c>
      <c r="AE462" s="185">
        <v>0</v>
      </c>
      <c r="AG462" t="s">
        <v>1864</v>
      </c>
      <c r="AH462" s="46">
        <f t="shared" si="133"/>
        <v>1</v>
      </c>
      <c r="AI462" s="46" t="str">
        <f t="shared" si="134"/>
        <v>-</v>
      </c>
      <c r="AJ462" s="12"/>
      <c r="AK462" s="41" t="str">
        <f t="shared" si="135"/>
        <v>YES</v>
      </c>
      <c r="AL462" s="38">
        <f t="shared" si="136"/>
        <v>1</v>
      </c>
      <c r="AM462" s="26" t="str">
        <f t="shared" si="137"/>
        <v/>
      </c>
      <c r="AN462" s="89" t="str">
        <f t="shared" si="138"/>
        <v/>
      </c>
      <c r="AO462" s="35">
        <f t="shared" si="139"/>
        <v>0</v>
      </c>
      <c r="AP462" s="26" t="str">
        <f t="shared" si="140"/>
        <v>X</v>
      </c>
      <c r="AQ462" s="28">
        <f t="shared" si="150"/>
        <v>1</v>
      </c>
      <c r="AR462" s="25" t="str">
        <f t="shared" si="141"/>
        <v/>
      </c>
      <c r="AS462" s="25" t="str">
        <f t="shared" si="142"/>
        <v/>
      </c>
      <c r="AT462" s="25" t="str">
        <f t="shared" si="143"/>
        <v/>
      </c>
      <c r="AU462" s="25" t="str">
        <f t="shared" si="144"/>
        <v/>
      </c>
      <c r="AV462" s="25">
        <f t="shared" si="145"/>
        <v>4</v>
      </c>
      <c r="AW462" s="65">
        <f t="shared" si="151"/>
        <v>0</v>
      </c>
      <c r="AX462" s="23"/>
      <c r="AY462" s="24">
        <f t="shared" ca="1" si="146"/>
        <v>-364</v>
      </c>
      <c r="AZ462" s="66">
        <f t="shared" ca="1" si="147"/>
        <v>0</v>
      </c>
      <c r="BA462" s="24" t="str">
        <f t="shared" ca="1" si="148"/>
        <v/>
      </c>
      <c r="BB462" s="87" t="str">
        <f t="shared" si="149"/>
        <v/>
      </c>
    </row>
    <row r="463" spans="1:54" s="183" customFormat="1" ht="15" x14ac:dyDescent="0.2">
      <c r="A463" s="7">
        <v>462</v>
      </c>
      <c r="B463" s="168" t="s">
        <v>5347</v>
      </c>
      <c r="C463" s="168" t="s">
        <v>4877</v>
      </c>
      <c r="D463" s="168" t="s">
        <v>4878</v>
      </c>
      <c r="E463" s="168" t="s">
        <v>325</v>
      </c>
      <c r="F463" s="169">
        <v>45771</v>
      </c>
      <c r="G463" s="168" t="s">
        <v>5347</v>
      </c>
      <c r="H463" s="168" t="s">
        <v>4879</v>
      </c>
      <c r="I463" s="168" t="s">
        <v>15</v>
      </c>
      <c r="J463" s="169">
        <v>45771</v>
      </c>
      <c r="K463" s="169">
        <v>45772</v>
      </c>
      <c r="L463" s="168" t="s">
        <v>5347</v>
      </c>
      <c r="M463" s="169">
        <v>45801</v>
      </c>
      <c r="N463" s="170">
        <v>0</v>
      </c>
      <c r="O463" s="170">
        <v>0</v>
      </c>
      <c r="P463" s="168" t="s">
        <v>16</v>
      </c>
      <c r="Q463" s="171">
        <v>1</v>
      </c>
      <c r="R463" s="170">
        <v>1</v>
      </c>
      <c r="S463" s="170">
        <v>0</v>
      </c>
      <c r="T463" s="170">
        <v>0</v>
      </c>
      <c r="U463" s="171">
        <v>0</v>
      </c>
      <c r="V463" s="171">
        <v>0</v>
      </c>
      <c r="W463" s="168" t="s">
        <v>19</v>
      </c>
      <c r="X463" s="168" t="s">
        <v>5348</v>
      </c>
      <c r="Y463" s="168" t="s">
        <v>5347</v>
      </c>
      <c r="Z463" s="168" t="s">
        <v>2085</v>
      </c>
      <c r="AA463" s="168" t="s">
        <v>5347</v>
      </c>
      <c r="AB463" s="168" t="s">
        <v>5347</v>
      </c>
      <c r="AC463" s="168" t="s">
        <v>5347</v>
      </c>
      <c r="AD463" s="170">
        <v>0</v>
      </c>
      <c r="AE463" s="185">
        <v>0</v>
      </c>
      <c r="AG463" s="183" t="s">
        <v>960</v>
      </c>
      <c r="AH463" s="172">
        <f t="shared" si="133"/>
        <v>30</v>
      </c>
      <c r="AI463" s="172" t="str">
        <f t="shared" si="134"/>
        <v>-</v>
      </c>
      <c r="AJ463" s="173"/>
      <c r="AK463" s="174" t="str">
        <f t="shared" si="135"/>
        <v>YES</v>
      </c>
      <c r="AL463" s="175">
        <f t="shared" si="136"/>
        <v>0</v>
      </c>
      <c r="AM463" s="172" t="str">
        <f t="shared" si="137"/>
        <v/>
      </c>
      <c r="AN463" s="176" t="str">
        <f t="shared" si="138"/>
        <v/>
      </c>
      <c r="AO463" s="177">
        <f t="shared" si="139"/>
        <v>0</v>
      </c>
      <c r="AP463" s="172" t="str">
        <f t="shared" si="140"/>
        <v>X</v>
      </c>
      <c r="AQ463" s="178">
        <f t="shared" si="150"/>
        <v>1</v>
      </c>
      <c r="AR463" s="177" t="str">
        <f t="shared" si="141"/>
        <v/>
      </c>
      <c r="AS463" s="177" t="str">
        <f t="shared" si="142"/>
        <v/>
      </c>
      <c r="AT463" s="177" t="str">
        <f t="shared" si="143"/>
        <v/>
      </c>
      <c r="AU463" s="177" t="str">
        <f t="shared" si="144"/>
        <v/>
      </c>
      <c r="AV463" s="177">
        <f t="shared" si="145"/>
        <v>4</v>
      </c>
      <c r="AW463" s="178">
        <f t="shared" si="151"/>
        <v>0</v>
      </c>
      <c r="AX463" s="179"/>
      <c r="AY463" s="180">
        <f t="shared" ca="1" si="146"/>
        <v>-334</v>
      </c>
      <c r="AZ463" s="181">
        <f t="shared" ca="1" si="147"/>
        <v>0</v>
      </c>
      <c r="BA463" s="180" t="str">
        <f t="shared" ca="1" si="148"/>
        <v/>
      </c>
      <c r="BB463" s="182" t="str">
        <f t="shared" si="149"/>
        <v/>
      </c>
    </row>
    <row r="464" spans="1:54" ht="15" x14ac:dyDescent="0.2">
      <c r="A464" s="7">
        <v>463</v>
      </c>
      <c r="B464" s="149" t="s">
        <v>3225</v>
      </c>
      <c r="C464" s="149" t="s">
        <v>3226</v>
      </c>
      <c r="D464" s="149" t="s">
        <v>4880</v>
      </c>
      <c r="E464" s="149" t="s">
        <v>325</v>
      </c>
      <c r="F464" s="158">
        <v>45776</v>
      </c>
      <c r="G464" s="149" t="s">
        <v>5347</v>
      </c>
      <c r="H464" s="149" t="s">
        <v>4881</v>
      </c>
      <c r="I464" s="149" t="s">
        <v>15</v>
      </c>
      <c r="J464" s="158">
        <v>45777</v>
      </c>
      <c r="K464" s="158">
        <v>45782</v>
      </c>
      <c r="L464" s="149" t="s">
        <v>5347</v>
      </c>
      <c r="M464" s="158">
        <v>45791</v>
      </c>
      <c r="N464" s="159">
        <v>30</v>
      </c>
      <c r="O464" s="159">
        <v>8</v>
      </c>
      <c r="P464" s="149" t="s">
        <v>16</v>
      </c>
      <c r="Q464" s="160">
        <v>1</v>
      </c>
      <c r="R464" s="160">
        <v>1</v>
      </c>
      <c r="S464" s="160">
        <v>1</v>
      </c>
      <c r="T464" s="160">
        <v>0</v>
      </c>
      <c r="U464" s="161">
        <v>0</v>
      </c>
      <c r="V464" s="161">
        <v>0</v>
      </c>
      <c r="W464" s="149" t="s">
        <v>19</v>
      </c>
      <c r="X464" s="149" t="s">
        <v>5348</v>
      </c>
      <c r="Y464" s="149" t="s">
        <v>5347</v>
      </c>
      <c r="Z464" s="149" t="s">
        <v>3779</v>
      </c>
      <c r="AA464" s="149" t="s">
        <v>748</v>
      </c>
      <c r="AB464" s="149" t="s">
        <v>3225</v>
      </c>
      <c r="AC464" s="149" t="s">
        <v>5347</v>
      </c>
      <c r="AD464" s="159">
        <v>0</v>
      </c>
      <c r="AE464" s="185">
        <v>0</v>
      </c>
      <c r="AG464" t="s">
        <v>1864</v>
      </c>
      <c r="AH464" s="46">
        <f t="shared" si="133"/>
        <v>14</v>
      </c>
      <c r="AI464" s="46" t="str">
        <f t="shared" si="134"/>
        <v>-</v>
      </c>
      <c r="AJ464" s="12"/>
      <c r="AK464" s="41" t="str">
        <f t="shared" si="135"/>
        <v>YES</v>
      </c>
      <c r="AL464" s="38">
        <f t="shared" si="136"/>
        <v>1</v>
      </c>
      <c r="AM464" s="26" t="str">
        <f t="shared" si="137"/>
        <v/>
      </c>
      <c r="AN464" s="89" t="str">
        <f t="shared" si="138"/>
        <v/>
      </c>
      <c r="AO464" s="35">
        <f t="shared" si="139"/>
        <v>0</v>
      </c>
      <c r="AP464" s="26" t="str">
        <f t="shared" si="140"/>
        <v>X</v>
      </c>
      <c r="AQ464" s="28">
        <f t="shared" si="150"/>
        <v>1</v>
      </c>
      <c r="AR464" s="25" t="str">
        <f t="shared" si="141"/>
        <v/>
      </c>
      <c r="AS464" s="25" t="str">
        <f t="shared" si="142"/>
        <v/>
      </c>
      <c r="AT464" s="25" t="str">
        <f t="shared" si="143"/>
        <v/>
      </c>
      <c r="AU464" s="25" t="str">
        <f t="shared" si="144"/>
        <v/>
      </c>
      <c r="AV464" s="25">
        <f t="shared" si="145"/>
        <v>4</v>
      </c>
      <c r="AW464" s="65">
        <f t="shared" si="151"/>
        <v>0</v>
      </c>
      <c r="AX464" s="23"/>
      <c r="AY464" s="24">
        <f t="shared" ca="1" si="146"/>
        <v>-344</v>
      </c>
      <c r="AZ464" s="66">
        <f t="shared" ca="1" si="147"/>
        <v>0</v>
      </c>
      <c r="BA464" s="24" t="str">
        <f t="shared" ca="1" si="148"/>
        <v/>
      </c>
      <c r="BB464" s="87" t="str">
        <f t="shared" si="149"/>
        <v/>
      </c>
    </row>
    <row r="465" spans="1:54" ht="15" x14ac:dyDescent="0.2">
      <c r="A465" s="7">
        <v>464</v>
      </c>
      <c r="B465" s="149" t="s">
        <v>3225</v>
      </c>
      <c r="C465" s="149" t="s">
        <v>3226</v>
      </c>
      <c r="D465" s="149" t="s">
        <v>4882</v>
      </c>
      <c r="E465" s="149" t="s">
        <v>325</v>
      </c>
      <c r="F465" s="158">
        <v>45777</v>
      </c>
      <c r="G465" s="149" t="s">
        <v>5347</v>
      </c>
      <c r="H465" s="149" t="s">
        <v>4883</v>
      </c>
      <c r="I465" s="149" t="s">
        <v>15</v>
      </c>
      <c r="J465" s="158">
        <v>45782</v>
      </c>
      <c r="K465" s="158">
        <v>45782</v>
      </c>
      <c r="L465" s="149" t="s">
        <v>5347</v>
      </c>
      <c r="M465" s="158">
        <v>45796</v>
      </c>
      <c r="N465" s="159">
        <v>30</v>
      </c>
      <c r="O465" s="159">
        <v>8</v>
      </c>
      <c r="P465" s="149" t="s">
        <v>16</v>
      </c>
      <c r="Q465" s="160">
        <v>1</v>
      </c>
      <c r="R465" s="160">
        <v>20</v>
      </c>
      <c r="S465" s="160">
        <v>20</v>
      </c>
      <c r="T465" s="160">
        <v>0</v>
      </c>
      <c r="U465" s="161">
        <v>0</v>
      </c>
      <c r="V465" s="161">
        <v>0</v>
      </c>
      <c r="W465" s="149" t="s">
        <v>19</v>
      </c>
      <c r="X465" s="149" t="s">
        <v>5348</v>
      </c>
      <c r="Y465" s="149" t="s">
        <v>5347</v>
      </c>
      <c r="Z465" s="149" t="s">
        <v>3779</v>
      </c>
      <c r="AA465" s="149" t="s">
        <v>748</v>
      </c>
      <c r="AB465" s="149" t="s">
        <v>3225</v>
      </c>
      <c r="AC465" s="149" t="s">
        <v>5347</v>
      </c>
      <c r="AD465" s="159">
        <v>0</v>
      </c>
      <c r="AE465" s="185">
        <v>0</v>
      </c>
      <c r="AG465" t="s">
        <v>1864</v>
      </c>
      <c r="AH465" s="46">
        <f t="shared" si="133"/>
        <v>14</v>
      </c>
      <c r="AI465" s="46" t="str">
        <f t="shared" si="134"/>
        <v>-</v>
      </c>
      <c r="AJ465" s="12"/>
      <c r="AK465" s="41" t="str">
        <f t="shared" si="135"/>
        <v>YES</v>
      </c>
      <c r="AL465" s="38">
        <f t="shared" si="136"/>
        <v>20</v>
      </c>
      <c r="AM465" s="26" t="str">
        <f t="shared" si="137"/>
        <v/>
      </c>
      <c r="AN465" s="89" t="str">
        <f t="shared" si="138"/>
        <v/>
      </c>
      <c r="AO465" s="35">
        <f t="shared" si="139"/>
        <v>0</v>
      </c>
      <c r="AP465" s="26" t="str">
        <f t="shared" si="140"/>
        <v>X</v>
      </c>
      <c r="AQ465" s="28">
        <f t="shared" si="150"/>
        <v>1</v>
      </c>
      <c r="AR465" s="25" t="str">
        <f t="shared" si="141"/>
        <v/>
      </c>
      <c r="AS465" s="25" t="str">
        <f t="shared" si="142"/>
        <v/>
      </c>
      <c r="AT465" s="25" t="str">
        <f t="shared" si="143"/>
        <v/>
      </c>
      <c r="AU465" s="25" t="str">
        <f t="shared" si="144"/>
        <v/>
      </c>
      <c r="AV465" s="25">
        <f t="shared" si="145"/>
        <v>4</v>
      </c>
      <c r="AW465" s="65">
        <f t="shared" si="151"/>
        <v>0</v>
      </c>
      <c r="AX465" s="23"/>
      <c r="AY465" s="24">
        <f t="shared" ca="1" si="146"/>
        <v>-339</v>
      </c>
      <c r="AZ465" s="66">
        <f t="shared" ca="1" si="147"/>
        <v>0</v>
      </c>
      <c r="BA465" s="24" t="str">
        <f t="shared" ca="1" si="148"/>
        <v/>
      </c>
      <c r="BB465" s="87" t="str">
        <f t="shared" si="149"/>
        <v/>
      </c>
    </row>
    <row r="466" spans="1:54" ht="15" x14ac:dyDescent="0.2">
      <c r="A466" s="7">
        <v>465</v>
      </c>
      <c r="B466" s="149" t="s">
        <v>3225</v>
      </c>
      <c r="C466" s="149" t="s">
        <v>3226</v>
      </c>
      <c r="D466" s="149" t="s">
        <v>4882</v>
      </c>
      <c r="E466" s="149" t="s">
        <v>326</v>
      </c>
      <c r="F466" s="158">
        <v>45777</v>
      </c>
      <c r="G466" s="149" t="s">
        <v>5347</v>
      </c>
      <c r="H466" s="149" t="s">
        <v>4883</v>
      </c>
      <c r="I466" s="149" t="s">
        <v>17</v>
      </c>
      <c r="J466" s="158">
        <v>45782</v>
      </c>
      <c r="K466" s="158">
        <v>45782</v>
      </c>
      <c r="L466" s="149" t="s">
        <v>5347</v>
      </c>
      <c r="M466" s="158">
        <v>45796</v>
      </c>
      <c r="N466" s="159">
        <v>30</v>
      </c>
      <c r="O466" s="159">
        <v>8</v>
      </c>
      <c r="P466" s="149" t="s">
        <v>16</v>
      </c>
      <c r="Q466" s="160">
        <v>1</v>
      </c>
      <c r="R466" s="160">
        <v>2</v>
      </c>
      <c r="S466" s="160">
        <v>2</v>
      </c>
      <c r="T466" s="160">
        <v>0</v>
      </c>
      <c r="U466" s="161">
        <v>0</v>
      </c>
      <c r="V466" s="161">
        <v>0</v>
      </c>
      <c r="W466" s="149" t="s">
        <v>19</v>
      </c>
      <c r="X466" s="149" t="s">
        <v>5348</v>
      </c>
      <c r="Y466" s="149" t="s">
        <v>5347</v>
      </c>
      <c r="Z466" s="149" t="s">
        <v>3779</v>
      </c>
      <c r="AA466" s="149" t="s">
        <v>748</v>
      </c>
      <c r="AB466" s="149" t="s">
        <v>3225</v>
      </c>
      <c r="AC466" s="149" t="s">
        <v>5347</v>
      </c>
      <c r="AD466" s="159">
        <v>0</v>
      </c>
      <c r="AE466" s="185">
        <v>0</v>
      </c>
      <c r="AG466" t="s">
        <v>1864</v>
      </c>
      <c r="AH466" s="46">
        <f t="shared" si="133"/>
        <v>14</v>
      </c>
      <c r="AI466" s="46" t="str">
        <f t="shared" si="134"/>
        <v>-</v>
      </c>
      <c r="AJ466" s="12"/>
      <c r="AK466" s="41" t="str">
        <f t="shared" si="135"/>
        <v>YES</v>
      </c>
      <c r="AL466" s="38">
        <f t="shared" si="136"/>
        <v>2</v>
      </c>
      <c r="AM466" s="26" t="str">
        <f t="shared" si="137"/>
        <v/>
      </c>
      <c r="AN466" s="89" t="str">
        <f t="shared" si="138"/>
        <v/>
      </c>
      <c r="AO466" s="35">
        <f t="shared" si="139"/>
        <v>0</v>
      </c>
      <c r="AP466" s="26" t="str">
        <f t="shared" si="140"/>
        <v>X</v>
      </c>
      <c r="AQ466" s="28">
        <f t="shared" si="150"/>
        <v>1</v>
      </c>
      <c r="AR466" s="25" t="str">
        <f t="shared" si="141"/>
        <v/>
      </c>
      <c r="AS466" s="25" t="str">
        <f t="shared" si="142"/>
        <v/>
      </c>
      <c r="AT466" s="25" t="str">
        <f t="shared" si="143"/>
        <v/>
      </c>
      <c r="AU466" s="25" t="str">
        <f t="shared" si="144"/>
        <v/>
      </c>
      <c r="AV466" s="25">
        <f t="shared" si="145"/>
        <v>4</v>
      </c>
      <c r="AW466" s="65">
        <f t="shared" si="151"/>
        <v>0</v>
      </c>
      <c r="AX466" s="23"/>
      <c r="AY466" s="24">
        <f t="shared" ca="1" si="146"/>
        <v>-339</v>
      </c>
      <c r="AZ466" s="66">
        <f t="shared" ca="1" si="147"/>
        <v>0</v>
      </c>
      <c r="BA466" s="24" t="str">
        <f t="shared" ca="1" si="148"/>
        <v/>
      </c>
      <c r="BB466" s="87" t="str">
        <f t="shared" si="149"/>
        <v/>
      </c>
    </row>
    <row r="467" spans="1:54" ht="15" x14ac:dyDescent="0.2">
      <c r="A467" s="7">
        <v>466</v>
      </c>
      <c r="B467" s="149" t="s">
        <v>5347</v>
      </c>
      <c r="C467" s="149" t="s">
        <v>4884</v>
      </c>
      <c r="D467" s="149" t="s">
        <v>4885</v>
      </c>
      <c r="E467" s="149" t="s">
        <v>325</v>
      </c>
      <c r="F467" s="158">
        <v>45782</v>
      </c>
      <c r="G467" s="149" t="s">
        <v>5347</v>
      </c>
      <c r="H467" s="149" t="s">
        <v>4905</v>
      </c>
      <c r="I467" s="149" t="s">
        <v>15</v>
      </c>
      <c r="J467" s="158">
        <v>45785</v>
      </c>
      <c r="K467" s="158">
        <v>45786</v>
      </c>
      <c r="L467" s="149" t="s">
        <v>5347</v>
      </c>
      <c r="M467" s="158">
        <v>45805</v>
      </c>
      <c r="N467" s="159">
        <v>0</v>
      </c>
      <c r="O467" s="159">
        <v>0</v>
      </c>
      <c r="P467" s="149" t="s">
        <v>16</v>
      </c>
      <c r="Q467" s="161">
        <v>1</v>
      </c>
      <c r="R467" s="159">
        <v>1</v>
      </c>
      <c r="S467" s="159">
        <v>0</v>
      </c>
      <c r="T467" s="159">
        <v>0</v>
      </c>
      <c r="U467" s="161">
        <v>0</v>
      </c>
      <c r="V467" s="161">
        <v>0</v>
      </c>
      <c r="W467" s="149" t="s">
        <v>19</v>
      </c>
      <c r="X467" s="149" t="s">
        <v>5348</v>
      </c>
      <c r="Y467" s="149" t="s">
        <v>5347</v>
      </c>
      <c r="Z467" s="149" t="s">
        <v>721</v>
      </c>
      <c r="AA467" s="149" t="s">
        <v>5347</v>
      </c>
      <c r="AB467" s="149" t="s">
        <v>5347</v>
      </c>
      <c r="AC467" s="149" t="s">
        <v>5347</v>
      </c>
      <c r="AD467" s="159">
        <v>0</v>
      </c>
      <c r="AE467" s="185">
        <v>0</v>
      </c>
      <c r="AG467" t="s">
        <v>2999</v>
      </c>
      <c r="AH467" s="46">
        <f t="shared" si="133"/>
        <v>20</v>
      </c>
      <c r="AI467" s="46" t="str">
        <f t="shared" si="134"/>
        <v>-</v>
      </c>
      <c r="AJ467" s="12"/>
      <c r="AK467" s="41" t="str">
        <f t="shared" si="135"/>
        <v>YES</v>
      </c>
      <c r="AL467" s="38">
        <f t="shared" si="136"/>
        <v>0</v>
      </c>
      <c r="AM467" s="26" t="str">
        <f t="shared" si="137"/>
        <v/>
      </c>
      <c r="AN467" s="89" t="str">
        <f t="shared" si="138"/>
        <v/>
      </c>
      <c r="AO467" s="35">
        <f t="shared" si="139"/>
        <v>0</v>
      </c>
      <c r="AP467" s="26" t="str">
        <f t="shared" si="140"/>
        <v>X</v>
      </c>
      <c r="AQ467" s="28">
        <f t="shared" si="150"/>
        <v>1</v>
      </c>
      <c r="AR467" s="25" t="str">
        <f t="shared" si="141"/>
        <v/>
      </c>
      <c r="AS467" s="25" t="str">
        <f t="shared" si="142"/>
        <v/>
      </c>
      <c r="AT467" s="25" t="str">
        <f t="shared" si="143"/>
        <v/>
      </c>
      <c r="AU467" s="25" t="str">
        <f t="shared" si="144"/>
        <v/>
      </c>
      <c r="AV467" s="25">
        <f t="shared" si="145"/>
        <v>5</v>
      </c>
      <c r="AW467" s="65">
        <f t="shared" si="151"/>
        <v>0</v>
      </c>
      <c r="AX467" s="23"/>
      <c r="AY467" s="24">
        <f t="shared" ca="1" si="146"/>
        <v>-330</v>
      </c>
      <c r="AZ467" s="66">
        <f t="shared" ca="1" si="147"/>
        <v>0</v>
      </c>
      <c r="BA467" s="24" t="str">
        <f t="shared" ca="1" si="148"/>
        <v/>
      </c>
      <c r="BB467" s="87" t="str">
        <f t="shared" si="149"/>
        <v/>
      </c>
    </row>
    <row r="468" spans="1:54" ht="15" x14ac:dyDescent="0.2">
      <c r="A468" s="7">
        <v>467</v>
      </c>
      <c r="B468" s="149" t="s">
        <v>810</v>
      </c>
      <c r="C468" s="149" t="s">
        <v>4906</v>
      </c>
      <c r="D468" s="149" t="s">
        <v>4907</v>
      </c>
      <c r="E468" s="149" t="s">
        <v>325</v>
      </c>
      <c r="F468" s="158">
        <v>45786</v>
      </c>
      <c r="G468" s="149" t="s">
        <v>5347</v>
      </c>
      <c r="H468" s="149" t="s">
        <v>4908</v>
      </c>
      <c r="I468" s="149" t="s">
        <v>204</v>
      </c>
      <c r="J468" s="158">
        <v>45786</v>
      </c>
      <c r="K468" s="158" t="s">
        <v>5347</v>
      </c>
      <c r="L468" s="149" t="s">
        <v>5347</v>
      </c>
      <c r="M468" s="158">
        <v>45787</v>
      </c>
      <c r="N468" s="159">
        <v>0</v>
      </c>
      <c r="O468" s="159">
        <v>0</v>
      </c>
      <c r="P468" s="149" t="s">
        <v>5347</v>
      </c>
      <c r="Q468" s="160">
        <v>10</v>
      </c>
      <c r="R468" s="160">
        <v>10</v>
      </c>
      <c r="S468" s="160">
        <v>10</v>
      </c>
      <c r="T468" s="160">
        <v>0</v>
      </c>
      <c r="U468" s="161">
        <v>0</v>
      </c>
      <c r="V468" s="161">
        <v>0</v>
      </c>
      <c r="W468" s="149" t="s">
        <v>19</v>
      </c>
      <c r="X468" s="149" t="s">
        <v>5348</v>
      </c>
      <c r="Y468" s="149" t="s">
        <v>5347</v>
      </c>
      <c r="Z468" s="149" t="s">
        <v>386</v>
      </c>
      <c r="AA468" s="149" t="s">
        <v>5347</v>
      </c>
      <c r="AB468" s="149" t="s">
        <v>4909</v>
      </c>
      <c r="AC468" s="149" t="s">
        <v>5347</v>
      </c>
      <c r="AD468" s="159">
        <v>0</v>
      </c>
      <c r="AE468" s="185">
        <v>0</v>
      </c>
      <c r="AG468" t="s">
        <v>1864</v>
      </c>
      <c r="AH468" s="46">
        <f t="shared" si="133"/>
        <v>1</v>
      </c>
      <c r="AI468" s="46" t="str">
        <f t="shared" si="134"/>
        <v>-</v>
      </c>
      <c r="AJ468" s="12"/>
      <c r="AK468" s="41" t="str">
        <f t="shared" si="135"/>
        <v>YES</v>
      </c>
      <c r="AL468" s="38">
        <f t="shared" si="136"/>
        <v>10</v>
      </c>
      <c r="AM468" s="26" t="str">
        <f t="shared" si="137"/>
        <v/>
      </c>
      <c r="AN468" s="89" t="str">
        <f t="shared" si="138"/>
        <v/>
      </c>
      <c r="AO468" s="35">
        <f t="shared" si="139"/>
        <v>0</v>
      </c>
      <c r="AP468" s="26" t="str">
        <f t="shared" si="140"/>
        <v>X</v>
      </c>
      <c r="AQ468" s="28">
        <f t="shared" si="150"/>
        <v>1</v>
      </c>
      <c r="AR468" s="25" t="str">
        <f t="shared" si="141"/>
        <v/>
      </c>
      <c r="AS468" s="25" t="str">
        <f t="shared" si="142"/>
        <v/>
      </c>
      <c r="AT468" s="25" t="str">
        <f t="shared" si="143"/>
        <v/>
      </c>
      <c r="AU468" s="25" t="str">
        <f t="shared" si="144"/>
        <v/>
      </c>
      <c r="AV468" s="25">
        <f t="shared" si="145"/>
        <v>5</v>
      </c>
      <c r="AW468" s="65">
        <f t="shared" si="151"/>
        <v>0</v>
      </c>
      <c r="AX468" s="23"/>
      <c r="AY468" s="24">
        <f t="shared" ca="1" si="146"/>
        <v>-348</v>
      </c>
      <c r="AZ468" s="66">
        <f t="shared" ca="1" si="147"/>
        <v>0</v>
      </c>
      <c r="BA468" s="24" t="str">
        <f t="shared" ca="1" si="148"/>
        <v/>
      </c>
      <c r="BB468" s="87" t="str">
        <f t="shared" si="149"/>
        <v/>
      </c>
    </row>
    <row r="469" spans="1:54" ht="15" x14ac:dyDescent="0.2">
      <c r="A469" s="7">
        <v>468</v>
      </c>
      <c r="B469" s="149" t="s">
        <v>5347</v>
      </c>
      <c r="C469" s="149" t="s">
        <v>4910</v>
      </c>
      <c r="D469" s="149" t="s">
        <v>4911</v>
      </c>
      <c r="E469" s="149" t="s">
        <v>325</v>
      </c>
      <c r="F469" s="158">
        <v>45792</v>
      </c>
      <c r="G469" s="149" t="s">
        <v>5347</v>
      </c>
      <c r="H469" s="149" t="s">
        <v>4912</v>
      </c>
      <c r="I469" s="149" t="s">
        <v>15</v>
      </c>
      <c r="J469" s="158">
        <v>45797</v>
      </c>
      <c r="K469" s="158">
        <v>45798</v>
      </c>
      <c r="L469" s="149" t="s">
        <v>5347</v>
      </c>
      <c r="M469" s="158">
        <v>45869</v>
      </c>
      <c r="N469" s="159">
        <v>0</v>
      </c>
      <c r="O469" s="159">
        <v>0</v>
      </c>
      <c r="P469" s="149" t="s">
        <v>16</v>
      </c>
      <c r="Q469" s="161">
        <v>1</v>
      </c>
      <c r="R469" s="159">
        <v>1</v>
      </c>
      <c r="S469" s="159">
        <v>0</v>
      </c>
      <c r="T469" s="159">
        <v>0</v>
      </c>
      <c r="U469" s="161">
        <v>0</v>
      </c>
      <c r="V469" s="161">
        <v>0</v>
      </c>
      <c r="W469" s="149" t="s">
        <v>5347</v>
      </c>
      <c r="X469" s="149" t="s">
        <v>5348</v>
      </c>
      <c r="Y469" s="149" t="s">
        <v>5347</v>
      </c>
      <c r="Z469" s="149" t="s">
        <v>4913</v>
      </c>
      <c r="AA469" s="149" t="s">
        <v>5347</v>
      </c>
      <c r="AB469" s="149" t="s">
        <v>5347</v>
      </c>
      <c r="AC469" s="149" t="s">
        <v>5347</v>
      </c>
      <c r="AD469" s="159">
        <v>0</v>
      </c>
      <c r="AE469" s="185">
        <v>0</v>
      </c>
      <c r="AG469" t="s">
        <v>2999</v>
      </c>
      <c r="AH469" s="46">
        <f t="shared" si="133"/>
        <v>72</v>
      </c>
      <c r="AI469" s="46" t="str">
        <f t="shared" si="134"/>
        <v>-</v>
      </c>
      <c r="AJ469" s="12"/>
      <c r="AK469" s="41" t="str">
        <f t="shared" si="135"/>
        <v/>
      </c>
      <c r="AL469" s="38" t="str">
        <f t="shared" si="136"/>
        <v/>
      </c>
      <c r="AM469" s="26" t="str">
        <f t="shared" si="137"/>
        <v/>
      </c>
      <c r="AN469" s="89" t="str">
        <f t="shared" si="138"/>
        <v/>
      </c>
      <c r="AO469" s="35">
        <f t="shared" si="139"/>
        <v>1</v>
      </c>
      <c r="AP469" s="26" t="str">
        <f t="shared" si="140"/>
        <v/>
      </c>
      <c r="AQ469" s="28">
        <f t="shared" si="150"/>
        <v>0</v>
      </c>
      <c r="AR469" s="25" t="str">
        <f t="shared" si="141"/>
        <v/>
      </c>
      <c r="AS469" s="25" t="str">
        <f t="shared" si="142"/>
        <v/>
      </c>
      <c r="AT469" s="25" t="str">
        <f t="shared" si="143"/>
        <v/>
      </c>
      <c r="AU469" s="25" t="str">
        <f t="shared" si="144"/>
        <v/>
      </c>
      <c r="AV469" s="25">
        <f t="shared" si="145"/>
        <v>5</v>
      </c>
      <c r="AW469" s="65">
        <f t="shared" si="151"/>
        <v>1</v>
      </c>
      <c r="AX469" s="23"/>
      <c r="AY469" s="24">
        <f t="shared" ca="1" si="146"/>
        <v>-266</v>
      </c>
      <c r="AZ469" s="66">
        <f t="shared" ca="1" si="147"/>
        <v>0</v>
      </c>
      <c r="BA469" s="24" t="str">
        <f t="shared" ca="1" si="148"/>
        <v/>
      </c>
      <c r="BB469" s="87" t="str">
        <f t="shared" si="149"/>
        <v/>
      </c>
    </row>
    <row r="470" spans="1:54" ht="15" x14ac:dyDescent="0.2">
      <c r="A470" s="7">
        <v>469</v>
      </c>
      <c r="B470" s="149" t="s">
        <v>3225</v>
      </c>
      <c r="C470" s="149" t="s">
        <v>3226</v>
      </c>
      <c r="D470" s="149" t="s">
        <v>4914</v>
      </c>
      <c r="E470" s="149" t="s">
        <v>325</v>
      </c>
      <c r="F470" s="158">
        <v>45792</v>
      </c>
      <c r="G470" s="149" t="s">
        <v>5347</v>
      </c>
      <c r="H470" s="149" t="s">
        <v>4915</v>
      </c>
      <c r="I470" s="149" t="s">
        <v>18</v>
      </c>
      <c r="J470" s="158">
        <v>45793</v>
      </c>
      <c r="K470" s="158">
        <v>45793</v>
      </c>
      <c r="L470" s="149" t="s">
        <v>5347</v>
      </c>
      <c r="M470" s="158">
        <v>45807</v>
      </c>
      <c r="N470" s="159">
        <v>30</v>
      </c>
      <c r="O470" s="159">
        <v>8</v>
      </c>
      <c r="P470" s="149" t="s">
        <v>16</v>
      </c>
      <c r="Q470" s="160">
        <v>1</v>
      </c>
      <c r="R470" s="160">
        <v>1</v>
      </c>
      <c r="S470" s="160">
        <v>1</v>
      </c>
      <c r="T470" s="160">
        <v>0</v>
      </c>
      <c r="U470" s="161">
        <v>0</v>
      </c>
      <c r="V470" s="161">
        <v>0</v>
      </c>
      <c r="W470" s="149" t="s">
        <v>19</v>
      </c>
      <c r="X470" s="149" t="s">
        <v>5348</v>
      </c>
      <c r="Y470" s="149" t="s">
        <v>5347</v>
      </c>
      <c r="Z470" s="149" t="s">
        <v>3779</v>
      </c>
      <c r="AA470" s="149" t="s">
        <v>748</v>
      </c>
      <c r="AB470" s="149" t="s">
        <v>3225</v>
      </c>
      <c r="AC470" s="149" t="s">
        <v>5347</v>
      </c>
      <c r="AD470" s="159">
        <v>0</v>
      </c>
      <c r="AE470" s="185">
        <v>0</v>
      </c>
      <c r="AG470" t="s">
        <v>1864</v>
      </c>
      <c r="AH470" s="46">
        <f t="shared" si="133"/>
        <v>14</v>
      </c>
      <c r="AI470" s="46" t="str">
        <f t="shared" si="134"/>
        <v>-</v>
      </c>
      <c r="AJ470" s="12"/>
      <c r="AK470" s="41" t="str">
        <f t="shared" si="135"/>
        <v>YES</v>
      </c>
      <c r="AL470" s="38">
        <f t="shared" si="136"/>
        <v>1</v>
      </c>
      <c r="AM470" s="26" t="str">
        <f t="shared" si="137"/>
        <v/>
      </c>
      <c r="AN470" s="89" t="str">
        <f t="shared" si="138"/>
        <v/>
      </c>
      <c r="AO470" s="35">
        <f t="shared" si="139"/>
        <v>0</v>
      </c>
      <c r="AP470" s="26" t="str">
        <f t="shared" si="140"/>
        <v>X</v>
      </c>
      <c r="AQ470" s="28">
        <f t="shared" si="150"/>
        <v>1</v>
      </c>
      <c r="AR470" s="25" t="str">
        <f t="shared" si="141"/>
        <v/>
      </c>
      <c r="AS470" s="25" t="str">
        <f t="shared" si="142"/>
        <v/>
      </c>
      <c r="AT470" s="25" t="str">
        <f t="shared" si="143"/>
        <v/>
      </c>
      <c r="AU470" s="25" t="str">
        <f t="shared" si="144"/>
        <v/>
      </c>
      <c r="AV470" s="25">
        <f t="shared" si="145"/>
        <v>5</v>
      </c>
      <c r="AW470" s="65">
        <f t="shared" si="151"/>
        <v>0</v>
      </c>
      <c r="AX470" s="23"/>
      <c r="AY470" s="24">
        <f t="shared" ca="1" si="146"/>
        <v>-328</v>
      </c>
      <c r="AZ470" s="66">
        <f t="shared" ca="1" si="147"/>
        <v>0</v>
      </c>
      <c r="BA470" s="24" t="str">
        <f t="shared" ca="1" si="148"/>
        <v/>
      </c>
      <c r="BB470" s="87" t="str">
        <f t="shared" si="149"/>
        <v/>
      </c>
    </row>
    <row r="471" spans="1:54" ht="15" x14ac:dyDescent="0.2">
      <c r="A471" s="7">
        <v>470</v>
      </c>
      <c r="B471" s="149" t="s">
        <v>4028</v>
      </c>
      <c r="C471" s="149" t="s">
        <v>4029</v>
      </c>
      <c r="D471" s="149" t="s">
        <v>4916</v>
      </c>
      <c r="E471" s="149" t="s">
        <v>325</v>
      </c>
      <c r="F471" s="158">
        <v>45796</v>
      </c>
      <c r="G471" s="149" t="s">
        <v>5347</v>
      </c>
      <c r="H471" s="149" t="s">
        <v>4944</v>
      </c>
      <c r="I471" s="149" t="s">
        <v>15</v>
      </c>
      <c r="J471" s="158">
        <v>45803</v>
      </c>
      <c r="K471" s="158">
        <v>45803</v>
      </c>
      <c r="L471" s="149" t="s">
        <v>5347</v>
      </c>
      <c r="M471" s="158">
        <v>45817</v>
      </c>
      <c r="N471" s="159">
        <v>30</v>
      </c>
      <c r="O471" s="159">
        <v>8</v>
      </c>
      <c r="P471" s="149" t="s">
        <v>16</v>
      </c>
      <c r="Q471" s="160">
        <v>1</v>
      </c>
      <c r="R471" s="160">
        <v>13</v>
      </c>
      <c r="S471" s="160">
        <v>13</v>
      </c>
      <c r="T471" s="160">
        <v>0</v>
      </c>
      <c r="U471" s="161">
        <v>0</v>
      </c>
      <c r="V471" s="161">
        <v>0</v>
      </c>
      <c r="W471" s="149" t="s">
        <v>19</v>
      </c>
      <c r="X471" s="149" t="s">
        <v>5348</v>
      </c>
      <c r="Y471" s="149" t="s">
        <v>5347</v>
      </c>
      <c r="Z471" s="149" t="s">
        <v>619</v>
      </c>
      <c r="AA471" s="149" t="s">
        <v>748</v>
      </c>
      <c r="AB471" s="149" t="s">
        <v>4028</v>
      </c>
      <c r="AC471" s="149" t="s">
        <v>5347</v>
      </c>
      <c r="AD471" s="159">
        <v>0</v>
      </c>
      <c r="AE471" s="185">
        <v>0</v>
      </c>
      <c r="AG471" t="s">
        <v>2999</v>
      </c>
      <c r="AH471" s="46">
        <f t="shared" si="133"/>
        <v>14</v>
      </c>
      <c r="AI471" s="46" t="str">
        <f t="shared" si="134"/>
        <v>-</v>
      </c>
      <c r="AJ471" s="12"/>
      <c r="AK471" s="41" t="str">
        <f t="shared" si="135"/>
        <v>YES</v>
      </c>
      <c r="AL471" s="38">
        <f t="shared" si="136"/>
        <v>13</v>
      </c>
      <c r="AM471" s="26" t="str">
        <f t="shared" si="137"/>
        <v/>
      </c>
      <c r="AN471" s="89" t="str">
        <f t="shared" si="138"/>
        <v/>
      </c>
      <c r="AO471" s="35">
        <f t="shared" si="139"/>
        <v>0</v>
      </c>
      <c r="AP471" s="26" t="str">
        <f t="shared" si="140"/>
        <v>X</v>
      </c>
      <c r="AQ471" s="28">
        <f t="shared" si="150"/>
        <v>1</v>
      </c>
      <c r="AR471" s="25" t="str">
        <f t="shared" si="141"/>
        <v/>
      </c>
      <c r="AS471" s="25" t="str">
        <f t="shared" si="142"/>
        <v/>
      </c>
      <c r="AT471" s="25" t="str">
        <f t="shared" si="143"/>
        <v/>
      </c>
      <c r="AU471" s="25" t="str">
        <f t="shared" si="144"/>
        <v/>
      </c>
      <c r="AV471" s="25">
        <f t="shared" si="145"/>
        <v>5</v>
      </c>
      <c r="AW471" s="65">
        <f t="shared" si="151"/>
        <v>0</v>
      </c>
      <c r="AX471" s="23"/>
      <c r="AY471" s="24">
        <f t="shared" ca="1" si="146"/>
        <v>-318</v>
      </c>
      <c r="AZ471" s="66">
        <f t="shared" ca="1" si="147"/>
        <v>0</v>
      </c>
      <c r="BA471" s="24" t="str">
        <f t="shared" ca="1" si="148"/>
        <v/>
      </c>
      <c r="BB471" s="87" t="str">
        <f t="shared" si="149"/>
        <v/>
      </c>
    </row>
    <row r="472" spans="1:54" ht="15" x14ac:dyDescent="0.2">
      <c r="A472" s="7">
        <v>471</v>
      </c>
      <c r="B472" s="149" t="s">
        <v>4028</v>
      </c>
      <c r="C472" s="149" t="s">
        <v>4029</v>
      </c>
      <c r="D472" s="149" t="s">
        <v>4916</v>
      </c>
      <c r="E472" s="149" t="s">
        <v>326</v>
      </c>
      <c r="F472" s="158">
        <v>45796</v>
      </c>
      <c r="G472" s="149" t="s">
        <v>5347</v>
      </c>
      <c r="H472" s="149" t="s">
        <v>4944</v>
      </c>
      <c r="I472" s="149" t="s">
        <v>17</v>
      </c>
      <c r="J472" s="158">
        <v>45803</v>
      </c>
      <c r="K472" s="158">
        <v>45803</v>
      </c>
      <c r="L472" s="149" t="s">
        <v>5347</v>
      </c>
      <c r="M472" s="158">
        <v>45817</v>
      </c>
      <c r="N472" s="159">
        <v>30</v>
      </c>
      <c r="O472" s="159">
        <v>8</v>
      </c>
      <c r="P472" s="149" t="s">
        <v>16</v>
      </c>
      <c r="Q472" s="160">
        <v>1</v>
      </c>
      <c r="R472" s="160">
        <v>20</v>
      </c>
      <c r="S472" s="160">
        <v>20</v>
      </c>
      <c r="T472" s="160">
        <v>0</v>
      </c>
      <c r="U472" s="161">
        <v>0</v>
      </c>
      <c r="V472" s="161">
        <v>0</v>
      </c>
      <c r="W472" s="149" t="s">
        <v>19</v>
      </c>
      <c r="X472" s="149" t="s">
        <v>5348</v>
      </c>
      <c r="Y472" s="149" t="s">
        <v>5347</v>
      </c>
      <c r="Z472" s="149" t="s">
        <v>619</v>
      </c>
      <c r="AA472" s="149" t="s">
        <v>748</v>
      </c>
      <c r="AB472" s="149" t="s">
        <v>4028</v>
      </c>
      <c r="AC472" s="149" t="s">
        <v>5347</v>
      </c>
      <c r="AD472" s="159">
        <v>0</v>
      </c>
      <c r="AE472" s="185">
        <v>0</v>
      </c>
      <c r="AG472" t="s">
        <v>2999</v>
      </c>
      <c r="AH472" s="46">
        <f t="shared" si="133"/>
        <v>14</v>
      </c>
      <c r="AI472" s="46" t="str">
        <f t="shared" si="134"/>
        <v>-</v>
      </c>
      <c r="AJ472" s="12"/>
      <c r="AK472" s="41" t="str">
        <f t="shared" si="135"/>
        <v>YES</v>
      </c>
      <c r="AL472" s="38">
        <f t="shared" si="136"/>
        <v>20</v>
      </c>
      <c r="AM472" s="26" t="str">
        <f t="shared" si="137"/>
        <v/>
      </c>
      <c r="AN472" s="89" t="str">
        <f t="shared" si="138"/>
        <v/>
      </c>
      <c r="AO472" s="35">
        <f t="shared" si="139"/>
        <v>0</v>
      </c>
      <c r="AP472" s="26" t="str">
        <f t="shared" si="140"/>
        <v>X</v>
      </c>
      <c r="AQ472" s="28">
        <f t="shared" si="150"/>
        <v>1</v>
      </c>
      <c r="AR472" s="25" t="str">
        <f t="shared" si="141"/>
        <v/>
      </c>
      <c r="AS472" s="25" t="str">
        <f t="shared" si="142"/>
        <v/>
      </c>
      <c r="AT472" s="25" t="str">
        <f t="shared" si="143"/>
        <v/>
      </c>
      <c r="AU472" s="25" t="str">
        <f t="shared" si="144"/>
        <v/>
      </c>
      <c r="AV472" s="25">
        <f t="shared" si="145"/>
        <v>5</v>
      </c>
      <c r="AW472" s="65">
        <f t="shared" si="151"/>
        <v>0</v>
      </c>
      <c r="AX472" s="23"/>
      <c r="AY472" s="24">
        <f t="shared" ca="1" si="146"/>
        <v>-318</v>
      </c>
      <c r="AZ472" s="66">
        <f t="shared" ca="1" si="147"/>
        <v>0</v>
      </c>
      <c r="BA472" s="24" t="str">
        <f t="shared" ca="1" si="148"/>
        <v/>
      </c>
      <c r="BB472" s="87" t="str">
        <f t="shared" si="149"/>
        <v/>
      </c>
    </row>
    <row r="473" spans="1:54" ht="15" x14ac:dyDescent="0.2">
      <c r="A473" s="7">
        <v>472</v>
      </c>
      <c r="B473" s="149" t="s">
        <v>4028</v>
      </c>
      <c r="C473" s="149" t="s">
        <v>4029</v>
      </c>
      <c r="D473" s="149" t="s">
        <v>4916</v>
      </c>
      <c r="E473" s="149" t="s">
        <v>329</v>
      </c>
      <c r="F473" s="158">
        <v>45796</v>
      </c>
      <c r="G473" s="149" t="s">
        <v>5347</v>
      </c>
      <c r="H473" s="149" t="s">
        <v>4944</v>
      </c>
      <c r="I473" s="149" t="s">
        <v>18</v>
      </c>
      <c r="J473" s="158">
        <v>45803</v>
      </c>
      <c r="K473" s="158">
        <v>45803</v>
      </c>
      <c r="L473" s="149" t="s">
        <v>5347</v>
      </c>
      <c r="M473" s="158">
        <v>45817</v>
      </c>
      <c r="N473" s="159">
        <v>30</v>
      </c>
      <c r="O473" s="159">
        <v>8</v>
      </c>
      <c r="P473" s="149" t="s">
        <v>16</v>
      </c>
      <c r="Q473" s="160">
        <v>1</v>
      </c>
      <c r="R473" s="160">
        <v>6</v>
      </c>
      <c r="S473" s="160">
        <v>6</v>
      </c>
      <c r="T473" s="160">
        <v>0</v>
      </c>
      <c r="U473" s="161">
        <v>0</v>
      </c>
      <c r="V473" s="161">
        <v>0</v>
      </c>
      <c r="W473" s="149" t="s">
        <v>19</v>
      </c>
      <c r="X473" s="149" t="s">
        <v>5348</v>
      </c>
      <c r="Y473" s="149" t="s">
        <v>5347</v>
      </c>
      <c r="Z473" s="149" t="s">
        <v>619</v>
      </c>
      <c r="AA473" s="149" t="s">
        <v>748</v>
      </c>
      <c r="AB473" s="149" t="s">
        <v>4028</v>
      </c>
      <c r="AC473" s="149" t="s">
        <v>5347</v>
      </c>
      <c r="AD473" s="159">
        <v>0</v>
      </c>
      <c r="AE473" s="185">
        <v>0</v>
      </c>
      <c r="AG473" t="s">
        <v>2999</v>
      </c>
      <c r="AH473" s="46">
        <f t="shared" si="133"/>
        <v>14</v>
      </c>
      <c r="AI473" s="46" t="str">
        <f t="shared" si="134"/>
        <v>-</v>
      </c>
      <c r="AJ473" s="12"/>
      <c r="AK473" s="41" t="str">
        <f t="shared" si="135"/>
        <v>YES</v>
      </c>
      <c r="AL473" s="38">
        <f t="shared" si="136"/>
        <v>6</v>
      </c>
      <c r="AM473" s="26" t="str">
        <f t="shared" si="137"/>
        <v/>
      </c>
      <c r="AN473" s="89" t="str">
        <f t="shared" si="138"/>
        <v/>
      </c>
      <c r="AO473" s="35">
        <f t="shared" si="139"/>
        <v>0</v>
      </c>
      <c r="AP473" s="26" t="str">
        <f t="shared" si="140"/>
        <v>X</v>
      </c>
      <c r="AQ473" s="28">
        <f t="shared" si="150"/>
        <v>1</v>
      </c>
      <c r="AR473" s="25" t="str">
        <f t="shared" si="141"/>
        <v/>
      </c>
      <c r="AS473" s="25" t="str">
        <f t="shared" si="142"/>
        <v/>
      </c>
      <c r="AT473" s="25" t="str">
        <f t="shared" si="143"/>
        <v/>
      </c>
      <c r="AU473" s="25" t="str">
        <f t="shared" si="144"/>
        <v/>
      </c>
      <c r="AV473" s="25">
        <f t="shared" si="145"/>
        <v>5</v>
      </c>
      <c r="AW473" s="65">
        <f t="shared" si="151"/>
        <v>0</v>
      </c>
      <c r="AX473" s="23"/>
      <c r="AY473" s="24">
        <f t="shared" ca="1" si="146"/>
        <v>-318</v>
      </c>
      <c r="AZ473" s="66">
        <f t="shared" ca="1" si="147"/>
        <v>0</v>
      </c>
      <c r="BA473" s="24" t="str">
        <f t="shared" ca="1" si="148"/>
        <v/>
      </c>
      <c r="BB473" s="87" t="str">
        <f t="shared" si="149"/>
        <v/>
      </c>
    </row>
    <row r="474" spans="1:54" ht="15" x14ac:dyDescent="0.2">
      <c r="A474" s="7">
        <v>473</v>
      </c>
      <c r="B474" s="149" t="s">
        <v>4028</v>
      </c>
      <c r="C474" s="149" t="s">
        <v>4029</v>
      </c>
      <c r="D474" s="149" t="s">
        <v>4916</v>
      </c>
      <c r="E474" s="149" t="s">
        <v>327</v>
      </c>
      <c r="F474" s="158">
        <v>45796</v>
      </c>
      <c r="G474" s="149" t="s">
        <v>5347</v>
      </c>
      <c r="H474" s="149" t="s">
        <v>4944</v>
      </c>
      <c r="I474" s="149" t="s">
        <v>24</v>
      </c>
      <c r="J474" s="158">
        <v>45803</v>
      </c>
      <c r="K474" s="158">
        <v>45803</v>
      </c>
      <c r="L474" s="149" t="s">
        <v>5347</v>
      </c>
      <c r="M474" s="158">
        <v>45817</v>
      </c>
      <c r="N474" s="159">
        <v>30</v>
      </c>
      <c r="O474" s="159">
        <v>8</v>
      </c>
      <c r="P474" s="149" t="s">
        <v>16</v>
      </c>
      <c r="Q474" s="160">
        <v>1</v>
      </c>
      <c r="R474" s="160">
        <v>6</v>
      </c>
      <c r="S474" s="160">
        <v>6</v>
      </c>
      <c r="T474" s="160">
        <v>0</v>
      </c>
      <c r="U474" s="161">
        <v>0</v>
      </c>
      <c r="V474" s="161">
        <v>0</v>
      </c>
      <c r="W474" s="149" t="s">
        <v>19</v>
      </c>
      <c r="X474" s="149" t="s">
        <v>5348</v>
      </c>
      <c r="Y474" s="149" t="s">
        <v>5347</v>
      </c>
      <c r="Z474" s="149" t="s">
        <v>619</v>
      </c>
      <c r="AA474" s="149" t="s">
        <v>748</v>
      </c>
      <c r="AB474" s="149" t="s">
        <v>4028</v>
      </c>
      <c r="AC474" s="149" t="s">
        <v>5347</v>
      </c>
      <c r="AD474" s="159">
        <v>0</v>
      </c>
      <c r="AE474" s="185">
        <v>0</v>
      </c>
      <c r="AG474" t="s">
        <v>2999</v>
      </c>
      <c r="AH474" s="46">
        <f t="shared" si="133"/>
        <v>14</v>
      </c>
      <c r="AI474" s="46" t="str">
        <f t="shared" si="134"/>
        <v>-</v>
      </c>
      <c r="AJ474" s="12"/>
      <c r="AK474" s="41" t="str">
        <f t="shared" si="135"/>
        <v>YES</v>
      </c>
      <c r="AL474" s="38">
        <f t="shared" si="136"/>
        <v>6</v>
      </c>
      <c r="AM474" s="26" t="str">
        <f t="shared" si="137"/>
        <v/>
      </c>
      <c r="AN474" s="89" t="str">
        <f t="shared" si="138"/>
        <v/>
      </c>
      <c r="AO474" s="35">
        <f t="shared" si="139"/>
        <v>0</v>
      </c>
      <c r="AP474" s="26" t="str">
        <f t="shared" si="140"/>
        <v>X</v>
      </c>
      <c r="AQ474" s="28">
        <f t="shared" si="150"/>
        <v>1</v>
      </c>
      <c r="AR474" s="25" t="str">
        <f t="shared" si="141"/>
        <v/>
      </c>
      <c r="AS474" s="25" t="str">
        <f t="shared" si="142"/>
        <v/>
      </c>
      <c r="AT474" s="25" t="str">
        <f t="shared" si="143"/>
        <v/>
      </c>
      <c r="AU474" s="25" t="str">
        <f t="shared" si="144"/>
        <v/>
      </c>
      <c r="AV474" s="25">
        <f t="shared" si="145"/>
        <v>5</v>
      </c>
      <c r="AW474" s="65">
        <f t="shared" si="151"/>
        <v>0</v>
      </c>
      <c r="AX474" s="23"/>
      <c r="AY474" s="24">
        <f t="shared" ca="1" si="146"/>
        <v>-318</v>
      </c>
      <c r="AZ474" s="66">
        <f t="shared" ca="1" si="147"/>
        <v>0</v>
      </c>
      <c r="BA474" s="24" t="str">
        <f t="shared" ca="1" si="148"/>
        <v/>
      </c>
      <c r="BB474" s="87" t="str">
        <f t="shared" si="149"/>
        <v/>
      </c>
    </row>
    <row r="475" spans="1:54" ht="15" x14ac:dyDescent="0.2">
      <c r="A475" s="7">
        <v>474</v>
      </c>
      <c r="B475" s="149" t="s">
        <v>4176</v>
      </c>
      <c r="C475" s="149" t="s">
        <v>4917</v>
      </c>
      <c r="D475" s="149" t="s">
        <v>4918</v>
      </c>
      <c r="E475" s="149" t="s">
        <v>325</v>
      </c>
      <c r="F475" s="158">
        <v>45796</v>
      </c>
      <c r="G475" s="149" t="s">
        <v>5347</v>
      </c>
      <c r="H475" s="149" t="s">
        <v>4919</v>
      </c>
      <c r="I475" s="149" t="s">
        <v>218</v>
      </c>
      <c r="J475" s="158">
        <v>45787</v>
      </c>
      <c r="K475" s="158" t="s">
        <v>5347</v>
      </c>
      <c r="L475" s="149" t="s">
        <v>5347</v>
      </c>
      <c r="M475" s="158">
        <v>45797</v>
      </c>
      <c r="N475" s="159">
        <v>0</v>
      </c>
      <c r="O475" s="159">
        <v>0</v>
      </c>
      <c r="P475" s="149" t="s">
        <v>5347</v>
      </c>
      <c r="Q475" s="160">
        <v>1</v>
      </c>
      <c r="R475" s="160">
        <v>1</v>
      </c>
      <c r="S475" s="160">
        <v>1</v>
      </c>
      <c r="T475" s="160">
        <v>0</v>
      </c>
      <c r="U475" s="161">
        <v>0</v>
      </c>
      <c r="V475" s="161">
        <v>0</v>
      </c>
      <c r="W475" s="149" t="s">
        <v>19</v>
      </c>
      <c r="X475" s="149" t="s">
        <v>5348</v>
      </c>
      <c r="Y475" s="149" t="s">
        <v>5347</v>
      </c>
      <c r="Z475" s="149" t="s">
        <v>226</v>
      </c>
      <c r="AA475" s="149" t="s">
        <v>5347</v>
      </c>
      <c r="AB475" s="149" t="s">
        <v>4920</v>
      </c>
      <c r="AC475" s="149" t="s">
        <v>5347</v>
      </c>
      <c r="AD475" s="159">
        <v>0</v>
      </c>
      <c r="AE475" s="185">
        <v>0</v>
      </c>
      <c r="AG475" t="s">
        <v>2999</v>
      </c>
      <c r="AH475" s="46">
        <f t="shared" si="133"/>
        <v>10</v>
      </c>
      <c r="AI475" s="46" t="str">
        <f t="shared" si="134"/>
        <v>-</v>
      </c>
      <c r="AJ475" s="12"/>
      <c r="AK475" s="41" t="str">
        <f t="shared" si="135"/>
        <v>YES</v>
      </c>
      <c r="AL475" s="38">
        <f t="shared" si="136"/>
        <v>1</v>
      </c>
      <c r="AM475" s="26" t="str">
        <f t="shared" si="137"/>
        <v/>
      </c>
      <c r="AN475" s="89" t="str">
        <f t="shared" si="138"/>
        <v/>
      </c>
      <c r="AO475" s="35">
        <f t="shared" si="139"/>
        <v>0</v>
      </c>
      <c r="AP475" s="26" t="str">
        <f t="shared" si="140"/>
        <v>X</v>
      </c>
      <c r="AQ475" s="28">
        <f t="shared" si="150"/>
        <v>1</v>
      </c>
      <c r="AR475" s="25" t="str">
        <f t="shared" si="141"/>
        <v/>
      </c>
      <c r="AS475" s="25" t="str">
        <f t="shared" si="142"/>
        <v/>
      </c>
      <c r="AT475" s="25" t="str">
        <f t="shared" si="143"/>
        <v/>
      </c>
      <c r="AU475" s="25" t="str">
        <f t="shared" si="144"/>
        <v/>
      </c>
      <c r="AV475" s="25">
        <f t="shared" si="145"/>
        <v>5</v>
      </c>
      <c r="AW475" s="65">
        <f t="shared" si="151"/>
        <v>0</v>
      </c>
      <c r="AX475" s="23"/>
      <c r="AY475" s="24">
        <f t="shared" ca="1" si="146"/>
        <v>-338</v>
      </c>
      <c r="AZ475" s="66">
        <f t="shared" ca="1" si="147"/>
        <v>0</v>
      </c>
      <c r="BA475" s="24" t="str">
        <f t="shared" ca="1" si="148"/>
        <v/>
      </c>
      <c r="BB475" s="87" t="str">
        <f t="shared" si="149"/>
        <v/>
      </c>
    </row>
    <row r="476" spans="1:54" ht="15" x14ac:dyDescent="0.2">
      <c r="A476" s="7">
        <v>475</v>
      </c>
      <c r="B476" s="149" t="s">
        <v>4921</v>
      </c>
      <c r="C476" s="149" t="s">
        <v>4922</v>
      </c>
      <c r="D476" s="149" t="s">
        <v>4923</v>
      </c>
      <c r="E476" s="149" t="s">
        <v>325</v>
      </c>
      <c r="F476" s="158">
        <v>45797</v>
      </c>
      <c r="G476" s="149" t="s">
        <v>5347</v>
      </c>
      <c r="H476" s="149" t="s">
        <v>4924</v>
      </c>
      <c r="I476" s="149" t="s">
        <v>217</v>
      </c>
      <c r="J476" s="158">
        <v>45797</v>
      </c>
      <c r="K476" s="158" t="s">
        <v>5347</v>
      </c>
      <c r="L476" s="149" t="s">
        <v>5347</v>
      </c>
      <c r="M476" s="158">
        <v>45798</v>
      </c>
      <c r="N476" s="159">
        <v>0</v>
      </c>
      <c r="O476" s="159">
        <v>0</v>
      </c>
      <c r="P476" s="149" t="s">
        <v>5347</v>
      </c>
      <c r="Q476" s="160">
        <v>3</v>
      </c>
      <c r="R476" s="160">
        <v>3</v>
      </c>
      <c r="S476" s="160">
        <v>3</v>
      </c>
      <c r="T476" s="160">
        <v>0</v>
      </c>
      <c r="U476" s="161">
        <v>0</v>
      </c>
      <c r="V476" s="161">
        <v>0</v>
      </c>
      <c r="W476" s="149" t="s">
        <v>19</v>
      </c>
      <c r="X476" s="149" t="s">
        <v>5348</v>
      </c>
      <c r="Y476" s="149" t="s">
        <v>5347</v>
      </c>
      <c r="Z476" s="149" t="s">
        <v>386</v>
      </c>
      <c r="AA476" s="149" t="s">
        <v>5347</v>
      </c>
      <c r="AB476" s="149" t="s">
        <v>4925</v>
      </c>
      <c r="AC476" s="149" t="s">
        <v>5347</v>
      </c>
      <c r="AD476" s="159">
        <v>0</v>
      </c>
      <c r="AE476" s="185">
        <v>0</v>
      </c>
      <c r="AG476" t="s">
        <v>4839</v>
      </c>
      <c r="AH476" s="46">
        <f t="shared" si="133"/>
        <v>1</v>
      </c>
      <c r="AI476" s="46" t="str">
        <f t="shared" si="134"/>
        <v>-</v>
      </c>
      <c r="AJ476" s="12"/>
      <c r="AK476" s="41" t="str">
        <f t="shared" si="135"/>
        <v>YES</v>
      </c>
      <c r="AL476" s="38">
        <f t="shared" si="136"/>
        <v>3</v>
      </c>
      <c r="AM476" s="26" t="str">
        <f t="shared" si="137"/>
        <v/>
      </c>
      <c r="AN476" s="89" t="str">
        <f t="shared" si="138"/>
        <v/>
      </c>
      <c r="AO476" s="35">
        <f t="shared" si="139"/>
        <v>0</v>
      </c>
      <c r="AP476" s="26" t="str">
        <f t="shared" si="140"/>
        <v>X</v>
      </c>
      <c r="AQ476" s="28">
        <f t="shared" si="150"/>
        <v>1</v>
      </c>
      <c r="AR476" s="25" t="str">
        <f t="shared" si="141"/>
        <v/>
      </c>
      <c r="AS476" s="25" t="str">
        <f t="shared" si="142"/>
        <v/>
      </c>
      <c r="AT476" s="25" t="str">
        <f t="shared" si="143"/>
        <v/>
      </c>
      <c r="AU476" s="25" t="str">
        <f t="shared" si="144"/>
        <v/>
      </c>
      <c r="AV476" s="25">
        <f t="shared" si="145"/>
        <v>5</v>
      </c>
      <c r="AW476" s="65">
        <f t="shared" si="151"/>
        <v>0</v>
      </c>
      <c r="AX476" s="23"/>
      <c r="AY476" s="24">
        <f t="shared" ca="1" si="146"/>
        <v>-337</v>
      </c>
      <c r="AZ476" s="66">
        <f t="shared" ca="1" si="147"/>
        <v>0</v>
      </c>
      <c r="BA476" s="24" t="str">
        <f t="shared" ca="1" si="148"/>
        <v/>
      </c>
      <c r="BB476" s="87" t="str">
        <f t="shared" si="149"/>
        <v/>
      </c>
    </row>
    <row r="477" spans="1:54" ht="15" x14ac:dyDescent="0.2">
      <c r="A477" s="7">
        <v>476</v>
      </c>
      <c r="B477" s="149" t="s">
        <v>4926</v>
      </c>
      <c r="C477" s="149" t="s">
        <v>4927</v>
      </c>
      <c r="D477" s="149" t="s">
        <v>4923</v>
      </c>
      <c r="E477" s="149" t="s">
        <v>326</v>
      </c>
      <c r="F477" s="158">
        <v>45797</v>
      </c>
      <c r="G477" s="149" t="s">
        <v>5347</v>
      </c>
      <c r="H477" s="149" t="s">
        <v>4924</v>
      </c>
      <c r="I477" s="149" t="s">
        <v>212</v>
      </c>
      <c r="J477" s="158">
        <v>45797</v>
      </c>
      <c r="K477" s="158" t="s">
        <v>5347</v>
      </c>
      <c r="L477" s="149" t="s">
        <v>5347</v>
      </c>
      <c r="M477" s="158">
        <v>45798</v>
      </c>
      <c r="N477" s="159">
        <v>0</v>
      </c>
      <c r="O477" s="159">
        <v>0</v>
      </c>
      <c r="P477" s="149" t="s">
        <v>5347</v>
      </c>
      <c r="Q477" s="160">
        <v>1</v>
      </c>
      <c r="R477" s="160">
        <v>1</v>
      </c>
      <c r="S477" s="160">
        <v>1</v>
      </c>
      <c r="T477" s="160">
        <v>0</v>
      </c>
      <c r="U477" s="161">
        <v>0</v>
      </c>
      <c r="V477" s="161">
        <v>0</v>
      </c>
      <c r="W477" s="149" t="s">
        <v>19</v>
      </c>
      <c r="X477" s="149" t="s">
        <v>5348</v>
      </c>
      <c r="Y477" s="149" t="s">
        <v>5347</v>
      </c>
      <c r="Z477" s="149" t="s">
        <v>386</v>
      </c>
      <c r="AA477" s="149" t="s">
        <v>5347</v>
      </c>
      <c r="AB477" s="149" t="s">
        <v>4928</v>
      </c>
      <c r="AC477" s="149" t="s">
        <v>5347</v>
      </c>
      <c r="AD477" s="159">
        <v>0</v>
      </c>
      <c r="AE477" s="185">
        <v>0</v>
      </c>
      <c r="AG477" t="s">
        <v>4839</v>
      </c>
      <c r="AH477" s="46">
        <f t="shared" si="133"/>
        <v>1</v>
      </c>
      <c r="AI477" s="46" t="str">
        <f t="shared" si="134"/>
        <v>-</v>
      </c>
      <c r="AJ477" s="12"/>
      <c r="AK477" s="41" t="str">
        <f t="shared" si="135"/>
        <v>YES</v>
      </c>
      <c r="AL477" s="38">
        <f t="shared" si="136"/>
        <v>1</v>
      </c>
      <c r="AM477" s="26" t="str">
        <f t="shared" si="137"/>
        <v/>
      </c>
      <c r="AN477" s="89" t="str">
        <f t="shared" si="138"/>
        <v/>
      </c>
      <c r="AO477" s="35">
        <f t="shared" si="139"/>
        <v>0</v>
      </c>
      <c r="AP477" s="26" t="str">
        <f t="shared" si="140"/>
        <v>X</v>
      </c>
      <c r="AQ477" s="28">
        <f t="shared" si="150"/>
        <v>1</v>
      </c>
      <c r="AR477" s="25" t="str">
        <f t="shared" si="141"/>
        <v/>
      </c>
      <c r="AS477" s="25" t="str">
        <f t="shared" si="142"/>
        <v/>
      </c>
      <c r="AT477" s="25" t="str">
        <f t="shared" si="143"/>
        <v/>
      </c>
      <c r="AU477" s="25" t="str">
        <f t="shared" si="144"/>
        <v/>
      </c>
      <c r="AV477" s="25">
        <f t="shared" si="145"/>
        <v>5</v>
      </c>
      <c r="AW477" s="65">
        <f t="shared" si="151"/>
        <v>0</v>
      </c>
      <c r="AX477" s="23"/>
      <c r="AY477" s="24">
        <f t="shared" ca="1" si="146"/>
        <v>-337</v>
      </c>
      <c r="AZ477" s="66">
        <f t="shared" ca="1" si="147"/>
        <v>0</v>
      </c>
      <c r="BA477" s="24" t="str">
        <f t="shared" ca="1" si="148"/>
        <v/>
      </c>
      <c r="BB477" s="87" t="str">
        <f t="shared" si="149"/>
        <v/>
      </c>
    </row>
    <row r="478" spans="1:54" ht="15" x14ac:dyDescent="0.2">
      <c r="A478" s="7">
        <v>477</v>
      </c>
      <c r="B478" s="149" t="s">
        <v>4834</v>
      </c>
      <c r="C478" s="149" t="s">
        <v>4835</v>
      </c>
      <c r="D478" s="149" t="s">
        <v>4929</v>
      </c>
      <c r="E478" s="149" t="s">
        <v>325</v>
      </c>
      <c r="F478" s="158">
        <v>45797</v>
      </c>
      <c r="G478" s="149" t="s">
        <v>5347</v>
      </c>
      <c r="H478" s="149" t="s">
        <v>4930</v>
      </c>
      <c r="I478" s="149" t="s">
        <v>18</v>
      </c>
      <c r="J478" s="158">
        <v>45797</v>
      </c>
      <c r="K478" s="158" t="s">
        <v>5347</v>
      </c>
      <c r="L478" s="149" t="s">
        <v>5347</v>
      </c>
      <c r="M478" s="158">
        <v>45798</v>
      </c>
      <c r="N478" s="159">
        <v>0</v>
      </c>
      <c r="O478" s="159">
        <v>0</v>
      </c>
      <c r="P478" s="149" t="s">
        <v>5347</v>
      </c>
      <c r="Q478" s="160">
        <v>1</v>
      </c>
      <c r="R478" s="160">
        <v>1</v>
      </c>
      <c r="S478" s="160">
        <v>1</v>
      </c>
      <c r="T478" s="160">
        <v>0</v>
      </c>
      <c r="U478" s="161">
        <v>0</v>
      </c>
      <c r="V478" s="161">
        <v>0</v>
      </c>
      <c r="W478" s="149" t="s">
        <v>19</v>
      </c>
      <c r="X478" s="149" t="s">
        <v>5348</v>
      </c>
      <c r="Y478" s="149" t="s">
        <v>5347</v>
      </c>
      <c r="Z478" s="149" t="s">
        <v>386</v>
      </c>
      <c r="AA478" s="149" t="s">
        <v>5347</v>
      </c>
      <c r="AB478" s="149" t="s">
        <v>4931</v>
      </c>
      <c r="AC478" s="149" t="s">
        <v>5347</v>
      </c>
      <c r="AD478" s="159">
        <v>0</v>
      </c>
      <c r="AE478" s="185">
        <v>0</v>
      </c>
      <c r="AG478" t="s">
        <v>4839</v>
      </c>
      <c r="AH478" s="46">
        <f t="shared" si="133"/>
        <v>1</v>
      </c>
      <c r="AI478" s="46" t="str">
        <f t="shared" si="134"/>
        <v>-</v>
      </c>
      <c r="AJ478" s="12"/>
      <c r="AK478" s="41" t="str">
        <f t="shared" si="135"/>
        <v>YES</v>
      </c>
      <c r="AL478" s="38">
        <f t="shared" si="136"/>
        <v>1</v>
      </c>
      <c r="AM478" s="26" t="str">
        <f t="shared" si="137"/>
        <v/>
      </c>
      <c r="AN478" s="89" t="str">
        <f t="shared" si="138"/>
        <v/>
      </c>
      <c r="AO478" s="35">
        <f t="shared" si="139"/>
        <v>0</v>
      </c>
      <c r="AP478" s="26" t="str">
        <f t="shared" si="140"/>
        <v>X</v>
      </c>
      <c r="AQ478" s="28">
        <f t="shared" si="150"/>
        <v>1</v>
      </c>
      <c r="AR478" s="25" t="str">
        <f t="shared" si="141"/>
        <v/>
      </c>
      <c r="AS478" s="25" t="str">
        <f t="shared" si="142"/>
        <v/>
      </c>
      <c r="AT478" s="25" t="str">
        <f t="shared" si="143"/>
        <v/>
      </c>
      <c r="AU478" s="25" t="str">
        <f t="shared" si="144"/>
        <v/>
      </c>
      <c r="AV478" s="25">
        <f t="shared" si="145"/>
        <v>5</v>
      </c>
      <c r="AW478" s="65">
        <f t="shared" si="151"/>
        <v>0</v>
      </c>
      <c r="AX478" s="23"/>
      <c r="AY478" s="24">
        <f t="shared" ca="1" si="146"/>
        <v>-337</v>
      </c>
      <c r="AZ478" s="66">
        <f t="shared" ca="1" si="147"/>
        <v>0</v>
      </c>
      <c r="BA478" s="24" t="str">
        <f t="shared" ca="1" si="148"/>
        <v/>
      </c>
      <c r="BB478" s="87" t="str">
        <f t="shared" si="149"/>
        <v/>
      </c>
    </row>
    <row r="479" spans="1:54" ht="15" x14ac:dyDescent="0.2">
      <c r="A479" s="7">
        <v>478</v>
      </c>
      <c r="B479" s="162" t="s">
        <v>4028</v>
      </c>
      <c r="C479" s="162" t="s">
        <v>4029</v>
      </c>
      <c r="D479" s="162" t="s">
        <v>4932</v>
      </c>
      <c r="E479" s="162" t="s">
        <v>325</v>
      </c>
      <c r="F479" s="163">
        <v>45798</v>
      </c>
      <c r="G479" s="162" t="s">
        <v>5347</v>
      </c>
      <c r="H479" s="162" t="s">
        <v>4945</v>
      </c>
      <c r="I479" s="162" t="s">
        <v>15</v>
      </c>
      <c r="J479" s="163">
        <v>45804</v>
      </c>
      <c r="K479" s="163">
        <v>45804</v>
      </c>
      <c r="L479" s="162" t="s">
        <v>5347</v>
      </c>
      <c r="M479" s="163">
        <v>45818</v>
      </c>
      <c r="N479" s="164">
        <v>30</v>
      </c>
      <c r="O479" s="164">
        <v>8</v>
      </c>
      <c r="P479" s="162" t="s">
        <v>16</v>
      </c>
      <c r="Q479" s="165">
        <v>1</v>
      </c>
      <c r="R479" s="165">
        <v>1</v>
      </c>
      <c r="S479" s="165">
        <v>1</v>
      </c>
      <c r="T479" s="165">
        <v>0</v>
      </c>
      <c r="U479" s="166">
        <v>0</v>
      </c>
      <c r="V479" s="166">
        <v>0</v>
      </c>
      <c r="W479" s="162" t="s">
        <v>19</v>
      </c>
      <c r="X479" s="162" t="s">
        <v>5348</v>
      </c>
      <c r="Y479" s="162" t="s">
        <v>5347</v>
      </c>
      <c r="Z479" s="162" t="s">
        <v>619</v>
      </c>
      <c r="AA479" s="162" t="s">
        <v>748</v>
      </c>
      <c r="AB479" s="162" t="s">
        <v>4028</v>
      </c>
      <c r="AC479" s="162" t="s">
        <v>5347</v>
      </c>
      <c r="AD479" s="164">
        <v>0</v>
      </c>
      <c r="AE479" s="185">
        <v>0</v>
      </c>
      <c r="AG479" t="s">
        <v>2999</v>
      </c>
      <c r="AH479" s="46">
        <f t="shared" si="133"/>
        <v>14</v>
      </c>
      <c r="AI479" s="46" t="str">
        <f t="shared" si="134"/>
        <v>-</v>
      </c>
      <c r="AJ479" s="12"/>
      <c r="AK479" s="41" t="str">
        <f t="shared" si="135"/>
        <v>YES</v>
      </c>
      <c r="AL479" s="38">
        <f t="shared" si="136"/>
        <v>1</v>
      </c>
      <c r="AM479" s="26" t="str">
        <f t="shared" si="137"/>
        <v/>
      </c>
      <c r="AN479" s="89" t="str">
        <f t="shared" si="138"/>
        <v/>
      </c>
      <c r="AO479" s="35">
        <f t="shared" si="139"/>
        <v>0</v>
      </c>
      <c r="AP479" s="26" t="str">
        <f t="shared" si="140"/>
        <v>X</v>
      </c>
      <c r="AQ479" s="28">
        <f t="shared" si="150"/>
        <v>1</v>
      </c>
      <c r="AR479" s="25" t="str">
        <f t="shared" si="141"/>
        <v/>
      </c>
      <c r="AS479" s="25" t="str">
        <f t="shared" si="142"/>
        <v/>
      </c>
      <c r="AT479" s="25" t="str">
        <f t="shared" si="143"/>
        <v/>
      </c>
      <c r="AU479" s="25" t="str">
        <f t="shared" si="144"/>
        <v/>
      </c>
      <c r="AV479" s="25">
        <f t="shared" si="145"/>
        <v>5</v>
      </c>
      <c r="AW479" s="65">
        <f t="shared" si="151"/>
        <v>0</v>
      </c>
      <c r="AX479" s="23"/>
      <c r="AY479" s="24">
        <f t="shared" ca="1" si="146"/>
        <v>-317</v>
      </c>
      <c r="AZ479" s="66">
        <f t="shared" ca="1" si="147"/>
        <v>0</v>
      </c>
      <c r="BA479" s="24" t="str">
        <f t="shared" ca="1" si="148"/>
        <v/>
      </c>
      <c r="BB479" s="87" t="str">
        <f t="shared" si="149"/>
        <v/>
      </c>
    </row>
    <row r="480" spans="1:54" s="183" customFormat="1" ht="15" x14ac:dyDescent="0.2">
      <c r="A480" s="7">
        <v>479</v>
      </c>
      <c r="B480" s="162" t="s">
        <v>5347</v>
      </c>
      <c r="C480" s="162" t="s">
        <v>4877</v>
      </c>
      <c r="D480" s="162" t="s">
        <v>4946</v>
      </c>
      <c r="E480" s="162" t="s">
        <v>325</v>
      </c>
      <c r="F480" s="163">
        <v>45799</v>
      </c>
      <c r="G480" s="162" t="s">
        <v>5347</v>
      </c>
      <c r="H480" s="162" t="s">
        <v>4947</v>
      </c>
      <c r="I480" s="162" t="s">
        <v>15</v>
      </c>
      <c r="J480" s="163">
        <v>45803</v>
      </c>
      <c r="K480" s="163">
        <v>45803</v>
      </c>
      <c r="L480" s="162" t="s">
        <v>5347</v>
      </c>
      <c r="M480" s="163">
        <v>45822</v>
      </c>
      <c r="N480" s="164">
        <v>0</v>
      </c>
      <c r="O480" s="164">
        <v>0</v>
      </c>
      <c r="P480" s="162" t="s">
        <v>16</v>
      </c>
      <c r="Q480" s="166">
        <v>1</v>
      </c>
      <c r="R480" s="164">
        <v>1</v>
      </c>
      <c r="S480" s="164">
        <v>0</v>
      </c>
      <c r="T480" s="164">
        <v>0</v>
      </c>
      <c r="U480" s="166">
        <v>0</v>
      </c>
      <c r="V480" s="166">
        <v>0</v>
      </c>
      <c r="W480" s="162" t="s">
        <v>19</v>
      </c>
      <c r="X480" s="162" t="s">
        <v>5348</v>
      </c>
      <c r="Y480" s="162" t="s">
        <v>5347</v>
      </c>
      <c r="Z480" s="162" t="s">
        <v>2085</v>
      </c>
      <c r="AA480" s="162" t="s">
        <v>5347</v>
      </c>
      <c r="AB480" s="162" t="s">
        <v>5347</v>
      </c>
      <c r="AC480" s="162" t="s">
        <v>5347</v>
      </c>
      <c r="AD480" s="164">
        <v>0</v>
      </c>
      <c r="AE480" s="185">
        <v>0</v>
      </c>
      <c r="AG480" s="183" t="s">
        <v>960</v>
      </c>
      <c r="AH480" s="172">
        <f t="shared" si="133"/>
        <v>19</v>
      </c>
      <c r="AI480" s="172" t="str">
        <f t="shared" si="134"/>
        <v>-</v>
      </c>
      <c r="AJ480" s="173"/>
      <c r="AK480" s="174" t="str">
        <f t="shared" si="135"/>
        <v>YES</v>
      </c>
      <c r="AL480" s="175">
        <f t="shared" si="136"/>
        <v>0</v>
      </c>
      <c r="AM480" s="172" t="str">
        <f t="shared" si="137"/>
        <v/>
      </c>
      <c r="AN480" s="176" t="str">
        <f t="shared" si="138"/>
        <v/>
      </c>
      <c r="AO480" s="177">
        <f t="shared" si="139"/>
        <v>0</v>
      </c>
      <c r="AP480" s="172" t="str">
        <f t="shared" si="140"/>
        <v>X</v>
      </c>
      <c r="AQ480" s="178">
        <f t="shared" si="150"/>
        <v>1</v>
      </c>
      <c r="AR480" s="177" t="str">
        <f t="shared" si="141"/>
        <v/>
      </c>
      <c r="AS480" s="177" t="str">
        <f t="shared" si="142"/>
        <v/>
      </c>
      <c r="AT480" s="177" t="str">
        <f t="shared" si="143"/>
        <v/>
      </c>
      <c r="AU480" s="177" t="str">
        <f t="shared" si="144"/>
        <v/>
      </c>
      <c r="AV480" s="177">
        <f t="shared" si="145"/>
        <v>5</v>
      </c>
      <c r="AW480" s="178">
        <f t="shared" si="151"/>
        <v>0</v>
      </c>
      <c r="AX480" s="179"/>
      <c r="AY480" s="180">
        <f t="shared" ca="1" si="146"/>
        <v>-313</v>
      </c>
      <c r="AZ480" s="181">
        <f t="shared" ca="1" si="147"/>
        <v>0</v>
      </c>
      <c r="BA480" s="180" t="str">
        <f t="shared" ca="1" si="148"/>
        <v/>
      </c>
      <c r="BB480" s="182" t="str">
        <f t="shared" si="149"/>
        <v/>
      </c>
    </row>
    <row r="481" spans="1:54" ht="15" x14ac:dyDescent="0.2">
      <c r="A481" s="7">
        <v>480</v>
      </c>
      <c r="B481" s="162" t="s">
        <v>4187</v>
      </c>
      <c r="C481" s="162" t="s">
        <v>4153</v>
      </c>
      <c r="D481" s="162" t="s">
        <v>4948</v>
      </c>
      <c r="E481" s="162" t="s">
        <v>325</v>
      </c>
      <c r="F481" s="163">
        <v>45800</v>
      </c>
      <c r="G481" s="162" t="s">
        <v>5347</v>
      </c>
      <c r="H481" s="162" t="s">
        <v>4949</v>
      </c>
      <c r="I481" s="162" t="s">
        <v>56</v>
      </c>
      <c r="J481" s="163">
        <v>45800</v>
      </c>
      <c r="K481" s="163" t="s">
        <v>5347</v>
      </c>
      <c r="L481" s="162" t="s">
        <v>5347</v>
      </c>
      <c r="M481" s="163">
        <v>45801</v>
      </c>
      <c r="N481" s="164">
        <v>0</v>
      </c>
      <c r="O481" s="164">
        <v>0</v>
      </c>
      <c r="P481" s="162" t="s">
        <v>5347</v>
      </c>
      <c r="Q481" s="165">
        <v>1</v>
      </c>
      <c r="R481" s="165">
        <v>1</v>
      </c>
      <c r="S481" s="165">
        <v>1</v>
      </c>
      <c r="T481" s="165">
        <v>0</v>
      </c>
      <c r="U481" s="166">
        <v>0</v>
      </c>
      <c r="V481" s="166">
        <v>0</v>
      </c>
      <c r="W481" s="162" t="s">
        <v>19</v>
      </c>
      <c r="X481" s="162" t="s">
        <v>5348</v>
      </c>
      <c r="Y481" s="162" t="s">
        <v>5347</v>
      </c>
      <c r="Z481" s="162" t="s">
        <v>386</v>
      </c>
      <c r="AA481" s="162" t="s">
        <v>5347</v>
      </c>
      <c r="AB481" s="162" t="s">
        <v>4154</v>
      </c>
      <c r="AC481" s="162" t="s">
        <v>5347</v>
      </c>
      <c r="AD481" s="164">
        <v>0</v>
      </c>
      <c r="AE481" s="185">
        <v>0</v>
      </c>
      <c r="AG481" t="s">
        <v>1864</v>
      </c>
      <c r="AH481" s="46">
        <f t="shared" si="133"/>
        <v>1</v>
      </c>
      <c r="AI481" s="46" t="str">
        <f t="shared" si="134"/>
        <v>-</v>
      </c>
      <c r="AJ481" s="12"/>
      <c r="AK481" s="41" t="str">
        <f t="shared" si="135"/>
        <v>YES</v>
      </c>
      <c r="AL481" s="38">
        <f t="shared" si="136"/>
        <v>1</v>
      </c>
      <c r="AM481" s="26" t="str">
        <f t="shared" si="137"/>
        <v/>
      </c>
      <c r="AN481" s="89" t="str">
        <f t="shared" si="138"/>
        <v/>
      </c>
      <c r="AO481" s="35">
        <f t="shared" si="139"/>
        <v>0</v>
      </c>
      <c r="AP481" s="26" t="str">
        <f t="shared" si="140"/>
        <v>X</v>
      </c>
      <c r="AQ481" s="28">
        <f t="shared" si="150"/>
        <v>1</v>
      </c>
      <c r="AR481" s="25" t="str">
        <f t="shared" si="141"/>
        <v/>
      </c>
      <c r="AS481" s="25" t="str">
        <f t="shared" si="142"/>
        <v/>
      </c>
      <c r="AT481" s="25" t="str">
        <f t="shared" si="143"/>
        <v/>
      </c>
      <c r="AU481" s="25" t="str">
        <f t="shared" si="144"/>
        <v/>
      </c>
      <c r="AV481" s="25">
        <f t="shared" si="145"/>
        <v>5</v>
      </c>
      <c r="AW481" s="65">
        <f t="shared" si="151"/>
        <v>0</v>
      </c>
      <c r="AX481" s="23"/>
      <c r="AY481" s="24">
        <f t="shared" ca="1" si="146"/>
        <v>-334</v>
      </c>
      <c r="AZ481" s="66">
        <f t="shared" ca="1" si="147"/>
        <v>0</v>
      </c>
      <c r="BA481" s="24" t="str">
        <f t="shared" ca="1" si="148"/>
        <v/>
      </c>
      <c r="BB481" s="87" t="str">
        <f t="shared" si="149"/>
        <v/>
      </c>
    </row>
    <row r="482" spans="1:54" ht="15" x14ac:dyDescent="0.2">
      <c r="A482" s="7">
        <v>481</v>
      </c>
      <c r="B482" s="162" t="s">
        <v>4950</v>
      </c>
      <c r="C482" s="162" t="s">
        <v>4951</v>
      </c>
      <c r="D482" s="162" t="s">
        <v>4952</v>
      </c>
      <c r="E482" s="162" t="s">
        <v>325</v>
      </c>
      <c r="F482" s="163">
        <v>45804</v>
      </c>
      <c r="G482" s="162" t="s">
        <v>5347</v>
      </c>
      <c r="H482" s="162" t="s">
        <v>4953</v>
      </c>
      <c r="I482" s="162" t="s">
        <v>38</v>
      </c>
      <c r="J482" s="163">
        <v>45804</v>
      </c>
      <c r="K482" s="163" t="s">
        <v>5347</v>
      </c>
      <c r="L482" s="162" t="s">
        <v>5347</v>
      </c>
      <c r="M482" s="163">
        <v>45805</v>
      </c>
      <c r="N482" s="164">
        <v>0</v>
      </c>
      <c r="O482" s="164">
        <v>0</v>
      </c>
      <c r="P482" s="162" t="s">
        <v>5347</v>
      </c>
      <c r="Q482" s="165">
        <v>10</v>
      </c>
      <c r="R482" s="165">
        <v>10</v>
      </c>
      <c r="S482" s="165">
        <v>10</v>
      </c>
      <c r="T482" s="165">
        <v>0</v>
      </c>
      <c r="U482" s="166">
        <v>0</v>
      </c>
      <c r="V482" s="166">
        <v>0</v>
      </c>
      <c r="W482" s="162" t="s">
        <v>19</v>
      </c>
      <c r="X482" s="162" t="s">
        <v>5348</v>
      </c>
      <c r="Y482" s="162" t="s">
        <v>5347</v>
      </c>
      <c r="Z482" s="162" t="s">
        <v>386</v>
      </c>
      <c r="AA482" s="162" t="s">
        <v>5347</v>
      </c>
      <c r="AB482" s="162" t="s">
        <v>4954</v>
      </c>
      <c r="AC482" s="162" t="s">
        <v>5347</v>
      </c>
      <c r="AD482" s="164">
        <v>0</v>
      </c>
      <c r="AE482" s="185">
        <v>0</v>
      </c>
      <c r="AG482" t="s">
        <v>4839</v>
      </c>
      <c r="AH482" s="46">
        <f t="shared" si="133"/>
        <v>1</v>
      </c>
      <c r="AI482" s="46" t="str">
        <f t="shared" si="134"/>
        <v>-</v>
      </c>
      <c r="AJ482" s="12"/>
      <c r="AK482" s="41" t="str">
        <f t="shared" si="135"/>
        <v>YES</v>
      </c>
      <c r="AL482" s="38">
        <f t="shared" si="136"/>
        <v>10</v>
      </c>
      <c r="AM482" s="26" t="str">
        <f t="shared" si="137"/>
        <v/>
      </c>
      <c r="AN482" s="89" t="str">
        <f t="shared" si="138"/>
        <v/>
      </c>
      <c r="AO482" s="35">
        <f t="shared" si="139"/>
        <v>0</v>
      </c>
      <c r="AP482" s="26" t="str">
        <f t="shared" si="140"/>
        <v>X</v>
      </c>
      <c r="AQ482" s="28">
        <f t="shared" si="150"/>
        <v>1</v>
      </c>
      <c r="AR482" s="25" t="str">
        <f t="shared" si="141"/>
        <v/>
      </c>
      <c r="AS482" s="25" t="str">
        <f t="shared" si="142"/>
        <v/>
      </c>
      <c r="AT482" s="25" t="str">
        <f t="shared" si="143"/>
        <v/>
      </c>
      <c r="AU482" s="25" t="str">
        <f t="shared" si="144"/>
        <v/>
      </c>
      <c r="AV482" s="25">
        <f t="shared" si="145"/>
        <v>5</v>
      </c>
      <c r="AW482" s="65">
        <f t="shared" si="151"/>
        <v>0</v>
      </c>
      <c r="AX482" s="23"/>
      <c r="AY482" s="24">
        <f t="shared" ca="1" si="146"/>
        <v>-330</v>
      </c>
      <c r="AZ482" s="66">
        <f t="shared" ca="1" si="147"/>
        <v>0</v>
      </c>
      <c r="BA482" s="24" t="str">
        <f t="shared" ca="1" si="148"/>
        <v/>
      </c>
      <c r="BB482" s="87" t="str">
        <f t="shared" si="149"/>
        <v/>
      </c>
    </row>
    <row r="483" spans="1:54" ht="15" x14ac:dyDescent="0.2">
      <c r="A483" s="7">
        <v>482</v>
      </c>
      <c r="B483" s="162" t="s">
        <v>4028</v>
      </c>
      <c r="C483" s="162" t="s">
        <v>4029</v>
      </c>
      <c r="D483" s="162" t="s">
        <v>4955</v>
      </c>
      <c r="E483" s="162" t="s">
        <v>325</v>
      </c>
      <c r="F483" s="163">
        <v>45805</v>
      </c>
      <c r="G483" s="162" t="s">
        <v>5347</v>
      </c>
      <c r="H483" s="162" t="s">
        <v>4987</v>
      </c>
      <c r="I483" s="162" t="s">
        <v>15</v>
      </c>
      <c r="J483" s="163">
        <v>45810</v>
      </c>
      <c r="K483" s="163">
        <v>45810</v>
      </c>
      <c r="L483" s="162" t="s">
        <v>5347</v>
      </c>
      <c r="M483" s="163">
        <v>45824</v>
      </c>
      <c r="N483" s="164">
        <v>30</v>
      </c>
      <c r="O483" s="164">
        <v>8</v>
      </c>
      <c r="P483" s="162" t="s">
        <v>16</v>
      </c>
      <c r="Q483" s="165">
        <v>1</v>
      </c>
      <c r="R483" s="165">
        <v>1</v>
      </c>
      <c r="S483" s="165">
        <v>1</v>
      </c>
      <c r="T483" s="165">
        <v>0</v>
      </c>
      <c r="U483" s="166">
        <v>0</v>
      </c>
      <c r="V483" s="166">
        <v>0</v>
      </c>
      <c r="W483" s="162" t="s">
        <v>19</v>
      </c>
      <c r="X483" s="162" t="s">
        <v>5348</v>
      </c>
      <c r="Y483" s="162" t="s">
        <v>5347</v>
      </c>
      <c r="Z483" s="162" t="s">
        <v>619</v>
      </c>
      <c r="AA483" s="162" t="s">
        <v>748</v>
      </c>
      <c r="AB483" s="162" t="s">
        <v>4028</v>
      </c>
      <c r="AC483" s="162" t="s">
        <v>5347</v>
      </c>
      <c r="AD483" s="164">
        <v>0</v>
      </c>
      <c r="AE483" s="185">
        <v>0</v>
      </c>
      <c r="AG483" t="s">
        <v>2999</v>
      </c>
      <c r="AH483" s="46">
        <f t="shared" si="133"/>
        <v>14</v>
      </c>
      <c r="AI483" s="46" t="str">
        <f t="shared" si="134"/>
        <v>-</v>
      </c>
      <c r="AJ483" s="12"/>
      <c r="AK483" s="41" t="str">
        <f t="shared" si="135"/>
        <v>YES</v>
      </c>
      <c r="AL483" s="38">
        <f t="shared" si="136"/>
        <v>1</v>
      </c>
      <c r="AM483" s="26" t="str">
        <f t="shared" si="137"/>
        <v/>
      </c>
      <c r="AN483" s="89" t="str">
        <f t="shared" si="138"/>
        <v/>
      </c>
      <c r="AO483" s="35">
        <f t="shared" si="139"/>
        <v>0</v>
      </c>
      <c r="AP483" s="26" t="str">
        <f t="shared" si="140"/>
        <v>X</v>
      </c>
      <c r="AQ483" s="28">
        <f t="shared" si="150"/>
        <v>1</v>
      </c>
      <c r="AR483" s="25" t="str">
        <f t="shared" si="141"/>
        <v/>
      </c>
      <c r="AS483" s="25" t="str">
        <f t="shared" si="142"/>
        <v/>
      </c>
      <c r="AT483" s="25" t="str">
        <f t="shared" si="143"/>
        <v/>
      </c>
      <c r="AU483" s="25" t="str">
        <f t="shared" si="144"/>
        <v/>
      </c>
      <c r="AV483" s="25">
        <f t="shared" si="145"/>
        <v>5</v>
      </c>
      <c r="AW483" s="65">
        <f t="shared" si="151"/>
        <v>0</v>
      </c>
      <c r="AX483" s="23"/>
      <c r="AY483" s="24">
        <f t="shared" ca="1" si="146"/>
        <v>-311</v>
      </c>
      <c r="AZ483" s="66">
        <f t="shared" ca="1" si="147"/>
        <v>0</v>
      </c>
      <c r="BA483" s="24" t="str">
        <f t="shared" ca="1" si="148"/>
        <v/>
      </c>
      <c r="BB483" s="87" t="str">
        <f t="shared" si="149"/>
        <v/>
      </c>
    </row>
    <row r="484" spans="1:54" ht="15" x14ac:dyDescent="0.2">
      <c r="A484" s="7">
        <v>483</v>
      </c>
      <c r="B484" s="162" t="s">
        <v>4028</v>
      </c>
      <c r="C484" s="162" t="s">
        <v>4029</v>
      </c>
      <c r="D484" s="162" t="s">
        <v>4956</v>
      </c>
      <c r="E484" s="162" t="s">
        <v>325</v>
      </c>
      <c r="F484" s="163">
        <v>45805</v>
      </c>
      <c r="G484" s="162" t="s">
        <v>5347</v>
      </c>
      <c r="H484" s="162" t="s">
        <v>4988</v>
      </c>
      <c r="I484" s="162" t="s">
        <v>15</v>
      </c>
      <c r="J484" s="163">
        <v>45810</v>
      </c>
      <c r="K484" s="163">
        <v>45810</v>
      </c>
      <c r="L484" s="162" t="s">
        <v>5347</v>
      </c>
      <c r="M484" s="163">
        <v>45824</v>
      </c>
      <c r="N484" s="164">
        <v>30</v>
      </c>
      <c r="O484" s="164">
        <v>8</v>
      </c>
      <c r="P484" s="162" t="s">
        <v>16</v>
      </c>
      <c r="Q484" s="165">
        <v>1</v>
      </c>
      <c r="R484" s="165">
        <v>100</v>
      </c>
      <c r="S484" s="165">
        <v>100</v>
      </c>
      <c r="T484" s="165">
        <v>0</v>
      </c>
      <c r="U484" s="166">
        <v>0</v>
      </c>
      <c r="V484" s="166">
        <v>0</v>
      </c>
      <c r="W484" s="162" t="s">
        <v>19</v>
      </c>
      <c r="X484" s="162" t="s">
        <v>5348</v>
      </c>
      <c r="Y484" s="162" t="s">
        <v>5347</v>
      </c>
      <c r="Z484" s="162" t="s">
        <v>619</v>
      </c>
      <c r="AA484" s="162" t="s">
        <v>748</v>
      </c>
      <c r="AB484" s="162" t="s">
        <v>4028</v>
      </c>
      <c r="AC484" s="162" t="s">
        <v>5347</v>
      </c>
      <c r="AD484" s="164">
        <v>0</v>
      </c>
      <c r="AE484" s="185">
        <v>0</v>
      </c>
      <c r="AG484" t="s">
        <v>2999</v>
      </c>
      <c r="AH484" s="46">
        <f t="shared" si="133"/>
        <v>14</v>
      </c>
      <c r="AI484" s="46" t="str">
        <f t="shared" si="134"/>
        <v>-</v>
      </c>
      <c r="AJ484" s="12"/>
      <c r="AK484" s="41" t="str">
        <f t="shared" si="135"/>
        <v>YES</v>
      </c>
      <c r="AL484" s="38">
        <f t="shared" si="136"/>
        <v>100</v>
      </c>
      <c r="AM484" s="26" t="str">
        <f t="shared" si="137"/>
        <v/>
      </c>
      <c r="AN484" s="89" t="str">
        <f t="shared" si="138"/>
        <v/>
      </c>
      <c r="AO484" s="35">
        <f t="shared" si="139"/>
        <v>0</v>
      </c>
      <c r="AP484" s="26" t="str">
        <f t="shared" si="140"/>
        <v>X</v>
      </c>
      <c r="AQ484" s="28">
        <f t="shared" si="150"/>
        <v>1</v>
      </c>
      <c r="AR484" s="25" t="str">
        <f t="shared" si="141"/>
        <v/>
      </c>
      <c r="AS484" s="25" t="str">
        <f t="shared" si="142"/>
        <v/>
      </c>
      <c r="AT484" s="25" t="str">
        <f t="shared" si="143"/>
        <v/>
      </c>
      <c r="AU484" s="25" t="str">
        <f t="shared" si="144"/>
        <v/>
      </c>
      <c r="AV484" s="25">
        <f t="shared" si="145"/>
        <v>5</v>
      </c>
      <c r="AW484" s="65">
        <f t="shared" si="151"/>
        <v>0</v>
      </c>
      <c r="AX484" s="23"/>
      <c r="AY484" s="24">
        <f t="shared" ca="1" si="146"/>
        <v>-311</v>
      </c>
      <c r="AZ484" s="66">
        <f t="shared" ca="1" si="147"/>
        <v>0</v>
      </c>
      <c r="BA484" s="24" t="str">
        <f t="shared" ca="1" si="148"/>
        <v/>
      </c>
      <c r="BB484" s="87" t="str">
        <f t="shared" si="149"/>
        <v/>
      </c>
    </row>
    <row r="485" spans="1:54" ht="15" x14ac:dyDescent="0.2">
      <c r="A485" s="7">
        <v>484</v>
      </c>
      <c r="B485" s="162" t="s">
        <v>4957</v>
      </c>
      <c r="C485" s="162" t="s">
        <v>4958</v>
      </c>
      <c r="D485" s="162" t="s">
        <v>4959</v>
      </c>
      <c r="E485" s="162" t="s">
        <v>325</v>
      </c>
      <c r="F485" s="163">
        <v>45805</v>
      </c>
      <c r="G485" s="162" t="s">
        <v>5347</v>
      </c>
      <c r="H485" s="162" t="s">
        <v>4960</v>
      </c>
      <c r="I485" s="162" t="s">
        <v>224</v>
      </c>
      <c r="J485" s="163">
        <v>45805</v>
      </c>
      <c r="K485" s="163" t="s">
        <v>5347</v>
      </c>
      <c r="L485" s="162" t="s">
        <v>5347</v>
      </c>
      <c r="M485" s="163">
        <v>45806</v>
      </c>
      <c r="N485" s="164">
        <v>0</v>
      </c>
      <c r="O485" s="164">
        <v>0</v>
      </c>
      <c r="P485" s="162" t="s">
        <v>5347</v>
      </c>
      <c r="Q485" s="165">
        <v>2</v>
      </c>
      <c r="R485" s="165">
        <v>2</v>
      </c>
      <c r="S485" s="165">
        <v>2</v>
      </c>
      <c r="T485" s="165">
        <v>0</v>
      </c>
      <c r="U485" s="166">
        <v>0</v>
      </c>
      <c r="V485" s="166">
        <v>0</v>
      </c>
      <c r="W485" s="162" t="s">
        <v>19</v>
      </c>
      <c r="X485" s="162" t="s">
        <v>5348</v>
      </c>
      <c r="Y485" s="162" t="s">
        <v>5347</v>
      </c>
      <c r="Z485" s="162" t="s">
        <v>386</v>
      </c>
      <c r="AA485" s="162" t="s">
        <v>5347</v>
      </c>
      <c r="AB485" s="162" t="s">
        <v>4961</v>
      </c>
      <c r="AC485" s="162" t="s">
        <v>5347</v>
      </c>
      <c r="AD485" s="164">
        <v>0</v>
      </c>
      <c r="AE485" s="185">
        <v>0</v>
      </c>
      <c r="AG485" t="s">
        <v>4839</v>
      </c>
      <c r="AH485" s="46">
        <f t="shared" si="133"/>
        <v>1</v>
      </c>
      <c r="AI485" s="46" t="str">
        <f t="shared" si="134"/>
        <v>-</v>
      </c>
      <c r="AJ485" s="12"/>
      <c r="AK485" s="41" t="str">
        <f t="shared" si="135"/>
        <v>YES</v>
      </c>
      <c r="AL485" s="38">
        <f t="shared" si="136"/>
        <v>2</v>
      </c>
      <c r="AM485" s="26" t="str">
        <f t="shared" si="137"/>
        <v/>
      </c>
      <c r="AN485" s="89" t="str">
        <f t="shared" si="138"/>
        <v/>
      </c>
      <c r="AO485" s="35">
        <f t="shared" si="139"/>
        <v>0</v>
      </c>
      <c r="AP485" s="26" t="str">
        <f t="shared" si="140"/>
        <v>X</v>
      </c>
      <c r="AQ485" s="28">
        <f t="shared" si="150"/>
        <v>1</v>
      </c>
      <c r="AR485" s="25" t="str">
        <f t="shared" si="141"/>
        <v/>
      </c>
      <c r="AS485" s="25" t="str">
        <f t="shared" si="142"/>
        <v/>
      </c>
      <c r="AT485" s="25" t="str">
        <f t="shared" si="143"/>
        <v/>
      </c>
      <c r="AU485" s="25" t="str">
        <f t="shared" si="144"/>
        <v/>
      </c>
      <c r="AV485" s="25">
        <f t="shared" si="145"/>
        <v>5</v>
      </c>
      <c r="AW485" s="65">
        <f t="shared" si="151"/>
        <v>0</v>
      </c>
      <c r="AX485" s="23"/>
      <c r="AY485" s="24">
        <f t="shared" ca="1" si="146"/>
        <v>-329</v>
      </c>
      <c r="AZ485" s="66">
        <f t="shared" ca="1" si="147"/>
        <v>0</v>
      </c>
      <c r="BA485" s="24" t="str">
        <f t="shared" ca="1" si="148"/>
        <v/>
      </c>
      <c r="BB485" s="87" t="str">
        <f t="shared" si="149"/>
        <v/>
      </c>
    </row>
    <row r="486" spans="1:54" ht="15" x14ac:dyDescent="0.2">
      <c r="A486" s="7">
        <v>485</v>
      </c>
      <c r="B486" s="162" t="s">
        <v>3225</v>
      </c>
      <c r="C486" s="162" t="s">
        <v>3226</v>
      </c>
      <c r="D486" s="162" t="s">
        <v>4989</v>
      </c>
      <c r="E486" s="162" t="s">
        <v>325</v>
      </c>
      <c r="F486" s="163">
        <v>45806</v>
      </c>
      <c r="G486" s="162" t="s">
        <v>5347</v>
      </c>
      <c r="H486" s="162" t="s">
        <v>4990</v>
      </c>
      <c r="I486" s="162" t="s">
        <v>15</v>
      </c>
      <c r="J486" s="163">
        <v>45806</v>
      </c>
      <c r="K486" s="163">
        <v>45807</v>
      </c>
      <c r="L486" s="162" t="s">
        <v>5347</v>
      </c>
      <c r="M486" s="163">
        <v>45820</v>
      </c>
      <c r="N486" s="164">
        <v>30</v>
      </c>
      <c r="O486" s="164">
        <v>8</v>
      </c>
      <c r="P486" s="162" t="s">
        <v>16</v>
      </c>
      <c r="Q486" s="165">
        <v>1</v>
      </c>
      <c r="R486" s="165">
        <v>1</v>
      </c>
      <c r="S486" s="165">
        <v>1</v>
      </c>
      <c r="T486" s="165">
        <v>0</v>
      </c>
      <c r="U486" s="166">
        <v>0</v>
      </c>
      <c r="V486" s="166">
        <v>0</v>
      </c>
      <c r="W486" s="162" t="s">
        <v>19</v>
      </c>
      <c r="X486" s="162" t="s">
        <v>5348</v>
      </c>
      <c r="Y486" s="162" t="s">
        <v>5347</v>
      </c>
      <c r="Z486" s="162" t="s">
        <v>3993</v>
      </c>
      <c r="AA486" s="162" t="s">
        <v>748</v>
      </c>
      <c r="AB486" s="162" t="s">
        <v>3225</v>
      </c>
      <c r="AC486" s="162" t="s">
        <v>5347</v>
      </c>
      <c r="AD486" s="164">
        <v>0</v>
      </c>
      <c r="AE486" s="185">
        <v>0</v>
      </c>
      <c r="AG486" t="s">
        <v>2999</v>
      </c>
      <c r="AH486" s="46">
        <f t="shared" si="133"/>
        <v>14</v>
      </c>
      <c r="AI486" s="46" t="str">
        <f t="shared" si="134"/>
        <v>-</v>
      </c>
      <c r="AJ486" s="12"/>
      <c r="AK486" s="41" t="str">
        <f t="shared" si="135"/>
        <v>YES</v>
      </c>
      <c r="AL486" s="38">
        <f t="shared" si="136"/>
        <v>1</v>
      </c>
      <c r="AM486" s="26" t="str">
        <f t="shared" si="137"/>
        <v/>
      </c>
      <c r="AN486" s="89" t="str">
        <f t="shared" si="138"/>
        <v/>
      </c>
      <c r="AO486" s="35">
        <f t="shared" si="139"/>
        <v>0</v>
      </c>
      <c r="AP486" s="26" t="str">
        <f t="shared" si="140"/>
        <v>X</v>
      </c>
      <c r="AQ486" s="28">
        <f t="shared" si="150"/>
        <v>1</v>
      </c>
      <c r="AR486" s="25" t="str">
        <f t="shared" si="141"/>
        <v/>
      </c>
      <c r="AS486" s="25" t="str">
        <f t="shared" si="142"/>
        <v/>
      </c>
      <c r="AT486" s="25" t="str">
        <f t="shared" si="143"/>
        <v/>
      </c>
      <c r="AU486" s="25" t="str">
        <f t="shared" si="144"/>
        <v/>
      </c>
      <c r="AV486" s="25">
        <f t="shared" si="145"/>
        <v>5</v>
      </c>
      <c r="AW486" s="65">
        <f t="shared" si="151"/>
        <v>0</v>
      </c>
      <c r="AX486" s="23"/>
      <c r="AY486" s="24">
        <f t="shared" ca="1" si="146"/>
        <v>-315</v>
      </c>
      <c r="AZ486" s="66">
        <f t="shared" ca="1" si="147"/>
        <v>0</v>
      </c>
      <c r="BA486" s="24" t="str">
        <f t="shared" ca="1" si="148"/>
        <v/>
      </c>
      <c r="BB486" s="87" t="str">
        <f t="shared" si="149"/>
        <v/>
      </c>
    </row>
    <row r="487" spans="1:54" ht="15" x14ac:dyDescent="0.2">
      <c r="A487" s="7">
        <v>486</v>
      </c>
      <c r="B487" s="162" t="s">
        <v>3225</v>
      </c>
      <c r="C487" s="162" t="s">
        <v>3226</v>
      </c>
      <c r="D487" s="162" t="s">
        <v>4989</v>
      </c>
      <c r="E487" s="162" t="s">
        <v>326</v>
      </c>
      <c r="F487" s="163">
        <v>45806</v>
      </c>
      <c r="G487" s="162" t="s">
        <v>5347</v>
      </c>
      <c r="H487" s="162" t="s">
        <v>4990</v>
      </c>
      <c r="I487" s="162" t="s">
        <v>17</v>
      </c>
      <c r="J487" s="163">
        <v>45806</v>
      </c>
      <c r="K487" s="163">
        <v>45807</v>
      </c>
      <c r="L487" s="162" t="s">
        <v>5347</v>
      </c>
      <c r="M487" s="163">
        <v>45820</v>
      </c>
      <c r="N487" s="164">
        <v>30</v>
      </c>
      <c r="O487" s="164">
        <v>8</v>
      </c>
      <c r="P487" s="162" t="s">
        <v>16</v>
      </c>
      <c r="Q487" s="165">
        <v>1</v>
      </c>
      <c r="R487" s="165">
        <v>1</v>
      </c>
      <c r="S487" s="165">
        <v>1</v>
      </c>
      <c r="T487" s="165">
        <v>0</v>
      </c>
      <c r="U487" s="166">
        <v>0</v>
      </c>
      <c r="V487" s="166">
        <v>0</v>
      </c>
      <c r="W487" s="162" t="s">
        <v>19</v>
      </c>
      <c r="X487" s="162" t="s">
        <v>5348</v>
      </c>
      <c r="Y487" s="162" t="s">
        <v>5347</v>
      </c>
      <c r="Z487" s="162" t="s">
        <v>3993</v>
      </c>
      <c r="AA487" s="162" t="s">
        <v>748</v>
      </c>
      <c r="AB487" s="162" t="s">
        <v>3225</v>
      </c>
      <c r="AC487" s="162" t="s">
        <v>5347</v>
      </c>
      <c r="AD487" s="164">
        <v>0</v>
      </c>
      <c r="AE487" s="185">
        <v>0</v>
      </c>
      <c r="AG487" t="s">
        <v>2999</v>
      </c>
      <c r="AH487" s="46">
        <f t="shared" si="133"/>
        <v>14</v>
      </c>
      <c r="AI487" s="46" t="str">
        <f t="shared" si="134"/>
        <v>-</v>
      </c>
      <c r="AJ487" s="12"/>
      <c r="AK487" s="41" t="str">
        <f t="shared" si="135"/>
        <v>YES</v>
      </c>
      <c r="AL487" s="38">
        <f t="shared" si="136"/>
        <v>1</v>
      </c>
      <c r="AM487" s="26" t="str">
        <f t="shared" si="137"/>
        <v/>
      </c>
      <c r="AN487" s="89" t="str">
        <f t="shared" si="138"/>
        <v/>
      </c>
      <c r="AO487" s="35">
        <f t="shared" si="139"/>
        <v>0</v>
      </c>
      <c r="AP487" s="26" t="str">
        <f t="shared" si="140"/>
        <v>X</v>
      </c>
      <c r="AQ487" s="28">
        <f t="shared" si="150"/>
        <v>1</v>
      </c>
      <c r="AR487" s="25" t="str">
        <f t="shared" si="141"/>
        <v/>
      </c>
      <c r="AS487" s="25" t="str">
        <f t="shared" si="142"/>
        <v/>
      </c>
      <c r="AT487" s="25" t="str">
        <f t="shared" si="143"/>
        <v/>
      </c>
      <c r="AU487" s="25" t="str">
        <f t="shared" si="144"/>
        <v/>
      </c>
      <c r="AV487" s="25">
        <f t="shared" si="145"/>
        <v>5</v>
      </c>
      <c r="AW487" s="65">
        <f t="shared" si="151"/>
        <v>0</v>
      </c>
      <c r="AX487" s="23"/>
      <c r="AY487" s="24">
        <f t="shared" ca="1" si="146"/>
        <v>-315</v>
      </c>
      <c r="AZ487" s="66">
        <f t="shared" ca="1" si="147"/>
        <v>0</v>
      </c>
      <c r="BA487" s="24" t="str">
        <f t="shared" ca="1" si="148"/>
        <v/>
      </c>
      <c r="BB487" s="87" t="str">
        <f t="shared" si="149"/>
        <v/>
      </c>
    </row>
    <row r="488" spans="1:54" ht="15" x14ac:dyDescent="0.2">
      <c r="A488" s="7">
        <v>487</v>
      </c>
      <c r="B488" s="162" t="s">
        <v>3225</v>
      </c>
      <c r="C488" s="162" t="s">
        <v>3226</v>
      </c>
      <c r="D488" s="162" t="s">
        <v>4991</v>
      </c>
      <c r="E488" s="162" t="s">
        <v>325</v>
      </c>
      <c r="F488" s="163">
        <v>45806</v>
      </c>
      <c r="G488" s="162" t="s">
        <v>5347</v>
      </c>
      <c r="H488" s="162" t="s">
        <v>4992</v>
      </c>
      <c r="I488" s="162" t="s">
        <v>17</v>
      </c>
      <c r="J488" s="163">
        <v>45810</v>
      </c>
      <c r="K488" s="163">
        <v>45810</v>
      </c>
      <c r="L488" s="162" t="s">
        <v>5347</v>
      </c>
      <c r="M488" s="163">
        <v>45824</v>
      </c>
      <c r="N488" s="164">
        <v>30</v>
      </c>
      <c r="O488" s="164">
        <v>8</v>
      </c>
      <c r="P488" s="162" t="s">
        <v>16</v>
      </c>
      <c r="Q488" s="165">
        <v>1</v>
      </c>
      <c r="R488" s="165">
        <v>1</v>
      </c>
      <c r="S488" s="165">
        <v>1</v>
      </c>
      <c r="T488" s="165">
        <v>0</v>
      </c>
      <c r="U488" s="166">
        <v>0</v>
      </c>
      <c r="V488" s="166">
        <v>0</v>
      </c>
      <c r="W488" s="162" t="s">
        <v>19</v>
      </c>
      <c r="X488" s="162" t="s">
        <v>5348</v>
      </c>
      <c r="Y488" s="162" t="s">
        <v>5347</v>
      </c>
      <c r="Z488" s="162" t="s">
        <v>3779</v>
      </c>
      <c r="AA488" s="162" t="s">
        <v>748</v>
      </c>
      <c r="AB488" s="162" t="s">
        <v>3225</v>
      </c>
      <c r="AC488" s="162" t="s">
        <v>5347</v>
      </c>
      <c r="AD488" s="164">
        <v>0</v>
      </c>
      <c r="AE488" s="185">
        <v>0</v>
      </c>
      <c r="AG488" t="s">
        <v>2999</v>
      </c>
      <c r="AH488" s="46">
        <f t="shared" si="133"/>
        <v>14</v>
      </c>
      <c r="AI488" s="46" t="str">
        <f t="shared" si="134"/>
        <v>-</v>
      </c>
      <c r="AJ488" s="12"/>
      <c r="AK488" s="41" t="str">
        <f t="shared" si="135"/>
        <v>YES</v>
      </c>
      <c r="AL488" s="38">
        <f t="shared" si="136"/>
        <v>1</v>
      </c>
      <c r="AM488" s="26" t="str">
        <f t="shared" si="137"/>
        <v/>
      </c>
      <c r="AN488" s="89" t="str">
        <f t="shared" si="138"/>
        <v/>
      </c>
      <c r="AO488" s="35">
        <f t="shared" si="139"/>
        <v>0</v>
      </c>
      <c r="AP488" s="26" t="str">
        <f t="shared" si="140"/>
        <v>X</v>
      </c>
      <c r="AQ488" s="28">
        <f t="shared" si="150"/>
        <v>1</v>
      </c>
      <c r="AR488" s="25" t="str">
        <f t="shared" si="141"/>
        <v/>
      </c>
      <c r="AS488" s="25" t="str">
        <f t="shared" si="142"/>
        <v/>
      </c>
      <c r="AT488" s="25" t="str">
        <f t="shared" si="143"/>
        <v/>
      </c>
      <c r="AU488" s="25" t="str">
        <f t="shared" si="144"/>
        <v/>
      </c>
      <c r="AV488" s="25">
        <f t="shared" si="145"/>
        <v>5</v>
      </c>
      <c r="AW488" s="65">
        <f t="shared" si="151"/>
        <v>0</v>
      </c>
      <c r="AX488" s="23"/>
      <c r="AY488" s="24">
        <f t="shared" ca="1" si="146"/>
        <v>-311</v>
      </c>
      <c r="AZ488" s="66">
        <f t="shared" ca="1" si="147"/>
        <v>0</v>
      </c>
      <c r="BA488" s="24" t="str">
        <f t="shared" ca="1" si="148"/>
        <v/>
      </c>
      <c r="BB488" s="87" t="str">
        <f t="shared" si="149"/>
        <v/>
      </c>
    </row>
    <row r="489" spans="1:54" s="183" customFormat="1" ht="15" x14ac:dyDescent="0.2">
      <c r="A489" s="7">
        <v>488</v>
      </c>
      <c r="B489" s="162" t="s">
        <v>5347</v>
      </c>
      <c r="C489" s="162" t="s">
        <v>4877</v>
      </c>
      <c r="D489" s="162" t="s">
        <v>4993</v>
      </c>
      <c r="E489" s="162" t="s">
        <v>325</v>
      </c>
      <c r="F489" s="163">
        <v>45810</v>
      </c>
      <c r="G489" s="162" t="s">
        <v>5347</v>
      </c>
      <c r="H489" s="162" t="s">
        <v>4994</v>
      </c>
      <c r="I489" s="162" t="s">
        <v>18</v>
      </c>
      <c r="J489" s="163">
        <v>45811</v>
      </c>
      <c r="K489" s="163">
        <v>45813</v>
      </c>
      <c r="L489" s="162" t="s">
        <v>5347</v>
      </c>
      <c r="M489" s="163">
        <v>45894</v>
      </c>
      <c r="N489" s="164">
        <v>0</v>
      </c>
      <c r="O489" s="164">
        <v>0</v>
      </c>
      <c r="P489" s="162" t="s">
        <v>16</v>
      </c>
      <c r="Q489" s="166">
        <v>1</v>
      </c>
      <c r="R489" s="164">
        <v>1</v>
      </c>
      <c r="S489" s="164">
        <v>0</v>
      </c>
      <c r="T489" s="164">
        <v>0</v>
      </c>
      <c r="U489" s="166">
        <v>0</v>
      </c>
      <c r="V489" s="166">
        <v>0</v>
      </c>
      <c r="W489" s="162" t="s">
        <v>19</v>
      </c>
      <c r="X489" s="162" t="s">
        <v>5348</v>
      </c>
      <c r="Y489" s="162" t="s">
        <v>5347</v>
      </c>
      <c r="Z489" s="162" t="s">
        <v>2085</v>
      </c>
      <c r="AA489" s="162" t="s">
        <v>5347</v>
      </c>
      <c r="AB489" s="162" t="s">
        <v>5347</v>
      </c>
      <c r="AC489" s="162" t="s">
        <v>5347</v>
      </c>
      <c r="AD489" s="164">
        <v>1</v>
      </c>
      <c r="AE489" s="185">
        <v>1</v>
      </c>
      <c r="AG489" s="183" t="s">
        <v>960</v>
      </c>
      <c r="AH489" s="172">
        <f t="shared" si="133"/>
        <v>83</v>
      </c>
      <c r="AI489" s="172" t="str">
        <f t="shared" si="134"/>
        <v>-</v>
      </c>
      <c r="AJ489" s="173"/>
      <c r="AK489" s="174" t="str">
        <f t="shared" si="135"/>
        <v>YES</v>
      </c>
      <c r="AL489" s="175">
        <f t="shared" si="136"/>
        <v>0</v>
      </c>
      <c r="AM489" s="172" t="str">
        <f t="shared" si="137"/>
        <v/>
      </c>
      <c r="AN489" s="176" t="str">
        <f t="shared" si="138"/>
        <v/>
      </c>
      <c r="AO489" s="177">
        <f t="shared" si="139"/>
        <v>0</v>
      </c>
      <c r="AP489" s="172" t="str">
        <f t="shared" si="140"/>
        <v>X</v>
      </c>
      <c r="AQ489" s="178">
        <f t="shared" si="150"/>
        <v>1</v>
      </c>
      <c r="AR489" s="177" t="str">
        <f t="shared" si="141"/>
        <v/>
      </c>
      <c r="AS489" s="177" t="str">
        <f t="shared" si="142"/>
        <v/>
      </c>
      <c r="AT489" s="177" t="str">
        <f t="shared" si="143"/>
        <v/>
      </c>
      <c r="AU489" s="177" t="str">
        <f t="shared" si="144"/>
        <v/>
      </c>
      <c r="AV489" s="177">
        <f t="shared" si="145"/>
        <v>6</v>
      </c>
      <c r="AW489" s="178">
        <f t="shared" si="151"/>
        <v>0</v>
      </c>
      <c r="AX489" s="179"/>
      <c r="AY489" s="180">
        <f t="shared" ca="1" si="146"/>
        <v>-241</v>
      </c>
      <c r="AZ489" s="181">
        <f t="shared" ca="1" si="147"/>
        <v>0</v>
      </c>
      <c r="BA489" s="180" t="str">
        <f t="shared" ca="1" si="148"/>
        <v/>
      </c>
      <c r="BB489" s="182" t="str">
        <f t="shared" si="149"/>
        <v/>
      </c>
    </row>
    <row r="490" spans="1:54" ht="15" x14ac:dyDescent="0.2">
      <c r="A490" s="7">
        <v>489</v>
      </c>
      <c r="B490" s="162" t="s">
        <v>4028</v>
      </c>
      <c r="C490" s="162" t="s">
        <v>4029</v>
      </c>
      <c r="D490" s="162" t="s">
        <v>4995</v>
      </c>
      <c r="E490" s="162" t="s">
        <v>325</v>
      </c>
      <c r="F490" s="163">
        <v>45811</v>
      </c>
      <c r="G490" s="162" t="s">
        <v>5347</v>
      </c>
      <c r="H490" s="162" t="s">
        <v>5022</v>
      </c>
      <c r="I490" s="162" t="s">
        <v>15</v>
      </c>
      <c r="J490" s="163">
        <v>45813</v>
      </c>
      <c r="K490" s="163">
        <v>45813</v>
      </c>
      <c r="L490" s="162" t="s">
        <v>5347</v>
      </c>
      <c r="M490" s="163">
        <v>45827</v>
      </c>
      <c r="N490" s="164">
        <v>30</v>
      </c>
      <c r="O490" s="164">
        <v>8</v>
      </c>
      <c r="P490" s="162" t="s">
        <v>16</v>
      </c>
      <c r="Q490" s="165">
        <v>1</v>
      </c>
      <c r="R490" s="165">
        <v>110</v>
      </c>
      <c r="S490" s="165">
        <v>110</v>
      </c>
      <c r="T490" s="165">
        <v>0</v>
      </c>
      <c r="U490" s="166">
        <v>0</v>
      </c>
      <c r="V490" s="166">
        <v>0</v>
      </c>
      <c r="W490" s="162" t="s">
        <v>19</v>
      </c>
      <c r="X490" s="162" t="s">
        <v>5348</v>
      </c>
      <c r="Y490" s="162" t="s">
        <v>5347</v>
      </c>
      <c r="Z490" s="162" t="s">
        <v>619</v>
      </c>
      <c r="AA490" s="162" t="s">
        <v>748</v>
      </c>
      <c r="AB490" s="162" t="s">
        <v>4028</v>
      </c>
      <c r="AC490" s="162" t="s">
        <v>5347</v>
      </c>
      <c r="AD490" s="164">
        <v>0</v>
      </c>
      <c r="AE490" s="185">
        <v>0</v>
      </c>
      <c r="AG490" t="s">
        <v>2999</v>
      </c>
      <c r="AH490" s="46">
        <f t="shared" si="133"/>
        <v>14</v>
      </c>
      <c r="AI490" s="46" t="str">
        <f t="shared" si="134"/>
        <v>-</v>
      </c>
      <c r="AJ490" s="12"/>
      <c r="AK490" s="41" t="str">
        <f t="shared" si="135"/>
        <v>YES</v>
      </c>
      <c r="AL490" s="38">
        <f t="shared" si="136"/>
        <v>110</v>
      </c>
      <c r="AM490" s="26" t="str">
        <f t="shared" si="137"/>
        <v/>
      </c>
      <c r="AN490" s="89" t="str">
        <f t="shared" si="138"/>
        <v/>
      </c>
      <c r="AO490" s="35">
        <f t="shared" si="139"/>
        <v>0</v>
      </c>
      <c r="AP490" s="26" t="str">
        <f t="shared" si="140"/>
        <v>X</v>
      </c>
      <c r="AQ490" s="28">
        <f t="shared" si="150"/>
        <v>1</v>
      </c>
      <c r="AR490" s="25" t="str">
        <f t="shared" si="141"/>
        <v/>
      </c>
      <c r="AS490" s="25" t="str">
        <f t="shared" si="142"/>
        <v/>
      </c>
      <c r="AT490" s="25" t="str">
        <f t="shared" si="143"/>
        <v/>
      </c>
      <c r="AU490" s="25" t="str">
        <f t="shared" si="144"/>
        <v/>
      </c>
      <c r="AV490" s="25">
        <f t="shared" si="145"/>
        <v>6</v>
      </c>
      <c r="AW490" s="65">
        <f t="shared" si="151"/>
        <v>0</v>
      </c>
      <c r="AX490" s="23"/>
      <c r="AY490" s="24">
        <f t="shared" ca="1" si="146"/>
        <v>-308</v>
      </c>
      <c r="AZ490" s="66">
        <f t="shared" ca="1" si="147"/>
        <v>0</v>
      </c>
      <c r="BA490" s="24" t="str">
        <f t="shared" ca="1" si="148"/>
        <v/>
      </c>
      <c r="BB490" s="87" t="str">
        <f t="shared" si="149"/>
        <v/>
      </c>
    </row>
    <row r="491" spans="1:54" ht="15" x14ac:dyDescent="0.2">
      <c r="A491" s="7">
        <v>490</v>
      </c>
      <c r="B491" s="162" t="s">
        <v>4028</v>
      </c>
      <c r="C491" s="162" t="s">
        <v>4029</v>
      </c>
      <c r="D491" s="162" t="s">
        <v>4995</v>
      </c>
      <c r="E491" s="162" t="s">
        <v>326</v>
      </c>
      <c r="F491" s="163">
        <v>45811</v>
      </c>
      <c r="G491" s="162" t="s">
        <v>5347</v>
      </c>
      <c r="H491" s="162" t="s">
        <v>5022</v>
      </c>
      <c r="I491" s="162" t="s">
        <v>17</v>
      </c>
      <c r="J491" s="163">
        <v>45813</v>
      </c>
      <c r="K491" s="163">
        <v>45813</v>
      </c>
      <c r="L491" s="162" t="s">
        <v>5347</v>
      </c>
      <c r="M491" s="163">
        <v>45827</v>
      </c>
      <c r="N491" s="164">
        <v>30</v>
      </c>
      <c r="O491" s="164">
        <v>8</v>
      </c>
      <c r="P491" s="162" t="s">
        <v>16</v>
      </c>
      <c r="Q491" s="165">
        <v>1</v>
      </c>
      <c r="R491" s="165">
        <v>50</v>
      </c>
      <c r="S491" s="165">
        <v>50</v>
      </c>
      <c r="T491" s="165">
        <v>0</v>
      </c>
      <c r="U491" s="166">
        <v>0</v>
      </c>
      <c r="V491" s="166">
        <v>0</v>
      </c>
      <c r="W491" s="162" t="s">
        <v>19</v>
      </c>
      <c r="X491" s="162" t="s">
        <v>5348</v>
      </c>
      <c r="Y491" s="162" t="s">
        <v>5347</v>
      </c>
      <c r="Z491" s="162" t="s">
        <v>619</v>
      </c>
      <c r="AA491" s="162" t="s">
        <v>748</v>
      </c>
      <c r="AB491" s="162" t="s">
        <v>4028</v>
      </c>
      <c r="AC491" s="162" t="s">
        <v>5347</v>
      </c>
      <c r="AD491" s="164">
        <v>0</v>
      </c>
      <c r="AE491" s="185">
        <v>0</v>
      </c>
      <c r="AG491" t="s">
        <v>2999</v>
      </c>
      <c r="AH491" s="46">
        <f t="shared" si="133"/>
        <v>14</v>
      </c>
      <c r="AI491" s="46" t="str">
        <f t="shared" si="134"/>
        <v>-</v>
      </c>
      <c r="AJ491" s="12"/>
      <c r="AK491" s="41" t="str">
        <f t="shared" si="135"/>
        <v>YES</v>
      </c>
      <c r="AL491" s="38">
        <f t="shared" si="136"/>
        <v>50</v>
      </c>
      <c r="AM491" s="26" t="str">
        <f t="shared" si="137"/>
        <v/>
      </c>
      <c r="AN491" s="89" t="str">
        <f t="shared" si="138"/>
        <v/>
      </c>
      <c r="AO491" s="35">
        <f t="shared" si="139"/>
        <v>0</v>
      </c>
      <c r="AP491" s="26" t="str">
        <f t="shared" si="140"/>
        <v>X</v>
      </c>
      <c r="AQ491" s="28">
        <f t="shared" si="150"/>
        <v>1</v>
      </c>
      <c r="AR491" s="25" t="str">
        <f t="shared" si="141"/>
        <v/>
      </c>
      <c r="AS491" s="25" t="str">
        <f t="shared" si="142"/>
        <v/>
      </c>
      <c r="AT491" s="25" t="str">
        <f t="shared" si="143"/>
        <v/>
      </c>
      <c r="AU491" s="25" t="str">
        <f t="shared" si="144"/>
        <v/>
      </c>
      <c r="AV491" s="25">
        <f t="shared" si="145"/>
        <v>6</v>
      </c>
      <c r="AW491" s="65">
        <f t="shared" si="151"/>
        <v>0</v>
      </c>
      <c r="AX491" s="23"/>
      <c r="AY491" s="24">
        <f t="shared" ca="1" si="146"/>
        <v>-308</v>
      </c>
      <c r="AZ491" s="66">
        <f t="shared" ca="1" si="147"/>
        <v>0</v>
      </c>
      <c r="BA491" s="24" t="str">
        <f t="shared" ca="1" si="148"/>
        <v/>
      </c>
      <c r="BB491" s="87" t="str">
        <f t="shared" si="149"/>
        <v/>
      </c>
    </row>
    <row r="492" spans="1:54" ht="15" x14ac:dyDescent="0.2">
      <c r="A492" s="7">
        <v>491</v>
      </c>
      <c r="B492" s="162" t="s">
        <v>4028</v>
      </c>
      <c r="C492" s="162" t="s">
        <v>4029</v>
      </c>
      <c r="D492" s="162" t="s">
        <v>4995</v>
      </c>
      <c r="E492" s="162" t="s">
        <v>329</v>
      </c>
      <c r="F492" s="163">
        <v>45811</v>
      </c>
      <c r="G492" s="162" t="s">
        <v>5347</v>
      </c>
      <c r="H492" s="162" t="s">
        <v>5022</v>
      </c>
      <c r="I492" s="162" t="s">
        <v>18</v>
      </c>
      <c r="J492" s="163">
        <v>45813</v>
      </c>
      <c r="K492" s="163">
        <v>45813</v>
      </c>
      <c r="L492" s="162" t="s">
        <v>5347</v>
      </c>
      <c r="M492" s="163">
        <v>45827</v>
      </c>
      <c r="N492" s="164">
        <v>30</v>
      </c>
      <c r="O492" s="164">
        <v>8</v>
      </c>
      <c r="P492" s="162" t="s">
        <v>16</v>
      </c>
      <c r="Q492" s="165">
        <v>1</v>
      </c>
      <c r="R492" s="165">
        <v>30</v>
      </c>
      <c r="S492" s="165">
        <v>30</v>
      </c>
      <c r="T492" s="165">
        <v>0</v>
      </c>
      <c r="U492" s="166">
        <v>0</v>
      </c>
      <c r="V492" s="166">
        <v>0</v>
      </c>
      <c r="W492" s="162" t="s">
        <v>19</v>
      </c>
      <c r="X492" s="162" t="s">
        <v>5348</v>
      </c>
      <c r="Y492" s="162" t="s">
        <v>5347</v>
      </c>
      <c r="Z492" s="162" t="s">
        <v>619</v>
      </c>
      <c r="AA492" s="162" t="s">
        <v>748</v>
      </c>
      <c r="AB492" s="162" t="s">
        <v>4028</v>
      </c>
      <c r="AC492" s="162" t="s">
        <v>5347</v>
      </c>
      <c r="AD492" s="164">
        <v>0</v>
      </c>
      <c r="AE492" s="185">
        <v>0</v>
      </c>
      <c r="AG492" t="s">
        <v>2999</v>
      </c>
      <c r="AH492" s="46">
        <f t="shared" si="133"/>
        <v>14</v>
      </c>
      <c r="AI492" s="46" t="str">
        <f t="shared" si="134"/>
        <v>-</v>
      </c>
      <c r="AJ492" s="12"/>
      <c r="AK492" s="41" t="str">
        <f t="shared" si="135"/>
        <v>YES</v>
      </c>
      <c r="AL492" s="38">
        <f t="shared" si="136"/>
        <v>30</v>
      </c>
      <c r="AM492" s="26" t="str">
        <f t="shared" si="137"/>
        <v/>
      </c>
      <c r="AN492" s="89" t="str">
        <f t="shared" si="138"/>
        <v/>
      </c>
      <c r="AO492" s="35">
        <f t="shared" si="139"/>
        <v>0</v>
      </c>
      <c r="AP492" s="26" t="str">
        <f t="shared" si="140"/>
        <v>X</v>
      </c>
      <c r="AQ492" s="28">
        <f t="shared" si="150"/>
        <v>1</v>
      </c>
      <c r="AR492" s="25" t="str">
        <f t="shared" si="141"/>
        <v/>
      </c>
      <c r="AS492" s="25" t="str">
        <f t="shared" si="142"/>
        <v/>
      </c>
      <c r="AT492" s="25" t="str">
        <f t="shared" si="143"/>
        <v/>
      </c>
      <c r="AU492" s="25" t="str">
        <f t="shared" si="144"/>
        <v/>
      </c>
      <c r="AV492" s="25">
        <f t="shared" si="145"/>
        <v>6</v>
      </c>
      <c r="AW492" s="65">
        <f t="shared" si="151"/>
        <v>0</v>
      </c>
      <c r="AX492" s="23"/>
      <c r="AY492" s="24">
        <f t="shared" ca="1" si="146"/>
        <v>-308</v>
      </c>
      <c r="AZ492" s="66">
        <f t="shared" ca="1" si="147"/>
        <v>0</v>
      </c>
      <c r="BA492" s="24" t="str">
        <f t="shared" ca="1" si="148"/>
        <v/>
      </c>
      <c r="BB492" s="87" t="str">
        <f t="shared" si="149"/>
        <v/>
      </c>
    </row>
    <row r="493" spans="1:54" ht="15" x14ac:dyDescent="0.2">
      <c r="A493" s="7">
        <v>492</v>
      </c>
      <c r="B493" s="162" t="s">
        <v>4028</v>
      </c>
      <c r="C493" s="162" t="s">
        <v>4029</v>
      </c>
      <c r="D493" s="162" t="s">
        <v>4995</v>
      </c>
      <c r="E493" s="162" t="s">
        <v>327</v>
      </c>
      <c r="F493" s="163">
        <v>45811</v>
      </c>
      <c r="G493" s="162" t="s">
        <v>5347</v>
      </c>
      <c r="H493" s="162" t="s">
        <v>5022</v>
      </c>
      <c r="I493" s="162" t="s">
        <v>24</v>
      </c>
      <c r="J493" s="163">
        <v>45813</v>
      </c>
      <c r="K493" s="163">
        <v>45813</v>
      </c>
      <c r="L493" s="162" t="s">
        <v>5347</v>
      </c>
      <c r="M493" s="163">
        <v>45827</v>
      </c>
      <c r="N493" s="164">
        <v>30</v>
      </c>
      <c r="O493" s="164">
        <v>8</v>
      </c>
      <c r="P493" s="162" t="s">
        <v>16</v>
      </c>
      <c r="Q493" s="165">
        <v>1</v>
      </c>
      <c r="R493" s="165">
        <v>10</v>
      </c>
      <c r="S493" s="165">
        <v>10</v>
      </c>
      <c r="T493" s="165">
        <v>0</v>
      </c>
      <c r="U493" s="166">
        <v>0</v>
      </c>
      <c r="V493" s="166">
        <v>0</v>
      </c>
      <c r="W493" s="162" t="s">
        <v>19</v>
      </c>
      <c r="X493" s="162" t="s">
        <v>5348</v>
      </c>
      <c r="Y493" s="162" t="s">
        <v>5347</v>
      </c>
      <c r="Z493" s="162" t="s">
        <v>619</v>
      </c>
      <c r="AA493" s="162" t="s">
        <v>748</v>
      </c>
      <c r="AB493" s="162" t="s">
        <v>4028</v>
      </c>
      <c r="AC493" s="162" t="s">
        <v>5347</v>
      </c>
      <c r="AD493" s="164">
        <v>0</v>
      </c>
      <c r="AE493" s="185">
        <v>0</v>
      </c>
      <c r="AG493" t="s">
        <v>2999</v>
      </c>
      <c r="AH493" s="46">
        <f t="shared" si="133"/>
        <v>14</v>
      </c>
      <c r="AI493" s="46" t="str">
        <f t="shared" si="134"/>
        <v>-</v>
      </c>
      <c r="AJ493" s="12"/>
      <c r="AK493" s="41" t="str">
        <f t="shared" si="135"/>
        <v>YES</v>
      </c>
      <c r="AL493" s="38">
        <f t="shared" si="136"/>
        <v>10</v>
      </c>
      <c r="AM493" s="26" t="str">
        <f t="shared" si="137"/>
        <v/>
      </c>
      <c r="AN493" s="89" t="str">
        <f t="shared" si="138"/>
        <v/>
      </c>
      <c r="AO493" s="35">
        <f t="shared" si="139"/>
        <v>0</v>
      </c>
      <c r="AP493" s="26" t="str">
        <f t="shared" si="140"/>
        <v>X</v>
      </c>
      <c r="AQ493" s="28">
        <f t="shared" si="150"/>
        <v>1</v>
      </c>
      <c r="AR493" s="25" t="str">
        <f t="shared" si="141"/>
        <v/>
      </c>
      <c r="AS493" s="25" t="str">
        <f t="shared" si="142"/>
        <v/>
      </c>
      <c r="AT493" s="25" t="str">
        <f t="shared" si="143"/>
        <v/>
      </c>
      <c r="AU493" s="25" t="str">
        <f t="shared" si="144"/>
        <v/>
      </c>
      <c r="AV493" s="25">
        <f t="shared" si="145"/>
        <v>6</v>
      </c>
      <c r="AW493" s="65">
        <f t="shared" si="151"/>
        <v>0</v>
      </c>
      <c r="AX493" s="23"/>
      <c r="AY493" s="24">
        <f t="shared" ca="1" si="146"/>
        <v>-308</v>
      </c>
      <c r="AZ493" s="66">
        <f t="shared" ca="1" si="147"/>
        <v>0</v>
      </c>
      <c r="BA493" s="24" t="str">
        <f t="shared" ca="1" si="148"/>
        <v/>
      </c>
      <c r="BB493" s="87" t="str">
        <f t="shared" si="149"/>
        <v/>
      </c>
    </row>
    <row r="494" spans="1:54" ht="15" x14ac:dyDescent="0.2">
      <c r="A494" s="7">
        <v>493</v>
      </c>
      <c r="B494" s="162" t="s">
        <v>4028</v>
      </c>
      <c r="C494" s="162" t="s">
        <v>4029</v>
      </c>
      <c r="D494" s="162" t="s">
        <v>4995</v>
      </c>
      <c r="E494" s="162" t="s">
        <v>330</v>
      </c>
      <c r="F494" s="163">
        <v>45811</v>
      </c>
      <c r="G494" s="162" t="s">
        <v>5347</v>
      </c>
      <c r="H494" s="162" t="s">
        <v>5022</v>
      </c>
      <c r="I494" s="162" t="s">
        <v>27</v>
      </c>
      <c r="J494" s="163">
        <v>45813</v>
      </c>
      <c r="K494" s="163">
        <v>45813</v>
      </c>
      <c r="L494" s="162" t="s">
        <v>5347</v>
      </c>
      <c r="M494" s="163">
        <v>45827</v>
      </c>
      <c r="N494" s="164">
        <v>30</v>
      </c>
      <c r="O494" s="164">
        <v>8</v>
      </c>
      <c r="P494" s="162" t="s">
        <v>16</v>
      </c>
      <c r="Q494" s="165">
        <v>1</v>
      </c>
      <c r="R494" s="165">
        <v>40</v>
      </c>
      <c r="S494" s="165">
        <v>40</v>
      </c>
      <c r="T494" s="165">
        <v>0</v>
      </c>
      <c r="U494" s="166">
        <v>0</v>
      </c>
      <c r="V494" s="166">
        <v>0</v>
      </c>
      <c r="W494" s="162" t="s">
        <v>19</v>
      </c>
      <c r="X494" s="162" t="s">
        <v>5348</v>
      </c>
      <c r="Y494" s="162" t="s">
        <v>5347</v>
      </c>
      <c r="Z494" s="162" t="s">
        <v>619</v>
      </c>
      <c r="AA494" s="162" t="s">
        <v>748</v>
      </c>
      <c r="AB494" s="162" t="s">
        <v>4028</v>
      </c>
      <c r="AC494" s="162" t="s">
        <v>5347</v>
      </c>
      <c r="AD494" s="164">
        <v>0</v>
      </c>
      <c r="AE494" s="185">
        <v>0</v>
      </c>
      <c r="AG494" t="s">
        <v>2999</v>
      </c>
      <c r="AH494" s="46">
        <f t="shared" si="133"/>
        <v>14</v>
      </c>
      <c r="AI494" s="46" t="str">
        <f t="shared" si="134"/>
        <v>-</v>
      </c>
      <c r="AJ494" s="12"/>
      <c r="AK494" s="41" t="str">
        <f t="shared" si="135"/>
        <v>YES</v>
      </c>
      <c r="AL494" s="38">
        <f t="shared" si="136"/>
        <v>40</v>
      </c>
      <c r="AM494" s="26" t="str">
        <f t="shared" si="137"/>
        <v/>
      </c>
      <c r="AN494" s="89" t="str">
        <f t="shared" si="138"/>
        <v/>
      </c>
      <c r="AO494" s="35">
        <f t="shared" si="139"/>
        <v>0</v>
      </c>
      <c r="AP494" s="26" t="str">
        <f t="shared" si="140"/>
        <v>X</v>
      </c>
      <c r="AQ494" s="28">
        <f t="shared" si="150"/>
        <v>1</v>
      </c>
      <c r="AR494" s="25" t="str">
        <f t="shared" si="141"/>
        <v/>
      </c>
      <c r="AS494" s="25" t="str">
        <f t="shared" si="142"/>
        <v/>
      </c>
      <c r="AT494" s="25" t="str">
        <f t="shared" si="143"/>
        <v/>
      </c>
      <c r="AU494" s="25" t="str">
        <f t="shared" si="144"/>
        <v/>
      </c>
      <c r="AV494" s="25">
        <f t="shared" si="145"/>
        <v>6</v>
      </c>
      <c r="AW494" s="65">
        <f t="shared" si="151"/>
        <v>0</v>
      </c>
      <c r="AX494" s="23"/>
      <c r="AY494" s="24">
        <f t="shared" ca="1" si="146"/>
        <v>-308</v>
      </c>
      <c r="AZ494" s="66">
        <f t="shared" ca="1" si="147"/>
        <v>0</v>
      </c>
      <c r="BA494" s="24" t="str">
        <f t="shared" ca="1" si="148"/>
        <v/>
      </c>
      <c r="BB494" s="87" t="str">
        <f t="shared" si="149"/>
        <v/>
      </c>
    </row>
    <row r="495" spans="1:54" ht="15" x14ac:dyDescent="0.2">
      <c r="A495" s="7">
        <v>494</v>
      </c>
      <c r="B495" s="162" t="s">
        <v>4028</v>
      </c>
      <c r="C495" s="162" t="s">
        <v>4029</v>
      </c>
      <c r="D495" s="162" t="s">
        <v>4995</v>
      </c>
      <c r="E495" s="162" t="s">
        <v>328</v>
      </c>
      <c r="F495" s="163">
        <v>45811</v>
      </c>
      <c r="G495" s="162" t="s">
        <v>5347</v>
      </c>
      <c r="H495" s="162" t="s">
        <v>5022</v>
      </c>
      <c r="I495" s="162" t="s">
        <v>28</v>
      </c>
      <c r="J495" s="163">
        <v>45813</v>
      </c>
      <c r="K495" s="163">
        <v>45813</v>
      </c>
      <c r="L495" s="162" t="s">
        <v>5347</v>
      </c>
      <c r="M495" s="163">
        <v>45827</v>
      </c>
      <c r="N495" s="164">
        <v>30</v>
      </c>
      <c r="O495" s="164">
        <v>8</v>
      </c>
      <c r="P495" s="162" t="s">
        <v>16</v>
      </c>
      <c r="Q495" s="165">
        <v>1</v>
      </c>
      <c r="R495" s="165">
        <v>30</v>
      </c>
      <c r="S495" s="165">
        <v>30</v>
      </c>
      <c r="T495" s="165">
        <v>0</v>
      </c>
      <c r="U495" s="166">
        <v>0</v>
      </c>
      <c r="V495" s="166">
        <v>0</v>
      </c>
      <c r="W495" s="162" t="s">
        <v>19</v>
      </c>
      <c r="X495" s="162" t="s">
        <v>5348</v>
      </c>
      <c r="Y495" s="162" t="s">
        <v>5347</v>
      </c>
      <c r="Z495" s="162" t="s">
        <v>619</v>
      </c>
      <c r="AA495" s="162" t="s">
        <v>748</v>
      </c>
      <c r="AB495" s="162" t="s">
        <v>4028</v>
      </c>
      <c r="AC495" s="162" t="s">
        <v>5347</v>
      </c>
      <c r="AD495" s="164">
        <v>0</v>
      </c>
      <c r="AE495" s="185">
        <v>0</v>
      </c>
      <c r="AG495" t="s">
        <v>2999</v>
      </c>
      <c r="AH495" s="46">
        <f t="shared" si="133"/>
        <v>14</v>
      </c>
      <c r="AI495" s="46" t="str">
        <f t="shared" si="134"/>
        <v>-</v>
      </c>
      <c r="AJ495" s="12"/>
      <c r="AK495" s="41" t="str">
        <f t="shared" si="135"/>
        <v>YES</v>
      </c>
      <c r="AL495" s="38">
        <f t="shared" si="136"/>
        <v>30</v>
      </c>
      <c r="AM495" s="26" t="str">
        <f t="shared" si="137"/>
        <v/>
      </c>
      <c r="AN495" s="89" t="str">
        <f t="shared" si="138"/>
        <v/>
      </c>
      <c r="AO495" s="35">
        <f t="shared" si="139"/>
        <v>0</v>
      </c>
      <c r="AP495" s="26" t="str">
        <f t="shared" si="140"/>
        <v>X</v>
      </c>
      <c r="AQ495" s="28">
        <f t="shared" si="150"/>
        <v>1</v>
      </c>
      <c r="AR495" s="25" t="str">
        <f t="shared" si="141"/>
        <v/>
      </c>
      <c r="AS495" s="25" t="str">
        <f t="shared" si="142"/>
        <v/>
      </c>
      <c r="AT495" s="25" t="str">
        <f t="shared" si="143"/>
        <v/>
      </c>
      <c r="AU495" s="25" t="str">
        <f t="shared" si="144"/>
        <v/>
      </c>
      <c r="AV495" s="25">
        <f t="shared" si="145"/>
        <v>6</v>
      </c>
      <c r="AW495" s="65">
        <f t="shared" si="151"/>
        <v>0</v>
      </c>
      <c r="AX495" s="23"/>
      <c r="AY495" s="24">
        <f t="shared" ca="1" si="146"/>
        <v>-308</v>
      </c>
      <c r="AZ495" s="66">
        <f t="shared" ca="1" si="147"/>
        <v>0</v>
      </c>
      <c r="BA495" s="24" t="str">
        <f t="shared" ca="1" si="148"/>
        <v/>
      </c>
      <c r="BB495" s="87" t="str">
        <f t="shared" si="149"/>
        <v/>
      </c>
    </row>
    <row r="496" spans="1:54" ht="15" x14ac:dyDescent="0.2">
      <c r="A496" s="7">
        <v>495</v>
      </c>
      <c r="B496" s="162" t="s">
        <v>4028</v>
      </c>
      <c r="C496" s="162" t="s">
        <v>4029</v>
      </c>
      <c r="D496" s="162" t="s">
        <v>4995</v>
      </c>
      <c r="E496" s="162" t="s">
        <v>333</v>
      </c>
      <c r="F496" s="163">
        <v>45811</v>
      </c>
      <c r="G496" s="162" t="s">
        <v>5347</v>
      </c>
      <c r="H496" s="162" t="s">
        <v>5022</v>
      </c>
      <c r="I496" s="162" t="s">
        <v>73</v>
      </c>
      <c r="J496" s="163">
        <v>45813</v>
      </c>
      <c r="K496" s="163">
        <v>45813</v>
      </c>
      <c r="L496" s="162" t="s">
        <v>5347</v>
      </c>
      <c r="M496" s="163">
        <v>45827</v>
      </c>
      <c r="N496" s="164">
        <v>30</v>
      </c>
      <c r="O496" s="164">
        <v>8</v>
      </c>
      <c r="P496" s="162" t="s">
        <v>16</v>
      </c>
      <c r="Q496" s="165">
        <v>1</v>
      </c>
      <c r="R496" s="165">
        <v>70</v>
      </c>
      <c r="S496" s="165">
        <v>70</v>
      </c>
      <c r="T496" s="165">
        <v>0</v>
      </c>
      <c r="U496" s="166">
        <v>0</v>
      </c>
      <c r="V496" s="166">
        <v>0</v>
      </c>
      <c r="W496" s="162" t="s">
        <v>19</v>
      </c>
      <c r="X496" s="162" t="s">
        <v>5348</v>
      </c>
      <c r="Y496" s="162" t="s">
        <v>5347</v>
      </c>
      <c r="Z496" s="162" t="s">
        <v>619</v>
      </c>
      <c r="AA496" s="162" t="s">
        <v>748</v>
      </c>
      <c r="AB496" s="162" t="s">
        <v>4028</v>
      </c>
      <c r="AC496" s="162" t="s">
        <v>5347</v>
      </c>
      <c r="AD496" s="164">
        <v>0</v>
      </c>
      <c r="AE496" s="185">
        <v>0</v>
      </c>
      <c r="AG496" t="s">
        <v>2999</v>
      </c>
      <c r="AH496" s="46">
        <f t="shared" si="133"/>
        <v>14</v>
      </c>
      <c r="AI496" s="46" t="str">
        <f t="shared" si="134"/>
        <v>-</v>
      </c>
      <c r="AJ496" s="12"/>
      <c r="AK496" s="41" t="str">
        <f t="shared" si="135"/>
        <v>YES</v>
      </c>
      <c r="AL496" s="38">
        <f t="shared" si="136"/>
        <v>70</v>
      </c>
      <c r="AM496" s="26" t="str">
        <f t="shared" si="137"/>
        <v/>
      </c>
      <c r="AN496" s="89" t="str">
        <f t="shared" si="138"/>
        <v/>
      </c>
      <c r="AO496" s="35">
        <f t="shared" si="139"/>
        <v>0</v>
      </c>
      <c r="AP496" s="26" t="str">
        <f t="shared" si="140"/>
        <v>X</v>
      </c>
      <c r="AQ496" s="28">
        <f t="shared" si="150"/>
        <v>1</v>
      </c>
      <c r="AR496" s="25" t="str">
        <f t="shared" si="141"/>
        <v/>
      </c>
      <c r="AS496" s="25" t="str">
        <f t="shared" si="142"/>
        <v/>
      </c>
      <c r="AT496" s="25" t="str">
        <f t="shared" si="143"/>
        <v/>
      </c>
      <c r="AU496" s="25" t="str">
        <f t="shared" si="144"/>
        <v/>
      </c>
      <c r="AV496" s="25">
        <f t="shared" si="145"/>
        <v>6</v>
      </c>
      <c r="AW496" s="65">
        <f t="shared" si="151"/>
        <v>0</v>
      </c>
      <c r="AX496" s="23"/>
      <c r="AY496" s="24">
        <f t="shared" ca="1" si="146"/>
        <v>-308</v>
      </c>
      <c r="AZ496" s="66">
        <f t="shared" ca="1" si="147"/>
        <v>0</v>
      </c>
      <c r="BA496" s="24" t="str">
        <f t="shared" ca="1" si="148"/>
        <v/>
      </c>
      <c r="BB496" s="87" t="str">
        <f t="shared" si="149"/>
        <v/>
      </c>
    </row>
    <row r="497" spans="1:54" ht="15" x14ac:dyDescent="0.2">
      <c r="A497" s="7">
        <v>496</v>
      </c>
      <c r="B497" s="162" t="s">
        <v>4028</v>
      </c>
      <c r="C497" s="162" t="s">
        <v>4029</v>
      </c>
      <c r="D497" s="162" t="s">
        <v>4995</v>
      </c>
      <c r="E497" s="162" t="s">
        <v>331</v>
      </c>
      <c r="F497" s="163">
        <v>45811</v>
      </c>
      <c r="G497" s="162" t="s">
        <v>5347</v>
      </c>
      <c r="H497" s="162" t="s">
        <v>5022</v>
      </c>
      <c r="I497" s="162" t="s">
        <v>56</v>
      </c>
      <c r="J497" s="163">
        <v>45813</v>
      </c>
      <c r="K497" s="163">
        <v>45813</v>
      </c>
      <c r="L497" s="162" t="s">
        <v>5347</v>
      </c>
      <c r="M497" s="163">
        <v>45827</v>
      </c>
      <c r="N497" s="164">
        <v>30</v>
      </c>
      <c r="O497" s="164">
        <v>8</v>
      </c>
      <c r="P497" s="162" t="s">
        <v>16</v>
      </c>
      <c r="Q497" s="165">
        <v>1</v>
      </c>
      <c r="R497" s="165">
        <v>30</v>
      </c>
      <c r="S497" s="165">
        <v>30</v>
      </c>
      <c r="T497" s="165">
        <v>0</v>
      </c>
      <c r="U497" s="166">
        <v>0</v>
      </c>
      <c r="V497" s="166">
        <v>0</v>
      </c>
      <c r="W497" s="162" t="s">
        <v>19</v>
      </c>
      <c r="X497" s="162" t="s">
        <v>5348</v>
      </c>
      <c r="Y497" s="162" t="s">
        <v>5347</v>
      </c>
      <c r="Z497" s="162" t="s">
        <v>619</v>
      </c>
      <c r="AA497" s="162" t="s">
        <v>748</v>
      </c>
      <c r="AB497" s="162" t="s">
        <v>4028</v>
      </c>
      <c r="AC497" s="162" t="s">
        <v>5347</v>
      </c>
      <c r="AD497" s="164">
        <v>0</v>
      </c>
      <c r="AE497" s="185">
        <v>0</v>
      </c>
      <c r="AG497" t="s">
        <v>2999</v>
      </c>
      <c r="AH497" s="46">
        <f t="shared" si="133"/>
        <v>14</v>
      </c>
      <c r="AI497" s="46" t="str">
        <f t="shared" si="134"/>
        <v>-</v>
      </c>
      <c r="AJ497" s="12"/>
      <c r="AK497" s="41" t="str">
        <f t="shared" si="135"/>
        <v>YES</v>
      </c>
      <c r="AL497" s="38">
        <f t="shared" si="136"/>
        <v>30</v>
      </c>
      <c r="AM497" s="26" t="str">
        <f t="shared" si="137"/>
        <v/>
      </c>
      <c r="AN497" s="89" t="str">
        <f t="shared" si="138"/>
        <v/>
      </c>
      <c r="AO497" s="35">
        <f t="shared" si="139"/>
        <v>0</v>
      </c>
      <c r="AP497" s="26" t="str">
        <f t="shared" si="140"/>
        <v>X</v>
      </c>
      <c r="AQ497" s="28">
        <f t="shared" si="150"/>
        <v>1</v>
      </c>
      <c r="AR497" s="25" t="str">
        <f t="shared" si="141"/>
        <v/>
      </c>
      <c r="AS497" s="25" t="str">
        <f t="shared" si="142"/>
        <v/>
      </c>
      <c r="AT497" s="25" t="str">
        <f t="shared" si="143"/>
        <v/>
      </c>
      <c r="AU497" s="25" t="str">
        <f t="shared" si="144"/>
        <v/>
      </c>
      <c r="AV497" s="25">
        <f t="shared" si="145"/>
        <v>6</v>
      </c>
      <c r="AW497" s="65">
        <f t="shared" si="151"/>
        <v>0</v>
      </c>
      <c r="AX497" s="23"/>
      <c r="AY497" s="24">
        <f t="shared" ca="1" si="146"/>
        <v>-308</v>
      </c>
      <c r="AZ497" s="66">
        <f t="shared" ca="1" si="147"/>
        <v>0</v>
      </c>
      <c r="BA497" s="24" t="str">
        <f t="shared" ca="1" si="148"/>
        <v/>
      </c>
      <c r="BB497" s="87" t="str">
        <f t="shared" si="149"/>
        <v/>
      </c>
    </row>
    <row r="498" spans="1:54" ht="15" x14ac:dyDescent="0.2">
      <c r="A498" s="7">
        <v>497</v>
      </c>
      <c r="B498" s="162" t="s">
        <v>4028</v>
      </c>
      <c r="C498" s="162" t="s">
        <v>4029</v>
      </c>
      <c r="D498" s="162" t="s">
        <v>4995</v>
      </c>
      <c r="E498" s="162" t="s">
        <v>334</v>
      </c>
      <c r="F498" s="163">
        <v>45811</v>
      </c>
      <c r="G498" s="162" t="s">
        <v>5347</v>
      </c>
      <c r="H498" s="162" t="s">
        <v>5022</v>
      </c>
      <c r="I498" s="162" t="s">
        <v>72</v>
      </c>
      <c r="J498" s="163">
        <v>45813</v>
      </c>
      <c r="K498" s="163">
        <v>45813</v>
      </c>
      <c r="L498" s="162" t="s">
        <v>5347</v>
      </c>
      <c r="M498" s="163">
        <v>45827</v>
      </c>
      <c r="N498" s="164">
        <v>30</v>
      </c>
      <c r="O498" s="164">
        <v>8</v>
      </c>
      <c r="P498" s="162" t="s">
        <v>16</v>
      </c>
      <c r="Q498" s="165">
        <v>1</v>
      </c>
      <c r="R498" s="165">
        <v>30</v>
      </c>
      <c r="S498" s="165">
        <v>30</v>
      </c>
      <c r="T498" s="165">
        <v>0</v>
      </c>
      <c r="U498" s="166">
        <v>0</v>
      </c>
      <c r="V498" s="166">
        <v>0</v>
      </c>
      <c r="W498" s="162" t="s">
        <v>19</v>
      </c>
      <c r="X498" s="162" t="s">
        <v>5348</v>
      </c>
      <c r="Y498" s="162" t="s">
        <v>5347</v>
      </c>
      <c r="Z498" s="162" t="s">
        <v>619</v>
      </c>
      <c r="AA498" s="162" t="s">
        <v>748</v>
      </c>
      <c r="AB498" s="162" t="s">
        <v>4028</v>
      </c>
      <c r="AC498" s="162" t="s">
        <v>5347</v>
      </c>
      <c r="AD498" s="164">
        <v>0</v>
      </c>
      <c r="AE498" s="185">
        <v>0</v>
      </c>
      <c r="AG498" t="s">
        <v>2999</v>
      </c>
      <c r="AH498" s="46">
        <f t="shared" si="133"/>
        <v>14</v>
      </c>
      <c r="AI498" s="46" t="str">
        <f t="shared" si="134"/>
        <v>-</v>
      </c>
      <c r="AJ498" s="12"/>
      <c r="AK498" s="41" t="str">
        <f t="shared" si="135"/>
        <v>YES</v>
      </c>
      <c r="AL498" s="38">
        <f t="shared" si="136"/>
        <v>30</v>
      </c>
      <c r="AM498" s="26" t="str">
        <f t="shared" si="137"/>
        <v/>
      </c>
      <c r="AN498" s="89" t="str">
        <f t="shared" si="138"/>
        <v/>
      </c>
      <c r="AO498" s="35">
        <f t="shared" si="139"/>
        <v>0</v>
      </c>
      <c r="AP498" s="26" t="str">
        <f t="shared" si="140"/>
        <v>X</v>
      </c>
      <c r="AQ498" s="28">
        <f t="shared" si="150"/>
        <v>1</v>
      </c>
      <c r="AR498" s="25" t="str">
        <f t="shared" si="141"/>
        <v/>
      </c>
      <c r="AS498" s="25" t="str">
        <f t="shared" si="142"/>
        <v/>
      </c>
      <c r="AT498" s="25" t="str">
        <f t="shared" si="143"/>
        <v/>
      </c>
      <c r="AU498" s="25" t="str">
        <f t="shared" si="144"/>
        <v/>
      </c>
      <c r="AV498" s="25">
        <f t="shared" si="145"/>
        <v>6</v>
      </c>
      <c r="AW498" s="65">
        <f t="shared" si="151"/>
        <v>0</v>
      </c>
      <c r="AX498" s="23"/>
      <c r="AY498" s="24">
        <f t="shared" ca="1" si="146"/>
        <v>-308</v>
      </c>
      <c r="AZ498" s="66">
        <f t="shared" ca="1" si="147"/>
        <v>0</v>
      </c>
      <c r="BA498" s="24" t="str">
        <f t="shared" ca="1" si="148"/>
        <v/>
      </c>
      <c r="BB498" s="87" t="str">
        <f t="shared" si="149"/>
        <v/>
      </c>
    </row>
    <row r="499" spans="1:54" ht="15" x14ac:dyDescent="0.2">
      <c r="A499" s="7">
        <v>498</v>
      </c>
      <c r="B499" s="162" t="s">
        <v>874</v>
      </c>
      <c r="C499" s="162" t="s">
        <v>875</v>
      </c>
      <c r="D499" s="162" t="s">
        <v>4996</v>
      </c>
      <c r="E499" s="162" t="s">
        <v>325</v>
      </c>
      <c r="F499" s="163">
        <v>45812</v>
      </c>
      <c r="G499" s="162" t="s">
        <v>5347</v>
      </c>
      <c r="H499" s="162" t="s">
        <v>4997</v>
      </c>
      <c r="I499" s="162" t="s">
        <v>79</v>
      </c>
      <c r="J499" s="163">
        <v>45812</v>
      </c>
      <c r="K499" s="163" t="s">
        <v>5347</v>
      </c>
      <c r="L499" s="162" t="s">
        <v>5347</v>
      </c>
      <c r="M499" s="163">
        <v>45813</v>
      </c>
      <c r="N499" s="164">
        <v>0</v>
      </c>
      <c r="O499" s="164">
        <v>0</v>
      </c>
      <c r="P499" s="162" t="s">
        <v>5347</v>
      </c>
      <c r="Q499" s="165">
        <v>10</v>
      </c>
      <c r="R499" s="165">
        <v>10</v>
      </c>
      <c r="S499" s="165">
        <v>10</v>
      </c>
      <c r="T499" s="165">
        <v>0</v>
      </c>
      <c r="U499" s="166">
        <v>0</v>
      </c>
      <c r="V499" s="166">
        <v>0</v>
      </c>
      <c r="W499" s="162" t="s">
        <v>19</v>
      </c>
      <c r="X499" s="162" t="s">
        <v>5348</v>
      </c>
      <c r="Y499" s="162" t="s">
        <v>5347</v>
      </c>
      <c r="Z499" s="162" t="s">
        <v>386</v>
      </c>
      <c r="AA499" s="162" t="s">
        <v>5347</v>
      </c>
      <c r="AB499" s="162" t="s">
        <v>4998</v>
      </c>
      <c r="AC499" s="162" t="s">
        <v>5347</v>
      </c>
      <c r="AD499" s="164">
        <v>0</v>
      </c>
      <c r="AE499" s="185">
        <v>0</v>
      </c>
      <c r="AG499" t="s">
        <v>1864</v>
      </c>
      <c r="AH499" s="46">
        <f t="shared" si="133"/>
        <v>1</v>
      </c>
      <c r="AI499" s="46" t="str">
        <f t="shared" si="134"/>
        <v>-</v>
      </c>
      <c r="AJ499" s="12"/>
      <c r="AK499" s="41" t="str">
        <f t="shared" si="135"/>
        <v>YES</v>
      </c>
      <c r="AL499" s="38">
        <f t="shared" si="136"/>
        <v>10</v>
      </c>
      <c r="AM499" s="26" t="str">
        <f t="shared" si="137"/>
        <v/>
      </c>
      <c r="AN499" s="89" t="str">
        <f t="shared" si="138"/>
        <v/>
      </c>
      <c r="AO499" s="35">
        <f t="shared" si="139"/>
        <v>0</v>
      </c>
      <c r="AP499" s="26" t="str">
        <f t="shared" si="140"/>
        <v>X</v>
      </c>
      <c r="AQ499" s="28">
        <f t="shared" si="150"/>
        <v>1</v>
      </c>
      <c r="AR499" s="25" t="str">
        <f t="shared" si="141"/>
        <v/>
      </c>
      <c r="AS499" s="25" t="str">
        <f t="shared" si="142"/>
        <v/>
      </c>
      <c r="AT499" s="25" t="str">
        <f t="shared" si="143"/>
        <v/>
      </c>
      <c r="AU499" s="25" t="str">
        <f t="shared" si="144"/>
        <v/>
      </c>
      <c r="AV499" s="25">
        <f t="shared" si="145"/>
        <v>6</v>
      </c>
      <c r="AW499" s="65">
        <f t="shared" si="151"/>
        <v>0</v>
      </c>
      <c r="AX499" s="23"/>
      <c r="AY499" s="24">
        <f t="shared" ca="1" si="146"/>
        <v>-322</v>
      </c>
      <c r="AZ499" s="66">
        <f t="shared" ca="1" si="147"/>
        <v>0</v>
      </c>
      <c r="BA499" s="24" t="str">
        <f t="shared" ca="1" si="148"/>
        <v/>
      </c>
      <c r="BB499" s="87" t="str">
        <f t="shared" si="149"/>
        <v/>
      </c>
    </row>
    <row r="500" spans="1:54" ht="15" x14ac:dyDescent="0.2">
      <c r="A500" s="7">
        <v>499</v>
      </c>
      <c r="B500" s="162" t="s">
        <v>5347</v>
      </c>
      <c r="C500" s="162" t="s">
        <v>5023</v>
      </c>
      <c r="D500" s="162" t="s">
        <v>5024</v>
      </c>
      <c r="E500" s="162" t="s">
        <v>325</v>
      </c>
      <c r="F500" s="163">
        <v>45812</v>
      </c>
      <c r="G500" s="162" t="s">
        <v>5347</v>
      </c>
      <c r="H500" s="162" t="s">
        <v>5090</v>
      </c>
      <c r="I500" s="162" t="s">
        <v>15</v>
      </c>
      <c r="J500" s="163">
        <v>45833</v>
      </c>
      <c r="K500" s="163">
        <v>45834</v>
      </c>
      <c r="L500" s="162" t="s">
        <v>5347</v>
      </c>
      <c r="M500" s="163">
        <v>45961</v>
      </c>
      <c r="N500" s="164">
        <v>0</v>
      </c>
      <c r="O500" s="164">
        <v>0</v>
      </c>
      <c r="P500" s="162" t="s">
        <v>16</v>
      </c>
      <c r="Q500" s="166">
        <v>1</v>
      </c>
      <c r="R500" s="164">
        <v>1</v>
      </c>
      <c r="S500" s="164">
        <v>0</v>
      </c>
      <c r="T500" s="164">
        <v>0</v>
      </c>
      <c r="U500" s="166">
        <v>0</v>
      </c>
      <c r="V500" s="166">
        <v>0</v>
      </c>
      <c r="W500" s="162" t="s">
        <v>5347</v>
      </c>
      <c r="X500" s="162" t="s">
        <v>5348</v>
      </c>
      <c r="Y500" s="162" t="s">
        <v>5347</v>
      </c>
      <c r="Z500" s="162" t="s">
        <v>5091</v>
      </c>
      <c r="AA500" s="162" t="s">
        <v>5347</v>
      </c>
      <c r="AB500" s="162" t="s">
        <v>5347</v>
      </c>
      <c r="AC500" s="162" t="s">
        <v>5347</v>
      </c>
      <c r="AD500" s="164">
        <v>0</v>
      </c>
      <c r="AE500" s="185">
        <v>0</v>
      </c>
      <c r="AG500" t="s">
        <v>2999</v>
      </c>
      <c r="AH500" s="46">
        <f t="shared" si="133"/>
        <v>128</v>
      </c>
      <c r="AI500" s="46" t="str">
        <f t="shared" si="134"/>
        <v>-</v>
      </c>
      <c r="AJ500" s="12"/>
      <c r="AK500" s="41" t="str">
        <f t="shared" si="135"/>
        <v/>
      </c>
      <c r="AL500" s="38" t="str">
        <f t="shared" si="136"/>
        <v/>
      </c>
      <c r="AM500" s="26" t="str">
        <f t="shared" si="137"/>
        <v/>
      </c>
      <c r="AN500" s="89" t="str">
        <f t="shared" si="138"/>
        <v/>
      </c>
      <c r="AO500" s="35">
        <f t="shared" si="139"/>
        <v>1</v>
      </c>
      <c r="AP500" s="26" t="str">
        <f t="shared" si="140"/>
        <v/>
      </c>
      <c r="AQ500" s="28">
        <f t="shared" si="150"/>
        <v>0</v>
      </c>
      <c r="AR500" s="25" t="str">
        <f t="shared" si="141"/>
        <v/>
      </c>
      <c r="AS500" s="25" t="str">
        <f t="shared" si="142"/>
        <v/>
      </c>
      <c r="AT500" s="25" t="str">
        <f t="shared" si="143"/>
        <v/>
      </c>
      <c r="AU500" s="25" t="str">
        <f t="shared" si="144"/>
        <v/>
      </c>
      <c r="AV500" s="25">
        <f t="shared" si="145"/>
        <v>6</v>
      </c>
      <c r="AW500" s="65">
        <f t="shared" si="151"/>
        <v>1</v>
      </c>
      <c r="AX500" s="23"/>
      <c r="AY500" s="24">
        <f t="shared" ca="1" si="146"/>
        <v>-174</v>
      </c>
      <c r="AZ500" s="66">
        <f t="shared" ca="1" si="147"/>
        <v>0</v>
      </c>
      <c r="BA500" s="24" t="str">
        <f t="shared" ca="1" si="148"/>
        <v/>
      </c>
      <c r="BB500" s="87" t="str">
        <f t="shared" si="149"/>
        <v/>
      </c>
    </row>
    <row r="501" spans="1:54" ht="15" x14ac:dyDescent="0.2">
      <c r="A501" s="7">
        <v>500</v>
      </c>
      <c r="B501" s="162" t="s">
        <v>3225</v>
      </c>
      <c r="C501" s="162" t="s">
        <v>3226</v>
      </c>
      <c r="D501" s="162" t="s">
        <v>4999</v>
      </c>
      <c r="E501" s="162" t="s">
        <v>325</v>
      </c>
      <c r="F501" s="163">
        <v>45812</v>
      </c>
      <c r="G501" s="162" t="s">
        <v>5347</v>
      </c>
      <c r="H501" s="162" t="s">
        <v>5092</v>
      </c>
      <c r="I501" s="162" t="s">
        <v>17</v>
      </c>
      <c r="J501" s="163">
        <v>45832</v>
      </c>
      <c r="K501" s="163">
        <v>45833</v>
      </c>
      <c r="L501" s="162" t="s">
        <v>5347</v>
      </c>
      <c r="M501" s="163">
        <v>45846</v>
      </c>
      <c r="N501" s="164">
        <v>30</v>
      </c>
      <c r="O501" s="164">
        <v>8</v>
      </c>
      <c r="P501" s="162" t="s">
        <v>16</v>
      </c>
      <c r="Q501" s="165">
        <v>2</v>
      </c>
      <c r="R501" s="165">
        <v>2</v>
      </c>
      <c r="S501" s="165">
        <v>2</v>
      </c>
      <c r="T501" s="165">
        <v>0</v>
      </c>
      <c r="U501" s="166">
        <v>0</v>
      </c>
      <c r="V501" s="166">
        <v>0</v>
      </c>
      <c r="W501" s="162" t="s">
        <v>19</v>
      </c>
      <c r="X501" s="162" t="s">
        <v>5348</v>
      </c>
      <c r="Y501" s="162" t="s">
        <v>5347</v>
      </c>
      <c r="Z501" s="162" t="s">
        <v>3779</v>
      </c>
      <c r="AA501" s="162" t="s">
        <v>748</v>
      </c>
      <c r="AB501" s="162" t="s">
        <v>3225</v>
      </c>
      <c r="AC501" s="162" t="s">
        <v>5347</v>
      </c>
      <c r="AD501" s="164">
        <v>0</v>
      </c>
      <c r="AE501" s="185">
        <v>0</v>
      </c>
      <c r="AG501" t="s">
        <v>5000</v>
      </c>
      <c r="AH501" s="46">
        <f t="shared" si="133"/>
        <v>14</v>
      </c>
      <c r="AI501" s="46" t="str">
        <f t="shared" si="134"/>
        <v>-</v>
      </c>
      <c r="AJ501" s="12"/>
      <c r="AK501" s="41" t="str">
        <f t="shared" si="135"/>
        <v>YES</v>
      </c>
      <c r="AL501" s="38">
        <f t="shared" si="136"/>
        <v>2</v>
      </c>
      <c r="AM501" s="26" t="str">
        <f t="shared" si="137"/>
        <v/>
      </c>
      <c r="AN501" s="89" t="str">
        <f t="shared" si="138"/>
        <v/>
      </c>
      <c r="AO501" s="35">
        <f t="shared" si="139"/>
        <v>0</v>
      </c>
      <c r="AP501" s="26" t="str">
        <f t="shared" si="140"/>
        <v>X</v>
      </c>
      <c r="AQ501" s="28">
        <f t="shared" si="150"/>
        <v>1</v>
      </c>
      <c r="AR501" s="25" t="str">
        <f t="shared" si="141"/>
        <v/>
      </c>
      <c r="AS501" s="25" t="str">
        <f t="shared" si="142"/>
        <v/>
      </c>
      <c r="AT501" s="25" t="str">
        <f t="shared" si="143"/>
        <v/>
      </c>
      <c r="AU501" s="25" t="str">
        <f t="shared" si="144"/>
        <v/>
      </c>
      <c r="AV501" s="25">
        <f t="shared" si="145"/>
        <v>6</v>
      </c>
      <c r="AW501" s="65">
        <f t="shared" si="151"/>
        <v>0</v>
      </c>
      <c r="AX501" s="23"/>
      <c r="AY501" s="24">
        <f t="shared" ca="1" si="146"/>
        <v>-289</v>
      </c>
      <c r="AZ501" s="66">
        <f t="shared" ca="1" si="147"/>
        <v>0</v>
      </c>
      <c r="BA501" s="24" t="str">
        <f t="shared" ca="1" si="148"/>
        <v/>
      </c>
      <c r="BB501" s="87" t="str">
        <f t="shared" si="149"/>
        <v/>
      </c>
    </row>
    <row r="502" spans="1:54" ht="15" x14ac:dyDescent="0.2">
      <c r="A502" s="7">
        <v>501</v>
      </c>
      <c r="B502" s="162" t="s">
        <v>4028</v>
      </c>
      <c r="C502" s="162" t="s">
        <v>4029</v>
      </c>
      <c r="D502" s="162" t="s">
        <v>5001</v>
      </c>
      <c r="E502" s="162" t="s">
        <v>325</v>
      </c>
      <c r="F502" s="163">
        <v>45812</v>
      </c>
      <c r="G502" s="162" t="s">
        <v>5347</v>
      </c>
      <c r="H502" s="162" t="s">
        <v>5025</v>
      </c>
      <c r="I502" s="162" t="s">
        <v>15</v>
      </c>
      <c r="J502" s="163">
        <v>45817</v>
      </c>
      <c r="K502" s="163">
        <v>45817</v>
      </c>
      <c r="L502" s="162" t="s">
        <v>5347</v>
      </c>
      <c r="M502" s="163">
        <v>45831</v>
      </c>
      <c r="N502" s="164">
        <v>30</v>
      </c>
      <c r="O502" s="164">
        <v>8</v>
      </c>
      <c r="P502" s="162" t="s">
        <v>16</v>
      </c>
      <c r="Q502" s="165">
        <v>1</v>
      </c>
      <c r="R502" s="165">
        <v>1</v>
      </c>
      <c r="S502" s="165">
        <v>1</v>
      </c>
      <c r="T502" s="165">
        <v>0</v>
      </c>
      <c r="U502" s="166">
        <v>0</v>
      </c>
      <c r="V502" s="166">
        <v>0</v>
      </c>
      <c r="W502" s="162" t="s">
        <v>19</v>
      </c>
      <c r="X502" s="162" t="s">
        <v>5348</v>
      </c>
      <c r="Y502" s="162" t="s">
        <v>5347</v>
      </c>
      <c r="Z502" s="162" t="s">
        <v>619</v>
      </c>
      <c r="AA502" s="162" t="s">
        <v>748</v>
      </c>
      <c r="AB502" s="162" t="s">
        <v>4028</v>
      </c>
      <c r="AC502" s="162" t="s">
        <v>5347</v>
      </c>
      <c r="AD502" s="164">
        <v>0</v>
      </c>
      <c r="AE502" s="185">
        <v>0</v>
      </c>
      <c r="AG502" t="s">
        <v>2999</v>
      </c>
      <c r="AH502" s="46">
        <f t="shared" si="133"/>
        <v>14</v>
      </c>
      <c r="AI502" s="46" t="str">
        <f t="shared" si="134"/>
        <v>-</v>
      </c>
      <c r="AJ502" s="12"/>
      <c r="AK502" s="41" t="str">
        <f t="shared" si="135"/>
        <v>YES</v>
      </c>
      <c r="AL502" s="38">
        <f t="shared" si="136"/>
        <v>1</v>
      </c>
      <c r="AM502" s="26" t="str">
        <f t="shared" si="137"/>
        <v/>
      </c>
      <c r="AN502" s="89" t="str">
        <f t="shared" si="138"/>
        <v/>
      </c>
      <c r="AO502" s="35">
        <f t="shared" si="139"/>
        <v>0</v>
      </c>
      <c r="AP502" s="26" t="str">
        <f t="shared" si="140"/>
        <v>X</v>
      </c>
      <c r="AQ502" s="28">
        <f t="shared" si="150"/>
        <v>1</v>
      </c>
      <c r="AR502" s="25" t="str">
        <f t="shared" si="141"/>
        <v/>
      </c>
      <c r="AS502" s="25" t="str">
        <f t="shared" si="142"/>
        <v/>
      </c>
      <c r="AT502" s="25" t="str">
        <f t="shared" si="143"/>
        <v/>
      </c>
      <c r="AU502" s="25" t="str">
        <f t="shared" si="144"/>
        <v/>
      </c>
      <c r="AV502" s="25">
        <f t="shared" si="145"/>
        <v>6</v>
      </c>
      <c r="AW502" s="65">
        <f t="shared" si="151"/>
        <v>0</v>
      </c>
      <c r="AX502" s="23"/>
      <c r="AY502" s="24">
        <f t="shared" ca="1" si="146"/>
        <v>-304</v>
      </c>
      <c r="AZ502" s="66">
        <f t="shared" ca="1" si="147"/>
        <v>0</v>
      </c>
      <c r="BA502" s="24" t="str">
        <f t="shared" ca="1" si="148"/>
        <v/>
      </c>
      <c r="BB502" s="87" t="str">
        <f t="shared" si="149"/>
        <v/>
      </c>
    </row>
    <row r="503" spans="1:54" ht="15" x14ac:dyDescent="0.2">
      <c r="A503" s="7">
        <v>502</v>
      </c>
      <c r="B503" s="162" t="s">
        <v>4028</v>
      </c>
      <c r="C503" s="162" t="s">
        <v>4029</v>
      </c>
      <c r="D503" s="162" t="s">
        <v>5001</v>
      </c>
      <c r="E503" s="162" t="s">
        <v>326</v>
      </c>
      <c r="F503" s="163">
        <v>45812</v>
      </c>
      <c r="G503" s="162" t="s">
        <v>5347</v>
      </c>
      <c r="H503" s="162" t="s">
        <v>5025</v>
      </c>
      <c r="I503" s="162" t="s">
        <v>17</v>
      </c>
      <c r="J503" s="163">
        <v>45817</v>
      </c>
      <c r="K503" s="163">
        <v>45817</v>
      </c>
      <c r="L503" s="162" t="s">
        <v>5347</v>
      </c>
      <c r="M503" s="163">
        <v>45831</v>
      </c>
      <c r="N503" s="164">
        <v>30</v>
      </c>
      <c r="O503" s="164">
        <v>8</v>
      </c>
      <c r="P503" s="162" t="s">
        <v>16</v>
      </c>
      <c r="Q503" s="165">
        <v>1</v>
      </c>
      <c r="R503" s="165">
        <v>2</v>
      </c>
      <c r="S503" s="165">
        <v>2</v>
      </c>
      <c r="T503" s="165">
        <v>0</v>
      </c>
      <c r="U503" s="166">
        <v>0</v>
      </c>
      <c r="V503" s="166">
        <v>0</v>
      </c>
      <c r="W503" s="162" t="s">
        <v>19</v>
      </c>
      <c r="X503" s="162" t="s">
        <v>5348</v>
      </c>
      <c r="Y503" s="162" t="s">
        <v>5347</v>
      </c>
      <c r="Z503" s="162" t="s">
        <v>619</v>
      </c>
      <c r="AA503" s="162" t="s">
        <v>748</v>
      </c>
      <c r="AB503" s="162" t="s">
        <v>4028</v>
      </c>
      <c r="AC503" s="162" t="s">
        <v>5347</v>
      </c>
      <c r="AD503" s="164">
        <v>0</v>
      </c>
      <c r="AE503" s="185">
        <v>0</v>
      </c>
      <c r="AG503" t="s">
        <v>2999</v>
      </c>
      <c r="AH503" s="46">
        <f t="shared" si="133"/>
        <v>14</v>
      </c>
      <c r="AI503" s="46" t="str">
        <f t="shared" si="134"/>
        <v>-</v>
      </c>
      <c r="AJ503" s="12"/>
      <c r="AK503" s="41" t="str">
        <f t="shared" si="135"/>
        <v>YES</v>
      </c>
      <c r="AL503" s="38">
        <f t="shared" si="136"/>
        <v>2</v>
      </c>
      <c r="AM503" s="26" t="str">
        <f t="shared" si="137"/>
        <v/>
      </c>
      <c r="AN503" s="89" t="str">
        <f t="shared" si="138"/>
        <v/>
      </c>
      <c r="AO503" s="35">
        <f t="shared" si="139"/>
        <v>0</v>
      </c>
      <c r="AP503" s="26" t="str">
        <f t="shared" si="140"/>
        <v>X</v>
      </c>
      <c r="AQ503" s="28">
        <f t="shared" si="150"/>
        <v>1</v>
      </c>
      <c r="AR503" s="25" t="str">
        <f t="shared" si="141"/>
        <v/>
      </c>
      <c r="AS503" s="25" t="str">
        <f t="shared" si="142"/>
        <v/>
      </c>
      <c r="AT503" s="25" t="str">
        <f t="shared" si="143"/>
        <v/>
      </c>
      <c r="AU503" s="25" t="str">
        <f t="shared" si="144"/>
        <v/>
      </c>
      <c r="AV503" s="25">
        <f t="shared" si="145"/>
        <v>6</v>
      </c>
      <c r="AW503" s="65">
        <f t="shared" si="151"/>
        <v>0</v>
      </c>
      <c r="AX503" s="23"/>
      <c r="AY503" s="24">
        <f t="shared" ca="1" si="146"/>
        <v>-304</v>
      </c>
      <c r="AZ503" s="66">
        <f t="shared" ca="1" si="147"/>
        <v>0</v>
      </c>
      <c r="BA503" s="24" t="str">
        <f t="shared" ca="1" si="148"/>
        <v/>
      </c>
      <c r="BB503" s="87" t="str">
        <f t="shared" si="149"/>
        <v/>
      </c>
    </row>
    <row r="504" spans="1:54" ht="15" x14ac:dyDescent="0.2">
      <c r="A504" s="7">
        <v>503</v>
      </c>
      <c r="B504" s="162" t="s">
        <v>4028</v>
      </c>
      <c r="C504" s="162" t="s">
        <v>4029</v>
      </c>
      <c r="D504" s="162" t="s">
        <v>5001</v>
      </c>
      <c r="E504" s="162" t="s">
        <v>329</v>
      </c>
      <c r="F504" s="163">
        <v>45812</v>
      </c>
      <c r="G504" s="162" t="s">
        <v>5347</v>
      </c>
      <c r="H504" s="162" t="s">
        <v>5025</v>
      </c>
      <c r="I504" s="162" t="s">
        <v>18</v>
      </c>
      <c r="J504" s="163">
        <v>45817</v>
      </c>
      <c r="K504" s="163">
        <v>45817</v>
      </c>
      <c r="L504" s="162" t="s">
        <v>5347</v>
      </c>
      <c r="M504" s="163">
        <v>45831</v>
      </c>
      <c r="N504" s="164">
        <v>30</v>
      </c>
      <c r="O504" s="164">
        <v>8</v>
      </c>
      <c r="P504" s="162" t="s">
        <v>16</v>
      </c>
      <c r="Q504" s="165">
        <v>1</v>
      </c>
      <c r="R504" s="165">
        <v>2</v>
      </c>
      <c r="S504" s="165">
        <v>2</v>
      </c>
      <c r="T504" s="165">
        <v>0</v>
      </c>
      <c r="U504" s="166">
        <v>0</v>
      </c>
      <c r="V504" s="166">
        <v>0</v>
      </c>
      <c r="W504" s="162" t="s">
        <v>19</v>
      </c>
      <c r="X504" s="162" t="s">
        <v>5348</v>
      </c>
      <c r="Y504" s="162" t="s">
        <v>5347</v>
      </c>
      <c r="Z504" s="162" t="s">
        <v>619</v>
      </c>
      <c r="AA504" s="162" t="s">
        <v>748</v>
      </c>
      <c r="AB504" s="162" t="s">
        <v>4028</v>
      </c>
      <c r="AC504" s="162" t="s">
        <v>5347</v>
      </c>
      <c r="AD504" s="164">
        <v>0</v>
      </c>
      <c r="AE504" s="185">
        <v>0</v>
      </c>
      <c r="AG504" t="s">
        <v>2999</v>
      </c>
      <c r="AH504" s="46">
        <f t="shared" si="133"/>
        <v>14</v>
      </c>
      <c r="AI504" s="46" t="str">
        <f t="shared" si="134"/>
        <v>-</v>
      </c>
      <c r="AJ504" s="12"/>
      <c r="AK504" s="41" t="str">
        <f t="shared" si="135"/>
        <v>YES</v>
      </c>
      <c r="AL504" s="38">
        <f t="shared" si="136"/>
        <v>2</v>
      </c>
      <c r="AM504" s="26" t="str">
        <f t="shared" si="137"/>
        <v/>
      </c>
      <c r="AN504" s="89" t="str">
        <f t="shared" si="138"/>
        <v/>
      </c>
      <c r="AO504" s="35">
        <f t="shared" si="139"/>
        <v>0</v>
      </c>
      <c r="AP504" s="26" t="str">
        <f t="shared" si="140"/>
        <v>X</v>
      </c>
      <c r="AQ504" s="28">
        <f t="shared" si="150"/>
        <v>1</v>
      </c>
      <c r="AR504" s="25" t="str">
        <f t="shared" si="141"/>
        <v/>
      </c>
      <c r="AS504" s="25" t="str">
        <f t="shared" si="142"/>
        <v/>
      </c>
      <c r="AT504" s="25" t="str">
        <f t="shared" si="143"/>
        <v/>
      </c>
      <c r="AU504" s="25" t="str">
        <f t="shared" si="144"/>
        <v/>
      </c>
      <c r="AV504" s="25">
        <f t="shared" si="145"/>
        <v>6</v>
      </c>
      <c r="AW504" s="65">
        <f t="shared" si="151"/>
        <v>0</v>
      </c>
      <c r="AX504" s="23"/>
      <c r="AY504" s="24">
        <f t="shared" ca="1" si="146"/>
        <v>-304</v>
      </c>
      <c r="AZ504" s="66">
        <f t="shared" ca="1" si="147"/>
        <v>0</v>
      </c>
      <c r="BA504" s="24" t="str">
        <f t="shared" ca="1" si="148"/>
        <v/>
      </c>
      <c r="BB504" s="87" t="str">
        <f t="shared" si="149"/>
        <v/>
      </c>
    </row>
    <row r="505" spans="1:54" ht="15" x14ac:dyDescent="0.2">
      <c r="A505" s="7">
        <v>504</v>
      </c>
      <c r="B505" s="162" t="s">
        <v>4028</v>
      </c>
      <c r="C505" s="162" t="s">
        <v>4029</v>
      </c>
      <c r="D505" s="162" t="s">
        <v>5001</v>
      </c>
      <c r="E505" s="162" t="s">
        <v>327</v>
      </c>
      <c r="F505" s="163">
        <v>45812</v>
      </c>
      <c r="G505" s="162" t="s">
        <v>5347</v>
      </c>
      <c r="H505" s="162" t="s">
        <v>5025</v>
      </c>
      <c r="I505" s="162" t="s">
        <v>24</v>
      </c>
      <c r="J505" s="163">
        <v>45817</v>
      </c>
      <c r="K505" s="163">
        <v>45817</v>
      </c>
      <c r="L505" s="162" t="s">
        <v>5347</v>
      </c>
      <c r="M505" s="163">
        <v>45831</v>
      </c>
      <c r="N505" s="164">
        <v>30</v>
      </c>
      <c r="O505" s="164">
        <v>8</v>
      </c>
      <c r="P505" s="162" t="s">
        <v>16</v>
      </c>
      <c r="Q505" s="165">
        <v>1</v>
      </c>
      <c r="R505" s="165">
        <v>2</v>
      </c>
      <c r="S505" s="165">
        <v>2</v>
      </c>
      <c r="T505" s="165">
        <v>0</v>
      </c>
      <c r="U505" s="166">
        <v>0</v>
      </c>
      <c r="V505" s="166">
        <v>0</v>
      </c>
      <c r="W505" s="162" t="s">
        <v>19</v>
      </c>
      <c r="X505" s="162" t="s">
        <v>5348</v>
      </c>
      <c r="Y505" s="162" t="s">
        <v>5347</v>
      </c>
      <c r="Z505" s="162" t="s">
        <v>619</v>
      </c>
      <c r="AA505" s="162" t="s">
        <v>748</v>
      </c>
      <c r="AB505" s="162" t="s">
        <v>4028</v>
      </c>
      <c r="AC505" s="162" t="s">
        <v>5347</v>
      </c>
      <c r="AD505" s="164">
        <v>0</v>
      </c>
      <c r="AE505" s="185">
        <v>0</v>
      </c>
      <c r="AG505" t="s">
        <v>2999</v>
      </c>
      <c r="AH505" s="46">
        <f t="shared" si="133"/>
        <v>14</v>
      </c>
      <c r="AI505" s="46" t="str">
        <f t="shared" si="134"/>
        <v>-</v>
      </c>
      <c r="AJ505" s="12"/>
      <c r="AK505" s="41" t="str">
        <f t="shared" si="135"/>
        <v>YES</v>
      </c>
      <c r="AL505" s="38">
        <f t="shared" si="136"/>
        <v>2</v>
      </c>
      <c r="AM505" s="26" t="str">
        <f t="shared" si="137"/>
        <v/>
      </c>
      <c r="AN505" s="89" t="str">
        <f t="shared" si="138"/>
        <v/>
      </c>
      <c r="AO505" s="35">
        <f t="shared" si="139"/>
        <v>0</v>
      </c>
      <c r="AP505" s="26" t="str">
        <f t="shared" si="140"/>
        <v>X</v>
      </c>
      <c r="AQ505" s="28">
        <f t="shared" si="150"/>
        <v>1</v>
      </c>
      <c r="AR505" s="25" t="str">
        <f t="shared" si="141"/>
        <v/>
      </c>
      <c r="AS505" s="25" t="str">
        <f t="shared" si="142"/>
        <v/>
      </c>
      <c r="AT505" s="25" t="str">
        <f t="shared" si="143"/>
        <v/>
      </c>
      <c r="AU505" s="25" t="str">
        <f t="shared" si="144"/>
        <v/>
      </c>
      <c r="AV505" s="25">
        <f t="shared" si="145"/>
        <v>6</v>
      </c>
      <c r="AW505" s="65">
        <f t="shared" si="151"/>
        <v>0</v>
      </c>
      <c r="AX505" s="23"/>
      <c r="AY505" s="24">
        <f t="shared" ca="1" si="146"/>
        <v>-304</v>
      </c>
      <c r="AZ505" s="66">
        <f t="shared" ca="1" si="147"/>
        <v>0</v>
      </c>
      <c r="BA505" s="24" t="str">
        <f t="shared" ca="1" si="148"/>
        <v/>
      </c>
      <c r="BB505" s="87" t="str">
        <f t="shared" si="149"/>
        <v/>
      </c>
    </row>
    <row r="506" spans="1:54" ht="15" x14ac:dyDescent="0.2">
      <c r="A506" s="7">
        <v>505</v>
      </c>
      <c r="B506" s="162" t="s">
        <v>4028</v>
      </c>
      <c r="C506" s="162" t="s">
        <v>4029</v>
      </c>
      <c r="D506" s="162" t="s">
        <v>5001</v>
      </c>
      <c r="E506" s="162" t="s">
        <v>330</v>
      </c>
      <c r="F506" s="163">
        <v>45812</v>
      </c>
      <c r="G506" s="162" t="s">
        <v>5347</v>
      </c>
      <c r="H506" s="162" t="s">
        <v>5025</v>
      </c>
      <c r="I506" s="162" t="s">
        <v>27</v>
      </c>
      <c r="J506" s="163">
        <v>45817</v>
      </c>
      <c r="K506" s="163">
        <v>45817</v>
      </c>
      <c r="L506" s="162" t="s">
        <v>5347</v>
      </c>
      <c r="M506" s="163">
        <v>45831</v>
      </c>
      <c r="N506" s="164">
        <v>30</v>
      </c>
      <c r="O506" s="164">
        <v>8</v>
      </c>
      <c r="P506" s="162" t="s">
        <v>16</v>
      </c>
      <c r="Q506" s="165">
        <v>1</v>
      </c>
      <c r="R506" s="165">
        <v>10</v>
      </c>
      <c r="S506" s="165">
        <v>10</v>
      </c>
      <c r="T506" s="165">
        <v>0</v>
      </c>
      <c r="U506" s="166">
        <v>0</v>
      </c>
      <c r="V506" s="166">
        <v>0</v>
      </c>
      <c r="W506" s="162" t="s">
        <v>19</v>
      </c>
      <c r="X506" s="162" t="s">
        <v>5348</v>
      </c>
      <c r="Y506" s="162" t="s">
        <v>5347</v>
      </c>
      <c r="Z506" s="162" t="s">
        <v>619</v>
      </c>
      <c r="AA506" s="162" t="s">
        <v>748</v>
      </c>
      <c r="AB506" s="162" t="s">
        <v>4028</v>
      </c>
      <c r="AC506" s="162" t="s">
        <v>5347</v>
      </c>
      <c r="AD506" s="164">
        <v>0</v>
      </c>
      <c r="AE506" s="185">
        <v>0</v>
      </c>
      <c r="AG506" t="s">
        <v>2999</v>
      </c>
      <c r="AH506" s="46">
        <f t="shared" si="133"/>
        <v>14</v>
      </c>
      <c r="AI506" s="46" t="str">
        <f t="shared" si="134"/>
        <v>-</v>
      </c>
      <c r="AJ506" s="12"/>
      <c r="AK506" s="41" t="str">
        <f t="shared" si="135"/>
        <v>YES</v>
      </c>
      <c r="AL506" s="38">
        <f t="shared" si="136"/>
        <v>10</v>
      </c>
      <c r="AM506" s="26" t="str">
        <f t="shared" si="137"/>
        <v/>
      </c>
      <c r="AN506" s="89" t="str">
        <f t="shared" si="138"/>
        <v/>
      </c>
      <c r="AO506" s="35">
        <f t="shared" si="139"/>
        <v>0</v>
      </c>
      <c r="AP506" s="26" t="str">
        <f t="shared" si="140"/>
        <v>X</v>
      </c>
      <c r="AQ506" s="28">
        <f t="shared" si="150"/>
        <v>1</v>
      </c>
      <c r="AR506" s="25" t="str">
        <f t="shared" si="141"/>
        <v/>
      </c>
      <c r="AS506" s="25" t="str">
        <f t="shared" si="142"/>
        <v/>
      </c>
      <c r="AT506" s="25" t="str">
        <f t="shared" si="143"/>
        <v/>
      </c>
      <c r="AU506" s="25" t="str">
        <f t="shared" si="144"/>
        <v/>
      </c>
      <c r="AV506" s="25">
        <f t="shared" si="145"/>
        <v>6</v>
      </c>
      <c r="AW506" s="65">
        <f t="shared" si="151"/>
        <v>0</v>
      </c>
      <c r="AX506" s="23"/>
      <c r="AY506" s="24">
        <f t="shared" ca="1" si="146"/>
        <v>-304</v>
      </c>
      <c r="AZ506" s="66">
        <f t="shared" ca="1" si="147"/>
        <v>0</v>
      </c>
      <c r="BA506" s="24" t="str">
        <f t="shared" ca="1" si="148"/>
        <v/>
      </c>
      <c r="BB506" s="87" t="str">
        <f t="shared" si="149"/>
        <v/>
      </c>
    </row>
    <row r="507" spans="1:54" ht="15" x14ac:dyDescent="0.2">
      <c r="A507" s="7">
        <v>506</v>
      </c>
      <c r="B507" s="162" t="s">
        <v>4028</v>
      </c>
      <c r="C507" s="162" t="s">
        <v>4029</v>
      </c>
      <c r="D507" s="162" t="s">
        <v>5001</v>
      </c>
      <c r="E507" s="162" t="s">
        <v>328</v>
      </c>
      <c r="F507" s="163">
        <v>45812</v>
      </c>
      <c r="G507" s="162" t="s">
        <v>5347</v>
      </c>
      <c r="H507" s="162" t="s">
        <v>5025</v>
      </c>
      <c r="I507" s="162" t="s">
        <v>28</v>
      </c>
      <c r="J507" s="163">
        <v>45817</v>
      </c>
      <c r="K507" s="163">
        <v>45817</v>
      </c>
      <c r="L507" s="162" t="s">
        <v>5347</v>
      </c>
      <c r="M507" s="163">
        <v>45831</v>
      </c>
      <c r="N507" s="164">
        <v>30</v>
      </c>
      <c r="O507" s="164">
        <v>8</v>
      </c>
      <c r="P507" s="162" t="s">
        <v>16</v>
      </c>
      <c r="Q507" s="165">
        <v>1</v>
      </c>
      <c r="R507" s="165">
        <v>2</v>
      </c>
      <c r="S507" s="165">
        <v>2</v>
      </c>
      <c r="T507" s="165">
        <v>0</v>
      </c>
      <c r="U507" s="166">
        <v>0</v>
      </c>
      <c r="V507" s="166">
        <v>0</v>
      </c>
      <c r="W507" s="162" t="s">
        <v>19</v>
      </c>
      <c r="X507" s="162" t="s">
        <v>5348</v>
      </c>
      <c r="Y507" s="162" t="s">
        <v>5347</v>
      </c>
      <c r="Z507" s="162" t="s">
        <v>619</v>
      </c>
      <c r="AA507" s="162" t="s">
        <v>748</v>
      </c>
      <c r="AB507" s="162" t="s">
        <v>4028</v>
      </c>
      <c r="AC507" s="162" t="s">
        <v>5347</v>
      </c>
      <c r="AD507" s="164">
        <v>0</v>
      </c>
      <c r="AE507" s="185">
        <v>0</v>
      </c>
      <c r="AG507" t="s">
        <v>2999</v>
      </c>
      <c r="AH507" s="46">
        <f t="shared" si="133"/>
        <v>14</v>
      </c>
      <c r="AI507" s="46" t="str">
        <f t="shared" si="134"/>
        <v>-</v>
      </c>
      <c r="AJ507" s="12"/>
      <c r="AK507" s="41" t="str">
        <f t="shared" si="135"/>
        <v>YES</v>
      </c>
      <c r="AL507" s="38">
        <f t="shared" si="136"/>
        <v>2</v>
      </c>
      <c r="AM507" s="26" t="str">
        <f t="shared" si="137"/>
        <v/>
      </c>
      <c r="AN507" s="89" t="str">
        <f t="shared" si="138"/>
        <v/>
      </c>
      <c r="AO507" s="35">
        <f t="shared" si="139"/>
        <v>0</v>
      </c>
      <c r="AP507" s="26" t="str">
        <f t="shared" si="140"/>
        <v>X</v>
      </c>
      <c r="AQ507" s="28">
        <f t="shared" si="150"/>
        <v>1</v>
      </c>
      <c r="AR507" s="25" t="str">
        <f t="shared" si="141"/>
        <v/>
      </c>
      <c r="AS507" s="25" t="str">
        <f t="shared" si="142"/>
        <v/>
      </c>
      <c r="AT507" s="25" t="str">
        <f t="shared" si="143"/>
        <v/>
      </c>
      <c r="AU507" s="25" t="str">
        <f t="shared" si="144"/>
        <v/>
      </c>
      <c r="AV507" s="25">
        <f t="shared" si="145"/>
        <v>6</v>
      </c>
      <c r="AW507" s="65">
        <f t="shared" si="151"/>
        <v>0</v>
      </c>
      <c r="AX507" s="23"/>
      <c r="AY507" s="24">
        <f t="shared" ca="1" si="146"/>
        <v>-304</v>
      </c>
      <c r="AZ507" s="66">
        <f t="shared" ca="1" si="147"/>
        <v>0</v>
      </c>
      <c r="BA507" s="24" t="str">
        <f t="shared" ca="1" si="148"/>
        <v/>
      </c>
      <c r="BB507" s="87" t="str">
        <f t="shared" si="149"/>
        <v/>
      </c>
    </row>
    <row r="508" spans="1:54" ht="15" x14ac:dyDescent="0.2">
      <c r="A508" s="7">
        <v>507</v>
      </c>
      <c r="B508" s="162" t="s">
        <v>4028</v>
      </c>
      <c r="C508" s="162" t="s">
        <v>4029</v>
      </c>
      <c r="D508" s="162" t="s">
        <v>5001</v>
      </c>
      <c r="E508" s="162" t="s">
        <v>333</v>
      </c>
      <c r="F508" s="163">
        <v>45812</v>
      </c>
      <c r="G508" s="162" t="s">
        <v>5347</v>
      </c>
      <c r="H508" s="162" t="s">
        <v>5025</v>
      </c>
      <c r="I508" s="162" t="s">
        <v>73</v>
      </c>
      <c r="J508" s="163">
        <v>45817</v>
      </c>
      <c r="K508" s="163">
        <v>45817</v>
      </c>
      <c r="L508" s="162" t="s">
        <v>5347</v>
      </c>
      <c r="M508" s="163">
        <v>45831</v>
      </c>
      <c r="N508" s="164">
        <v>30</v>
      </c>
      <c r="O508" s="164">
        <v>8</v>
      </c>
      <c r="P508" s="162" t="s">
        <v>16</v>
      </c>
      <c r="Q508" s="165">
        <v>1</v>
      </c>
      <c r="R508" s="165">
        <v>1</v>
      </c>
      <c r="S508" s="165">
        <v>1</v>
      </c>
      <c r="T508" s="165">
        <v>0</v>
      </c>
      <c r="U508" s="166">
        <v>0</v>
      </c>
      <c r="V508" s="166">
        <v>0</v>
      </c>
      <c r="W508" s="162" t="s">
        <v>19</v>
      </c>
      <c r="X508" s="162" t="s">
        <v>5348</v>
      </c>
      <c r="Y508" s="162" t="s">
        <v>5347</v>
      </c>
      <c r="Z508" s="162" t="s">
        <v>619</v>
      </c>
      <c r="AA508" s="162" t="s">
        <v>748</v>
      </c>
      <c r="AB508" s="162" t="s">
        <v>4028</v>
      </c>
      <c r="AC508" s="162" t="s">
        <v>5347</v>
      </c>
      <c r="AD508" s="164">
        <v>0</v>
      </c>
      <c r="AE508" s="185">
        <v>0</v>
      </c>
      <c r="AG508" t="s">
        <v>2999</v>
      </c>
      <c r="AH508" s="46">
        <f t="shared" si="133"/>
        <v>14</v>
      </c>
      <c r="AI508" s="46" t="str">
        <f t="shared" si="134"/>
        <v>-</v>
      </c>
      <c r="AJ508" s="12"/>
      <c r="AK508" s="41" t="str">
        <f t="shared" si="135"/>
        <v>YES</v>
      </c>
      <c r="AL508" s="38">
        <f t="shared" si="136"/>
        <v>1</v>
      </c>
      <c r="AM508" s="26" t="str">
        <f t="shared" si="137"/>
        <v/>
      </c>
      <c r="AN508" s="89" t="str">
        <f t="shared" si="138"/>
        <v/>
      </c>
      <c r="AO508" s="35">
        <f t="shared" si="139"/>
        <v>0</v>
      </c>
      <c r="AP508" s="26" t="str">
        <f t="shared" si="140"/>
        <v>X</v>
      </c>
      <c r="AQ508" s="28">
        <f t="shared" si="150"/>
        <v>1</v>
      </c>
      <c r="AR508" s="25" t="str">
        <f t="shared" si="141"/>
        <v/>
      </c>
      <c r="AS508" s="25" t="str">
        <f t="shared" si="142"/>
        <v/>
      </c>
      <c r="AT508" s="25" t="str">
        <f t="shared" si="143"/>
        <v/>
      </c>
      <c r="AU508" s="25" t="str">
        <f t="shared" si="144"/>
        <v/>
      </c>
      <c r="AV508" s="25">
        <f t="shared" si="145"/>
        <v>6</v>
      </c>
      <c r="AW508" s="65">
        <f t="shared" si="151"/>
        <v>0</v>
      </c>
      <c r="AX508" s="23"/>
      <c r="AY508" s="24">
        <f t="shared" ca="1" si="146"/>
        <v>-304</v>
      </c>
      <c r="AZ508" s="66">
        <f t="shared" ca="1" si="147"/>
        <v>0</v>
      </c>
      <c r="BA508" s="24" t="str">
        <f t="shared" ca="1" si="148"/>
        <v/>
      </c>
      <c r="BB508" s="87" t="str">
        <f t="shared" si="149"/>
        <v/>
      </c>
    </row>
    <row r="509" spans="1:54" ht="15" x14ac:dyDescent="0.2">
      <c r="A509" s="7">
        <v>508</v>
      </c>
      <c r="B509" s="162" t="s">
        <v>4028</v>
      </c>
      <c r="C509" s="162" t="s">
        <v>4029</v>
      </c>
      <c r="D509" s="162" t="s">
        <v>5001</v>
      </c>
      <c r="E509" s="162" t="s">
        <v>331</v>
      </c>
      <c r="F509" s="163">
        <v>45812</v>
      </c>
      <c r="G509" s="162" t="s">
        <v>5347</v>
      </c>
      <c r="H509" s="162" t="s">
        <v>5025</v>
      </c>
      <c r="I509" s="162" t="s">
        <v>56</v>
      </c>
      <c r="J509" s="163">
        <v>45817</v>
      </c>
      <c r="K509" s="163">
        <v>45817</v>
      </c>
      <c r="L509" s="162" t="s">
        <v>5347</v>
      </c>
      <c r="M509" s="163">
        <v>45831</v>
      </c>
      <c r="N509" s="164">
        <v>30</v>
      </c>
      <c r="O509" s="164">
        <v>8</v>
      </c>
      <c r="P509" s="162" t="s">
        <v>16</v>
      </c>
      <c r="Q509" s="165">
        <v>1</v>
      </c>
      <c r="R509" s="165">
        <v>2</v>
      </c>
      <c r="S509" s="165">
        <v>2</v>
      </c>
      <c r="T509" s="165">
        <v>0</v>
      </c>
      <c r="U509" s="166">
        <v>0</v>
      </c>
      <c r="V509" s="166">
        <v>0</v>
      </c>
      <c r="W509" s="162" t="s">
        <v>19</v>
      </c>
      <c r="X509" s="162" t="s">
        <v>5348</v>
      </c>
      <c r="Y509" s="162" t="s">
        <v>5347</v>
      </c>
      <c r="Z509" s="162" t="s">
        <v>619</v>
      </c>
      <c r="AA509" s="162" t="s">
        <v>748</v>
      </c>
      <c r="AB509" s="162" t="s">
        <v>4028</v>
      </c>
      <c r="AC509" s="162" t="s">
        <v>5347</v>
      </c>
      <c r="AD509" s="164">
        <v>0</v>
      </c>
      <c r="AE509" s="185">
        <v>0</v>
      </c>
      <c r="AG509" t="s">
        <v>2999</v>
      </c>
      <c r="AH509" s="46">
        <f t="shared" si="133"/>
        <v>14</v>
      </c>
      <c r="AI509" s="46" t="str">
        <f t="shared" si="134"/>
        <v>-</v>
      </c>
      <c r="AJ509" s="12"/>
      <c r="AK509" s="41" t="str">
        <f t="shared" si="135"/>
        <v>YES</v>
      </c>
      <c r="AL509" s="38">
        <f t="shared" si="136"/>
        <v>2</v>
      </c>
      <c r="AM509" s="26" t="str">
        <f t="shared" si="137"/>
        <v/>
      </c>
      <c r="AN509" s="89" t="str">
        <f t="shared" si="138"/>
        <v/>
      </c>
      <c r="AO509" s="35">
        <f t="shared" si="139"/>
        <v>0</v>
      </c>
      <c r="AP509" s="26" t="str">
        <f t="shared" si="140"/>
        <v>X</v>
      </c>
      <c r="AQ509" s="28">
        <f t="shared" si="150"/>
        <v>1</v>
      </c>
      <c r="AR509" s="25" t="str">
        <f t="shared" si="141"/>
        <v/>
      </c>
      <c r="AS509" s="25" t="str">
        <f t="shared" si="142"/>
        <v/>
      </c>
      <c r="AT509" s="25" t="str">
        <f t="shared" si="143"/>
        <v/>
      </c>
      <c r="AU509" s="25" t="str">
        <f t="shared" si="144"/>
        <v/>
      </c>
      <c r="AV509" s="25">
        <f t="shared" si="145"/>
        <v>6</v>
      </c>
      <c r="AW509" s="65">
        <f t="shared" si="151"/>
        <v>0</v>
      </c>
      <c r="AX509" s="23"/>
      <c r="AY509" s="24">
        <f t="shared" ca="1" si="146"/>
        <v>-304</v>
      </c>
      <c r="AZ509" s="66">
        <f t="shared" ca="1" si="147"/>
        <v>0</v>
      </c>
      <c r="BA509" s="24" t="str">
        <f t="shared" ca="1" si="148"/>
        <v/>
      </c>
      <c r="BB509" s="87" t="str">
        <f t="shared" si="149"/>
        <v/>
      </c>
    </row>
    <row r="510" spans="1:54" ht="15" x14ac:dyDescent="0.2">
      <c r="A510" s="7">
        <v>509</v>
      </c>
      <c r="B510" s="162" t="s">
        <v>4028</v>
      </c>
      <c r="C510" s="162" t="s">
        <v>4029</v>
      </c>
      <c r="D510" s="162" t="s">
        <v>5001</v>
      </c>
      <c r="E510" s="162" t="s">
        <v>334</v>
      </c>
      <c r="F510" s="163">
        <v>45812</v>
      </c>
      <c r="G510" s="162" t="s">
        <v>5347</v>
      </c>
      <c r="H510" s="162" t="s">
        <v>5025</v>
      </c>
      <c r="I510" s="162" t="s">
        <v>72</v>
      </c>
      <c r="J510" s="163">
        <v>45817</v>
      </c>
      <c r="K510" s="163">
        <v>45817</v>
      </c>
      <c r="L510" s="162" t="s">
        <v>5347</v>
      </c>
      <c r="M510" s="163">
        <v>45831</v>
      </c>
      <c r="N510" s="164">
        <v>30</v>
      </c>
      <c r="O510" s="164">
        <v>8</v>
      </c>
      <c r="P510" s="162" t="s">
        <v>16</v>
      </c>
      <c r="Q510" s="165">
        <v>1</v>
      </c>
      <c r="R510" s="165">
        <v>1</v>
      </c>
      <c r="S510" s="165">
        <v>1</v>
      </c>
      <c r="T510" s="165">
        <v>0</v>
      </c>
      <c r="U510" s="166">
        <v>0</v>
      </c>
      <c r="V510" s="166">
        <v>0</v>
      </c>
      <c r="W510" s="162" t="s">
        <v>19</v>
      </c>
      <c r="X510" s="162" t="s">
        <v>5348</v>
      </c>
      <c r="Y510" s="162" t="s">
        <v>5347</v>
      </c>
      <c r="Z510" s="162" t="s">
        <v>619</v>
      </c>
      <c r="AA510" s="162" t="s">
        <v>748</v>
      </c>
      <c r="AB510" s="162" t="s">
        <v>4028</v>
      </c>
      <c r="AC510" s="162" t="s">
        <v>5347</v>
      </c>
      <c r="AD510" s="164">
        <v>0</v>
      </c>
      <c r="AE510" s="185">
        <v>0</v>
      </c>
      <c r="AG510" t="s">
        <v>2999</v>
      </c>
      <c r="AH510" s="46">
        <f t="shared" si="133"/>
        <v>14</v>
      </c>
      <c r="AI510" s="46" t="str">
        <f t="shared" si="134"/>
        <v>-</v>
      </c>
      <c r="AJ510" s="12"/>
      <c r="AK510" s="41" t="str">
        <f t="shared" si="135"/>
        <v>YES</v>
      </c>
      <c r="AL510" s="38">
        <f t="shared" si="136"/>
        <v>1</v>
      </c>
      <c r="AM510" s="26" t="str">
        <f t="shared" si="137"/>
        <v/>
      </c>
      <c r="AN510" s="89" t="str">
        <f t="shared" si="138"/>
        <v/>
      </c>
      <c r="AO510" s="35">
        <f t="shared" si="139"/>
        <v>0</v>
      </c>
      <c r="AP510" s="26" t="str">
        <f t="shared" si="140"/>
        <v>X</v>
      </c>
      <c r="AQ510" s="28">
        <f t="shared" si="150"/>
        <v>1</v>
      </c>
      <c r="AR510" s="25" t="str">
        <f t="shared" si="141"/>
        <v/>
      </c>
      <c r="AS510" s="25" t="str">
        <f t="shared" si="142"/>
        <v/>
      </c>
      <c r="AT510" s="25" t="str">
        <f t="shared" si="143"/>
        <v/>
      </c>
      <c r="AU510" s="25" t="str">
        <f t="shared" si="144"/>
        <v/>
      </c>
      <c r="AV510" s="25">
        <f t="shared" si="145"/>
        <v>6</v>
      </c>
      <c r="AW510" s="65">
        <f t="shared" si="151"/>
        <v>0</v>
      </c>
      <c r="AX510" s="23"/>
      <c r="AY510" s="24">
        <f t="shared" ca="1" si="146"/>
        <v>-304</v>
      </c>
      <c r="AZ510" s="66">
        <f t="shared" ca="1" si="147"/>
        <v>0</v>
      </c>
      <c r="BA510" s="24" t="str">
        <f t="shared" ca="1" si="148"/>
        <v/>
      </c>
      <c r="BB510" s="87" t="str">
        <f t="shared" si="149"/>
        <v/>
      </c>
    </row>
    <row r="511" spans="1:54" ht="15" x14ac:dyDescent="0.2">
      <c r="A511" s="7">
        <v>510</v>
      </c>
      <c r="B511" s="162" t="s">
        <v>3588</v>
      </c>
      <c r="C511" s="162" t="s">
        <v>5026</v>
      </c>
      <c r="D511" s="162" t="s">
        <v>5027</v>
      </c>
      <c r="E511" s="162" t="s">
        <v>325</v>
      </c>
      <c r="F511" s="163">
        <v>45813</v>
      </c>
      <c r="G511" s="162" t="s">
        <v>5347</v>
      </c>
      <c r="H511" s="162" t="s">
        <v>5028</v>
      </c>
      <c r="I511" s="162" t="s">
        <v>115</v>
      </c>
      <c r="J511" s="163">
        <v>45813</v>
      </c>
      <c r="K511" s="163" t="s">
        <v>5347</v>
      </c>
      <c r="L511" s="162" t="s">
        <v>5347</v>
      </c>
      <c r="M511" s="163">
        <v>45814</v>
      </c>
      <c r="N511" s="164">
        <v>0</v>
      </c>
      <c r="O511" s="164">
        <v>0</v>
      </c>
      <c r="P511" s="162" t="s">
        <v>5347</v>
      </c>
      <c r="Q511" s="165">
        <v>1</v>
      </c>
      <c r="R511" s="165">
        <v>1</v>
      </c>
      <c r="S511" s="165">
        <v>1</v>
      </c>
      <c r="T511" s="165">
        <v>0</v>
      </c>
      <c r="U511" s="166">
        <v>0</v>
      </c>
      <c r="V511" s="166">
        <v>0</v>
      </c>
      <c r="W511" s="162" t="s">
        <v>19</v>
      </c>
      <c r="X511" s="162" t="s">
        <v>5348</v>
      </c>
      <c r="Y511" s="162" t="s">
        <v>5347</v>
      </c>
      <c r="Z511" s="162" t="s">
        <v>386</v>
      </c>
      <c r="AA511" s="162" t="s">
        <v>5347</v>
      </c>
      <c r="AB511" s="162" t="s">
        <v>5029</v>
      </c>
      <c r="AC511" s="162" t="s">
        <v>5347</v>
      </c>
      <c r="AD511" s="164">
        <v>0</v>
      </c>
      <c r="AE511" s="185">
        <v>0</v>
      </c>
      <c r="AG511" t="s">
        <v>4839</v>
      </c>
      <c r="AH511" s="46">
        <f t="shared" si="133"/>
        <v>1</v>
      </c>
      <c r="AI511" s="46" t="str">
        <f t="shared" si="134"/>
        <v>-</v>
      </c>
      <c r="AJ511" s="12"/>
      <c r="AK511" s="41" t="str">
        <f t="shared" si="135"/>
        <v>YES</v>
      </c>
      <c r="AL511" s="38">
        <f t="shared" si="136"/>
        <v>1</v>
      </c>
      <c r="AM511" s="26" t="str">
        <f t="shared" si="137"/>
        <v/>
      </c>
      <c r="AN511" s="89" t="str">
        <f t="shared" si="138"/>
        <v/>
      </c>
      <c r="AO511" s="35">
        <f t="shared" si="139"/>
        <v>0</v>
      </c>
      <c r="AP511" s="26" t="str">
        <f t="shared" si="140"/>
        <v>X</v>
      </c>
      <c r="AQ511" s="28">
        <f t="shared" si="150"/>
        <v>1</v>
      </c>
      <c r="AR511" s="25" t="str">
        <f t="shared" si="141"/>
        <v/>
      </c>
      <c r="AS511" s="25" t="str">
        <f t="shared" si="142"/>
        <v/>
      </c>
      <c r="AT511" s="25" t="str">
        <f t="shared" si="143"/>
        <v/>
      </c>
      <c r="AU511" s="25" t="str">
        <f t="shared" si="144"/>
        <v/>
      </c>
      <c r="AV511" s="25">
        <f t="shared" si="145"/>
        <v>6</v>
      </c>
      <c r="AW511" s="65">
        <f t="shared" si="151"/>
        <v>0</v>
      </c>
      <c r="AX511" s="23"/>
      <c r="AY511" s="24">
        <f t="shared" ca="1" si="146"/>
        <v>-321</v>
      </c>
      <c r="AZ511" s="66">
        <f t="shared" ca="1" si="147"/>
        <v>0</v>
      </c>
      <c r="BA511" s="24" t="str">
        <f t="shared" ca="1" si="148"/>
        <v/>
      </c>
      <c r="BB511" s="87" t="str">
        <f t="shared" si="149"/>
        <v/>
      </c>
    </row>
    <row r="512" spans="1:54" ht="15" x14ac:dyDescent="0.2">
      <c r="A512" s="7">
        <v>511</v>
      </c>
      <c r="B512" s="162" t="s">
        <v>5030</v>
      </c>
      <c r="C512" s="162" t="s">
        <v>5031</v>
      </c>
      <c r="D512" s="162" t="s">
        <v>5032</v>
      </c>
      <c r="E512" s="162" t="s">
        <v>325</v>
      </c>
      <c r="F512" s="163">
        <v>45813</v>
      </c>
      <c r="G512" s="162" t="s">
        <v>5347</v>
      </c>
      <c r="H512" s="162" t="s">
        <v>5028</v>
      </c>
      <c r="I512" s="162" t="s">
        <v>106</v>
      </c>
      <c r="J512" s="163">
        <v>45813</v>
      </c>
      <c r="K512" s="163" t="s">
        <v>5347</v>
      </c>
      <c r="L512" s="162" t="s">
        <v>5347</v>
      </c>
      <c r="M512" s="163">
        <v>45814</v>
      </c>
      <c r="N512" s="164">
        <v>0</v>
      </c>
      <c r="O512" s="164">
        <v>0</v>
      </c>
      <c r="P512" s="162" t="s">
        <v>5347</v>
      </c>
      <c r="Q512" s="165">
        <v>1</v>
      </c>
      <c r="R512" s="165">
        <v>1</v>
      </c>
      <c r="S512" s="165">
        <v>1</v>
      </c>
      <c r="T512" s="165">
        <v>0</v>
      </c>
      <c r="U512" s="166">
        <v>0</v>
      </c>
      <c r="V512" s="166">
        <v>0</v>
      </c>
      <c r="W512" s="162" t="s">
        <v>19</v>
      </c>
      <c r="X512" s="162" t="s">
        <v>5348</v>
      </c>
      <c r="Y512" s="162" t="s">
        <v>5347</v>
      </c>
      <c r="Z512" s="162" t="s">
        <v>386</v>
      </c>
      <c r="AA512" s="162" t="s">
        <v>5347</v>
      </c>
      <c r="AB512" s="162" t="s">
        <v>5033</v>
      </c>
      <c r="AC512" s="162" t="s">
        <v>5347</v>
      </c>
      <c r="AD512" s="164">
        <v>0</v>
      </c>
      <c r="AE512" s="185">
        <v>0</v>
      </c>
      <c r="AG512" t="s">
        <v>1864</v>
      </c>
      <c r="AH512" s="46">
        <f t="shared" si="133"/>
        <v>1</v>
      </c>
      <c r="AI512" s="46" t="str">
        <f t="shared" si="134"/>
        <v>-</v>
      </c>
      <c r="AJ512" s="12"/>
      <c r="AK512" s="41" t="str">
        <f t="shared" si="135"/>
        <v>YES</v>
      </c>
      <c r="AL512" s="38">
        <f t="shared" si="136"/>
        <v>1</v>
      </c>
      <c r="AM512" s="26" t="str">
        <f t="shared" si="137"/>
        <v/>
      </c>
      <c r="AN512" s="89" t="str">
        <f t="shared" si="138"/>
        <v/>
      </c>
      <c r="AO512" s="35">
        <f t="shared" si="139"/>
        <v>0</v>
      </c>
      <c r="AP512" s="26" t="str">
        <f t="shared" si="140"/>
        <v>X</v>
      </c>
      <c r="AQ512" s="28">
        <f t="shared" si="150"/>
        <v>1</v>
      </c>
      <c r="AR512" s="25" t="str">
        <f t="shared" si="141"/>
        <v/>
      </c>
      <c r="AS512" s="25" t="str">
        <f t="shared" si="142"/>
        <v/>
      </c>
      <c r="AT512" s="25" t="str">
        <f t="shared" si="143"/>
        <v/>
      </c>
      <c r="AU512" s="25" t="str">
        <f t="shared" si="144"/>
        <v/>
      </c>
      <c r="AV512" s="25">
        <f t="shared" si="145"/>
        <v>6</v>
      </c>
      <c r="AW512" s="65">
        <f t="shared" si="151"/>
        <v>0</v>
      </c>
      <c r="AX512" s="23"/>
      <c r="AY512" s="24">
        <f t="shared" ca="1" si="146"/>
        <v>-321</v>
      </c>
      <c r="AZ512" s="66">
        <f t="shared" ca="1" si="147"/>
        <v>0</v>
      </c>
      <c r="BA512" s="24" t="str">
        <f t="shared" ca="1" si="148"/>
        <v/>
      </c>
      <c r="BB512" s="87" t="str">
        <f t="shared" si="149"/>
        <v/>
      </c>
    </row>
    <row r="513" spans="1:54" ht="15" x14ac:dyDescent="0.2">
      <c r="A513" s="7">
        <v>512</v>
      </c>
      <c r="B513" s="162" t="s">
        <v>5034</v>
      </c>
      <c r="C513" s="162" t="s">
        <v>5035</v>
      </c>
      <c r="D513" s="162" t="s">
        <v>5036</v>
      </c>
      <c r="E513" s="162" t="s">
        <v>325</v>
      </c>
      <c r="F513" s="163">
        <v>45817</v>
      </c>
      <c r="G513" s="162" t="s">
        <v>5347</v>
      </c>
      <c r="H513" s="162" t="s">
        <v>5037</v>
      </c>
      <c r="I513" s="162" t="s">
        <v>2909</v>
      </c>
      <c r="J513" s="163">
        <v>45814</v>
      </c>
      <c r="K513" s="163" t="s">
        <v>5347</v>
      </c>
      <c r="L513" s="162" t="s">
        <v>5347</v>
      </c>
      <c r="M513" s="163">
        <v>45818</v>
      </c>
      <c r="N513" s="164">
        <v>0</v>
      </c>
      <c r="O513" s="164">
        <v>0</v>
      </c>
      <c r="P513" s="162" t="s">
        <v>5347</v>
      </c>
      <c r="Q513" s="165">
        <v>1</v>
      </c>
      <c r="R513" s="165">
        <v>1</v>
      </c>
      <c r="S513" s="165">
        <v>1</v>
      </c>
      <c r="T513" s="165">
        <v>0</v>
      </c>
      <c r="U513" s="166">
        <v>0</v>
      </c>
      <c r="V513" s="166">
        <v>0</v>
      </c>
      <c r="W513" s="162" t="s">
        <v>19</v>
      </c>
      <c r="X513" s="162" t="s">
        <v>5348</v>
      </c>
      <c r="Y513" s="162" t="s">
        <v>5347</v>
      </c>
      <c r="Z513" s="162" t="s">
        <v>386</v>
      </c>
      <c r="AA513" s="162" t="s">
        <v>5347</v>
      </c>
      <c r="AB513" s="162" t="s">
        <v>5038</v>
      </c>
      <c r="AC513" s="162" t="s">
        <v>5347</v>
      </c>
      <c r="AD513" s="164">
        <v>0</v>
      </c>
      <c r="AE513" s="185">
        <v>0</v>
      </c>
      <c r="AG513" t="s">
        <v>4839</v>
      </c>
      <c r="AH513" s="46">
        <f t="shared" si="133"/>
        <v>4</v>
      </c>
      <c r="AI513" s="46" t="str">
        <f t="shared" si="134"/>
        <v>-</v>
      </c>
      <c r="AJ513" s="12"/>
      <c r="AK513" s="41" t="str">
        <f t="shared" si="135"/>
        <v>YES</v>
      </c>
      <c r="AL513" s="38">
        <f t="shared" si="136"/>
        <v>1</v>
      </c>
      <c r="AM513" s="26" t="str">
        <f t="shared" si="137"/>
        <v/>
      </c>
      <c r="AN513" s="89" t="str">
        <f t="shared" si="138"/>
        <v/>
      </c>
      <c r="AO513" s="35">
        <f t="shared" si="139"/>
        <v>0</v>
      </c>
      <c r="AP513" s="26" t="str">
        <f t="shared" si="140"/>
        <v>X</v>
      </c>
      <c r="AQ513" s="28">
        <f t="shared" si="150"/>
        <v>1</v>
      </c>
      <c r="AR513" s="25" t="str">
        <f t="shared" si="141"/>
        <v/>
      </c>
      <c r="AS513" s="25" t="str">
        <f t="shared" si="142"/>
        <v/>
      </c>
      <c r="AT513" s="25" t="str">
        <f t="shared" si="143"/>
        <v/>
      </c>
      <c r="AU513" s="25" t="str">
        <f t="shared" si="144"/>
        <v/>
      </c>
      <c r="AV513" s="25">
        <f t="shared" si="145"/>
        <v>6</v>
      </c>
      <c r="AW513" s="65">
        <f t="shared" si="151"/>
        <v>0</v>
      </c>
      <c r="AX513" s="23"/>
      <c r="AY513" s="24">
        <f t="shared" ca="1" si="146"/>
        <v>-317</v>
      </c>
      <c r="AZ513" s="66">
        <f t="shared" ca="1" si="147"/>
        <v>0</v>
      </c>
      <c r="BA513" s="24" t="str">
        <f t="shared" ca="1" si="148"/>
        <v/>
      </c>
      <c r="BB513" s="87" t="str">
        <f t="shared" si="149"/>
        <v/>
      </c>
    </row>
    <row r="514" spans="1:54" ht="15" x14ac:dyDescent="0.2">
      <c r="A514" s="7">
        <v>513</v>
      </c>
      <c r="B514" s="162" t="s">
        <v>5039</v>
      </c>
      <c r="C514" s="162" t="s">
        <v>5040</v>
      </c>
      <c r="D514" s="162" t="s">
        <v>5041</v>
      </c>
      <c r="E514" s="162" t="s">
        <v>325</v>
      </c>
      <c r="F514" s="163">
        <v>45817</v>
      </c>
      <c r="G514" s="162" t="s">
        <v>5347</v>
      </c>
      <c r="H514" s="162" t="s">
        <v>5042</v>
      </c>
      <c r="I514" s="162" t="s">
        <v>73</v>
      </c>
      <c r="J514" s="163">
        <v>45817</v>
      </c>
      <c r="K514" s="163" t="s">
        <v>5347</v>
      </c>
      <c r="L514" s="162" t="s">
        <v>5347</v>
      </c>
      <c r="M514" s="163">
        <v>45818</v>
      </c>
      <c r="N514" s="164">
        <v>0</v>
      </c>
      <c r="O514" s="164">
        <v>0</v>
      </c>
      <c r="P514" s="162" t="s">
        <v>5347</v>
      </c>
      <c r="Q514" s="165">
        <v>1</v>
      </c>
      <c r="R514" s="165">
        <v>1</v>
      </c>
      <c r="S514" s="165">
        <v>1</v>
      </c>
      <c r="T514" s="165">
        <v>0</v>
      </c>
      <c r="U514" s="166">
        <v>0</v>
      </c>
      <c r="V514" s="166">
        <v>0</v>
      </c>
      <c r="W514" s="162" t="s">
        <v>19</v>
      </c>
      <c r="X514" s="162" t="s">
        <v>5348</v>
      </c>
      <c r="Y514" s="162" t="s">
        <v>5347</v>
      </c>
      <c r="Z514" s="162" t="s">
        <v>386</v>
      </c>
      <c r="AA514" s="162" t="s">
        <v>5347</v>
      </c>
      <c r="AB514" s="162" t="s">
        <v>5043</v>
      </c>
      <c r="AC514" s="162" t="s">
        <v>5347</v>
      </c>
      <c r="AD514" s="164">
        <v>0</v>
      </c>
      <c r="AE514" s="185">
        <v>0</v>
      </c>
      <c r="AG514" t="s">
        <v>1864</v>
      </c>
      <c r="AH514" s="46">
        <f t="shared" ref="AH514:AH577" si="152">IF(M514=0,"-",M514-J514)</f>
        <v>1</v>
      </c>
      <c r="AI514" s="46" t="str">
        <f t="shared" ref="AI514:AI577" si="153">IF(AND(S514=0,M514&gt;0,L514=0),IF(AH514&gt;=120,"VERY HIGH",IF(AH514&gt;=90,"HIGH",IF(AH514&gt;=60,"MEDIUM",IF(AH514&lt;60,"LOW")))),"-")</f>
        <v>-</v>
      </c>
      <c r="AJ514" s="12"/>
      <c r="AK514" s="41" t="str">
        <f t="shared" ref="AK514:AK577" si="154">IF(AND(W514="X",M514&lt;=$AJ$2),"YES","")</f>
        <v>YES</v>
      </c>
      <c r="AL514" s="38">
        <f t="shared" ref="AL514:AL577" si="155">IF(AND(W514="X",M514&lt;=$AJ$2),S514,"")</f>
        <v>1</v>
      </c>
      <c r="AM514" s="26" t="str">
        <f t="shared" ref="AM514:AM577" si="156">IF(AND(W514="X",M514&gt;$AJ$2),"YES","")</f>
        <v/>
      </c>
      <c r="AN514" s="89" t="str">
        <f t="shared" ref="AN514:AN577" si="157">IF(AND(W514="X",M514&gt;$AJ$2),S514,"")</f>
        <v/>
      </c>
      <c r="AO514" s="35">
        <f t="shared" ref="AO514:AO577" si="158">IF(AND(W514="",M514&gt;0,$AJ$2&gt;M514,L514=""),1,0)</f>
        <v>0</v>
      </c>
      <c r="AP514" s="26" t="str">
        <f t="shared" ref="AP514:AP577" si="159">IF(AND(AK514="YES",W514="X"),"X","")</f>
        <v>X</v>
      </c>
      <c r="AQ514" s="28">
        <f t="shared" si="150"/>
        <v>1</v>
      </c>
      <c r="AR514" s="25" t="str">
        <f t="shared" ref="AR514:AR577" si="160">IF(AND(T514&gt;0,L514=""),H514,"")</f>
        <v/>
      </c>
      <c r="AS514" s="25" t="str">
        <f t="shared" ref="AS514:AS577" si="161">IF(AND(D514&gt;0,H514=0,G514=""),1,"")</f>
        <v/>
      </c>
      <c r="AT514" s="25" t="str">
        <f t="shared" ref="AT514:AT577" si="162">IF(G514="BLOQ",1,"")</f>
        <v/>
      </c>
      <c r="AU514" s="25" t="str">
        <f t="shared" ref="AU514:AU577" si="163">IF(L514="BLOQ",1,"")</f>
        <v/>
      </c>
      <c r="AV514" s="25">
        <f t="shared" ref="AV514:AV577" si="164">MONTH(F514)</f>
        <v>6</v>
      </c>
      <c r="AW514" s="65">
        <f t="shared" si="151"/>
        <v>0</v>
      </c>
      <c r="AX514" s="23"/>
      <c r="AY514" s="24">
        <f t="shared" ref="AY514:AY577" ca="1" si="165">IF(M514=0,"",M514-$AX$2)</f>
        <v>-317</v>
      </c>
      <c r="AZ514" s="66">
        <f t="shared" ref="AZ514:AZ577" ca="1" si="166">IF(AND(W514="",AY514&gt;0,AY514&lt;15),1,0)</f>
        <v>0</v>
      </c>
      <c r="BA514" s="24" t="str">
        <f t="shared" ref="BA514:BA577" ca="1" si="167">IF(AND(W514="",AY514&gt;0,AY514&lt;15),T514,"")</f>
        <v/>
      </c>
      <c r="BB514" s="87" t="str">
        <f t="shared" ref="BB514:BB577" si="168">IF(R514&lt;Q514,"X","")</f>
        <v/>
      </c>
    </row>
    <row r="515" spans="1:54" ht="15" x14ac:dyDescent="0.2">
      <c r="A515" s="7">
        <v>514</v>
      </c>
      <c r="B515" s="162" t="s">
        <v>5044</v>
      </c>
      <c r="C515" s="162" t="s">
        <v>5045</v>
      </c>
      <c r="D515" s="162" t="s">
        <v>5046</v>
      </c>
      <c r="E515" s="162" t="s">
        <v>325</v>
      </c>
      <c r="F515" s="163">
        <v>45818</v>
      </c>
      <c r="G515" s="162" t="s">
        <v>5347</v>
      </c>
      <c r="H515" s="162" t="s">
        <v>5042</v>
      </c>
      <c r="I515" s="162" t="s">
        <v>190</v>
      </c>
      <c r="J515" s="163">
        <v>45817</v>
      </c>
      <c r="K515" s="163" t="s">
        <v>5347</v>
      </c>
      <c r="L515" s="162" t="s">
        <v>5347</v>
      </c>
      <c r="M515" s="163">
        <v>45819</v>
      </c>
      <c r="N515" s="164">
        <v>0</v>
      </c>
      <c r="O515" s="164">
        <v>0</v>
      </c>
      <c r="P515" s="162" t="s">
        <v>5347</v>
      </c>
      <c r="Q515" s="165">
        <v>1</v>
      </c>
      <c r="R515" s="165">
        <v>1</v>
      </c>
      <c r="S515" s="165">
        <v>1</v>
      </c>
      <c r="T515" s="165">
        <v>0</v>
      </c>
      <c r="U515" s="166">
        <v>0</v>
      </c>
      <c r="V515" s="166">
        <v>0</v>
      </c>
      <c r="W515" s="162" t="s">
        <v>19</v>
      </c>
      <c r="X515" s="162" t="s">
        <v>5348</v>
      </c>
      <c r="Y515" s="162" t="s">
        <v>5347</v>
      </c>
      <c r="Z515" s="162" t="s">
        <v>386</v>
      </c>
      <c r="AA515" s="162" t="s">
        <v>5347</v>
      </c>
      <c r="AB515" s="162" t="s">
        <v>5047</v>
      </c>
      <c r="AC515" s="162" t="s">
        <v>5347</v>
      </c>
      <c r="AD515" s="164">
        <v>0</v>
      </c>
      <c r="AE515" s="185">
        <v>0</v>
      </c>
      <c r="AG515" t="s">
        <v>4336</v>
      </c>
      <c r="AH515" s="46">
        <f t="shared" si="152"/>
        <v>2</v>
      </c>
      <c r="AI515" s="46" t="str">
        <f t="shared" si="153"/>
        <v>-</v>
      </c>
      <c r="AJ515" s="12"/>
      <c r="AK515" s="41" t="str">
        <f t="shared" si="154"/>
        <v>YES</v>
      </c>
      <c r="AL515" s="38">
        <f t="shared" si="155"/>
        <v>1</v>
      </c>
      <c r="AM515" s="26" t="str">
        <f t="shared" si="156"/>
        <v/>
      </c>
      <c r="AN515" s="89" t="str">
        <f t="shared" si="157"/>
        <v/>
      </c>
      <c r="AO515" s="35">
        <f t="shared" si="158"/>
        <v>0</v>
      </c>
      <c r="AP515" s="26" t="str">
        <f t="shared" si="159"/>
        <v>X</v>
      </c>
      <c r="AQ515" s="28">
        <f t="shared" ref="AQ515:AQ578" si="169">IF(AP515="X",100%,0%)</f>
        <v>1</v>
      </c>
      <c r="AR515" s="25" t="str">
        <f t="shared" si="160"/>
        <v/>
      </c>
      <c r="AS515" s="25" t="str">
        <f t="shared" si="161"/>
        <v/>
      </c>
      <c r="AT515" s="25" t="str">
        <f t="shared" si="162"/>
        <v/>
      </c>
      <c r="AU515" s="25" t="str">
        <f t="shared" si="163"/>
        <v/>
      </c>
      <c r="AV515" s="25">
        <f t="shared" si="164"/>
        <v>6</v>
      </c>
      <c r="AW515" s="65">
        <f t="shared" ref="AW515:AW578" si="170">IF(AP515="",100%,0%)</f>
        <v>0</v>
      </c>
      <c r="AX515" s="23"/>
      <c r="AY515" s="24">
        <f t="shared" ca="1" si="165"/>
        <v>-316</v>
      </c>
      <c r="AZ515" s="66">
        <f t="shared" ca="1" si="166"/>
        <v>0</v>
      </c>
      <c r="BA515" s="24" t="str">
        <f t="shared" ca="1" si="167"/>
        <v/>
      </c>
      <c r="BB515" s="87" t="str">
        <f t="shared" si="168"/>
        <v/>
      </c>
    </row>
    <row r="516" spans="1:54" ht="15" x14ac:dyDescent="0.2">
      <c r="A516" s="7">
        <v>515</v>
      </c>
      <c r="B516" s="162" t="s">
        <v>5048</v>
      </c>
      <c r="C516" s="162" t="s">
        <v>5049</v>
      </c>
      <c r="D516" s="162" t="s">
        <v>5046</v>
      </c>
      <c r="E516" s="162" t="s">
        <v>326</v>
      </c>
      <c r="F516" s="163">
        <v>45818</v>
      </c>
      <c r="G516" s="162" t="s">
        <v>5347</v>
      </c>
      <c r="H516" s="162" t="s">
        <v>5042</v>
      </c>
      <c r="I516" s="162" t="s">
        <v>189</v>
      </c>
      <c r="J516" s="163">
        <v>45817</v>
      </c>
      <c r="K516" s="163" t="s">
        <v>5347</v>
      </c>
      <c r="L516" s="162" t="s">
        <v>5347</v>
      </c>
      <c r="M516" s="163">
        <v>45819</v>
      </c>
      <c r="N516" s="164">
        <v>0</v>
      </c>
      <c r="O516" s="164">
        <v>0</v>
      </c>
      <c r="P516" s="162" t="s">
        <v>5347</v>
      </c>
      <c r="Q516" s="165">
        <v>2</v>
      </c>
      <c r="R516" s="165">
        <v>2</v>
      </c>
      <c r="S516" s="165">
        <v>2</v>
      </c>
      <c r="T516" s="165">
        <v>0</v>
      </c>
      <c r="U516" s="166">
        <v>0</v>
      </c>
      <c r="V516" s="166">
        <v>0</v>
      </c>
      <c r="W516" s="162" t="s">
        <v>19</v>
      </c>
      <c r="X516" s="162" t="s">
        <v>5348</v>
      </c>
      <c r="Y516" s="162" t="s">
        <v>5347</v>
      </c>
      <c r="Z516" s="162" t="s">
        <v>386</v>
      </c>
      <c r="AA516" s="162" t="s">
        <v>5347</v>
      </c>
      <c r="AB516" s="162" t="s">
        <v>5050</v>
      </c>
      <c r="AC516" s="162" t="s">
        <v>5347</v>
      </c>
      <c r="AD516" s="164">
        <v>0</v>
      </c>
      <c r="AE516" s="185">
        <v>0</v>
      </c>
      <c r="AG516" t="s">
        <v>4336</v>
      </c>
      <c r="AH516" s="46">
        <f t="shared" si="152"/>
        <v>2</v>
      </c>
      <c r="AI516" s="46" t="str">
        <f t="shared" si="153"/>
        <v>-</v>
      </c>
      <c r="AJ516" s="12"/>
      <c r="AK516" s="41" t="str">
        <f t="shared" si="154"/>
        <v>YES</v>
      </c>
      <c r="AL516" s="38">
        <f t="shared" si="155"/>
        <v>2</v>
      </c>
      <c r="AM516" s="26" t="str">
        <f t="shared" si="156"/>
        <v/>
      </c>
      <c r="AN516" s="89" t="str">
        <f t="shared" si="157"/>
        <v/>
      </c>
      <c r="AO516" s="35">
        <f t="shared" si="158"/>
        <v>0</v>
      </c>
      <c r="AP516" s="26" t="str">
        <f t="shared" si="159"/>
        <v>X</v>
      </c>
      <c r="AQ516" s="28">
        <f t="shared" si="169"/>
        <v>1</v>
      </c>
      <c r="AR516" s="25" t="str">
        <f t="shared" si="160"/>
        <v/>
      </c>
      <c r="AS516" s="25" t="str">
        <f t="shared" si="161"/>
        <v/>
      </c>
      <c r="AT516" s="25" t="str">
        <f t="shared" si="162"/>
        <v/>
      </c>
      <c r="AU516" s="25" t="str">
        <f t="shared" si="163"/>
        <v/>
      </c>
      <c r="AV516" s="25">
        <f t="shared" si="164"/>
        <v>6</v>
      </c>
      <c r="AW516" s="65">
        <f t="shared" si="170"/>
        <v>0</v>
      </c>
      <c r="AX516" s="23"/>
      <c r="AY516" s="24">
        <f t="shared" ca="1" si="165"/>
        <v>-316</v>
      </c>
      <c r="AZ516" s="66">
        <f t="shared" ca="1" si="166"/>
        <v>0</v>
      </c>
      <c r="BA516" s="24" t="str">
        <f t="shared" ca="1" si="167"/>
        <v/>
      </c>
      <c r="BB516" s="87" t="str">
        <f t="shared" si="168"/>
        <v/>
      </c>
    </row>
    <row r="517" spans="1:54" ht="15" x14ac:dyDescent="0.2">
      <c r="A517" s="7">
        <v>516</v>
      </c>
      <c r="B517" s="162" t="s">
        <v>3225</v>
      </c>
      <c r="C517" s="162" t="s">
        <v>3226</v>
      </c>
      <c r="D517" s="162" t="s">
        <v>5051</v>
      </c>
      <c r="E517" s="162" t="s">
        <v>325</v>
      </c>
      <c r="F517" s="163">
        <v>45818</v>
      </c>
      <c r="G517" s="162" t="s">
        <v>5347</v>
      </c>
      <c r="H517" s="162" t="s">
        <v>5057</v>
      </c>
      <c r="I517" s="162" t="s">
        <v>15</v>
      </c>
      <c r="J517" s="163">
        <v>45824</v>
      </c>
      <c r="K517" s="163">
        <v>45825</v>
      </c>
      <c r="L517" s="162" t="s">
        <v>5347</v>
      </c>
      <c r="M517" s="163">
        <v>45838</v>
      </c>
      <c r="N517" s="164">
        <v>30</v>
      </c>
      <c r="O517" s="164">
        <v>8</v>
      </c>
      <c r="P517" s="162" t="s">
        <v>16</v>
      </c>
      <c r="Q517" s="165">
        <v>1</v>
      </c>
      <c r="R517" s="165">
        <v>1</v>
      </c>
      <c r="S517" s="165">
        <v>1</v>
      </c>
      <c r="T517" s="165">
        <v>0</v>
      </c>
      <c r="U517" s="166">
        <v>0</v>
      </c>
      <c r="V517" s="166">
        <v>0</v>
      </c>
      <c r="W517" s="162" t="s">
        <v>19</v>
      </c>
      <c r="X517" s="162" t="s">
        <v>5348</v>
      </c>
      <c r="Y517" s="162" t="s">
        <v>5347</v>
      </c>
      <c r="Z517" s="162" t="s">
        <v>47</v>
      </c>
      <c r="AA517" s="162" t="s">
        <v>748</v>
      </c>
      <c r="AB517" s="162" t="s">
        <v>3225</v>
      </c>
      <c r="AC517" s="162" t="s">
        <v>5347</v>
      </c>
      <c r="AD517" s="164">
        <v>0</v>
      </c>
      <c r="AE517" s="185">
        <v>0</v>
      </c>
      <c r="AG517" t="s">
        <v>960</v>
      </c>
      <c r="AH517" s="46">
        <f t="shared" si="152"/>
        <v>14</v>
      </c>
      <c r="AI517" s="46" t="str">
        <f t="shared" si="153"/>
        <v>-</v>
      </c>
      <c r="AJ517" s="12"/>
      <c r="AK517" s="41" t="str">
        <f t="shared" si="154"/>
        <v>YES</v>
      </c>
      <c r="AL517" s="38">
        <f t="shared" si="155"/>
        <v>1</v>
      </c>
      <c r="AM517" s="26" t="str">
        <f t="shared" si="156"/>
        <v/>
      </c>
      <c r="AN517" s="89" t="str">
        <f t="shared" si="157"/>
        <v/>
      </c>
      <c r="AO517" s="35">
        <f t="shared" si="158"/>
        <v>0</v>
      </c>
      <c r="AP517" s="26" t="str">
        <f t="shared" si="159"/>
        <v>X</v>
      </c>
      <c r="AQ517" s="28">
        <f t="shared" si="169"/>
        <v>1</v>
      </c>
      <c r="AR517" s="25" t="str">
        <f t="shared" si="160"/>
        <v/>
      </c>
      <c r="AS517" s="25" t="str">
        <f t="shared" si="161"/>
        <v/>
      </c>
      <c r="AT517" s="25" t="str">
        <f t="shared" si="162"/>
        <v/>
      </c>
      <c r="AU517" s="25" t="str">
        <f t="shared" si="163"/>
        <v/>
      </c>
      <c r="AV517" s="25">
        <f t="shared" si="164"/>
        <v>6</v>
      </c>
      <c r="AW517" s="65">
        <f t="shared" si="170"/>
        <v>0</v>
      </c>
      <c r="AX517" s="23"/>
      <c r="AY517" s="24">
        <f t="shared" ca="1" si="165"/>
        <v>-297</v>
      </c>
      <c r="AZ517" s="66">
        <f t="shared" ca="1" si="166"/>
        <v>0</v>
      </c>
      <c r="BA517" s="24" t="str">
        <f t="shared" ca="1" si="167"/>
        <v/>
      </c>
      <c r="BB517" s="87" t="str">
        <f t="shared" si="168"/>
        <v/>
      </c>
    </row>
    <row r="518" spans="1:54" ht="15" x14ac:dyDescent="0.2">
      <c r="A518" s="7">
        <v>517</v>
      </c>
      <c r="B518" s="162" t="s">
        <v>3225</v>
      </c>
      <c r="C518" s="162" t="s">
        <v>3226</v>
      </c>
      <c r="D518" s="162" t="s">
        <v>5051</v>
      </c>
      <c r="E518" s="162" t="s">
        <v>326</v>
      </c>
      <c r="F518" s="163">
        <v>45818</v>
      </c>
      <c r="G518" s="162" t="s">
        <v>5347</v>
      </c>
      <c r="H518" s="162" t="s">
        <v>5057</v>
      </c>
      <c r="I518" s="162" t="s">
        <v>17</v>
      </c>
      <c r="J518" s="163">
        <v>45824</v>
      </c>
      <c r="K518" s="163">
        <v>45825</v>
      </c>
      <c r="L518" s="162" t="s">
        <v>5347</v>
      </c>
      <c r="M518" s="163">
        <v>45838</v>
      </c>
      <c r="N518" s="164">
        <v>30</v>
      </c>
      <c r="O518" s="164">
        <v>8</v>
      </c>
      <c r="P518" s="162" t="s">
        <v>16</v>
      </c>
      <c r="Q518" s="165">
        <v>1</v>
      </c>
      <c r="R518" s="165">
        <v>1</v>
      </c>
      <c r="S518" s="165">
        <v>1</v>
      </c>
      <c r="T518" s="165">
        <v>0</v>
      </c>
      <c r="U518" s="166">
        <v>0</v>
      </c>
      <c r="V518" s="166">
        <v>0</v>
      </c>
      <c r="W518" s="162" t="s">
        <v>19</v>
      </c>
      <c r="X518" s="162" t="s">
        <v>5348</v>
      </c>
      <c r="Y518" s="162" t="s">
        <v>5347</v>
      </c>
      <c r="Z518" s="162" t="s">
        <v>47</v>
      </c>
      <c r="AA518" s="162" t="s">
        <v>748</v>
      </c>
      <c r="AB518" s="162" t="s">
        <v>3225</v>
      </c>
      <c r="AC518" s="162" t="s">
        <v>5347</v>
      </c>
      <c r="AD518" s="164">
        <v>0</v>
      </c>
      <c r="AE518" s="185">
        <v>0</v>
      </c>
      <c r="AG518" t="s">
        <v>960</v>
      </c>
      <c r="AH518" s="46">
        <f t="shared" si="152"/>
        <v>14</v>
      </c>
      <c r="AI518" s="46" t="str">
        <f t="shared" si="153"/>
        <v>-</v>
      </c>
      <c r="AJ518" s="12"/>
      <c r="AK518" s="41" t="str">
        <f t="shared" si="154"/>
        <v>YES</v>
      </c>
      <c r="AL518" s="38">
        <f t="shared" si="155"/>
        <v>1</v>
      </c>
      <c r="AM518" s="26" t="str">
        <f t="shared" si="156"/>
        <v/>
      </c>
      <c r="AN518" s="89" t="str">
        <f t="shared" si="157"/>
        <v/>
      </c>
      <c r="AO518" s="35">
        <f t="shared" si="158"/>
        <v>0</v>
      </c>
      <c r="AP518" s="26" t="str">
        <f t="shared" si="159"/>
        <v>X</v>
      </c>
      <c r="AQ518" s="28">
        <f t="shared" si="169"/>
        <v>1</v>
      </c>
      <c r="AR518" s="25" t="str">
        <f t="shared" si="160"/>
        <v/>
      </c>
      <c r="AS518" s="25" t="str">
        <f t="shared" si="161"/>
        <v/>
      </c>
      <c r="AT518" s="25" t="str">
        <f t="shared" si="162"/>
        <v/>
      </c>
      <c r="AU518" s="25" t="str">
        <f t="shared" si="163"/>
        <v/>
      </c>
      <c r="AV518" s="25">
        <f t="shared" si="164"/>
        <v>6</v>
      </c>
      <c r="AW518" s="65">
        <f t="shared" si="170"/>
        <v>0</v>
      </c>
      <c r="AX518" s="23"/>
      <c r="AY518" s="24">
        <f t="shared" ca="1" si="165"/>
        <v>-297</v>
      </c>
      <c r="AZ518" s="66">
        <f t="shared" ca="1" si="166"/>
        <v>0</v>
      </c>
      <c r="BA518" s="24" t="str">
        <f t="shared" ca="1" si="167"/>
        <v/>
      </c>
      <c r="BB518" s="87" t="str">
        <f t="shared" si="168"/>
        <v/>
      </c>
    </row>
    <row r="519" spans="1:54" ht="15" x14ac:dyDescent="0.2">
      <c r="A519" s="7">
        <v>518</v>
      </c>
      <c r="B519" s="162" t="s">
        <v>3225</v>
      </c>
      <c r="C519" s="162" t="s">
        <v>3226</v>
      </c>
      <c r="D519" s="162" t="s">
        <v>5051</v>
      </c>
      <c r="E519" s="162" t="s">
        <v>329</v>
      </c>
      <c r="F519" s="163">
        <v>45818</v>
      </c>
      <c r="G519" s="162" t="s">
        <v>5347</v>
      </c>
      <c r="H519" s="162" t="s">
        <v>5057</v>
      </c>
      <c r="I519" s="162" t="s">
        <v>18</v>
      </c>
      <c r="J519" s="163">
        <v>45824</v>
      </c>
      <c r="K519" s="163">
        <v>45825</v>
      </c>
      <c r="L519" s="162" t="s">
        <v>5347</v>
      </c>
      <c r="M519" s="163">
        <v>45838</v>
      </c>
      <c r="N519" s="164">
        <v>30</v>
      </c>
      <c r="O519" s="164">
        <v>8</v>
      </c>
      <c r="P519" s="162" t="s">
        <v>16</v>
      </c>
      <c r="Q519" s="165">
        <v>1</v>
      </c>
      <c r="R519" s="165">
        <v>1</v>
      </c>
      <c r="S519" s="165">
        <v>1</v>
      </c>
      <c r="T519" s="165">
        <v>0</v>
      </c>
      <c r="U519" s="166">
        <v>0</v>
      </c>
      <c r="V519" s="166">
        <v>0</v>
      </c>
      <c r="W519" s="162" t="s">
        <v>19</v>
      </c>
      <c r="X519" s="162" t="s">
        <v>5348</v>
      </c>
      <c r="Y519" s="162" t="s">
        <v>5347</v>
      </c>
      <c r="Z519" s="162" t="s">
        <v>47</v>
      </c>
      <c r="AA519" s="162" t="s">
        <v>748</v>
      </c>
      <c r="AB519" s="162" t="s">
        <v>3225</v>
      </c>
      <c r="AC519" s="162" t="s">
        <v>5347</v>
      </c>
      <c r="AD519" s="164">
        <v>0</v>
      </c>
      <c r="AE519" s="185">
        <v>0</v>
      </c>
      <c r="AG519" t="s">
        <v>960</v>
      </c>
      <c r="AH519" s="46">
        <f t="shared" si="152"/>
        <v>14</v>
      </c>
      <c r="AI519" s="46" t="str">
        <f t="shared" si="153"/>
        <v>-</v>
      </c>
      <c r="AJ519" s="12"/>
      <c r="AK519" s="41" t="str">
        <f t="shared" si="154"/>
        <v>YES</v>
      </c>
      <c r="AL519" s="38">
        <f t="shared" si="155"/>
        <v>1</v>
      </c>
      <c r="AM519" s="26" t="str">
        <f t="shared" si="156"/>
        <v/>
      </c>
      <c r="AN519" s="89" t="str">
        <f t="shared" si="157"/>
        <v/>
      </c>
      <c r="AO519" s="35">
        <f t="shared" si="158"/>
        <v>0</v>
      </c>
      <c r="AP519" s="26" t="str">
        <f t="shared" si="159"/>
        <v>X</v>
      </c>
      <c r="AQ519" s="28">
        <f t="shared" si="169"/>
        <v>1</v>
      </c>
      <c r="AR519" s="25" t="str">
        <f t="shared" si="160"/>
        <v/>
      </c>
      <c r="AS519" s="25" t="str">
        <f t="shared" si="161"/>
        <v/>
      </c>
      <c r="AT519" s="25" t="str">
        <f t="shared" si="162"/>
        <v/>
      </c>
      <c r="AU519" s="25" t="str">
        <f t="shared" si="163"/>
        <v/>
      </c>
      <c r="AV519" s="25">
        <f t="shared" si="164"/>
        <v>6</v>
      </c>
      <c r="AW519" s="65">
        <f t="shared" si="170"/>
        <v>0</v>
      </c>
      <c r="AX519" s="23"/>
      <c r="AY519" s="24">
        <f t="shared" ca="1" si="165"/>
        <v>-297</v>
      </c>
      <c r="AZ519" s="66">
        <f t="shared" ca="1" si="166"/>
        <v>0</v>
      </c>
      <c r="BA519" s="24" t="str">
        <f t="shared" ca="1" si="167"/>
        <v/>
      </c>
      <c r="BB519" s="87" t="str">
        <f t="shared" si="168"/>
        <v/>
      </c>
    </row>
    <row r="520" spans="1:54" ht="15" x14ac:dyDescent="0.2">
      <c r="A520" s="7">
        <v>519</v>
      </c>
      <c r="B520" s="162" t="s">
        <v>3225</v>
      </c>
      <c r="C520" s="162" t="s">
        <v>3226</v>
      </c>
      <c r="D520" s="162" t="s">
        <v>5051</v>
      </c>
      <c r="E520" s="162" t="s">
        <v>327</v>
      </c>
      <c r="F520" s="163">
        <v>45818</v>
      </c>
      <c r="G520" s="162" t="s">
        <v>5347</v>
      </c>
      <c r="H520" s="162" t="s">
        <v>5057</v>
      </c>
      <c r="I520" s="162" t="s">
        <v>24</v>
      </c>
      <c r="J520" s="163">
        <v>45824</v>
      </c>
      <c r="K520" s="163">
        <v>45825</v>
      </c>
      <c r="L520" s="162" t="s">
        <v>5347</v>
      </c>
      <c r="M520" s="163">
        <v>45838</v>
      </c>
      <c r="N520" s="164">
        <v>30</v>
      </c>
      <c r="O520" s="164">
        <v>8</v>
      </c>
      <c r="P520" s="162" t="s">
        <v>16</v>
      </c>
      <c r="Q520" s="165">
        <v>1</v>
      </c>
      <c r="R520" s="165">
        <v>1</v>
      </c>
      <c r="S520" s="165">
        <v>1</v>
      </c>
      <c r="T520" s="165">
        <v>0</v>
      </c>
      <c r="U520" s="166">
        <v>0</v>
      </c>
      <c r="V520" s="166">
        <v>0</v>
      </c>
      <c r="W520" s="162" t="s">
        <v>19</v>
      </c>
      <c r="X520" s="162" t="s">
        <v>5348</v>
      </c>
      <c r="Y520" s="162" t="s">
        <v>5347</v>
      </c>
      <c r="Z520" s="162" t="s">
        <v>47</v>
      </c>
      <c r="AA520" s="162" t="s">
        <v>748</v>
      </c>
      <c r="AB520" s="162" t="s">
        <v>3225</v>
      </c>
      <c r="AC520" s="162" t="s">
        <v>5347</v>
      </c>
      <c r="AD520" s="164">
        <v>0</v>
      </c>
      <c r="AE520" s="185">
        <v>0</v>
      </c>
      <c r="AG520" t="s">
        <v>960</v>
      </c>
      <c r="AH520" s="46">
        <f t="shared" si="152"/>
        <v>14</v>
      </c>
      <c r="AI520" s="46" t="str">
        <f t="shared" si="153"/>
        <v>-</v>
      </c>
      <c r="AJ520" s="12"/>
      <c r="AK520" s="41" t="str">
        <f t="shared" si="154"/>
        <v>YES</v>
      </c>
      <c r="AL520" s="38">
        <f t="shared" si="155"/>
        <v>1</v>
      </c>
      <c r="AM520" s="26" t="str">
        <f t="shared" si="156"/>
        <v/>
      </c>
      <c r="AN520" s="89" t="str">
        <f t="shared" si="157"/>
        <v/>
      </c>
      <c r="AO520" s="35">
        <f t="shared" si="158"/>
        <v>0</v>
      </c>
      <c r="AP520" s="26" t="str">
        <f t="shared" si="159"/>
        <v>X</v>
      </c>
      <c r="AQ520" s="28">
        <f t="shared" si="169"/>
        <v>1</v>
      </c>
      <c r="AR520" s="25" t="str">
        <f t="shared" si="160"/>
        <v/>
      </c>
      <c r="AS520" s="25" t="str">
        <f t="shared" si="161"/>
        <v/>
      </c>
      <c r="AT520" s="25" t="str">
        <f t="shared" si="162"/>
        <v/>
      </c>
      <c r="AU520" s="25" t="str">
        <f t="shared" si="163"/>
        <v/>
      </c>
      <c r="AV520" s="25">
        <f t="shared" si="164"/>
        <v>6</v>
      </c>
      <c r="AW520" s="65">
        <f t="shared" si="170"/>
        <v>0</v>
      </c>
      <c r="AX520" s="23"/>
      <c r="AY520" s="24">
        <f t="shared" ca="1" si="165"/>
        <v>-297</v>
      </c>
      <c r="AZ520" s="66">
        <f t="shared" ca="1" si="166"/>
        <v>0</v>
      </c>
      <c r="BA520" s="24" t="str">
        <f t="shared" ca="1" si="167"/>
        <v/>
      </c>
      <c r="BB520" s="87" t="str">
        <f t="shared" si="168"/>
        <v/>
      </c>
    </row>
    <row r="521" spans="1:54" ht="15" x14ac:dyDescent="0.2">
      <c r="A521" s="7">
        <v>520</v>
      </c>
      <c r="B521" s="162" t="s">
        <v>4161</v>
      </c>
      <c r="C521" s="162" t="s">
        <v>5052</v>
      </c>
      <c r="D521" s="162" t="s">
        <v>5053</v>
      </c>
      <c r="E521" s="162" t="s">
        <v>325</v>
      </c>
      <c r="F521" s="163">
        <v>45818</v>
      </c>
      <c r="G521" s="162" t="s">
        <v>5347</v>
      </c>
      <c r="H521" s="162" t="s">
        <v>5042</v>
      </c>
      <c r="I521" s="162" t="s">
        <v>4045</v>
      </c>
      <c r="J521" s="163">
        <v>45817</v>
      </c>
      <c r="K521" s="163" t="s">
        <v>5347</v>
      </c>
      <c r="L521" s="162" t="s">
        <v>5347</v>
      </c>
      <c r="M521" s="163">
        <v>45819</v>
      </c>
      <c r="N521" s="164">
        <v>0</v>
      </c>
      <c r="O521" s="164">
        <v>0</v>
      </c>
      <c r="P521" s="162" t="s">
        <v>5347</v>
      </c>
      <c r="Q521" s="165">
        <v>1</v>
      </c>
      <c r="R521" s="165">
        <v>1</v>
      </c>
      <c r="S521" s="165">
        <v>1</v>
      </c>
      <c r="T521" s="165">
        <v>0</v>
      </c>
      <c r="U521" s="166">
        <v>0</v>
      </c>
      <c r="V521" s="166">
        <v>0</v>
      </c>
      <c r="W521" s="162" t="s">
        <v>19</v>
      </c>
      <c r="X521" s="162" t="s">
        <v>5348</v>
      </c>
      <c r="Y521" s="162" t="s">
        <v>5347</v>
      </c>
      <c r="Z521" s="162" t="s">
        <v>386</v>
      </c>
      <c r="AA521" s="162" t="s">
        <v>5347</v>
      </c>
      <c r="AB521" s="162" t="s">
        <v>5054</v>
      </c>
      <c r="AC521" s="162" t="s">
        <v>5347</v>
      </c>
      <c r="AD521" s="164">
        <v>0</v>
      </c>
      <c r="AE521" s="185">
        <v>0</v>
      </c>
      <c r="AG521" t="s">
        <v>1864</v>
      </c>
      <c r="AH521" s="46">
        <f t="shared" si="152"/>
        <v>2</v>
      </c>
      <c r="AI521" s="46" t="str">
        <f t="shared" si="153"/>
        <v>-</v>
      </c>
      <c r="AJ521" s="12"/>
      <c r="AK521" s="41" t="str">
        <f t="shared" si="154"/>
        <v>YES</v>
      </c>
      <c r="AL521" s="38">
        <f t="shared" si="155"/>
        <v>1</v>
      </c>
      <c r="AM521" s="26" t="str">
        <f t="shared" si="156"/>
        <v/>
      </c>
      <c r="AN521" s="89" t="str">
        <f t="shared" si="157"/>
        <v/>
      </c>
      <c r="AO521" s="35">
        <f t="shared" si="158"/>
        <v>0</v>
      </c>
      <c r="AP521" s="26" t="str">
        <f t="shared" si="159"/>
        <v>X</v>
      </c>
      <c r="AQ521" s="28">
        <f t="shared" si="169"/>
        <v>1</v>
      </c>
      <c r="AR521" s="25" t="str">
        <f t="shared" si="160"/>
        <v/>
      </c>
      <c r="AS521" s="25" t="str">
        <f t="shared" si="161"/>
        <v/>
      </c>
      <c r="AT521" s="25" t="str">
        <f t="shared" si="162"/>
        <v/>
      </c>
      <c r="AU521" s="25" t="str">
        <f t="shared" si="163"/>
        <v/>
      </c>
      <c r="AV521" s="25">
        <f t="shared" si="164"/>
        <v>6</v>
      </c>
      <c r="AW521" s="65">
        <f t="shared" si="170"/>
        <v>0</v>
      </c>
      <c r="AX521" s="23"/>
      <c r="AY521" s="24">
        <f t="shared" ca="1" si="165"/>
        <v>-316</v>
      </c>
      <c r="AZ521" s="66">
        <f t="shared" ca="1" si="166"/>
        <v>0</v>
      </c>
      <c r="BA521" s="24" t="str">
        <f t="shared" ca="1" si="167"/>
        <v/>
      </c>
      <c r="BB521" s="87" t="str">
        <f t="shared" si="168"/>
        <v/>
      </c>
    </row>
    <row r="522" spans="1:54" ht="15" x14ac:dyDescent="0.2">
      <c r="A522" s="7">
        <v>521</v>
      </c>
      <c r="B522" s="162" t="s">
        <v>4028</v>
      </c>
      <c r="C522" s="162" t="s">
        <v>4029</v>
      </c>
      <c r="D522" s="162" t="s">
        <v>5058</v>
      </c>
      <c r="E522" s="162" t="s">
        <v>325</v>
      </c>
      <c r="F522" s="163">
        <v>45820</v>
      </c>
      <c r="G522" s="162" t="s">
        <v>5347</v>
      </c>
      <c r="H522" s="162" t="s">
        <v>5059</v>
      </c>
      <c r="I522" s="162" t="s">
        <v>15</v>
      </c>
      <c r="J522" s="163">
        <v>45825</v>
      </c>
      <c r="K522" s="163">
        <v>45826</v>
      </c>
      <c r="L522" s="162" t="s">
        <v>5347</v>
      </c>
      <c r="M522" s="163">
        <v>45839</v>
      </c>
      <c r="N522" s="164">
        <v>30</v>
      </c>
      <c r="O522" s="164">
        <v>8</v>
      </c>
      <c r="P522" s="162" t="s">
        <v>16</v>
      </c>
      <c r="Q522" s="165">
        <v>50</v>
      </c>
      <c r="R522" s="165">
        <v>50</v>
      </c>
      <c r="S522" s="165">
        <v>50</v>
      </c>
      <c r="T522" s="165">
        <v>0</v>
      </c>
      <c r="U522" s="166">
        <v>0</v>
      </c>
      <c r="V522" s="166">
        <v>0</v>
      </c>
      <c r="W522" s="162" t="s">
        <v>19</v>
      </c>
      <c r="X522" s="162" t="s">
        <v>5348</v>
      </c>
      <c r="Y522" s="162" t="s">
        <v>5347</v>
      </c>
      <c r="Z522" s="162" t="s">
        <v>619</v>
      </c>
      <c r="AA522" s="162" t="s">
        <v>748</v>
      </c>
      <c r="AB522" s="162" t="s">
        <v>4028</v>
      </c>
      <c r="AC522" s="162" t="s">
        <v>5347</v>
      </c>
      <c r="AD522" s="164">
        <v>0</v>
      </c>
      <c r="AE522" s="185">
        <v>0</v>
      </c>
      <c r="AG522" t="s">
        <v>2999</v>
      </c>
      <c r="AH522" s="46">
        <f t="shared" si="152"/>
        <v>14</v>
      </c>
      <c r="AI522" s="46" t="str">
        <f t="shared" si="153"/>
        <v>-</v>
      </c>
      <c r="AJ522" s="12"/>
      <c r="AK522" s="41" t="str">
        <f t="shared" si="154"/>
        <v>YES</v>
      </c>
      <c r="AL522" s="38">
        <f t="shared" si="155"/>
        <v>50</v>
      </c>
      <c r="AM522" s="26" t="str">
        <f t="shared" si="156"/>
        <v/>
      </c>
      <c r="AN522" s="89" t="str">
        <f t="shared" si="157"/>
        <v/>
      </c>
      <c r="AO522" s="35">
        <f t="shared" si="158"/>
        <v>0</v>
      </c>
      <c r="AP522" s="26" t="str">
        <f t="shared" si="159"/>
        <v>X</v>
      </c>
      <c r="AQ522" s="28">
        <f t="shared" si="169"/>
        <v>1</v>
      </c>
      <c r="AR522" s="25" t="str">
        <f t="shared" si="160"/>
        <v/>
      </c>
      <c r="AS522" s="25" t="str">
        <f t="shared" si="161"/>
        <v/>
      </c>
      <c r="AT522" s="25" t="str">
        <f t="shared" si="162"/>
        <v/>
      </c>
      <c r="AU522" s="25" t="str">
        <f t="shared" si="163"/>
        <v/>
      </c>
      <c r="AV522" s="25">
        <f t="shared" si="164"/>
        <v>6</v>
      </c>
      <c r="AW522" s="65">
        <f t="shared" si="170"/>
        <v>0</v>
      </c>
      <c r="AX522" s="23"/>
      <c r="AY522" s="24">
        <f t="shared" ca="1" si="165"/>
        <v>-296</v>
      </c>
      <c r="AZ522" s="66">
        <f t="shared" ca="1" si="166"/>
        <v>0</v>
      </c>
      <c r="BA522" s="24" t="str">
        <f t="shared" ca="1" si="167"/>
        <v/>
      </c>
      <c r="BB522" s="87" t="str">
        <f t="shared" si="168"/>
        <v/>
      </c>
    </row>
    <row r="523" spans="1:54" ht="15" x14ac:dyDescent="0.2">
      <c r="A523" s="7">
        <v>522</v>
      </c>
      <c r="B523" s="162" t="s">
        <v>4028</v>
      </c>
      <c r="C523" s="162" t="s">
        <v>4029</v>
      </c>
      <c r="D523" s="162" t="s">
        <v>5058</v>
      </c>
      <c r="E523" s="162" t="s">
        <v>326</v>
      </c>
      <c r="F523" s="163">
        <v>45820</v>
      </c>
      <c r="G523" s="162" t="s">
        <v>5347</v>
      </c>
      <c r="H523" s="162" t="s">
        <v>5059</v>
      </c>
      <c r="I523" s="162" t="s">
        <v>17</v>
      </c>
      <c r="J523" s="163">
        <v>45825</v>
      </c>
      <c r="K523" s="163">
        <v>45826</v>
      </c>
      <c r="L523" s="162" t="s">
        <v>5347</v>
      </c>
      <c r="M523" s="163">
        <v>45839</v>
      </c>
      <c r="N523" s="164">
        <v>30</v>
      </c>
      <c r="O523" s="164">
        <v>8</v>
      </c>
      <c r="P523" s="162" t="s">
        <v>16</v>
      </c>
      <c r="Q523" s="165">
        <v>50</v>
      </c>
      <c r="R523" s="165">
        <v>50</v>
      </c>
      <c r="S523" s="165">
        <v>50</v>
      </c>
      <c r="T523" s="165">
        <v>0</v>
      </c>
      <c r="U523" s="166">
        <v>0</v>
      </c>
      <c r="V523" s="166">
        <v>0</v>
      </c>
      <c r="W523" s="162" t="s">
        <v>19</v>
      </c>
      <c r="X523" s="162" t="s">
        <v>5348</v>
      </c>
      <c r="Y523" s="162" t="s">
        <v>5347</v>
      </c>
      <c r="Z523" s="162" t="s">
        <v>619</v>
      </c>
      <c r="AA523" s="162" t="s">
        <v>748</v>
      </c>
      <c r="AB523" s="162" t="s">
        <v>4028</v>
      </c>
      <c r="AC523" s="162" t="s">
        <v>5347</v>
      </c>
      <c r="AD523" s="164">
        <v>0</v>
      </c>
      <c r="AE523" s="185">
        <v>0</v>
      </c>
      <c r="AG523" t="s">
        <v>2999</v>
      </c>
      <c r="AH523" s="46">
        <f t="shared" si="152"/>
        <v>14</v>
      </c>
      <c r="AI523" s="46" t="str">
        <f t="shared" si="153"/>
        <v>-</v>
      </c>
      <c r="AJ523" s="12"/>
      <c r="AK523" s="41" t="str">
        <f t="shared" si="154"/>
        <v>YES</v>
      </c>
      <c r="AL523" s="38">
        <f t="shared" si="155"/>
        <v>50</v>
      </c>
      <c r="AM523" s="26" t="str">
        <f t="shared" si="156"/>
        <v/>
      </c>
      <c r="AN523" s="89" t="str">
        <f t="shared" si="157"/>
        <v/>
      </c>
      <c r="AO523" s="35">
        <f t="shared" si="158"/>
        <v>0</v>
      </c>
      <c r="AP523" s="26" t="str">
        <f t="shared" si="159"/>
        <v>X</v>
      </c>
      <c r="AQ523" s="28">
        <f t="shared" si="169"/>
        <v>1</v>
      </c>
      <c r="AR523" s="25" t="str">
        <f t="shared" si="160"/>
        <v/>
      </c>
      <c r="AS523" s="25" t="str">
        <f t="shared" si="161"/>
        <v/>
      </c>
      <c r="AT523" s="25" t="str">
        <f t="shared" si="162"/>
        <v/>
      </c>
      <c r="AU523" s="25" t="str">
        <f t="shared" si="163"/>
        <v/>
      </c>
      <c r="AV523" s="25">
        <f t="shared" si="164"/>
        <v>6</v>
      </c>
      <c r="AW523" s="65">
        <f t="shared" si="170"/>
        <v>0</v>
      </c>
      <c r="AX523" s="23"/>
      <c r="AY523" s="24">
        <f t="shared" ca="1" si="165"/>
        <v>-296</v>
      </c>
      <c r="AZ523" s="66">
        <f t="shared" ca="1" si="166"/>
        <v>0</v>
      </c>
      <c r="BA523" s="24" t="str">
        <f t="shared" ca="1" si="167"/>
        <v/>
      </c>
      <c r="BB523" s="87" t="str">
        <f t="shared" si="168"/>
        <v/>
      </c>
    </row>
    <row r="524" spans="1:54" ht="15" x14ac:dyDescent="0.2">
      <c r="A524" s="7">
        <v>523</v>
      </c>
      <c r="B524" s="162" t="s">
        <v>5347</v>
      </c>
      <c r="C524" s="162" t="s">
        <v>5060</v>
      </c>
      <c r="D524" s="162" t="s">
        <v>5061</v>
      </c>
      <c r="E524" s="162" t="s">
        <v>325</v>
      </c>
      <c r="F524" s="163">
        <v>45821</v>
      </c>
      <c r="G524" s="162" t="s">
        <v>5347</v>
      </c>
      <c r="H524" s="162" t="s">
        <v>5062</v>
      </c>
      <c r="I524" s="162" t="s">
        <v>24</v>
      </c>
      <c r="J524" s="163">
        <v>45824</v>
      </c>
      <c r="K524" s="163">
        <v>45827</v>
      </c>
      <c r="L524" s="162" t="s">
        <v>5347</v>
      </c>
      <c r="M524" s="163">
        <v>45844</v>
      </c>
      <c r="N524" s="164">
        <v>0</v>
      </c>
      <c r="O524" s="164">
        <v>0</v>
      </c>
      <c r="P524" s="162" t="s">
        <v>16</v>
      </c>
      <c r="Q524" s="166">
        <v>1</v>
      </c>
      <c r="R524" s="164">
        <v>1</v>
      </c>
      <c r="S524" s="164">
        <v>0</v>
      </c>
      <c r="T524" s="164">
        <v>0</v>
      </c>
      <c r="U524" s="166">
        <v>0</v>
      </c>
      <c r="V524" s="166">
        <v>0</v>
      </c>
      <c r="W524" s="162" t="s">
        <v>19</v>
      </c>
      <c r="X524" s="162" t="s">
        <v>5348</v>
      </c>
      <c r="Y524" s="162" t="s">
        <v>5347</v>
      </c>
      <c r="Z524" s="162" t="s">
        <v>4143</v>
      </c>
      <c r="AA524" s="162" t="s">
        <v>5347</v>
      </c>
      <c r="AB524" s="162" t="s">
        <v>5347</v>
      </c>
      <c r="AC524" s="162" t="s">
        <v>5347</v>
      </c>
      <c r="AD524" s="164">
        <v>0</v>
      </c>
      <c r="AE524" s="185">
        <v>0</v>
      </c>
      <c r="AG524" t="s">
        <v>2999</v>
      </c>
      <c r="AH524" s="46">
        <f t="shared" si="152"/>
        <v>20</v>
      </c>
      <c r="AI524" s="46" t="str">
        <f t="shared" si="153"/>
        <v>-</v>
      </c>
      <c r="AJ524" s="12"/>
      <c r="AK524" s="41" t="str">
        <f t="shared" si="154"/>
        <v>YES</v>
      </c>
      <c r="AL524" s="38">
        <f t="shared" si="155"/>
        <v>0</v>
      </c>
      <c r="AM524" s="26" t="str">
        <f t="shared" si="156"/>
        <v/>
      </c>
      <c r="AN524" s="89" t="str">
        <f t="shared" si="157"/>
        <v/>
      </c>
      <c r="AO524" s="35">
        <f t="shared" si="158"/>
        <v>0</v>
      </c>
      <c r="AP524" s="26" t="str">
        <f t="shared" si="159"/>
        <v>X</v>
      </c>
      <c r="AQ524" s="28">
        <f t="shared" si="169"/>
        <v>1</v>
      </c>
      <c r="AR524" s="25" t="str">
        <f t="shared" si="160"/>
        <v/>
      </c>
      <c r="AS524" s="25" t="str">
        <f t="shared" si="161"/>
        <v/>
      </c>
      <c r="AT524" s="25" t="str">
        <f t="shared" si="162"/>
        <v/>
      </c>
      <c r="AU524" s="25" t="str">
        <f t="shared" si="163"/>
        <v/>
      </c>
      <c r="AV524" s="25">
        <f t="shared" si="164"/>
        <v>6</v>
      </c>
      <c r="AW524" s="65">
        <f t="shared" si="170"/>
        <v>0</v>
      </c>
      <c r="AX524" s="23"/>
      <c r="AY524" s="24">
        <f t="shared" ca="1" si="165"/>
        <v>-291</v>
      </c>
      <c r="AZ524" s="66">
        <f t="shared" ca="1" si="166"/>
        <v>0</v>
      </c>
      <c r="BA524" s="24" t="str">
        <f t="shared" ca="1" si="167"/>
        <v/>
      </c>
      <c r="BB524" s="87" t="str">
        <f t="shared" si="168"/>
        <v/>
      </c>
    </row>
    <row r="525" spans="1:54" ht="15" x14ac:dyDescent="0.2">
      <c r="A525" s="7">
        <v>524</v>
      </c>
      <c r="B525" s="162" t="s">
        <v>3225</v>
      </c>
      <c r="C525" s="162" t="s">
        <v>3226</v>
      </c>
      <c r="D525" s="162" t="s">
        <v>5063</v>
      </c>
      <c r="E525" s="162" t="s">
        <v>325</v>
      </c>
      <c r="F525" s="163">
        <v>45824</v>
      </c>
      <c r="G525" s="162" t="s">
        <v>5347</v>
      </c>
      <c r="H525" s="162" t="s">
        <v>5093</v>
      </c>
      <c r="I525" s="162" t="s">
        <v>17</v>
      </c>
      <c r="J525" s="163">
        <v>45827</v>
      </c>
      <c r="K525" s="163">
        <v>45827</v>
      </c>
      <c r="L525" s="162" t="s">
        <v>5347</v>
      </c>
      <c r="M525" s="163">
        <v>45841</v>
      </c>
      <c r="N525" s="164">
        <v>30</v>
      </c>
      <c r="O525" s="164">
        <v>8</v>
      </c>
      <c r="P525" s="162" t="s">
        <v>16</v>
      </c>
      <c r="Q525" s="165">
        <v>10</v>
      </c>
      <c r="R525" s="165">
        <v>10</v>
      </c>
      <c r="S525" s="165">
        <v>10</v>
      </c>
      <c r="T525" s="165">
        <v>0</v>
      </c>
      <c r="U525" s="166">
        <v>0</v>
      </c>
      <c r="V525" s="166">
        <v>0</v>
      </c>
      <c r="W525" s="162" t="s">
        <v>19</v>
      </c>
      <c r="X525" s="162" t="s">
        <v>5348</v>
      </c>
      <c r="Y525" s="162" t="s">
        <v>5347</v>
      </c>
      <c r="Z525" s="162" t="s">
        <v>47</v>
      </c>
      <c r="AA525" s="162" t="s">
        <v>748</v>
      </c>
      <c r="AB525" s="162" t="s">
        <v>3225</v>
      </c>
      <c r="AC525" s="162" t="s">
        <v>5347</v>
      </c>
      <c r="AD525" s="164">
        <v>0</v>
      </c>
      <c r="AE525" s="185">
        <v>0</v>
      </c>
      <c r="AG525" t="s">
        <v>960</v>
      </c>
      <c r="AH525" s="46">
        <f t="shared" si="152"/>
        <v>14</v>
      </c>
      <c r="AI525" s="46" t="str">
        <f t="shared" si="153"/>
        <v>-</v>
      </c>
      <c r="AJ525" s="12"/>
      <c r="AK525" s="41" t="str">
        <f t="shared" si="154"/>
        <v>YES</v>
      </c>
      <c r="AL525" s="38">
        <f t="shared" si="155"/>
        <v>10</v>
      </c>
      <c r="AM525" s="26" t="str">
        <f t="shared" si="156"/>
        <v/>
      </c>
      <c r="AN525" s="89" t="str">
        <f t="shared" si="157"/>
        <v/>
      </c>
      <c r="AO525" s="35">
        <f t="shared" si="158"/>
        <v>0</v>
      </c>
      <c r="AP525" s="26" t="str">
        <f t="shared" si="159"/>
        <v>X</v>
      </c>
      <c r="AQ525" s="28">
        <f t="shared" si="169"/>
        <v>1</v>
      </c>
      <c r="AR525" s="25" t="str">
        <f t="shared" si="160"/>
        <v/>
      </c>
      <c r="AS525" s="25" t="str">
        <f t="shared" si="161"/>
        <v/>
      </c>
      <c r="AT525" s="25" t="str">
        <f t="shared" si="162"/>
        <v/>
      </c>
      <c r="AU525" s="25" t="str">
        <f t="shared" si="163"/>
        <v/>
      </c>
      <c r="AV525" s="25">
        <f t="shared" si="164"/>
        <v>6</v>
      </c>
      <c r="AW525" s="65">
        <f t="shared" si="170"/>
        <v>0</v>
      </c>
      <c r="AX525" s="23"/>
      <c r="AY525" s="24">
        <f t="shared" ca="1" si="165"/>
        <v>-294</v>
      </c>
      <c r="AZ525" s="66">
        <f t="shared" ca="1" si="166"/>
        <v>0</v>
      </c>
      <c r="BA525" s="24" t="str">
        <f t="shared" ca="1" si="167"/>
        <v/>
      </c>
      <c r="BB525" s="87" t="str">
        <f t="shared" si="168"/>
        <v/>
      </c>
    </row>
    <row r="526" spans="1:54" ht="15" x14ac:dyDescent="0.2">
      <c r="A526" s="7">
        <v>525</v>
      </c>
      <c r="B526" s="162" t="s">
        <v>3549</v>
      </c>
      <c r="C526" s="162" t="s">
        <v>5064</v>
      </c>
      <c r="D526" s="162" t="s">
        <v>5065</v>
      </c>
      <c r="E526" s="162" t="s">
        <v>325</v>
      </c>
      <c r="F526" s="163">
        <v>45824</v>
      </c>
      <c r="G526" s="162" t="s">
        <v>5347</v>
      </c>
      <c r="H526" s="162" t="s">
        <v>5066</v>
      </c>
      <c r="I526" s="162" t="s">
        <v>5067</v>
      </c>
      <c r="J526" s="163">
        <v>45810</v>
      </c>
      <c r="K526" s="163" t="s">
        <v>5347</v>
      </c>
      <c r="L526" s="162" t="s">
        <v>5347</v>
      </c>
      <c r="M526" s="163">
        <v>45825</v>
      </c>
      <c r="N526" s="164">
        <v>0</v>
      </c>
      <c r="O526" s="164">
        <v>0</v>
      </c>
      <c r="P526" s="162" t="s">
        <v>5347</v>
      </c>
      <c r="Q526" s="165">
        <v>1</v>
      </c>
      <c r="R526" s="165">
        <v>1</v>
      </c>
      <c r="S526" s="165">
        <v>1</v>
      </c>
      <c r="T526" s="165">
        <v>0</v>
      </c>
      <c r="U526" s="166">
        <v>0</v>
      </c>
      <c r="V526" s="166">
        <v>0</v>
      </c>
      <c r="W526" s="162" t="s">
        <v>19</v>
      </c>
      <c r="X526" s="162" t="s">
        <v>5348</v>
      </c>
      <c r="Y526" s="162" t="s">
        <v>5347</v>
      </c>
      <c r="Z526" s="162" t="s">
        <v>3553</v>
      </c>
      <c r="AA526" s="162" t="s">
        <v>5347</v>
      </c>
      <c r="AB526" s="162" t="s">
        <v>5068</v>
      </c>
      <c r="AC526" s="162" t="s">
        <v>5347</v>
      </c>
      <c r="AD526" s="164">
        <v>0</v>
      </c>
      <c r="AE526" s="185">
        <v>0</v>
      </c>
      <c r="AG526" t="s">
        <v>4336</v>
      </c>
      <c r="AH526" s="46">
        <f t="shared" si="152"/>
        <v>15</v>
      </c>
      <c r="AI526" s="46" t="str">
        <f t="shared" si="153"/>
        <v>-</v>
      </c>
      <c r="AJ526" s="12"/>
      <c r="AK526" s="41" t="str">
        <f t="shared" si="154"/>
        <v>YES</v>
      </c>
      <c r="AL526" s="38">
        <f t="shared" si="155"/>
        <v>1</v>
      </c>
      <c r="AM526" s="26" t="str">
        <f t="shared" si="156"/>
        <v/>
      </c>
      <c r="AN526" s="89" t="str">
        <f t="shared" si="157"/>
        <v/>
      </c>
      <c r="AO526" s="35">
        <f t="shared" si="158"/>
        <v>0</v>
      </c>
      <c r="AP526" s="26" t="str">
        <f t="shared" si="159"/>
        <v>X</v>
      </c>
      <c r="AQ526" s="28">
        <f t="shared" si="169"/>
        <v>1</v>
      </c>
      <c r="AR526" s="25" t="str">
        <f t="shared" si="160"/>
        <v/>
      </c>
      <c r="AS526" s="25" t="str">
        <f t="shared" si="161"/>
        <v/>
      </c>
      <c r="AT526" s="25" t="str">
        <f t="shared" si="162"/>
        <v/>
      </c>
      <c r="AU526" s="25" t="str">
        <f t="shared" si="163"/>
        <v/>
      </c>
      <c r="AV526" s="25">
        <f t="shared" si="164"/>
        <v>6</v>
      </c>
      <c r="AW526" s="65">
        <f t="shared" si="170"/>
        <v>0</v>
      </c>
      <c r="AX526" s="23"/>
      <c r="AY526" s="24">
        <f t="shared" ca="1" si="165"/>
        <v>-310</v>
      </c>
      <c r="AZ526" s="66">
        <f t="shared" ca="1" si="166"/>
        <v>0</v>
      </c>
      <c r="BA526" s="24" t="str">
        <f t="shared" ca="1" si="167"/>
        <v/>
      </c>
      <c r="BB526" s="87" t="str">
        <f t="shared" si="168"/>
        <v/>
      </c>
    </row>
    <row r="527" spans="1:54" ht="15" x14ac:dyDescent="0.2">
      <c r="A527" s="7">
        <v>526</v>
      </c>
      <c r="B527" s="162" t="s">
        <v>5347</v>
      </c>
      <c r="C527" s="162" t="s">
        <v>5060</v>
      </c>
      <c r="D527" s="162" t="s">
        <v>5069</v>
      </c>
      <c r="E527" s="162" t="s">
        <v>325</v>
      </c>
      <c r="F527" s="163">
        <v>45825</v>
      </c>
      <c r="G527" s="162" t="s">
        <v>5347</v>
      </c>
      <c r="H527" s="162" t="s">
        <v>5094</v>
      </c>
      <c r="I527" s="162" t="s">
        <v>18</v>
      </c>
      <c r="J527" s="163">
        <v>45833</v>
      </c>
      <c r="K527" s="163">
        <v>45839</v>
      </c>
      <c r="L527" s="162" t="s">
        <v>5347</v>
      </c>
      <c r="M527" s="163">
        <v>45869</v>
      </c>
      <c r="N527" s="164">
        <v>0</v>
      </c>
      <c r="O527" s="164">
        <v>0</v>
      </c>
      <c r="P527" s="162" t="s">
        <v>16</v>
      </c>
      <c r="Q527" s="166">
        <v>1</v>
      </c>
      <c r="R527" s="164">
        <v>1</v>
      </c>
      <c r="S527" s="164">
        <v>0</v>
      </c>
      <c r="T527" s="164">
        <v>0</v>
      </c>
      <c r="U527" s="166">
        <v>0</v>
      </c>
      <c r="V527" s="166">
        <v>0</v>
      </c>
      <c r="W527" s="162" t="s">
        <v>5347</v>
      </c>
      <c r="X527" s="162" t="s">
        <v>5348</v>
      </c>
      <c r="Y527" s="162" t="s">
        <v>5347</v>
      </c>
      <c r="Z527" s="162" t="s">
        <v>4145</v>
      </c>
      <c r="AA527" s="162" t="s">
        <v>5347</v>
      </c>
      <c r="AB527" s="162" t="s">
        <v>5347</v>
      </c>
      <c r="AC527" s="162" t="s">
        <v>5347</v>
      </c>
      <c r="AD527" s="164">
        <v>1</v>
      </c>
      <c r="AE527" s="185">
        <v>1</v>
      </c>
      <c r="AG527" t="s">
        <v>2999</v>
      </c>
      <c r="AH527" s="46">
        <f t="shared" si="152"/>
        <v>36</v>
      </c>
      <c r="AI527" s="46" t="str">
        <f t="shared" si="153"/>
        <v>-</v>
      </c>
      <c r="AJ527" s="12"/>
      <c r="AK527" s="41" t="str">
        <f t="shared" si="154"/>
        <v/>
      </c>
      <c r="AL527" s="38" t="str">
        <f t="shared" si="155"/>
        <v/>
      </c>
      <c r="AM527" s="26" t="str">
        <f t="shared" si="156"/>
        <v/>
      </c>
      <c r="AN527" s="89" t="str">
        <f t="shared" si="157"/>
        <v/>
      </c>
      <c r="AO527" s="35">
        <f t="shared" si="158"/>
        <v>1</v>
      </c>
      <c r="AP527" s="26" t="str">
        <f t="shared" si="159"/>
        <v/>
      </c>
      <c r="AQ527" s="28">
        <f t="shared" si="169"/>
        <v>0</v>
      </c>
      <c r="AR527" s="25" t="str">
        <f t="shared" si="160"/>
        <v/>
      </c>
      <c r="AS527" s="25" t="str">
        <f t="shared" si="161"/>
        <v/>
      </c>
      <c r="AT527" s="25" t="str">
        <f t="shared" si="162"/>
        <v/>
      </c>
      <c r="AU527" s="25" t="str">
        <f t="shared" si="163"/>
        <v/>
      </c>
      <c r="AV527" s="25">
        <f t="shared" si="164"/>
        <v>6</v>
      </c>
      <c r="AW527" s="65">
        <f t="shared" si="170"/>
        <v>1</v>
      </c>
      <c r="AX527" s="23"/>
      <c r="AY527" s="24">
        <f t="shared" ca="1" si="165"/>
        <v>-266</v>
      </c>
      <c r="AZ527" s="66">
        <f t="shared" ca="1" si="166"/>
        <v>0</v>
      </c>
      <c r="BA527" s="24" t="str">
        <f t="shared" ca="1" si="167"/>
        <v/>
      </c>
      <c r="BB527" s="87" t="str">
        <f t="shared" si="168"/>
        <v/>
      </c>
    </row>
    <row r="528" spans="1:54" ht="15" x14ac:dyDescent="0.2">
      <c r="A528" s="7">
        <v>527</v>
      </c>
      <c r="B528" s="162" t="s">
        <v>921</v>
      </c>
      <c r="C528" s="162" t="s">
        <v>4702</v>
      </c>
      <c r="D528" s="162" t="s">
        <v>5070</v>
      </c>
      <c r="E528" s="162" t="s">
        <v>325</v>
      </c>
      <c r="F528" s="163">
        <v>45825</v>
      </c>
      <c r="G528" s="162" t="s">
        <v>5347</v>
      </c>
      <c r="H528" s="162" t="s">
        <v>5071</v>
      </c>
      <c r="I528" s="162" t="s">
        <v>28</v>
      </c>
      <c r="J528" s="163">
        <v>45825</v>
      </c>
      <c r="K528" s="163" t="s">
        <v>5347</v>
      </c>
      <c r="L528" s="162" t="s">
        <v>5347</v>
      </c>
      <c r="M528" s="163">
        <v>45826</v>
      </c>
      <c r="N528" s="164">
        <v>0</v>
      </c>
      <c r="O528" s="164">
        <v>0</v>
      </c>
      <c r="P528" s="162" t="s">
        <v>5347</v>
      </c>
      <c r="Q528" s="165">
        <v>1</v>
      </c>
      <c r="R528" s="165">
        <v>1</v>
      </c>
      <c r="S528" s="165">
        <v>1</v>
      </c>
      <c r="T528" s="165">
        <v>0</v>
      </c>
      <c r="U528" s="166">
        <v>0</v>
      </c>
      <c r="V528" s="166">
        <v>0</v>
      </c>
      <c r="W528" s="162" t="s">
        <v>19</v>
      </c>
      <c r="X528" s="162" t="s">
        <v>5348</v>
      </c>
      <c r="Y528" s="162" t="s">
        <v>5347</v>
      </c>
      <c r="Z528" s="162" t="s">
        <v>386</v>
      </c>
      <c r="AA528" s="162" t="s">
        <v>5347</v>
      </c>
      <c r="AB528" s="162" t="s">
        <v>5072</v>
      </c>
      <c r="AC528" s="162" t="s">
        <v>5347</v>
      </c>
      <c r="AD528" s="164">
        <v>0</v>
      </c>
      <c r="AE528" s="185">
        <v>0</v>
      </c>
      <c r="AG528" t="s">
        <v>1864</v>
      </c>
      <c r="AH528" s="46">
        <f t="shared" si="152"/>
        <v>1</v>
      </c>
      <c r="AI528" s="46" t="str">
        <f t="shared" si="153"/>
        <v>-</v>
      </c>
      <c r="AJ528" s="12"/>
      <c r="AK528" s="41" t="str">
        <f t="shared" si="154"/>
        <v>YES</v>
      </c>
      <c r="AL528" s="38">
        <f t="shared" si="155"/>
        <v>1</v>
      </c>
      <c r="AM528" s="26" t="str">
        <f t="shared" si="156"/>
        <v/>
      </c>
      <c r="AN528" s="89" t="str">
        <f t="shared" si="157"/>
        <v/>
      </c>
      <c r="AO528" s="35">
        <f t="shared" si="158"/>
        <v>0</v>
      </c>
      <c r="AP528" s="26" t="str">
        <f t="shared" si="159"/>
        <v>X</v>
      </c>
      <c r="AQ528" s="28">
        <f t="shared" si="169"/>
        <v>1</v>
      </c>
      <c r="AR528" s="25" t="str">
        <f t="shared" si="160"/>
        <v/>
      </c>
      <c r="AS528" s="25" t="str">
        <f t="shared" si="161"/>
        <v/>
      </c>
      <c r="AT528" s="25" t="str">
        <f t="shared" si="162"/>
        <v/>
      </c>
      <c r="AU528" s="25" t="str">
        <f t="shared" si="163"/>
        <v/>
      </c>
      <c r="AV528" s="25">
        <f t="shared" si="164"/>
        <v>6</v>
      </c>
      <c r="AW528" s="65">
        <f t="shared" si="170"/>
        <v>0</v>
      </c>
      <c r="AX528" s="23"/>
      <c r="AY528" s="24">
        <f t="shared" ca="1" si="165"/>
        <v>-309</v>
      </c>
      <c r="AZ528" s="66">
        <f t="shared" ca="1" si="166"/>
        <v>0</v>
      </c>
      <c r="BA528" s="24" t="str">
        <f t="shared" ca="1" si="167"/>
        <v/>
      </c>
      <c r="BB528" s="87" t="str">
        <f t="shared" si="168"/>
        <v/>
      </c>
    </row>
    <row r="529" spans="1:54" ht="15" x14ac:dyDescent="0.2">
      <c r="A529" s="7">
        <v>528</v>
      </c>
      <c r="B529" s="162" t="s">
        <v>4829</v>
      </c>
      <c r="C529" s="162" t="s">
        <v>5073</v>
      </c>
      <c r="D529" s="162" t="s">
        <v>5070</v>
      </c>
      <c r="E529" s="162" t="s">
        <v>326</v>
      </c>
      <c r="F529" s="163">
        <v>45825</v>
      </c>
      <c r="G529" s="162" t="s">
        <v>5347</v>
      </c>
      <c r="H529" s="162" t="s">
        <v>5071</v>
      </c>
      <c r="I529" s="162" t="s">
        <v>73</v>
      </c>
      <c r="J529" s="163">
        <v>45825</v>
      </c>
      <c r="K529" s="163" t="s">
        <v>5347</v>
      </c>
      <c r="L529" s="162" t="s">
        <v>5347</v>
      </c>
      <c r="M529" s="163">
        <v>45826</v>
      </c>
      <c r="N529" s="164">
        <v>0</v>
      </c>
      <c r="O529" s="164">
        <v>0</v>
      </c>
      <c r="P529" s="162" t="s">
        <v>5347</v>
      </c>
      <c r="Q529" s="165">
        <v>1</v>
      </c>
      <c r="R529" s="165">
        <v>1</v>
      </c>
      <c r="S529" s="165">
        <v>1</v>
      </c>
      <c r="T529" s="165">
        <v>0</v>
      </c>
      <c r="U529" s="166">
        <v>0</v>
      </c>
      <c r="V529" s="166">
        <v>0</v>
      </c>
      <c r="W529" s="162" t="s">
        <v>19</v>
      </c>
      <c r="X529" s="162" t="s">
        <v>5348</v>
      </c>
      <c r="Y529" s="162" t="s">
        <v>5347</v>
      </c>
      <c r="Z529" s="162" t="s">
        <v>386</v>
      </c>
      <c r="AA529" s="162" t="s">
        <v>5347</v>
      </c>
      <c r="AB529" s="162" t="s">
        <v>5074</v>
      </c>
      <c r="AC529" s="162" t="s">
        <v>5347</v>
      </c>
      <c r="AD529" s="164">
        <v>0</v>
      </c>
      <c r="AE529" s="185">
        <v>0</v>
      </c>
      <c r="AG529" t="s">
        <v>1864</v>
      </c>
      <c r="AH529" s="46">
        <f t="shared" si="152"/>
        <v>1</v>
      </c>
      <c r="AI529" s="46" t="str">
        <f t="shared" si="153"/>
        <v>-</v>
      </c>
      <c r="AJ529" s="12"/>
      <c r="AK529" s="41" t="str">
        <f t="shared" si="154"/>
        <v>YES</v>
      </c>
      <c r="AL529" s="38">
        <f t="shared" si="155"/>
        <v>1</v>
      </c>
      <c r="AM529" s="26" t="str">
        <f t="shared" si="156"/>
        <v/>
      </c>
      <c r="AN529" s="89" t="str">
        <f t="shared" si="157"/>
        <v/>
      </c>
      <c r="AO529" s="35">
        <f t="shared" si="158"/>
        <v>0</v>
      </c>
      <c r="AP529" s="26" t="str">
        <f t="shared" si="159"/>
        <v>X</v>
      </c>
      <c r="AQ529" s="28">
        <f t="shared" si="169"/>
        <v>1</v>
      </c>
      <c r="AR529" s="25" t="str">
        <f t="shared" si="160"/>
        <v/>
      </c>
      <c r="AS529" s="25" t="str">
        <f t="shared" si="161"/>
        <v/>
      </c>
      <c r="AT529" s="25" t="str">
        <f t="shared" si="162"/>
        <v/>
      </c>
      <c r="AU529" s="25" t="str">
        <f t="shared" si="163"/>
        <v/>
      </c>
      <c r="AV529" s="25">
        <f t="shared" si="164"/>
        <v>6</v>
      </c>
      <c r="AW529" s="65">
        <f t="shared" si="170"/>
        <v>0</v>
      </c>
      <c r="AX529" s="23"/>
      <c r="AY529" s="24">
        <f t="shared" ca="1" si="165"/>
        <v>-309</v>
      </c>
      <c r="AZ529" s="66">
        <f t="shared" ca="1" si="166"/>
        <v>0</v>
      </c>
      <c r="BA529" s="24" t="str">
        <f t="shared" ca="1" si="167"/>
        <v/>
      </c>
      <c r="BB529" s="87" t="str">
        <f t="shared" si="168"/>
        <v/>
      </c>
    </row>
    <row r="530" spans="1:54" ht="15" x14ac:dyDescent="0.2">
      <c r="A530" s="7">
        <v>529</v>
      </c>
      <c r="B530" s="162" t="s">
        <v>834</v>
      </c>
      <c r="C530" s="162" t="s">
        <v>5075</v>
      </c>
      <c r="D530" s="162" t="s">
        <v>5070</v>
      </c>
      <c r="E530" s="162" t="s">
        <v>329</v>
      </c>
      <c r="F530" s="163">
        <v>45825</v>
      </c>
      <c r="G530" s="162" t="s">
        <v>5347</v>
      </c>
      <c r="H530" s="162" t="s">
        <v>5071</v>
      </c>
      <c r="I530" s="162" t="s">
        <v>56</v>
      </c>
      <c r="J530" s="163">
        <v>45825</v>
      </c>
      <c r="K530" s="163" t="s">
        <v>5347</v>
      </c>
      <c r="L530" s="162" t="s">
        <v>5347</v>
      </c>
      <c r="M530" s="163">
        <v>45826</v>
      </c>
      <c r="N530" s="164">
        <v>0</v>
      </c>
      <c r="O530" s="164">
        <v>0</v>
      </c>
      <c r="P530" s="162" t="s">
        <v>5347</v>
      </c>
      <c r="Q530" s="165">
        <v>2</v>
      </c>
      <c r="R530" s="165">
        <v>2</v>
      </c>
      <c r="S530" s="165">
        <v>2</v>
      </c>
      <c r="T530" s="165">
        <v>0</v>
      </c>
      <c r="U530" s="166">
        <v>0</v>
      </c>
      <c r="V530" s="166">
        <v>0</v>
      </c>
      <c r="W530" s="162" t="s">
        <v>19</v>
      </c>
      <c r="X530" s="162" t="s">
        <v>5348</v>
      </c>
      <c r="Y530" s="162" t="s">
        <v>5347</v>
      </c>
      <c r="Z530" s="162" t="s">
        <v>386</v>
      </c>
      <c r="AA530" s="162" t="s">
        <v>5347</v>
      </c>
      <c r="AB530" s="162" t="s">
        <v>5076</v>
      </c>
      <c r="AC530" s="162" t="s">
        <v>5347</v>
      </c>
      <c r="AD530" s="164">
        <v>0</v>
      </c>
      <c r="AE530" s="185">
        <v>0</v>
      </c>
      <c r="AG530" t="s">
        <v>1864</v>
      </c>
      <c r="AH530" s="46">
        <f t="shared" si="152"/>
        <v>1</v>
      </c>
      <c r="AI530" s="46" t="str">
        <f t="shared" si="153"/>
        <v>-</v>
      </c>
      <c r="AJ530" s="12"/>
      <c r="AK530" s="41" t="str">
        <f t="shared" si="154"/>
        <v>YES</v>
      </c>
      <c r="AL530" s="38">
        <f t="shared" si="155"/>
        <v>2</v>
      </c>
      <c r="AM530" s="26" t="str">
        <f t="shared" si="156"/>
        <v/>
      </c>
      <c r="AN530" s="89" t="str">
        <f t="shared" si="157"/>
        <v/>
      </c>
      <c r="AO530" s="35">
        <f t="shared" si="158"/>
        <v>0</v>
      </c>
      <c r="AP530" s="26" t="str">
        <f t="shared" si="159"/>
        <v>X</v>
      </c>
      <c r="AQ530" s="28">
        <f t="shared" si="169"/>
        <v>1</v>
      </c>
      <c r="AR530" s="25" t="str">
        <f t="shared" si="160"/>
        <v/>
      </c>
      <c r="AS530" s="25" t="str">
        <f t="shared" si="161"/>
        <v/>
      </c>
      <c r="AT530" s="25" t="str">
        <f t="shared" si="162"/>
        <v/>
      </c>
      <c r="AU530" s="25" t="str">
        <f t="shared" si="163"/>
        <v/>
      </c>
      <c r="AV530" s="25">
        <f t="shared" si="164"/>
        <v>6</v>
      </c>
      <c r="AW530" s="65">
        <f t="shared" si="170"/>
        <v>0</v>
      </c>
      <c r="AX530" s="23"/>
      <c r="AY530" s="24">
        <f t="shared" ca="1" si="165"/>
        <v>-309</v>
      </c>
      <c r="AZ530" s="66">
        <f t="shared" ca="1" si="166"/>
        <v>0</v>
      </c>
      <c r="BA530" s="24" t="str">
        <f t="shared" ca="1" si="167"/>
        <v/>
      </c>
      <c r="BB530" s="87" t="str">
        <f t="shared" si="168"/>
        <v/>
      </c>
    </row>
    <row r="531" spans="1:54" ht="15" x14ac:dyDescent="0.2">
      <c r="A531" s="7">
        <v>530</v>
      </c>
      <c r="B531" s="162" t="s">
        <v>5077</v>
      </c>
      <c r="C531" s="162" t="s">
        <v>5078</v>
      </c>
      <c r="D531" s="162" t="s">
        <v>5079</v>
      </c>
      <c r="E531" s="162" t="s">
        <v>325</v>
      </c>
      <c r="F531" s="163">
        <v>45826</v>
      </c>
      <c r="G531" s="162" t="s">
        <v>5347</v>
      </c>
      <c r="H531" s="162" t="s">
        <v>5080</v>
      </c>
      <c r="I531" s="162" t="s">
        <v>106</v>
      </c>
      <c r="J531" s="163">
        <v>45826</v>
      </c>
      <c r="K531" s="163" t="s">
        <v>5347</v>
      </c>
      <c r="L531" s="162" t="s">
        <v>5347</v>
      </c>
      <c r="M531" s="163">
        <v>45827</v>
      </c>
      <c r="N531" s="164">
        <v>0</v>
      </c>
      <c r="O531" s="164">
        <v>0</v>
      </c>
      <c r="P531" s="162" t="s">
        <v>5347</v>
      </c>
      <c r="Q531" s="165">
        <v>5</v>
      </c>
      <c r="R531" s="165">
        <v>5</v>
      </c>
      <c r="S531" s="165">
        <v>5</v>
      </c>
      <c r="T531" s="165">
        <v>0</v>
      </c>
      <c r="U531" s="166">
        <v>0</v>
      </c>
      <c r="V531" s="166">
        <v>0</v>
      </c>
      <c r="W531" s="162" t="s">
        <v>19</v>
      </c>
      <c r="X531" s="162" t="s">
        <v>5348</v>
      </c>
      <c r="Y531" s="162" t="s">
        <v>5347</v>
      </c>
      <c r="Z531" s="162" t="s">
        <v>386</v>
      </c>
      <c r="AA531" s="162" t="s">
        <v>5347</v>
      </c>
      <c r="AB531" s="162" t="s">
        <v>5081</v>
      </c>
      <c r="AC531" s="162" t="s">
        <v>5347</v>
      </c>
      <c r="AD531" s="164">
        <v>0</v>
      </c>
      <c r="AE531" s="185">
        <v>0</v>
      </c>
      <c r="AG531" t="s">
        <v>1864</v>
      </c>
      <c r="AH531" s="46">
        <f t="shared" si="152"/>
        <v>1</v>
      </c>
      <c r="AI531" s="46" t="str">
        <f t="shared" si="153"/>
        <v>-</v>
      </c>
      <c r="AJ531" s="12"/>
      <c r="AK531" s="41" t="str">
        <f t="shared" si="154"/>
        <v>YES</v>
      </c>
      <c r="AL531" s="38">
        <f t="shared" si="155"/>
        <v>5</v>
      </c>
      <c r="AM531" s="26" t="str">
        <f t="shared" si="156"/>
        <v/>
      </c>
      <c r="AN531" s="89" t="str">
        <f t="shared" si="157"/>
        <v/>
      </c>
      <c r="AO531" s="35">
        <f t="shared" si="158"/>
        <v>0</v>
      </c>
      <c r="AP531" s="26" t="str">
        <f t="shared" si="159"/>
        <v>X</v>
      </c>
      <c r="AQ531" s="28">
        <f t="shared" si="169"/>
        <v>1</v>
      </c>
      <c r="AR531" s="25" t="str">
        <f t="shared" si="160"/>
        <v/>
      </c>
      <c r="AS531" s="25" t="str">
        <f t="shared" si="161"/>
        <v/>
      </c>
      <c r="AT531" s="25" t="str">
        <f t="shared" si="162"/>
        <v/>
      </c>
      <c r="AU531" s="25" t="str">
        <f t="shared" si="163"/>
        <v/>
      </c>
      <c r="AV531" s="25">
        <f t="shared" si="164"/>
        <v>6</v>
      </c>
      <c r="AW531" s="65">
        <f t="shared" si="170"/>
        <v>0</v>
      </c>
      <c r="AX531" s="23"/>
      <c r="AY531" s="24">
        <f t="shared" ca="1" si="165"/>
        <v>-308</v>
      </c>
      <c r="AZ531" s="66">
        <f t="shared" ca="1" si="166"/>
        <v>0</v>
      </c>
      <c r="BA531" s="24" t="str">
        <f t="shared" ca="1" si="167"/>
        <v/>
      </c>
      <c r="BB531" s="87" t="str">
        <f t="shared" si="168"/>
        <v/>
      </c>
    </row>
    <row r="532" spans="1:54" ht="15" x14ac:dyDescent="0.2">
      <c r="A532" s="7">
        <v>531</v>
      </c>
      <c r="B532" s="162" t="s">
        <v>4028</v>
      </c>
      <c r="C532" s="162" t="s">
        <v>4029</v>
      </c>
      <c r="D532" s="162" t="s">
        <v>5095</v>
      </c>
      <c r="E532" s="162" t="s">
        <v>325</v>
      </c>
      <c r="F532" s="163">
        <v>45827</v>
      </c>
      <c r="G532" s="162" t="s">
        <v>5347</v>
      </c>
      <c r="H532" s="162" t="s">
        <v>5096</v>
      </c>
      <c r="I532" s="162" t="s">
        <v>17</v>
      </c>
      <c r="J532" s="163">
        <v>45833</v>
      </c>
      <c r="K532" s="163">
        <v>45834</v>
      </c>
      <c r="L532" s="162" t="s">
        <v>5347</v>
      </c>
      <c r="M532" s="163">
        <v>45847</v>
      </c>
      <c r="N532" s="164">
        <v>30</v>
      </c>
      <c r="O532" s="164">
        <v>8</v>
      </c>
      <c r="P532" s="162" t="s">
        <v>16</v>
      </c>
      <c r="Q532" s="165">
        <v>2</v>
      </c>
      <c r="R532" s="165">
        <v>2</v>
      </c>
      <c r="S532" s="165">
        <v>2</v>
      </c>
      <c r="T532" s="165">
        <v>0</v>
      </c>
      <c r="U532" s="166">
        <v>0</v>
      </c>
      <c r="V532" s="166">
        <v>0</v>
      </c>
      <c r="W532" s="162" t="s">
        <v>19</v>
      </c>
      <c r="X532" s="162" t="s">
        <v>5348</v>
      </c>
      <c r="Y532" s="162" t="s">
        <v>5347</v>
      </c>
      <c r="Z532" s="162" t="s">
        <v>619</v>
      </c>
      <c r="AA532" s="162" t="s">
        <v>748</v>
      </c>
      <c r="AB532" s="162" t="s">
        <v>4028</v>
      </c>
      <c r="AC532" s="162" t="s">
        <v>5347</v>
      </c>
      <c r="AD532" s="164">
        <v>0</v>
      </c>
      <c r="AE532" s="185">
        <v>0</v>
      </c>
      <c r="AG532" t="s">
        <v>2999</v>
      </c>
      <c r="AH532" s="46">
        <f t="shared" si="152"/>
        <v>14</v>
      </c>
      <c r="AI532" s="46" t="str">
        <f t="shared" si="153"/>
        <v>-</v>
      </c>
      <c r="AJ532" s="12"/>
      <c r="AK532" s="41" t="str">
        <f t="shared" si="154"/>
        <v>YES</v>
      </c>
      <c r="AL532" s="38">
        <f t="shared" si="155"/>
        <v>2</v>
      </c>
      <c r="AM532" s="26" t="str">
        <f t="shared" si="156"/>
        <v/>
      </c>
      <c r="AN532" s="89" t="str">
        <f t="shared" si="157"/>
        <v/>
      </c>
      <c r="AO532" s="35">
        <f t="shared" si="158"/>
        <v>0</v>
      </c>
      <c r="AP532" s="26" t="str">
        <f t="shared" si="159"/>
        <v>X</v>
      </c>
      <c r="AQ532" s="28">
        <f t="shared" si="169"/>
        <v>1</v>
      </c>
      <c r="AR532" s="25" t="str">
        <f t="shared" si="160"/>
        <v/>
      </c>
      <c r="AS532" s="25" t="str">
        <f t="shared" si="161"/>
        <v/>
      </c>
      <c r="AT532" s="25" t="str">
        <f t="shared" si="162"/>
        <v/>
      </c>
      <c r="AU532" s="25" t="str">
        <f t="shared" si="163"/>
        <v/>
      </c>
      <c r="AV532" s="25">
        <f t="shared" si="164"/>
        <v>6</v>
      </c>
      <c r="AW532" s="65">
        <f t="shared" si="170"/>
        <v>0</v>
      </c>
      <c r="AX532" s="23"/>
      <c r="AY532" s="24">
        <f t="shared" ca="1" si="165"/>
        <v>-288</v>
      </c>
      <c r="AZ532" s="66">
        <f t="shared" ca="1" si="166"/>
        <v>0</v>
      </c>
      <c r="BA532" s="24" t="str">
        <f t="shared" ca="1" si="167"/>
        <v/>
      </c>
      <c r="BB532" s="87" t="str">
        <f t="shared" si="168"/>
        <v/>
      </c>
    </row>
    <row r="533" spans="1:54" ht="15" x14ac:dyDescent="0.2">
      <c r="A533" s="7">
        <v>532</v>
      </c>
      <c r="B533" s="162" t="s">
        <v>834</v>
      </c>
      <c r="C533" s="162" t="s">
        <v>5097</v>
      </c>
      <c r="D533" s="162" t="s">
        <v>5098</v>
      </c>
      <c r="E533" s="162" t="s">
        <v>325</v>
      </c>
      <c r="F533" s="163">
        <v>45831</v>
      </c>
      <c r="G533" s="162" t="s">
        <v>5347</v>
      </c>
      <c r="H533" s="162" t="s">
        <v>5099</v>
      </c>
      <c r="I533" s="162" t="s">
        <v>158</v>
      </c>
      <c r="J533" s="163">
        <v>45827</v>
      </c>
      <c r="K533" s="163" t="s">
        <v>5347</v>
      </c>
      <c r="L533" s="162" t="s">
        <v>5347</v>
      </c>
      <c r="M533" s="163">
        <v>45832</v>
      </c>
      <c r="N533" s="164">
        <v>0</v>
      </c>
      <c r="O533" s="164">
        <v>0</v>
      </c>
      <c r="P533" s="162" t="s">
        <v>5347</v>
      </c>
      <c r="Q533" s="165">
        <v>1</v>
      </c>
      <c r="R533" s="165">
        <v>1</v>
      </c>
      <c r="S533" s="165">
        <v>1</v>
      </c>
      <c r="T533" s="165">
        <v>0</v>
      </c>
      <c r="U533" s="166">
        <v>0</v>
      </c>
      <c r="V533" s="166">
        <v>0</v>
      </c>
      <c r="W533" s="162" t="s">
        <v>19</v>
      </c>
      <c r="X533" s="162" t="s">
        <v>5348</v>
      </c>
      <c r="Y533" s="162" t="s">
        <v>5347</v>
      </c>
      <c r="Z533" s="162" t="s">
        <v>386</v>
      </c>
      <c r="AA533" s="162" t="s">
        <v>5347</v>
      </c>
      <c r="AB533" s="162" t="s">
        <v>5100</v>
      </c>
      <c r="AC533" s="162" t="s">
        <v>5347</v>
      </c>
      <c r="AD533" s="164">
        <v>0</v>
      </c>
      <c r="AE533" s="185">
        <v>0</v>
      </c>
      <c r="AG533" t="s">
        <v>1864</v>
      </c>
      <c r="AH533" s="46">
        <f t="shared" si="152"/>
        <v>5</v>
      </c>
      <c r="AI533" s="46" t="str">
        <f t="shared" si="153"/>
        <v>-</v>
      </c>
      <c r="AJ533" s="12"/>
      <c r="AK533" s="41" t="str">
        <f t="shared" si="154"/>
        <v>YES</v>
      </c>
      <c r="AL533" s="38">
        <f t="shared" si="155"/>
        <v>1</v>
      </c>
      <c r="AM533" s="26" t="str">
        <f t="shared" si="156"/>
        <v/>
      </c>
      <c r="AN533" s="89" t="str">
        <f t="shared" si="157"/>
        <v/>
      </c>
      <c r="AO533" s="35">
        <f t="shared" si="158"/>
        <v>0</v>
      </c>
      <c r="AP533" s="26" t="str">
        <f t="shared" si="159"/>
        <v>X</v>
      </c>
      <c r="AQ533" s="28">
        <f t="shared" si="169"/>
        <v>1</v>
      </c>
      <c r="AR533" s="25" t="str">
        <f t="shared" si="160"/>
        <v/>
      </c>
      <c r="AS533" s="25" t="str">
        <f t="shared" si="161"/>
        <v/>
      </c>
      <c r="AT533" s="25" t="str">
        <f t="shared" si="162"/>
        <v/>
      </c>
      <c r="AU533" s="25" t="str">
        <f t="shared" si="163"/>
        <v/>
      </c>
      <c r="AV533" s="25">
        <f t="shared" si="164"/>
        <v>6</v>
      </c>
      <c r="AW533" s="65">
        <f t="shared" si="170"/>
        <v>0</v>
      </c>
      <c r="AX533" s="23"/>
      <c r="AY533" s="24">
        <f t="shared" ca="1" si="165"/>
        <v>-303</v>
      </c>
      <c r="AZ533" s="66">
        <f t="shared" ca="1" si="166"/>
        <v>0</v>
      </c>
      <c r="BA533" s="24" t="str">
        <f t="shared" ca="1" si="167"/>
        <v/>
      </c>
      <c r="BB533" s="87" t="str">
        <f t="shared" si="168"/>
        <v/>
      </c>
    </row>
    <row r="534" spans="1:54" ht="15" x14ac:dyDescent="0.2">
      <c r="A534" s="7">
        <v>533</v>
      </c>
      <c r="B534" s="162" t="s">
        <v>5039</v>
      </c>
      <c r="C534" s="162" t="s">
        <v>5101</v>
      </c>
      <c r="D534" s="162" t="s">
        <v>5098</v>
      </c>
      <c r="E534" s="162" t="s">
        <v>326</v>
      </c>
      <c r="F534" s="163">
        <v>45831</v>
      </c>
      <c r="G534" s="162" t="s">
        <v>5347</v>
      </c>
      <c r="H534" s="162" t="s">
        <v>5099</v>
      </c>
      <c r="I534" s="162" t="s">
        <v>157</v>
      </c>
      <c r="J534" s="163">
        <v>45827</v>
      </c>
      <c r="K534" s="163" t="s">
        <v>5347</v>
      </c>
      <c r="L534" s="162" t="s">
        <v>5347</v>
      </c>
      <c r="M534" s="163">
        <v>45832</v>
      </c>
      <c r="N534" s="164">
        <v>0</v>
      </c>
      <c r="O534" s="164">
        <v>0</v>
      </c>
      <c r="P534" s="162" t="s">
        <v>5347</v>
      </c>
      <c r="Q534" s="165">
        <v>1</v>
      </c>
      <c r="R534" s="165">
        <v>1</v>
      </c>
      <c r="S534" s="165">
        <v>1</v>
      </c>
      <c r="T534" s="165">
        <v>0</v>
      </c>
      <c r="U534" s="166">
        <v>0</v>
      </c>
      <c r="V534" s="166">
        <v>0</v>
      </c>
      <c r="W534" s="162" t="s">
        <v>19</v>
      </c>
      <c r="X534" s="162" t="s">
        <v>5348</v>
      </c>
      <c r="Y534" s="162" t="s">
        <v>5347</v>
      </c>
      <c r="Z534" s="162" t="s">
        <v>386</v>
      </c>
      <c r="AA534" s="162" t="s">
        <v>5347</v>
      </c>
      <c r="AB534" s="162" t="s">
        <v>5102</v>
      </c>
      <c r="AC534" s="162" t="s">
        <v>5347</v>
      </c>
      <c r="AD534" s="164">
        <v>0</v>
      </c>
      <c r="AE534" s="185">
        <v>0</v>
      </c>
      <c r="AG534" t="s">
        <v>1864</v>
      </c>
      <c r="AH534" s="46">
        <f t="shared" si="152"/>
        <v>5</v>
      </c>
      <c r="AI534" s="46" t="str">
        <f t="shared" si="153"/>
        <v>-</v>
      </c>
      <c r="AJ534" s="12"/>
      <c r="AK534" s="41" t="str">
        <f t="shared" si="154"/>
        <v>YES</v>
      </c>
      <c r="AL534" s="38">
        <f t="shared" si="155"/>
        <v>1</v>
      </c>
      <c r="AM534" s="26" t="str">
        <f t="shared" si="156"/>
        <v/>
      </c>
      <c r="AN534" s="89" t="str">
        <f t="shared" si="157"/>
        <v/>
      </c>
      <c r="AO534" s="35">
        <f t="shared" si="158"/>
        <v>0</v>
      </c>
      <c r="AP534" s="26" t="str">
        <f t="shared" si="159"/>
        <v>X</v>
      </c>
      <c r="AQ534" s="28">
        <f t="shared" si="169"/>
        <v>1</v>
      </c>
      <c r="AR534" s="25" t="str">
        <f t="shared" si="160"/>
        <v/>
      </c>
      <c r="AS534" s="25" t="str">
        <f t="shared" si="161"/>
        <v/>
      </c>
      <c r="AT534" s="25" t="str">
        <f t="shared" si="162"/>
        <v/>
      </c>
      <c r="AU534" s="25" t="str">
        <f t="shared" si="163"/>
        <v/>
      </c>
      <c r="AV534" s="25">
        <f t="shared" si="164"/>
        <v>6</v>
      </c>
      <c r="AW534" s="65">
        <f t="shared" si="170"/>
        <v>0</v>
      </c>
      <c r="AX534" s="23"/>
      <c r="AY534" s="24">
        <f t="shared" ca="1" si="165"/>
        <v>-303</v>
      </c>
      <c r="AZ534" s="66">
        <f t="shared" ca="1" si="166"/>
        <v>0</v>
      </c>
      <c r="BA534" s="24" t="str">
        <f t="shared" ca="1" si="167"/>
        <v/>
      </c>
      <c r="BB534" s="87" t="str">
        <f t="shared" si="168"/>
        <v/>
      </c>
    </row>
    <row r="535" spans="1:54" ht="15" x14ac:dyDescent="0.2">
      <c r="A535" s="7">
        <v>534</v>
      </c>
      <c r="B535" s="162" t="s">
        <v>4430</v>
      </c>
      <c r="C535" s="162" t="s">
        <v>5103</v>
      </c>
      <c r="D535" s="162" t="s">
        <v>5104</v>
      </c>
      <c r="E535" s="162" t="s">
        <v>325</v>
      </c>
      <c r="F535" s="163">
        <v>45832</v>
      </c>
      <c r="G535" s="162" t="s">
        <v>5347</v>
      </c>
      <c r="H535" s="162" t="s">
        <v>5105</v>
      </c>
      <c r="I535" s="162" t="s">
        <v>191</v>
      </c>
      <c r="J535" s="163">
        <v>45832</v>
      </c>
      <c r="K535" s="163" t="s">
        <v>5347</v>
      </c>
      <c r="L535" s="162" t="s">
        <v>5347</v>
      </c>
      <c r="M535" s="163">
        <v>45833</v>
      </c>
      <c r="N535" s="164">
        <v>0</v>
      </c>
      <c r="O535" s="164">
        <v>0</v>
      </c>
      <c r="P535" s="162" t="s">
        <v>5347</v>
      </c>
      <c r="Q535" s="165">
        <v>19</v>
      </c>
      <c r="R535" s="165">
        <v>19</v>
      </c>
      <c r="S535" s="165">
        <v>19</v>
      </c>
      <c r="T535" s="165">
        <v>0</v>
      </c>
      <c r="U535" s="166">
        <v>0</v>
      </c>
      <c r="V535" s="166">
        <v>0</v>
      </c>
      <c r="W535" s="162" t="s">
        <v>19</v>
      </c>
      <c r="X535" s="162" t="s">
        <v>5348</v>
      </c>
      <c r="Y535" s="162" t="s">
        <v>5347</v>
      </c>
      <c r="Z535" s="162" t="s">
        <v>386</v>
      </c>
      <c r="AA535" s="162" t="s">
        <v>5347</v>
      </c>
      <c r="AB535" s="162" t="s">
        <v>5106</v>
      </c>
      <c r="AC535" s="162" t="s">
        <v>5347</v>
      </c>
      <c r="AD535" s="164">
        <v>0</v>
      </c>
      <c r="AE535" s="185">
        <v>0</v>
      </c>
      <c r="AG535" t="s">
        <v>1864</v>
      </c>
      <c r="AH535" s="46">
        <f t="shared" si="152"/>
        <v>1</v>
      </c>
      <c r="AI535" s="46" t="str">
        <f t="shared" si="153"/>
        <v>-</v>
      </c>
      <c r="AJ535" s="12"/>
      <c r="AK535" s="41" t="str">
        <f t="shared" si="154"/>
        <v>YES</v>
      </c>
      <c r="AL535" s="38">
        <f t="shared" si="155"/>
        <v>19</v>
      </c>
      <c r="AM535" s="26" t="str">
        <f t="shared" si="156"/>
        <v/>
      </c>
      <c r="AN535" s="89" t="str">
        <f t="shared" si="157"/>
        <v/>
      </c>
      <c r="AO535" s="35">
        <f t="shared" si="158"/>
        <v>0</v>
      </c>
      <c r="AP535" s="26" t="str">
        <f t="shared" si="159"/>
        <v>X</v>
      </c>
      <c r="AQ535" s="28">
        <f t="shared" si="169"/>
        <v>1</v>
      </c>
      <c r="AR535" s="25" t="str">
        <f t="shared" si="160"/>
        <v/>
      </c>
      <c r="AS535" s="25" t="str">
        <f t="shared" si="161"/>
        <v/>
      </c>
      <c r="AT535" s="25" t="str">
        <f t="shared" si="162"/>
        <v/>
      </c>
      <c r="AU535" s="25" t="str">
        <f t="shared" si="163"/>
        <v/>
      </c>
      <c r="AV535" s="25">
        <f t="shared" si="164"/>
        <v>6</v>
      </c>
      <c r="AW535" s="65">
        <f t="shared" si="170"/>
        <v>0</v>
      </c>
      <c r="AX535" s="23"/>
      <c r="AY535" s="24">
        <f t="shared" ca="1" si="165"/>
        <v>-302</v>
      </c>
      <c r="AZ535" s="66">
        <f t="shared" ca="1" si="166"/>
        <v>0</v>
      </c>
      <c r="BA535" s="24" t="str">
        <f t="shared" ca="1" si="167"/>
        <v/>
      </c>
      <c r="BB535" s="87" t="str">
        <f t="shared" si="168"/>
        <v/>
      </c>
    </row>
    <row r="536" spans="1:54" ht="15" x14ac:dyDescent="0.2">
      <c r="A536" s="7">
        <v>535</v>
      </c>
      <c r="B536" s="162" t="s">
        <v>5107</v>
      </c>
      <c r="C536" s="162" t="s">
        <v>5108</v>
      </c>
      <c r="D536" s="162" t="s">
        <v>5109</v>
      </c>
      <c r="E536" s="162" t="s">
        <v>325</v>
      </c>
      <c r="F536" s="163">
        <v>45833</v>
      </c>
      <c r="G536" s="162" t="s">
        <v>5347</v>
      </c>
      <c r="H536" s="162" t="s">
        <v>5105</v>
      </c>
      <c r="I536" s="162" t="s">
        <v>176</v>
      </c>
      <c r="J536" s="163">
        <v>45832</v>
      </c>
      <c r="K536" s="163" t="s">
        <v>5347</v>
      </c>
      <c r="L536" s="162" t="s">
        <v>5347</v>
      </c>
      <c r="M536" s="163">
        <v>45834</v>
      </c>
      <c r="N536" s="164">
        <v>0</v>
      </c>
      <c r="O536" s="164">
        <v>0</v>
      </c>
      <c r="P536" s="162" t="s">
        <v>5347</v>
      </c>
      <c r="Q536" s="165">
        <v>2</v>
      </c>
      <c r="R536" s="165">
        <v>2</v>
      </c>
      <c r="S536" s="165">
        <v>2</v>
      </c>
      <c r="T536" s="165">
        <v>0</v>
      </c>
      <c r="U536" s="166">
        <v>0</v>
      </c>
      <c r="V536" s="166">
        <v>0</v>
      </c>
      <c r="W536" s="162" t="s">
        <v>19</v>
      </c>
      <c r="X536" s="162" t="s">
        <v>5348</v>
      </c>
      <c r="Y536" s="162" t="s">
        <v>5347</v>
      </c>
      <c r="Z536" s="162" t="s">
        <v>386</v>
      </c>
      <c r="AA536" s="162" t="s">
        <v>5347</v>
      </c>
      <c r="AB536" s="162" t="s">
        <v>5110</v>
      </c>
      <c r="AC536" s="162" t="s">
        <v>5347</v>
      </c>
      <c r="AD536" s="164">
        <v>0</v>
      </c>
      <c r="AE536" s="185">
        <v>0</v>
      </c>
      <c r="AG536" t="s">
        <v>5111</v>
      </c>
      <c r="AH536" s="46">
        <f t="shared" si="152"/>
        <v>2</v>
      </c>
      <c r="AI536" s="46" t="str">
        <f t="shared" si="153"/>
        <v>-</v>
      </c>
      <c r="AJ536" s="12"/>
      <c r="AK536" s="41" t="str">
        <f t="shared" si="154"/>
        <v>YES</v>
      </c>
      <c r="AL536" s="38">
        <f t="shared" si="155"/>
        <v>2</v>
      </c>
      <c r="AM536" s="26" t="str">
        <f t="shared" si="156"/>
        <v/>
      </c>
      <c r="AN536" s="89" t="str">
        <f t="shared" si="157"/>
        <v/>
      </c>
      <c r="AO536" s="35">
        <f t="shared" si="158"/>
        <v>0</v>
      </c>
      <c r="AP536" s="26" t="str">
        <f t="shared" si="159"/>
        <v>X</v>
      </c>
      <c r="AQ536" s="28">
        <f t="shared" si="169"/>
        <v>1</v>
      </c>
      <c r="AR536" s="25" t="str">
        <f t="shared" si="160"/>
        <v/>
      </c>
      <c r="AS536" s="25" t="str">
        <f t="shared" si="161"/>
        <v/>
      </c>
      <c r="AT536" s="25" t="str">
        <f t="shared" si="162"/>
        <v/>
      </c>
      <c r="AU536" s="25" t="str">
        <f t="shared" si="163"/>
        <v/>
      </c>
      <c r="AV536" s="25">
        <f t="shared" si="164"/>
        <v>6</v>
      </c>
      <c r="AW536" s="65">
        <f t="shared" si="170"/>
        <v>0</v>
      </c>
      <c r="AX536" s="23"/>
      <c r="AY536" s="24">
        <f t="shared" ca="1" si="165"/>
        <v>-301</v>
      </c>
      <c r="AZ536" s="66">
        <f t="shared" ca="1" si="166"/>
        <v>0</v>
      </c>
      <c r="BA536" s="24" t="str">
        <f t="shared" ca="1" si="167"/>
        <v/>
      </c>
      <c r="BB536" s="87" t="str">
        <f t="shared" si="168"/>
        <v/>
      </c>
    </row>
    <row r="537" spans="1:54" ht="15" x14ac:dyDescent="0.2">
      <c r="A537" s="7">
        <v>536</v>
      </c>
      <c r="B537" s="162" t="s">
        <v>822</v>
      </c>
      <c r="C537" s="162" t="s">
        <v>829</v>
      </c>
      <c r="D537" s="162" t="s">
        <v>5116</v>
      </c>
      <c r="E537" s="162" t="s">
        <v>325</v>
      </c>
      <c r="F537" s="163">
        <v>45834</v>
      </c>
      <c r="G537" s="162" t="s">
        <v>5347</v>
      </c>
      <c r="H537" s="162" t="s">
        <v>5105</v>
      </c>
      <c r="I537" s="162" t="s">
        <v>844</v>
      </c>
      <c r="J537" s="163">
        <v>45832</v>
      </c>
      <c r="K537" s="163" t="s">
        <v>5347</v>
      </c>
      <c r="L537" s="162" t="s">
        <v>5347</v>
      </c>
      <c r="M537" s="163">
        <v>45835</v>
      </c>
      <c r="N537" s="164">
        <v>0</v>
      </c>
      <c r="O537" s="164">
        <v>0</v>
      </c>
      <c r="P537" s="162" t="s">
        <v>5347</v>
      </c>
      <c r="Q537" s="165">
        <v>1</v>
      </c>
      <c r="R537" s="165">
        <v>1</v>
      </c>
      <c r="S537" s="165">
        <v>1</v>
      </c>
      <c r="T537" s="165">
        <v>0</v>
      </c>
      <c r="U537" s="166">
        <v>0</v>
      </c>
      <c r="V537" s="166">
        <v>0</v>
      </c>
      <c r="W537" s="162" t="s">
        <v>19</v>
      </c>
      <c r="X537" s="162" t="s">
        <v>5348</v>
      </c>
      <c r="Y537" s="162" t="s">
        <v>5347</v>
      </c>
      <c r="Z537" s="162" t="s">
        <v>386</v>
      </c>
      <c r="AA537" s="162" t="s">
        <v>5347</v>
      </c>
      <c r="AB537" s="162" t="s">
        <v>833</v>
      </c>
      <c r="AC537" s="162" t="s">
        <v>5347</v>
      </c>
      <c r="AD537" s="164">
        <v>0</v>
      </c>
      <c r="AE537" s="185">
        <v>0</v>
      </c>
      <c r="AG537" t="s">
        <v>5111</v>
      </c>
      <c r="AH537" s="46">
        <f t="shared" si="152"/>
        <v>3</v>
      </c>
      <c r="AI537" s="46" t="str">
        <f t="shared" si="153"/>
        <v>-</v>
      </c>
      <c r="AJ537" s="12"/>
      <c r="AK537" s="41" t="str">
        <f t="shared" si="154"/>
        <v>YES</v>
      </c>
      <c r="AL537" s="38">
        <f t="shared" si="155"/>
        <v>1</v>
      </c>
      <c r="AM537" s="26" t="str">
        <f t="shared" si="156"/>
        <v/>
      </c>
      <c r="AN537" s="89" t="str">
        <f t="shared" si="157"/>
        <v/>
      </c>
      <c r="AO537" s="35">
        <f t="shared" si="158"/>
        <v>0</v>
      </c>
      <c r="AP537" s="26" t="str">
        <f t="shared" si="159"/>
        <v>X</v>
      </c>
      <c r="AQ537" s="28">
        <f t="shared" si="169"/>
        <v>1</v>
      </c>
      <c r="AR537" s="25" t="str">
        <f t="shared" si="160"/>
        <v/>
      </c>
      <c r="AS537" s="25" t="str">
        <f t="shared" si="161"/>
        <v/>
      </c>
      <c r="AT537" s="25" t="str">
        <f t="shared" si="162"/>
        <v/>
      </c>
      <c r="AU537" s="25" t="str">
        <f t="shared" si="163"/>
        <v/>
      </c>
      <c r="AV537" s="25">
        <f t="shared" si="164"/>
        <v>6</v>
      </c>
      <c r="AW537" s="65">
        <f t="shared" si="170"/>
        <v>0</v>
      </c>
      <c r="AX537" s="23"/>
      <c r="AY537" s="24">
        <f t="shared" ca="1" si="165"/>
        <v>-300</v>
      </c>
      <c r="AZ537" s="66">
        <f t="shared" ca="1" si="166"/>
        <v>0</v>
      </c>
      <c r="BA537" s="24" t="str">
        <f t="shared" ca="1" si="167"/>
        <v/>
      </c>
      <c r="BB537" s="87" t="str">
        <f t="shared" si="168"/>
        <v/>
      </c>
    </row>
    <row r="538" spans="1:54" ht="15" x14ac:dyDescent="0.2">
      <c r="A538" s="7">
        <v>537</v>
      </c>
      <c r="B538" s="162" t="s">
        <v>5347</v>
      </c>
      <c r="C538" s="162" t="s">
        <v>5117</v>
      </c>
      <c r="D538" s="162" t="s">
        <v>5118</v>
      </c>
      <c r="E538" s="162" t="s">
        <v>325</v>
      </c>
      <c r="F538" s="163">
        <v>45834</v>
      </c>
      <c r="G538" s="162" t="s">
        <v>5347</v>
      </c>
      <c r="H538" s="162" t="s">
        <v>5158</v>
      </c>
      <c r="I538" s="162" t="s">
        <v>15</v>
      </c>
      <c r="J538" s="163">
        <v>45849</v>
      </c>
      <c r="K538" s="163">
        <v>45852</v>
      </c>
      <c r="L538" s="162" t="s">
        <v>5347</v>
      </c>
      <c r="M538" s="163">
        <v>45961</v>
      </c>
      <c r="N538" s="164">
        <v>0</v>
      </c>
      <c r="O538" s="164">
        <v>0</v>
      </c>
      <c r="P538" s="162" t="s">
        <v>16</v>
      </c>
      <c r="Q538" s="166">
        <v>1</v>
      </c>
      <c r="R538" s="164">
        <v>1</v>
      </c>
      <c r="S538" s="164">
        <v>0</v>
      </c>
      <c r="T538" s="164">
        <v>0</v>
      </c>
      <c r="U538" s="166">
        <v>0</v>
      </c>
      <c r="V538" s="166">
        <v>0</v>
      </c>
      <c r="W538" s="162" t="s">
        <v>5347</v>
      </c>
      <c r="X538" s="162" t="s">
        <v>5348</v>
      </c>
      <c r="Y538" s="162" t="s">
        <v>5347</v>
      </c>
      <c r="Z538" s="162" t="s">
        <v>5091</v>
      </c>
      <c r="AA538" s="162" t="s">
        <v>5347</v>
      </c>
      <c r="AB538" s="162" t="s">
        <v>5347</v>
      </c>
      <c r="AC538" s="162" t="s">
        <v>5347</v>
      </c>
      <c r="AD538" s="164">
        <v>0</v>
      </c>
      <c r="AE538" s="185">
        <v>0</v>
      </c>
      <c r="AG538" t="s">
        <v>4336</v>
      </c>
      <c r="AH538" s="46">
        <f t="shared" si="152"/>
        <v>112</v>
      </c>
      <c r="AI538" s="46" t="str">
        <f t="shared" si="153"/>
        <v>-</v>
      </c>
      <c r="AJ538" s="12"/>
      <c r="AK538" s="41" t="str">
        <f t="shared" si="154"/>
        <v/>
      </c>
      <c r="AL538" s="38" t="str">
        <f t="shared" si="155"/>
        <v/>
      </c>
      <c r="AM538" s="26" t="str">
        <f t="shared" si="156"/>
        <v/>
      </c>
      <c r="AN538" s="89" t="str">
        <f t="shared" si="157"/>
        <v/>
      </c>
      <c r="AO538" s="35">
        <f t="shared" si="158"/>
        <v>1</v>
      </c>
      <c r="AP538" s="26" t="str">
        <f t="shared" si="159"/>
        <v/>
      </c>
      <c r="AQ538" s="28">
        <f t="shared" si="169"/>
        <v>0</v>
      </c>
      <c r="AR538" s="25" t="str">
        <f t="shared" si="160"/>
        <v/>
      </c>
      <c r="AS538" s="25" t="str">
        <f t="shared" si="161"/>
        <v/>
      </c>
      <c r="AT538" s="25" t="str">
        <f t="shared" si="162"/>
        <v/>
      </c>
      <c r="AU538" s="25" t="str">
        <f t="shared" si="163"/>
        <v/>
      </c>
      <c r="AV538" s="25">
        <f t="shared" si="164"/>
        <v>6</v>
      </c>
      <c r="AW538" s="65">
        <f t="shared" si="170"/>
        <v>1</v>
      </c>
      <c r="AX538" s="23"/>
      <c r="AY538" s="24">
        <f t="shared" ca="1" si="165"/>
        <v>-174</v>
      </c>
      <c r="AZ538" s="66">
        <f t="shared" ca="1" si="166"/>
        <v>0</v>
      </c>
      <c r="BA538" s="24" t="str">
        <f t="shared" ca="1" si="167"/>
        <v/>
      </c>
      <c r="BB538" s="87" t="str">
        <f t="shared" si="168"/>
        <v/>
      </c>
    </row>
    <row r="539" spans="1:54" ht="15" x14ac:dyDescent="0.2">
      <c r="A539" s="7">
        <v>538</v>
      </c>
      <c r="B539" s="162" t="s">
        <v>5119</v>
      </c>
      <c r="C539" s="162" t="s">
        <v>5120</v>
      </c>
      <c r="D539" s="162" t="s">
        <v>5121</v>
      </c>
      <c r="E539" s="162" t="s">
        <v>325</v>
      </c>
      <c r="F539" s="163">
        <v>45838</v>
      </c>
      <c r="G539" s="162" t="s">
        <v>5347</v>
      </c>
      <c r="H539" s="162" t="s">
        <v>5132</v>
      </c>
      <c r="I539" s="162" t="s">
        <v>15</v>
      </c>
      <c r="J539" s="163">
        <v>45846</v>
      </c>
      <c r="K539" s="163">
        <v>45846</v>
      </c>
      <c r="L539" s="162" t="s">
        <v>5347</v>
      </c>
      <c r="M539" s="163">
        <v>45953</v>
      </c>
      <c r="N539" s="164">
        <v>140</v>
      </c>
      <c r="O539" s="164">
        <v>8</v>
      </c>
      <c r="P539" s="162" t="s">
        <v>16</v>
      </c>
      <c r="Q539" s="165">
        <v>1</v>
      </c>
      <c r="R539" s="165">
        <v>1</v>
      </c>
      <c r="S539" s="165">
        <v>1</v>
      </c>
      <c r="T539" s="165">
        <v>0</v>
      </c>
      <c r="U539" s="166">
        <v>0</v>
      </c>
      <c r="V539" s="166">
        <v>0</v>
      </c>
      <c r="W539" s="162" t="s">
        <v>19</v>
      </c>
      <c r="X539" s="162" t="s">
        <v>5348</v>
      </c>
      <c r="Y539" s="162" t="s">
        <v>5347</v>
      </c>
      <c r="Z539" s="162" t="s">
        <v>3458</v>
      </c>
      <c r="AA539" s="162" t="s">
        <v>5133</v>
      </c>
      <c r="AB539" s="162" t="s">
        <v>5134</v>
      </c>
      <c r="AC539" s="162" t="s">
        <v>5347</v>
      </c>
      <c r="AD539" s="164">
        <v>1</v>
      </c>
      <c r="AE539" s="185">
        <v>1</v>
      </c>
      <c r="AG539" t="s">
        <v>962</v>
      </c>
      <c r="AH539" s="46">
        <f t="shared" si="152"/>
        <v>107</v>
      </c>
      <c r="AI539" s="46" t="str">
        <f t="shared" si="153"/>
        <v>-</v>
      </c>
      <c r="AJ539" s="12"/>
      <c r="AK539" s="41" t="str">
        <f t="shared" si="154"/>
        <v>YES</v>
      </c>
      <c r="AL539" s="38">
        <f t="shared" si="155"/>
        <v>1</v>
      </c>
      <c r="AM539" s="26" t="str">
        <f t="shared" si="156"/>
        <v/>
      </c>
      <c r="AN539" s="89" t="str">
        <f t="shared" si="157"/>
        <v/>
      </c>
      <c r="AO539" s="35">
        <f t="shared" si="158"/>
        <v>0</v>
      </c>
      <c r="AP539" s="26" t="str">
        <f t="shared" si="159"/>
        <v>X</v>
      </c>
      <c r="AQ539" s="28">
        <f t="shared" si="169"/>
        <v>1</v>
      </c>
      <c r="AR539" s="25" t="str">
        <f t="shared" si="160"/>
        <v/>
      </c>
      <c r="AS539" s="25" t="str">
        <f t="shared" si="161"/>
        <v/>
      </c>
      <c r="AT539" s="25" t="str">
        <f t="shared" si="162"/>
        <v/>
      </c>
      <c r="AU539" s="25" t="str">
        <f t="shared" si="163"/>
        <v/>
      </c>
      <c r="AV539" s="25">
        <f t="shared" si="164"/>
        <v>6</v>
      </c>
      <c r="AW539" s="65">
        <f t="shared" si="170"/>
        <v>0</v>
      </c>
      <c r="AX539" s="23"/>
      <c r="AY539" s="24">
        <f t="shared" ca="1" si="165"/>
        <v>-182</v>
      </c>
      <c r="AZ539" s="66">
        <f t="shared" ca="1" si="166"/>
        <v>0</v>
      </c>
      <c r="BA539" s="24" t="str">
        <f t="shared" ca="1" si="167"/>
        <v/>
      </c>
      <c r="BB539" s="87" t="str">
        <f t="shared" si="168"/>
        <v/>
      </c>
    </row>
    <row r="540" spans="1:54" ht="15" x14ac:dyDescent="0.2">
      <c r="A540" s="7">
        <v>539</v>
      </c>
      <c r="B540" s="162" t="s">
        <v>5122</v>
      </c>
      <c r="C540" s="162" t="s">
        <v>5123</v>
      </c>
      <c r="D540" s="162" t="s">
        <v>5124</v>
      </c>
      <c r="E540" s="162" t="s">
        <v>325</v>
      </c>
      <c r="F540" s="163">
        <v>45839</v>
      </c>
      <c r="G540" s="162" t="s">
        <v>5347</v>
      </c>
      <c r="H540" s="162" t="s">
        <v>5159</v>
      </c>
      <c r="I540" s="162" t="s">
        <v>15</v>
      </c>
      <c r="J540" s="163">
        <v>45854</v>
      </c>
      <c r="K540" s="163">
        <v>45861</v>
      </c>
      <c r="L540" s="162" t="s">
        <v>5347</v>
      </c>
      <c r="M540" s="163">
        <v>45901</v>
      </c>
      <c r="N540" s="164">
        <v>180</v>
      </c>
      <c r="O540" s="164">
        <v>8</v>
      </c>
      <c r="P540" s="162" t="s">
        <v>16</v>
      </c>
      <c r="Q540" s="165">
        <v>1</v>
      </c>
      <c r="R540" s="165">
        <v>1</v>
      </c>
      <c r="S540" s="165">
        <v>1</v>
      </c>
      <c r="T540" s="165">
        <v>0</v>
      </c>
      <c r="U540" s="166">
        <v>0</v>
      </c>
      <c r="V540" s="166">
        <v>0</v>
      </c>
      <c r="W540" s="162" t="s">
        <v>19</v>
      </c>
      <c r="X540" s="162" t="s">
        <v>5348</v>
      </c>
      <c r="Y540" s="162" t="s">
        <v>5347</v>
      </c>
      <c r="Z540" s="162" t="s">
        <v>30</v>
      </c>
      <c r="AA540" s="162" t="s">
        <v>5347</v>
      </c>
      <c r="AB540" s="162" t="s">
        <v>5347</v>
      </c>
      <c r="AC540" s="162" t="s">
        <v>5347</v>
      </c>
      <c r="AD540" s="164">
        <v>0</v>
      </c>
      <c r="AE540" s="185">
        <v>0</v>
      </c>
      <c r="AG540" t="s">
        <v>801</v>
      </c>
      <c r="AH540" s="46">
        <f t="shared" si="152"/>
        <v>47</v>
      </c>
      <c r="AI540" s="46" t="str">
        <f t="shared" si="153"/>
        <v>-</v>
      </c>
      <c r="AJ540" s="12"/>
      <c r="AK540" s="41" t="str">
        <f t="shared" si="154"/>
        <v>YES</v>
      </c>
      <c r="AL540" s="38">
        <f t="shared" si="155"/>
        <v>1</v>
      </c>
      <c r="AM540" s="26" t="str">
        <f t="shared" si="156"/>
        <v/>
      </c>
      <c r="AN540" s="89" t="str">
        <f t="shared" si="157"/>
        <v/>
      </c>
      <c r="AO540" s="35">
        <f t="shared" si="158"/>
        <v>0</v>
      </c>
      <c r="AP540" s="26" t="str">
        <f t="shared" si="159"/>
        <v>X</v>
      </c>
      <c r="AQ540" s="28">
        <f t="shared" si="169"/>
        <v>1</v>
      </c>
      <c r="AR540" s="25" t="str">
        <f t="shared" si="160"/>
        <v/>
      </c>
      <c r="AS540" s="25" t="str">
        <f t="shared" si="161"/>
        <v/>
      </c>
      <c r="AT540" s="25" t="str">
        <f t="shared" si="162"/>
        <v/>
      </c>
      <c r="AU540" s="25" t="str">
        <f t="shared" si="163"/>
        <v/>
      </c>
      <c r="AV540" s="25">
        <f t="shared" si="164"/>
        <v>7</v>
      </c>
      <c r="AW540" s="65">
        <f t="shared" si="170"/>
        <v>0</v>
      </c>
      <c r="AX540" s="23"/>
      <c r="AY540" s="24">
        <f t="shared" ca="1" si="165"/>
        <v>-234</v>
      </c>
      <c r="AZ540" s="66">
        <f t="shared" ca="1" si="166"/>
        <v>0</v>
      </c>
      <c r="BA540" s="24" t="str">
        <f t="shared" ca="1" si="167"/>
        <v/>
      </c>
      <c r="BB540" s="87" t="str">
        <f t="shared" si="168"/>
        <v/>
      </c>
    </row>
    <row r="541" spans="1:54" ht="15" x14ac:dyDescent="0.2">
      <c r="A541" s="7">
        <v>540</v>
      </c>
      <c r="B541" s="162" t="s">
        <v>4028</v>
      </c>
      <c r="C541" s="162" t="s">
        <v>4029</v>
      </c>
      <c r="D541" s="162" t="s">
        <v>5125</v>
      </c>
      <c r="E541" s="162" t="s">
        <v>325</v>
      </c>
      <c r="F541" s="163">
        <v>45839</v>
      </c>
      <c r="G541" s="162" t="s">
        <v>5347</v>
      </c>
      <c r="H541" s="162" t="s">
        <v>5160</v>
      </c>
      <c r="I541" s="162" t="s">
        <v>15</v>
      </c>
      <c r="J541" s="163">
        <v>45853</v>
      </c>
      <c r="K541" s="163">
        <v>45854</v>
      </c>
      <c r="L541" s="162" t="s">
        <v>5347</v>
      </c>
      <c r="M541" s="163">
        <v>45930</v>
      </c>
      <c r="N541" s="164">
        <v>30</v>
      </c>
      <c r="O541" s="164">
        <v>8</v>
      </c>
      <c r="P541" s="162" t="s">
        <v>16</v>
      </c>
      <c r="Q541" s="165">
        <v>5</v>
      </c>
      <c r="R541" s="165">
        <v>5</v>
      </c>
      <c r="S541" s="165">
        <v>5</v>
      </c>
      <c r="T541" s="165">
        <v>0</v>
      </c>
      <c r="U541" s="166">
        <v>0</v>
      </c>
      <c r="V541" s="166">
        <v>0</v>
      </c>
      <c r="W541" s="162" t="s">
        <v>19</v>
      </c>
      <c r="X541" s="162" t="s">
        <v>5348</v>
      </c>
      <c r="Y541" s="162" t="s">
        <v>5347</v>
      </c>
      <c r="Z541" s="162" t="s">
        <v>619</v>
      </c>
      <c r="AA541" s="162" t="s">
        <v>748</v>
      </c>
      <c r="AB541" s="162" t="s">
        <v>4028</v>
      </c>
      <c r="AC541" s="162" t="s">
        <v>5347</v>
      </c>
      <c r="AD541" s="164">
        <v>0</v>
      </c>
      <c r="AE541" s="185">
        <v>0</v>
      </c>
      <c r="AG541" t="s">
        <v>4336</v>
      </c>
      <c r="AH541" s="46">
        <f t="shared" si="152"/>
        <v>77</v>
      </c>
      <c r="AI541" s="46" t="str">
        <f t="shared" si="153"/>
        <v>-</v>
      </c>
      <c r="AJ541" s="12"/>
      <c r="AK541" s="41" t="str">
        <f t="shared" si="154"/>
        <v>YES</v>
      </c>
      <c r="AL541" s="38">
        <f t="shared" si="155"/>
        <v>5</v>
      </c>
      <c r="AM541" s="26" t="str">
        <f t="shared" si="156"/>
        <v/>
      </c>
      <c r="AN541" s="89" t="str">
        <f t="shared" si="157"/>
        <v/>
      </c>
      <c r="AO541" s="35">
        <f t="shared" si="158"/>
        <v>0</v>
      </c>
      <c r="AP541" s="26" t="str">
        <f t="shared" si="159"/>
        <v>X</v>
      </c>
      <c r="AQ541" s="28">
        <f t="shared" si="169"/>
        <v>1</v>
      </c>
      <c r="AR541" s="25" t="str">
        <f t="shared" si="160"/>
        <v/>
      </c>
      <c r="AS541" s="25" t="str">
        <f t="shared" si="161"/>
        <v/>
      </c>
      <c r="AT541" s="25" t="str">
        <f t="shared" si="162"/>
        <v/>
      </c>
      <c r="AU541" s="25" t="str">
        <f t="shared" si="163"/>
        <v/>
      </c>
      <c r="AV541" s="25">
        <f t="shared" si="164"/>
        <v>7</v>
      </c>
      <c r="AW541" s="65">
        <f t="shared" si="170"/>
        <v>0</v>
      </c>
      <c r="AX541" s="23"/>
      <c r="AY541" s="24">
        <f t="shared" ca="1" si="165"/>
        <v>-205</v>
      </c>
      <c r="AZ541" s="66">
        <f t="shared" ca="1" si="166"/>
        <v>0</v>
      </c>
      <c r="BA541" s="24" t="str">
        <f t="shared" ca="1" si="167"/>
        <v/>
      </c>
      <c r="BB541" s="87" t="str">
        <f t="shared" si="168"/>
        <v/>
      </c>
    </row>
    <row r="542" spans="1:54" ht="15" x14ac:dyDescent="0.2">
      <c r="A542" s="7">
        <v>541</v>
      </c>
      <c r="B542" s="162" t="s">
        <v>4028</v>
      </c>
      <c r="C542" s="162" t="s">
        <v>4029</v>
      </c>
      <c r="D542" s="162" t="s">
        <v>5126</v>
      </c>
      <c r="E542" s="162" t="s">
        <v>325</v>
      </c>
      <c r="F542" s="163">
        <v>45839</v>
      </c>
      <c r="G542" s="162" t="s">
        <v>5347</v>
      </c>
      <c r="H542" s="162" t="s">
        <v>5161</v>
      </c>
      <c r="I542" s="162" t="s">
        <v>15</v>
      </c>
      <c r="J542" s="163">
        <v>45853</v>
      </c>
      <c r="K542" s="163">
        <v>45854</v>
      </c>
      <c r="L542" s="162" t="s">
        <v>5347</v>
      </c>
      <c r="M542" s="163">
        <v>45930</v>
      </c>
      <c r="N542" s="164">
        <v>30</v>
      </c>
      <c r="O542" s="164">
        <v>8</v>
      </c>
      <c r="P542" s="162" t="s">
        <v>16</v>
      </c>
      <c r="Q542" s="165">
        <v>100</v>
      </c>
      <c r="R542" s="165">
        <v>100</v>
      </c>
      <c r="S542" s="165">
        <v>100</v>
      </c>
      <c r="T542" s="165">
        <v>0</v>
      </c>
      <c r="U542" s="166">
        <v>0</v>
      </c>
      <c r="V542" s="166">
        <v>0</v>
      </c>
      <c r="W542" s="162" t="s">
        <v>19</v>
      </c>
      <c r="X542" s="162" t="s">
        <v>5348</v>
      </c>
      <c r="Y542" s="162" t="s">
        <v>5347</v>
      </c>
      <c r="Z542" s="162" t="s">
        <v>619</v>
      </c>
      <c r="AA542" s="162" t="s">
        <v>748</v>
      </c>
      <c r="AB542" s="162" t="s">
        <v>4028</v>
      </c>
      <c r="AC542" s="162" t="s">
        <v>5347</v>
      </c>
      <c r="AD542" s="164">
        <v>0</v>
      </c>
      <c r="AE542" s="185">
        <v>0</v>
      </c>
      <c r="AG542" t="s">
        <v>2999</v>
      </c>
      <c r="AH542" s="46">
        <f t="shared" si="152"/>
        <v>77</v>
      </c>
      <c r="AI542" s="46" t="str">
        <f t="shared" si="153"/>
        <v>-</v>
      </c>
      <c r="AJ542" s="12"/>
      <c r="AK542" s="41" t="str">
        <f t="shared" si="154"/>
        <v>YES</v>
      </c>
      <c r="AL542" s="38">
        <f t="shared" si="155"/>
        <v>100</v>
      </c>
      <c r="AM542" s="26" t="str">
        <f t="shared" si="156"/>
        <v/>
      </c>
      <c r="AN542" s="89" t="str">
        <f t="shared" si="157"/>
        <v/>
      </c>
      <c r="AO542" s="35">
        <f t="shared" si="158"/>
        <v>0</v>
      </c>
      <c r="AP542" s="26" t="str">
        <f t="shared" si="159"/>
        <v>X</v>
      </c>
      <c r="AQ542" s="28">
        <f t="shared" si="169"/>
        <v>1</v>
      </c>
      <c r="AR542" s="25" t="str">
        <f t="shared" si="160"/>
        <v/>
      </c>
      <c r="AS542" s="25" t="str">
        <f t="shared" si="161"/>
        <v/>
      </c>
      <c r="AT542" s="25" t="str">
        <f t="shared" si="162"/>
        <v/>
      </c>
      <c r="AU542" s="25" t="str">
        <f t="shared" si="163"/>
        <v/>
      </c>
      <c r="AV542" s="25">
        <f t="shared" si="164"/>
        <v>7</v>
      </c>
      <c r="AW542" s="65">
        <f t="shared" si="170"/>
        <v>0</v>
      </c>
      <c r="AX542" s="23"/>
      <c r="AY542" s="24">
        <f t="shared" ca="1" si="165"/>
        <v>-205</v>
      </c>
      <c r="AZ542" s="66">
        <f t="shared" ca="1" si="166"/>
        <v>0</v>
      </c>
      <c r="BA542" s="24" t="str">
        <f t="shared" ca="1" si="167"/>
        <v/>
      </c>
      <c r="BB542" s="87" t="str">
        <f t="shared" si="168"/>
        <v/>
      </c>
    </row>
    <row r="543" spans="1:54" ht="15" x14ac:dyDescent="0.2">
      <c r="A543" s="7">
        <v>542</v>
      </c>
      <c r="B543" s="162" t="s">
        <v>4028</v>
      </c>
      <c r="C543" s="162" t="s">
        <v>4029</v>
      </c>
      <c r="D543" s="162" t="s">
        <v>5126</v>
      </c>
      <c r="E543" s="162" t="s">
        <v>326</v>
      </c>
      <c r="F543" s="163">
        <v>45839</v>
      </c>
      <c r="G543" s="162" t="s">
        <v>5347</v>
      </c>
      <c r="H543" s="162" t="s">
        <v>5161</v>
      </c>
      <c r="I543" s="162" t="s">
        <v>17</v>
      </c>
      <c r="J543" s="163">
        <v>45853</v>
      </c>
      <c r="K543" s="163">
        <v>45854</v>
      </c>
      <c r="L543" s="162" t="s">
        <v>5347</v>
      </c>
      <c r="M543" s="163">
        <v>45930</v>
      </c>
      <c r="N543" s="164">
        <v>30</v>
      </c>
      <c r="O543" s="164">
        <v>8</v>
      </c>
      <c r="P543" s="162" t="s">
        <v>16</v>
      </c>
      <c r="Q543" s="165">
        <v>1</v>
      </c>
      <c r="R543" s="165">
        <v>1</v>
      </c>
      <c r="S543" s="165">
        <v>1</v>
      </c>
      <c r="T543" s="165">
        <v>0</v>
      </c>
      <c r="U543" s="166">
        <v>0</v>
      </c>
      <c r="V543" s="166">
        <v>0</v>
      </c>
      <c r="W543" s="162" t="s">
        <v>19</v>
      </c>
      <c r="X543" s="162" t="s">
        <v>5348</v>
      </c>
      <c r="Y543" s="162" t="s">
        <v>5347</v>
      </c>
      <c r="Z543" s="162" t="s">
        <v>619</v>
      </c>
      <c r="AA543" s="162" t="s">
        <v>748</v>
      </c>
      <c r="AB543" s="162" t="s">
        <v>4028</v>
      </c>
      <c r="AC543" s="162" t="s">
        <v>5347</v>
      </c>
      <c r="AD543" s="164">
        <v>0</v>
      </c>
      <c r="AE543" s="185">
        <v>0</v>
      </c>
      <c r="AG543" t="s">
        <v>2999</v>
      </c>
      <c r="AH543" s="46">
        <f t="shared" si="152"/>
        <v>77</v>
      </c>
      <c r="AI543" s="46" t="str">
        <f t="shared" si="153"/>
        <v>-</v>
      </c>
      <c r="AJ543" s="12"/>
      <c r="AK543" s="41" t="str">
        <f t="shared" si="154"/>
        <v>YES</v>
      </c>
      <c r="AL543" s="38">
        <f t="shared" si="155"/>
        <v>1</v>
      </c>
      <c r="AM543" s="26" t="str">
        <f t="shared" si="156"/>
        <v/>
      </c>
      <c r="AN543" s="89" t="str">
        <f t="shared" si="157"/>
        <v/>
      </c>
      <c r="AO543" s="35">
        <f t="shared" si="158"/>
        <v>0</v>
      </c>
      <c r="AP543" s="26" t="str">
        <f t="shared" si="159"/>
        <v>X</v>
      </c>
      <c r="AQ543" s="28">
        <f t="shared" si="169"/>
        <v>1</v>
      </c>
      <c r="AR543" s="25" t="str">
        <f t="shared" si="160"/>
        <v/>
      </c>
      <c r="AS543" s="25" t="str">
        <f t="shared" si="161"/>
        <v/>
      </c>
      <c r="AT543" s="25" t="str">
        <f t="shared" si="162"/>
        <v/>
      </c>
      <c r="AU543" s="25" t="str">
        <f t="shared" si="163"/>
        <v/>
      </c>
      <c r="AV543" s="25">
        <f t="shared" si="164"/>
        <v>7</v>
      </c>
      <c r="AW543" s="65">
        <f t="shared" si="170"/>
        <v>0</v>
      </c>
      <c r="AX543" s="23"/>
      <c r="AY543" s="24">
        <f t="shared" ca="1" si="165"/>
        <v>-205</v>
      </c>
      <c r="AZ543" s="66">
        <f t="shared" ca="1" si="166"/>
        <v>0</v>
      </c>
      <c r="BA543" s="24" t="str">
        <f t="shared" ca="1" si="167"/>
        <v/>
      </c>
      <c r="BB543" s="87" t="str">
        <f t="shared" si="168"/>
        <v/>
      </c>
    </row>
    <row r="544" spans="1:54" ht="15" x14ac:dyDescent="0.2">
      <c r="A544" s="7">
        <v>543</v>
      </c>
      <c r="B544" s="162" t="s">
        <v>4028</v>
      </c>
      <c r="C544" s="162" t="s">
        <v>4029</v>
      </c>
      <c r="D544" s="162" t="s">
        <v>5126</v>
      </c>
      <c r="E544" s="162" t="s">
        <v>329</v>
      </c>
      <c r="F544" s="163">
        <v>45839</v>
      </c>
      <c r="G544" s="162" t="s">
        <v>5347</v>
      </c>
      <c r="H544" s="162" t="s">
        <v>5161</v>
      </c>
      <c r="I544" s="162" t="s">
        <v>18</v>
      </c>
      <c r="J544" s="163">
        <v>45853</v>
      </c>
      <c r="K544" s="163">
        <v>45854</v>
      </c>
      <c r="L544" s="162" t="s">
        <v>5347</v>
      </c>
      <c r="M544" s="163">
        <v>45930</v>
      </c>
      <c r="N544" s="164">
        <v>30</v>
      </c>
      <c r="O544" s="164">
        <v>8</v>
      </c>
      <c r="P544" s="162" t="s">
        <v>16</v>
      </c>
      <c r="Q544" s="165">
        <v>100</v>
      </c>
      <c r="R544" s="165">
        <v>100</v>
      </c>
      <c r="S544" s="165">
        <v>100</v>
      </c>
      <c r="T544" s="165">
        <v>0</v>
      </c>
      <c r="U544" s="166">
        <v>0</v>
      </c>
      <c r="V544" s="166">
        <v>0</v>
      </c>
      <c r="W544" s="162" t="s">
        <v>19</v>
      </c>
      <c r="X544" s="162" t="s">
        <v>5348</v>
      </c>
      <c r="Y544" s="162" t="s">
        <v>5347</v>
      </c>
      <c r="Z544" s="162" t="s">
        <v>619</v>
      </c>
      <c r="AA544" s="162" t="s">
        <v>748</v>
      </c>
      <c r="AB544" s="162" t="s">
        <v>4028</v>
      </c>
      <c r="AC544" s="162" t="s">
        <v>5347</v>
      </c>
      <c r="AD544" s="164">
        <v>0</v>
      </c>
      <c r="AE544" s="185">
        <v>0</v>
      </c>
      <c r="AG544" t="s">
        <v>2999</v>
      </c>
      <c r="AH544" s="46">
        <f t="shared" si="152"/>
        <v>77</v>
      </c>
      <c r="AI544" s="46" t="str">
        <f t="shared" si="153"/>
        <v>-</v>
      </c>
      <c r="AJ544" s="12"/>
      <c r="AK544" s="41" t="str">
        <f t="shared" si="154"/>
        <v>YES</v>
      </c>
      <c r="AL544" s="38">
        <f t="shared" si="155"/>
        <v>100</v>
      </c>
      <c r="AM544" s="26" t="str">
        <f t="shared" si="156"/>
        <v/>
      </c>
      <c r="AN544" s="89" t="str">
        <f t="shared" si="157"/>
        <v/>
      </c>
      <c r="AO544" s="35">
        <f t="shared" si="158"/>
        <v>0</v>
      </c>
      <c r="AP544" s="26" t="str">
        <f t="shared" si="159"/>
        <v>X</v>
      </c>
      <c r="AQ544" s="28">
        <f t="shared" si="169"/>
        <v>1</v>
      </c>
      <c r="AR544" s="25" t="str">
        <f t="shared" si="160"/>
        <v/>
      </c>
      <c r="AS544" s="25" t="str">
        <f t="shared" si="161"/>
        <v/>
      </c>
      <c r="AT544" s="25" t="str">
        <f t="shared" si="162"/>
        <v/>
      </c>
      <c r="AU544" s="25" t="str">
        <f t="shared" si="163"/>
        <v/>
      </c>
      <c r="AV544" s="25">
        <f t="shared" si="164"/>
        <v>7</v>
      </c>
      <c r="AW544" s="65">
        <f t="shared" si="170"/>
        <v>0</v>
      </c>
      <c r="AX544" s="23"/>
      <c r="AY544" s="24">
        <f t="shared" ca="1" si="165"/>
        <v>-205</v>
      </c>
      <c r="AZ544" s="66">
        <f t="shared" ca="1" si="166"/>
        <v>0</v>
      </c>
      <c r="BA544" s="24" t="str">
        <f t="shared" ca="1" si="167"/>
        <v/>
      </c>
      <c r="BB544" s="87" t="str">
        <f t="shared" si="168"/>
        <v/>
      </c>
    </row>
    <row r="545" spans="1:54" ht="15" x14ac:dyDescent="0.2">
      <c r="A545" s="7">
        <v>544</v>
      </c>
      <c r="B545" s="162" t="s">
        <v>4028</v>
      </c>
      <c r="C545" s="162" t="s">
        <v>4029</v>
      </c>
      <c r="D545" s="162" t="s">
        <v>5126</v>
      </c>
      <c r="E545" s="162" t="s">
        <v>327</v>
      </c>
      <c r="F545" s="163">
        <v>45839</v>
      </c>
      <c r="G545" s="162" t="s">
        <v>5347</v>
      </c>
      <c r="H545" s="162" t="s">
        <v>5161</v>
      </c>
      <c r="I545" s="162" t="s">
        <v>24</v>
      </c>
      <c r="J545" s="163">
        <v>45853</v>
      </c>
      <c r="K545" s="163">
        <v>45854</v>
      </c>
      <c r="L545" s="162" t="s">
        <v>5347</v>
      </c>
      <c r="M545" s="163">
        <v>45930</v>
      </c>
      <c r="N545" s="164">
        <v>30</v>
      </c>
      <c r="O545" s="164">
        <v>8</v>
      </c>
      <c r="P545" s="162" t="s">
        <v>16</v>
      </c>
      <c r="Q545" s="165">
        <v>20</v>
      </c>
      <c r="R545" s="165">
        <v>20</v>
      </c>
      <c r="S545" s="165">
        <v>20</v>
      </c>
      <c r="T545" s="165">
        <v>0</v>
      </c>
      <c r="U545" s="166">
        <v>0</v>
      </c>
      <c r="V545" s="166">
        <v>0</v>
      </c>
      <c r="W545" s="162" t="s">
        <v>19</v>
      </c>
      <c r="X545" s="162" t="s">
        <v>5348</v>
      </c>
      <c r="Y545" s="162" t="s">
        <v>5347</v>
      </c>
      <c r="Z545" s="162" t="s">
        <v>619</v>
      </c>
      <c r="AA545" s="162" t="s">
        <v>748</v>
      </c>
      <c r="AB545" s="162" t="s">
        <v>4028</v>
      </c>
      <c r="AC545" s="162" t="s">
        <v>5347</v>
      </c>
      <c r="AD545" s="164">
        <v>0</v>
      </c>
      <c r="AE545" s="185">
        <v>0</v>
      </c>
      <c r="AG545" t="s">
        <v>2999</v>
      </c>
      <c r="AH545" s="46">
        <f t="shared" si="152"/>
        <v>77</v>
      </c>
      <c r="AI545" s="46" t="str">
        <f t="shared" si="153"/>
        <v>-</v>
      </c>
      <c r="AJ545" s="12"/>
      <c r="AK545" s="41" t="str">
        <f t="shared" si="154"/>
        <v>YES</v>
      </c>
      <c r="AL545" s="38">
        <f t="shared" si="155"/>
        <v>20</v>
      </c>
      <c r="AM545" s="26" t="str">
        <f t="shared" si="156"/>
        <v/>
      </c>
      <c r="AN545" s="89" t="str">
        <f t="shared" si="157"/>
        <v/>
      </c>
      <c r="AO545" s="35">
        <f t="shared" si="158"/>
        <v>0</v>
      </c>
      <c r="AP545" s="26" t="str">
        <f t="shared" si="159"/>
        <v>X</v>
      </c>
      <c r="AQ545" s="28">
        <f t="shared" si="169"/>
        <v>1</v>
      </c>
      <c r="AR545" s="25" t="str">
        <f t="shared" si="160"/>
        <v/>
      </c>
      <c r="AS545" s="25" t="str">
        <f t="shared" si="161"/>
        <v/>
      </c>
      <c r="AT545" s="25" t="str">
        <f t="shared" si="162"/>
        <v/>
      </c>
      <c r="AU545" s="25" t="str">
        <f t="shared" si="163"/>
        <v/>
      </c>
      <c r="AV545" s="25">
        <f t="shared" si="164"/>
        <v>7</v>
      </c>
      <c r="AW545" s="65">
        <f t="shared" si="170"/>
        <v>0</v>
      </c>
      <c r="AX545" s="23"/>
      <c r="AY545" s="24">
        <f t="shared" ca="1" si="165"/>
        <v>-205</v>
      </c>
      <c r="AZ545" s="66">
        <f t="shared" ca="1" si="166"/>
        <v>0</v>
      </c>
      <c r="BA545" s="24" t="str">
        <f t="shared" ca="1" si="167"/>
        <v/>
      </c>
      <c r="BB545" s="87" t="str">
        <f t="shared" si="168"/>
        <v/>
      </c>
    </row>
    <row r="546" spans="1:54" ht="15" x14ac:dyDescent="0.2">
      <c r="A546" s="7">
        <v>545</v>
      </c>
      <c r="B546" s="162" t="s">
        <v>4709</v>
      </c>
      <c r="C546" s="162" t="s">
        <v>4710</v>
      </c>
      <c r="D546" s="162" t="s">
        <v>5127</v>
      </c>
      <c r="E546" s="162" t="s">
        <v>325</v>
      </c>
      <c r="F546" s="163">
        <v>45840</v>
      </c>
      <c r="G546" s="162" t="s">
        <v>5347</v>
      </c>
      <c r="H546" s="162" t="s">
        <v>5128</v>
      </c>
      <c r="I546" s="162" t="s">
        <v>907</v>
      </c>
      <c r="J546" s="163">
        <v>45839</v>
      </c>
      <c r="K546" s="163" t="s">
        <v>5347</v>
      </c>
      <c r="L546" s="162" t="s">
        <v>5347</v>
      </c>
      <c r="M546" s="163">
        <v>45841</v>
      </c>
      <c r="N546" s="164">
        <v>0</v>
      </c>
      <c r="O546" s="164">
        <v>0</v>
      </c>
      <c r="P546" s="162" t="s">
        <v>5347</v>
      </c>
      <c r="Q546" s="165">
        <v>1</v>
      </c>
      <c r="R546" s="165">
        <v>1</v>
      </c>
      <c r="S546" s="165">
        <v>1</v>
      </c>
      <c r="T546" s="165">
        <v>0</v>
      </c>
      <c r="U546" s="166">
        <v>0</v>
      </c>
      <c r="V546" s="166">
        <v>0</v>
      </c>
      <c r="W546" s="162" t="s">
        <v>19</v>
      </c>
      <c r="X546" s="162" t="s">
        <v>5348</v>
      </c>
      <c r="Y546" s="162" t="s">
        <v>5347</v>
      </c>
      <c r="Z546" s="162" t="s">
        <v>386</v>
      </c>
      <c r="AA546" s="162" t="s">
        <v>5347</v>
      </c>
      <c r="AB546" s="162" t="s">
        <v>4711</v>
      </c>
      <c r="AC546" s="162" t="s">
        <v>5347</v>
      </c>
      <c r="AD546" s="164">
        <v>0</v>
      </c>
      <c r="AE546" s="185">
        <v>0</v>
      </c>
      <c r="AG546" t="s">
        <v>2999</v>
      </c>
      <c r="AH546" s="46">
        <f t="shared" si="152"/>
        <v>2</v>
      </c>
      <c r="AI546" s="46" t="str">
        <f t="shared" si="153"/>
        <v>-</v>
      </c>
      <c r="AJ546" s="12"/>
      <c r="AK546" s="41" t="str">
        <f t="shared" si="154"/>
        <v>YES</v>
      </c>
      <c r="AL546" s="38">
        <f t="shared" si="155"/>
        <v>1</v>
      </c>
      <c r="AM546" s="26" t="str">
        <f t="shared" si="156"/>
        <v/>
      </c>
      <c r="AN546" s="89" t="str">
        <f t="shared" si="157"/>
        <v/>
      </c>
      <c r="AO546" s="35">
        <f t="shared" si="158"/>
        <v>0</v>
      </c>
      <c r="AP546" s="26" t="str">
        <f t="shared" si="159"/>
        <v>X</v>
      </c>
      <c r="AQ546" s="28">
        <f t="shared" si="169"/>
        <v>1</v>
      </c>
      <c r="AR546" s="25" t="str">
        <f t="shared" si="160"/>
        <v/>
      </c>
      <c r="AS546" s="25" t="str">
        <f t="shared" si="161"/>
        <v/>
      </c>
      <c r="AT546" s="25" t="str">
        <f t="shared" si="162"/>
        <v/>
      </c>
      <c r="AU546" s="25" t="str">
        <f t="shared" si="163"/>
        <v/>
      </c>
      <c r="AV546" s="25">
        <f t="shared" si="164"/>
        <v>7</v>
      </c>
      <c r="AW546" s="65">
        <f t="shared" si="170"/>
        <v>0</v>
      </c>
      <c r="AX546" s="23"/>
      <c r="AY546" s="24">
        <f t="shared" ca="1" si="165"/>
        <v>-294</v>
      </c>
      <c r="AZ546" s="66">
        <f t="shared" ca="1" si="166"/>
        <v>0</v>
      </c>
      <c r="BA546" s="24" t="str">
        <f t="shared" ca="1" si="167"/>
        <v/>
      </c>
      <c r="BB546" s="87" t="str">
        <f t="shared" si="168"/>
        <v/>
      </c>
    </row>
    <row r="547" spans="1:54" ht="15" x14ac:dyDescent="0.2">
      <c r="A547" s="7">
        <v>546</v>
      </c>
      <c r="B547" s="162" t="s">
        <v>4350</v>
      </c>
      <c r="C547" s="162" t="s">
        <v>4351</v>
      </c>
      <c r="D547" s="162" t="s">
        <v>5135</v>
      </c>
      <c r="E547" s="162" t="s">
        <v>325</v>
      </c>
      <c r="F547" s="163">
        <v>45841</v>
      </c>
      <c r="G547" s="162" t="s">
        <v>5347</v>
      </c>
      <c r="H547" s="162" t="s">
        <v>5136</v>
      </c>
      <c r="I547" s="162" t="s">
        <v>15</v>
      </c>
      <c r="J547" s="163">
        <v>45841</v>
      </c>
      <c r="K547" s="163" t="s">
        <v>5347</v>
      </c>
      <c r="L547" s="162" t="s">
        <v>5347</v>
      </c>
      <c r="M547" s="163">
        <v>45961</v>
      </c>
      <c r="N547" s="164">
        <v>40</v>
      </c>
      <c r="O547" s="164">
        <v>8</v>
      </c>
      <c r="P547" s="162" t="s">
        <v>5347</v>
      </c>
      <c r="Q547" s="165">
        <v>1</v>
      </c>
      <c r="R547" s="165">
        <v>1</v>
      </c>
      <c r="S547" s="165">
        <v>1</v>
      </c>
      <c r="T547" s="165">
        <v>0</v>
      </c>
      <c r="U547" s="166">
        <v>0</v>
      </c>
      <c r="V547" s="166">
        <v>0</v>
      </c>
      <c r="W547" s="162" t="s">
        <v>19</v>
      </c>
      <c r="X547" s="162" t="s">
        <v>5348</v>
      </c>
      <c r="Y547" s="162" t="s">
        <v>5347</v>
      </c>
      <c r="Z547" s="162" t="s">
        <v>4354</v>
      </c>
      <c r="AA547" s="162" t="s">
        <v>148</v>
      </c>
      <c r="AB547" s="162" t="s">
        <v>4350</v>
      </c>
      <c r="AC547" s="162" t="s">
        <v>5347</v>
      </c>
      <c r="AD547" s="164">
        <v>0</v>
      </c>
      <c r="AE547" s="185">
        <v>0</v>
      </c>
      <c r="AG547" t="s">
        <v>2999</v>
      </c>
      <c r="AH547" s="46">
        <f t="shared" si="152"/>
        <v>120</v>
      </c>
      <c r="AI547" s="46" t="str">
        <f t="shared" si="153"/>
        <v>-</v>
      </c>
      <c r="AJ547" s="12"/>
      <c r="AK547" s="41" t="str">
        <f t="shared" si="154"/>
        <v>YES</v>
      </c>
      <c r="AL547" s="38">
        <f t="shared" si="155"/>
        <v>1</v>
      </c>
      <c r="AM547" s="26" t="str">
        <f t="shared" si="156"/>
        <v/>
      </c>
      <c r="AN547" s="89" t="str">
        <f t="shared" si="157"/>
        <v/>
      </c>
      <c r="AO547" s="35">
        <f t="shared" si="158"/>
        <v>0</v>
      </c>
      <c r="AP547" s="26" t="str">
        <f t="shared" si="159"/>
        <v>X</v>
      </c>
      <c r="AQ547" s="28">
        <f t="shared" si="169"/>
        <v>1</v>
      </c>
      <c r="AR547" s="25" t="str">
        <f t="shared" si="160"/>
        <v/>
      </c>
      <c r="AS547" s="25" t="str">
        <f t="shared" si="161"/>
        <v/>
      </c>
      <c r="AT547" s="25" t="str">
        <f t="shared" si="162"/>
        <v/>
      </c>
      <c r="AU547" s="25" t="str">
        <f t="shared" si="163"/>
        <v/>
      </c>
      <c r="AV547" s="25">
        <f t="shared" si="164"/>
        <v>7</v>
      </c>
      <c r="AW547" s="65">
        <f t="shared" si="170"/>
        <v>0</v>
      </c>
      <c r="AX547" s="23"/>
      <c r="AY547" s="24">
        <f t="shared" ca="1" si="165"/>
        <v>-174</v>
      </c>
      <c r="AZ547" s="66">
        <f t="shared" ca="1" si="166"/>
        <v>0</v>
      </c>
      <c r="BA547" s="24" t="str">
        <f t="shared" ca="1" si="167"/>
        <v/>
      </c>
      <c r="BB547" s="87" t="str">
        <f t="shared" si="168"/>
        <v/>
      </c>
    </row>
    <row r="548" spans="1:54" ht="15" x14ac:dyDescent="0.2">
      <c r="A548" s="7">
        <v>547</v>
      </c>
      <c r="B548" s="162" t="s">
        <v>4350</v>
      </c>
      <c r="C548" s="162" t="s">
        <v>4351</v>
      </c>
      <c r="D548" s="162" t="s">
        <v>5137</v>
      </c>
      <c r="E548" s="162" t="s">
        <v>325</v>
      </c>
      <c r="F548" s="163">
        <v>45841</v>
      </c>
      <c r="G548" s="162" t="s">
        <v>5347</v>
      </c>
      <c r="H548" s="162" t="s">
        <v>5138</v>
      </c>
      <c r="I548" s="162" t="s">
        <v>15</v>
      </c>
      <c r="J548" s="163">
        <v>45841</v>
      </c>
      <c r="K548" s="163" t="s">
        <v>5347</v>
      </c>
      <c r="L548" s="162" t="s">
        <v>5347</v>
      </c>
      <c r="M548" s="163">
        <v>45930</v>
      </c>
      <c r="N548" s="164">
        <v>40</v>
      </c>
      <c r="O548" s="164">
        <v>8</v>
      </c>
      <c r="P548" s="162" t="s">
        <v>5347</v>
      </c>
      <c r="Q548" s="165">
        <v>1</v>
      </c>
      <c r="R548" s="165">
        <v>1</v>
      </c>
      <c r="S548" s="165">
        <v>1</v>
      </c>
      <c r="T548" s="165">
        <v>0</v>
      </c>
      <c r="U548" s="166">
        <v>0</v>
      </c>
      <c r="V548" s="166">
        <v>0</v>
      </c>
      <c r="W548" s="162" t="s">
        <v>19</v>
      </c>
      <c r="X548" s="162" t="s">
        <v>5348</v>
      </c>
      <c r="Y548" s="162" t="s">
        <v>5347</v>
      </c>
      <c r="Z548" s="162" t="s">
        <v>4354</v>
      </c>
      <c r="AA548" s="162" t="s">
        <v>148</v>
      </c>
      <c r="AB548" s="162" t="s">
        <v>4350</v>
      </c>
      <c r="AC548" s="162" t="s">
        <v>5347</v>
      </c>
      <c r="AD548" s="164">
        <v>0</v>
      </c>
      <c r="AE548" s="185">
        <v>0</v>
      </c>
      <c r="AG548" t="s">
        <v>2999</v>
      </c>
      <c r="AH548" s="46">
        <f t="shared" si="152"/>
        <v>89</v>
      </c>
      <c r="AI548" s="46" t="str">
        <f t="shared" si="153"/>
        <v>-</v>
      </c>
      <c r="AJ548" s="12"/>
      <c r="AK548" s="41" t="str">
        <f t="shared" si="154"/>
        <v>YES</v>
      </c>
      <c r="AL548" s="38">
        <f t="shared" si="155"/>
        <v>1</v>
      </c>
      <c r="AM548" s="26" t="str">
        <f t="shared" si="156"/>
        <v/>
      </c>
      <c r="AN548" s="89" t="str">
        <f t="shared" si="157"/>
        <v/>
      </c>
      <c r="AO548" s="35">
        <f t="shared" si="158"/>
        <v>0</v>
      </c>
      <c r="AP548" s="26" t="str">
        <f t="shared" si="159"/>
        <v>X</v>
      </c>
      <c r="AQ548" s="28">
        <f t="shared" si="169"/>
        <v>1</v>
      </c>
      <c r="AR548" s="25" t="str">
        <f t="shared" si="160"/>
        <v/>
      </c>
      <c r="AS548" s="25" t="str">
        <f t="shared" si="161"/>
        <v/>
      </c>
      <c r="AT548" s="25" t="str">
        <f t="shared" si="162"/>
        <v/>
      </c>
      <c r="AU548" s="25" t="str">
        <f t="shared" si="163"/>
        <v/>
      </c>
      <c r="AV548" s="25">
        <f t="shared" si="164"/>
        <v>7</v>
      </c>
      <c r="AW548" s="65">
        <f t="shared" si="170"/>
        <v>0</v>
      </c>
      <c r="AX548" s="23"/>
      <c r="AY548" s="24">
        <f t="shared" ca="1" si="165"/>
        <v>-205</v>
      </c>
      <c r="AZ548" s="66">
        <f t="shared" ca="1" si="166"/>
        <v>0</v>
      </c>
      <c r="BA548" s="24" t="str">
        <f t="shared" ca="1" si="167"/>
        <v/>
      </c>
      <c r="BB548" s="87" t="str">
        <f t="shared" si="168"/>
        <v/>
      </c>
    </row>
    <row r="549" spans="1:54" ht="15" x14ac:dyDescent="0.2">
      <c r="A549" s="7">
        <v>548</v>
      </c>
      <c r="B549" s="162" t="s">
        <v>3225</v>
      </c>
      <c r="C549" s="162" t="s">
        <v>3226</v>
      </c>
      <c r="D549" s="162" t="s">
        <v>5139</v>
      </c>
      <c r="E549" s="162" t="s">
        <v>325</v>
      </c>
      <c r="F549" s="163">
        <v>45841</v>
      </c>
      <c r="G549" s="162" t="s">
        <v>5347</v>
      </c>
      <c r="H549" s="162" t="s">
        <v>5162</v>
      </c>
      <c r="I549" s="162" t="s">
        <v>15</v>
      </c>
      <c r="J549" s="163">
        <v>45854</v>
      </c>
      <c r="K549" s="163">
        <v>45855</v>
      </c>
      <c r="L549" s="162" t="s">
        <v>5347</v>
      </c>
      <c r="M549" s="163">
        <v>45930</v>
      </c>
      <c r="N549" s="164">
        <v>30</v>
      </c>
      <c r="O549" s="164">
        <v>8</v>
      </c>
      <c r="P549" s="162" t="s">
        <v>16</v>
      </c>
      <c r="Q549" s="165">
        <v>2</v>
      </c>
      <c r="R549" s="165">
        <v>2</v>
      </c>
      <c r="S549" s="165">
        <v>2</v>
      </c>
      <c r="T549" s="165">
        <v>0</v>
      </c>
      <c r="U549" s="166">
        <v>0</v>
      </c>
      <c r="V549" s="166">
        <v>0</v>
      </c>
      <c r="W549" s="162" t="s">
        <v>19</v>
      </c>
      <c r="X549" s="162" t="s">
        <v>5348</v>
      </c>
      <c r="Y549" s="162" t="s">
        <v>5347</v>
      </c>
      <c r="Z549" s="162" t="s">
        <v>3779</v>
      </c>
      <c r="AA549" s="162" t="s">
        <v>748</v>
      </c>
      <c r="AB549" s="162" t="s">
        <v>3225</v>
      </c>
      <c r="AC549" s="162" t="s">
        <v>5347</v>
      </c>
      <c r="AD549" s="164">
        <v>0</v>
      </c>
      <c r="AE549" s="185">
        <v>0</v>
      </c>
      <c r="AG549" t="s">
        <v>2999</v>
      </c>
      <c r="AH549" s="46">
        <f t="shared" si="152"/>
        <v>76</v>
      </c>
      <c r="AI549" s="46" t="str">
        <f t="shared" si="153"/>
        <v>-</v>
      </c>
      <c r="AJ549" s="12"/>
      <c r="AK549" s="41" t="str">
        <f t="shared" si="154"/>
        <v>YES</v>
      </c>
      <c r="AL549" s="38">
        <f t="shared" si="155"/>
        <v>2</v>
      </c>
      <c r="AM549" s="26" t="str">
        <f t="shared" si="156"/>
        <v/>
      </c>
      <c r="AN549" s="89" t="str">
        <f t="shared" si="157"/>
        <v/>
      </c>
      <c r="AO549" s="35">
        <f t="shared" si="158"/>
        <v>0</v>
      </c>
      <c r="AP549" s="26" t="str">
        <f t="shared" si="159"/>
        <v>X</v>
      </c>
      <c r="AQ549" s="28">
        <f t="shared" si="169"/>
        <v>1</v>
      </c>
      <c r="AR549" s="25" t="str">
        <f t="shared" si="160"/>
        <v/>
      </c>
      <c r="AS549" s="25" t="str">
        <f t="shared" si="161"/>
        <v/>
      </c>
      <c r="AT549" s="25" t="str">
        <f t="shared" si="162"/>
        <v/>
      </c>
      <c r="AU549" s="25" t="str">
        <f t="shared" si="163"/>
        <v/>
      </c>
      <c r="AV549" s="25">
        <f t="shared" si="164"/>
        <v>7</v>
      </c>
      <c r="AW549" s="65">
        <f t="shared" si="170"/>
        <v>0</v>
      </c>
      <c r="AX549" s="23"/>
      <c r="AY549" s="24">
        <f t="shared" ca="1" si="165"/>
        <v>-205</v>
      </c>
      <c r="AZ549" s="66">
        <f t="shared" ca="1" si="166"/>
        <v>0</v>
      </c>
      <c r="BA549" s="24" t="str">
        <f t="shared" ca="1" si="167"/>
        <v/>
      </c>
      <c r="BB549" s="87" t="str">
        <f t="shared" si="168"/>
        <v/>
      </c>
    </row>
    <row r="550" spans="1:54" ht="15" x14ac:dyDescent="0.2">
      <c r="A550" s="7">
        <v>549</v>
      </c>
      <c r="B550" s="162" t="s">
        <v>3225</v>
      </c>
      <c r="C550" s="162" t="s">
        <v>3226</v>
      </c>
      <c r="D550" s="162" t="s">
        <v>5140</v>
      </c>
      <c r="E550" s="162" t="s">
        <v>325</v>
      </c>
      <c r="F550" s="163">
        <v>45841</v>
      </c>
      <c r="G550" s="162" t="s">
        <v>5347</v>
      </c>
      <c r="H550" s="162" t="s">
        <v>5162</v>
      </c>
      <c r="I550" s="162" t="s">
        <v>17</v>
      </c>
      <c r="J550" s="163">
        <v>45854</v>
      </c>
      <c r="K550" s="163">
        <v>45855</v>
      </c>
      <c r="L550" s="162" t="s">
        <v>5347</v>
      </c>
      <c r="M550" s="163">
        <v>45930</v>
      </c>
      <c r="N550" s="164">
        <v>30</v>
      </c>
      <c r="O550" s="164">
        <v>8</v>
      </c>
      <c r="P550" s="162" t="s">
        <v>16</v>
      </c>
      <c r="Q550" s="165">
        <v>1</v>
      </c>
      <c r="R550" s="165">
        <v>1</v>
      </c>
      <c r="S550" s="165">
        <v>1</v>
      </c>
      <c r="T550" s="165">
        <v>0</v>
      </c>
      <c r="U550" s="166">
        <v>0</v>
      </c>
      <c r="V550" s="166">
        <v>0</v>
      </c>
      <c r="W550" s="162" t="s">
        <v>19</v>
      </c>
      <c r="X550" s="162" t="s">
        <v>5348</v>
      </c>
      <c r="Y550" s="162" t="s">
        <v>5347</v>
      </c>
      <c r="Z550" s="162" t="s">
        <v>3779</v>
      </c>
      <c r="AA550" s="162" t="s">
        <v>748</v>
      </c>
      <c r="AB550" s="162" t="s">
        <v>3225</v>
      </c>
      <c r="AC550" s="162" t="s">
        <v>5347</v>
      </c>
      <c r="AD550" s="164">
        <v>0</v>
      </c>
      <c r="AE550" s="185">
        <v>0</v>
      </c>
      <c r="AG550" t="s">
        <v>2999</v>
      </c>
      <c r="AH550" s="46">
        <f t="shared" si="152"/>
        <v>76</v>
      </c>
      <c r="AI550" s="46" t="str">
        <f t="shared" si="153"/>
        <v>-</v>
      </c>
      <c r="AJ550" s="12"/>
      <c r="AK550" s="41" t="str">
        <f t="shared" si="154"/>
        <v>YES</v>
      </c>
      <c r="AL550" s="38">
        <f t="shared" si="155"/>
        <v>1</v>
      </c>
      <c r="AM550" s="26" t="str">
        <f t="shared" si="156"/>
        <v/>
      </c>
      <c r="AN550" s="89" t="str">
        <f t="shared" si="157"/>
        <v/>
      </c>
      <c r="AO550" s="35">
        <f t="shared" si="158"/>
        <v>0</v>
      </c>
      <c r="AP550" s="26" t="str">
        <f t="shared" si="159"/>
        <v>X</v>
      </c>
      <c r="AQ550" s="28">
        <f t="shared" si="169"/>
        <v>1</v>
      </c>
      <c r="AR550" s="25" t="str">
        <f t="shared" si="160"/>
        <v/>
      </c>
      <c r="AS550" s="25" t="str">
        <f t="shared" si="161"/>
        <v/>
      </c>
      <c r="AT550" s="25" t="str">
        <f t="shared" si="162"/>
        <v/>
      </c>
      <c r="AU550" s="25" t="str">
        <f t="shared" si="163"/>
        <v/>
      </c>
      <c r="AV550" s="25">
        <f t="shared" si="164"/>
        <v>7</v>
      </c>
      <c r="AW550" s="65">
        <f t="shared" si="170"/>
        <v>0</v>
      </c>
      <c r="AX550" s="23"/>
      <c r="AY550" s="24">
        <f t="shared" ca="1" si="165"/>
        <v>-205</v>
      </c>
      <c r="AZ550" s="66">
        <f t="shared" ca="1" si="166"/>
        <v>0</v>
      </c>
      <c r="BA550" s="24" t="str">
        <f t="shared" ca="1" si="167"/>
        <v/>
      </c>
      <c r="BB550" s="87" t="str">
        <f t="shared" si="168"/>
        <v/>
      </c>
    </row>
    <row r="551" spans="1:54" ht="15" x14ac:dyDescent="0.2">
      <c r="A551" s="7">
        <v>550</v>
      </c>
      <c r="B551" s="162" t="s">
        <v>834</v>
      </c>
      <c r="C551" s="162" t="s">
        <v>5141</v>
      </c>
      <c r="D551" s="162" t="s">
        <v>5142</v>
      </c>
      <c r="E551" s="162" t="s">
        <v>325</v>
      </c>
      <c r="F551" s="163">
        <v>45846</v>
      </c>
      <c r="G551" s="162" t="s">
        <v>5347</v>
      </c>
      <c r="H551" s="162" t="s">
        <v>5143</v>
      </c>
      <c r="I551" s="162" t="s">
        <v>146</v>
      </c>
      <c r="J551" s="163">
        <v>45845</v>
      </c>
      <c r="K551" s="163" t="s">
        <v>5347</v>
      </c>
      <c r="L551" s="162" t="s">
        <v>5347</v>
      </c>
      <c r="M551" s="163">
        <v>45847</v>
      </c>
      <c r="N551" s="164">
        <v>0</v>
      </c>
      <c r="O551" s="164">
        <v>0</v>
      </c>
      <c r="P551" s="162" t="s">
        <v>5347</v>
      </c>
      <c r="Q551" s="165">
        <v>1</v>
      </c>
      <c r="R551" s="165">
        <v>1</v>
      </c>
      <c r="S551" s="165">
        <v>1</v>
      </c>
      <c r="T551" s="165">
        <v>0</v>
      </c>
      <c r="U551" s="166">
        <v>0</v>
      </c>
      <c r="V551" s="166">
        <v>0</v>
      </c>
      <c r="W551" s="162" t="s">
        <v>19</v>
      </c>
      <c r="X551" s="162" t="s">
        <v>5348</v>
      </c>
      <c r="Y551" s="162" t="s">
        <v>5347</v>
      </c>
      <c r="Z551" s="162" t="s">
        <v>386</v>
      </c>
      <c r="AA551" s="162" t="s">
        <v>5347</v>
      </c>
      <c r="AB551" s="162" t="s">
        <v>5144</v>
      </c>
      <c r="AC551" s="162" t="s">
        <v>5347</v>
      </c>
      <c r="AD551" s="164">
        <v>0</v>
      </c>
      <c r="AE551" s="185">
        <v>0</v>
      </c>
      <c r="AG551" t="s">
        <v>2999</v>
      </c>
      <c r="AH551" s="46">
        <f t="shared" si="152"/>
        <v>2</v>
      </c>
      <c r="AI551" s="46" t="str">
        <f t="shared" si="153"/>
        <v>-</v>
      </c>
      <c r="AJ551" s="12"/>
      <c r="AK551" s="41" t="str">
        <f t="shared" si="154"/>
        <v>YES</v>
      </c>
      <c r="AL551" s="38">
        <f t="shared" si="155"/>
        <v>1</v>
      </c>
      <c r="AM551" s="26" t="str">
        <f t="shared" si="156"/>
        <v/>
      </c>
      <c r="AN551" s="89" t="str">
        <f t="shared" si="157"/>
        <v/>
      </c>
      <c r="AO551" s="35">
        <f t="shared" si="158"/>
        <v>0</v>
      </c>
      <c r="AP551" s="26" t="str">
        <f t="shared" si="159"/>
        <v>X</v>
      </c>
      <c r="AQ551" s="28">
        <f t="shared" si="169"/>
        <v>1</v>
      </c>
      <c r="AR551" s="25" t="str">
        <f t="shared" si="160"/>
        <v/>
      </c>
      <c r="AS551" s="25" t="str">
        <f t="shared" si="161"/>
        <v/>
      </c>
      <c r="AT551" s="25" t="str">
        <f t="shared" si="162"/>
        <v/>
      </c>
      <c r="AU551" s="25" t="str">
        <f t="shared" si="163"/>
        <v/>
      </c>
      <c r="AV551" s="25">
        <f t="shared" si="164"/>
        <v>7</v>
      </c>
      <c r="AW551" s="65">
        <f t="shared" si="170"/>
        <v>0</v>
      </c>
      <c r="AX551" s="23"/>
      <c r="AY551" s="24">
        <f t="shared" ca="1" si="165"/>
        <v>-288</v>
      </c>
      <c r="AZ551" s="66">
        <f t="shared" ca="1" si="166"/>
        <v>0</v>
      </c>
      <c r="BA551" s="24" t="str">
        <f t="shared" ca="1" si="167"/>
        <v/>
      </c>
      <c r="BB551" s="87" t="str">
        <f t="shared" si="168"/>
        <v/>
      </c>
    </row>
    <row r="552" spans="1:54" ht="15" x14ac:dyDescent="0.2">
      <c r="A552" s="7">
        <v>551</v>
      </c>
      <c r="B552" s="162" t="s">
        <v>5145</v>
      </c>
      <c r="C552" s="162" t="s">
        <v>5146</v>
      </c>
      <c r="D552" s="162" t="s">
        <v>5147</v>
      </c>
      <c r="E552" s="162" t="s">
        <v>325</v>
      </c>
      <c r="F552" s="163">
        <v>45847</v>
      </c>
      <c r="G552" s="162" t="s">
        <v>5347</v>
      </c>
      <c r="H552" s="162" t="s">
        <v>5148</v>
      </c>
      <c r="I552" s="162" t="s">
        <v>159</v>
      </c>
      <c r="J552" s="163">
        <v>45847</v>
      </c>
      <c r="K552" s="163" t="s">
        <v>5347</v>
      </c>
      <c r="L552" s="162" t="s">
        <v>5347</v>
      </c>
      <c r="M552" s="163">
        <v>45848</v>
      </c>
      <c r="N552" s="164">
        <v>0</v>
      </c>
      <c r="O552" s="164">
        <v>0</v>
      </c>
      <c r="P552" s="162" t="s">
        <v>5347</v>
      </c>
      <c r="Q552" s="165">
        <v>1</v>
      </c>
      <c r="R552" s="165">
        <v>1</v>
      </c>
      <c r="S552" s="165">
        <v>1</v>
      </c>
      <c r="T552" s="165">
        <v>0</v>
      </c>
      <c r="U552" s="166">
        <v>0</v>
      </c>
      <c r="V552" s="166">
        <v>0</v>
      </c>
      <c r="W552" s="162" t="s">
        <v>19</v>
      </c>
      <c r="X552" s="162" t="s">
        <v>5348</v>
      </c>
      <c r="Y552" s="162" t="s">
        <v>5347</v>
      </c>
      <c r="Z552" s="162" t="s">
        <v>386</v>
      </c>
      <c r="AA552" s="162" t="s">
        <v>5347</v>
      </c>
      <c r="AB552" s="162" t="s">
        <v>5149</v>
      </c>
      <c r="AC552" s="162" t="s">
        <v>5347</v>
      </c>
      <c r="AD552" s="164">
        <v>0</v>
      </c>
      <c r="AE552" s="185">
        <v>0</v>
      </c>
      <c r="AG552" t="s">
        <v>4839</v>
      </c>
      <c r="AH552" s="46">
        <f t="shared" si="152"/>
        <v>1</v>
      </c>
      <c r="AI552" s="46" t="str">
        <f t="shared" si="153"/>
        <v>-</v>
      </c>
      <c r="AJ552" s="12"/>
      <c r="AK552" s="41" t="str">
        <f t="shared" si="154"/>
        <v>YES</v>
      </c>
      <c r="AL552" s="38">
        <f t="shared" si="155"/>
        <v>1</v>
      </c>
      <c r="AM552" s="26" t="str">
        <f t="shared" si="156"/>
        <v/>
      </c>
      <c r="AN552" s="89" t="str">
        <f t="shared" si="157"/>
        <v/>
      </c>
      <c r="AO552" s="35">
        <f t="shared" si="158"/>
        <v>0</v>
      </c>
      <c r="AP552" s="26" t="str">
        <f t="shared" si="159"/>
        <v>X</v>
      </c>
      <c r="AQ552" s="28">
        <f t="shared" si="169"/>
        <v>1</v>
      </c>
      <c r="AR552" s="25" t="str">
        <f t="shared" si="160"/>
        <v/>
      </c>
      <c r="AS552" s="25" t="str">
        <f t="shared" si="161"/>
        <v/>
      </c>
      <c r="AT552" s="25" t="str">
        <f t="shared" si="162"/>
        <v/>
      </c>
      <c r="AU552" s="25" t="str">
        <f t="shared" si="163"/>
        <v/>
      </c>
      <c r="AV552" s="25">
        <f t="shared" si="164"/>
        <v>7</v>
      </c>
      <c r="AW552" s="65">
        <f t="shared" si="170"/>
        <v>0</v>
      </c>
      <c r="AX552" s="23"/>
      <c r="AY552" s="24">
        <f t="shared" ca="1" si="165"/>
        <v>-287</v>
      </c>
      <c r="AZ552" s="66">
        <f t="shared" ca="1" si="166"/>
        <v>0</v>
      </c>
      <c r="BA552" s="24" t="str">
        <f t="shared" ca="1" si="167"/>
        <v/>
      </c>
      <c r="BB552" s="87" t="str">
        <f t="shared" si="168"/>
        <v/>
      </c>
    </row>
    <row r="553" spans="1:54" ht="15" x14ac:dyDescent="0.2">
      <c r="A553" s="7">
        <v>552</v>
      </c>
      <c r="B553" s="162" t="s">
        <v>5347</v>
      </c>
      <c r="C553" s="162" t="s">
        <v>5163</v>
      </c>
      <c r="D553" s="162" t="s">
        <v>5164</v>
      </c>
      <c r="E553" s="162" t="s">
        <v>325</v>
      </c>
      <c r="F553" s="163">
        <v>45848</v>
      </c>
      <c r="G553" s="162" t="s">
        <v>5347</v>
      </c>
      <c r="H553" s="162" t="s">
        <v>5165</v>
      </c>
      <c r="I553" s="162" t="s">
        <v>15</v>
      </c>
      <c r="J553" s="163">
        <v>45855</v>
      </c>
      <c r="K553" s="163">
        <v>45856</v>
      </c>
      <c r="L553" s="162" t="s">
        <v>5347</v>
      </c>
      <c r="M553" s="163">
        <v>45991</v>
      </c>
      <c r="N553" s="164">
        <v>0</v>
      </c>
      <c r="O553" s="164">
        <v>0</v>
      </c>
      <c r="P553" s="162" t="s">
        <v>16</v>
      </c>
      <c r="Q553" s="166">
        <v>1</v>
      </c>
      <c r="R553" s="164">
        <v>1</v>
      </c>
      <c r="S553" s="164">
        <v>0</v>
      </c>
      <c r="T553" s="164">
        <v>0</v>
      </c>
      <c r="U553" s="166">
        <v>0</v>
      </c>
      <c r="V553" s="166">
        <v>0</v>
      </c>
      <c r="W553" s="162" t="s">
        <v>5347</v>
      </c>
      <c r="X553" s="162" t="s">
        <v>5348</v>
      </c>
      <c r="Y553" s="162" t="s">
        <v>5347</v>
      </c>
      <c r="Z553" s="162" t="s">
        <v>5166</v>
      </c>
      <c r="AA553" s="162" t="s">
        <v>5347</v>
      </c>
      <c r="AB553" s="162" t="s">
        <v>5347</v>
      </c>
      <c r="AC553" s="162" t="s">
        <v>5347</v>
      </c>
      <c r="AD553" s="164">
        <v>0</v>
      </c>
      <c r="AE553" s="185">
        <v>0</v>
      </c>
      <c r="AG553" t="s">
        <v>3555</v>
      </c>
      <c r="AH553" s="46">
        <f t="shared" si="152"/>
        <v>136</v>
      </c>
      <c r="AI553" s="46" t="str">
        <f t="shared" si="153"/>
        <v>-</v>
      </c>
      <c r="AJ553" s="12"/>
      <c r="AK553" s="41" t="str">
        <f t="shared" si="154"/>
        <v/>
      </c>
      <c r="AL553" s="38" t="str">
        <f t="shared" si="155"/>
        <v/>
      </c>
      <c r="AM553" s="26" t="str">
        <f t="shared" si="156"/>
        <v/>
      </c>
      <c r="AN553" s="89" t="str">
        <f t="shared" si="157"/>
        <v/>
      </c>
      <c r="AO553" s="35">
        <f t="shared" si="158"/>
        <v>1</v>
      </c>
      <c r="AP553" s="26" t="str">
        <f t="shared" si="159"/>
        <v/>
      </c>
      <c r="AQ553" s="28">
        <f t="shared" si="169"/>
        <v>0</v>
      </c>
      <c r="AR553" s="25" t="str">
        <f t="shared" si="160"/>
        <v/>
      </c>
      <c r="AS553" s="25" t="str">
        <f t="shared" si="161"/>
        <v/>
      </c>
      <c r="AT553" s="25" t="str">
        <f t="shared" si="162"/>
        <v/>
      </c>
      <c r="AU553" s="25" t="str">
        <f t="shared" si="163"/>
        <v/>
      </c>
      <c r="AV553" s="25">
        <f t="shared" si="164"/>
        <v>7</v>
      </c>
      <c r="AW553" s="65">
        <f t="shared" si="170"/>
        <v>1</v>
      </c>
      <c r="AX553" s="23"/>
      <c r="AY553" s="24">
        <f t="shared" ca="1" si="165"/>
        <v>-144</v>
      </c>
      <c r="AZ553" s="66">
        <f t="shared" ca="1" si="166"/>
        <v>0</v>
      </c>
      <c r="BA553" s="24" t="str">
        <f t="shared" ca="1" si="167"/>
        <v/>
      </c>
      <c r="BB553" s="87" t="str">
        <f t="shared" si="168"/>
        <v/>
      </c>
    </row>
    <row r="554" spans="1:54" ht="15" x14ac:dyDescent="0.2">
      <c r="A554" s="7">
        <v>553</v>
      </c>
      <c r="B554" s="162" t="s">
        <v>3225</v>
      </c>
      <c r="C554" s="162" t="s">
        <v>3226</v>
      </c>
      <c r="D554" s="162" t="s">
        <v>5167</v>
      </c>
      <c r="E554" s="162" t="s">
        <v>325</v>
      </c>
      <c r="F554" s="163">
        <v>45848</v>
      </c>
      <c r="G554" s="162" t="s">
        <v>5347</v>
      </c>
      <c r="H554" s="162" t="s">
        <v>5168</v>
      </c>
      <c r="I554" s="162" t="s">
        <v>27</v>
      </c>
      <c r="J554" s="163">
        <v>45855</v>
      </c>
      <c r="K554" s="163">
        <v>45859</v>
      </c>
      <c r="L554" s="162" t="s">
        <v>5347</v>
      </c>
      <c r="M554" s="163">
        <v>45930</v>
      </c>
      <c r="N554" s="164">
        <v>30</v>
      </c>
      <c r="O554" s="164">
        <v>8</v>
      </c>
      <c r="P554" s="162" t="s">
        <v>16</v>
      </c>
      <c r="Q554" s="165">
        <v>1</v>
      </c>
      <c r="R554" s="165">
        <v>1</v>
      </c>
      <c r="S554" s="165">
        <v>1</v>
      </c>
      <c r="T554" s="165">
        <v>0</v>
      </c>
      <c r="U554" s="166">
        <v>0</v>
      </c>
      <c r="V554" s="166">
        <v>0</v>
      </c>
      <c r="W554" s="162" t="s">
        <v>19</v>
      </c>
      <c r="X554" s="162" t="s">
        <v>5348</v>
      </c>
      <c r="Y554" s="162" t="s">
        <v>5347</v>
      </c>
      <c r="Z554" s="162" t="s">
        <v>3779</v>
      </c>
      <c r="AA554" s="162" t="s">
        <v>748</v>
      </c>
      <c r="AB554" s="162" t="s">
        <v>3225</v>
      </c>
      <c r="AC554" s="162" t="s">
        <v>5347</v>
      </c>
      <c r="AD554" s="164">
        <v>0</v>
      </c>
      <c r="AE554" s="185">
        <v>0</v>
      </c>
      <c r="AG554" t="s">
        <v>1864</v>
      </c>
      <c r="AH554" s="46">
        <f t="shared" si="152"/>
        <v>75</v>
      </c>
      <c r="AI554" s="46" t="str">
        <f t="shared" si="153"/>
        <v>-</v>
      </c>
      <c r="AJ554" s="12"/>
      <c r="AK554" s="41" t="str">
        <f t="shared" si="154"/>
        <v>YES</v>
      </c>
      <c r="AL554" s="38">
        <f t="shared" si="155"/>
        <v>1</v>
      </c>
      <c r="AM554" s="26" t="str">
        <f t="shared" si="156"/>
        <v/>
      </c>
      <c r="AN554" s="89" t="str">
        <f t="shared" si="157"/>
        <v/>
      </c>
      <c r="AO554" s="35">
        <f t="shared" si="158"/>
        <v>0</v>
      </c>
      <c r="AP554" s="26" t="str">
        <f t="shared" si="159"/>
        <v>X</v>
      </c>
      <c r="AQ554" s="28">
        <f t="shared" si="169"/>
        <v>1</v>
      </c>
      <c r="AR554" s="25" t="str">
        <f t="shared" si="160"/>
        <v/>
      </c>
      <c r="AS554" s="25" t="str">
        <f t="shared" si="161"/>
        <v/>
      </c>
      <c r="AT554" s="25" t="str">
        <f t="shared" si="162"/>
        <v/>
      </c>
      <c r="AU554" s="25" t="str">
        <f t="shared" si="163"/>
        <v/>
      </c>
      <c r="AV554" s="25">
        <f t="shared" si="164"/>
        <v>7</v>
      </c>
      <c r="AW554" s="65">
        <f t="shared" si="170"/>
        <v>0</v>
      </c>
      <c r="AX554" s="23"/>
      <c r="AY554" s="24">
        <f t="shared" ca="1" si="165"/>
        <v>-205</v>
      </c>
      <c r="AZ554" s="66">
        <f t="shared" ca="1" si="166"/>
        <v>0</v>
      </c>
      <c r="BA554" s="24" t="str">
        <f t="shared" ca="1" si="167"/>
        <v/>
      </c>
      <c r="BB554" s="87" t="str">
        <f t="shared" si="168"/>
        <v/>
      </c>
    </row>
    <row r="555" spans="1:54" ht="15" x14ac:dyDescent="0.2">
      <c r="A555" s="7">
        <v>554</v>
      </c>
      <c r="B555" s="162" t="s">
        <v>5169</v>
      </c>
      <c r="C555" s="162" t="s">
        <v>5170</v>
      </c>
      <c r="D555" s="162" t="s">
        <v>5171</v>
      </c>
      <c r="E555" s="162" t="s">
        <v>325</v>
      </c>
      <c r="F555" s="163">
        <v>45849</v>
      </c>
      <c r="G555" s="162" t="s">
        <v>5347</v>
      </c>
      <c r="H555" s="162" t="s">
        <v>5172</v>
      </c>
      <c r="I555" s="162" t="s">
        <v>183</v>
      </c>
      <c r="J555" s="163">
        <v>45849</v>
      </c>
      <c r="K555" s="163" t="s">
        <v>5347</v>
      </c>
      <c r="L555" s="162" t="s">
        <v>5347</v>
      </c>
      <c r="M555" s="163">
        <v>45850</v>
      </c>
      <c r="N555" s="164">
        <v>0</v>
      </c>
      <c r="O555" s="164">
        <v>0</v>
      </c>
      <c r="P555" s="162" t="s">
        <v>5347</v>
      </c>
      <c r="Q555" s="165">
        <v>1</v>
      </c>
      <c r="R555" s="165">
        <v>1</v>
      </c>
      <c r="S555" s="165">
        <v>1</v>
      </c>
      <c r="T555" s="165">
        <v>0</v>
      </c>
      <c r="U555" s="166">
        <v>0</v>
      </c>
      <c r="V555" s="166">
        <v>0</v>
      </c>
      <c r="W555" s="162" t="s">
        <v>19</v>
      </c>
      <c r="X555" s="162" t="s">
        <v>5348</v>
      </c>
      <c r="Y555" s="162" t="s">
        <v>5347</v>
      </c>
      <c r="Z555" s="162" t="s">
        <v>386</v>
      </c>
      <c r="AA555" s="162" t="s">
        <v>5347</v>
      </c>
      <c r="AB555" s="162" t="s">
        <v>5173</v>
      </c>
      <c r="AC555" s="162" t="s">
        <v>5347</v>
      </c>
      <c r="AD555" s="164">
        <v>0</v>
      </c>
      <c r="AE555" s="185">
        <v>0</v>
      </c>
      <c r="AG555" t="s">
        <v>1864</v>
      </c>
      <c r="AH555" s="46">
        <f t="shared" si="152"/>
        <v>1</v>
      </c>
      <c r="AI555" s="46" t="str">
        <f t="shared" si="153"/>
        <v>-</v>
      </c>
      <c r="AJ555" s="12"/>
      <c r="AK555" s="41" t="str">
        <f t="shared" si="154"/>
        <v>YES</v>
      </c>
      <c r="AL555" s="38">
        <f t="shared" si="155"/>
        <v>1</v>
      </c>
      <c r="AM555" s="26" t="str">
        <f t="shared" si="156"/>
        <v/>
      </c>
      <c r="AN555" s="89" t="str">
        <f t="shared" si="157"/>
        <v/>
      </c>
      <c r="AO555" s="35">
        <f t="shared" si="158"/>
        <v>0</v>
      </c>
      <c r="AP555" s="26" t="str">
        <f t="shared" si="159"/>
        <v>X</v>
      </c>
      <c r="AQ555" s="28">
        <f t="shared" si="169"/>
        <v>1</v>
      </c>
      <c r="AR555" s="25" t="str">
        <f t="shared" si="160"/>
        <v/>
      </c>
      <c r="AS555" s="25" t="str">
        <f t="shared" si="161"/>
        <v/>
      </c>
      <c r="AT555" s="25" t="str">
        <f t="shared" si="162"/>
        <v/>
      </c>
      <c r="AU555" s="25" t="str">
        <f t="shared" si="163"/>
        <v/>
      </c>
      <c r="AV555" s="25">
        <f t="shared" si="164"/>
        <v>7</v>
      </c>
      <c r="AW555" s="65">
        <f t="shared" si="170"/>
        <v>0</v>
      </c>
      <c r="AX555" s="23"/>
      <c r="AY555" s="24">
        <f t="shared" ca="1" si="165"/>
        <v>-285</v>
      </c>
      <c r="AZ555" s="66">
        <f t="shared" ca="1" si="166"/>
        <v>0</v>
      </c>
      <c r="BA555" s="24" t="str">
        <f t="shared" ca="1" si="167"/>
        <v/>
      </c>
      <c r="BB555" s="87" t="str">
        <f t="shared" si="168"/>
        <v/>
      </c>
    </row>
    <row r="556" spans="1:54" ht="15" x14ac:dyDescent="0.2">
      <c r="A556" s="7">
        <v>555</v>
      </c>
      <c r="B556" s="162" t="s">
        <v>4028</v>
      </c>
      <c r="C556" s="162" t="s">
        <v>4029</v>
      </c>
      <c r="D556" s="162" t="s">
        <v>5174</v>
      </c>
      <c r="E556" s="162" t="s">
        <v>325</v>
      </c>
      <c r="F556" s="163">
        <v>45852</v>
      </c>
      <c r="G556" s="162" t="s">
        <v>5347</v>
      </c>
      <c r="H556" s="162" t="s">
        <v>5175</v>
      </c>
      <c r="I556" s="162" t="s">
        <v>15</v>
      </c>
      <c r="J556" s="163">
        <v>45856</v>
      </c>
      <c r="K556" s="163">
        <v>45859</v>
      </c>
      <c r="L556" s="162" t="s">
        <v>5347</v>
      </c>
      <c r="M556" s="163">
        <v>45930</v>
      </c>
      <c r="N556" s="164">
        <v>30</v>
      </c>
      <c r="O556" s="164">
        <v>8</v>
      </c>
      <c r="P556" s="162" t="s">
        <v>16</v>
      </c>
      <c r="Q556" s="165">
        <v>3</v>
      </c>
      <c r="R556" s="165">
        <v>3</v>
      </c>
      <c r="S556" s="165">
        <v>3</v>
      </c>
      <c r="T556" s="165">
        <v>0</v>
      </c>
      <c r="U556" s="166">
        <v>0</v>
      </c>
      <c r="V556" s="166">
        <v>0</v>
      </c>
      <c r="W556" s="162" t="s">
        <v>19</v>
      </c>
      <c r="X556" s="162" t="s">
        <v>5348</v>
      </c>
      <c r="Y556" s="162" t="s">
        <v>5347</v>
      </c>
      <c r="Z556" s="162" t="s">
        <v>619</v>
      </c>
      <c r="AA556" s="162" t="s">
        <v>748</v>
      </c>
      <c r="AB556" s="162" t="s">
        <v>4028</v>
      </c>
      <c r="AC556" s="162" t="s">
        <v>5347</v>
      </c>
      <c r="AD556" s="164">
        <v>0</v>
      </c>
      <c r="AE556" s="185">
        <v>0</v>
      </c>
      <c r="AG556" t="s">
        <v>4839</v>
      </c>
      <c r="AH556" s="46">
        <f t="shared" si="152"/>
        <v>74</v>
      </c>
      <c r="AI556" s="46" t="str">
        <f t="shared" si="153"/>
        <v>-</v>
      </c>
      <c r="AJ556" s="12"/>
      <c r="AK556" s="41" t="str">
        <f t="shared" si="154"/>
        <v>YES</v>
      </c>
      <c r="AL556" s="38">
        <f t="shared" si="155"/>
        <v>3</v>
      </c>
      <c r="AM556" s="26" t="str">
        <f t="shared" si="156"/>
        <v/>
      </c>
      <c r="AN556" s="89" t="str">
        <f t="shared" si="157"/>
        <v/>
      </c>
      <c r="AO556" s="35">
        <f t="shared" si="158"/>
        <v>0</v>
      </c>
      <c r="AP556" s="26" t="str">
        <f t="shared" si="159"/>
        <v>X</v>
      </c>
      <c r="AQ556" s="28">
        <f t="shared" si="169"/>
        <v>1</v>
      </c>
      <c r="AR556" s="25" t="str">
        <f t="shared" si="160"/>
        <v/>
      </c>
      <c r="AS556" s="25" t="str">
        <f t="shared" si="161"/>
        <v/>
      </c>
      <c r="AT556" s="25" t="str">
        <f t="shared" si="162"/>
        <v/>
      </c>
      <c r="AU556" s="25" t="str">
        <f t="shared" si="163"/>
        <v/>
      </c>
      <c r="AV556" s="25">
        <f t="shared" si="164"/>
        <v>7</v>
      </c>
      <c r="AW556" s="65">
        <f t="shared" si="170"/>
        <v>0</v>
      </c>
      <c r="AX556" s="23"/>
      <c r="AY556" s="24">
        <f t="shared" ca="1" si="165"/>
        <v>-205</v>
      </c>
      <c r="AZ556" s="66">
        <f t="shared" ca="1" si="166"/>
        <v>0</v>
      </c>
      <c r="BA556" s="24" t="str">
        <f t="shared" ca="1" si="167"/>
        <v/>
      </c>
      <c r="BB556" s="87" t="str">
        <f t="shared" si="168"/>
        <v/>
      </c>
    </row>
    <row r="557" spans="1:54" ht="15" x14ac:dyDescent="0.2">
      <c r="A557" s="7">
        <v>556</v>
      </c>
      <c r="B557" s="162" t="s">
        <v>4028</v>
      </c>
      <c r="C557" s="162" t="s">
        <v>4029</v>
      </c>
      <c r="D557" s="162" t="s">
        <v>5176</v>
      </c>
      <c r="E557" s="162" t="s">
        <v>325</v>
      </c>
      <c r="F557" s="163">
        <v>45852</v>
      </c>
      <c r="G557" s="162" t="s">
        <v>5347</v>
      </c>
      <c r="H557" s="162" t="s">
        <v>5177</v>
      </c>
      <c r="I557" s="162" t="s">
        <v>15</v>
      </c>
      <c r="J557" s="163">
        <v>45856</v>
      </c>
      <c r="K557" s="163">
        <v>45859</v>
      </c>
      <c r="L557" s="162" t="s">
        <v>5347</v>
      </c>
      <c r="M557" s="163">
        <v>45930</v>
      </c>
      <c r="N557" s="164">
        <v>30</v>
      </c>
      <c r="O557" s="164">
        <v>8</v>
      </c>
      <c r="P557" s="162" t="s">
        <v>16</v>
      </c>
      <c r="Q557" s="165">
        <v>70</v>
      </c>
      <c r="R557" s="165">
        <v>70</v>
      </c>
      <c r="S557" s="165">
        <v>70</v>
      </c>
      <c r="T557" s="165">
        <v>0</v>
      </c>
      <c r="U557" s="166">
        <v>0</v>
      </c>
      <c r="V557" s="166">
        <v>0</v>
      </c>
      <c r="W557" s="162" t="s">
        <v>19</v>
      </c>
      <c r="X557" s="162" t="s">
        <v>5348</v>
      </c>
      <c r="Y557" s="162" t="s">
        <v>5347</v>
      </c>
      <c r="Z557" s="162" t="s">
        <v>619</v>
      </c>
      <c r="AA557" s="162" t="s">
        <v>748</v>
      </c>
      <c r="AB557" s="162" t="s">
        <v>4028</v>
      </c>
      <c r="AC557" s="162" t="s">
        <v>5347</v>
      </c>
      <c r="AD557" s="164">
        <v>0</v>
      </c>
      <c r="AE557" s="185">
        <v>0</v>
      </c>
      <c r="AG557" t="s">
        <v>2543</v>
      </c>
      <c r="AH557" s="46">
        <f t="shared" si="152"/>
        <v>74</v>
      </c>
      <c r="AI557" s="46" t="str">
        <f t="shared" si="153"/>
        <v>-</v>
      </c>
      <c r="AJ557" s="12"/>
      <c r="AK557" s="41" t="str">
        <f t="shared" si="154"/>
        <v>YES</v>
      </c>
      <c r="AL557" s="38">
        <f t="shared" si="155"/>
        <v>70</v>
      </c>
      <c r="AM557" s="26" t="str">
        <f t="shared" si="156"/>
        <v/>
      </c>
      <c r="AN557" s="89" t="str">
        <f t="shared" si="157"/>
        <v/>
      </c>
      <c r="AO557" s="35">
        <f t="shared" si="158"/>
        <v>0</v>
      </c>
      <c r="AP557" s="26" t="str">
        <f t="shared" si="159"/>
        <v>X</v>
      </c>
      <c r="AQ557" s="28">
        <f t="shared" si="169"/>
        <v>1</v>
      </c>
      <c r="AR557" s="25" t="str">
        <f t="shared" si="160"/>
        <v/>
      </c>
      <c r="AS557" s="25" t="str">
        <f t="shared" si="161"/>
        <v/>
      </c>
      <c r="AT557" s="25" t="str">
        <f t="shared" si="162"/>
        <v/>
      </c>
      <c r="AU557" s="25" t="str">
        <f t="shared" si="163"/>
        <v/>
      </c>
      <c r="AV557" s="25">
        <f t="shared" si="164"/>
        <v>7</v>
      </c>
      <c r="AW557" s="65">
        <f t="shared" si="170"/>
        <v>0</v>
      </c>
      <c r="AX557" s="23"/>
      <c r="AY557" s="24">
        <f t="shared" ca="1" si="165"/>
        <v>-205</v>
      </c>
      <c r="AZ557" s="66">
        <f t="shared" ca="1" si="166"/>
        <v>0</v>
      </c>
      <c r="BA557" s="24" t="str">
        <f t="shared" ca="1" si="167"/>
        <v/>
      </c>
      <c r="BB557" s="87" t="str">
        <f t="shared" si="168"/>
        <v/>
      </c>
    </row>
    <row r="558" spans="1:54" ht="15" x14ac:dyDescent="0.2">
      <c r="A558" s="7">
        <v>557</v>
      </c>
      <c r="B558" s="162" t="s">
        <v>4028</v>
      </c>
      <c r="C558" s="162" t="s">
        <v>4029</v>
      </c>
      <c r="D558" s="162" t="s">
        <v>5176</v>
      </c>
      <c r="E558" s="162" t="s">
        <v>326</v>
      </c>
      <c r="F558" s="163">
        <v>45852</v>
      </c>
      <c r="G558" s="162" t="s">
        <v>5347</v>
      </c>
      <c r="H558" s="162" t="s">
        <v>5177</v>
      </c>
      <c r="I558" s="162" t="s">
        <v>17</v>
      </c>
      <c r="J558" s="163">
        <v>45856</v>
      </c>
      <c r="K558" s="163">
        <v>45859</v>
      </c>
      <c r="L558" s="162" t="s">
        <v>5347</v>
      </c>
      <c r="M558" s="163">
        <v>45930</v>
      </c>
      <c r="N558" s="164">
        <v>30</v>
      </c>
      <c r="O558" s="164">
        <v>8</v>
      </c>
      <c r="P558" s="162" t="s">
        <v>16</v>
      </c>
      <c r="Q558" s="165">
        <v>70</v>
      </c>
      <c r="R558" s="165">
        <v>70</v>
      </c>
      <c r="S558" s="165">
        <v>70</v>
      </c>
      <c r="T558" s="165">
        <v>0</v>
      </c>
      <c r="U558" s="166">
        <v>0</v>
      </c>
      <c r="V558" s="166">
        <v>0</v>
      </c>
      <c r="W558" s="162" t="s">
        <v>19</v>
      </c>
      <c r="X558" s="162" t="s">
        <v>5348</v>
      </c>
      <c r="Y558" s="162" t="s">
        <v>5347</v>
      </c>
      <c r="Z558" s="162" t="s">
        <v>619</v>
      </c>
      <c r="AA558" s="162" t="s">
        <v>748</v>
      </c>
      <c r="AB558" s="162" t="s">
        <v>4028</v>
      </c>
      <c r="AC558" s="162" t="s">
        <v>5347</v>
      </c>
      <c r="AD558" s="164">
        <v>0</v>
      </c>
      <c r="AE558" s="185">
        <v>0</v>
      </c>
      <c r="AG558" t="s">
        <v>2543</v>
      </c>
      <c r="AH558" s="46">
        <f t="shared" si="152"/>
        <v>74</v>
      </c>
      <c r="AI558" s="46" t="str">
        <f t="shared" si="153"/>
        <v>-</v>
      </c>
      <c r="AJ558" s="12"/>
      <c r="AK558" s="41" t="str">
        <f t="shared" si="154"/>
        <v>YES</v>
      </c>
      <c r="AL558" s="38">
        <f t="shared" si="155"/>
        <v>70</v>
      </c>
      <c r="AM558" s="26" t="str">
        <f t="shared" si="156"/>
        <v/>
      </c>
      <c r="AN558" s="89" t="str">
        <f t="shared" si="157"/>
        <v/>
      </c>
      <c r="AO558" s="35">
        <f t="shared" si="158"/>
        <v>0</v>
      </c>
      <c r="AP558" s="26" t="str">
        <f t="shared" si="159"/>
        <v>X</v>
      </c>
      <c r="AQ558" s="28">
        <f t="shared" si="169"/>
        <v>1</v>
      </c>
      <c r="AR558" s="25" t="str">
        <f t="shared" si="160"/>
        <v/>
      </c>
      <c r="AS558" s="25" t="str">
        <f t="shared" si="161"/>
        <v/>
      </c>
      <c r="AT558" s="25" t="str">
        <f t="shared" si="162"/>
        <v/>
      </c>
      <c r="AU558" s="25" t="str">
        <f t="shared" si="163"/>
        <v/>
      </c>
      <c r="AV558" s="25">
        <f t="shared" si="164"/>
        <v>7</v>
      </c>
      <c r="AW558" s="65">
        <f t="shared" si="170"/>
        <v>0</v>
      </c>
      <c r="AX558" s="23"/>
      <c r="AY558" s="24">
        <f t="shared" ca="1" si="165"/>
        <v>-205</v>
      </c>
      <c r="AZ558" s="66">
        <f t="shared" ca="1" si="166"/>
        <v>0</v>
      </c>
      <c r="BA558" s="24" t="str">
        <f t="shared" ca="1" si="167"/>
        <v/>
      </c>
      <c r="BB558" s="87" t="str">
        <f t="shared" si="168"/>
        <v/>
      </c>
    </row>
    <row r="559" spans="1:54" ht="15" x14ac:dyDescent="0.2">
      <c r="A559" s="7">
        <v>558</v>
      </c>
      <c r="B559" s="162" t="s">
        <v>5178</v>
      </c>
      <c r="C559" s="162" t="s">
        <v>5179</v>
      </c>
      <c r="D559" s="162" t="s">
        <v>5180</v>
      </c>
      <c r="E559" s="162" t="s">
        <v>325</v>
      </c>
      <c r="F559" s="163">
        <v>45854</v>
      </c>
      <c r="G559" s="162" t="s">
        <v>5347</v>
      </c>
      <c r="H559" s="162" t="s">
        <v>5181</v>
      </c>
      <c r="I559" s="162" t="s">
        <v>185</v>
      </c>
      <c r="J559" s="163">
        <v>45854</v>
      </c>
      <c r="K559" s="163" t="s">
        <v>5347</v>
      </c>
      <c r="L559" s="162" t="s">
        <v>5347</v>
      </c>
      <c r="M559" s="163">
        <v>45855</v>
      </c>
      <c r="N559" s="164">
        <v>0</v>
      </c>
      <c r="O559" s="164">
        <v>0</v>
      </c>
      <c r="P559" s="162" t="s">
        <v>5347</v>
      </c>
      <c r="Q559" s="165">
        <v>5</v>
      </c>
      <c r="R559" s="165">
        <v>5</v>
      </c>
      <c r="S559" s="165">
        <v>5</v>
      </c>
      <c r="T559" s="165">
        <v>0</v>
      </c>
      <c r="U559" s="166">
        <v>0</v>
      </c>
      <c r="V559" s="166">
        <v>0</v>
      </c>
      <c r="W559" s="162" t="s">
        <v>19</v>
      </c>
      <c r="X559" s="162" t="s">
        <v>5348</v>
      </c>
      <c r="Y559" s="162" t="s">
        <v>5347</v>
      </c>
      <c r="Z559" s="162" t="s">
        <v>386</v>
      </c>
      <c r="AA559" s="162" t="s">
        <v>5347</v>
      </c>
      <c r="AB559" s="162" t="s">
        <v>5182</v>
      </c>
      <c r="AC559" s="162" t="s">
        <v>5347</v>
      </c>
      <c r="AD559" s="164">
        <v>0</v>
      </c>
      <c r="AE559" s="185">
        <v>0</v>
      </c>
      <c r="AG559" t="s">
        <v>2543</v>
      </c>
      <c r="AH559" s="46">
        <f t="shared" si="152"/>
        <v>1</v>
      </c>
      <c r="AI559" s="46" t="str">
        <f t="shared" si="153"/>
        <v>-</v>
      </c>
      <c r="AJ559" s="12"/>
      <c r="AK559" s="41" t="str">
        <f t="shared" si="154"/>
        <v>YES</v>
      </c>
      <c r="AL559" s="38">
        <f t="shared" si="155"/>
        <v>5</v>
      </c>
      <c r="AM559" s="26" t="str">
        <f t="shared" si="156"/>
        <v/>
      </c>
      <c r="AN559" s="89" t="str">
        <f t="shared" si="157"/>
        <v/>
      </c>
      <c r="AO559" s="35">
        <f t="shared" si="158"/>
        <v>0</v>
      </c>
      <c r="AP559" s="26" t="str">
        <f t="shared" si="159"/>
        <v>X</v>
      </c>
      <c r="AQ559" s="28">
        <f t="shared" si="169"/>
        <v>1</v>
      </c>
      <c r="AR559" s="25" t="str">
        <f t="shared" si="160"/>
        <v/>
      </c>
      <c r="AS559" s="25" t="str">
        <f t="shared" si="161"/>
        <v/>
      </c>
      <c r="AT559" s="25" t="str">
        <f t="shared" si="162"/>
        <v/>
      </c>
      <c r="AU559" s="25" t="str">
        <f t="shared" si="163"/>
        <v/>
      </c>
      <c r="AV559" s="25">
        <f t="shared" si="164"/>
        <v>7</v>
      </c>
      <c r="AW559" s="65">
        <f t="shared" si="170"/>
        <v>0</v>
      </c>
      <c r="AX559" s="23"/>
      <c r="AY559" s="24">
        <f t="shared" ca="1" si="165"/>
        <v>-280</v>
      </c>
      <c r="AZ559" s="66">
        <f t="shared" ca="1" si="166"/>
        <v>0</v>
      </c>
      <c r="BA559" s="24" t="str">
        <f t="shared" ca="1" si="167"/>
        <v/>
      </c>
      <c r="BB559" s="87" t="str">
        <f t="shared" si="168"/>
        <v/>
      </c>
    </row>
    <row r="560" spans="1:54" ht="15" x14ac:dyDescent="0.2">
      <c r="A560" s="7">
        <v>559</v>
      </c>
      <c r="B560" s="162" t="s">
        <v>4009</v>
      </c>
      <c r="C560" s="162" t="s">
        <v>4010</v>
      </c>
      <c r="D560" s="162" t="s">
        <v>5183</v>
      </c>
      <c r="E560" s="162" t="s">
        <v>325</v>
      </c>
      <c r="F560" s="163">
        <v>45854</v>
      </c>
      <c r="G560" s="162" t="s">
        <v>5347</v>
      </c>
      <c r="H560" s="162" t="s">
        <v>5181</v>
      </c>
      <c r="I560" s="162" t="s">
        <v>203</v>
      </c>
      <c r="J560" s="163">
        <v>45854</v>
      </c>
      <c r="K560" s="163" t="s">
        <v>5347</v>
      </c>
      <c r="L560" s="162" t="s">
        <v>5347</v>
      </c>
      <c r="M560" s="163">
        <v>45855</v>
      </c>
      <c r="N560" s="164">
        <v>0</v>
      </c>
      <c r="O560" s="164">
        <v>0</v>
      </c>
      <c r="P560" s="162" t="s">
        <v>5347</v>
      </c>
      <c r="Q560" s="165">
        <v>50</v>
      </c>
      <c r="R560" s="165">
        <v>50</v>
      </c>
      <c r="S560" s="165">
        <v>50</v>
      </c>
      <c r="T560" s="165">
        <v>0</v>
      </c>
      <c r="U560" s="166">
        <v>0</v>
      </c>
      <c r="V560" s="166">
        <v>0</v>
      </c>
      <c r="W560" s="162" t="s">
        <v>19</v>
      </c>
      <c r="X560" s="162" t="s">
        <v>5348</v>
      </c>
      <c r="Y560" s="162" t="s">
        <v>5347</v>
      </c>
      <c r="Z560" s="162" t="s">
        <v>386</v>
      </c>
      <c r="AA560" s="162" t="s">
        <v>5347</v>
      </c>
      <c r="AB560" s="162" t="s">
        <v>4489</v>
      </c>
      <c r="AC560" s="162" t="s">
        <v>5347</v>
      </c>
      <c r="AD560" s="164">
        <v>0</v>
      </c>
      <c r="AE560" s="185">
        <v>0</v>
      </c>
      <c r="AG560" t="s">
        <v>2543</v>
      </c>
      <c r="AH560" s="46">
        <f t="shared" si="152"/>
        <v>1</v>
      </c>
      <c r="AI560" s="46" t="str">
        <f t="shared" si="153"/>
        <v>-</v>
      </c>
      <c r="AJ560" s="12"/>
      <c r="AK560" s="41" t="str">
        <f t="shared" si="154"/>
        <v>YES</v>
      </c>
      <c r="AL560" s="38">
        <f t="shared" si="155"/>
        <v>50</v>
      </c>
      <c r="AM560" s="26" t="str">
        <f t="shared" si="156"/>
        <v/>
      </c>
      <c r="AN560" s="89" t="str">
        <f t="shared" si="157"/>
        <v/>
      </c>
      <c r="AO560" s="35">
        <f t="shared" si="158"/>
        <v>0</v>
      </c>
      <c r="AP560" s="26" t="str">
        <f t="shared" si="159"/>
        <v>X</v>
      </c>
      <c r="AQ560" s="28">
        <f t="shared" si="169"/>
        <v>1</v>
      </c>
      <c r="AR560" s="25" t="str">
        <f t="shared" si="160"/>
        <v/>
      </c>
      <c r="AS560" s="25" t="str">
        <f t="shared" si="161"/>
        <v/>
      </c>
      <c r="AT560" s="25" t="str">
        <f t="shared" si="162"/>
        <v/>
      </c>
      <c r="AU560" s="25" t="str">
        <f t="shared" si="163"/>
        <v/>
      </c>
      <c r="AV560" s="25">
        <f t="shared" si="164"/>
        <v>7</v>
      </c>
      <c r="AW560" s="65">
        <f t="shared" si="170"/>
        <v>0</v>
      </c>
      <c r="AX560" s="23"/>
      <c r="AY560" s="24">
        <f t="shared" ca="1" si="165"/>
        <v>-280</v>
      </c>
      <c r="AZ560" s="66">
        <f t="shared" ca="1" si="166"/>
        <v>0</v>
      </c>
      <c r="BA560" s="24" t="str">
        <f t="shared" ca="1" si="167"/>
        <v/>
      </c>
      <c r="BB560" s="87" t="str">
        <f t="shared" si="168"/>
        <v/>
      </c>
    </row>
    <row r="561" spans="1:54" ht="15" x14ac:dyDescent="0.2">
      <c r="A561" s="7">
        <v>560</v>
      </c>
      <c r="B561" s="162" t="s">
        <v>4176</v>
      </c>
      <c r="C561" s="162" t="s">
        <v>5184</v>
      </c>
      <c r="D561" s="162" t="s">
        <v>5185</v>
      </c>
      <c r="E561" s="162" t="s">
        <v>325</v>
      </c>
      <c r="F561" s="163">
        <v>45855</v>
      </c>
      <c r="G561" s="162" t="s">
        <v>5347</v>
      </c>
      <c r="H561" s="162" t="s">
        <v>5186</v>
      </c>
      <c r="I561" s="162" t="s">
        <v>214</v>
      </c>
      <c r="J561" s="163">
        <v>45848</v>
      </c>
      <c r="K561" s="163" t="s">
        <v>5347</v>
      </c>
      <c r="L561" s="162" t="s">
        <v>5347</v>
      </c>
      <c r="M561" s="163">
        <v>45856</v>
      </c>
      <c r="N561" s="164">
        <v>0</v>
      </c>
      <c r="O561" s="164">
        <v>0</v>
      </c>
      <c r="P561" s="162" t="s">
        <v>5347</v>
      </c>
      <c r="Q561" s="165">
        <v>5</v>
      </c>
      <c r="R561" s="165">
        <v>5</v>
      </c>
      <c r="S561" s="165">
        <v>5</v>
      </c>
      <c r="T561" s="165">
        <v>0</v>
      </c>
      <c r="U561" s="166">
        <v>0</v>
      </c>
      <c r="V561" s="166">
        <v>0</v>
      </c>
      <c r="W561" s="162" t="s">
        <v>19</v>
      </c>
      <c r="X561" s="162" t="s">
        <v>5348</v>
      </c>
      <c r="Y561" s="162" t="s">
        <v>5347</v>
      </c>
      <c r="Z561" s="162" t="s">
        <v>226</v>
      </c>
      <c r="AA561" s="162" t="s">
        <v>5347</v>
      </c>
      <c r="AB561" s="162" t="s">
        <v>5187</v>
      </c>
      <c r="AC561" s="162" t="s">
        <v>5347</v>
      </c>
      <c r="AD561" s="164">
        <v>0</v>
      </c>
      <c r="AE561" s="185">
        <v>0</v>
      </c>
      <c r="AG561" t="s">
        <v>1864</v>
      </c>
      <c r="AH561" s="46">
        <f t="shared" si="152"/>
        <v>8</v>
      </c>
      <c r="AI561" s="46" t="str">
        <f t="shared" si="153"/>
        <v>-</v>
      </c>
      <c r="AJ561" s="12"/>
      <c r="AK561" s="41" t="str">
        <f t="shared" si="154"/>
        <v>YES</v>
      </c>
      <c r="AL561" s="38">
        <f t="shared" si="155"/>
        <v>5</v>
      </c>
      <c r="AM561" s="26" t="str">
        <f t="shared" si="156"/>
        <v/>
      </c>
      <c r="AN561" s="89" t="str">
        <f t="shared" si="157"/>
        <v/>
      </c>
      <c r="AO561" s="35">
        <f t="shared" si="158"/>
        <v>0</v>
      </c>
      <c r="AP561" s="26" t="str">
        <f t="shared" si="159"/>
        <v>X</v>
      </c>
      <c r="AQ561" s="28">
        <f t="shared" si="169"/>
        <v>1</v>
      </c>
      <c r="AR561" s="25" t="str">
        <f t="shared" si="160"/>
        <v/>
      </c>
      <c r="AS561" s="25" t="str">
        <f t="shared" si="161"/>
        <v/>
      </c>
      <c r="AT561" s="25" t="str">
        <f t="shared" si="162"/>
        <v/>
      </c>
      <c r="AU561" s="25" t="str">
        <f t="shared" si="163"/>
        <v/>
      </c>
      <c r="AV561" s="25">
        <f t="shared" si="164"/>
        <v>7</v>
      </c>
      <c r="AW561" s="65">
        <f t="shared" si="170"/>
        <v>0</v>
      </c>
      <c r="AX561" s="23"/>
      <c r="AY561" s="24">
        <f t="shared" ca="1" si="165"/>
        <v>-279</v>
      </c>
      <c r="AZ561" s="66">
        <f t="shared" ca="1" si="166"/>
        <v>0</v>
      </c>
      <c r="BA561" s="24" t="str">
        <f t="shared" ca="1" si="167"/>
        <v/>
      </c>
      <c r="BB561" s="87" t="str">
        <f t="shared" si="168"/>
        <v/>
      </c>
    </row>
    <row r="562" spans="1:54" ht="15" x14ac:dyDescent="0.2">
      <c r="A562" s="7">
        <v>561</v>
      </c>
      <c r="B562" s="162" t="s">
        <v>5188</v>
      </c>
      <c r="C562" s="162" t="s">
        <v>5189</v>
      </c>
      <c r="D562" s="162" t="s">
        <v>5190</v>
      </c>
      <c r="E562" s="162" t="s">
        <v>325</v>
      </c>
      <c r="F562" s="163">
        <v>45855</v>
      </c>
      <c r="G562" s="162" t="s">
        <v>5347</v>
      </c>
      <c r="H562" s="162" t="s">
        <v>5191</v>
      </c>
      <c r="I562" s="162" t="s">
        <v>38</v>
      </c>
      <c r="J562" s="163">
        <v>45855</v>
      </c>
      <c r="K562" s="163" t="s">
        <v>5347</v>
      </c>
      <c r="L562" s="162" t="s">
        <v>5347</v>
      </c>
      <c r="M562" s="163">
        <v>45856</v>
      </c>
      <c r="N562" s="164">
        <v>0</v>
      </c>
      <c r="O562" s="164">
        <v>0</v>
      </c>
      <c r="P562" s="162" t="s">
        <v>5347</v>
      </c>
      <c r="Q562" s="165">
        <v>5</v>
      </c>
      <c r="R562" s="165">
        <v>5</v>
      </c>
      <c r="S562" s="165">
        <v>5</v>
      </c>
      <c r="T562" s="165">
        <v>0</v>
      </c>
      <c r="U562" s="166">
        <v>0</v>
      </c>
      <c r="V562" s="166">
        <v>0</v>
      </c>
      <c r="W562" s="162" t="s">
        <v>19</v>
      </c>
      <c r="X562" s="162" t="s">
        <v>5348</v>
      </c>
      <c r="Y562" s="162" t="s">
        <v>5347</v>
      </c>
      <c r="Z562" s="162" t="s">
        <v>386</v>
      </c>
      <c r="AA562" s="162" t="s">
        <v>5347</v>
      </c>
      <c r="AB562" s="162" t="s">
        <v>5192</v>
      </c>
      <c r="AC562" s="162" t="s">
        <v>5347</v>
      </c>
      <c r="AD562" s="164">
        <v>0</v>
      </c>
      <c r="AE562" s="185">
        <v>0</v>
      </c>
      <c r="AG562" t="s">
        <v>2543</v>
      </c>
      <c r="AH562" s="46">
        <f t="shared" si="152"/>
        <v>1</v>
      </c>
      <c r="AI562" s="46" t="str">
        <f t="shared" si="153"/>
        <v>-</v>
      </c>
      <c r="AJ562" s="12"/>
      <c r="AK562" s="41" t="str">
        <f t="shared" si="154"/>
        <v>YES</v>
      </c>
      <c r="AL562" s="38">
        <f t="shared" si="155"/>
        <v>5</v>
      </c>
      <c r="AM562" s="26" t="str">
        <f t="shared" si="156"/>
        <v/>
      </c>
      <c r="AN562" s="89" t="str">
        <f t="shared" si="157"/>
        <v/>
      </c>
      <c r="AO562" s="35">
        <f t="shared" si="158"/>
        <v>0</v>
      </c>
      <c r="AP562" s="26" t="str">
        <f t="shared" si="159"/>
        <v>X</v>
      </c>
      <c r="AQ562" s="28">
        <f t="shared" si="169"/>
        <v>1</v>
      </c>
      <c r="AR562" s="25" t="str">
        <f t="shared" si="160"/>
        <v/>
      </c>
      <c r="AS562" s="25" t="str">
        <f t="shared" si="161"/>
        <v/>
      </c>
      <c r="AT562" s="25" t="str">
        <f t="shared" si="162"/>
        <v/>
      </c>
      <c r="AU562" s="25" t="str">
        <f t="shared" si="163"/>
        <v/>
      </c>
      <c r="AV562" s="25">
        <f t="shared" si="164"/>
        <v>7</v>
      </c>
      <c r="AW562" s="65">
        <f t="shared" si="170"/>
        <v>0</v>
      </c>
      <c r="AX562" s="23"/>
      <c r="AY562" s="24">
        <f t="shared" ca="1" si="165"/>
        <v>-279</v>
      </c>
      <c r="AZ562" s="66">
        <f t="shared" ca="1" si="166"/>
        <v>0</v>
      </c>
      <c r="BA562" s="24" t="str">
        <f t="shared" ca="1" si="167"/>
        <v/>
      </c>
      <c r="BB562" s="87" t="str">
        <f t="shared" si="168"/>
        <v/>
      </c>
    </row>
    <row r="563" spans="1:54" ht="15" x14ac:dyDescent="0.2">
      <c r="A563" s="7">
        <v>562</v>
      </c>
      <c r="B563" s="162" t="s">
        <v>4176</v>
      </c>
      <c r="C563" s="162" t="s">
        <v>5193</v>
      </c>
      <c r="D563" s="162" t="s">
        <v>5194</v>
      </c>
      <c r="E563" s="162" t="s">
        <v>325</v>
      </c>
      <c r="F563" s="163">
        <v>45859</v>
      </c>
      <c r="G563" s="162" t="s">
        <v>5347</v>
      </c>
      <c r="H563" s="162" t="s">
        <v>5186</v>
      </c>
      <c r="I563" s="162" t="s">
        <v>2913</v>
      </c>
      <c r="J563" s="163">
        <v>45848</v>
      </c>
      <c r="K563" s="163" t="s">
        <v>5347</v>
      </c>
      <c r="L563" s="162" t="s">
        <v>5347</v>
      </c>
      <c r="M563" s="163">
        <v>45860</v>
      </c>
      <c r="N563" s="164">
        <v>0</v>
      </c>
      <c r="O563" s="164">
        <v>0</v>
      </c>
      <c r="P563" s="162" t="s">
        <v>5347</v>
      </c>
      <c r="Q563" s="165">
        <v>2</v>
      </c>
      <c r="R563" s="165">
        <v>2</v>
      </c>
      <c r="S563" s="165">
        <v>2</v>
      </c>
      <c r="T563" s="165">
        <v>0</v>
      </c>
      <c r="U563" s="166">
        <v>0</v>
      </c>
      <c r="V563" s="166">
        <v>0</v>
      </c>
      <c r="W563" s="162" t="s">
        <v>19</v>
      </c>
      <c r="X563" s="162" t="s">
        <v>5348</v>
      </c>
      <c r="Y563" s="162" t="s">
        <v>5347</v>
      </c>
      <c r="Z563" s="162" t="s">
        <v>226</v>
      </c>
      <c r="AA563" s="162" t="s">
        <v>5347</v>
      </c>
      <c r="AB563" s="162" t="s">
        <v>5195</v>
      </c>
      <c r="AC563" s="162" t="s">
        <v>5347</v>
      </c>
      <c r="AD563" s="164">
        <v>0</v>
      </c>
      <c r="AE563" s="185">
        <v>0</v>
      </c>
      <c r="AG563" t="s">
        <v>1864</v>
      </c>
      <c r="AH563" s="46">
        <f t="shared" si="152"/>
        <v>12</v>
      </c>
      <c r="AI563" s="46" t="str">
        <f t="shared" si="153"/>
        <v>-</v>
      </c>
      <c r="AJ563" s="12"/>
      <c r="AK563" s="41" t="str">
        <f t="shared" si="154"/>
        <v>YES</v>
      </c>
      <c r="AL563" s="38">
        <f t="shared" si="155"/>
        <v>2</v>
      </c>
      <c r="AM563" s="26" t="str">
        <f t="shared" si="156"/>
        <v/>
      </c>
      <c r="AN563" s="89" t="str">
        <f t="shared" si="157"/>
        <v/>
      </c>
      <c r="AO563" s="35">
        <f t="shared" si="158"/>
        <v>0</v>
      </c>
      <c r="AP563" s="26" t="str">
        <f t="shared" si="159"/>
        <v>X</v>
      </c>
      <c r="AQ563" s="28">
        <f t="shared" si="169"/>
        <v>1</v>
      </c>
      <c r="AR563" s="25" t="str">
        <f t="shared" si="160"/>
        <v/>
      </c>
      <c r="AS563" s="25" t="str">
        <f t="shared" si="161"/>
        <v/>
      </c>
      <c r="AT563" s="25" t="str">
        <f t="shared" si="162"/>
        <v/>
      </c>
      <c r="AU563" s="25" t="str">
        <f t="shared" si="163"/>
        <v/>
      </c>
      <c r="AV563" s="25">
        <f t="shared" si="164"/>
        <v>7</v>
      </c>
      <c r="AW563" s="65">
        <f t="shared" si="170"/>
        <v>0</v>
      </c>
      <c r="AX563" s="23"/>
      <c r="AY563" s="24">
        <f t="shared" ca="1" si="165"/>
        <v>-275</v>
      </c>
      <c r="AZ563" s="66">
        <f t="shared" ca="1" si="166"/>
        <v>0</v>
      </c>
      <c r="BA563" s="24" t="str">
        <f t="shared" ca="1" si="167"/>
        <v/>
      </c>
      <c r="BB563" s="87" t="str">
        <f t="shared" si="168"/>
        <v/>
      </c>
    </row>
    <row r="564" spans="1:54" ht="15" x14ac:dyDescent="0.2">
      <c r="A564" s="7">
        <v>563</v>
      </c>
      <c r="B564" s="162" t="s">
        <v>5347</v>
      </c>
      <c r="C564" s="162" t="s">
        <v>5204</v>
      </c>
      <c r="D564" s="162" t="s">
        <v>5205</v>
      </c>
      <c r="E564" s="162" t="s">
        <v>325</v>
      </c>
      <c r="F564" s="163">
        <v>45859</v>
      </c>
      <c r="G564" s="162" t="s">
        <v>5347</v>
      </c>
      <c r="H564" s="162" t="s">
        <v>5206</v>
      </c>
      <c r="I564" s="162" t="s">
        <v>15</v>
      </c>
      <c r="J564" s="163">
        <v>45868</v>
      </c>
      <c r="K564" s="163">
        <v>45868</v>
      </c>
      <c r="L564" s="162" t="s">
        <v>5347</v>
      </c>
      <c r="M564" s="163">
        <v>45882</v>
      </c>
      <c r="N564" s="164">
        <v>0</v>
      </c>
      <c r="O564" s="164">
        <v>0</v>
      </c>
      <c r="P564" s="162" t="s">
        <v>16</v>
      </c>
      <c r="Q564" s="166">
        <v>1</v>
      </c>
      <c r="R564" s="164">
        <v>1</v>
      </c>
      <c r="S564" s="164">
        <v>0</v>
      </c>
      <c r="T564" s="164">
        <v>0</v>
      </c>
      <c r="U564" s="166">
        <v>0</v>
      </c>
      <c r="V564" s="166">
        <v>0</v>
      </c>
      <c r="W564" s="162" t="s">
        <v>5347</v>
      </c>
      <c r="X564" s="162" t="s">
        <v>5348</v>
      </c>
      <c r="Y564" s="162" t="s">
        <v>5347</v>
      </c>
      <c r="Z564" s="162" t="s">
        <v>4143</v>
      </c>
      <c r="AA564" s="162" t="s">
        <v>5347</v>
      </c>
      <c r="AB564" s="162" t="s">
        <v>5347</v>
      </c>
      <c r="AC564" s="162" t="s">
        <v>5347</v>
      </c>
      <c r="AD564" s="164">
        <v>0</v>
      </c>
      <c r="AE564" s="185">
        <v>0</v>
      </c>
      <c r="AG564" t="s">
        <v>3706</v>
      </c>
      <c r="AH564" s="46">
        <f t="shared" si="152"/>
        <v>14</v>
      </c>
      <c r="AI564" s="46" t="str">
        <f t="shared" si="153"/>
        <v>-</v>
      </c>
      <c r="AJ564" s="12"/>
      <c r="AK564" s="41" t="str">
        <f t="shared" si="154"/>
        <v/>
      </c>
      <c r="AL564" s="38" t="str">
        <f t="shared" si="155"/>
        <v/>
      </c>
      <c r="AM564" s="26" t="str">
        <f t="shared" si="156"/>
        <v/>
      </c>
      <c r="AN564" s="89" t="str">
        <f t="shared" si="157"/>
        <v/>
      </c>
      <c r="AO564" s="35">
        <f t="shared" si="158"/>
        <v>1</v>
      </c>
      <c r="AP564" s="26" t="str">
        <f t="shared" si="159"/>
        <v/>
      </c>
      <c r="AQ564" s="28">
        <f t="shared" si="169"/>
        <v>0</v>
      </c>
      <c r="AR564" s="25" t="str">
        <f t="shared" si="160"/>
        <v/>
      </c>
      <c r="AS564" s="25" t="str">
        <f t="shared" si="161"/>
        <v/>
      </c>
      <c r="AT564" s="25" t="str">
        <f t="shared" si="162"/>
        <v/>
      </c>
      <c r="AU564" s="25" t="str">
        <f t="shared" si="163"/>
        <v/>
      </c>
      <c r="AV564" s="25">
        <f t="shared" si="164"/>
        <v>7</v>
      </c>
      <c r="AW564" s="65">
        <f t="shared" si="170"/>
        <v>1</v>
      </c>
      <c r="AX564" s="23"/>
      <c r="AY564" s="24">
        <f t="shared" ca="1" si="165"/>
        <v>-253</v>
      </c>
      <c r="AZ564" s="66">
        <f t="shared" ca="1" si="166"/>
        <v>0</v>
      </c>
      <c r="BA564" s="24" t="str">
        <f t="shared" ca="1" si="167"/>
        <v/>
      </c>
      <c r="BB564" s="87" t="str">
        <f t="shared" si="168"/>
        <v/>
      </c>
    </row>
    <row r="565" spans="1:54" ht="15" x14ac:dyDescent="0.2">
      <c r="A565" s="7">
        <v>564</v>
      </c>
      <c r="B565" s="162" t="s">
        <v>3593</v>
      </c>
      <c r="C565" s="162" t="s">
        <v>5196</v>
      </c>
      <c r="D565" s="162" t="s">
        <v>5197</v>
      </c>
      <c r="E565" s="162" t="s">
        <v>325</v>
      </c>
      <c r="F565" s="163">
        <v>45860</v>
      </c>
      <c r="G565" s="162" t="s">
        <v>5347</v>
      </c>
      <c r="H565" s="162" t="s">
        <v>5198</v>
      </c>
      <c r="I565" s="162" t="s">
        <v>213</v>
      </c>
      <c r="J565" s="163">
        <v>45859</v>
      </c>
      <c r="K565" s="163" t="s">
        <v>5347</v>
      </c>
      <c r="L565" s="162" t="s">
        <v>5347</v>
      </c>
      <c r="M565" s="163">
        <v>45861</v>
      </c>
      <c r="N565" s="164">
        <v>0</v>
      </c>
      <c r="O565" s="164">
        <v>0</v>
      </c>
      <c r="P565" s="162" t="s">
        <v>5347</v>
      </c>
      <c r="Q565" s="165">
        <v>1</v>
      </c>
      <c r="R565" s="165">
        <v>1</v>
      </c>
      <c r="S565" s="165">
        <v>1</v>
      </c>
      <c r="T565" s="165">
        <v>0</v>
      </c>
      <c r="U565" s="166">
        <v>0</v>
      </c>
      <c r="V565" s="166">
        <v>0</v>
      </c>
      <c r="W565" s="162" t="s">
        <v>19</v>
      </c>
      <c r="X565" s="162" t="s">
        <v>5348</v>
      </c>
      <c r="Y565" s="162" t="s">
        <v>5347</v>
      </c>
      <c r="Z565" s="162" t="s">
        <v>386</v>
      </c>
      <c r="AA565" s="162" t="s">
        <v>5347</v>
      </c>
      <c r="AB565" s="162" t="s">
        <v>5199</v>
      </c>
      <c r="AC565" s="162" t="s">
        <v>5347</v>
      </c>
      <c r="AD565" s="164">
        <v>0</v>
      </c>
      <c r="AE565" s="185">
        <v>0</v>
      </c>
      <c r="AG565" t="s">
        <v>2543</v>
      </c>
      <c r="AH565" s="46">
        <f t="shared" si="152"/>
        <v>2</v>
      </c>
      <c r="AI565" s="46" t="str">
        <f t="shared" si="153"/>
        <v>-</v>
      </c>
      <c r="AJ565" s="12"/>
      <c r="AK565" s="41" t="str">
        <f t="shared" si="154"/>
        <v>YES</v>
      </c>
      <c r="AL565" s="38">
        <f t="shared" si="155"/>
        <v>1</v>
      </c>
      <c r="AM565" s="26" t="str">
        <f t="shared" si="156"/>
        <v/>
      </c>
      <c r="AN565" s="89" t="str">
        <f t="shared" si="157"/>
        <v/>
      </c>
      <c r="AO565" s="35">
        <f t="shared" si="158"/>
        <v>0</v>
      </c>
      <c r="AP565" s="26" t="str">
        <f t="shared" si="159"/>
        <v>X</v>
      </c>
      <c r="AQ565" s="28">
        <f t="shared" si="169"/>
        <v>1</v>
      </c>
      <c r="AR565" s="25" t="str">
        <f t="shared" si="160"/>
        <v/>
      </c>
      <c r="AS565" s="25" t="str">
        <f t="shared" si="161"/>
        <v/>
      </c>
      <c r="AT565" s="25" t="str">
        <f t="shared" si="162"/>
        <v/>
      </c>
      <c r="AU565" s="25" t="str">
        <f t="shared" si="163"/>
        <v/>
      </c>
      <c r="AV565" s="25">
        <f t="shared" si="164"/>
        <v>7</v>
      </c>
      <c r="AW565" s="65">
        <f t="shared" si="170"/>
        <v>0</v>
      </c>
      <c r="AX565" s="23"/>
      <c r="AY565" s="24">
        <f t="shared" ca="1" si="165"/>
        <v>-274</v>
      </c>
      <c r="AZ565" s="66">
        <f t="shared" ca="1" si="166"/>
        <v>0</v>
      </c>
      <c r="BA565" s="24" t="str">
        <f t="shared" ca="1" si="167"/>
        <v/>
      </c>
      <c r="BB565" s="87" t="str">
        <f t="shared" si="168"/>
        <v/>
      </c>
    </row>
    <row r="566" spans="1:54" ht="15" x14ac:dyDescent="0.2">
      <c r="A566" s="7">
        <v>565</v>
      </c>
      <c r="B566" s="162" t="s">
        <v>5347</v>
      </c>
      <c r="C566" s="162" t="s">
        <v>5200</v>
      </c>
      <c r="D566" s="162" t="s">
        <v>5201</v>
      </c>
      <c r="E566" s="162" t="s">
        <v>325</v>
      </c>
      <c r="F566" s="163">
        <v>45860</v>
      </c>
      <c r="G566" s="162" t="s">
        <v>5347</v>
      </c>
      <c r="H566" s="162" t="s">
        <v>5220</v>
      </c>
      <c r="I566" s="162" t="s">
        <v>15</v>
      </c>
      <c r="J566" s="163">
        <v>45876</v>
      </c>
      <c r="K566" s="163">
        <v>45876</v>
      </c>
      <c r="L566" s="162" t="s">
        <v>5347</v>
      </c>
      <c r="M566" s="163">
        <v>45914</v>
      </c>
      <c r="N566" s="164">
        <v>0</v>
      </c>
      <c r="O566" s="164">
        <v>0</v>
      </c>
      <c r="P566" s="162" t="s">
        <v>16</v>
      </c>
      <c r="Q566" s="166">
        <v>1</v>
      </c>
      <c r="R566" s="164">
        <v>1</v>
      </c>
      <c r="S566" s="164">
        <v>0</v>
      </c>
      <c r="T566" s="164">
        <v>0</v>
      </c>
      <c r="U566" s="166">
        <v>0</v>
      </c>
      <c r="V566" s="166">
        <v>0</v>
      </c>
      <c r="W566" s="162" t="s">
        <v>5347</v>
      </c>
      <c r="X566" s="162" t="s">
        <v>5348</v>
      </c>
      <c r="Y566" s="162" t="s">
        <v>5347</v>
      </c>
      <c r="Z566" s="162" t="s">
        <v>4335</v>
      </c>
      <c r="AA566" s="162" t="s">
        <v>5347</v>
      </c>
      <c r="AB566" s="162" t="s">
        <v>5347</v>
      </c>
      <c r="AC566" s="162" t="s">
        <v>5347</v>
      </c>
      <c r="AD566" s="164">
        <v>0</v>
      </c>
      <c r="AE566" s="185">
        <v>0</v>
      </c>
      <c r="AG566" t="s">
        <v>2999</v>
      </c>
      <c r="AH566" s="46">
        <f t="shared" si="152"/>
        <v>38</v>
      </c>
      <c r="AI566" s="46" t="str">
        <f t="shared" si="153"/>
        <v>-</v>
      </c>
      <c r="AJ566" s="12"/>
      <c r="AK566" s="41" t="str">
        <f t="shared" si="154"/>
        <v/>
      </c>
      <c r="AL566" s="38" t="str">
        <f t="shared" si="155"/>
        <v/>
      </c>
      <c r="AM566" s="26" t="str">
        <f t="shared" si="156"/>
        <v/>
      </c>
      <c r="AN566" s="89" t="str">
        <f t="shared" si="157"/>
        <v/>
      </c>
      <c r="AO566" s="35">
        <f t="shared" si="158"/>
        <v>1</v>
      </c>
      <c r="AP566" s="26" t="str">
        <f t="shared" si="159"/>
        <v/>
      </c>
      <c r="AQ566" s="28">
        <f t="shared" si="169"/>
        <v>0</v>
      </c>
      <c r="AR566" s="25" t="str">
        <f t="shared" si="160"/>
        <v/>
      </c>
      <c r="AS566" s="25" t="str">
        <f t="shared" si="161"/>
        <v/>
      </c>
      <c r="AT566" s="25" t="str">
        <f t="shared" si="162"/>
        <v/>
      </c>
      <c r="AU566" s="25" t="str">
        <f t="shared" si="163"/>
        <v/>
      </c>
      <c r="AV566" s="25">
        <f t="shared" si="164"/>
        <v>7</v>
      </c>
      <c r="AW566" s="65">
        <f t="shared" si="170"/>
        <v>1</v>
      </c>
      <c r="AX566" s="23"/>
      <c r="AY566" s="24">
        <f t="shared" ca="1" si="165"/>
        <v>-221</v>
      </c>
      <c r="AZ566" s="66">
        <f t="shared" ca="1" si="166"/>
        <v>0</v>
      </c>
      <c r="BA566" s="24" t="str">
        <f t="shared" ca="1" si="167"/>
        <v/>
      </c>
      <c r="BB566" s="87" t="str">
        <f t="shared" si="168"/>
        <v/>
      </c>
    </row>
    <row r="567" spans="1:54" ht="15" x14ac:dyDescent="0.2">
      <c r="A567" s="7">
        <v>566</v>
      </c>
      <c r="B567" s="162" t="s">
        <v>3593</v>
      </c>
      <c r="C567" s="162" t="s">
        <v>5196</v>
      </c>
      <c r="D567" s="162" t="s">
        <v>5207</v>
      </c>
      <c r="E567" s="162" t="s">
        <v>325</v>
      </c>
      <c r="F567" s="163">
        <v>45862</v>
      </c>
      <c r="G567" s="162" t="s">
        <v>5347</v>
      </c>
      <c r="H567" s="162" t="s">
        <v>5208</v>
      </c>
      <c r="I567" s="162" t="s">
        <v>222</v>
      </c>
      <c r="J567" s="163">
        <v>45861</v>
      </c>
      <c r="K567" s="163" t="s">
        <v>5347</v>
      </c>
      <c r="L567" s="162" t="s">
        <v>5347</v>
      </c>
      <c r="M567" s="163">
        <v>45863</v>
      </c>
      <c r="N567" s="164">
        <v>0</v>
      </c>
      <c r="O567" s="164">
        <v>0</v>
      </c>
      <c r="P567" s="162" t="s">
        <v>5347</v>
      </c>
      <c r="Q567" s="165">
        <v>2</v>
      </c>
      <c r="R567" s="165">
        <v>2</v>
      </c>
      <c r="S567" s="165">
        <v>2</v>
      </c>
      <c r="T567" s="165">
        <v>0</v>
      </c>
      <c r="U567" s="166">
        <v>0</v>
      </c>
      <c r="V567" s="166">
        <v>0</v>
      </c>
      <c r="W567" s="162" t="s">
        <v>19</v>
      </c>
      <c r="X567" s="162" t="s">
        <v>5348</v>
      </c>
      <c r="Y567" s="162" t="s">
        <v>5347</v>
      </c>
      <c r="Z567" s="162" t="s">
        <v>386</v>
      </c>
      <c r="AA567" s="162" t="s">
        <v>5347</v>
      </c>
      <c r="AB567" s="162" t="s">
        <v>5199</v>
      </c>
      <c r="AC567" s="162" t="s">
        <v>5347</v>
      </c>
      <c r="AD567" s="164">
        <v>0</v>
      </c>
      <c r="AE567" s="185">
        <v>0</v>
      </c>
      <c r="AG567" t="s">
        <v>2543</v>
      </c>
      <c r="AH567" s="46">
        <f t="shared" si="152"/>
        <v>2</v>
      </c>
      <c r="AI567" s="46" t="str">
        <f t="shared" si="153"/>
        <v>-</v>
      </c>
      <c r="AJ567" s="12"/>
      <c r="AK567" s="41" t="str">
        <f t="shared" si="154"/>
        <v>YES</v>
      </c>
      <c r="AL567" s="38">
        <f t="shared" si="155"/>
        <v>2</v>
      </c>
      <c r="AM567" s="26" t="str">
        <f t="shared" si="156"/>
        <v/>
      </c>
      <c r="AN567" s="89" t="str">
        <f t="shared" si="157"/>
        <v/>
      </c>
      <c r="AO567" s="35">
        <f t="shared" si="158"/>
        <v>0</v>
      </c>
      <c r="AP567" s="26" t="str">
        <f t="shared" si="159"/>
        <v>X</v>
      </c>
      <c r="AQ567" s="28">
        <f t="shared" si="169"/>
        <v>1</v>
      </c>
      <c r="AR567" s="25" t="str">
        <f t="shared" si="160"/>
        <v/>
      </c>
      <c r="AS567" s="25" t="str">
        <f t="shared" si="161"/>
        <v/>
      </c>
      <c r="AT567" s="25" t="str">
        <f t="shared" si="162"/>
        <v/>
      </c>
      <c r="AU567" s="25" t="str">
        <f t="shared" si="163"/>
        <v/>
      </c>
      <c r="AV567" s="25">
        <f t="shared" si="164"/>
        <v>7</v>
      </c>
      <c r="AW567" s="65">
        <f t="shared" si="170"/>
        <v>0</v>
      </c>
      <c r="AX567" s="23"/>
      <c r="AY567" s="24">
        <f t="shared" ca="1" si="165"/>
        <v>-272</v>
      </c>
      <c r="AZ567" s="66">
        <f t="shared" ca="1" si="166"/>
        <v>0</v>
      </c>
      <c r="BA567" s="24" t="str">
        <f t="shared" ca="1" si="167"/>
        <v/>
      </c>
      <c r="BB567" s="87" t="str">
        <f t="shared" si="168"/>
        <v/>
      </c>
    </row>
    <row r="568" spans="1:54" ht="15" x14ac:dyDescent="0.2">
      <c r="A568" s="7">
        <v>567</v>
      </c>
      <c r="B568" s="162" t="s">
        <v>3225</v>
      </c>
      <c r="C568" s="162" t="s">
        <v>3226</v>
      </c>
      <c r="D568" s="162" t="s">
        <v>5209</v>
      </c>
      <c r="E568" s="162" t="s">
        <v>325</v>
      </c>
      <c r="F568" s="163">
        <v>45868</v>
      </c>
      <c r="G568" s="162" t="s">
        <v>5347</v>
      </c>
      <c r="H568" s="162" t="s">
        <v>5221</v>
      </c>
      <c r="I568" s="162" t="s">
        <v>15</v>
      </c>
      <c r="J568" s="163">
        <v>45891</v>
      </c>
      <c r="K568" s="163">
        <v>45894</v>
      </c>
      <c r="L568" s="162" t="s">
        <v>5347</v>
      </c>
      <c r="M568" s="163">
        <v>45951</v>
      </c>
      <c r="N568" s="164">
        <v>30</v>
      </c>
      <c r="O568" s="164">
        <v>8</v>
      </c>
      <c r="P568" s="162" t="s">
        <v>16</v>
      </c>
      <c r="Q568" s="165">
        <v>1</v>
      </c>
      <c r="R568" s="165">
        <v>1</v>
      </c>
      <c r="S568" s="165">
        <v>1</v>
      </c>
      <c r="T568" s="165">
        <v>0</v>
      </c>
      <c r="U568" s="166">
        <v>0</v>
      </c>
      <c r="V568" s="166">
        <v>0</v>
      </c>
      <c r="W568" s="162" t="s">
        <v>19</v>
      </c>
      <c r="X568" s="162" t="s">
        <v>5348</v>
      </c>
      <c r="Y568" s="162" t="s">
        <v>5347</v>
      </c>
      <c r="Z568" s="162" t="s">
        <v>3779</v>
      </c>
      <c r="AA568" s="162" t="s">
        <v>748</v>
      </c>
      <c r="AB568" s="162" t="s">
        <v>3225</v>
      </c>
      <c r="AC568" s="162" t="s">
        <v>5347</v>
      </c>
      <c r="AD568" s="164">
        <v>0</v>
      </c>
      <c r="AE568" s="185">
        <v>0</v>
      </c>
      <c r="AG568" t="s">
        <v>2999</v>
      </c>
      <c r="AH568" s="46">
        <f t="shared" si="152"/>
        <v>60</v>
      </c>
      <c r="AI568" s="46" t="str">
        <f t="shared" si="153"/>
        <v>-</v>
      </c>
      <c r="AJ568" s="12"/>
      <c r="AK568" s="41" t="str">
        <f t="shared" si="154"/>
        <v>YES</v>
      </c>
      <c r="AL568" s="38">
        <f t="shared" si="155"/>
        <v>1</v>
      </c>
      <c r="AM568" s="26" t="str">
        <f t="shared" si="156"/>
        <v/>
      </c>
      <c r="AN568" s="89" t="str">
        <f t="shared" si="157"/>
        <v/>
      </c>
      <c r="AO568" s="35">
        <f t="shared" si="158"/>
        <v>0</v>
      </c>
      <c r="AP568" s="26" t="str">
        <f t="shared" si="159"/>
        <v>X</v>
      </c>
      <c r="AQ568" s="28">
        <f t="shared" si="169"/>
        <v>1</v>
      </c>
      <c r="AR568" s="25" t="str">
        <f t="shared" si="160"/>
        <v/>
      </c>
      <c r="AS568" s="25" t="str">
        <f t="shared" si="161"/>
        <v/>
      </c>
      <c r="AT568" s="25" t="str">
        <f t="shared" si="162"/>
        <v/>
      </c>
      <c r="AU568" s="25" t="str">
        <f t="shared" si="163"/>
        <v/>
      </c>
      <c r="AV568" s="25">
        <f t="shared" si="164"/>
        <v>7</v>
      </c>
      <c r="AW568" s="65">
        <f t="shared" si="170"/>
        <v>0</v>
      </c>
      <c r="AX568" s="23"/>
      <c r="AY568" s="24">
        <f t="shared" ca="1" si="165"/>
        <v>-184</v>
      </c>
      <c r="AZ568" s="66">
        <f t="shared" ca="1" si="166"/>
        <v>0</v>
      </c>
      <c r="BA568" s="24" t="str">
        <f t="shared" ca="1" si="167"/>
        <v/>
      </c>
      <c r="BB568" s="87" t="str">
        <f t="shared" si="168"/>
        <v/>
      </c>
    </row>
    <row r="569" spans="1:54" ht="15" x14ac:dyDescent="0.2">
      <c r="A569" s="7">
        <v>568</v>
      </c>
      <c r="B569" s="162" t="s">
        <v>3568</v>
      </c>
      <c r="C569" s="162" t="s">
        <v>5210</v>
      </c>
      <c r="D569" s="162" t="s">
        <v>5211</v>
      </c>
      <c r="E569" s="162" t="s">
        <v>325</v>
      </c>
      <c r="F569" s="163">
        <v>45874</v>
      </c>
      <c r="G569" s="162" t="s">
        <v>5347</v>
      </c>
      <c r="H569" s="162" t="s">
        <v>5212</v>
      </c>
      <c r="I569" s="162" t="s">
        <v>79</v>
      </c>
      <c r="J569" s="163">
        <v>45874</v>
      </c>
      <c r="K569" s="163" t="s">
        <v>5347</v>
      </c>
      <c r="L569" s="162" t="s">
        <v>5347</v>
      </c>
      <c r="M569" s="163">
        <v>45875</v>
      </c>
      <c r="N569" s="164">
        <v>0</v>
      </c>
      <c r="O569" s="164">
        <v>0</v>
      </c>
      <c r="P569" s="162" t="s">
        <v>5347</v>
      </c>
      <c r="Q569" s="165">
        <v>1</v>
      </c>
      <c r="R569" s="165">
        <v>1</v>
      </c>
      <c r="S569" s="165">
        <v>1</v>
      </c>
      <c r="T569" s="165">
        <v>0</v>
      </c>
      <c r="U569" s="166">
        <v>0</v>
      </c>
      <c r="V569" s="166">
        <v>0</v>
      </c>
      <c r="W569" s="162" t="s">
        <v>19</v>
      </c>
      <c r="X569" s="162" t="s">
        <v>5348</v>
      </c>
      <c r="Y569" s="162" t="s">
        <v>5347</v>
      </c>
      <c r="Z569" s="162" t="s">
        <v>386</v>
      </c>
      <c r="AA569" s="162" t="s">
        <v>5347</v>
      </c>
      <c r="AB569" s="162" t="s">
        <v>5213</v>
      </c>
      <c r="AC569" s="162" t="s">
        <v>5347</v>
      </c>
      <c r="AD569" s="164">
        <v>0</v>
      </c>
      <c r="AE569" s="185">
        <v>0</v>
      </c>
      <c r="AG569" t="s">
        <v>2543</v>
      </c>
      <c r="AH569" s="46">
        <f t="shared" si="152"/>
        <v>1</v>
      </c>
      <c r="AI569" s="46" t="str">
        <f t="shared" si="153"/>
        <v>-</v>
      </c>
      <c r="AJ569" s="12"/>
      <c r="AK569" s="41" t="str">
        <f t="shared" si="154"/>
        <v>YES</v>
      </c>
      <c r="AL569" s="38">
        <f t="shared" si="155"/>
        <v>1</v>
      </c>
      <c r="AM569" s="26" t="str">
        <f t="shared" si="156"/>
        <v/>
      </c>
      <c r="AN569" s="89" t="str">
        <f t="shared" si="157"/>
        <v/>
      </c>
      <c r="AO569" s="35">
        <f t="shared" si="158"/>
        <v>0</v>
      </c>
      <c r="AP569" s="26" t="str">
        <f t="shared" si="159"/>
        <v>X</v>
      </c>
      <c r="AQ569" s="28">
        <f t="shared" si="169"/>
        <v>1</v>
      </c>
      <c r="AR569" s="25" t="str">
        <f t="shared" si="160"/>
        <v/>
      </c>
      <c r="AS569" s="25" t="str">
        <f t="shared" si="161"/>
        <v/>
      </c>
      <c r="AT569" s="25" t="str">
        <f t="shared" si="162"/>
        <v/>
      </c>
      <c r="AU569" s="25" t="str">
        <f t="shared" si="163"/>
        <v/>
      </c>
      <c r="AV569" s="25">
        <f t="shared" si="164"/>
        <v>8</v>
      </c>
      <c r="AW569" s="65">
        <f t="shared" si="170"/>
        <v>0</v>
      </c>
      <c r="AX569" s="23"/>
      <c r="AY569" s="24">
        <f t="shared" ca="1" si="165"/>
        <v>-260</v>
      </c>
      <c r="AZ569" s="66">
        <f t="shared" ca="1" si="166"/>
        <v>0</v>
      </c>
      <c r="BA569" s="24" t="str">
        <f t="shared" ca="1" si="167"/>
        <v/>
      </c>
      <c r="BB569" s="87" t="str">
        <f t="shared" si="168"/>
        <v/>
      </c>
    </row>
    <row r="570" spans="1:54" ht="15" x14ac:dyDescent="0.2">
      <c r="A570" s="7">
        <v>569</v>
      </c>
      <c r="B570" s="162" t="s">
        <v>5347</v>
      </c>
      <c r="C570" s="162" t="s">
        <v>5222</v>
      </c>
      <c r="D570" s="162" t="s">
        <v>5223</v>
      </c>
      <c r="E570" s="162" t="s">
        <v>325</v>
      </c>
      <c r="F570" s="163">
        <v>45874</v>
      </c>
      <c r="G570" s="162" t="s">
        <v>5347</v>
      </c>
      <c r="H570" s="162" t="s">
        <v>5224</v>
      </c>
      <c r="I570" s="162" t="s">
        <v>15</v>
      </c>
      <c r="J570" s="163">
        <v>45887</v>
      </c>
      <c r="K570" s="163">
        <v>45888</v>
      </c>
      <c r="L570" s="162" t="s">
        <v>5347</v>
      </c>
      <c r="M570" s="163">
        <v>46022</v>
      </c>
      <c r="N570" s="164">
        <v>0</v>
      </c>
      <c r="O570" s="164">
        <v>0</v>
      </c>
      <c r="P570" s="162" t="s">
        <v>16</v>
      </c>
      <c r="Q570" s="166">
        <v>1</v>
      </c>
      <c r="R570" s="164">
        <v>1</v>
      </c>
      <c r="S570" s="164">
        <v>0</v>
      </c>
      <c r="T570" s="164">
        <v>0</v>
      </c>
      <c r="U570" s="166">
        <v>0</v>
      </c>
      <c r="V570" s="166">
        <v>0</v>
      </c>
      <c r="W570" s="162" t="s">
        <v>5347</v>
      </c>
      <c r="X570" s="162" t="s">
        <v>5348</v>
      </c>
      <c r="Y570" s="162" t="s">
        <v>5347</v>
      </c>
      <c r="Z570" s="162" t="s">
        <v>5091</v>
      </c>
      <c r="AA570" s="162" t="s">
        <v>5347</v>
      </c>
      <c r="AB570" s="162" t="s">
        <v>5347</v>
      </c>
      <c r="AC570" s="162" t="s">
        <v>5347</v>
      </c>
      <c r="AD570" s="164">
        <v>0</v>
      </c>
      <c r="AE570" s="185">
        <v>0</v>
      </c>
      <c r="AG570" t="s">
        <v>5225</v>
      </c>
      <c r="AH570" s="46">
        <f t="shared" si="152"/>
        <v>135</v>
      </c>
      <c r="AI570" s="46" t="str">
        <f t="shared" si="153"/>
        <v>-</v>
      </c>
      <c r="AJ570" s="12"/>
      <c r="AK570" s="41" t="str">
        <f t="shared" si="154"/>
        <v/>
      </c>
      <c r="AL570" s="38" t="str">
        <f t="shared" si="155"/>
        <v/>
      </c>
      <c r="AM570" s="26" t="str">
        <f t="shared" si="156"/>
        <v/>
      </c>
      <c r="AN570" s="89" t="str">
        <f t="shared" si="157"/>
        <v/>
      </c>
      <c r="AO570" s="35">
        <f t="shared" si="158"/>
        <v>1</v>
      </c>
      <c r="AP570" s="26" t="str">
        <f t="shared" si="159"/>
        <v/>
      </c>
      <c r="AQ570" s="28">
        <f t="shared" si="169"/>
        <v>0</v>
      </c>
      <c r="AR570" s="25" t="str">
        <f t="shared" si="160"/>
        <v/>
      </c>
      <c r="AS570" s="25" t="str">
        <f t="shared" si="161"/>
        <v/>
      </c>
      <c r="AT570" s="25" t="str">
        <f t="shared" si="162"/>
        <v/>
      </c>
      <c r="AU570" s="25" t="str">
        <f t="shared" si="163"/>
        <v/>
      </c>
      <c r="AV570" s="25">
        <f t="shared" si="164"/>
        <v>8</v>
      </c>
      <c r="AW570" s="65">
        <f t="shared" si="170"/>
        <v>1</v>
      </c>
      <c r="AX570" s="23"/>
      <c r="AY570" s="24">
        <f t="shared" ca="1" si="165"/>
        <v>-113</v>
      </c>
      <c r="AZ570" s="66">
        <f t="shared" ca="1" si="166"/>
        <v>0</v>
      </c>
      <c r="BA570" s="24" t="str">
        <f t="shared" ca="1" si="167"/>
        <v/>
      </c>
      <c r="BB570" s="87" t="str">
        <f t="shared" si="168"/>
        <v/>
      </c>
    </row>
    <row r="571" spans="1:54" ht="15" x14ac:dyDescent="0.2">
      <c r="A571" s="7">
        <v>570</v>
      </c>
      <c r="B571" s="162" t="s">
        <v>5214</v>
      </c>
      <c r="C571" s="162" t="s">
        <v>5215</v>
      </c>
      <c r="D571" s="162" t="s">
        <v>5216</v>
      </c>
      <c r="E571" s="162" t="s">
        <v>325</v>
      </c>
      <c r="F571" s="163">
        <v>45875</v>
      </c>
      <c r="G571" s="162" t="s">
        <v>5347</v>
      </c>
      <c r="H571" s="162" t="s">
        <v>5212</v>
      </c>
      <c r="I571" s="162" t="s">
        <v>209</v>
      </c>
      <c r="J571" s="163">
        <v>45874</v>
      </c>
      <c r="K571" s="163" t="s">
        <v>5347</v>
      </c>
      <c r="L571" s="162" t="s">
        <v>5347</v>
      </c>
      <c r="M571" s="163">
        <v>45876</v>
      </c>
      <c r="N571" s="164">
        <v>0</v>
      </c>
      <c r="O571" s="164">
        <v>0</v>
      </c>
      <c r="P571" s="162" t="s">
        <v>5347</v>
      </c>
      <c r="Q571" s="165">
        <v>15</v>
      </c>
      <c r="R571" s="165">
        <v>15</v>
      </c>
      <c r="S571" s="165">
        <v>15</v>
      </c>
      <c r="T571" s="165">
        <v>0</v>
      </c>
      <c r="U571" s="166">
        <v>0</v>
      </c>
      <c r="V571" s="166">
        <v>0</v>
      </c>
      <c r="W571" s="162" t="s">
        <v>19</v>
      </c>
      <c r="X571" s="162" t="s">
        <v>5348</v>
      </c>
      <c r="Y571" s="162" t="s">
        <v>5347</v>
      </c>
      <c r="Z571" s="162" t="s">
        <v>386</v>
      </c>
      <c r="AA571" s="162" t="s">
        <v>5347</v>
      </c>
      <c r="AB571" s="162" t="s">
        <v>5226</v>
      </c>
      <c r="AC571" s="162" t="s">
        <v>5347</v>
      </c>
      <c r="AD571" s="164">
        <v>0</v>
      </c>
      <c r="AE571" s="185">
        <v>0</v>
      </c>
      <c r="AG571" t="s">
        <v>960</v>
      </c>
      <c r="AH571" s="46">
        <f t="shared" si="152"/>
        <v>2</v>
      </c>
      <c r="AI571" s="46" t="str">
        <f t="shared" si="153"/>
        <v>-</v>
      </c>
      <c r="AJ571" s="12"/>
      <c r="AK571" s="41" t="str">
        <f t="shared" si="154"/>
        <v>YES</v>
      </c>
      <c r="AL571" s="38">
        <f t="shared" si="155"/>
        <v>15</v>
      </c>
      <c r="AM571" s="26" t="str">
        <f t="shared" si="156"/>
        <v/>
      </c>
      <c r="AN571" s="89" t="str">
        <f t="shared" si="157"/>
        <v/>
      </c>
      <c r="AO571" s="35">
        <f t="shared" si="158"/>
        <v>0</v>
      </c>
      <c r="AP571" s="26" t="str">
        <f t="shared" si="159"/>
        <v>X</v>
      </c>
      <c r="AQ571" s="28">
        <f t="shared" si="169"/>
        <v>1</v>
      </c>
      <c r="AR571" s="25" t="str">
        <f t="shared" si="160"/>
        <v/>
      </c>
      <c r="AS571" s="25" t="str">
        <f t="shared" si="161"/>
        <v/>
      </c>
      <c r="AT571" s="25" t="str">
        <f t="shared" si="162"/>
        <v/>
      </c>
      <c r="AU571" s="25" t="str">
        <f t="shared" si="163"/>
        <v/>
      </c>
      <c r="AV571" s="25">
        <f t="shared" si="164"/>
        <v>8</v>
      </c>
      <c r="AW571" s="65">
        <f t="shared" si="170"/>
        <v>0</v>
      </c>
      <c r="AX571" s="23"/>
      <c r="AY571" s="24">
        <f t="shared" ca="1" si="165"/>
        <v>-259</v>
      </c>
      <c r="AZ571" s="66">
        <f t="shared" ca="1" si="166"/>
        <v>0</v>
      </c>
      <c r="BA571" s="24" t="str">
        <f t="shared" ca="1" si="167"/>
        <v/>
      </c>
      <c r="BB571" s="87" t="str">
        <f t="shared" si="168"/>
        <v/>
      </c>
    </row>
    <row r="572" spans="1:54" ht="15" x14ac:dyDescent="0.2">
      <c r="A572" s="7">
        <v>571</v>
      </c>
      <c r="B572" s="162" t="s">
        <v>4161</v>
      </c>
      <c r="C572" s="162" t="s">
        <v>5227</v>
      </c>
      <c r="D572" s="162" t="s">
        <v>5228</v>
      </c>
      <c r="E572" s="162" t="s">
        <v>325</v>
      </c>
      <c r="F572" s="163">
        <v>45876</v>
      </c>
      <c r="G572" s="162" t="s">
        <v>5347</v>
      </c>
      <c r="H572" s="162" t="s">
        <v>5212</v>
      </c>
      <c r="I572" s="162" t="s">
        <v>850</v>
      </c>
      <c r="J572" s="163">
        <v>45874</v>
      </c>
      <c r="K572" s="163" t="s">
        <v>5347</v>
      </c>
      <c r="L572" s="162" t="s">
        <v>5347</v>
      </c>
      <c r="M572" s="163">
        <v>45877</v>
      </c>
      <c r="N572" s="164">
        <v>0</v>
      </c>
      <c r="O572" s="164">
        <v>0</v>
      </c>
      <c r="P572" s="162" t="s">
        <v>5347</v>
      </c>
      <c r="Q572" s="165">
        <v>1</v>
      </c>
      <c r="R572" s="165">
        <v>1</v>
      </c>
      <c r="S572" s="165">
        <v>1</v>
      </c>
      <c r="T572" s="165">
        <v>0</v>
      </c>
      <c r="U572" s="166">
        <v>0</v>
      </c>
      <c r="V572" s="166">
        <v>0</v>
      </c>
      <c r="W572" s="162" t="s">
        <v>19</v>
      </c>
      <c r="X572" s="162" t="s">
        <v>5348</v>
      </c>
      <c r="Y572" s="162" t="s">
        <v>5347</v>
      </c>
      <c r="Z572" s="162" t="s">
        <v>386</v>
      </c>
      <c r="AA572" s="162" t="s">
        <v>5347</v>
      </c>
      <c r="AB572" s="162" t="s">
        <v>5229</v>
      </c>
      <c r="AC572" s="162" t="s">
        <v>5347</v>
      </c>
      <c r="AD572" s="164">
        <v>0</v>
      </c>
      <c r="AE572" s="185">
        <v>0</v>
      </c>
      <c r="AG572" t="s">
        <v>5111</v>
      </c>
      <c r="AH572" s="46">
        <f t="shared" si="152"/>
        <v>3</v>
      </c>
      <c r="AI572" s="46" t="str">
        <f t="shared" si="153"/>
        <v>-</v>
      </c>
      <c r="AJ572" s="12"/>
      <c r="AK572" s="41" t="str">
        <f t="shared" si="154"/>
        <v>YES</v>
      </c>
      <c r="AL572" s="38">
        <f t="shared" si="155"/>
        <v>1</v>
      </c>
      <c r="AM572" s="26" t="str">
        <f t="shared" si="156"/>
        <v/>
      </c>
      <c r="AN572" s="89" t="str">
        <f t="shared" si="157"/>
        <v/>
      </c>
      <c r="AO572" s="35">
        <f t="shared" si="158"/>
        <v>0</v>
      </c>
      <c r="AP572" s="26" t="str">
        <f t="shared" si="159"/>
        <v>X</v>
      </c>
      <c r="AQ572" s="28">
        <f t="shared" si="169"/>
        <v>1</v>
      </c>
      <c r="AR572" s="25" t="str">
        <f t="shared" si="160"/>
        <v/>
      </c>
      <c r="AS572" s="25" t="str">
        <f t="shared" si="161"/>
        <v/>
      </c>
      <c r="AT572" s="25" t="str">
        <f t="shared" si="162"/>
        <v/>
      </c>
      <c r="AU572" s="25" t="str">
        <f t="shared" si="163"/>
        <v/>
      </c>
      <c r="AV572" s="25">
        <f t="shared" si="164"/>
        <v>8</v>
      </c>
      <c r="AW572" s="65">
        <f t="shared" si="170"/>
        <v>0</v>
      </c>
      <c r="AX572" s="23"/>
      <c r="AY572" s="24">
        <f t="shared" ca="1" si="165"/>
        <v>-258</v>
      </c>
      <c r="AZ572" s="66">
        <f t="shared" ca="1" si="166"/>
        <v>0</v>
      </c>
      <c r="BA572" s="24" t="str">
        <f t="shared" ca="1" si="167"/>
        <v/>
      </c>
      <c r="BB572" s="87" t="str">
        <f t="shared" si="168"/>
        <v/>
      </c>
    </row>
    <row r="573" spans="1:54" ht="15" x14ac:dyDescent="0.2">
      <c r="A573" s="7">
        <v>572</v>
      </c>
      <c r="B573" s="162" t="s">
        <v>3225</v>
      </c>
      <c r="C573" s="162" t="s">
        <v>3226</v>
      </c>
      <c r="D573" s="162" t="s">
        <v>5230</v>
      </c>
      <c r="E573" s="162" t="s">
        <v>325</v>
      </c>
      <c r="F573" s="163">
        <v>45876</v>
      </c>
      <c r="G573" s="162" t="s">
        <v>5347</v>
      </c>
      <c r="H573" s="162" t="s">
        <v>5231</v>
      </c>
      <c r="I573" s="162" t="s">
        <v>15</v>
      </c>
      <c r="J573" s="163">
        <v>45894</v>
      </c>
      <c r="K573" s="163">
        <v>45895</v>
      </c>
      <c r="L573" s="162" t="s">
        <v>5347</v>
      </c>
      <c r="M573" s="163">
        <v>45961</v>
      </c>
      <c r="N573" s="164">
        <v>30</v>
      </c>
      <c r="O573" s="164">
        <v>8</v>
      </c>
      <c r="P573" s="162" t="s">
        <v>16</v>
      </c>
      <c r="Q573" s="165">
        <v>1</v>
      </c>
      <c r="R573" s="165">
        <v>1</v>
      </c>
      <c r="S573" s="165">
        <v>1</v>
      </c>
      <c r="T573" s="165">
        <v>0</v>
      </c>
      <c r="U573" s="166">
        <v>0</v>
      </c>
      <c r="V573" s="166">
        <v>0</v>
      </c>
      <c r="W573" s="162" t="s">
        <v>19</v>
      </c>
      <c r="X573" s="162" t="s">
        <v>5348</v>
      </c>
      <c r="Y573" s="162" t="s">
        <v>5347</v>
      </c>
      <c r="Z573" s="162" t="s">
        <v>3779</v>
      </c>
      <c r="AA573" s="162" t="s">
        <v>748</v>
      </c>
      <c r="AB573" s="162" t="s">
        <v>3225</v>
      </c>
      <c r="AC573" s="162" t="s">
        <v>5347</v>
      </c>
      <c r="AD573" s="164">
        <v>0</v>
      </c>
      <c r="AE573" s="185">
        <v>0</v>
      </c>
      <c r="AG573" t="s">
        <v>814</v>
      </c>
      <c r="AH573" s="46">
        <f t="shared" si="152"/>
        <v>67</v>
      </c>
      <c r="AI573" s="46" t="str">
        <f t="shared" si="153"/>
        <v>-</v>
      </c>
      <c r="AJ573" s="12"/>
      <c r="AK573" s="41" t="str">
        <f t="shared" si="154"/>
        <v>YES</v>
      </c>
      <c r="AL573" s="38">
        <f t="shared" si="155"/>
        <v>1</v>
      </c>
      <c r="AM573" s="26" t="str">
        <f t="shared" si="156"/>
        <v/>
      </c>
      <c r="AN573" s="89" t="str">
        <f t="shared" si="157"/>
        <v/>
      </c>
      <c r="AO573" s="35">
        <f t="shared" si="158"/>
        <v>0</v>
      </c>
      <c r="AP573" s="26" t="str">
        <f t="shared" si="159"/>
        <v>X</v>
      </c>
      <c r="AQ573" s="28">
        <f t="shared" si="169"/>
        <v>1</v>
      </c>
      <c r="AR573" s="25" t="str">
        <f t="shared" si="160"/>
        <v/>
      </c>
      <c r="AS573" s="25" t="str">
        <f t="shared" si="161"/>
        <v/>
      </c>
      <c r="AT573" s="25" t="str">
        <f t="shared" si="162"/>
        <v/>
      </c>
      <c r="AU573" s="25" t="str">
        <f t="shared" si="163"/>
        <v/>
      </c>
      <c r="AV573" s="25">
        <f t="shared" si="164"/>
        <v>8</v>
      </c>
      <c r="AW573" s="65">
        <f t="shared" si="170"/>
        <v>0</v>
      </c>
      <c r="AX573" s="23"/>
      <c r="AY573" s="24">
        <f t="shared" ca="1" si="165"/>
        <v>-174</v>
      </c>
      <c r="AZ573" s="66">
        <f t="shared" ca="1" si="166"/>
        <v>0</v>
      </c>
      <c r="BA573" s="24" t="str">
        <f t="shared" ca="1" si="167"/>
        <v/>
      </c>
      <c r="BB573" s="87" t="str">
        <f t="shared" si="168"/>
        <v/>
      </c>
    </row>
    <row r="574" spans="1:54" ht="15" x14ac:dyDescent="0.2">
      <c r="A574" s="7">
        <v>573</v>
      </c>
      <c r="B574" s="162" t="s">
        <v>3549</v>
      </c>
      <c r="C574" s="162" t="s">
        <v>5064</v>
      </c>
      <c r="D574" s="162" t="s">
        <v>5232</v>
      </c>
      <c r="E574" s="162" t="s">
        <v>325</v>
      </c>
      <c r="F574" s="163">
        <v>45880</v>
      </c>
      <c r="G574" s="162" t="s">
        <v>5347</v>
      </c>
      <c r="H574" s="162" t="s">
        <v>5233</v>
      </c>
      <c r="I574" s="162" t="s">
        <v>206</v>
      </c>
      <c r="J574" s="163">
        <v>45870</v>
      </c>
      <c r="K574" s="163" t="s">
        <v>5347</v>
      </c>
      <c r="L574" s="162" t="s">
        <v>5347</v>
      </c>
      <c r="M574" s="163">
        <v>45881</v>
      </c>
      <c r="N574" s="164">
        <v>0</v>
      </c>
      <c r="O574" s="164">
        <v>0</v>
      </c>
      <c r="P574" s="162" t="s">
        <v>5347</v>
      </c>
      <c r="Q574" s="165">
        <v>1</v>
      </c>
      <c r="R574" s="165">
        <v>1</v>
      </c>
      <c r="S574" s="165">
        <v>1</v>
      </c>
      <c r="T574" s="165">
        <v>0</v>
      </c>
      <c r="U574" s="166">
        <v>0</v>
      </c>
      <c r="V574" s="166">
        <v>0</v>
      </c>
      <c r="W574" s="162" t="s">
        <v>19</v>
      </c>
      <c r="X574" s="162" t="s">
        <v>5348</v>
      </c>
      <c r="Y574" s="162" t="s">
        <v>5347</v>
      </c>
      <c r="Z574" s="162" t="s">
        <v>3553</v>
      </c>
      <c r="AA574" s="162" t="s">
        <v>5347</v>
      </c>
      <c r="AB574" s="162" t="s">
        <v>5068</v>
      </c>
      <c r="AC574" s="162" t="s">
        <v>5347</v>
      </c>
      <c r="AD574" s="164">
        <v>0</v>
      </c>
      <c r="AE574" s="185">
        <v>0</v>
      </c>
      <c r="AG574" t="s">
        <v>5111</v>
      </c>
      <c r="AH574" s="46">
        <f t="shared" si="152"/>
        <v>11</v>
      </c>
      <c r="AI574" s="46" t="str">
        <f t="shared" si="153"/>
        <v>-</v>
      </c>
      <c r="AJ574" s="12"/>
      <c r="AK574" s="41" t="str">
        <f t="shared" si="154"/>
        <v>YES</v>
      </c>
      <c r="AL574" s="38">
        <f t="shared" si="155"/>
        <v>1</v>
      </c>
      <c r="AM574" s="26" t="str">
        <f t="shared" si="156"/>
        <v/>
      </c>
      <c r="AN574" s="89" t="str">
        <f t="shared" si="157"/>
        <v/>
      </c>
      <c r="AO574" s="35">
        <f t="shared" si="158"/>
        <v>0</v>
      </c>
      <c r="AP574" s="26" t="str">
        <f t="shared" si="159"/>
        <v>X</v>
      </c>
      <c r="AQ574" s="28">
        <f t="shared" si="169"/>
        <v>1</v>
      </c>
      <c r="AR574" s="25" t="str">
        <f t="shared" si="160"/>
        <v/>
      </c>
      <c r="AS574" s="25" t="str">
        <f t="shared" si="161"/>
        <v/>
      </c>
      <c r="AT574" s="25" t="str">
        <f t="shared" si="162"/>
        <v/>
      </c>
      <c r="AU574" s="25" t="str">
        <f t="shared" si="163"/>
        <v/>
      </c>
      <c r="AV574" s="25">
        <f t="shared" si="164"/>
        <v>8</v>
      </c>
      <c r="AW574" s="65">
        <f t="shared" si="170"/>
        <v>0</v>
      </c>
      <c r="AX574" s="23"/>
      <c r="AY574" s="24">
        <f t="shared" ca="1" si="165"/>
        <v>-254</v>
      </c>
      <c r="AZ574" s="66">
        <f t="shared" ca="1" si="166"/>
        <v>0</v>
      </c>
      <c r="BA574" s="24" t="str">
        <f t="shared" ca="1" si="167"/>
        <v/>
      </c>
      <c r="BB574" s="87" t="str">
        <f t="shared" si="168"/>
        <v/>
      </c>
    </row>
    <row r="575" spans="1:54" ht="15" x14ac:dyDescent="0.2">
      <c r="A575" s="7">
        <v>574</v>
      </c>
      <c r="B575" s="162" t="s">
        <v>4028</v>
      </c>
      <c r="C575" s="162" t="s">
        <v>4029</v>
      </c>
      <c r="D575" s="162" t="s">
        <v>5234</v>
      </c>
      <c r="E575" s="162" t="s">
        <v>325</v>
      </c>
      <c r="F575" s="163">
        <v>45880</v>
      </c>
      <c r="G575" s="162" t="s">
        <v>5347</v>
      </c>
      <c r="H575" s="162" t="s">
        <v>5235</v>
      </c>
      <c r="I575" s="162" t="s">
        <v>15</v>
      </c>
      <c r="J575" s="163">
        <v>45895</v>
      </c>
      <c r="K575" s="163">
        <v>45896</v>
      </c>
      <c r="L575" s="162" t="s">
        <v>5347</v>
      </c>
      <c r="M575" s="163">
        <v>45961</v>
      </c>
      <c r="N575" s="164">
        <v>30</v>
      </c>
      <c r="O575" s="164">
        <v>8</v>
      </c>
      <c r="P575" s="162" t="s">
        <v>16</v>
      </c>
      <c r="Q575" s="165">
        <v>1</v>
      </c>
      <c r="R575" s="165">
        <v>1</v>
      </c>
      <c r="S575" s="165">
        <v>1</v>
      </c>
      <c r="T575" s="165">
        <v>0</v>
      </c>
      <c r="U575" s="166">
        <v>0</v>
      </c>
      <c r="V575" s="166">
        <v>0</v>
      </c>
      <c r="W575" s="162" t="s">
        <v>19</v>
      </c>
      <c r="X575" s="162" t="s">
        <v>5348</v>
      </c>
      <c r="Y575" s="162" t="s">
        <v>5347</v>
      </c>
      <c r="Z575" s="162" t="s">
        <v>619</v>
      </c>
      <c r="AA575" s="162" t="s">
        <v>748</v>
      </c>
      <c r="AB575" s="162" t="s">
        <v>4028</v>
      </c>
      <c r="AC575" s="162" t="s">
        <v>5347</v>
      </c>
      <c r="AD575" s="164">
        <v>0</v>
      </c>
      <c r="AE575" s="185">
        <v>0</v>
      </c>
      <c r="AG575" t="s">
        <v>960</v>
      </c>
      <c r="AH575" s="46">
        <f t="shared" si="152"/>
        <v>66</v>
      </c>
      <c r="AI575" s="46" t="str">
        <f t="shared" si="153"/>
        <v>-</v>
      </c>
      <c r="AJ575" s="12"/>
      <c r="AK575" s="41" t="str">
        <f t="shared" si="154"/>
        <v>YES</v>
      </c>
      <c r="AL575" s="38">
        <f t="shared" si="155"/>
        <v>1</v>
      </c>
      <c r="AM575" s="26" t="str">
        <f t="shared" si="156"/>
        <v/>
      </c>
      <c r="AN575" s="89" t="str">
        <f t="shared" si="157"/>
        <v/>
      </c>
      <c r="AO575" s="35">
        <f t="shared" si="158"/>
        <v>0</v>
      </c>
      <c r="AP575" s="26" t="str">
        <f t="shared" si="159"/>
        <v>X</v>
      </c>
      <c r="AQ575" s="28">
        <f t="shared" si="169"/>
        <v>1</v>
      </c>
      <c r="AR575" s="25" t="str">
        <f t="shared" si="160"/>
        <v/>
      </c>
      <c r="AS575" s="25" t="str">
        <f t="shared" si="161"/>
        <v/>
      </c>
      <c r="AT575" s="25" t="str">
        <f t="shared" si="162"/>
        <v/>
      </c>
      <c r="AU575" s="25" t="str">
        <f t="shared" si="163"/>
        <v/>
      </c>
      <c r="AV575" s="25">
        <f t="shared" si="164"/>
        <v>8</v>
      </c>
      <c r="AW575" s="65">
        <f t="shared" si="170"/>
        <v>0</v>
      </c>
      <c r="AX575" s="23"/>
      <c r="AY575" s="24">
        <f t="shared" ca="1" si="165"/>
        <v>-174</v>
      </c>
      <c r="AZ575" s="66">
        <f t="shared" ca="1" si="166"/>
        <v>0</v>
      </c>
      <c r="BA575" s="24" t="str">
        <f t="shared" ca="1" si="167"/>
        <v/>
      </c>
      <c r="BB575" s="87" t="str">
        <f t="shared" si="168"/>
        <v/>
      </c>
    </row>
    <row r="576" spans="1:54" ht="15" x14ac:dyDescent="0.2">
      <c r="A576" s="7">
        <v>575</v>
      </c>
      <c r="B576" s="162" t="s">
        <v>4028</v>
      </c>
      <c r="C576" s="162" t="s">
        <v>4029</v>
      </c>
      <c r="D576" s="162" t="s">
        <v>5234</v>
      </c>
      <c r="E576" s="162" t="s">
        <v>326</v>
      </c>
      <c r="F576" s="163">
        <v>45880</v>
      </c>
      <c r="G576" s="162" t="s">
        <v>5347</v>
      </c>
      <c r="H576" s="162" t="s">
        <v>5235</v>
      </c>
      <c r="I576" s="162" t="s">
        <v>17</v>
      </c>
      <c r="J576" s="163">
        <v>45895</v>
      </c>
      <c r="K576" s="163">
        <v>45896</v>
      </c>
      <c r="L576" s="162" t="s">
        <v>5347</v>
      </c>
      <c r="M576" s="163">
        <v>45961</v>
      </c>
      <c r="N576" s="164">
        <v>30</v>
      </c>
      <c r="O576" s="164">
        <v>8</v>
      </c>
      <c r="P576" s="162" t="s">
        <v>16</v>
      </c>
      <c r="Q576" s="165">
        <v>1</v>
      </c>
      <c r="R576" s="165">
        <v>1</v>
      </c>
      <c r="S576" s="165">
        <v>1</v>
      </c>
      <c r="T576" s="165">
        <v>0</v>
      </c>
      <c r="U576" s="166">
        <v>0</v>
      </c>
      <c r="V576" s="166">
        <v>0</v>
      </c>
      <c r="W576" s="162" t="s">
        <v>19</v>
      </c>
      <c r="X576" s="162" t="s">
        <v>5348</v>
      </c>
      <c r="Y576" s="162" t="s">
        <v>5347</v>
      </c>
      <c r="Z576" s="162" t="s">
        <v>619</v>
      </c>
      <c r="AA576" s="162" t="s">
        <v>748</v>
      </c>
      <c r="AB576" s="162" t="s">
        <v>4028</v>
      </c>
      <c r="AC576" s="162" t="s">
        <v>5347</v>
      </c>
      <c r="AD576" s="164">
        <v>0</v>
      </c>
      <c r="AE576" s="185">
        <v>0</v>
      </c>
      <c r="AG576" t="s">
        <v>960</v>
      </c>
      <c r="AH576" s="46">
        <f t="shared" si="152"/>
        <v>66</v>
      </c>
      <c r="AI576" s="46" t="str">
        <f t="shared" si="153"/>
        <v>-</v>
      </c>
      <c r="AJ576" s="12"/>
      <c r="AK576" s="41" t="str">
        <f t="shared" si="154"/>
        <v>YES</v>
      </c>
      <c r="AL576" s="38">
        <f t="shared" si="155"/>
        <v>1</v>
      </c>
      <c r="AM576" s="26" t="str">
        <f t="shared" si="156"/>
        <v/>
      </c>
      <c r="AN576" s="89" t="str">
        <f t="shared" si="157"/>
        <v/>
      </c>
      <c r="AO576" s="35">
        <f t="shared" si="158"/>
        <v>0</v>
      </c>
      <c r="AP576" s="26" t="str">
        <f t="shared" si="159"/>
        <v>X</v>
      </c>
      <c r="AQ576" s="28">
        <f t="shared" si="169"/>
        <v>1</v>
      </c>
      <c r="AR576" s="25" t="str">
        <f t="shared" si="160"/>
        <v/>
      </c>
      <c r="AS576" s="25" t="str">
        <f t="shared" si="161"/>
        <v/>
      </c>
      <c r="AT576" s="25" t="str">
        <f t="shared" si="162"/>
        <v/>
      </c>
      <c r="AU576" s="25" t="str">
        <f t="shared" si="163"/>
        <v/>
      </c>
      <c r="AV576" s="25">
        <f t="shared" si="164"/>
        <v>8</v>
      </c>
      <c r="AW576" s="65">
        <f t="shared" si="170"/>
        <v>0</v>
      </c>
      <c r="AX576" s="23"/>
      <c r="AY576" s="24">
        <f t="shared" ca="1" si="165"/>
        <v>-174</v>
      </c>
      <c r="AZ576" s="66">
        <f t="shared" ca="1" si="166"/>
        <v>0</v>
      </c>
      <c r="BA576" s="24" t="str">
        <f t="shared" ca="1" si="167"/>
        <v/>
      </c>
      <c r="BB576" s="87" t="str">
        <f t="shared" si="168"/>
        <v/>
      </c>
    </row>
    <row r="577" spans="1:54" ht="15" x14ac:dyDescent="0.2">
      <c r="A577" s="7">
        <v>576</v>
      </c>
      <c r="B577" s="162" t="s">
        <v>4028</v>
      </c>
      <c r="C577" s="162" t="s">
        <v>4029</v>
      </c>
      <c r="D577" s="162" t="s">
        <v>5234</v>
      </c>
      <c r="E577" s="162" t="s">
        <v>329</v>
      </c>
      <c r="F577" s="163">
        <v>45880</v>
      </c>
      <c r="G577" s="162" t="s">
        <v>5347</v>
      </c>
      <c r="H577" s="162" t="s">
        <v>5235</v>
      </c>
      <c r="I577" s="162" t="s">
        <v>18</v>
      </c>
      <c r="J577" s="163">
        <v>45895</v>
      </c>
      <c r="K577" s="163">
        <v>45896</v>
      </c>
      <c r="L577" s="162" t="s">
        <v>5347</v>
      </c>
      <c r="M577" s="163">
        <v>45961</v>
      </c>
      <c r="N577" s="164">
        <v>30</v>
      </c>
      <c r="O577" s="164">
        <v>8</v>
      </c>
      <c r="P577" s="162" t="s">
        <v>16</v>
      </c>
      <c r="Q577" s="165">
        <v>1</v>
      </c>
      <c r="R577" s="165">
        <v>1</v>
      </c>
      <c r="S577" s="165">
        <v>1</v>
      </c>
      <c r="T577" s="165">
        <v>0</v>
      </c>
      <c r="U577" s="166">
        <v>0</v>
      </c>
      <c r="V577" s="166">
        <v>0</v>
      </c>
      <c r="W577" s="162" t="s">
        <v>19</v>
      </c>
      <c r="X577" s="162" t="s">
        <v>5348</v>
      </c>
      <c r="Y577" s="162" t="s">
        <v>5347</v>
      </c>
      <c r="Z577" s="162" t="s">
        <v>619</v>
      </c>
      <c r="AA577" s="162" t="s">
        <v>748</v>
      </c>
      <c r="AB577" s="162" t="s">
        <v>4028</v>
      </c>
      <c r="AC577" s="162" t="s">
        <v>5347</v>
      </c>
      <c r="AD577" s="164">
        <v>0</v>
      </c>
      <c r="AE577" s="185">
        <v>0</v>
      </c>
      <c r="AG577" t="s">
        <v>960</v>
      </c>
      <c r="AH577" s="46">
        <f t="shared" si="152"/>
        <v>66</v>
      </c>
      <c r="AI577" s="46" t="str">
        <f t="shared" si="153"/>
        <v>-</v>
      </c>
      <c r="AJ577" s="12"/>
      <c r="AK577" s="41" t="str">
        <f t="shared" si="154"/>
        <v>YES</v>
      </c>
      <c r="AL577" s="38">
        <f t="shared" si="155"/>
        <v>1</v>
      </c>
      <c r="AM577" s="26" t="str">
        <f t="shared" si="156"/>
        <v/>
      </c>
      <c r="AN577" s="89" t="str">
        <f t="shared" si="157"/>
        <v/>
      </c>
      <c r="AO577" s="35">
        <f t="shared" si="158"/>
        <v>0</v>
      </c>
      <c r="AP577" s="26" t="str">
        <f t="shared" si="159"/>
        <v>X</v>
      </c>
      <c r="AQ577" s="28">
        <f t="shared" si="169"/>
        <v>1</v>
      </c>
      <c r="AR577" s="25" t="str">
        <f t="shared" si="160"/>
        <v/>
      </c>
      <c r="AS577" s="25" t="str">
        <f t="shared" si="161"/>
        <v/>
      </c>
      <c r="AT577" s="25" t="str">
        <f t="shared" si="162"/>
        <v/>
      </c>
      <c r="AU577" s="25" t="str">
        <f t="shared" si="163"/>
        <v/>
      </c>
      <c r="AV577" s="25">
        <f t="shared" si="164"/>
        <v>8</v>
      </c>
      <c r="AW577" s="65">
        <f t="shared" si="170"/>
        <v>0</v>
      </c>
      <c r="AX577" s="23"/>
      <c r="AY577" s="24">
        <f t="shared" ca="1" si="165"/>
        <v>-174</v>
      </c>
      <c r="AZ577" s="66">
        <f t="shared" ca="1" si="166"/>
        <v>0</v>
      </c>
      <c r="BA577" s="24" t="str">
        <f t="shared" ca="1" si="167"/>
        <v/>
      </c>
      <c r="BB577" s="87" t="str">
        <f t="shared" si="168"/>
        <v/>
      </c>
    </row>
    <row r="578" spans="1:54" ht="15" x14ac:dyDescent="0.2">
      <c r="A578" s="7">
        <v>577</v>
      </c>
      <c r="B578" s="162" t="s">
        <v>4028</v>
      </c>
      <c r="C578" s="162" t="s">
        <v>4029</v>
      </c>
      <c r="D578" s="162" t="s">
        <v>5234</v>
      </c>
      <c r="E578" s="162" t="s">
        <v>327</v>
      </c>
      <c r="F578" s="163">
        <v>45880</v>
      </c>
      <c r="G578" s="162" t="s">
        <v>5347</v>
      </c>
      <c r="H578" s="162" t="s">
        <v>5235</v>
      </c>
      <c r="I578" s="162" t="s">
        <v>24</v>
      </c>
      <c r="J578" s="163">
        <v>45895</v>
      </c>
      <c r="K578" s="163">
        <v>45896</v>
      </c>
      <c r="L578" s="162" t="s">
        <v>5347</v>
      </c>
      <c r="M578" s="163">
        <v>45961</v>
      </c>
      <c r="N578" s="164">
        <v>30</v>
      </c>
      <c r="O578" s="164">
        <v>8</v>
      </c>
      <c r="P578" s="162" t="s">
        <v>16</v>
      </c>
      <c r="Q578" s="165">
        <v>1</v>
      </c>
      <c r="R578" s="165">
        <v>1</v>
      </c>
      <c r="S578" s="165">
        <v>1</v>
      </c>
      <c r="T578" s="165">
        <v>0</v>
      </c>
      <c r="U578" s="166">
        <v>0</v>
      </c>
      <c r="V578" s="166">
        <v>0</v>
      </c>
      <c r="W578" s="162" t="s">
        <v>19</v>
      </c>
      <c r="X578" s="162" t="s">
        <v>5348</v>
      </c>
      <c r="Y578" s="162" t="s">
        <v>5347</v>
      </c>
      <c r="Z578" s="162" t="s">
        <v>619</v>
      </c>
      <c r="AA578" s="162" t="s">
        <v>748</v>
      </c>
      <c r="AB578" s="162" t="s">
        <v>4028</v>
      </c>
      <c r="AC578" s="162" t="s">
        <v>5347</v>
      </c>
      <c r="AD578" s="164">
        <v>0</v>
      </c>
      <c r="AE578" s="185">
        <v>0</v>
      </c>
      <c r="AG578" t="s">
        <v>960</v>
      </c>
      <c r="AH578" s="46">
        <f t="shared" ref="AH578:AH641" si="171">IF(M578=0,"-",M578-J578)</f>
        <v>66</v>
      </c>
      <c r="AI578" s="46" t="str">
        <f t="shared" ref="AI578:AI641" si="172">IF(AND(S578=0,M578&gt;0,L578=0),IF(AH578&gt;=120,"VERY HIGH",IF(AH578&gt;=90,"HIGH",IF(AH578&gt;=60,"MEDIUM",IF(AH578&lt;60,"LOW")))),"-")</f>
        <v>-</v>
      </c>
      <c r="AJ578" s="12"/>
      <c r="AK578" s="41" t="str">
        <f t="shared" ref="AK578:AK641" si="173">IF(AND(W578="X",M578&lt;=$AJ$2),"YES","")</f>
        <v>YES</v>
      </c>
      <c r="AL578" s="38">
        <f t="shared" ref="AL578:AL641" si="174">IF(AND(W578="X",M578&lt;=$AJ$2),S578,"")</f>
        <v>1</v>
      </c>
      <c r="AM578" s="26" t="str">
        <f t="shared" ref="AM578:AM641" si="175">IF(AND(W578="X",M578&gt;$AJ$2),"YES","")</f>
        <v/>
      </c>
      <c r="AN578" s="89" t="str">
        <f t="shared" ref="AN578:AN641" si="176">IF(AND(W578="X",M578&gt;$AJ$2),S578,"")</f>
        <v/>
      </c>
      <c r="AO578" s="35">
        <f t="shared" ref="AO578:AO641" si="177">IF(AND(W578="",M578&gt;0,$AJ$2&gt;M578,L578=""),1,0)</f>
        <v>0</v>
      </c>
      <c r="AP578" s="26" t="str">
        <f t="shared" ref="AP578:AP641" si="178">IF(AND(AK578="YES",W578="X"),"X","")</f>
        <v>X</v>
      </c>
      <c r="AQ578" s="28">
        <f t="shared" si="169"/>
        <v>1</v>
      </c>
      <c r="AR578" s="25" t="str">
        <f t="shared" ref="AR578:AR641" si="179">IF(AND(T578&gt;0,L578=""),H578,"")</f>
        <v/>
      </c>
      <c r="AS578" s="25" t="str">
        <f t="shared" ref="AS578:AS641" si="180">IF(AND(D578&gt;0,H578=0,G578=""),1,"")</f>
        <v/>
      </c>
      <c r="AT578" s="25" t="str">
        <f t="shared" ref="AT578:AT641" si="181">IF(G578="BLOQ",1,"")</f>
        <v/>
      </c>
      <c r="AU578" s="25" t="str">
        <f t="shared" ref="AU578:AU641" si="182">IF(L578="BLOQ",1,"")</f>
        <v/>
      </c>
      <c r="AV578" s="25">
        <f t="shared" ref="AV578:AV641" si="183">MONTH(F578)</f>
        <v>8</v>
      </c>
      <c r="AW578" s="65">
        <f t="shared" si="170"/>
        <v>0</v>
      </c>
      <c r="AX578" s="23"/>
      <c r="AY578" s="24">
        <f t="shared" ref="AY578:AY641" ca="1" si="184">IF(M578=0,"",M578-$AX$2)</f>
        <v>-174</v>
      </c>
      <c r="AZ578" s="66">
        <f t="shared" ref="AZ578:AZ641" ca="1" si="185">IF(AND(W578="",AY578&gt;0,AY578&lt;15),1,0)</f>
        <v>0</v>
      </c>
      <c r="BA578" s="24" t="str">
        <f t="shared" ref="BA578:BA641" ca="1" si="186">IF(AND(W578="",AY578&gt;0,AY578&lt;15),T578,"")</f>
        <v/>
      </c>
      <c r="BB578" s="87" t="str">
        <f t="shared" ref="BB578:BB641" si="187">IF(R578&lt;Q578,"X","")</f>
        <v/>
      </c>
    </row>
    <row r="579" spans="1:54" ht="15" x14ac:dyDescent="0.2">
      <c r="A579" s="7">
        <v>578</v>
      </c>
      <c r="B579" s="162" t="s">
        <v>5236</v>
      </c>
      <c r="C579" s="162" t="s">
        <v>5237</v>
      </c>
      <c r="D579" s="162" t="s">
        <v>5238</v>
      </c>
      <c r="E579" s="162" t="s">
        <v>325</v>
      </c>
      <c r="F579" s="163">
        <v>45881</v>
      </c>
      <c r="G579" s="162" t="s">
        <v>5347</v>
      </c>
      <c r="H579" s="162" t="s">
        <v>5239</v>
      </c>
      <c r="I579" s="162" t="s">
        <v>222</v>
      </c>
      <c r="J579" s="163">
        <v>45877</v>
      </c>
      <c r="K579" s="163" t="s">
        <v>5347</v>
      </c>
      <c r="L579" s="162" t="s">
        <v>5347</v>
      </c>
      <c r="M579" s="163">
        <v>45882</v>
      </c>
      <c r="N579" s="164">
        <v>0</v>
      </c>
      <c r="O579" s="164">
        <v>0</v>
      </c>
      <c r="P579" s="162" t="s">
        <v>5347</v>
      </c>
      <c r="Q579" s="165">
        <v>10</v>
      </c>
      <c r="R579" s="165">
        <v>10</v>
      </c>
      <c r="S579" s="165">
        <v>10</v>
      </c>
      <c r="T579" s="165">
        <v>0</v>
      </c>
      <c r="U579" s="166">
        <v>0</v>
      </c>
      <c r="V579" s="166">
        <v>0</v>
      </c>
      <c r="W579" s="162" t="s">
        <v>19</v>
      </c>
      <c r="X579" s="162" t="s">
        <v>5348</v>
      </c>
      <c r="Y579" s="162" t="s">
        <v>5347</v>
      </c>
      <c r="Z579" s="162" t="s">
        <v>386</v>
      </c>
      <c r="AA579" s="162" t="s">
        <v>5347</v>
      </c>
      <c r="AB579" s="162" t="s">
        <v>5240</v>
      </c>
      <c r="AC579" s="162" t="s">
        <v>5347</v>
      </c>
      <c r="AD579" s="164">
        <v>0</v>
      </c>
      <c r="AE579" s="185">
        <v>0</v>
      </c>
      <c r="AG579" t="s">
        <v>5111</v>
      </c>
      <c r="AH579" s="46">
        <f t="shared" si="171"/>
        <v>5</v>
      </c>
      <c r="AI579" s="46" t="str">
        <f t="shared" si="172"/>
        <v>-</v>
      </c>
      <c r="AJ579" s="12"/>
      <c r="AK579" s="41" t="str">
        <f t="shared" si="173"/>
        <v>YES</v>
      </c>
      <c r="AL579" s="38">
        <f t="shared" si="174"/>
        <v>10</v>
      </c>
      <c r="AM579" s="26" t="str">
        <f t="shared" si="175"/>
        <v/>
      </c>
      <c r="AN579" s="89" t="str">
        <f t="shared" si="176"/>
        <v/>
      </c>
      <c r="AO579" s="35">
        <f t="shared" si="177"/>
        <v>0</v>
      </c>
      <c r="AP579" s="26" t="str">
        <f t="shared" si="178"/>
        <v>X</v>
      </c>
      <c r="AQ579" s="28">
        <f t="shared" ref="AQ579:AQ642" si="188">IF(AP579="X",100%,0%)</f>
        <v>1</v>
      </c>
      <c r="AR579" s="25" t="str">
        <f t="shared" si="179"/>
        <v/>
      </c>
      <c r="AS579" s="25" t="str">
        <f t="shared" si="180"/>
        <v/>
      </c>
      <c r="AT579" s="25" t="str">
        <f t="shared" si="181"/>
        <v/>
      </c>
      <c r="AU579" s="25" t="str">
        <f t="shared" si="182"/>
        <v/>
      </c>
      <c r="AV579" s="25">
        <f t="shared" si="183"/>
        <v>8</v>
      </c>
      <c r="AW579" s="65">
        <f t="shared" ref="AW579:AW642" si="189">IF(AP579="",100%,0%)</f>
        <v>0</v>
      </c>
      <c r="AX579" s="23"/>
      <c r="AY579" s="24">
        <f t="shared" ca="1" si="184"/>
        <v>-253</v>
      </c>
      <c r="AZ579" s="66">
        <f t="shared" ca="1" si="185"/>
        <v>0</v>
      </c>
      <c r="BA579" s="24" t="str">
        <f t="shared" ca="1" si="186"/>
        <v/>
      </c>
      <c r="BB579" s="87" t="str">
        <f t="shared" si="187"/>
        <v/>
      </c>
    </row>
    <row r="580" spans="1:54" ht="15" x14ac:dyDescent="0.2">
      <c r="A580" s="7">
        <v>579</v>
      </c>
      <c r="B580" s="162" t="s">
        <v>4028</v>
      </c>
      <c r="C580" s="162" t="s">
        <v>4029</v>
      </c>
      <c r="D580" s="162" t="s">
        <v>5241</v>
      </c>
      <c r="E580" s="162" t="s">
        <v>325</v>
      </c>
      <c r="F580" s="163">
        <v>45882</v>
      </c>
      <c r="G580" s="162" t="s">
        <v>5347</v>
      </c>
      <c r="H580" s="162" t="s">
        <v>5242</v>
      </c>
      <c r="I580" s="162" t="s">
        <v>15</v>
      </c>
      <c r="J580" s="163">
        <v>45896</v>
      </c>
      <c r="K580" s="163">
        <v>45897</v>
      </c>
      <c r="L580" s="162" t="s">
        <v>5347</v>
      </c>
      <c r="M580" s="163">
        <v>45961</v>
      </c>
      <c r="N580" s="164">
        <v>30</v>
      </c>
      <c r="O580" s="164">
        <v>8</v>
      </c>
      <c r="P580" s="162" t="s">
        <v>16</v>
      </c>
      <c r="Q580" s="165">
        <v>20</v>
      </c>
      <c r="R580" s="165">
        <v>20</v>
      </c>
      <c r="S580" s="165">
        <v>20</v>
      </c>
      <c r="T580" s="165">
        <v>0</v>
      </c>
      <c r="U580" s="166">
        <v>0</v>
      </c>
      <c r="V580" s="166">
        <v>0</v>
      </c>
      <c r="W580" s="162" t="s">
        <v>19</v>
      </c>
      <c r="X580" s="162" t="s">
        <v>5348</v>
      </c>
      <c r="Y580" s="162" t="s">
        <v>5347</v>
      </c>
      <c r="Z580" s="162" t="s">
        <v>619</v>
      </c>
      <c r="AA580" s="162" t="s">
        <v>748</v>
      </c>
      <c r="AB580" s="162" t="s">
        <v>4028</v>
      </c>
      <c r="AC580" s="162" t="s">
        <v>5347</v>
      </c>
      <c r="AD580" s="164">
        <v>0</v>
      </c>
      <c r="AE580" s="185">
        <v>0</v>
      </c>
      <c r="AG580" t="s">
        <v>2999</v>
      </c>
      <c r="AH580" s="46">
        <f t="shared" si="171"/>
        <v>65</v>
      </c>
      <c r="AI580" s="46" t="str">
        <f t="shared" si="172"/>
        <v>-</v>
      </c>
      <c r="AJ580" s="12"/>
      <c r="AK580" s="41" t="str">
        <f t="shared" si="173"/>
        <v>YES</v>
      </c>
      <c r="AL580" s="38">
        <f t="shared" si="174"/>
        <v>20</v>
      </c>
      <c r="AM580" s="26" t="str">
        <f t="shared" si="175"/>
        <v/>
      </c>
      <c r="AN580" s="89" t="str">
        <f t="shared" si="176"/>
        <v/>
      </c>
      <c r="AO580" s="35">
        <f t="shared" si="177"/>
        <v>0</v>
      </c>
      <c r="AP580" s="26" t="str">
        <f t="shared" si="178"/>
        <v>X</v>
      </c>
      <c r="AQ580" s="28">
        <f t="shared" si="188"/>
        <v>1</v>
      </c>
      <c r="AR580" s="25" t="str">
        <f t="shared" si="179"/>
        <v/>
      </c>
      <c r="AS580" s="25" t="str">
        <f t="shared" si="180"/>
        <v/>
      </c>
      <c r="AT580" s="25" t="str">
        <f t="shared" si="181"/>
        <v/>
      </c>
      <c r="AU580" s="25" t="str">
        <f t="shared" si="182"/>
        <v/>
      </c>
      <c r="AV580" s="25">
        <f t="shared" si="183"/>
        <v>8</v>
      </c>
      <c r="AW580" s="65">
        <f t="shared" si="189"/>
        <v>0</v>
      </c>
      <c r="AX580" s="23"/>
      <c r="AY580" s="24">
        <f t="shared" ca="1" si="184"/>
        <v>-174</v>
      </c>
      <c r="AZ580" s="66">
        <f t="shared" ca="1" si="185"/>
        <v>0</v>
      </c>
      <c r="BA580" s="24" t="str">
        <f t="shared" ca="1" si="186"/>
        <v/>
      </c>
      <c r="BB580" s="87" t="str">
        <f t="shared" si="187"/>
        <v/>
      </c>
    </row>
    <row r="581" spans="1:54" ht="15" x14ac:dyDescent="0.2">
      <c r="A581" s="7">
        <v>580</v>
      </c>
      <c r="B581" s="162" t="s">
        <v>4028</v>
      </c>
      <c r="C581" s="162" t="s">
        <v>4029</v>
      </c>
      <c r="D581" s="162" t="s">
        <v>5241</v>
      </c>
      <c r="E581" s="162" t="s">
        <v>326</v>
      </c>
      <c r="F581" s="163">
        <v>45882</v>
      </c>
      <c r="G581" s="162" t="s">
        <v>5347</v>
      </c>
      <c r="H581" s="162" t="s">
        <v>5242</v>
      </c>
      <c r="I581" s="162" t="s">
        <v>17</v>
      </c>
      <c r="J581" s="163">
        <v>45896</v>
      </c>
      <c r="K581" s="163">
        <v>45897</v>
      </c>
      <c r="L581" s="162" t="s">
        <v>5347</v>
      </c>
      <c r="M581" s="163">
        <v>45961</v>
      </c>
      <c r="N581" s="164">
        <v>30</v>
      </c>
      <c r="O581" s="164">
        <v>8</v>
      </c>
      <c r="P581" s="162" t="s">
        <v>16</v>
      </c>
      <c r="Q581" s="165">
        <v>20</v>
      </c>
      <c r="R581" s="165">
        <v>20</v>
      </c>
      <c r="S581" s="165">
        <v>20</v>
      </c>
      <c r="T581" s="165">
        <v>0</v>
      </c>
      <c r="U581" s="166">
        <v>0</v>
      </c>
      <c r="V581" s="166">
        <v>0</v>
      </c>
      <c r="W581" s="162" t="s">
        <v>19</v>
      </c>
      <c r="X581" s="162" t="s">
        <v>5348</v>
      </c>
      <c r="Y581" s="162" t="s">
        <v>5347</v>
      </c>
      <c r="Z581" s="162" t="s">
        <v>619</v>
      </c>
      <c r="AA581" s="162" t="s">
        <v>748</v>
      </c>
      <c r="AB581" s="162" t="s">
        <v>4028</v>
      </c>
      <c r="AC581" s="162" t="s">
        <v>5347</v>
      </c>
      <c r="AD581" s="164">
        <v>0</v>
      </c>
      <c r="AE581" s="185">
        <v>0</v>
      </c>
      <c r="AG581" t="s">
        <v>2999</v>
      </c>
      <c r="AH581" s="46">
        <f t="shared" si="171"/>
        <v>65</v>
      </c>
      <c r="AI581" s="46" t="str">
        <f t="shared" si="172"/>
        <v>-</v>
      </c>
      <c r="AJ581" s="12"/>
      <c r="AK581" s="41" t="str">
        <f t="shared" si="173"/>
        <v>YES</v>
      </c>
      <c r="AL581" s="38">
        <f t="shared" si="174"/>
        <v>20</v>
      </c>
      <c r="AM581" s="26" t="str">
        <f t="shared" si="175"/>
        <v/>
      </c>
      <c r="AN581" s="89" t="str">
        <f t="shared" si="176"/>
        <v/>
      </c>
      <c r="AO581" s="35">
        <f t="shared" si="177"/>
        <v>0</v>
      </c>
      <c r="AP581" s="26" t="str">
        <f t="shared" si="178"/>
        <v>X</v>
      </c>
      <c r="AQ581" s="28">
        <f t="shared" si="188"/>
        <v>1</v>
      </c>
      <c r="AR581" s="25" t="str">
        <f t="shared" si="179"/>
        <v/>
      </c>
      <c r="AS581" s="25" t="str">
        <f t="shared" si="180"/>
        <v/>
      </c>
      <c r="AT581" s="25" t="str">
        <f t="shared" si="181"/>
        <v/>
      </c>
      <c r="AU581" s="25" t="str">
        <f t="shared" si="182"/>
        <v/>
      </c>
      <c r="AV581" s="25">
        <f t="shared" si="183"/>
        <v>8</v>
      </c>
      <c r="AW581" s="65">
        <f t="shared" si="189"/>
        <v>0</v>
      </c>
      <c r="AX581" s="23"/>
      <c r="AY581" s="24">
        <f t="shared" ca="1" si="184"/>
        <v>-174</v>
      </c>
      <c r="AZ581" s="66">
        <f t="shared" ca="1" si="185"/>
        <v>0</v>
      </c>
      <c r="BA581" s="24" t="str">
        <f t="shared" ca="1" si="186"/>
        <v/>
      </c>
      <c r="BB581" s="87" t="str">
        <f t="shared" si="187"/>
        <v/>
      </c>
    </row>
    <row r="582" spans="1:54" ht="15" x14ac:dyDescent="0.2">
      <c r="A582" s="7">
        <v>581</v>
      </c>
      <c r="B582" s="162" t="s">
        <v>4028</v>
      </c>
      <c r="C582" s="162" t="s">
        <v>4029</v>
      </c>
      <c r="D582" s="162" t="s">
        <v>5241</v>
      </c>
      <c r="E582" s="162" t="s">
        <v>329</v>
      </c>
      <c r="F582" s="163">
        <v>45882</v>
      </c>
      <c r="G582" s="162" t="s">
        <v>5347</v>
      </c>
      <c r="H582" s="162" t="s">
        <v>5242</v>
      </c>
      <c r="I582" s="162" t="s">
        <v>18</v>
      </c>
      <c r="J582" s="163">
        <v>45896</v>
      </c>
      <c r="K582" s="163">
        <v>45897</v>
      </c>
      <c r="L582" s="162" t="s">
        <v>5347</v>
      </c>
      <c r="M582" s="163">
        <v>45961</v>
      </c>
      <c r="N582" s="164">
        <v>30</v>
      </c>
      <c r="O582" s="164">
        <v>8</v>
      </c>
      <c r="P582" s="162" t="s">
        <v>16</v>
      </c>
      <c r="Q582" s="165">
        <v>20</v>
      </c>
      <c r="R582" s="165">
        <v>20</v>
      </c>
      <c r="S582" s="165">
        <v>20</v>
      </c>
      <c r="T582" s="165">
        <v>0</v>
      </c>
      <c r="U582" s="166">
        <v>0</v>
      </c>
      <c r="V582" s="166">
        <v>0</v>
      </c>
      <c r="W582" s="162" t="s">
        <v>19</v>
      </c>
      <c r="X582" s="162" t="s">
        <v>5348</v>
      </c>
      <c r="Y582" s="162" t="s">
        <v>5347</v>
      </c>
      <c r="Z582" s="162" t="s">
        <v>619</v>
      </c>
      <c r="AA582" s="162" t="s">
        <v>748</v>
      </c>
      <c r="AB582" s="162" t="s">
        <v>4028</v>
      </c>
      <c r="AC582" s="162" t="s">
        <v>5347</v>
      </c>
      <c r="AD582" s="164">
        <v>0</v>
      </c>
      <c r="AE582" s="185">
        <v>0</v>
      </c>
      <c r="AG582" t="s">
        <v>2999</v>
      </c>
      <c r="AH582" s="46">
        <f t="shared" si="171"/>
        <v>65</v>
      </c>
      <c r="AI582" s="46" t="str">
        <f t="shared" si="172"/>
        <v>-</v>
      </c>
      <c r="AJ582" s="12"/>
      <c r="AK582" s="41" t="str">
        <f t="shared" si="173"/>
        <v>YES</v>
      </c>
      <c r="AL582" s="38">
        <f t="shared" si="174"/>
        <v>20</v>
      </c>
      <c r="AM582" s="26" t="str">
        <f t="shared" si="175"/>
        <v/>
      </c>
      <c r="AN582" s="89" t="str">
        <f t="shared" si="176"/>
        <v/>
      </c>
      <c r="AO582" s="35">
        <f t="shared" si="177"/>
        <v>0</v>
      </c>
      <c r="AP582" s="26" t="str">
        <f t="shared" si="178"/>
        <v>X</v>
      </c>
      <c r="AQ582" s="28">
        <f t="shared" si="188"/>
        <v>1</v>
      </c>
      <c r="AR582" s="25" t="str">
        <f t="shared" si="179"/>
        <v/>
      </c>
      <c r="AS582" s="25" t="str">
        <f t="shared" si="180"/>
        <v/>
      </c>
      <c r="AT582" s="25" t="str">
        <f t="shared" si="181"/>
        <v/>
      </c>
      <c r="AU582" s="25" t="str">
        <f t="shared" si="182"/>
        <v/>
      </c>
      <c r="AV582" s="25">
        <f t="shared" si="183"/>
        <v>8</v>
      </c>
      <c r="AW582" s="65">
        <f t="shared" si="189"/>
        <v>0</v>
      </c>
      <c r="AX582" s="23"/>
      <c r="AY582" s="24">
        <f t="shared" ca="1" si="184"/>
        <v>-174</v>
      </c>
      <c r="AZ582" s="66">
        <f t="shared" ca="1" si="185"/>
        <v>0</v>
      </c>
      <c r="BA582" s="24" t="str">
        <f t="shared" ca="1" si="186"/>
        <v/>
      </c>
      <c r="BB582" s="87" t="str">
        <f t="shared" si="187"/>
        <v/>
      </c>
    </row>
    <row r="583" spans="1:54" ht="15" x14ac:dyDescent="0.2">
      <c r="A583" s="7">
        <v>582</v>
      </c>
      <c r="B583" s="162" t="s">
        <v>5243</v>
      </c>
      <c r="C583" s="162" t="s">
        <v>5244</v>
      </c>
      <c r="D583" s="162" t="s">
        <v>5245</v>
      </c>
      <c r="E583" s="162" t="s">
        <v>325</v>
      </c>
      <c r="F583" s="163">
        <v>45882</v>
      </c>
      <c r="G583" s="162" t="s">
        <v>5347</v>
      </c>
      <c r="H583" s="162" t="s">
        <v>5246</v>
      </c>
      <c r="I583" s="162" t="s">
        <v>15</v>
      </c>
      <c r="J583" s="163">
        <v>45890</v>
      </c>
      <c r="K583" s="163">
        <v>45890</v>
      </c>
      <c r="L583" s="162" t="s">
        <v>5347</v>
      </c>
      <c r="M583" s="163">
        <v>45897</v>
      </c>
      <c r="N583" s="164">
        <v>40</v>
      </c>
      <c r="O583" s="164">
        <v>8</v>
      </c>
      <c r="P583" s="162" t="s">
        <v>16</v>
      </c>
      <c r="Q583" s="165">
        <v>1</v>
      </c>
      <c r="R583" s="165">
        <v>1</v>
      </c>
      <c r="S583" s="165">
        <v>1</v>
      </c>
      <c r="T583" s="165">
        <v>0</v>
      </c>
      <c r="U583" s="166">
        <v>1</v>
      </c>
      <c r="V583" s="166">
        <v>0</v>
      </c>
      <c r="W583" s="162" t="s">
        <v>19</v>
      </c>
      <c r="X583" s="162" t="s">
        <v>5348</v>
      </c>
      <c r="Y583" s="162" t="s">
        <v>5347</v>
      </c>
      <c r="Z583" s="162" t="s">
        <v>5247</v>
      </c>
      <c r="AA583" s="162" t="s">
        <v>5248</v>
      </c>
      <c r="AB583" s="162" t="s">
        <v>5249</v>
      </c>
      <c r="AC583" s="162" t="s">
        <v>5347</v>
      </c>
      <c r="AD583" s="164">
        <v>0</v>
      </c>
      <c r="AE583" s="185">
        <v>0</v>
      </c>
      <c r="AG583" t="s">
        <v>4839</v>
      </c>
      <c r="AH583" s="46">
        <f t="shared" si="171"/>
        <v>7</v>
      </c>
      <c r="AI583" s="46" t="str">
        <f t="shared" si="172"/>
        <v>-</v>
      </c>
      <c r="AJ583" s="12"/>
      <c r="AK583" s="41" t="str">
        <f t="shared" si="173"/>
        <v>YES</v>
      </c>
      <c r="AL583" s="38">
        <f t="shared" si="174"/>
        <v>1</v>
      </c>
      <c r="AM583" s="26" t="str">
        <f t="shared" si="175"/>
        <v/>
      </c>
      <c r="AN583" s="89" t="str">
        <f t="shared" si="176"/>
        <v/>
      </c>
      <c r="AO583" s="35">
        <f t="shared" si="177"/>
        <v>0</v>
      </c>
      <c r="AP583" s="26" t="str">
        <f t="shared" si="178"/>
        <v>X</v>
      </c>
      <c r="AQ583" s="28">
        <f t="shared" si="188"/>
        <v>1</v>
      </c>
      <c r="AR583" s="25" t="str">
        <f t="shared" si="179"/>
        <v/>
      </c>
      <c r="AS583" s="25" t="str">
        <f t="shared" si="180"/>
        <v/>
      </c>
      <c r="AT583" s="25" t="str">
        <f t="shared" si="181"/>
        <v/>
      </c>
      <c r="AU583" s="25" t="str">
        <f t="shared" si="182"/>
        <v/>
      </c>
      <c r="AV583" s="25">
        <f t="shared" si="183"/>
        <v>8</v>
      </c>
      <c r="AW583" s="65">
        <f t="shared" si="189"/>
        <v>0</v>
      </c>
      <c r="AX583" s="23"/>
      <c r="AY583" s="24">
        <f t="shared" ca="1" si="184"/>
        <v>-238</v>
      </c>
      <c r="AZ583" s="66">
        <f t="shared" ca="1" si="185"/>
        <v>0</v>
      </c>
      <c r="BA583" s="24" t="str">
        <f t="shared" ca="1" si="186"/>
        <v/>
      </c>
      <c r="BB583" s="87" t="str">
        <f t="shared" si="187"/>
        <v/>
      </c>
    </row>
    <row r="584" spans="1:54" ht="15" x14ac:dyDescent="0.2">
      <c r="A584" s="7">
        <v>583</v>
      </c>
      <c r="B584" s="162" t="s">
        <v>4028</v>
      </c>
      <c r="C584" s="162" t="s">
        <v>4029</v>
      </c>
      <c r="D584" s="162" t="s">
        <v>5250</v>
      </c>
      <c r="E584" s="162" t="s">
        <v>325</v>
      </c>
      <c r="F584" s="163">
        <v>45883</v>
      </c>
      <c r="G584" s="162" t="s">
        <v>5347</v>
      </c>
      <c r="H584" s="162" t="s">
        <v>5251</v>
      </c>
      <c r="I584" s="162" t="s">
        <v>15</v>
      </c>
      <c r="J584" s="163">
        <v>45896</v>
      </c>
      <c r="K584" s="163">
        <v>45897</v>
      </c>
      <c r="L584" s="162" t="s">
        <v>5347</v>
      </c>
      <c r="M584" s="163">
        <v>45961</v>
      </c>
      <c r="N584" s="164">
        <v>30</v>
      </c>
      <c r="O584" s="164">
        <v>8</v>
      </c>
      <c r="P584" s="162" t="s">
        <v>16</v>
      </c>
      <c r="Q584" s="165">
        <v>2</v>
      </c>
      <c r="R584" s="165">
        <v>2</v>
      </c>
      <c r="S584" s="165">
        <v>2</v>
      </c>
      <c r="T584" s="165">
        <v>0</v>
      </c>
      <c r="U584" s="166">
        <v>0</v>
      </c>
      <c r="V584" s="166">
        <v>0</v>
      </c>
      <c r="W584" s="162" t="s">
        <v>19</v>
      </c>
      <c r="X584" s="162" t="s">
        <v>5348</v>
      </c>
      <c r="Y584" s="162" t="s">
        <v>5347</v>
      </c>
      <c r="Z584" s="162" t="s">
        <v>619</v>
      </c>
      <c r="AA584" s="162" t="s">
        <v>748</v>
      </c>
      <c r="AB584" s="162" t="s">
        <v>4028</v>
      </c>
      <c r="AC584" s="162" t="s">
        <v>5347</v>
      </c>
      <c r="AD584" s="164">
        <v>0</v>
      </c>
      <c r="AE584" s="185">
        <v>0</v>
      </c>
      <c r="AG584" t="s">
        <v>2999</v>
      </c>
      <c r="AH584" s="46">
        <f t="shared" si="171"/>
        <v>65</v>
      </c>
      <c r="AI584" s="46" t="str">
        <f t="shared" si="172"/>
        <v>-</v>
      </c>
      <c r="AJ584" s="12"/>
      <c r="AK584" s="41" t="str">
        <f t="shared" si="173"/>
        <v>YES</v>
      </c>
      <c r="AL584" s="38">
        <f t="shared" si="174"/>
        <v>2</v>
      </c>
      <c r="AM584" s="26" t="str">
        <f t="shared" si="175"/>
        <v/>
      </c>
      <c r="AN584" s="89" t="str">
        <f t="shared" si="176"/>
        <v/>
      </c>
      <c r="AO584" s="35">
        <f t="shared" si="177"/>
        <v>0</v>
      </c>
      <c r="AP584" s="26" t="str">
        <f t="shared" si="178"/>
        <v>X</v>
      </c>
      <c r="AQ584" s="28">
        <f t="shared" si="188"/>
        <v>1</v>
      </c>
      <c r="AR584" s="25" t="str">
        <f t="shared" si="179"/>
        <v/>
      </c>
      <c r="AS584" s="25" t="str">
        <f t="shared" si="180"/>
        <v/>
      </c>
      <c r="AT584" s="25" t="str">
        <f t="shared" si="181"/>
        <v/>
      </c>
      <c r="AU584" s="25" t="str">
        <f t="shared" si="182"/>
        <v/>
      </c>
      <c r="AV584" s="25">
        <f t="shared" si="183"/>
        <v>8</v>
      </c>
      <c r="AW584" s="65">
        <f t="shared" si="189"/>
        <v>0</v>
      </c>
      <c r="AX584" s="23"/>
      <c r="AY584" s="24">
        <f t="shared" ca="1" si="184"/>
        <v>-174</v>
      </c>
      <c r="AZ584" s="66">
        <f t="shared" ca="1" si="185"/>
        <v>0</v>
      </c>
      <c r="BA584" s="24" t="str">
        <f t="shared" ca="1" si="186"/>
        <v/>
      </c>
      <c r="BB584" s="87" t="str">
        <f t="shared" si="187"/>
        <v/>
      </c>
    </row>
    <row r="585" spans="1:54" ht="15" x14ac:dyDescent="0.2">
      <c r="A585" s="7">
        <v>584</v>
      </c>
      <c r="B585" s="162" t="s">
        <v>4028</v>
      </c>
      <c r="C585" s="162" t="s">
        <v>4029</v>
      </c>
      <c r="D585" s="162" t="s">
        <v>5250</v>
      </c>
      <c r="E585" s="162" t="s">
        <v>326</v>
      </c>
      <c r="F585" s="163">
        <v>45883</v>
      </c>
      <c r="G585" s="162" t="s">
        <v>5347</v>
      </c>
      <c r="H585" s="162" t="s">
        <v>5251</v>
      </c>
      <c r="I585" s="162" t="s">
        <v>17</v>
      </c>
      <c r="J585" s="163">
        <v>45896</v>
      </c>
      <c r="K585" s="163">
        <v>45897</v>
      </c>
      <c r="L585" s="162" t="s">
        <v>5347</v>
      </c>
      <c r="M585" s="163">
        <v>45961</v>
      </c>
      <c r="N585" s="164">
        <v>30</v>
      </c>
      <c r="O585" s="164">
        <v>8</v>
      </c>
      <c r="P585" s="162" t="s">
        <v>16</v>
      </c>
      <c r="Q585" s="165">
        <v>2</v>
      </c>
      <c r="R585" s="165">
        <v>2</v>
      </c>
      <c r="S585" s="165">
        <v>2</v>
      </c>
      <c r="T585" s="165">
        <v>0</v>
      </c>
      <c r="U585" s="166">
        <v>0</v>
      </c>
      <c r="V585" s="166">
        <v>0</v>
      </c>
      <c r="W585" s="162" t="s">
        <v>19</v>
      </c>
      <c r="X585" s="162" t="s">
        <v>5348</v>
      </c>
      <c r="Y585" s="162" t="s">
        <v>5347</v>
      </c>
      <c r="Z585" s="162" t="s">
        <v>619</v>
      </c>
      <c r="AA585" s="162" t="s">
        <v>748</v>
      </c>
      <c r="AB585" s="162" t="s">
        <v>4028</v>
      </c>
      <c r="AC585" s="162" t="s">
        <v>5347</v>
      </c>
      <c r="AD585" s="164">
        <v>0</v>
      </c>
      <c r="AE585" s="185">
        <v>0</v>
      </c>
      <c r="AG585" t="s">
        <v>2999</v>
      </c>
      <c r="AH585" s="46">
        <f t="shared" si="171"/>
        <v>65</v>
      </c>
      <c r="AI585" s="46" t="str">
        <f t="shared" si="172"/>
        <v>-</v>
      </c>
      <c r="AJ585" s="12"/>
      <c r="AK585" s="41" t="str">
        <f t="shared" si="173"/>
        <v>YES</v>
      </c>
      <c r="AL585" s="38">
        <f t="shared" si="174"/>
        <v>2</v>
      </c>
      <c r="AM585" s="26" t="str">
        <f t="shared" si="175"/>
        <v/>
      </c>
      <c r="AN585" s="89" t="str">
        <f t="shared" si="176"/>
        <v/>
      </c>
      <c r="AO585" s="35">
        <f t="shared" si="177"/>
        <v>0</v>
      </c>
      <c r="AP585" s="26" t="str">
        <f t="shared" si="178"/>
        <v>X</v>
      </c>
      <c r="AQ585" s="28">
        <f t="shared" si="188"/>
        <v>1</v>
      </c>
      <c r="AR585" s="25" t="str">
        <f t="shared" si="179"/>
        <v/>
      </c>
      <c r="AS585" s="25" t="str">
        <f t="shared" si="180"/>
        <v/>
      </c>
      <c r="AT585" s="25" t="str">
        <f t="shared" si="181"/>
        <v/>
      </c>
      <c r="AU585" s="25" t="str">
        <f t="shared" si="182"/>
        <v/>
      </c>
      <c r="AV585" s="25">
        <f t="shared" si="183"/>
        <v>8</v>
      </c>
      <c r="AW585" s="65">
        <f t="shared" si="189"/>
        <v>0</v>
      </c>
      <c r="AX585" s="23"/>
      <c r="AY585" s="24">
        <f t="shared" ca="1" si="184"/>
        <v>-174</v>
      </c>
      <c r="AZ585" s="66">
        <f t="shared" ca="1" si="185"/>
        <v>0</v>
      </c>
      <c r="BA585" s="24" t="str">
        <f t="shared" ca="1" si="186"/>
        <v/>
      </c>
      <c r="BB585" s="87" t="str">
        <f t="shared" si="187"/>
        <v/>
      </c>
    </row>
    <row r="586" spans="1:54" ht="15" x14ac:dyDescent="0.2">
      <c r="A586" s="7">
        <v>585</v>
      </c>
      <c r="B586" s="162" t="s">
        <v>3225</v>
      </c>
      <c r="C586" s="162" t="s">
        <v>3226</v>
      </c>
      <c r="D586" s="162" t="s">
        <v>5252</v>
      </c>
      <c r="E586" s="162" t="s">
        <v>325</v>
      </c>
      <c r="F586" s="163">
        <v>45890</v>
      </c>
      <c r="G586" s="162" t="s">
        <v>5347</v>
      </c>
      <c r="H586" s="162" t="s">
        <v>5264</v>
      </c>
      <c r="I586" s="162" t="s">
        <v>15</v>
      </c>
      <c r="J586" s="163">
        <v>45902</v>
      </c>
      <c r="K586" s="163">
        <v>45905</v>
      </c>
      <c r="L586" s="162" t="s">
        <v>5347</v>
      </c>
      <c r="M586" s="163">
        <v>45943</v>
      </c>
      <c r="N586" s="164">
        <v>30</v>
      </c>
      <c r="O586" s="164">
        <v>8</v>
      </c>
      <c r="P586" s="162" t="s">
        <v>16</v>
      </c>
      <c r="Q586" s="165">
        <v>6</v>
      </c>
      <c r="R586" s="165">
        <v>6</v>
      </c>
      <c r="S586" s="165">
        <v>6</v>
      </c>
      <c r="T586" s="165">
        <v>0</v>
      </c>
      <c r="U586" s="166">
        <v>0</v>
      </c>
      <c r="V586" s="166">
        <v>0</v>
      </c>
      <c r="W586" s="162" t="s">
        <v>19</v>
      </c>
      <c r="X586" s="162" t="s">
        <v>5348</v>
      </c>
      <c r="Y586" s="162" t="s">
        <v>5347</v>
      </c>
      <c r="Z586" s="162" t="s">
        <v>3993</v>
      </c>
      <c r="AA586" s="162" t="s">
        <v>748</v>
      </c>
      <c r="AB586" s="162" t="s">
        <v>3225</v>
      </c>
      <c r="AC586" s="162" t="s">
        <v>5347</v>
      </c>
      <c r="AD586" s="164">
        <v>0</v>
      </c>
      <c r="AE586" s="185">
        <v>0</v>
      </c>
      <c r="AG586" t="s">
        <v>814</v>
      </c>
      <c r="AH586" s="46">
        <f t="shared" si="171"/>
        <v>41</v>
      </c>
      <c r="AI586" s="46" t="str">
        <f t="shared" si="172"/>
        <v>-</v>
      </c>
      <c r="AJ586" s="12"/>
      <c r="AK586" s="41" t="str">
        <f t="shared" si="173"/>
        <v>YES</v>
      </c>
      <c r="AL586" s="38">
        <f t="shared" si="174"/>
        <v>6</v>
      </c>
      <c r="AM586" s="26" t="str">
        <f t="shared" si="175"/>
        <v/>
      </c>
      <c r="AN586" s="89" t="str">
        <f t="shared" si="176"/>
        <v/>
      </c>
      <c r="AO586" s="35">
        <f t="shared" si="177"/>
        <v>0</v>
      </c>
      <c r="AP586" s="26" t="str">
        <f t="shared" si="178"/>
        <v>X</v>
      </c>
      <c r="AQ586" s="28">
        <f t="shared" si="188"/>
        <v>1</v>
      </c>
      <c r="AR586" s="25" t="str">
        <f t="shared" si="179"/>
        <v/>
      </c>
      <c r="AS586" s="25" t="str">
        <f t="shared" si="180"/>
        <v/>
      </c>
      <c r="AT586" s="25" t="str">
        <f t="shared" si="181"/>
        <v/>
      </c>
      <c r="AU586" s="25" t="str">
        <f t="shared" si="182"/>
        <v/>
      </c>
      <c r="AV586" s="25">
        <f t="shared" si="183"/>
        <v>8</v>
      </c>
      <c r="AW586" s="65">
        <f t="shared" si="189"/>
        <v>0</v>
      </c>
      <c r="AX586" s="23"/>
      <c r="AY586" s="24">
        <f t="shared" ca="1" si="184"/>
        <v>-192</v>
      </c>
      <c r="AZ586" s="66">
        <f t="shared" ca="1" si="185"/>
        <v>0</v>
      </c>
      <c r="BA586" s="24" t="str">
        <f t="shared" ca="1" si="186"/>
        <v/>
      </c>
      <c r="BB586" s="87" t="str">
        <f t="shared" si="187"/>
        <v/>
      </c>
    </row>
    <row r="587" spans="1:54" ht="15" x14ac:dyDescent="0.2">
      <c r="A587" s="7">
        <v>586</v>
      </c>
      <c r="B587" s="162" t="s">
        <v>3225</v>
      </c>
      <c r="C587" s="162" t="s">
        <v>3226</v>
      </c>
      <c r="D587" s="162" t="s">
        <v>5253</v>
      </c>
      <c r="E587" s="162" t="s">
        <v>325</v>
      </c>
      <c r="F587" s="163">
        <v>45894</v>
      </c>
      <c r="G587" s="162" t="s">
        <v>5347</v>
      </c>
      <c r="H587" s="162" t="s">
        <v>5265</v>
      </c>
      <c r="I587" s="162" t="s">
        <v>15</v>
      </c>
      <c r="J587" s="163">
        <v>45902</v>
      </c>
      <c r="K587" s="163">
        <v>45905</v>
      </c>
      <c r="L587" s="162" t="s">
        <v>5347</v>
      </c>
      <c r="M587" s="163">
        <v>45961</v>
      </c>
      <c r="N587" s="164">
        <v>30</v>
      </c>
      <c r="O587" s="164">
        <v>8</v>
      </c>
      <c r="P587" s="162" t="s">
        <v>16</v>
      </c>
      <c r="Q587" s="165">
        <v>1</v>
      </c>
      <c r="R587" s="165">
        <v>1</v>
      </c>
      <c r="S587" s="165">
        <v>1</v>
      </c>
      <c r="T587" s="165">
        <v>0</v>
      </c>
      <c r="U587" s="166">
        <v>0</v>
      </c>
      <c r="V587" s="166">
        <v>0</v>
      </c>
      <c r="W587" s="162" t="s">
        <v>19</v>
      </c>
      <c r="X587" s="162" t="s">
        <v>5348</v>
      </c>
      <c r="Y587" s="162" t="s">
        <v>5347</v>
      </c>
      <c r="Z587" s="162" t="s">
        <v>3993</v>
      </c>
      <c r="AA587" s="162" t="s">
        <v>748</v>
      </c>
      <c r="AB587" s="162" t="s">
        <v>3225</v>
      </c>
      <c r="AC587" s="162" t="s">
        <v>5347</v>
      </c>
      <c r="AD587" s="164">
        <v>0</v>
      </c>
      <c r="AE587" s="185">
        <v>0</v>
      </c>
      <c r="AG587" t="s">
        <v>3555</v>
      </c>
      <c r="AH587" s="46">
        <f t="shared" si="171"/>
        <v>59</v>
      </c>
      <c r="AI587" s="46" t="str">
        <f t="shared" si="172"/>
        <v>-</v>
      </c>
      <c r="AJ587" s="12"/>
      <c r="AK587" s="41" t="str">
        <f t="shared" si="173"/>
        <v>YES</v>
      </c>
      <c r="AL587" s="38">
        <f t="shared" si="174"/>
        <v>1</v>
      </c>
      <c r="AM587" s="26" t="str">
        <f t="shared" si="175"/>
        <v/>
      </c>
      <c r="AN587" s="89" t="str">
        <f t="shared" si="176"/>
        <v/>
      </c>
      <c r="AO587" s="35">
        <f t="shared" si="177"/>
        <v>0</v>
      </c>
      <c r="AP587" s="26" t="str">
        <f t="shared" si="178"/>
        <v>X</v>
      </c>
      <c r="AQ587" s="28">
        <f t="shared" si="188"/>
        <v>1</v>
      </c>
      <c r="AR587" s="25" t="str">
        <f t="shared" si="179"/>
        <v/>
      </c>
      <c r="AS587" s="25" t="str">
        <f t="shared" si="180"/>
        <v/>
      </c>
      <c r="AT587" s="25" t="str">
        <f t="shared" si="181"/>
        <v/>
      </c>
      <c r="AU587" s="25" t="str">
        <f t="shared" si="182"/>
        <v/>
      </c>
      <c r="AV587" s="25">
        <f t="shared" si="183"/>
        <v>8</v>
      </c>
      <c r="AW587" s="65">
        <f t="shared" si="189"/>
        <v>0</v>
      </c>
      <c r="AX587" s="23"/>
      <c r="AY587" s="24">
        <f t="shared" ca="1" si="184"/>
        <v>-174</v>
      </c>
      <c r="AZ587" s="66">
        <f t="shared" ca="1" si="185"/>
        <v>0</v>
      </c>
      <c r="BA587" s="24" t="str">
        <f t="shared" ca="1" si="186"/>
        <v/>
      </c>
      <c r="BB587" s="87" t="str">
        <f t="shared" si="187"/>
        <v/>
      </c>
    </row>
    <row r="588" spans="1:54" ht="15" x14ac:dyDescent="0.2">
      <c r="A588" s="7">
        <v>587</v>
      </c>
      <c r="B588" s="162" t="s">
        <v>5266</v>
      </c>
      <c r="C588" s="162" t="s">
        <v>5267</v>
      </c>
      <c r="D588" s="162" t="s">
        <v>5268</v>
      </c>
      <c r="E588" s="162" t="s">
        <v>325</v>
      </c>
      <c r="F588" s="163">
        <v>45902</v>
      </c>
      <c r="G588" s="162" t="s">
        <v>5347</v>
      </c>
      <c r="H588" s="162" t="s">
        <v>5269</v>
      </c>
      <c r="I588" s="162" t="s">
        <v>57</v>
      </c>
      <c r="J588" s="163">
        <v>45902</v>
      </c>
      <c r="K588" s="163" t="s">
        <v>5347</v>
      </c>
      <c r="L588" s="162" t="s">
        <v>5347</v>
      </c>
      <c r="M588" s="163">
        <v>45903</v>
      </c>
      <c r="N588" s="164">
        <v>0</v>
      </c>
      <c r="O588" s="164">
        <v>0</v>
      </c>
      <c r="P588" s="162" t="s">
        <v>5347</v>
      </c>
      <c r="Q588" s="165">
        <v>1</v>
      </c>
      <c r="R588" s="165">
        <v>1</v>
      </c>
      <c r="S588" s="165">
        <v>1</v>
      </c>
      <c r="T588" s="165">
        <v>0</v>
      </c>
      <c r="U588" s="166">
        <v>0</v>
      </c>
      <c r="V588" s="166">
        <v>0</v>
      </c>
      <c r="W588" s="162" t="s">
        <v>19</v>
      </c>
      <c r="X588" s="162" t="s">
        <v>5348</v>
      </c>
      <c r="Y588" s="162" t="s">
        <v>5347</v>
      </c>
      <c r="Z588" s="162" t="s">
        <v>386</v>
      </c>
      <c r="AA588" s="162" t="s">
        <v>5347</v>
      </c>
      <c r="AB588" s="162" t="s">
        <v>5270</v>
      </c>
      <c r="AC588" s="162" t="s">
        <v>5347</v>
      </c>
      <c r="AD588" s="164">
        <v>0</v>
      </c>
      <c r="AE588" s="185">
        <v>0</v>
      </c>
      <c r="AG588" t="s">
        <v>814</v>
      </c>
      <c r="AH588" s="46">
        <f t="shared" si="171"/>
        <v>1</v>
      </c>
      <c r="AI588" s="46" t="str">
        <f t="shared" si="172"/>
        <v>-</v>
      </c>
      <c r="AJ588" s="12"/>
      <c r="AK588" s="41" t="str">
        <f t="shared" si="173"/>
        <v>YES</v>
      </c>
      <c r="AL588" s="38">
        <f t="shared" si="174"/>
        <v>1</v>
      </c>
      <c r="AM588" s="26" t="str">
        <f t="shared" si="175"/>
        <v/>
      </c>
      <c r="AN588" s="89" t="str">
        <f t="shared" si="176"/>
        <v/>
      </c>
      <c r="AO588" s="35">
        <f t="shared" si="177"/>
        <v>0</v>
      </c>
      <c r="AP588" s="26" t="str">
        <f t="shared" si="178"/>
        <v>X</v>
      </c>
      <c r="AQ588" s="28">
        <f t="shared" si="188"/>
        <v>1</v>
      </c>
      <c r="AR588" s="25" t="str">
        <f t="shared" si="179"/>
        <v/>
      </c>
      <c r="AS588" s="25" t="str">
        <f t="shared" si="180"/>
        <v/>
      </c>
      <c r="AT588" s="25" t="str">
        <f t="shared" si="181"/>
        <v/>
      </c>
      <c r="AU588" s="25" t="str">
        <f t="shared" si="182"/>
        <v/>
      </c>
      <c r="AV588" s="25">
        <f t="shared" si="183"/>
        <v>9</v>
      </c>
      <c r="AW588" s="65">
        <f t="shared" si="189"/>
        <v>0</v>
      </c>
      <c r="AX588" s="23"/>
      <c r="AY588" s="24">
        <f t="shared" ca="1" si="184"/>
        <v>-232</v>
      </c>
      <c r="AZ588" s="66">
        <f t="shared" ca="1" si="185"/>
        <v>0</v>
      </c>
      <c r="BA588" s="24" t="str">
        <f t="shared" ca="1" si="186"/>
        <v/>
      </c>
      <c r="BB588" s="87" t="str">
        <f t="shared" si="187"/>
        <v/>
      </c>
    </row>
    <row r="589" spans="1:54" ht="15" x14ac:dyDescent="0.2">
      <c r="A589" s="7">
        <v>588</v>
      </c>
      <c r="B589" s="162" t="s">
        <v>3225</v>
      </c>
      <c r="C589" s="162" t="s">
        <v>3226</v>
      </c>
      <c r="D589" s="162" t="s">
        <v>5282</v>
      </c>
      <c r="E589" s="162" t="s">
        <v>325</v>
      </c>
      <c r="F589" s="163">
        <v>45903</v>
      </c>
      <c r="G589" s="162" t="s">
        <v>5347</v>
      </c>
      <c r="H589" s="162" t="s">
        <v>5292</v>
      </c>
      <c r="I589" s="162" t="s">
        <v>15</v>
      </c>
      <c r="J589" s="163">
        <v>45912</v>
      </c>
      <c r="K589" s="163">
        <v>45917</v>
      </c>
      <c r="L589" s="162" t="s">
        <v>5347</v>
      </c>
      <c r="M589" s="163">
        <v>45989</v>
      </c>
      <c r="N589" s="164">
        <v>30</v>
      </c>
      <c r="O589" s="164">
        <v>8</v>
      </c>
      <c r="P589" s="162" t="s">
        <v>16</v>
      </c>
      <c r="Q589" s="165">
        <v>1</v>
      </c>
      <c r="R589" s="165">
        <v>1</v>
      </c>
      <c r="S589" s="165">
        <v>1</v>
      </c>
      <c r="T589" s="165">
        <v>0</v>
      </c>
      <c r="U589" s="166">
        <v>0</v>
      </c>
      <c r="V589" s="166">
        <v>0</v>
      </c>
      <c r="W589" s="162" t="s">
        <v>19</v>
      </c>
      <c r="X589" s="162" t="s">
        <v>5348</v>
      </c>
      <c r="Y589" s="162" t="s">
        <v>5347</v>
      </c>
      <c r="Z589" s="162" t="s">
        <v>3779</v>
      </c>
      <c r="AA589" s="162" t="s">
        <v>748</v>
      </c>
      <c r="AB589" s="162" t="s">
        <v>3225</v>
      </c>
      <c r="AC589" s="162" t="s">
        <v>5347</v>
      </c>
      <c r="AD589" s="164">
        <v>0</v>
      </c>
      <c r="AE589" s="185">
        <v>0</v>
      </c>
      <c r="AG589" t="s">
        <v>3555</v>
      </c>
      <c r="AH589" s="46">
        <f t="shared" si="171"/>
        <v>77</v>
      </c>
      <c r="AI589" s="46" t="str">
        <f t="shared" si="172"/>
        <v>-</v>
      </c>
      <c r="AJ589" s="12"/>
      <c r="AK589" s="41" t="str">
        <f t="shared" si="173"/>
        <v>YES</v>
      </c>
      <c r="AL589" s="38">
        <f t="shared" si="174"/>
        <v>1</v>
      </c>
      <c r="AM589" s="26" t="str">
        <f t="shared" si="175"/>
        <v/>
      </c>
      <c r="AN589" s="89" t="str">
        <f t="shared" si="176"/>
        <v/>
      </c>
      <c r="AO589" s="35">
        <f t="shared" si="177"/>
        <v>0</v>
      </c>
      <c r="AP589" s="26" t="str">
        <f t="shared" si="178"/>
        <v>X</v>
      </c>
      <c r="AQ589" s="28">
        <f t="shared" si="188"/>
        <v>1</v>
      </c>
      <c r="AR589" s="25" t="str">
        <f t="shared" si="179"/>
        <v/>
      </c>
      <c r="AS589" s="25" t="str">
        <f t="shared" si="180"/>
        <v/>
      </c>
      <c r="AT589" s="25" t="str">
        <f t="shared" si="181"/>
        <v/>
      </c>
      <c r="AU589" s="25" t="str">
        <f t="shared" si="182"/>
        <v/>
      </c>
      <c r="AV589" s="25">
        <f t="shared" si="183"/>
        <v>9</v>
      </c>
      <c r="AW589" s="65">
        <f t="shared" si="189"/>
        <v>0</v>
      </c>
      <c r="AX589" s="23"/>
      <c r="AY589" s="24">
        <f t="shared" ca="1" si="184"/>
        <v>-146</v>
      </c>
      <c r="AZ589" s="66">
        <f t="shared" ca="1" si="185"/>
        <v>0</v>
      </c>
      <c r="BA589" s="24" t="str">
        <f t="shared" ca="1" si="186"/>
        <v/>
      </c>
      <c r="BB589" s="87" t="str">
        <f t="shared" si="187"/>
        <v/>
      </c>
    </row>
    <row r="590" spans="1:54" ht="15" x14ac:dyDescent="0.2">
      <c r="A590" s="7">
        <v>589</v>
      </c>
      <c r="B590" s="162" t="s">
        <v>3225</v>
      </c>
      <c r="C590" s="162" t="s">
        <v>3226</v>
      </c>
      <c r="D590" s="162" t="s">
        <v>5283</v>
      </c>
      <c r="E590" s="162" t="s">
        <v>325</v>
      </c>
      <c r="F590" s="163">
        <v>45903</v>
      </c>
      <c r="G590" s="162" t="s">
        <v>5347</v>
      </c>
      <c r="H590" s="162" t="s">
        <v>5293</v>
      </c>
      <c r="I590" s="162" t="s">
        <v>15</v>
      </c>
      <c r="J590" s="163">
        <v>45912</v>
      </c>
      <c r="K590" s="163">
        <v>45917</v>
      </c>
      <c r="L590" s="162" t="s">
        <v>5347</v>
      </c>
      <c r="M590" s="163">
        <v>46024</v>
      </c>
      <c r="N590" s="164">
        <v>30</v>
      </c>
      <c r="O590" s="164">
        <v>8</v>
      </c>
      <c r="P590" s="162" t="s">
        <v>16</v>
      </c>
      <c r="Q590" s="165">
        <v>1</v>
      </c>
      <c r="R590" s="165">
        <v>1</v>
      </c>
      <c r="S590" s="165">
        <v>1</v>
      </c>
      <c r="T590" s="165">
        <v>0</v>
      </c>
      <c r="U590" s="166">
        <v>0</v>
      </c>
      <c r="V590" s="166">
        <v>0</v>
      </c>
      <c r="W590" s="162" t="s">
        <v>19</v>
      </c>
      <c r="X590" s="162" t="s">
        <v>5348</v>
      </c>
      <c r="Y590" s="162" t="s">
        <v>5347</v>
      </c>
      <c r="Z590" s="162" t="s">
        <v>3779</v>
      </c>
      <c r="AA590" s="162" t="s">
        <v>748</v>
      </c>
      <c r="AB590" s="162" t="s">
        <v>3225</v>
      </c>
      <c r="AC590" s="162" t="s">
        <v>5347</v>
      </c>
      <c r="AD590" s="164">
        <v>0</v>
      </c>
      <c r="AE590" s="185">
        <v>0</v>
      </c>
      <c r="AG590" t="s">
        <v>3555</v>
      </c>
      <c r="AH590" s="46">
        <f t="shared" si="171"/>
        <v>112</v>
      </c>
      <c r="AI590" s="46" t="str">
        <f t="shared" si="172"/>
        <v>-</v>
      </c>
      <c r="AJ590" s="12"/>
      <c r="AK590" s="41" t="str">
        <f t="shared" si="173"/>
        <v>YES</v>
      </c>
      <c r="AL590" s="38">
        <f t="shared" si="174"/>
        <v>1</v>
      </c>
      <c r="AM590" s="26" t="str">
        <f t="shared" si="175"/>
        <v/>
      </c>
      <c r="AN590" s="89" t="str">
        <f t="shared" si="176"/>
        <v/>
      </c>
      <c r="AO590" s="35">
        <f t="shared" si="177"/>
        <v>0</v>
      </c>
      <c r="AP590" s="26" t="str">
        <f t="shared" si="178"/>
        <v>X</v>
      </c>
      <c r="AQ590" s="28">
        <f t="shared" si="188"/>
        <v>1</v>
      </c>
      <c r="AR590" s="25" t="str">
        <f t="shared" si="179"/>
        <v/>
      </c>
      <c r="AS590" s="25" t="str">
        <f t="shared" si="180"/>
        <v/>
      </c>
      <c r="AT590" s="25" t="str">
        <f t="shared" si="181"/>
        <v/>
      </c>
      <c r="AU590" s="25" t="str">
        <f t="shared" si="182"/>
        <v/>
      </c>
      <c r="AV590" s="25">
        <f t="shared" si="183"/>
        <v>9</v>
      </c>
      <c r="AW590" s="65">
        <f t="shared" si="189"/>
        <v>0</v>
      </c>
      <c r="AX590" s="23"/>
      <c r="AY590" s="24">
        <f t="shared" ca="1" si="184"/>
        <v>-111</v>
      </c>
      <c r="AZ590" s="66">
        <f t="shared" ca="1" si="185"/>
        <v>0</v>
      </c>
      <c r="BA590" s="24" t="str">
        <f t="shared" ca="1" si="186"/>
        <v/>
      </c>
      <c r="BB590" s="87" t="str">
        <f t="shared" si="187"/>
        <v/>
      </c>
    </row>
    <row r="591" spans="1:54" ht="15" x14ac:dyDescent="0.2">
      <c r="A591" s="7">
        <v>590</v>
      </c>
      <c r="B591" s="162" t="s">
        <v>5271</v>
      </c>
      <c r="C591" s="162" t="s">
        <v>5272</v>
      </c>
      <c r="D591" s="162" t="s">
        <v>5273</v>
      </c>
      <c r="E591" s="162" t="s">
        <v>325</v>
      </c>
      <c r="F591" s="163">
        <v>45903</v>
      </c>
      <c r="G591" s="162" t="s">
        <v>5347</v>
      </c>
      <c r="H591" s="162" t="s">
        <v>5269</v>
      </c>
      <c r="I591" s="162" t="s">
        <v>3723</v>
      </c>
      <c r="J591" s="163">
        <v>45902</v>
      </c>
      <c r="K591" s="163" t="s">
        <v>5347</v>
      </c>
      <c r="L591" s="162" t="s">
        <v>5347</v>
      </c>
      <c r="M591" s="163">
        <v>45904</v>
      </c>
      <c r="N591" s="164">
        <v>0</v>
      </c>
      <c r="O591" s="164">
        <v>0</v>
      </c>
      <c r="P591" s="162" t="s">
        <v>5347</v>
      </c>
      <c r="Q591" s="165">
        <v>2</v>
      </c>
      <c r="R591" s="165">
        <v>2</v>
      </c>
      <c r="S591" s="165">
        <v>2</v>
      </c>
      <c r="T591" s="165">
        <v>0</v>
      </c>
      <c r="U591" s="166">
        <v>0</v>
      </c>
      <c r="V591" s="166">
        <v>0</v>
      </c>
      <c r="W591" s="162" t="s">
        <v>19</v>
      </c>
      <c r="X591" s="162" t="s">
        <v>5348</v>
      </c>
      <c r="Y591" s="162" t="s">
        <v>5347</v>
      </c>
      <c r="Z591" s="162" t="s">
        <v>386</v>
      </c>
      <c r="AA591" s="162" t="s">
        <v>5347</v>
      </c>
      <c r="AB591" s="162" t="s">
        <v>5284</v>
      </c>
      <c r="AC591" s="162" t="s">
        <v>5347</v>
      </c>
      <c r="AD591" s="164">
        <v>0</v>
      </c>
      <c r="AE591" s="185">
        <v>0</v>
      </c>
      <c r="AG591" t="s">
        <v>3950</v>
      </c>
      <c r="AH591" s="46">
        <f t="shared" si="171"/>
        <v>2</v>
      </c>
      <c r="AI591" s="46" t="str">
        <f t="shared" si="172"/>
        <v>-</v>
      </c>
      <c r="AJ591" s="12"/>
      <c r="AK591" s="41" t="str">
        <f t="shared" si="173"/>
        <v>YES</v>
      </c>
      <c r="AL591" s="38">
        <f t="shared" si="174"/>
        <v>2</v>
      </c>
      <c r="AM591" s="26" t="str">
        <f t="shared" si="175"/>
        <v/>
      </c>
      <c r="AN591" s="89" t="str">
        <f t="shared" si="176"/>
        <v/>
      </c>
      <c r="AO591" s="35">
        <f t="shared" si="177"/>
        <v>0</v>
      </c>
      <c r="AP591" s="26" t="str">
        <f t="shared" si="178"/>
        <v>X</v>
      </c>
      <c r="AQ591" s="28">
        <f t="shared" si="188"/>
        <v>1</v>
      </c>
      <c r="AR591" s="25" t="str">
        <f t="shared" si="179"/>
        <v/>
      </c>
      <c r="AS591" s="25" t="str">
        <f t="shared" si="180"/>
        <v/>
      </c>
      <c r="AT591" s="25" t="str">
        <f t="shared" si="181"/>
        <v/>
      </c>
      <c r="AU591" s="25" t="str">
        <f t="shared" si="182"/>
        <v/>
      </c>
      <c r="AV591" s="25">
        <f t="shared" si="183"/>
        <v>9</v>
      </c>
      <c r="AW591" s="65">
        <f t="shared" si="189"/>
        <v>0</v>
      </c>
      <c r="AX591" s="23"/>
      <c r="AY591" s="24">
        <f t="shared" ca="1" si="184"/>
        <v>-231</v>
      </c>
      <c r="AZ591" s="66">
        <f t="shared" ca="1" si="185"/>
        <v>0</v>
      </c>
      <c r="BA591" s="24" t="str">
        <f t="shared" ca="1" si="186"/>
        <v/>
      </c>
      <c r="BB591" s="87" t="str">
        <f t="shared" si="187"/>
        <v/>
      </c>
    </row>
    <row r="592" spans="1:54" ht="15" x14ac:dyDescent="0.2">
      <c r="A592" s="7">
        <v>591</v>
      </c>
      <c r="B592" s="162" t="s">
        <v>4315</v>
      </c>
      <c r="C592" s="162" t="s">
        <v>5274</v>
      </c>
      <c r="D592" s="162" t="s">
        <v>5273</v>
      </c>
      <c r="E592" s="162" t="s">
        <v>326</v>
      </c>
      <c r="F592" s="163">
        <v>45903</v>
      </c>
      <c r="G592" s="162" t="s">
        <v>5347</v>
      </c>
      <c r="H592" s="162" t="s">
        <v>5269</v>
      </c>
      <c r="I592" s="162" t="s">
        <v>2913</v>
      </c>
      <c r="J592" s="163">
        <v>45902</v>
      </c>
      <c r="K592" s="163" t="s">
        <v>5347</v>
      </c>
      <c r="L592" s="162" t="s">
        <v>5347</v>
      </c>
      <c r="M592" s="163">
        <v>45904</v>
      </c>
      <c r="N592" s="164">
        <v>0</v>
      </c>
      <c r="O592" s="164">
        <v>0</v>
      </c>
      <c r="P592" s="162" t="s">
        <v>5347</v>
      </c>
      <c r="Q592" s="165">
        <v>2</v>
      </c>
      <c r="R592" s="165">
        <v>2</v>
      </c>
      <c r="S592" s="165">
        <v>2</v>
      </c>
      <c r="T592" s="165">
        <v>0</v>
      </c>
      <c r="U592" s="166">
        <v>0</v>
      </c>
      <c r="V592" s="166">
        <v>0</v>
      </c>
      <c r="W592" s="162" t="s">
        <v>19</v>
      </c>
      <c r="X592" s="162" t="s">
        <v>5348</v>
      </c>
      <c r="Y592" s="162" t="s">
        <v>5347</v>
      </c>
      <c r="Z592" s="162" t="s">
        <v>386</v>
      </c>
      <c r="AA592" s="162" t="s">
        <v>5347</v>
      </c>
      <c r="AB592" s="162" t="s">
        <v>5285</v>
      </c>
      <c r="AC592" s="162" t="s">
        <v>5347</v>
      </c>
      <c r="AD592" s="164">
        <v>0</v>
      </c>
      <c r="AE592" s="185">
        <v>0</v>
      </c>
      <c r="AG592" t="s">
        <v>3950</v>
      </c>
      <c r="AH592" s="46">
        <f t="shared" si="171"/>
        <v>2</v>
      </c>
      <c r="AI592" s="46" t="str">
        <f t="shared" si="172"/>
        <v>-</v>
      </c>
      <c r="AJ592" s="12"/>
      <c r="AK592" s="41" t="str">
        <f t="shared" si="173"/>
        <v>YES</v>
      </c>
      <c r="AL592" s="38">
        <f t="shared" si="174"/>
        <v>2</v>
      </c>
      <c r="AM592" s="26" t="str">
        <f t="shared" si="175"/>
        <v/>
      </c>
      <c r="AN592" s="89" t="str">
        <f t="shared" si="176"/>
        <v/>
      </c>
      <c r="AO592" s="35">
        <f t="shared" si="177"/>
        <v>0</v>
      </c>
      <c r="AP592" s="26" t="str">
        <f t="shared" si="178"/>
        <v>X</v>
      </c>
      <c r="AQ592" s="28">
        <f t="shared" si="188"/>
        <v>1</v>
      </c>
      <c r="AR592" s="25" t="str">
        <f t="shared" si="179"/>
        <v/>
      </c>
      <c r="AS592" s="25" t="str">
        <f t="shared" si="180"/>
        <v/>
      </c>
      <c r="AT592" s="25" t="str">
        <f t="shared" si="181"/>
        <v/>
      </c>
      <c r="AU592" s="25" t="str">
        <f t="shared" si="182"/>
        <v/>
      </c>
      <c r="AV592" s="25">
        <f t="shared" si="183"/>
        <v>9</v>
      </c>
      <c r="AW592" s="65">
        <f t="shared" si="189"/>
        <v>0</v>
      </c>
      <c r="AX592" s="23"/>
      <c r="AY592" s="24">
        <f t="shared" ca="1" si="184"/>
        <v>-231</v>
      </c>
      <c r="AZ592" s="66">
        <f t="shared" ca="1" si="185"/>
        <v>0</v>
      </c>
      <c r="BA592" s="24" t="str">
        <f t="shared" ca="1" si="186"/>
        <v/>
      </c>
      <c r="BB592" s="87" t="str">
        <f t="shared" si="187"/>
        <v/>
      </c>
    </row>
    <row r="593" spans="1:54" s="183" customFormat="1" ht="15" x14ac:dyDescent="0.2">
      <c r="A593" s="7">
        <v>592</v>
      </c>
      <c r="B593" s="162" t="s">
        <v>5347</v>
      </c>
      <c r="C593" s="162" t="s">
        <v>5286</v>
      </c>
      <c r="D593" s="162" t="s">
        <v>5287</v>
      </c>
      <c r="E593" s="162" t="s">
        <v>325</v>
      </c>
      <c r="F593" s="163">
        <v>45903</v>
      </c>
      <c r="G593" s="162" t="s">
        <v>5347</v>
      </c>
      <c r="H593" s="162" t="s">
        <v>5288</v>
      </c>
      <c r="I593" s="162" t="s">
        <v>17</v>
      </c>
      <c r="J593" s="163">
        <v>45905</v>
      </c>
      <c r="K593" s="163">
        <v>45917</v>
      </c>
      <c r="L593" s="162" t="s">
        <v>5347</v>
      </c>
      <c r="M593" s="163">
        <v>45945</v>
      </c>
      <c r="N593" s="164">
        <v>0</v>
      </c>
      <c r="O593" s="164">
        <v>0</v>
      </c>
      <c r="P593" s="162" t="s">
        <v>16</v>
      </c>
      <c r="Q593" s="166">
        <v>1</v>
      </c>
      <c r="R593" s="164">
        <v>1</v>
      </c>
      <c r="S593" s="164">
        <v>0</v>
      </c>
      <c r="T593" s="164">
        <v>0</v>
      </c>
      <c r="U593" s="166">
        <v>0</v>
      </c>
      <c r="V593" s="166">
        <v>0</v>
      </c>
      <c r="W593" s="162" t="s">
        <v>5347</v>
      </c>
      <c r="X593" s="162" t="s">
        <v>5348</v>
      </c>
      <c r="Y593" s="162" t="s">
        <v>5347</v>
      </c>
      <c r="Z593" s="162" t="s">
        <v>4143</v>
      </c>
      <c r="AA593" s="162" t="s">
        <v>5347</v>
      </c>
      <c r="AB593" s="162" t="s">
        <v>5347</v>
      </c>
      <c r="AC593" s="162" t="s">
        <v>5347</v>
      </c>
      <c r="AD593" s="164">
        <v>1</v>
      </c>
      <c r="AE593" s="185">
        <v>1</v>
      </c>
      <c r="AG593" s="183" t="s">
        <v>960</v>
      </c>
      <c r="AH593" s="172">
        <f t="shared" si="171"/>
        <v>40</v>
      </c>
      <c r="AI593" s="172" t="str">
        <f t="shared" si="172"/>
        <v>-</v>
      </c>
      <c r="AJ593" s="173"/>
      <c r="AK593" s="174" t="str">
        <f t="shared" si="173"/>
        <v/>
      </c>
      <c r="AL593" s="175" t="str">
        <f t="shared" si="174"/>
        <v/>
      </c>
      <c r="AM593" s="172" t="str">
        <f t="shared" si="175"/>
        <v/>
      </c>
      <c r="AN593" s="176" t="str">
        <f t="shared" si="176"/>
        <v/>
      </c>
      <c r="AO593" s="177">
        <f t="shared" si="177"/>
        <v>1</v>
      </c>
      <c r="AP593" s="172" t="str">
        <f t="shared" si="178"/>
        <v/>
      </c>
      <c r="AQ593" s="178">
        <f t="shared" si="188"/>
        <v>0</v>
      </c>
      <c r="AR593" s="177" t="str">
        <f t="shared" si="179"/>
        <v/>
      </c>
      <c r="AS593" s="177" t="str">
        <f t="shared" si="180"/>
        <v/>
      </c>
      <c r="AT593" s="177" t="str">
        <f t="shared" si="181"/>
        <v/>
      </c>
      <c r="AU593" s="177" t="str">
        <f t="shared" si="182"/>
        <v/>
      </c>
      <c r="AV593" s="177">
        <f t="shared" si="183"/>
        <v>9</v>
      </c>
      <c r="AW593" s="178">
        <f t="shared" si="189"/>
        <v>1</v>
      </c>
      <c r="AX593" s="179"/>
      <c r="AY593" s="180">
        <f t="shared" ca="1" si="184"/>
        <v>-190</v>
      </c>
      <c r="AZ593" s="181">
        <f t="shared" ca="1" si="185"/>
        <v>0</v>
      </c>
      <c r="BA593" s="180" t="str">
        <f t="shared" ca="1" si="186"/>
        <v/>
      </c>
      <c r="BB593" s="182" t="str">
        <f t="shared" si="187"/>
        <v/>
      </c>
    </row>
    <row r="594" spans="1:54" ht="15" x14ac:dyDescent="0.2">
      <c r="A594" s="7">
        <v>593</v>
      </c>
      <c r="B594" s="162" t="s">
        <v>3225</v>
      </c>
      <c r="C594" s="162" t="s">
        <v>3226</v>
      </c>
      <c r="D594" s="162" t="s">
        <v>5294</v>
      </c>
      <c r="E594" s="162" t="s">
        <v>325</v>
      </c>
      <c r="F594" s="163">
        <v>45911</v>
      </c>
      <c r="G594" s="162" t="s">
        <v>5347</v>
      </c>
      <c r="H594" s="162" t="s">
        <v>5318</v>
      </c>
      <c r="I594" s="162" t="s">
        <v>15</v>
      </c>
      <c r="J594" s="163">
        <v>45919</v>
      </c>
      <c r="K594" s="163">
        <v>45923</v>
      </c>
      <c r="L594" s="162" t="s">
        <v>5347</v>
      </c>
      <c r="M594" s="163">
        <v>45990</v>
      </c>
      <c r="N594" s="164">
        <v>30</v>
      </c>
      <c r="O594" s="164">
        <v>8</v>
      </c>
      <c r="P594" s="162" t="s">
        <v>16</v>
      </c>
      <c r="Q594" s="165">
        <v>3</v>
      </c>
      <c r="R594" s="165">
        <v>3</v>
      </c>
      <c r="S594" s="165">
        <v>3</v>
      </c>
      <c r="T594" s="165">
        <v>0</v>
      </c>
      <c r="U594" s="166">
        <v>0</v>
      </c>
      <c r="V594" s="166">
        <v>0</v>
      </c>
      <c r="W594" s="162" t="s">
        <v>19</v>
      </c>
      <c r="X594" s="162" t="s">
        <v>5348</v>
      </c>
      <c r="Y594" s="162" t="s">
        <v>5347</v>
      </c>
      <c r="Z594" s="162" t="s">
        <v>3779</v>
      </c>
      <c r="AA594" s="162" t="s">
        <v>748</v>
      </c>
      <c r="AB594" s="162" t="s">
        <v>3225</v>
      </c>
      <c r="AC594" s="162" t="s">
        <v>5347</v>
      </c>
      <c r="AD594" s="164">
        <v>0</v>
      </c>
      <c r="AE594" s="185">
        <v>0</v>
      </c>
      <c r="AG594" t="s">
        <v>5111</v>
      </c>
      <c r="AH594" s="46">
        <f t="shared" si="171"/>
        <v>71</v>
      </c>
      <c r="AI594" s="46" t="str">
        <f t="shared" si="172"/>
        <v>-</v>
      </c>
      <c r="AJ594" s="12"/>
      <c r="AK594" s="41" t="str">
        <f t="shared" si="173"/>
        <v>YES</v>
      </c>
      <c r="AL594" s="38">
        <f t="shared" si="174"/>
        <v>3</v>
      </c>
      <c r="AM594" s="26" t="str">
        <f t="shared" si="175"/>
        <v/>
      </c>
      <c r="AN594" s="89" t="str">
        <f t="shared" si="176"/>
        <v/>
      </c>
      <c r="AO594" s="35">
        <f t="shared" si="177"/>
        <v>0</v>
      </c>
      <c r="AP594" s="26" t="str">
        <f t="shared" si="178"/>
        <v>X</v>
      </c>
      <c r="AQ594" s="28">
        <f t="shared" si="188"/>
        <v>1</v>
      </c>
      <c r="AR594" s="25" t="str">
        <f t="shared" si="179"/>
        <v/>
      </c>
      <c r="AS594" s="25" t="str">
        <f t="shared" si="180"/>
        <v/>
      </c>
      <c r="AT594" s="25" t="str">
        <f t="shared" si="181"/>
        <v/>
      </c>
      <c r="AU594" s="25" t="str">
        <f t="shared" si="182"/>
        <v/>
      </c>
      <c r="AV594" s="25">
        <f t="shared" si="183"/>
        <v>9</v>
      </c>
      <c r="AW594" s="65">
        <f t="shared" si="189"/>
        <v>0</v>
      </c>
      <c r="AX594" s="23"/>
      <c r="AY594" s="24">
        <f t="shared" ca="1" si="184"/>
        <v>-145</v>
      </c>
      <c r="AZ594" s="66">
        <f t="shared" ca="1" si="185"/>
        <v>0</v>
      </c>
      <c r="BA594" s="24" t="str">
        <f t="shared" ca="1" si="186"/>
        <v/>
      </c>
      <c r="BB594" s="87" t="str">
        <f t="shared" si="187"/>
        <v/>
      </c>
    </row>
    <row r="595" spans="1:54" ht="15" x14ac:dyDescent="0.2">
      <c r="A595" s="7">
        <v>594</v>
      </c>
      <c r="B595" s="162" t="s">
        <v>5295</v>
      </c>
      <c r="C595" s="162" t="s">
        <v>5296</v>
      </c>
      <c r="D595" s="162" t="s">
        <v>5297</v>
      </c>
      <c r="E595" s="162" t="s">
        <v>325</v>
      </c>
      <c r="F595" s="163">
        <v>45911</v>
      </c>
      <c r="G595" s="162" t="s">
        <v>5347</v>
      </c>
      <c r="H595" s="162" t="s">
        <v>5298</v>
      </c>
      <c r="I595" s="162" t="s">
        <v>437</v>
      </c>
      <c r="J595" s="163">
        <v>45910</v>
      </c>
      <c r="K595" s="163" t="s">
        <v>5347</v>
      </c>
      <c r="L595" s="162" t="s">
        <v>5347</v>
      </c>
      <c r="M595" s="163">
        <v>45912</v>
      </c>
      <c r="N595" s="164">
        <v>0</v>
      </c>
      <c r="O595" s="164">
        <v>0</v>
      </c>
      <c r="P595" s="162" t="s">
        <v>5347</v>
      </c>
      <c r="Q595" s="165">
        <v>1</v>
      </c>
      <c r="R595" s="165">
        <v>1</v>
      </c>
      <c r="S595" s="165">
        <v>1</v>
      </c>
      <c r="T595" s="165">
        <v>0</v>
      </c>
      <c r="U595" s="166">
        <v>0</v>
      </c>
      <c r="V595" s="166">
        <v>0</v>
      </c>
      <c r="W595" s="162" t="s">
        <v>19</v>
      </c>
      <c r="X595" s="162" t="s">
        <v>5348</v>
      </c>
      <c r="Y595" s="162" t="s">
        <v>5347</v>
      </c>
      <c r="Z595" s="162" t="s">
        <v>386</v>
      </c>
      <c r="AA595" s="162" t="s">
        <v>5347</v>
      </c>
      <c r="AB595" s="162" t="s">
        <v>5299</v>
      </c>
      <c r="AC595" s="162" t="s">
        <v>5347</v>
      </c>
      <c r="AD595" s="164">
        <v>0</v>
      </c>
      <c r="AE595" s="185">
        <v>0</v>
      </c>
      <c r="AG595" t="s">
        <v>1864</v>
      </c>
      <c r="AH595" s="46">
        <f t="shared" si="171"/>
        <v>2</v>
      </c>
      <c r="AI595" s="46" t="str">
        <f t="shared" si="172"/>
        <v>-</v>
      </c>
      <c r="AJ595" s="12"/>
      <c r="AK595" s="41" t="str">
        <f t="shared" si="173"/>
        <v>YES</v>
      </c>
      <c r="AL595" s="38">
        <f t="shared" si="174"/>
        <v>1</v>
      </c>
      <c r="AM595" s="26" t="str">
        <f t="shared" si="175"/>
        <v/>
      </c>
      <c r="AN595" s="89" t="str">
        <f t="shared" si="176"/>
        <v/>
      </c>
      <c r="AO595" s="35">
        <f t="shared" si="177"/>
        <v>0</v>
      </c>
      <c r="AP595" s="26" t="str">
        <f t="shared" si="178"/>
        <v>X</v>
      </c>
      <c r="AQ595" s="28">
        <f t="shared" si="188"/>
        <v>1</v>
      </c>
      <c r="AR595" s="25" t="str">
        <f t="shared" si="179"/>
        <v/>
      </c>
      <c r="AS595" s="25" t="str">
        <f t="shared" si="180"/>
        <v/>
      </c>
      <c r="AT595" s="25" t="str">
        <f t="shared" si="181"/>
        <v/>
      </c>
      <c r="AU595" s="25" t="str">
        <f t="shared" si="182"/>
        <v/>
      </c>
      <c r="AV595" s="25">
        <f t="shared" si="183"/>
        <v>9</v>
      </c>
      <c r="AW595" s="65">
        <f t="shared" si="189"/>
        <v>0</v>
      </c>
      <c r="AX595" s="23"/>
      <c r="AY595" s="24">
        <f t="shared" ca="1" si="184"/>
        <v>-223</v>
      </c>
      <c r="AZ595" s="66">
        <f t="shared" ca="1" si="185"/>
        <v>0</v>
      </c>
      <c r="BA595" s="24" t="str">
        <f t="shared" ca="1" si="186"/>
        <v/>
      </c>
      <c r="BB595" s="87" t="str">
        <f t="shared" si="187"/>
        <v/>
      </c>
    </row>
    <row r="596" spans="1:54" ht="15" x14ac:dyDescent="0.2">
      <c r="A596" s="7">
        <v>595</v>
      </c>
      <c r="B596" s="162" t="s">
        <v>5295</v>
      </c>
      <c r="C596" s="162" t="s">
        <v>5300</v>
      </c>
      <c r="D596" s="162" t="s">
        <v>5297</v>
      </c>
      <c r="E596" s="162" t="s">
        <v>326</v>
      </c>
      <c r="F596" s="163">
        <v>45911</v>
      </c>
      <c r="G596" s="162" t="s">
        <v>5347</v>
      </c>
      <c r="H596" s="162" t="s">
        <v>5298</v>
      </c>
      <c r="I596" s="162" t="s">
        <v>156</v>
      </c>
      <c r="J596" s="163">
        <v>45910</v>
      </c>
      <c r="K596" s="163" t="s">
        <v>5347</v>
      </c>
      <c r="L596" s="162" t="s">
        <v>5347</v>
      </c>
      <c r="M596" s="163">
        <v>45912</v>
      </c>
      <c r="N596" s="164">
        <v>0</v>
      </c>
      <c r="O596" s="164">
        <v>0</v>
      </c>
      <c r="P596" s="162" t="s">
        <v>5347</v>
      </c>
      <c r="Q596" s="165">
        <v>1</v>
      </c>
      <c r="R596" s="165">
        <v>1</v>
      </c>
      <c r="S596" s="165">
        <v>1</v>
      </c>
      <c r="T596" s="165">
        <v>0</v>
      </c>
      <c r="U596" s="166">
        <v>0</v>
      </c>
      <c r="V596" s="166">
        <v>0</v>
      </c>
      <c r="W596" s="162" t="s">
        <v>19</v>
      </c>
      <c r="X596" s="162" t="s">
        <v>5348</v>
      </c>
      <c r="Y596" s="162" t="s">
        <v>5347</v>
      </c>
      <c r="Z596" s="162" t="s">
        <v>386</v>
      </c>
      <c r="AA596" s="162" t="s">
        <v>5347</v>
      </c>
      <c r="AB596" s="162" t="s">
        <v>5301</v>
      </c>
      <c r="AC596" s="162" t="s">
        <v>5347</v>
      </c>
      <c r="AD596" s="164">
        <v>0</v>
      </c>
      <c r="AE596" s="185">
        <v>0</v>
      </c>
      <c r="AG596" t="s">
        <v>1864</v>
      </c>
      <c r="AH596" s="46">
        <f t="shared" si="171"/>
        <v>2</v>
      </c>
      <c r="AI596" s="46" t="str">
        <f t="shared" si="172"/>
        <v>-</v>
      </c>
      <c r="AJ596" s="12"/>
      <c r="AK596" s="41" t="str">
        <f t="shared" si="173"/>
        <v>YES</v>
      </c>
      <c r="AL596" s="38">
        <f t="shared" si="174"/>
        <v>1</v>
      </c>
      <c r="AM596" s="26" t="str">
        <f t="shared" si="175"/>
        <v/>
      </c>
      <c r="AN596" s="89" t="str">
        <f t="shared" si="176"/>
        <v/>
      </c>
      <c r="AO596" s="35">
        <f t="shared" si="177"/>
        <v>0</v>
      </c>
      <c r="AP596" s="26" t="str">
        <f t="shared" si="178"/>
        <v>X</v>
      </c>
      <c r="AQ596" s="28">
        <f t="shared" si="188"/>
        <v>1</v>
      </c>
      <c r="AR596" s="25" t="str">
        <f t="shared" si="179"/>
        <v/>
      </c>
      <c r="AS596" s="25" t="str">
        <f t="shared" si="180"/>
        <v/>
      </c>
      <c r="AT596" s="25" t="str">
        <f t="shared" si="181"/>
        <v/>
      </c>
      <c r="AU596" s="25" t="str">
        <f t="shared" si="182"/>
        <v/>
      </c>
      <c r="AV596" s="25">
        <f t="shared" si="183"/>
        <v>9</v>
      </c>
      <c r="AW596" s="65">
        <f t="shared" si="189"/>
        <v>0</v>
      </c>
      <c r="AX596" s="23"/>
      <c r="AY596" s="24">
        <f t="shared" ca="1" si="184"/>
        <v>-223</v>
      </c>
      <c r="AZ596" s="66">
        <f t="shared" ca="1" si="185"/>
        <v>0</v>
      </c>
      <c r="BA596" s="24" t="str">
        <f t="shared" ca="1" si="186"/>
        <v/>
      </c>
      <c r="BB596" s="87" t="str">
        <f t="shared" si="187"/>
        <v/>
      </c>
    </row>
    <row r="597" spans="1:54" ht="15" x14ac:dyDescent="0.2">
      <c r="A597" s="7">
        <v>596</v>
      </c>
      <c r="B597" s="162" t="s">
        <v>5295</v>
      </c>
      <c r="C597" s="162" t="s">
        <v>5302</v>
      </c>
      <c r="D597" s="162" t="s">
        <v>5297</v>
      </c>
      <c r="E597" s="162" t="s">
        <v>329</v>
      </c>
      <c r="F597" s="163">
        <v>45911</v>
      </c>
      <c r="G597" s="162" t="s">
        <v>5347</v>
      </c>
      <c r="H597" s="162" t="s">
        <v>5298</v>
      </c>
      <c r="I597" s="162" t="s">
        <v>158</v>
      </c>
      <c r="J597" s="163">
        <v>45910</v>
      </c>
      <c r="K597" s="163" t="s">
        <v>5347</v>
      </c>
      <c r="L597" s="162" t="s">
        <v>5347</v>
      </c>
      <c r="M597" s="163">
        <v>45912</v>
      </c>
      <c r="N597" s="164">
        <v>0</v>
      </c>
      <c r="O597" s="164">
        <v>0</v>
      </c>
      <c r="P597" s="162" t="s">
        <v>5347</v>
      </c>
      <c r="Q597" s="165">
        <v>1</v>
      </c>
      <c r="R597" s="165">
        <v>1</v>
      </c>
      <c r="S597" s="165">
        <v>1</v>
      </c>
      <c r="T597" s="165">
        <v>0</v>
      </c>
      <c r="U597" s="166">
        <v>0</v>
      </c>
      <c r="V597" s="166">
        <v>0</v>
      </c>
      <c r="W597" s="162" t="s">
        <v>19</v>
      </c>
      <c r="X597" s="162" t="s">
        <v>5348</v>
      </c>
      <c r="Y597" s="162" t="s">
        <v>5347</v>
      </c>
      <c r="Z597" s="162" t="s">
        <v>386</v>
      </c>
      <c r="AA597" s="162" t="s">
        <v>5347</v>
      </c>
      <c r="AB597" s="162" t="s">
        <v>5303</v>
      </c>
      <c r="AC597" s="162" t="s">
        <v>5347</v>
      </c>
      <c r="AD597" s="164">
        <v>0</v>
      </c>
      <c r="AE597" s="185">
        <v>0</v>
      </c>
      <c r="AG597" t="s">
        <v>1864</v>
      </c>
      <c r="AH597" s="46">
        <f t="shared" si="171"/>
        <v>2</v>
      </c>
      <c r="AI597" s="46" t="str">
        <f t="shared" si="172"/>
        <v>-</v>
      </c>
      <c r="AJ597" s="12"/>
      <c r="AK597" s="41" t="str">
        <f t="shared" si="173"/>
        <v>YES</v>
      </c>
      <c r="AL597" s="38">
        <f t="shared" si="174"/>
        <v>1</v>
      </c>
      <c r="AM597" s="26" t="str">
        <f t="shared" si="175"/>
        <v/>
      </c>
      <c r="AN597" s="89" t="str">
        <f t="shared" si="176"/>
        <v/>
      </c>
      <c r="AO597" s="35">
        <f t="shared" si="177"/>
        <v>0</v>
      </c>
      <c r="AP597" s="26" t="str">
        <f t="shared" si="178"/>
        <v>X</v>
      </c>
      <c r="AQ597" s="28">
        <f t="shared" si="188"/>
        <v>1</v>
      </c>
      <c r="AR597" s="25" t="str">
        <f t="shared" si="179"/>
        <v/>
      </c>
      <c r="AS597" s="25" t="str">
        <f t="shared" si="180"/>
        <v/>
      </c>
      <c r="AT597" s="25" t="str">
        <f t="shared" si="181"/>
        <v/>
      </c>
      <c r="AU597" s="25" t="str">
        <f t="shared" si="182"/>
        <v/>
      </c>
      <c r="AV597" s="25">
        <f t="shared" si="183"/>
        <v>9</v>
      </c>
      <c r="AW597" s="65">
        <f t="shared" si="189"/>
        <v>0</v>
      </c>
      <c r="AX597" s="23"/>
      <c r="AY597" s="24">
        <f t="shared" ca="1" si="184"/>
        <v>-223</v>
      </c>
      <c r="AZ597" s="66">
        <f t="shared" ca="1" si="185"/>
        <v>0</v>
      </c>
      <c r="BA597" s="24" t="str">
        <f t="shared" ca="1" si="186"/>
        <v/>
      </c>
      <c r="BB597" s="87" t="str">
        <f t="shared" si="187"/>
        <v/>
      </c>
    </row>
    <row r="598" spans="1:54" ht="15" x14ac:dyDescent="0.2">
      <c r="A598" s="7">
        <v>597</v>
      </c>
      <c r="B598" s="162" t="s">
        <v>5295</v>
      </c>
      <c r="C598" s="162" t="s">
        <v>5302</v>
      </c>
      <c r="D598" s="162" t="s">
        <v>5297</v>
      </c>
      <c r="E598" s="162" t="s">
        <v>327</v>
      </c>
      <c r="F598" s="163">
        <v>45911</v>
      </c>
      <c r="G598" s="162" t="s">
        <v>5347</v>
      </c>
      <c r="H598" s="162" t="s">
        <v>5298</v>
      </c>
      <c r="I598" s="162" t="s">
        <v>157</v>
      </c>
      <c r="J598" s="163">
        <v>45910</v>
      </c>
      <c r="K598" s="163" t="s">
        <v>5347</v>
      </c>
      <c r="L598" s="162" t="s">
        <v>5347</v>
      </c>
      <c r="M598" s="163">
        <v>45912</v>
      </c>
      <c r="N598" s="164">
        <v>0</v>
      </c>
      <c r="O598" s="164">
        <v>0</v>
      </c>
      <c r="P598" s="162" t="s">
        <v>5347</v>
      </c>
      <c r="Q598" s="165">
        <v>1</v>
      </c>
      <c r="R598" s="165">
        <v>1</v>
      </c>
      <c r="S598" s="165">
        <v>1</v>
      </c>
      <c r="T598" s="165">
        <v>0</v>
      </c>
      <c r="U598" s="166">
        <v>0</v>
      </c>
      <c r="V598" s="166">
        <v>0</v>
      </c>
      <c r="W598" s="162" t="s">
        <v>19</v>
      </c>
      <c r="X598" s="162" t="s">
        <v>5348</v>
      </c>
      <c r="Y598" s="162" t="s">
        <v>5347</v>
      </c>
      <c r="Z598" s="162" t="s">
        <v>386</v>
      </c>
      <c r="AA598" s="162" t="s">
        <v>5347</v>
      </c>
      <c r="AB598" s="162" t="s">
        <v>5304</v>
      </c>
      <c r="AC598" s="162" t="s">
        <v>5347</v>
      </c>
      <c r="AD598" s="164">
        <v>0</v>
      </c>
      <c r="AE598" s="185">
        <v>0</v>
      </c>
      <c r="AG598" t="s">
        <v>1864</v>
      </c>
      <c r="AH598" s="46">
        <f t="shared" si="171"/>
        <v>2</v>
      </c>
      <c r="AI598" s="46" t="str">
        <f t="shared" si="172"/>
        <v>-</v>
      </c>
      <c r="AJ598" s="12"/>
      <c r="AK598" s="41" t="str">
        <f t="shared" si="173"/>
        <v>YES</v>
      </c>
      <c r="AL598" s="38">
        <f t="shared" si="174"/>
        <v>1</v>
      </c>
      <c r="AM598" s="26" t="str">
        <f t="shared" si="175"/>
        <v/>
      </c>
      <c r="AN598" s="89" t="str">
        <f t="shared" si="176"/>
        <v/>
      </c>
      <c r="AO598" s="35">
        <f t="shared" si="177"/>
        <v>0</v>
      </c>
      <c r="AP598" s="26" t="str">
        <f t="shared" si="178"/>
        <v>X</v>
      </c>
      <c r="AQ598" s="28">
        <f t="shared" si="188"/>
        <v>1</v>
      </c>
      <c r="AR598" s="25" t="str">
        <f t="shared" si="179"/>
        <v/>
      </c>
      <c r="AS598" s="25" t="str">
        <f t="shared" si="180"/>
        <v/>
      </c>
      <c r="AT598" s="25" t="str">
        <f t="shared" si="181"/>
        <v/>
      </c>
      <c r="AU598" s="25" t="str">
        <f t="shared" si="182"/>
        <v/>
      </c>
      <c r="AV598" s="25">
        <f t="shared" si="183"/>
        <v>9</v>
      </c>
      <c r="AW598" s="65">
        <f t="shared" si="189"/>
        <v>0</v>
      </c>
      <c r="AX598" s="23"/>
      <c r="AY598" s="24">
        <f t="shared" ca="1" si="184"/>
        <v>-223</v>
      </c>
      <c r="AZ598" s="66">
        <f t="shared" ca="1" si="185"/>
        <v>0</v>
      </c>
      <c r="BA598" s="24" t="str">
        <f t="shared" ca="1" si="186"/>
        <v/>
      </c>
      <c r="BB598" s="87" t="str">
        <f t="shared" si="187"/>
        <v/>
      </c>
    </row>
    <row r="599" spans="1:54" ht="15" x14ac:dyDescent="0.2">
      <c r="A599" s="7">
        <v>598</v>
      </c>
      <c r="B599" s="162" t="s">
        <v>5305</v>
      </c>
      <c r="C599" s="162" t="s">
        <v>5306</v>
      </c>
      <c r="D599" s="162" t="s">
        <v>5307</v>
      </c>
      <c r="E599" s="162" t="s">
        <v>325</v>
      </c>
      <c r="F599" s="163">
        <v>45911</v>
      </c>
      <c r="G599" s="162" t="s">
        <v>5347</v>
      </c>
      <c r="H599" s="162" t="s">
        <v>5308</v>
      </c>
      <c r="I599" s="162" t="s">
        <v>5309</v>
      </c>
      <c r="J599" s="163">
        <v>45901</v>
      </c>
      <c r="K599" s="163" t="s">
        <v>5347</v>
      </c>
      <c r="L599" s="162" t="s">
        <v>5347</v>
      </c>
      <c r="M599" s="163">
        <v>45912</v>
      </c>
      <c r="N599" s="164">
        <v>0</v>
      </c>
      <c r="O599" s="164">
        <v>0</v>
      </c>
      <c r="P599" s="162" t="s">
        <v>5347</v>
      </c>
      <c r="Q599" s="165">
        <v>5</v>
      </c>
      <c r="R599" s="165">
        <v>5</v>
      </c>
      <c r="S599" s="165">
        <v>5</v>
      </c>
      <c r="T599" s="165">
        <v>0</v>
      </c>
      <c r="U599" s="166">
        <v>0</v>
      </c>
      <c r="V599" s="166">
        <v>0</v>
      </c>
      <c r="W599" s="162" t="s">
        <v>19</v>
      </c>
      <c r="X599" s="162" t="s">
        <v>5348</v>
      </c>
      <c r="Y599" s="162" t="s">
        <v>5347</v>
      </c>
      <c r="Z599" s="162" t="s">
        <v>3553</v>
      </c>
      <c r="AA599" s="162" t="s">
        <v>5347</v>
      </c>
      <c r="AB599" s="162" t="s">
        <v>5310</v>
      </c>
      <c r="AC599" s="162" t="s">
        <v>5347</v>
      </c>
      <c r="AD599" s="164">
        <v>0</v>
      </c>
      <c r="AE599" s="185">
        <v>0</v>
      </c>
      <c r="AG599" t="s">
        <v>2999</v>
      </c>
      <c r="AH599" s="46">
        <f t="shared" si="171"/>
        <v>11</v>
      </c>
      <c r="AI599" s="46" t="str">
        <f t="shared" si="172"/>
        <v>-</v>
      </c>
      <c r="AJ599" s="12"/>
      <c r="AK599" s="41" t="str">
        <f t="shared" si="173"/>
        <v>YES</v>
      </c>
      <c r="AL599" s="38">
        <f t="shared" si="174"/>
        <v>5</v>
      </c>
      <c r="AM599" s="26" t="str">
        <f t="shared" si="175"/>
        <v/>
      </c>
      <c r="AN599" s="89" t="str">
        <f t="shared" si="176"/>
        <v/>
      </c>
      <c r="AO599" s="35">
        <f t="shared" si="177"/>
        <v>0</v>
      </c>
      <c r="AP599" s="26" t="str">
        <f t="shared" si="178"/>
        <v>X</v>
      </c>
      <c r="AQ599" s="28">
        <f t="shared" si="188"/>
        <v>1</v>
      </c>
      <c r="AR599" s="25" t="str">
        <f t="shared" si="179"/>
        <v/>
      </c>
      <c r="AS599" s="25" t="str">
        <f t="shared" si="180"/>
        <v/>
      </c>
      <c r="AT599" s="25" t="str">
        <f t="shared" si="181"/>
        <v/>
      </c>
      <c r="AU599" s="25" t="str">
        <f t="shared" si="182"/>
        <v/>
      </c>
      <c r="AV599" s="25">
        <f t="shared" si="183"/>
        <v>9</v>
      </c>
      <c r="AW599" s="65">
        <f t="shared" si="189"/>
        <v>0</v>
      </c>
      <c r="AX599" s="23"/>
      <c r="AY599" s="24">
        <f t="shared" ca="1" si="184"/>
        <v>-223</v>
      </c>
      <c r="AZ599" s="66">
        <f t="shared" ca="1" si="185"/>
        <v>0</v>
      </c>
      <c r="BA599" s="24" t="str">
        <f t="shared" ca="1" si="186"/>
        <v/>
      </c>
      <c r="BB599" s="87" t="str">
        <f t="shared" si="187"/>
        <v/>
      </c>
    </row>
    <row r="600" spans="1:54" ht="15" x14ac:dyDescent="0.2">
      <c r="A600" s="7">
        <v>599</v>
      </c>
      <c r="B600" s="162" t="s">
        <v>4834</v>
      </c>
      <c r="C600" s="162" t="s">
        <v>4835</v>
      </c>
      <c r="D600" s="162" t="s">
        <v>5311</v>
      </c>
      <c r="E600" s="162" t="s">
        <v>325</v>
      </c>
      <c r="F600" s="163">
        <v>45916</v>
      </c>
      <c r="G600" s="162" t="s">
        <v>5347</v>
      </c>
      <c r="H600" s="162" t="s">
        <v>5312</v>
      </c>
      <c r="I600" s="162" t="s">
        <v>210</v>
      </c>
      <c r="J600" s="163">
        <v>45915</v>
      </c>
      <c r="K600" s="163" t="s">
        <v>5347</v>
      </c>
      <c r="L600" s="162" t="s">
        <v>5347</v>
      </c>
      <c r="M600" s="163">
        <v>45917</v>
      </c>
      <c r="N600" s="164">
        <v>0</v>
      </c>
      <c r="O600" s="164">
        <v>0</v>
      </c>
      <c r="P600" s="162" t="s">
        <v>5347</v>
      </c>
      <c r="Q600" s="165">
        <v>1</v>
      </c>
      <c r="R600" s="165">
        <v>1</v>
      </c>
      <c r="S600" s="165">
        <v>1</v>
      </c>
      <c r="T600" s="165">
        <v>0</v>
      </c>
      <c r="U600" s="166">
        <v>0</v>
      </c>
      <c r="V600" s="166">
        <v>0</v>
      </c>
      <c r="W600" s="162" t="s">
        <v>19</v>
      </c>
      <c r="X600" s="162" t="s">
        <v>5348</v>
      </c>
      <c r="Y600" s="162" t="s">
        <v>5347</v>
      </c>
      <c r="Z600" s="162" t="s">
        <v>386</v>
      </c>
      <c r="AA600" s="162" t="s">
        <v>5347</v>
      </c>
      <c r="AB600" s="162" t="s">
        <v>4838</v>
      </c>
      <c r="AC600" s="162" t="s">
        <v>5347</v>
      </c>
      <c r="AD600" s="164">
        <v>0</v>
      </c>
      <c r="AE600" s="185">
        <v>0</v>
      </c>
      <c r="AG600" t="s">
        <v>4839</v>
      </c>
      <c r="AH600" s="46">
        <f t="shared" si="171"/>
        <v>2</v>
      </c>
      <c r="AI600" s="46" t="str">
        <f t="shared" si="172"/>
        <v>-</v>
      </c>
      <c r="AJ600" s="12"/>
      <c r="AK600" s="41" t="str">
        <f t="shared" si="173"/>
        <v>YES</v>
      </c>
      <c r="AL600" s="38">
        <f t="shared" si="174"/>
        <v>1</v>
      </c>
      <c r="AM600" s="26" t="str">
        <f t="shared" si="175"/>
        <v/>
      </c>
      <c r="AN600" s="89" t="str">
        <f t="shared" si="176"/>
        <v/>
      </c>
      <c r="AO600" s="35">
        <f t="shared" si="177"/>
        <v>0</v>
      </c>
      <c r="AP600" s="26" t="str">
        <f t="shared" si="178"/>
        <v>X</v>
      </c>
      <c r="AQ600" s="28">
        <f t="shared" si="188"/>
        <v>1</v>
      </c>
      <c r="AR600" s="25" t="str">
        <f t="shared" si="179"/>
        <v/>
      </c>
      <c r="AS600" s="25" t="str">
        <f t="shared" si="180"/>
        <v/>
      </c>
      <c r="AT600" s="25" t="str">
        <f t="shared" si="181"/>
        <v/>
      </c>
      <c r="AU600" s="25" t="str">
        <f t="shared" si="182"/>
        <v/>
      </c>
      <c r="AV600" s="25">
        <f t="shared" si="183"/>
        <v>9</v>
      </c>
      <c r="AW600" s="65">
        <f t="shared" si="189"/>
        <v>0</v>
      </c>
      <c r="AX600" s="23"/>
      <c r="AY600" s="24">
        <f t="shared" ca="1" si="184"/>
        <v>-218</v>
      </c>
      <c r="AZ600" s="66">
        <f t="shared" ca="1" si="185"/>
        <v>0</v>
      </c>
      <c r="BA600" s="24" t="str">
        <f t="shared" ca="1" si="186"/>
        <v/>
      </c>
      <c r="BB600" s="87" t="str">
        <f t="shared" si="187"/>
        <v/>
      </c>
    </row>
    <row r="601" spans="1:54" ht="15" x14ac:dyDescent="0.2">
      <c r="A601" s="7">
        <v>600</v>
      </c>
      <c r="B601" s="162" t="s">
        <v>802</v>
      </c>
      <c r="C601" s="162" t="s">
        <v>3715</v>
      </c>
      <c r="D601" s="162" t="s">
        <v>5313</v>
      </c>
      <c r="E601" s="162" t="s">
        <v>325</v>
      </c>
      <c r="F601" s="163">
        <v>45917</v>
      </c>
      <c r="G601" s="162" t="s">
        <v>5347</v>
      </c>
      <c r="H601" s="162" t="s">
        <v>5314</v>
      </c>
      <c r="I601" s="162" t="s">
        <v>188</v>
      </c>
      <c r="J601" s="163">
        <v>45917</v>
      </c>
      <c r="K601" s="163" t="s">
        <v>5347</v>
      </c>
      <c r="L601" s="162" t="s">
        <v>5347</v>
      </c>
      <c r="M601" s="163">
        <v>45918</v>
      </c>
      <c r="N601" s="164">
        <v>0</v>
      </c>
      <c r="O601" s="164">
        <v>0</v>
      </c>
      <c r="P601" s="162" t="s">
        <v>5347</v>
      </c>
      <c r="Q601" s="165">
        <v>5</v>
      </c>
      <c r="R601" s="165">
        <v>5</v>
      </c>
      <c r="S601" s="165">
        <v>5</v>
      </c>
      <c r="T601" s="165">
        <v>0</v>
      </c>
      <c r="U601" s="166">
        <v>0</v>
      </c>
      <c r="V601" s="166">
        <v>0</v>
      </c>
      <c r="W601" s="162" t="s">
        <v>19</v>
      </c>
      <c r="X601" s="162" t="s">
        <v>5348</v>
      </c>
      <c r="Y601" s="162" t="s">
        <v>5347</v>
      </c>
      <c r="Z601" s="162" t="s">
        <v>386</v>
      </c>
      <c r="AA601" s="162" t="s">
        <v>5347</v>
      </c>
      <c r="AB601" s="162" t="s">
        <v>3718</v>
      </c>
      <c r="AC601" s="162" t="s">
        <v>5347</v>
      </c>
      <c r="AD601" s="164">
        <v>0</v>
      </c>
      <c r="AE601" s="185">
        <v>0</v>
      </c>
      <c r="AG601" t="s">
        <v>814</v>
      </c>
      <c r="AH601" s="46">
        <f t="shared" si="171"/>
        <v>1</v>
      </c>
      <c r="AI601" s="46" t="str">
        <f t="shared" si="172"/>
        <v>-</v>
      </c>
      <c r="AJ601" s="12"/>
      <c r="AK601" s="41" t="str">
        <f t="shared" si="173"/>
        <v>YES</v>
      </c>
      <c r="AL601" s="38">
        <f t="shared" si="174"/>
        <v>5</v>
      </c>
      <c r="AM601" s="26" t="str">
        <f t="shared" si="175"/>
        <v/>
      </c>
      <c r="AN601" s="89" t="str">
        <f t="shared" si="176"/>
        <v/>
      </c>
      <c r="AO601" s="35">
        <f t="shared" si="177"/>
        <v>0</v>
      </c>
      <c r="AP601" s="26" t="str">
        <f t="shared" si="178"/>
        <v>X</v>
      </c>
      <c r="AQ601" s="28">
        <f t="shared" si="188"/>
        <v>1</v>
      </c>
      <c r="AR601" s="25" t="str">
        <f t="shared" si="179"/>
        <v/>
      </c>
      <c r="AS601" s="25" t="str">
        <f t="shared" si="180"/>
        <v/>
      </c>
      <c r="AT601" s="25" t="str">
        <f t="shared" si="181"/>
        <v/>
      </c>
      <c r="AU601" s="25" t="str">
        <f t="shared" si="182"/>
        <v/>
      </c>
      <c r="AV601" s="25">
        <f t="shared" si="183"/>
        <v>9</v>
      </c>
      <c r="AW601" s="65">
        <f t="shared" si="189"/>
        <v>0</v>
      </c>
      <c r="AX601" s="23"/>
      <c r="AY601" s="24">
        <f t="shared" ca="1" si="184"/>
        <v>-217</v>
      </c>
      <c r="AZ601" s="66">
        <f t="shared" ca="1" si="185"/>
        <v>0</v>
      </c>
      <c r="BA601" s="24" t="str">
        <f t="shared" ca="1" si="186"/>
        <v/>
      </c>
      <c r="BB601" s="87" t="str">
        <f t="shared" si="187"/>
        <v/>
      </c>
    </row>
    <row r="602" spans="1:54" ht="15" x14ac:dyDescent="0.2">
      <c r="A602" s="7">
        <v>601</v>
      </c>
      <c r="B602" s="162" t="s">
        <v>5315</v>
      </c>
      <c r="C602" s="162" t="s">
        <v>5316</v>
      </c>
      <c r="D602" s="162" t="s">
        <v>5313</v>
      </c>
      <c r="E602" s="162" t="s">
        <v>326</v>
      </c>
      <c r="F602" s="163">
        <v>45917</v>
      </c>
      <c r="G602" s="162" t="s">
        <v>5347</v>
      </c>
      <c r="H602" s="162" t="s">
        <v>5314</v>
      </c>
      <c r="I602" s="162" t="s">
        <v>187</v>
      </c>
      <c r="J602" s="163">
        <v>45917</v>
      </c>
      <c r="K602" s="163" t="s">
        <v>5347</v>
      </c>
      <c r="L602" s="162" t="s">
        <v>5347</v>
      </c>
      <c r="M602" s="163">
        <v>45918</v>
      </c>
      <c r="N602" s="164">
        <v>0</v>
      </c>
      <c r="O602" s="164">
        <v>0</v>
      </c>
      <c r="P602" s="162" t="s">
        <v>5347</v>
      </c>
      <c r="Q602" s="165">
        <v>25</v>
      </c>
      <c r="R602" s="165">
        <v>25</v>
      </c>
      <c r="S602" s="165">
        <v>25</v>
      </c>
      <c r="T602" s="165">
        <v>0</v>
      </c>
      <c r="U602" s="166">
        <v>0</v>
      </c>
      <c r="V602" s="166">
        <v>0</v>
      </c>
      <c r="W602" s="162" t="s">
        <v>19</v>
      </c>
      <c r="X602" s="162" t="s">
        <v>5348</v>
      </c>
      <c r="Y602" s="162" t="s">
        <v>5347</v>
      </c>
      <c r="Z602" s="162" t="s">
        <v>386</v>
      </c>
      <c r="AA602" s="162" t="s">
        <v>5347</v>
      </c>
      <c r="AB602" s="162" t="s">
        <v>5317</v>
      </c>
      <c r="AC602" s="162" t="s">
        <v>5347</v>
      </c>
      <c r="AD602" s="164">
        <v>0</v>
      </c>
      <c r="AE602" s="185">
        <v>0</v>
      </c>
      <c r="AG602" t="s">
        <v>814</v>
      </c>
      <c r="AH602" s="46">
        <f t="shared" si="171"/>
        <v>1</v>
      </c>
      <c r="AI602" s="46" t="str">
        <f t="shared" si="172"/>
        <v>-</v>
      </c>
      <c r="AJ602" s="12"/>
      <c r="AK602" s="41" t="str">
        <f t="shared" si="173"/>
        <v>YES</v>
      </c>
      <c r="AL602" s="38">
        <f t="shared" si="174"/>
        <v>25</v>
      </c>
      <c r="AM602" s="26" t="str">
        <f t="shared" si="175"/>
        <v/>
      </c>
      <c r="AN602" s="89" t="str">
        <f t="shared" si="176"/>
        <v/>
      </c>
      <c r="AO602" s="35">
        <f t="shared" si="177"/>
        <v>0</v>
      </c>
      <c r="AP602" s="26" t="str">
        <f t="shared" si="178"/>
        <v>X</v>
      </c>
      <c r="AQ602" s="28">
        <f t="shared" si="188"/>
        <v>1</v>
      </c>
      <c r="AR602" s="25" t="str">
        <f t="shared" si="179"/>
        <v/>
      </c>
      <c r="AS602" s="25" t="str">
        <f t="shared" si="180"/>
        <v/>
      </c>
      <c r="AT602" s="25" t="str">
        <f t="shared" si="181"/>
        <v/>
      </c>
      <c r="AU602" s="25" t="str">
        <f t="shared" si="182"/>
        <v/>
      </c>
      <c r="AV602" s="25">
        <f t="shared" si="183"/>
        <v>9</v>
      </c>
      <c r="AW602" s="65">
        <f t="shared" si="189"/>
        <v>0</v>
      </c>
      <c r="AX602" s="23"/>
      <c r="AY602" s="24">
        <f t="shared" ca="1" si="184"/>
        <v>-217</v>
      </c>
      <c r="AZ602" s="66">
        <f t="shared" ca="1" si="185"/>
        <v>0</v>
      </c>
      <c r="BA602" s="24" t="str">
        <f t="shared" ca="1" si="186"/>
        <v/>
      </c>
      <c r="BB602" s="87" t="str">
        <f t="shared" si="187"/>
        <v/>
      </c>
    </row>
    <row r="603" spans="1:54" ht="15" x14ac:dyDescent="0.2">
      <c r="A603" s="7">
        <v>602</v>
      </c>
      <c r="B603" s="162" t="s">
        <v>5319</v>
      </c>
      <c r="C603" s="162" t="s">
        <v>5320</v>
      </c>
      <c r="D603" s="162" t="s">
        <v>5321</v>
      </c>
      <c r="E603" s="162" t="s">
        <v>325</v>
      </c>
      <c r="F603" s="163">
        <v>45919</v>
      </c>
      <c r="G603" s="162" t="s">
        <v>5347</v>
      </c>
      <c r="H603" s="162" t="s">
        <v>5322</v>
      </c>
      <c r="I603" s="162" t="s">
        <v>69</v>
      </c>
      <c r="J603" s="163">
        <v>45919</v>
      </c>
      <c r="K603" s="163" t="s">
        <v>5347</v>
      </c>
      <c r="L603" s="162" t="s">
        <v>5347</v>
      </c>
      <c r="M603" s="163">
        <v>45920</v>
      </c>
      <c r="N603" s="164">
        <v>0</v>
      </c>
      <c r="O603" s="164">
        <v>0</v>
      </c>
      <c r="P603" s="162" t="s">
        <v>5347</v>
      </c>
      <c r="Q603" s="165">
        <v>1</v>
      </c>
      <c r="R603" s="165">
        <v>1</v>
      </c>
      <c r="S603" s="165">
        <v>1</v>
      </c>
      <c r="T603" s="165">
        <v>0</v>
      </c>
      <c r="U603" s="166">
        <v>0</v>
      </c>
      <c r="V603" s="166">
        <v>0</v>
      </c>
      <c r="W603" s="162" t="s">
        <v>19</v>
      </c>
      <c r="X603" s="162" t="s">
        <v>5348</v>
      </c>
      <c r="Y603" s="162" t="s">
        <v>5347</v>
      </c>
      <c r="Z603" s="162" t="s">
        <v>386</v>
      </c>
      <c r="AA603" s="162" t="s">
        <v>5347</v>
      </c>
      <c r="AB603" s="162" t="s">
        <v>5323</v>
      </c>
      <c r="AC603" s="162" t="s">
        <v>5347</v>
      </c>
      <c r="AD603" s="164">
        <v>0</v>
      </c>
      <c r="AE603" s="185">
        <v>0</v>
      </c>
      <c r="AG603" t="s">
        <v>814</v>
      </c>
      <c r="AH603" s="46">
        <f t="shared" si="171"/>
        <v>1</v>
      </c>
      <c r="AI603" s="46" t="str">
        <f t="shared" si="172"/>
        <v>-</v>
      </c>
      <c r="AJ603" s="12"/>
      <c r="AK603" s="41" t="str">
        <f t="shared" si="173"/>
        <v>YES</v>
      </c>
      <c r="AL603" s="38">
        <f t="shared" si="174"/>
        <v>1</v>
      </c>
      <c r="AM603" s="26" t="str">
        <f t="shared" si="175"/>
        <v/>
      </c>
      <c r="AN603" s="89" t="str">
        <f t="shared" si="176"/>
        <v/>
      </c>
      <c r="AO603" s="35">
        <f t="shared" si="177"/>
        <v>0</v>
      </c>
      <c r="AP603" s="26" t="str">
        <f t="shared" si="178"/>
        <v>X</v>
      </c>
      <c r="AQ603" s="28">
        <f t="shared" si="188"/>
        <v>1</v>
      </c>
      <c r="AR603" s="25" t="str">
        <f t="shared" si="179"/>
        <v/>
      </c>
      <c r="AS603" s="25" t="str">
        <f t="shared" si="180"/>
        <v/>
      </c>
      <c r="AT603" s="25" t="str">
        <f t="shared" si="181"/>
        <v/>
      </c>
      <c r="AU603" s="25" t="str">
        <f t="shared" si="182"/>
        <v/>
      </c>
      <c r="AV603" s="25">
        <f t="shared" si="183"/>
        <v>9</v>
      </c>
      <c r="AW603" s="65">
        <f t="shared" si="189"/>
        <v>0</v>
      </c>
      <c r="AX603" s="23"/>
      <c r="AY603" s="24">
        <f t="shared" ca="1" si="184"/>
        <v>-215</v>
      </c>
      <c r="AZ603" s="66">
        <f t="shared" ca="1" si="185"/>
        <v>0</v>
      </c>
      <c r="BA603" s="24" t="str">
        <f t="shared" ca="1" si="186"/>
        <v/>
      </c>
      <c r="BB603" s="87" t="str">
        <f t="shared" si="187"/>
        <v/>
      </c>
    </row>
    <row r="604" spans="1:54" ht="15" x14ac:dyDescent="0.2">
      <c r="A604" s="7">
        <v>603</v>
      </c>
      <c r="B604" s="162" t="s">
        <v>4350</v>
      </c>
      <c r="C604" s="162" t="s">
        <v>4351</v>
      </c>
      <c r="D604" s="162" t="s">
        <v>5324</v>
      </c>
      <c r="E604" s="162" t="s">
        <v>325</v>
      </c>
      <c r="F604" s="163">
        <v>45922</v>
      </c>
      <c r="G604" s="162" t="s">
        <v>5347</v>
      </c>
      <c r="H604" s="162" t="s">
        <v>5325</v>
      </c>
      <c r="I604" s="162" t="s">
        <v>15</v>
      </c>
      <c r="J604" s="163">
        <v>45923</v>
      </c>
      <c r="K604" s="163" t="s">
        <v>5347</v>
      </c>
      <c r="L604" s="162" t="s">
        <v>5347</v>
      </c>
      <c r="M604" s="163">
        <v>46022</v>
      </c>
      <c r="N604" s="164">
        <v>40</v>
      </c>
      <c r="O604" s="164">
        <v>8</v>
      </c>
      <c r="P604" s="162" t="s">
        <v>5347</v>
      </c>
      <c r="Q604" s="165">
        <v>1</v>
      </c>
      <c r="R604" s="165">
        <v>1</v>
      </c>
      <c r="S604" s="165">
        <v>1</v>
      </c>
      <c r="T604" s="165">
        <v>0</v>
      </c>
      <c r="U604" s="166">
        <v>0</v>
      </c>
      <c r="V604" s="166">
        <v>0</v>
      </c>
      <c r="W604" s="162" t="s">
        <v>19</v>
      </c>
      <c r="X604" s="162" t="s">
        <v>5348</v>
      </c>
      <c r="Y604" s="162" t="s">
        <v>5347</v>
      </c>
      <c r="Z604" s="162" t="s">
        <v>4354</v>
      </c>
      <c r="AA604" s="162" t="s">
        <v>148</v>
      </c>
      <c r="AB604" s="162" t="s">
        <v>4350</v>
      </c>
      <c r="AC604" s="162" t="s">
        <v>5347</v>
      </c>
      <c r="AD604" s="164">
        <v>0</v>
      </c>
      <c r="AE604" s="185">
        <v>0</v>
      </c>
      <c r="AG604" t="s">
        <v>5326</v>
      </c>
      <c r="AH604" s="46">
        <f t="shared" si="171"/>
        <v>99</v>
      </c>
      <c r="AI604" s="46" t="str">
        <f t="shared" si="172"/>
        <v>-</v>
      </c>
      <c r="AJ604" s="12"/>
      <c r="AK604" s="41" t="str">
        <f t="shared" si="173"/>
        <v>YES</v>
      </c>
      <c r="AL604" s="38">
        <f t="shared" si="174"/>
        <v>1</v>
      </c>
      <c r="AM604" s="26" t="str">
        <f t="shared" si="175"/>
        <v/>
      </c>
      <c r="AN604" s="89" t="str">
        <f t="shared" si="176"/>
        <v/>
      </c>
      <c r="AO604" s="35">
        <f t="shared" si="177"/>
        <v>0</v>
      </c>
      <c r="AP604" s="26" t="str">
        <f t="shared" si="178"/>
        <v>X</v>
      </c>
      <c r="AQ604" s="28">
        <f t="shared" si="188"/>
        <v>1</v>
      </c>
      <c r="AR604" s="25" t="str">
        <f t="shared" si="179"/>
        <v/>
      </c>
      <c r="AS604" s="25" t="str">
        <f t="shared" si="180"/>
        <v/>
      </c>
      <c r="AT604" s="25" t="str">
        <f t="shared" si="181"/>
        <v/>
      </c>
      <c r="AU604" s="25" t="str">
        <f t="shared" si="182"/>
        <v/>
      </c>
      <c r="AV604" s="25">
        <f t="shared" si="183"/>
        <v>9</v>
      </c>
      <c r="AW604" s="65">
        <f t="shared" si="189"/>
        <v>0</v>
      </c>
      <c r="AX604" s="23"/>
      <c r="AY604" s="24">
        <f t="shared" ca="1" si="184"/>
        <v>-113</v>
      </c>
      <c r="AZ604" s="66">
        <f t="shared" ca="1" si="185"/>
        <v>0</v>
      </c>
      <c r="BA604" s="24" t="str">
        <f t="shared" ca="1" si="186"/>
        <v/>
      </c>
      <c r="BB604" s="87" t="str">
        <f t="shared" si="187"/>
        <v/>
      </c>
    </row>
    <row r="605" spans="1:54" ht="15" x14ac:dyDescent="0.2">
      <c r="A605" s="7">
        <v>604</v>
      </c>
      <c r="B605" s="162" t="s">
        <v>4028</v>
      </c>
      <c r="C605" s="162" t="s">
        <v>4029</v>
      </c>
      <c r="D605" s="162" t="s">
        <v>5327</v>
      </c>
      <c r="E605" s="162" t="s">
        <v>325</v>
      </c>
      <c r="F605" s="163">
        <v>45922</v>
      </c>
      <c r="G605" s="162" t="s">
        <v>5347</v>
      </c>
      <c r="H605" s="162" t="s">
        <v>5337</v>
      </c>
      <c r="I605" s="162" t="s">
        <v>15</v>
      </c>
      <c r="J605" s="163">
        <v>45926</v>
      </c>
      <c r="K605" s="163">
        <v>45929</v>
      </c>
      <c r="L605" s="162" t="s">
        <v>5347</v>
      </c>
      <c r="M605" s="163">
        <v>45975</v>
      </c>
      <c r="N605" s="164">
        <v>30</v>
      </c>
      <c r="O605" s="164">
        <v>8</v>
      </c>
      <c r="P605" s="162" t="s">
        <v>16</v>
      </c>
      <c r="Q605" s="166">
        <v>1</v>
      </c>
      <c r="R605" s="166">
        <v>1</v>
      </c>
      <c r="S605" s="166">
        <v>1</v>
      </c>
      <c r="T605" s="166">
        <v>0</v>
      </c>
      <c r="U605" s="166">
        <v>0</v>
      </c>
      <c r="V605" s="166">
        <v>0</v>
      </c>
      <c r="W605" s="162" t="s">
        <v>19</v>
      </c>
      <c r="X605" s="162" t="s">
        <v>5348</v>
      </c>
      <c r="Y605" s="162" t="s">
        <v>5347</v>
      </c>
      <c r="Z605" s="162" t="s">
        <v>619</v>
      </c>
      <c r="AA605" s="162" t="s">
        <v>748</v>
      </c>
      <c r="AB605" s="162" t="s">
        <v>4028</v>
      </c>
      <c r="AC605" s="162" t="s">
        <v>5347</v>
      </c>
      <c r="AD605" s="164">
        <v>0</v>
      </c>
      <c r="AE605" s="185">
        <v>0</v>
      </c>
      <c r="AG605" t="s">
        <v>3555</v>
      </c>
      <c r="AH605" s="46">
        <f t="shared" si="171"/>
        <v>49</v>
      </c>
      <c r="AI605" s="46" t="str">
        <f t="shared" si="172"/>
        <v>-</v>
      </c>
      <c r="AJ605" s="12"/>
      <c r="AK605" s="41" t="str">
        <f t="shared" si="173"/>
        <v>YES</v>
      </c>
      <c r="AL605" s="38">
        <f t="shared" si="174"/>
        <v>1</v>
      </c>
      <c r="AM605" s="26" t="str">
        <f t="shared" si="175"/>
        <v/>
      </c>
      <c r="AN605" s="89" t="str">
        <f t="shared" si="176"/>
        <v/>
      </c>
      <c r="AO605" s="35">
        <f t="shared" si="177"/>
        <v>0</v>
      </c>
      <c r="AP605" s="26" t="str">
        <f t="shared" si="178"/>
        <v>X</v>
      </c>
      <c r="AQ605" s="28">
        <f t="shared" si="188"/>
        <v>1</v>
      </c>
      <c r="AR605" s="25" t="str">
        <f t="shared" si="179"/>
        <v/>
      </c>
      <c r="AS605" s="25" t="str">
        <f t="shared" si="180"/>
        <v/>
      </c>
      <c r="AT605" s="25" t="str">
        <f t="shared" si="181"/>
        <v/>
      </c>
      <c r="AU605" s="25" t="str">
        <f t="shared" si="182"/>
        <v/>
      </c>
      <c r="AV605" s="25">
        <f t="shared" si="183"/>
        <v>9</v>
      </c>
      <c r="AW605" s="65">
        <f t="shared" si="189"/>
        <v>0</v>
      </c>
      <c r="AX605" s="23"/>
      <c r="AY605" s="24">
        <f t="shared" ca="1" si="184"/>
        <v>-160</v>
      </c>
      <c r="AZ605" s="66">
        <f t="shared" ca="1" si="185"/>
        <v>0</v>
      </c>
      <c r="BA605" s="24" t="str">
        <f t="shared" ca="1" si="186"/>
        <v/>
      </c>
      <c r="BB605" s="87" t="str">
        <f t="shared" si="187"/>
        <v/>
      </c>
    </row>
    <row r="606" spans="1:54" ht="15" x14ac:dyDescent="0.2">
      <c r="A606" s="7">
        <v>605</v>
      </c>
      <c r="B606" s="162" t="s">
        <v>4350</v>
      </c>
      <c r="C606" s="162" t="s">
        <v>4351</v>
      </c>
      <c r="D606" s="162" t="s">
        <v>5328</v>
      </c>
      <c r="E606" s="162" t="s">
        <v>325</v>
      </c>
      <c r="F606" s="163">
        <v>45923</v>
      </c>
      <c r="G606" s="162" t="s">
        <v>5347</v>
      </c>
      <c r="H606" s="162" t="s">
        <v>5329</v>
      </c>
      <c r="I606" s="162" t="s">
        <v>15</v>
      </c>
      <c r="J606" s="163">
        <v>45923</v>
      </c>
      <c r="K606" s="163" t="s">
        <v>5347</v>
      </c>
      <c r="L606" s="162" t="s">
        <v>5347</v>
      </c>
      <c r="M606" s="163">
        <v>45991</v>
      </c>
      <c r="N606" s="164">
        <v>40</v>
      </c>
      <c r="O606" s="164">
        <v>8</v>
      </c>
      <c r="P606" s="162" t="s">
        <v>5347</v>
      </c>
      <c r="Q606" s="165">
        <v>1</v>
      </c>
      <c r="R606" s="165">
        <v>1</v>
      </c>
      <c r="S606" s="165">
        <v>1</v>
      </c>
      <c r="T606" s="165">
        <v>0</v>
      </c>
      <c r="U606" s="166">
        <v>0</v>
      </c>
      <c r="V606" s="166">
        <v>0</v>
      </c>
      <c r="W606" s="162" t="s">
        <v>19</v>
      </c>
      <c r="X606" s="162" t="s">
        <v>5348</v>
      </c>
      <c r="Y606" s="162" t="s">
        <v>5347</v>
      </c>
      <c r="Z606" s="162" t="s">
        <v>4354</v>
      </c>
      <c r="AA606" s="162" t="s">
        <v>148</v>
      </c>
      <c r="AB606" s="162" t="s">
        <v>4350</v>
      </c>
      <c r="AC606" s="162" t="s">
        <v>5347</v>
      </c>
      <c r="AD606" s="164">
        <v>0</v>
      </c>
      <c r="AE606" s="185">
        <v>0</v>
      </c>
      <c r="AG606" t="s">
        <v>2999</v>
      </c>
      <c r="AH606" s="46">
        <f t="shared" si="171"/>
        <v>68</v>
      </c>
      <c r="AI606" s="46" t="str">
        <f t="shared" si="172"/>
        <v>-</v>
      </c>
      <c r="AJ606" s="12"/>
      <c r="AK606" s="41" t="str">
        <f t="shared" si="173"/>
        <v>YES</v>
      </c>
      <c r="AL606" s="38">
        <f t="shared" si="174"/>
        <v>1</v>
      </c>
      <c r="AM606" s="26" t="str">
        <f t="shared" si="175"/>
        <v/>
      </c>
      <c r="AN606" s="89" t="str">
        <f t="shared" si="176"/>
        <v/>
      </c>
      <c r="AO606" s="35">
        <f t="shared" si="177"/>
        <v>0</v>
      </c>
      <c r="AP606" s="26" t="str">
        <f t="shared" si="178"/>
        <v>X</v>
      </c>
      <c r="AQ606" s="28">
        <f t="shared" si="188"/>
        <v>1</v>
      </c>
      <c r="AR606" s="25" t="str">
        <f t="shared" si="179"/>
        <v/>
      </c>
      <c r="AS606" s="25" t="str">
        <f t="shared" si="180"/>
        <v/>
      </c>
      <c r="AT606" s="25" t="str">
        <f t="shared" si="181"/>
        <v/>
      </c>
      <c r="AU606" s="25" t="str">
        <f t="shared" si="182"/>
        <v/>
      </c>
      <c r="AV606" s="25">
        <f t="shared" si="183"/>
        <v>9</v>
      </c>
      <c r="AW606" s="65">
        <f t="shared" si="189"/>
        <v>0</v>
      </c>
      <c r="AX606" s="23"/>
      <c r="AY606" s="24">
        <f t="shared" ca="1" si="184"/>
        <v>-144</v>
      </c>
      <c r="AZ606" s="66">
        <f t="shared" ca="1" si="185"/>
        <v>0</v>
      </c>
      <c r="BA606" s="24" t="str">
        <f t="shared" ca="1" si="186"/>
        <v/>
      </c>
      <c r="BB606" s="87" t="str">
        <f t="shared" si="187"/>
        <v/>
      </c>
    </row>
    <row r="607" spans="1:54" ht="15" x14ac:dyDescent="0.2">
      <c r="A607" s="7">
        <v>606</v>
      </c>
      <c r="B607" s="162" t="s">
        <v>3549</v>
      </c>
      <c r="C607" s="162" t="s">
        <v>5330</v>
      </c>
      <c r="D607" s="162" t="s">
        <v>5331</v>
      </c>
      <c r="E607" s="162" t="s">
        <v>325</v>
      </c>
      <c r="F607" s="163">
        <v>45924</v>
      </c>
      <c r="G607" s="162" t="s">
        <v>5347</v>
      </c>
      <c r="H607" s="162" t="s">
        <v>5308</v>
      </c>
      <c r="I607" s="162" t="s">
        <v>5332</v>
      </c>
      <c r="J607" s="163">
        <v>45901</v>
      </c>
      <c r="K607" s="163" t="s">
        <v>5347</v>
      </c>
      <c r="L607" s="162" t="s">
        <v>5347</v>
      </c>
      <c r="M607" s="163">
        <v>45925</v>
      </c>
      <c r="N607" s="164">
        <v>0</v>
      </c>
      <c r="O607" s="164">
        <v>0</v>
      </c>
      <c r="P607" s="162" t="s">
        <v>5347</v>
      </c>
      <c r="Q607" s="165">
        <v>2</v>
      </c>
      <c r="R607" s="165">
        <v>2</v>
      </c>
      <c r="S607" s="165">
        <v>2</v>
      </c>
      <c r="T607" s="165">
        <v>0</v>
      </c>
      <c r="U607" s="166">
        <v>0</v>
      </c>
      <c r="V607" s="166">
        <v>0</v>
      </c>
      <c r="W607" s="162" t="s">
        <v>19</v>
      </c>
      <c r="X607" s="162" t="s">
        <v>5348</v>
      </c>
      <c r="Y607" s="162" t="s">
        <v>5347</v>
      </c>
      <c r="Z607" s="162" t="s">
        <v>3553</v>
      </c>
      <c r="AA607" s="162" t="s">
        <v>5347</v>
      </c>
      <c r="AB607" s="162" t="s">
        <v>5333</v>
      </c>
      <c r="AC607" s="162" t="s">
        <v>5347</v>
      </c>
      <c r="AD607" s="164">
        <v>0</v>
      </c>
      <c r="AE607" s="185">
        <v>0</v>
      </c>
      <c r="AG607" t="s">
        <v>2999</v>
      </c>
      <c r="AH607" s="46">
        <f t="shared" si="171"/>
        <v>24</v>
      </c>
      <c r="AI607" s="46" t="str">
        <f t="shared" si="172"/>
        <v>-</v>
      </c>
      <c r="AJ607" s="12"/>
      <c r="AK607" s="41" t="str">
        <f t="shared" si="173"/>
        <v>YES</v>
      </c>
      <c r="AL607" s="38">
        <f t="shared" si="174"/>
        <v>2</v>
      </c>
      <c r="AM607" s="26" t="str">
        <f t="shared" si="175"/>
        <v/>
      </c>
      <c r="AN607" s="89" t="str">
        <f t="shared" si="176"/>
        <v/>
      </c>
      <c r="AO607" s="35">
        <f t="shared" si="177"/>
        <v>0</v>
      </c>
      <c r="AP607" s="26" t="str">
        <f t="shared" si="178"/>
        <v>X</v>
      </c>
      <c r="AQ607" s="28">
        <f t="shared" si="188"/>
        <v>1</v>
      </c>
      <c r="AR607" s="25" t="str">
        <f t="shared" si="179"/>
        <v/>
      </c>
      <c r="AS607" s="25" t="str">
        <f t="shared" si="180"/>
        <v/>
      </c>
      <c r="AT607" s="25" t="str">
        <f t="shared" si="181"/>
        <v/>
      </c>
      <c r="AU607" s="25" t="str">
        <f t="shared" si="182"/>
        <v/>
      </c>
      <c r="AV607" s="25">
        <f t="shared" si="183"/>
        <v>9</v>
      </c>
      <c r="AW607" s="65">
        <f t="shared" si="189"/>
        <v>0</v>
      </c>
      <c r="AX607" s="23"/>
      <c r="AY607" s="24">
        <f t="shared" ca="1" si="184"/>
        <v>-210</v>
      </c>
      <c r="AZ607" s="66">
        <f t="shared" ca="1" si="185"/>
        <v>0</v>
      </c>
      <c r="BA607" s="24" t="str">
        <f t="shared" ca="1" si="186"/>
        <v/>
      </c>
      <c r="BB607" s="87" t="str">
        <f t="shared" si="187"/>
        <v/>
      </c>
    </row>
    <row r="608" spans="1:54" ht="15" x14ac:dyDescent="0.2">
      <c r="A608" s="7">
        <v>607</v>
      </c>
      <c r="B608" s="162" t="s">
        <v>4028</v>
      </c>
      <c r="C608" s="162" t="s">
        <v>4029</v>
      </c>
      <c r="D608" s="162" t="s">
        <v>5334</v>
      </c>
      <c r="E608" s="162" t="s">
        <v>325</v>
      </c>
      <c r="F608" s="163">
        <v>45924</v>
      </c>
      <c r="G608" s="162" t="s">
        <v>5347</v>
      </c>
      <c r="H608" s="162" t="s">
        <v>5338</v>
      </c>
      <c r="I608" s="162" t="s">
        <v>15</v>
      </c>
      <c r="J608" s="163">
        <v>45926</v>
      </c>
      <c r="K608" s="163">
        <v>45929</v>
      </c>
      <c r="L608" s="162" t="s">
        <v>5347</v>
      </c>
      <c r="M608" s="163">
        <v>45977</v>
      </c>
      <c r="N608" s="164">
        <v>30</v>
      </c>
      <c r="O608" s="164">
        <v>8</v>
      </c>
      <c r="P608" s="162" t="s">
        <v>16</v>
      </c>
      <c r="Q608" s="166">
        <v>1</v>
      </c>
      <c r="R608" s="166">
        <v>1</v>
      </c>
      <c r="S608" s="166">
        <v>1</v>
      </c>
      <c r="T608" s="166">
        <v>0</v>
      </c>
      <c r="U608" s="166">
        <v>0</v>
      </c>
      <c r="V608" s="166">
        <v>0</v>
      </c>
      <c r="W608" s="162" t="s">
        <v>19</v>
      </c>
      <c r="X608" s="162" t="s">
        <v>5348</v>
      </c>
      <c r="Y608" s="162" t="s">
        <v>5347</v>
      </c>
      <c r="Z608" s="162" t="s">
        <v>619</v>
      </c>
      <c r="AA608" s="162" t="s">
        <v>748</v>
      </c>
      <c r="AB608" s="162" t="s">
        <v>4028</v>
      </c>
      <c r="AC608" s="162" t="s">
        <v>5347</v>
      </c>
      <c r="AD608" s="164">
        <v>0</v>
      </c>
      <c r="AE608" s="185">
        <v>0</v>
      </c>
      <c r="AG608" t="s">
        <v>5335</v>
      </c>
      <c r="AH608" s="46">
        <f t="shared" si="171"/>
        <v>51</v>
      </c>
      <c r="AI608" s="46" t="str">
        <f t="shared" si="172"/>
        <v>-</v>
      </c>
      <c r="AJ608" s="12"/>
      <c r="AK608" s="41" t="str">
        <f t="shared" si="173"/>
        <v>YES</v>
      </c>
      <c r="AL608" s="38">
        <f t="shared" si="174"/>
        <v>1</v>
      </c>
      <c r="AM608" s="26" t="str">
        <f t="shared" si="175"/>
        <v/>
      </c>
      <c r="AN608" s="89" t="str">
        <f t="shared" si="176"/>
        <v/>
      </c>
      <c r="AO608" s="35">
        <f t="shared" si="177"/>
        <v>0</v>
      </c>
      <c r="AP608" s="26" t="str">
        <f t="shared" si="178"/>
        <v>X</v>
      </c>
      <c r="AQ608" s="28">
        <f t="shared" si="188"/>
        <v>1</v>
      </c>
      <c r="AR608" s="25" t="str">
        <f t="shared" si="179"/>
        <v/>
      </c>
      <c r="AS608" s="25" t="str">
        <f t="shared" si="180"/>
        <v/>
      </c>
      <c r="AT608" s="25" t="str">
        <f t="shared" si="181"/>
        <v/>
      </c>
      <c r="AU608" s="25" t="str">
        <f t="shared" si="182"/>
        <v/>
      </c>
      <c r="AV608" s="25">
        <f t="shared" si="183"/>
        <v>9</v>
      </c>
      <c r="AW608" s="65">
        <f t="shared" si="189"/>
        <v>0</v>
      </c>
      <c r="AX608" s="23"/>
      <c r="AY608" s="24">
        <f t="shared" ca="1" si="184"/>
        <v>-158</v>
      </c>
      <c r="AZ608" s="66">
        <f t="shared" ca="1" si="185"/>
        <v>0</v>
      </c>
      <c r="BA608" s="24" t="str">
        <f t="shared" ca="1" si="186"/>
        <v/>
      </c>
      <c r="BB608" s="87" t="str">
        <f t="shared" si="187"/>
        <v/>
      </c>
    </row>
    <row r="609" spans="1:54" ht="15" x14ac:dyDescent="0.2">
      <c r="A609" s="7">
        <v>608</v>
      </c>
      <c r="B609" s="162" t="s">
        <v>2923</v>
      </c>
      <c r="C609" s="162" t="s">
        <v>3072</v>
      </c>
      <c r="D609" s="162" t="s">
        <v>5339</v>
      </c>
      <c r="E609" s="162" t="s">
        <v>325</v>
      </c>
      <c r="F609" s="163">
        <v>45926</v>
      </c>
      <c r="G609" s="162" t="s">
        <v>5347</v>
      </c>
      <c r="H609" s="162" t="s">
        <v>5340</v>
      </c>
      <c r="I609" s="162" t="s">
        <v>205</v>
      </c>
      <c r="J609" s="163">
        <v>45925</v>
      </c>
      <c r="K609" s="163" t="s">
        <v>5347</v>
      </c>
      <c r="L609" s="162" t="s">
        <v>5347</v>
      </c>
      <c r="M609" s="163">
        <v>45927</v>
      </c>
      <c r="N609" s="164">
        <v>0</v>
      </c>
      <c r="O609" s="164">
        <v>0</v>
      </c>
      <c r="P609" s="162" t="s">
        <v>5347</v>
      </c>
      <c r="Q609" s="165">
        <v>10</v>
      </c>
      <c r="R609" s="165">
        <v>10</v>
      </c>
      <c r="S609" s="165">
        <v>10</v>
      </c>
      <c r="T609" s="165">
        <v>0</v>
      </c>
      <c r="U609" s="166">
        <v>0</v>
      </c>
      <c r="V609" s="166">
        <v>0</v>
      </c>
      <c r="W609" s="162" t="s">
        <v>19</v>
      </c>
      <c r="X609" s="162" t="s">
        <v>5348</v>
      </c>
      <c r="Y609" s="162" t="s">
        <v>5347</v>
      </c>
      <c r="Z609" s="162" t="s">
        <v>386</v>
      </c>
      <c r="AA609" s="162" t="s">
        <v>5347</v>
      </c>
      <c r="AB609" s="162" t="s">
        <v>5341</v>
      </c>
      <c r="AC609" s="162" t="s">
        <v>5347</v>
      </c>
      <c r="AD609" s="164">
        <v>0</v>
      </c>
      <c r="AE609" s="185">
        <v>0</v>
      </c>
      <c r="AG609" t="s">
        <v>3555</v>
      </c>
      <c r="AH609" s="46">
        <f t="shared" si="171"/>
        <v>2</v>
      </c>
      <c r="AI609" s="46" t="str">
        <f t="shared" si="172"/>
        <v>-</v>
      </c>
      <c r="AJ609" s="12"/>
      <c r="AK609" s="41" t="str">
        <f t="shared" si="173"/>
        <v>YES</v>
      </c>
      <c r="AL609" s="38">
        <f t="shared" si="174"/>
        <v>10</v>
      </c>
      <c r="AM609" s="26" t="str">
        <f t="shared" si="175"/>
        <v/>
      </c>
      <c r="AN609" s="89" t="str">
        <f t="shared" si="176"/>
        <v/>
      </c>
      <c r="AO609" s="35">
        <f t="shared" si="177"/>
        <v>0</v>
      </c>
      <c r="AP609" s="26" t="str">
        <f t="shared" si="178"/>
        <v>X</v>
      </c>
      <c r="AQ609" s="28">
        <f t="shared" si="188"/>
        <v>1</v>
      </c>
      <c r="AR609" s="25" t="str">
        <f t="shared" si="179"/>
        <v/>
      </c>
      <c r="AS609" s="25" t="str">
        <f t="shared" si="180"/>
        <v/>
      </c>
      <c r="AT609" s="25" t="str">
        <f t="shared" si="181"/>
        <v/>
      </c>
      <c r="AU609" s="25" t="str">
        <f t="shared" si="182"/>
        <v/>
      </c>
      <c r="AV609" s="25">
        <f t="shared" si="183"/>
        <v>9</v>
      </c>
      <c r="AW609" s="65">
        <f t="shared" si="189"/>
        <v>0</v>
      </c>
      <c r="AX609" s="23"/>
      <c r="AY609" s="24">
        <f t="shared" ca="1" si="184"/>
        <v>-208</v>
      </c>
      <c r="AZ609" s="66">
        <f t="shared" ca="1" si="185"/>
        <v>0</v>
      </c>
      <c r="BA609" s="24" t="str">
        <f t="shared" ca="1" si="186"/>
        <v/>
      </c>
      <c r="BB609" s="87" t="str">
        <f t="shared" si="187"/>
        <v/>
      </c>
    </row>
    <row r="610" spans="1:54" ht="15" x14ac:dyDescent="0.2">
      <c r="A610" s="7">
        <v>609</v>
      </c>
      <c r="B610" s="162" t="s">
        <v>3225</v>
      </c>
      <c r="C610" s="162" t="s">
        <v>3226</v>
      </c>
      <c r="D610" s="162" t="s">
        <v>5342</v>
      </c>
      <c r="E610" s="162" t="s">
        <v>325</v>
      </c>
      <c r="F610" s="163">
        <v>45926</v>
      </c>
      <c r="G610" s="162" t="s">
        <v>5347</v>
      </c>
      <c r="H610" s="162" t="s">
        <v>5352</v>
      </c>
      <c r="I610" s="162" t="s">
        <v>15</v>
      </c>
      <c r="J610" s="163">
        <v>45936</v>
      </c>
      <c r="K610" s="163">
        <v>45937</v>
      </c>
      <c r="L610" s="162" t="s">
        <v>5347</v>
      </c>
      <c r="M610" s="163">
        <v>45990</v>
      </c>
      <c r="N610" s="164">
        <v>30</v>
      </c>
      <c r="O610" s="164">
        <v>8</v>
      </c>
      <c r="P610" s="162" t="s">
        <v>16</v>
      </c>
      <c r="Q610" s="165">
        <v>1</v>
      </c>
      <c r="R610" s="165">
        <v>1</v>
      </c>
      <c r="S610" s="165">
        <v>1</v>
      </c>
      <c r="T610" s="165">
        <v>0</v>
      </c>
      <c r="U610" s="166">
        <v>0</v>
      </c>
      <c r="V610" s="166">
        <v>0</v>
      </c>
      <c r="W610" s="162" t="s">
        <v>19</v>
      </c>
      <c r="X610" s="162" t="s">
        <v>5348</v>
      </c>
      <c r="Y610" s="162" t="s">
        <v>5347</v>
      </c>
      <c r="Z610" s="162" t="s">
        <v>3779</v>
      </c>
      <c r="AA610" s="162" t="s">
        <v>748</v>
      </c>
      <c r="AB610" s="162" t="s">
        <v>3225</v>
      </c>
      <c r="AC610" s="162" t="s">
        <v>5347</v>
      </c>
      <c r="AD610" s="164">
        <v>0</v>
      </c>
      <c r="AE610" s="185">
        <v>0</v>
      </c>
      <c r="AG610" t="s">
        <v>3555</v>
      </c>
      <c r="AH610" s="46">
        <f t="shared" si="171"/>
        <v>54</v>
      </c>
      <c r="AI610" s="46" t="str">
        <f t="shared" si="172"/>
        <v>-</v>
      </c>
      <c r="AJ610" s="12"/>
      <c r="AK610" s="41" t="str">
        <f t="shared" si="173"/>
        <v>YES</v>
      </c>
      <c r="AL610" s="38">
        <f t="shared" si="174"/>
        <v>1</v>
      </c>
      <c r="AM610" s="26" t="str">
        <f t="shared" si="175"/>
        <v/>
      </c>
      <c r="AN610" s="89" t="str">
        <f t="shared" si="176"/>
        <v/>
      </c>
      <c r="AO610" s="35">
        <f t="shared" si="177"/>
        <v>0</v>
      </c>
      <c r="AP610" s="26" t="str">
        <f t="shared" si="178"/>
        <v>X</v>
      </c>
      <c r="AQ610" s="28">
        <f t="shared" si="188"/>
        <v>1</v>
      </c>
      <c r="AR610" s="25" t="str">
        <f t="shared" si="179"/>
        <v/>
      </c>
      <c r="AS610" s="25" t="str">
        <f t="shared" si="180"/>
        <v/>
      </c>
      <c r="AT610" s="25" t="str">
        <f t="shared" si="181"/>
        <v/>
      </c>
      <c r="AU610" s="25" t="str">
        <f t="shared" si="182"/>
        <v/>
      </c>
      <c r="AV610" s="25">
        <f t="shared" si="183"/>
        <v>9</v>
      </c>
      <c r="AW610" s="65">
        <f t="shared" si="189"/>
        <v>0</v>
      </c>
      <c r="AX610" s="23"/>
      <c r="AY610" s="24">
        <f t="shared" ca="1" si="184"/>
        <v>-145</v>
      </c>
      <c r="AZ610" s="66">
        <f t="shared" ca="1" si="185"/>
        <v>0</v>
      </c>
      <c r="BA610" s="24" t="str">
        <f t="shared" ca="1" si="186"/>
        <v/>
      </c>
      <c r="BB610" s="87" t="str">
        <f t="shared" si="187"/>
        <v/>
      </c>
    </row>
    <row r="611" spans="1:54" ht="15" x14ac:dyDescent="0.2">
      <c r="A611" s="7">
        <v>610</v>
      </c>
      <c r="B611" s="162" t="s">
        <v>3225</v>
      </c>
      <c r="C611" s="162" t="s">
        <v>3226</v>
      </c>
      <c r="D611" s="162" t="s">
        <v>5343</v>
      </c>
      <c r="E611" s="162" t="s">
        <v>325</v>
      </c>
      <c r="F611" s="163">
        <v>45926</v>
      </c>
      <c r="G611" s="162" t="s">
        <v>5347</v>
      </c>
      <c r="H611" s="162" t="s">
        <v>5353</v>
      </c>
      <c r="I611" s="162" t="s">
        <v>15</v>
      </c>
      <c r="J611" s="163">
        <v>45936</v>
      </c>
      <c r="K611" s="163">
        <v>45937</v>
      </c>
      <c r="L611" s="162" t="s">
        <v>5347</v>
      </c>
      <c r="M611" s="163">
        <v>45988</v>
      </c>
      <c r="N611" s="164">
        <v>30</v>
      </c>
      <c r="O611" s="164">
        <v>8</v>
      </c>
      <c r="P611" s="162" t="s">
        <v>16</v>
      </c>
      <c r="Q611" s="165">
        <v>2</v>
      </c>
      <c r="R611" s="165">
        <v>2</v>
      </c>
      <c r="S611" s="165">
        <v>2</v>
      </c>
      <c r="T611" s="165">
        <v>0</v>
      </c>
      <c r="U611" s="166">
        <v>0</v>
      </c>
      <c r="V611" s="166">
        <v>0</v>
      </c>
      <c r="W611" s="162" t="s">
        <v>19</v>
      </c>
      <c r="X611" s="162" t="s">
        <v>5348</v>
      </c>
      <c r="Y611" s="162" t="s">
        <v>5347</v>
      </c>
      <c r="Z611" s="162" t="s">
        <v>5354</v>
      </c>
      <c r="AA611" s="162" t="s">
        <v>748</v>
      </c>
      <c r="AB611" s="162" t="s">
        <v>3225</v>
      </c>
      <c r="AC611" s="162" t="s">
        <v>5347</v>
      </c>
      <c r="AD611" s="164">
        <v>0</v>
      </c>
      <c r="AE611" s="185">
        <v>0</v>
      </c>
      <c r="AG611" t="s">
        <v>5111</v>
      </c>
      <c r="AH611" s="46">
        <f t="shared" si="171"/>
        <v>52</v>
      </c>
      <c r="AI611" s="46" t="str">
        <f t="shared" si="172"/>
        <v>-</v>
      </c>
      <c r="AJ611" s="12"/>
      <c r="AK611" s="41" t="str">
        <f t="shared" si="173"/>
        <v>YES</v>
      </c>
      <c r="AL611" s="38">
        <f t="shared" si="174"/>
        <v>2</v>
      </c>
      <c r="AM611" s="26" t="str">
        <f t="shared" si="175"/>
        <v/>
      </c>
      <c r="AN611" s="89" t="str">
        <f t="shared" si="176"/>
        <v/>
      </c>
      <c r="AO611" s="35">
        <f t="shared" si="177"/>
        <v>0</v>
      </c>
      <c r="AP611" s="26" t="str">
        <f t="shared" si="178"/>
        <v>X</v>
      </c>
      <c r="AQ611" s="28">
        <f t="shared" si="188"/>
        <v>1</v>
      </c>
      <c r="AR611" s="25" t="str">
        <f t="shared" si="179"/>
        <v/>
      </c>
      <c r="AS611" s="25" t="str">
        <f t="shared" si="180"/>
        <v/>
      </c>
      <c r="AT611" s="25" t="str">
        <f t="shared" si="181"/>
        <v/>
      </c>
      <c r="AU611" s="25" t="str">
        <f t="shared" si="182"/>
        <v/>
      </c>
      <c r="AV611" s="25">
        <f t="shared" si="183"/>
        <v>9</v>
      </c>
      <c r="AW611" s="65">
        <f t="shared" si="189"/>
        <v>0</v>
      </c>
      <c r="AX611" s="23"/>
      <c r="AY611" s="24">
        <f t="shared" ca="1" si="184"/>
        <v>-147</v>
      </c>
      <c r="AZ611" s="66">
        <f t="shared" ca="1" si="185"/>
        <v>0</v>
      </c>
      <c r="BA611" s="24" t="str">
        <f t="shared" ca="1" si="186"/>
        <v/>
      </c>
      <c r="BB611" s="87" t="str">
        <f t="shared" si="187"/>
        <v/>
      </c>
    </row>
    <row r="612" spans="1:54" ht="15" x14ac:dyDescent="0.2">
      <c r="A612" s="7">
        <v>611</v>
      </c>
      <c r="B612" s="162" t="s">
        <v>834</v>
      </c>
      <c r="C612" s="162" t="s">
        <v>5344</v>
      </c>
      <c r="D612" s="162" t="s">
        <v>5345</v>
      </c>
      <c r="E612" s="162" t="s">
        <v>325</v>
      </c>
      <c r="F612" s="163">
        <v>45926</v>
      </c>
      <c r="G612" s="162" t="s">
        <v>5347</v>
      </c>
      <c r="H612" s="162" t="s">
        <v>5340</v>
      </c>
      <c r="I612" s="162" t="s">
        <v>224</v>
      </c>
      <c r="J612" s="163">
        <v>45925</v>
      </c>
      <c r="K612" s="163" t="s">
        <v>5347</v>
      </c>
      <c r="L612" s="162" t="s">
        <v>5347</v>
      </c>
      <c r="M612" s="163">
        <v>45927</v>
      </c>
      <c r="N612" s="164">
        <v>40</v>
      </c>
      <c r="O612" s="164">
        <v>8</v>
      </c>
      <c r="P612" s="162" t="s">
        <v>5347</v>
      </c>
      <c r="Q612" s="165">
        <v>2</v>
      </c>
      <c r="R612" s="165">
        <v>2</v>
      </c>
      <c r="S612" s="165">
        <v>2</v>
      </c>
      <c r="T612" s="165">
        <v>0</v>
      </c>
      <c r="U612" s="166">
        <v>0</v>
      </c>
      <c r="V612" s="166">
        <v>0</v>
      </c>
      <c r="W612" s="162" t="s">
        <v>19</v>
      </c>
      <c r="X612" s="162" t="s">
        <v>5348</v>
      </c>
      <c r="Y612" s="162" t="s">
        <v>5347</v>
      </c>
      <c r="Z612" s="162" t="s">
        <v>386</v>
      </c>
      <c r="AA612" s="162" t="s">
        <v>5347</v>
      </c>
      <c r="AB612" s="162" t="s">
        <v>5346</v>
      </c>
      <c r="AC612" s="162" t="s">
        <v>5347</v>
      </c>
      <c r="AD612" s="164">
        <v>0</v>
      </c>
      <c r="AE612" s="185">
        <v>0</v>
      </c>
      <c r="AG612" t="s">
        <v>5000</v>
      </c>
      <c r="AH612" s="46">
        <f t="shared" si="171"/>
        <v>2</v>
      </c>
      <c r="AI612" s="46" t="str">
        <f t="shared" si="172"/>
        <v>-</v>
      </c>
      <c r="AJ612" s="12"/>
      <c r="AK612" s="41" t="str">
        <f t="shared" si="173"/>
        <v>YES</v>
      </c>
      <c r="AL612" s="38">
        <f t="shared" si="174"/>
        <v>2</v>
      </c>
      <c r="AM612" s="26" t="str">
        <f t="shared" si="175"/>
        <v/>
      </c>
      <c r="AN612" s="89" t="str">
        <f t="shared" si="176"/>
        <v/>
      </c>
      <c r="AO612" s="35">
        <f t="shared" si="177"/>
        <v>0</v>
      </c>
      <c r="AP612" s="26" t="str">
        <f t="shared" si="178"/>
        <v>X</v>
      </c>
      <c r="AQ612" s="28">
        <f t="shared" si="188"/>
        <v>1</v>
      </c>
      <c r="AR612" s="25" t="str">
        <f t="shared" si="179"/>
        <v/>
      </c>
      <c r="AS612" s="25" t="str">
        <f t="shared" si="180"/>
        <v/>
      </c>
      <c r="AT612" s="25" t="str">
        <f t="shared" si="181"/>
        <v/>
      </c>
      <c r="AU612" s="25" t="str">
        <f t="shared" si="182"/>
        <v/>
      </c>
      <c r="AV612" s="25">
        <f t="shared" si="183"/>
        <v>9</v>
      </c>
      <c r="AW612" s="65">
        <f t="shared" si="189"/>
        <v>0</v>
      </c>
      <c r="AX612" s="23"/>
      <c r="AY612" s="24">
        <f t="shared" ca="1" si="184"/>
        <v>-208</v>
      </c>
      <c r="AZ612" s="66">
        <f t="shared" ca="1" si="185"/>
        <v>0</v>
      </c>
      <c r="BA612" s="24" t="str">
        <f t="shared" ca="1" si="186"/>
        <v/>
      </c>
      <c r="BB612" s="87" t="str">
        <f t="shared" si="187"/>
        <v/>
      </c>
    </row>
    <row r="613" spans="1:54" ht="15" x14ac:dyDescent="0.2">
      <c r="A613" s="7">
        <v>612</v>
      </c>
      <c r="B613" s="162" t="s">
        <v>5347</v>
      </c>
      <c r="C613" s="162" t="s">
        <v>5355</v>
      </c>
      <c r="D613" s="162" t="s">
        <v>5356</v>
      </c>
      <c r="E613" s="162" t="s">
        <v>325</v>
      </c>
      <c r="F613" s="163">
        <v>45933</v>
      </c>
      <c r="G613" s="162" t="s">
        <v>5347</v>
      </c>
      <c r="H613" s="162" t="s">
        <v>5357</v>
      </c>
      <c r="I613" s="162" t="s">
        <v>15</v>
      </c>
      <c r="J613" s="163">
        <v>45937</v>
      </c>
      <c r="K613" s="163">
        <v>45937</v>
      </c>
      <c r="L613" s="162" t="s">
        <v>5347</v>
      </c>
      <c r="M613" s="163">
        <v>46053</v>
      </c>
      <c r="N613" s="164">
        <v>0</v>
      </c>
      <c r="O613" s="164">
        <v>0</v>
      </c>
      <c r="P613" s="162" t="s">
        <v>16</v>
      </c>
      <c r="Q613" s="165">
        <v>1</v>
      </c>
      <c r="R613" s="165">
        <v>1</v>
      </c>
      <c r="S613" s="165">
        <v>0</v>
      </c>
      <c r="T613" s="165">
        <v>0</v>
      </c>
      <c r="U613" s="166">
        <v>0</v>
      </c>
      <c r="V613" s="166">
        <v>0</v>
      </c>
      <c r="W613" s="162" t="s">
        <v>5347</v>
      </c>
      <c r="X613" s="162" t="s">
        <v>5348</v>
      </c>
      <c r="Y613" s="162" t="s">
        <v>5347</v>
      </c>
      <c r="Z613" s="162" t="s">
        <v>5091</v>
      </c>
      <c r="AA613" s="162" t="s">
        <v>5347</v>
      </c>
      <c r="AB613" s="162" t="s">
        <v>5347</v>
      </c>
      <c r="AC613" s="162" t="s">
        <v>5347</v>
      </c>
      <c r="AD613" s="164">
        <v>0</v>
      </c>
      <c r="AE613" s="185">
        <v>0</v>
      </c>
      <c r="AG613" t="s">
        <v>3555</v>
      </c>
      <c r="AH613" s="46">
        <f t="shared" si="171"/>
        <v>116</v>
      </c>
      <c r="AI613" s="46" t="str">
        <f t="shared" si="172"/>
        <v>-</v>
      </c>
      <c r="AJ613" s="12"/>
      <c r="AK613" s="41" t="str">
        <f t="shared" si="173"/>
        <v/>
      </c>
      <c r="AL613" s="38" t="str">
        <f t="shared" si="174"/>
        <v/>
      </c>
      <c r="AM613" s="26" t="str">
        <f t="shared" si="175"/>
        <v/>
      </c>
      <c r="AN613" s="89" t="str">
        <f t="shared" si="176"/>
        <v/>
      </c>
      <c r="AO613" s="35">
        <f t="shared" si="177"/>
        <v>0</v>
      </c>
      <c r="AP613" s="26" t="str">
        <f t="shared" si="178"/>
        <v/>
      </c>
      <c r="AQ613" s="28">
        <f t="shared" si="188"/>
        <v>0</v>
      </c>
      <c r="AR613" s="25" t="str">
        <f t="shared" si="179"/>
        <v/>
      </c>
      <c r="AS613" s="25" t="str">
        <f t="shared" si="180"/>
        <v/>
      </c>
      <c r="AT613" s="25" t="str">
        <f t="shared" si="181"/>
        <v/>
      </c>
      <c r="AU613" s="25" t="str">
        <f t="shared" si="182"/>
        <v/>
      </c>
      <c r="AV613" s="25">
        <f t="shared" si="183"/>
        <v>10</v>
      </c>
      <c r="AW613" s="65">
        <f t="shared" si="189"/>
        <v>1</v>
      </c>
      <c r="AX613" s="23"/>
      <c r="AY613" s="24">
        <f t="shared" ca="1" si="184"/>
        <v>-82</v>
      </c>
      <c r="AZ613" s="66">
        <f t="shared" ca="1" si="185"/>
        <v>0</v>
      </c>
      <c r="BA613" s="24" t="str">
        <f t="shared" ca="1" si="186"/>
        <v/>
      </c>
      <c r="BB613" s="87" t="str">
        <f t="shared" si="187"/>
        <v/>
      </c>
    </row>
    <row r="614" spans="1:54" ht="15" x14ac:dyDescent="0.2">
      <c r="A614" s="7">
        <v>613</v>
      </c>
      <c r="B614" s="162" t="s">
        <v>4315</v>
      </c>
      <c r="C614" s="162" t="s">
        <v>4316</v>
      </c>
      <c r="D614" s="162" t="s">
        <v>5358</v>
      </c>
      <c r="E614" s="162" t="s">
        <v>325</v>
      </c>
      <c r="F614" s="163">
        <v>45933</v>
      </c>
      <c r="G614" s="162" t="s">
        <v>5347</v>
      </c>
      <c r="H614" s="162" t="s">
        <v>5359</v>
      </c>
      <c r="I614" s="162" t="s">
        <v>56</v>
      </c>
      <c r="J614" s="163">
        <v>45933</v>
      </c>
      <c r="K614" s="163" t="s">
        <v>5347</v>
      </c>
      <c r="L614" s="162" t="s">
        <v>5347</v>
      </c>
      <c r="M614" s="163">
        <v>45934</v>
      </c>
      <c r="N614" s="164">
        <v>0</v>
      </c>
      <c r="O614" s="164">
        <v>0</v>
      </c>
      <c r="P614" s="162" t="s">
        <v>5347</v>
      </c>
      <c r="Q614" s="165">
        <v>2</v>
      </c>
      <c r="R614" s="165">
        <v>2</v>
      </c>
      <c r="S614" s="165">
        <v>2</v>
      </c>
      <c r="T614" s="165">
        <v>0</v>
      </c>
      <c r="U614" s="166">
        <v>0</v>
      </c>
      <c r="V614" s="166">
        <v>0</v>
      </c>
      <c r="W614" s="162" t="s">
        <v>19</v>
      </c>
      <c r="X614" s="162" t="s">
        <v>5348</v>
      </c>
      <c r="Y614" s="162" t="s">
        <v>5347</v>
      </c>
      <c r="Z614" s="162" t="s">
        <v>386</v>
      </c>
      <c r="AA614" s="162" t="s">
        <v>5347</v>
      </c>
      <c r="AB614" s="162" t="s">
        <v>4318</v>
      </c>
      <c r="AC614" s="162" t="s">
        <v>5347</v>
      </c>
      <c r="AD614" s="164">
        <v>0</v>
      </c>
      <c r="AE614" s="185">
        <v>0</v>
      </c>
      <c r="AG614" t="s">
        <v>5111</v>
      </c>
      <c r="AH614" s="46">
        <f t="shared" si="171"/>
        <v>1</v>
      </c>
      <c r="AI614" s="46" t="str">
        <f t="shared" si="172"/>
        <v>-</v>
      </c>
      <c r="AJ614" s="12"/>
      <c r="AK614" s="41" t="str">
        <f t="shared" si="173"/>
        <v>YES</v>
      </c>
      <c r="AL614" s="38">
        <f t="shared" si="174"/>
        <v>2</v>
      </c>
      <c r="AM614" s="26" t="str">
        <f t="shared" si="175"/>
        <v/>
      </c>
      <c r="AN614" s="89" t="str">
        <f t="shared" si="176"/>
        <v/>
      </c>
      <c r="AO614" s="35">
        <f t="shared" si="177"/>
        <v>0</v>
      </c>
      <c r="AP614" s="26" t="str">
        <f t="shared" si="178"/>
        <v>X</v>
      </c>
      <c r="AQ614" s="28">
        <f t="shared" si="188"/>
        <v>1</v>
      </c>
      <c r="AR614" s="25" t="str">
        <f t="shared" si="179"/>
        <v/>
      </c>
      <c r="AS614" s="25" t="str">
        <f t="shared" si="180"/>
        <v/>
      </c>
      <c r="AT614" s="25" t="str">
        <f t="shared" si="181"/>
        <v/>
      </c>
      <c r="AU614" s="25" t="str">
        <f t="shared" si="182"/>
        <v/>
      </c>
      <c r="AV614" s="25">
        <f t="shared" si="183"/>
        <v>10</v>
      </c>
      <c r="AW614" s="65">
        <f t="shared" si="189"/>
        <v>0</v>
      </c>
      <c r="AX614" s="23"/>
      <c r="AY614" s="24">
        <f t="shared" ca="1" si="184"/>
        <v>-201</v>
      </c>
      <c r="AZ614" s="66">
        <f t="shared" ca="1" si="185"/>
        <v>0</v>
      </c>
      <c r="BA614" s="24" t="str">
        <f t="shared" ca="1" si="186"/>
        <v/>
      </c>
      <c r="BB614" s="87" t="str">
        <f t="shared" si="187"/>
        <v/>
      </c>
    </row>
    <row r="615" spans="1:54" ht="15" x14ac:dyDescent="0.2">
      <c r="A615" s="7">
        <v>614</v>
      </c>
      <c r="B615" s="162" t="s">
        <v>3225</v>
      </c>
      <c r="C615" s="162" t="s">
        <v>3226</v>
      </c>
      <c r="D615" s="162" t="s">
        <v>5360</v>
      </c>
      <c r="E615" s="162" t="s">
        <v>325</v>
      </c>
      <c r="F615" s="163">
        <v>45933</v>
      </c>
      <c r="G615" s="162" t="s">
        <v>5347</v>
      </c>
      <c r="H615" s="162" t="s">
        <v>5361</v>
      </c>
      <c r="I615" s="162" t="s">
        <v>15</v>
      </c>
      <c r="J615" s="163">
        <v>45940</v>
      </c>
      <c r="K615" s="163">
        <v>45944</v>
      </c>
      <c r="L615" s="162" t="s">
        <v>5347</v>
      </c>
      <c r="M615" s="163">
        <v>46022</v>
      </c>
      <c r="N615" s="164">
        <v>30</v>
      </c>
      <c r="O615" s="164">
        <v>8</v>
      </c>
      <c r="P615" s="162" t="s">
        <v>16</v>
      </c>
      <c r="Q615" s="165">
        <v>5</v>
      </c>
      <c r="R615" s="165">
        <v>5</v>
      </c>
      <c r="S615" s="165">
        <v>5</v>
      </c>
      <c r="T615" s="165">
        <v>0</v>
      </c>
      <c r="U615" s="166">
        <v>0</v>
      </c>
      <c r="V615" s="166">
        <v>0</v>
      </c>
      <c r="W615" s="162" t="s">
        <v>19</v>
      </c>
      <c r="X615" s="162" t="s">
        <v>5348</v>
      </c>
      <c r="Y615" s="162" t="s">
        <v>5347</v>
      </c>
      <c r="Z615" s="162" t="s">
        <v>3779</v>
      </c>
      <c r="AA615" s="162" t="s">
        <v>748</v>
      </c>
      <c r="AB615" s="162" t="s">
        <v>3225</v>
      </c>
      <c r="AC615" s="162" t="s">
        <v>5347</v>
      </c>
      <c r="AD615" s="164">
        <v>0</v>
      </c>
      <c r="AE615" s="185">
        <v>0</v>
      </c>
      <c r="AG615" t="s">
        <v>2103</v>
      </c>
      <c r="AH615" s="46">
        <f t="shared" si="171"/>
        <v>82</v>
      </c>
      <c r="AI615" s="46" t="str">
        <f t="shared" si="172"/>
        <v>-</v>
      </c>
      <c r="AJ615" s="12"/>
      <c r="AK615" s="41" t="str">
        <f t="shared" si="173"/>
        <v>YES</v>
      </c>
      <c r="AL615" s="38">
        <f t="shared" si="174"/>
        <v>5</v>
      </c>
      <c r="AM615" s="26" t="str">
        <f t="shared" si="175"/>
        <v/>
      </c>
      <c r="AN615" s="89" t="str">
        <f t="shared" si="176"/>
        <v/>
      </c>
      <c r="AO615" s="35">
        <f t="shared" si="177"/>
        <v>0</v>
      </c>
      <c r="AP615" s="26" t="str">
        <f t="shared" si="178"/>
        <v>X</v>
      </c>
      <c r="AQ615" s="28">
        <f t="shared" si="188"/>
        <v>1</v>
      </c>
      <c r="AR615" s="25" t="str">
        <f t="shared" si="179"/>
        <v/>
      </c>
      <c r="AS615" s="25" t="str">
        <f t="shared" si="180"/>
        <v/>
      </c>
      <c r="AT615" s="25" t="str">
        <f t="shared" si="181"/>
        <v/>
      </c>
      <c r="AU615" s="25" t="str">
        <f t="shared" si="182"/>
        <v/>
      </c>
      <c r="AV615" s="25">
        <f t="shared" si="183"/>
        <v>10</v>
      </c>
      <c r="AW615" s="65">
        <f t="shared" si="189"/>
        <v>0</v>
      </c>
      <c r="AX615" s="23"/>
      <c r="AY615" s="24">
        <f t="shared" ca="1" si="184"/>
        <v>-113</v>
      </c>
      <c r="AZ615" s="66">
        <f t="shared" ca="1" si="185"/>
        <v>0</v>
      </c>
      <c r="BA615" s="24" t="str">
        <f t="shared" ca="1" si="186"/>
        <v/>
      </c>
      <c r="BB615" s="87" t="str">
        <f t="shared" si="187"/>
        <v/>
      </c>
    </row>
    <row r="616" spans="1:54" ht="15" x14ac:dyDescent="0.2">
      <c r="A616" s="7">
        <v>615</v>
      </c>
      <c r="B616" s="162" t="s">
        <v>3225</v>
      </c>
      <c r="C616" s="162" t="s">
        <v>3226</v>
      </c>
      <c r="D616" s="162" t="s">
        <v>5360</v>
      </c>
      <c r="E616" s="162" t="s">
        <v>326</v>
      </c>
      <c r="F616" s="163">
        <v>45933</v>
      </c>
      <c r="G616" s="162" t="s">
        <v>5347</v>
      </c>
      <c r="H616" s="162" t="s">
        <v>5361</v>
      </c>
      <c r="I616" s="162" t="s">
        <v>17</v>
      </c>
      <c r="J616" s="163">
        <v>45940</v>
      </c>
      <c r="K616" s="163">
        <v>45944</v>
      </c>
      <c r="L616" s="162" t="s">
        <v>5347</v>
      </c>
      <c r="M616" s="163">
        <v>46022</v>
      </c>
      <c r="N616" s="164">
        <v>30</v>
      </c>
      <c r="O616" s="164">
        <v>8</v>
      </c>
      <c r="P616" s="162" t="s">
        <v>16</v>
      </c>
      <c r="Q616" s="165">
        <v>1</v>
      </c>
      <c r="R616" s="165">
        <v>1</v>
      </c>
      <c r="S616" s="165">
        <v>1</v>
      </c>
      <c r="T616" s="165">
        <v>0</v>
      </c>
      <c r="U616" s="166">
        <v>0</v>
      </c>
      <c r="V616" s="166">
        <v>0</v>
      </c>
      <c r="W616" s="162" t="s">
        <v>19</v>
      </c>
      <c r="X616" s="162" t="s">
        <v>5348</v>
      </c>
      <c r="Y616" s="162" t="s">
        <v>5347</v>
      </c>
      <c r="Z616" s="162" t="s">
        <v>3779</v>
      </c>
      <c r="AA616" s="162" t="s">
        <v>748</v>
      </c>
      <c r="AB616" s="162" t="s">
        <v>3225</v>
      </c>
      <c r="AC616" s="162" t="s">
        <v>5347</v>
      </c>
      <c r="AD616" s="164">
        <v>0</v>
      </c>
      <c r="AE616" s="185">
        <v>0</v>
      </c>
      <c r="AG616" t="s">
        <v>2103</v>
      </c>
      <c r="AH616" s="46">
        <f t="shared" si="171"/>
        <v>82</v>
      </c>
      <c r="AI616" s="46" t="str">
        <f t="shared" si="172"/>
        <v>-</v>
      </c>
      <c r="AJ616" s="12"/>
      <c r="AK616" s="41" t="str">
        <f t="shared" si="173"/>
        <v>YES</v>
      </c>
      <c r="AL616" s="38">
        <f t="shared" si="174"/>
        <v>1</v>
      </c>
      <c r="AM616" s="26" t="str">
        <f t="shared" si="175"/>
        <v/>
      </c>
      <c r="AN616" s="89" t="str">
        <f t="shared" si="176"/>
        <v/>
      </c>
      <c r="AO616" s="35">
        <f t="shared" si="177"/>
        <v>0</v>
      </c>
      <c r="AP616" s="26" t="str">
        <f t="shared" si="178"/>
        <v>X</v>
      </c>
      <c r="AQ616" s="28">
        <f t="shared" si="188"/>
        <v>1</v>
      </c>
      <c r="AR616" s="25" t="str">
        <f t="shared" si="179"/>
        <v/>
      </c>
      <c r="AS616" s="25" t="str">
        <f t="shared" si="180"/>
        <v/>
      </c>
      <c r="AT616" s="25" t="str">
        <f t="shared" si="181"/>
        <v/>
      </c>
      <c r="AU616" s="25" t="str">
        <f t="shared" si="182"/>
        <v/>
      </c>
      <c r="AV616" s="25">
        <f t="shared" si="183"/>
        <v>10</v>
      </c>
      <c r="AW616" s="65">
        <f t="shared" si="189"/>
        <v>0</v>
      </c>
      <c r="AX616" s="23"/>
      <c r="AY616" s="24">
        <f t="shared" ca="1" si="184"/>
        <v>-113</v>
      </c>
      <c r="AZ616" s="66">
        <f t="shared" ca="1" si="185"/>
        <v>0</v>
      </c>
      <c r="BA616" s="24" t="str">
        <f t="shared" ca="1" si="186"/>
        <v/>
      </c>
      <c r="BB616" s="87" t="str">
        <f t="shared" si="187"/>
        <v/>
      </c>
    </row>
    <row r="617" spans="1:54" ht="15" x14ac:dyDescent="0.2">
      <c r="A617" s="7">
        <v>616</v>
      </c>
      <c r="B617" s="162" t="s">
        <v>3225</v>
      </c>
      <c r="C617" s="162" t="s">
        <v>3226</v>
      </c>
      <c r="D617" s="162" t="s">
        <v>5360</v>
      </c>
      <c r="E617" s="162" t="s">
        <v>329</v>
      </c>
      <c r="F617" s="163">
        <v>45933</v>
      </c>
      <c r="G617" s="162" t="s">
        <v>5347</v>
      </c>
      <c r="H617" s="162" t="s">
        <v>5361</v>
      </c>
      <c r="I617" s="162" t="s">
        <v>18</v>
      </c>
      <c r="J617" s="163">
        <v>45940</v>
      </c>
      <c r="K617" s="163">
        <v>45944</v>
      </c>
      <c r="L617" s="162" t="s">
        <v>5347</v>
      </c>
      <c r="M617" s="163">
        <v>46022</v>
      </c>
      <c r="N617" s="164">
        <v>30</v>
      </c>
      <c r="O617" s="164">
        <v>8</v>
      </c>
      <c r="P617" s="162" t="s">
        <v>16</v>
      </c>
      <c r="Q617" s="165">
        <v>1</v>
      </c>
      <c r="R617" s="165">
        <v>1</v>
      </c>
      <c r="S617" s="165">
        <v>1</v>
      </c>
      <c r="T617" s="165">
        <v>0</v>
      </c>
      <c r="U617" s="166">
        <v>0</v>
      </c>
      <c r="V617" s="166">
        <v>0</v>
      </c>
      <c r="W617" s="162" t="s">
        <v>19</v>
      </c>
      <c r="X617" s="162" t="s">
        <v>5348</v>
      </c>
      <c r="Y617" s="162" t="s">
        <v>5347</v>
      </c>
      <c r="Z617" s="162" t="s">
        <v>3779</v>
      </c>
      <c r="AA617" s="162" t="s">
        <v>748</v>
      </c>
      <c r="AB617" s="162" t="s">
        <v>3225</v>
      </c>
      <c r="AC617" s="162" t="s">
        <v>5347</v>
      </c>
      <c r="AD617" s="164">
        <v>0</v>
      </c>
      <c r="AE617" s="185">
        <v>0</v>
      </c>
      <c r="AG617" t="s">
        <v>2103</v>
      </c>
      <c r="AH617" s="46">
        <f t="shared" si="171"/>
        <v>82</v>
      </c>
      <c r="AI617" s="46" t="str">
        <f t="shared" si="172"/>
        <v>-</v>
      </c>
      <c r="AJ617" s="12"/>
      <c r="AK617" s="41" t="str">
        <f t="shared" si="173"/>
        <v>YES</v>
      </c>
      <c r="AL617" s="38">
        <f t="shared" si="174"/>
        <v>1</v>
      </c>
      <c r="AM617" s="26" t="str">
        <f t="shared" si="175"/>
        <v/>
      </c>
      <c r="AN617" s="89" t="str">
        <f t="shared" si="176"/>
        <v/>
      </c>
      <c r="AO617" s="35">
        <f t="shared" si="177"/>
        <v>0</v>
      </c>
      <c r="AP617" s="26" t="str">
        <f t="shared" si="178"/>
        <v>X</v>
      </c>
      <c r="AQ617" s="28">
        <f t="shared" si="188"/>
        <v>1</v>
      </c>
      <c r="AR617" s="25" t="str">
        <f t="shared" si="179"/>
        <v/>
      </c>
      <c r="AS617" s="25" t="str">
        <f t="shared" si="180"/>
        <v/>
      </c>
      <c r="AT617" s="25" t="str">
        <f t="shared" si="181"/>
        <v/>
      </c>
      <c r="AU617" s="25" t="str">
        <f t="shared" si="182"/>
        <v/>
      </c>
      <c r="AV617" s="25">
        <f t="shared" si="183"/>
        <v>10</v>
      </c>
      <c r="AW617" s="65">
        <f t="shared" si="189"/>
        <v>0</v>
      </c>
      <c r="AX617" s="23"/>
      <c r="AY617" s="24">
        <f t="shared" ca="1" si="184"/>
        <v>-113</v>
      </c>
      <c r="AZ617" s="66">
        <f t="shared" ca="1" si="185"/>
        <v>0</v>
      </c>
      <c r="BA617" s="24" t="str">
        <f t="shared" ca="1" si="186"/>
        <v/>
      </c>
      <c r="BB617" s="87" t="str">
        <f t="shared" si="187"/>
        <v/>
      </c>
    </row>
    <row r="618" spans="1:54" ht="15" x14ac:dyDescent="0.2">
      <c r="A618" s="7">
        <v>617</v>
      </c>
      <c r="B618" s="162" t="s">
        <v>874</v>
      </c>
      <c r="C618" s="162" t="s">
        <v>5362</v>
      </c>
      <c r="D618" s="162" t="s">
        <v>5363</v>
      </c>
      <c r="E618" s="162" t="s">
        <v>325</v>
      </c>
      <c r="F618" s="163">
        <v>45936</v>
      </c>
      <c r="G618" s="162" t="s">
        <v>5347</v>
      </c>
      <c r="H618" s="162" t="s">
        <v>5364</v>
      </c>
      <c r="I618" s="162" t="s">
        <v>99</v>
      </c>
      <c r="J618" s="163">
        <v>45936</v>
      </c>
      <c r="K618" s="163" t="s">
        <v>5347</v>
      </c>
      <c r="L618" s="162" t="s">
        <v>5347</v>
      </c>
      <c r="M618" s="163">
        <v>45937</v>
      </c>
      <c r="N618" s="164">
        <v>0</v>
      </c>
      <c r="O618" s="164">
        <v>0</v>
      </c>
      <c r="P618" s="162" t="s">
        <v>5347</v>
      </c>
      <c r="Q618" s="165">
        <v>1</v>
      </c>
      <c r="R618" s="165">
        <v>1</v>
      </c>
      <c r="S618" s="165">
        <v>1</v>
      </c>
      <c r="T618" s="165">
        <v>0</v>
      </c>
      <c r="U618" s="166">
        <v>0</v>
      </c>
      <c r="V618" s="166">
        <v>0</v>
      </c>
      <c r="W618" s="162" t="s">
        <v>19</v>
      </c>
      <c r="X618" s="162" t="s">
        <v>5348</v>
      </c>
      <c r="Y618" s="162" t="s">
        <v>5347</v>
      </c>
      <c r="Z618" s="162" t="s">
        <v>386</v>
      </c>
      <c r="AA618" s="162" t="s">
        <v>5347</v>
      </c>
      <c r="AB618" s="162" t="s">
        <v>5365</v>
      </c>
      <c r="AC618" s="162" t="s">
        <v>5347</v>
      </c>
      <c r="AD618" s="164">
        <v>0</v>
      </c>
      <c r="AE618" s="185">
        <v>0</v>
      </c>
      <c r="AG618" t="s">
        <v>814</v>
      </c>
      <c r="AH618" s="46">
        <f t="shared" si="171"/>
        <v>1</v>
      </c>
      <c r="AI618" s="46" t="str">
        <f t="shared" si="172"/>
        <v>-</v>
      </c>
      <c r="AJ618" s="12"/>
      <c r="AK618" s="41" t="str">
        <f t="shared" si="173"/>
        <v>YES</v>
      </c>
      <c r="AL618" s="38">
        <f t="shared" si="174"/>
        <v>1</v>
      </c>
      <c r="AM618" s="26" t="str">
        <f t="shared" si="175"/>
        <v/>
      </c>
      <c r="AN618" s="89" t="str">
        <f t="shared" si="176"/>
        <v/>
      </c>
      <c r="AO618" s="35">
        <f t="shared" si="177"/>
        <v>0</v>
      </c>
      <c r="AP618" s="26" t="str">
        <f t="shared" si="178"/>
        <v>X</v>
      </c>
      <c r="AQ618" s="28">
        <f t="shared" si="188"/>
        <v>1</v>
      </c>
      <c r="AR618" s="25" t="str">
        <f t="shared" si="179"/>
        <v/>
      </c>
      <c r="AS618" s="25" t="str">
        <f t="shared" si="180"/>
        <v/>
      </c>
      <c r="AT618" s="25" t="str">
        <f t="shared" si="181"/>
        <v/>
      </c>
      <c r="AU618" s="25" t="str">
        <f t="shared" si="182"/>
        <v/>
      </c>
      <c r="AV618" s="25">
        <f t="shared" si="183"/>
        <v>10</v>
      </c>
      <c r="AW618" s="65">
        <f t="shared" si="189"/>
        <v>0</v>
      </c>
      <c r="AX618" s="23"/>
      <c r="AY618" s="24">
        <f t="shared" ca="1" si="184"/>
        <v>-198</v>
      </c>
      <c r="AZ618" s="66">
        <f t="shared" ca="1" si="185"/>
        <v>0</v>
      </c>
      <c r="BA618" s="24" t="str">
        <f t="shared" ca="1" si="186"/>
        <v/>
      </c>
      <c r="BB618" s="87" t="str">
        <f t="shared" si="187"/>
        <v/>
      </c>
    </row>
    <row r="619" spans="1:54" ht="15" x14ac:dyDescent="0.2">
      <c r="A619" s="7">
        <v>618</v>
      </c>
      <c r="B619" s="162" t="s">
        <v>5295</v>
      </c>
      <c r="C619" s="162" t="s">
        <v>5302</v>
      </c>
      <c r="D619" s="162" t="s">
        <v>5366</v>
      </c>
      <c r="E619" s="162" t="s">
        <v>325</v>
      </c>
      <c r="F619" s="163">
        <v>45939</v>
      </c>
      <c r="G619" s="162" t="s">
        <v>5347</v>
      </c>
      <c r="H619" s="162" t="s">
        <v>5367</v>
      </c>
      <c r="I619" s="162" t="s">
        <v>27</v>
      </c>
      <c r="J619" s="163">
        <v>45938</v>
      </c>
      <c r="K619" s="163" t="s">
        <v>5347</v>
      </c>
      <c r="L619" s="162" t="s">
        <v>5347</v>
      </c>
      <c r="M619" s="163">
        <v>45940</v>
      </c>
      <c r="N619" s="164">
        <v>0</v>
      </c>
      <c r="O619" s="164">
        <v>0</v>
      </c>
      <c r="P619" s="162" t="s">
        <v>5347</v>
      </c>
      <c r="Q619" s="165">
        <v>1</v>
      </c>
      <c r="R619" s="165">
        <v>1</v>
      </c>
      <c r="S619" s="165">
        <v>1</v>
      </c>
      <c r="T619" s="165">
        <v>0</v>
      </c>
      <c r="U619" s="166">
        <v>0</v>
      </c>
      <c r="V619" s="166">
        <v>0</v>
      </c>
      <c r="W619" s="162" t="s">
        <v>19</v>
      </c>
      <c r="X619" s="162" t="s">
        <v>5348</v>
      </c>
      <c r="Y619" s="162" t="s">
        <v>5347</v>
      </c>
      <c r="Z619" s="162" t="s">
        <v>386</v>
      </c>
      <c r="AA619" s="162" t="s">
        <v>5347</v>
      </c>
      <c r="AB619" s="162" t="s">
        <v>5368</v>
      </c>
      <c r="AC619" s="162" t="s">
        <v>5347</v>
      </c>
      <c r="AD619" s="164">
        <v>0</v>
      </c>
      <c r="AE619" s="185">
        <v>0</v>
      </c>
      <c r="AG619" t="s">
        <v>1864</v>
      </c>
      <c r="AH619" s="46">
        <f t="shared" si="171"/>
        <v>2</v>
      </c>
      <c r="AI619" s="46" t="str">
        <f t="shared" si="172"/>
        <v>-</v>
      </c>
      <c r="AJ619" s="12"/>
      <c r="AK619" s="41" t="str">
        <f t="shared" si="173"/>
        <v>YES</v>
      </c>
      <c r="AL619" s="38">
        <f t="shared" si="174"/>
        <v>1</v>
      </c>
      <c r="AM619" s="26" t="str">
        <f t="shared" si="175"/>
        <v/>
      </c>
      <c r="AN619" s="89" t="str">
        <f t="shared" si="176"/>
        <v/>
      </c>
      <c r="AO619" s="35">
        <f t="shared" si="177"/>
        <v>0</v>
      </c>
      <c r="AP619" s="26" t="str">
        <f t="shared" si="178"/>
        <v>X</v>
      </c>
      <c r="AQ619" s="28">
        <f t="shared" si="188"/>
        <v>1</v>
      </c>
      <c r="AR619" s="25" t="str">
        <f t="shared" si="179"/>
        <v/>
      </c>
      <c r="AS619" s="25" t="str">
        <f t="shared" si="180"/>
        <v/>
      </c>
      <c r="AT619" s="25" t="str">
        <f t="shared" si="181"/>
        <v/>
      </c>
      <c r="AU619" s="25" t="str">
        <f t="shared" si="182"/>
        <v/>
      </c>
      <c r="AV619" s="25">
        <f t="shared" si="183"/>
        <v>10</v>
      </c>
      <c r="AW619" s="65">
        <f t="shared" si="189"/>
        <v>0</v>
      </c>
      <c r="AX619" s="23"/>
      <c r="AY619" s="24">
        <f t="shared" ca="1" si="184"/>
        <v>-195</v>
      </c>
      <c r="AZ619" s="66">
        <f t="shared" ca="1" si="185"/>
        <v>0</v>
      </c>
      <c r="BA619" s="24" t="str">
        <f t="shared" ca="1" si="186"/>
        <v/>
      </c>
      <c r="BB619" s="87" t="str">
        <f t="shared" si="187"/>
        <v/>
      </c>
    </row>
    <row r="620" spans="1:54" ht="15" x14ac:dyDescent="0.2">
      <c r="A620" s="7">
        <v>619</v>
      </c>
      <c r="B620" s="162" t="s">
        <v>3225</v>
      </c>
      <c r="C620" s="162" t="s">
        <v>3226</v>
      </c>
      <c r="D620" s="162" t="s">
        <v>5369</v>
      </c>
      <c r="E620" s="162" t="s">
        <v>325</v>
      </c>
      <c r="F620" s="163">
        <v>45939</v>
      </c>
      <c r="G620" s="162" t="s">
        <v>5347</v>
      </c>
      <c r="H620" s="162" t="s">
        <v>5370</v>
      </c>
      <c r="I620" s="162" t="s">
        <v>15</v>
      </c>
      <c r="J620" s="163">
        <v>45946</v>
      </c>
      <c r="K620" s="163">
        <v>45951</v>
      </c>
      <c r="L620" s="162" t="s">
        <v>5347</v>
      </c>
      <c r="M620" s="163">
        <v>46022</v>
      </c>
      <c r="N620" s="164">
        <v>30</v>
      </c>
      <c r="O620" s="164">
        <v>8</v>
      </c>
      <c r="P620" s="162" t="s">
        <v>16</v>
      </c>
      <c r="Q620" s="165">
        <v>1</v>
      </c>
      <c r="R620" s="165">
        <v>1</v>
      </c>
      <c r="S620" s="165">
        <v>1</v>
      </c>
      <c r="T620" s="165">
        <v>0</v>
      </c>
      <c r="U620" s="166">
        <v>0</v>
      </c>
      <c r="V620" s="166">
        <v>0</v>
      </c>
      <c r="W620" s="162" t="s">
        <v>19</v>
      </c>
      <c r="X620" s="162" t="s">
        <v>5348</v>
      </c>
      <c r="Y620" s="162" t="s">
        <v>5347</v>
      </c>
      <c r="Z620" s="162" t="s">
        <v>3779</v>
      </c>
      <c r="AA620" s="162" t="s">
        <v>748</v>
      </c>
      <c r="AB620" s="162" t="s">
        <v>3225</v>
      </c>
      <c r="AC620" s="162" t="s">
        <v>5347</v>
      </c>
      <c r="AD620" s="164">
        <v>0</v>
      </c>
      <c r="AE620" s="185">
        <v>0</v>
      </c>
      <c r="AG620" t="s">
        <v>2103</v>
      </c>
      <c r="AH620" s="46">
        <f t="shared" si="171"/>
        <v>76</v>
      </c>
      <c r="AI620" s="46" t="str">
        <f t="shared" si="172"/>
        <v>-</v>
      </c>
      <c r="AJ620" s="12"/>
      <c r="AK620" s="41" t="str">
        <f t="shared" si="173"/>
        <v>YES</v>
      </c>
      <c r="AL620" s="38">
        <f t="shared" si="174"/>
        <v>1</v>
      </c>
      <c r="AM620" s="26" t="str">
        <f t="shared" si="175"/>
        <v/>
      </c>
      <c r="AN620" s="89" t="str">
        <f t="shared" si="176"/>
        <v/>
      </c>
      <c r="AO620" s="35">
        <f t="shared" si="177"/>
        <v>0</v>
      </c>
      <c r="AP620" s="26" t="str">
        <f t="shared" si="178"/>
        <v>X</v>
      </c>
      <c r="AQ620" s="28">
        <f t="shared" si="188"/>
        <v>1</v>
      </c>
      <c r="AR620" s="25" t="str">
        <f t="shared" si="179"/>
        <v/>
      </c>
      <c r="AS620" s="25" t="str">
        <f t="shared" si="180"/>
        <v/>
      </c>
      <c r="AT620" s="25" t="str">
        <f t="shared" si="181"/>
        <v/>
      </c>
      <c r="AU620" s="25" t="str">
        <f t="shared" si="182"/>
        <v/>
      </c>
      <c r="AV620" s="25">
        <f t="shared" si="183"/>
        <v>10</v>
      </c>
      <c r="AW620" s="65">
        <f t="shared" si="189"/>
        <v>0</v>
      </c>
      <c r="AX620" s="23"/>
      <c r="AY620" s="24">
        <f t="shared" ca="1" si="184"/>
        <v>-113</v>
      </c>
      <c r="AZ620" s="66">
        <f t="shared" ca="1" si="185"/>
        <v>0</v>
      </c>
      <c r="BA620" s="24" t="str">
        <f t="shared" ca="1" si="186"/>
        <v/>
      </c>
      <c r="BB620" s="87" t="str">
        <f t="shared" si="187"/>
        <v/>
      </c>
    </row>
    <row r="621" spans="1:54" ht="15" x14ac:dyDescent="0.2">
      <c r="A621" s="7">
        <v>620</v>
      </c>
      <c r="B621" s="162" t="s">
        <v>4166</v>
      </c>
      <c r="C621" s="162" t="s">
        <v>5371</v>
      </c>
      <c r="D621" s="162" t="s">
        <v>5372</v>
      </c>
      <c r="E621" s="162" t="s">
        <v>325</v>
      </c>
      <c r="F621" s="163">
        <v>45940</v>
      </c>
      <c r="G621" s="162" t="s">
        <v>5347</v>
      </c>
      <c r="H621" s="162" t="s">
        <v>5373</v>
      </c>
      <c r="I621" s="162" t="s">
        <v>175</v>
      </c>
      <c r="J621" s="163">
        <v>45939</v>
      </c>
      <c r="K621" s="163" t="s">
        <v>5347</v>
      </c>
      <c r="L621" s="162" t="s">
        <v>5347</v>
      </c>
      <c r="M621" s="163">
        <v>45941</v>
      </c>
      <c r="N621" s="164">
        <v>0</v>
      </c>
      <c r="O621" s="164">
        <v>0</v>
      </c>
      <c r="P621" s="162" t="s">
        <v>5347</v>
      </c>
      <c r="Q621" s="165">
        <v>1</v>
      </c>
      <c r="R621" s="165">
        <v>1</v>
      </c>
      <c r="S621" s="165">
        <v>1</v>
      </c>
      <c r="T621" s="165">
        <v>0</v>
      </c>
      <c r="U621" s="166">
        <v>0</v>
      </c>
      <c r="V621" s="166">
        <v>0</v>
      </c>
      <c r="W621" s="162" t="s">
        <v>19</v>
      </c>
      <c r="X621" s="162" t="s">
        <v>5348</v>
      </c>
      <c r="Y621" s="162" t="s">
        <v>5347</v>
      </c>
      <c r="Z621" s="162" t="s">
        <v>386</v>
      </c>
      <c r="AA621" s="162" t="s">
        <v>5347</v>
      </c>
      <c r="AB621" s="162" t="s">
        <v>5374</v>
      </c>
      <c r="AC621" s="162" t="s">
        <v>5347</v>
      </c>
      <c r="AD621" s="164">
        <v>0</v>
      </c>
      <c r="AE621" s="185">
        <v>0</v>
      </c>
      <c r="AG621" t="s">
        <v>5111</v>
      </c>
      <c r="AH621" s="46">
        <f t="shared" si="171"/>
        <v>2</v>
      </c>
      <c r="AI621" s="46" t="str">
        <f t="shared" si="172"/>
        <v>-</v>
      </c>
      <c r="AJ621" s="12"/>
      <c r="AK621" s="41" t="str">
        <f t="shared" si="173"/>
        <v>YES</v>
      </c>
      <c r="AL621" s="38">
        <f t="shared" si="174"/>
        <v>1</v>
      </c>
      <c r="AM621" s="26" t="str">
        <f t="shared" si="175"/>
        <v/>
      </c>
      <c r="AN621" s="89" t="str">
        <f t="shared" si="176"/>
        <v/>
      </c>
      <c r="AO621" s="35">
        <f t="shared" si="177"/>
        <v>0</v>
      </c>
      <c r="AP621" s="26" t="str">
        <f t="shared" si="178"/>
        <v>X</v>
      </c>
      <c r="AQ621" s="28">
        <f t="shared" si="188"/>
        <v>1</v>
      </c>
      <c r="AR621" s="25" t="str">
        <f t="shared" si="179"/>
        <v/>
      </c>
      <c r="AS621" s="25" t="str">
        <f t="shared" si="180"/>
        <v/>
      </c>
      <c r="AT621" s="25" t="str">
        <f t="shared" si="181"/>
        <v/>
      </c>
      <c r="AU621" s="25" t="str">
        <f t="shared" si="182"/>
        <v/>
      </c>
      <c r="AV621" s="25">
        <f t="shared" si="183"/>
        <v>10</v>
      </c>
      <c r="AW621" s="65">
        <f t="shared" si="189"/>
        <v>0</v>
      </c>
      <c r="AX621" s="23"/>
      <c r="AY621" s="24">
        <f t="shared" ca="1" si="184"/>
        <v>-194</v>
      </c>
      <c r="AZ621" s="66">
        <f t="shared" ca="1" si="185"/>
        <v>0</v>
      </c>
      <c r="BA621" s="24" t="str">
        <f t="shared" ca="1" si="186"/>
        <v/>
      </c>
      <c r="BB621" s="87" t="str">
        <f t="shared" si="187"/>
        <v/>
      </c>
    </row>
    <row r="622" spans="1:54" ht="15" x14ac:dyDescent="0.2">
      <c r="A622" s="7">
        <v>621</v>
      </c>
      <c r="B622" s="162" t="s">
        <v>5347</v>
      </c>
      <c r="C622" s="162" t="s">
        <v>5375</v>
      </c>
      <c r="D622" s="162" t="s">
        <v>5376</v>
      </c>
      <c r="E622" s="162" t="s">
        <v>325</v>
      </c>
      <c r="F622" s="163">
        <v>45945</v>
      </c>
      <c r="G622" s="162" t="s">
        <v>5347</v>
      </c>
      <c r="H622" s="162" t="s">
        <v>5513</v>
      </c>
      <c r="I622" s="162" t="s">
        <v>15</v>
      </c>
      <c r="J622" s="163">
        <v>45953</v>
      </c>
      <c r="K622" s="163">
        <v>45979</v>
      </c>
      <c r="L622" s="162" t="s">
        <v>5347</v>
      </c>
      <c r="M622" s="163">
        <v>45991</v>
      </c>
      <c r="N622" s="164">
        <v>0</v>
      </c>
      <c r="O622" s="164">
        <v>0</v>
      </c>
      <c r="P622" s="162" t="s">
        <v>16</v>
      </c>
      <c r="Q622" s="165">
        <v>1</v>
      </c>
      <c r="R622" s="165">
        <v>1</v>
      </c>
      <c r="S622" s="165">
        <v>0</v>
      </c>
      <c r="T622" s="165">
        <v>0</v>
      </c>
      <c r="U622" s="166">
        <v>0</v>
      </c>
      <c r="V622" s="166">
        <v>0</v>
      </c>
      <c r="W622" s="162" t="s">
        <v>5347</v>
      </c>
      <c r="X622" s="162" t="s">
        <v>5348</v>
      </c>
      <c r="Y622" s="162" t="s">
        <v>5347</v>
      </c>
      <c r="Z622" s="162" t="s">
        <v>4208</v>
      </c>
      <c r="AA622" s="162" t="s">
        <v>5347</v>
      </c>
      <c r="AB622" s="162" t="s">
        <v>5347</v>
      </c>
      <c r="AC622" s="162" t="s">
        <v>5347</v>
      </c>
      <c r="AD622" s="164">
        <v>2</v>
      </c>
      <c r="AE622" s="185">
        <v>2</v>
      </c>
      <c r="AG622" t="s">
        <v>3555</v>
      </c>
      <c r="AH622" s="46">
        <f t="shared" si="171"/>
        <v>38</v>
      </c>
      <c r="AI622" s="46" t="str">
        <f t="shared" si="172"/>
        <v>-</v>
      </c>
      <c r="AJ622" s="12"/>
      <c r="AK622" s="41" t="str">
        <f t="shared" si="173"/>
        <v/>
      </c>
      <c r="AL622" s="38" t="str">
        <f t="shared" si="174"/>
        <v/>
      </c>
      <c r="AM622" s="26" t="str">
        <f t="shared" si="175"/>
        <v/>
      </c>
      <c r="AN622" s="89" t="str">
        <f t="shared" si="176"/>
        <v/>
      </c>
      <c r="AO622" s="35">
        <f t="shared" si="177"/>
        <v>1</v>
      </c>
      <c r="AP622" s="26" t="str">
        <f t="shared" si="178"/>
        <v/>
      </c>
      <c r="AQ622" s="28">
        <f t="shared" si="188"/>
        <v>0</v>
      </c>
      <c r="AR622" s="25" t="str">
        <f t="shared" si="179"/>
        <v/>
      </c>
      <c r="AS622" s="25" t="str">
        <f t="shared" si="180"/>
        <v/>
      </c>
      <c r="AT622" s="25" t="str">
        <f t="shared" si="181"/>
        <v/>
      </c>
      <c r="AU622" s="25" t="str">
        <f t="shared" si="182"/>
        <v/>
      </c>
      <c r="AV622" s="25">
        <f t="shared" si="183"/>
        <v>10</v>
      </c>
      <c r="AW622" s="65">
        <f t="shared" si="189"/>
        <v>1</v>
      </c>
      <c r="AX622" s="23"/>
      <c r="AY622" s="24">
        <f t="shared" ca="1" si="184"/>
        <v>-144</v>
      </c>
      <c r="AZ622" s="66">
        <f t="shared" ca="1" si="185"/>
        <v>0</v>
      </c>
      <c r="BA622" s="24" t="str">
        <f t="shared" ca="1" si="186"/>
        <v/>
      </c>
      <c r="BB622" s="87" t="str">
        <f t="shared" si="187"/>
        <v/>
      </c>
    </row>
    <row r="623" spans="1:54" ht="15" x14ac:dyDescent="0.2">
      <c r="A623" s="7">
        <v>622</v>
      </c>
      <c r="B623" s="162" t="s">
        <v>4028</v>
      </c>
      <c r="C623" s="162" t="s">
        <v>4029</v>
      </c>
      <c r="D623" s="162" t="s">
        <v>5377</v>
      </c>
      <c r="E623" s="162" t="s">
        <v>325</v>
      </c>
      <c r="F623" s="163">
        <v>45946</v>
      </c>
      <c r="G623" s="162" t="s">
        <v>5347</v>
      </c>
      <c r="H623" s="162" t="s">
        <v>5514</v>
      </c>
      <c r="I623" s="162" t="s">
        <v>15</v>
      </c>
      <c r="J623" s="163">
        <v>45958</v>
      </c>
      <c r="K623" s="163">
        <v>45960</v>
      </c>
      <c r="L623" s="162" t="s">
        <v>5347</v>
      </c>
      <c r="M623" s="163">
        <v>45999</v>
      </c>
      <c r="N623" s="164">
        <v>30</v>
      </c>
      <c r="O623" s="164">
        <v>8</v>
      </c>
      <c r="P623" s="162" t="s">
        <v>16</v>
      </c>
      <c r="Q623" s="165">
        <v>5</v>
      </c>
      <c r="R623" s="165">
        <v>5</v>
      </c>
      <c r="S623" s="165">
        <v>5</v>
      </c>
      <c r="T623" s="165">
        <v>0</v>
      </c>
      <c r="U623" s="166">
        <v>0</v>
      </c>
      <c r="V623" s="166">
        <v>0</v>
      </c>
      <c r="W623" s="162" t="s">
        <v>19</v>
      </c>
      <c r="X623" s="162" t="s">
        <v>5348</v>
      </c>
      <c r="Y623" s="162" t="s">
        <v>5347</v>
      </c>
      <c r="Z623" s="162" t="s">
        <v>4085</v>
      </c>
      <c r="AA623" s="162" t="s">
        <v>748</v>
      </c>
      <c r="AB623" s="162" t="s">
        <v>4028</v>
      </c>
      <c r="AC623" s="162" t="s">
        <v>5347</v>
      </c>
      <c r="AD623" s="164">
        <v>0</v>
      </c>
      <c r="AE623" s="185">
        <v>0</v>
      </c>
      <c r="AG623" t="s">
        <v>960</v>
      </c>
      <c r="AH623" s="46">
        <f t="shared" si="171"/>
        <v>41</v>
      </c>
      <c r="AI623" s="46" t="str">
        <f t="shared" si="172"/>
        <v>-</v>
      </c>
      <c r="AJ623" s="12"/>
      <c r="AK623" s="41" t="str">
        <f t="shared" si="173"/>
        <v>YES</v>
      </c>
      <c r="AL623" s="38">
        <f t="shared" si="174"/>
        <v>5</v>
      </c>
      <c r="AM623" s="26" t="str">
        <f t="shared" si="175"/>
        <v/>
      </c>
      <c r="AN623" s="89" t="str">
        <f t="shared" si="176"/>
        <v/>
      </c>
      <c r="AO623" s="35">
        <f t="shared" si="177"/>
        <v>0</v>
      </c>
      <c r="AP623" s="26" t="str">
        <f t="shared" si="178"/>
        <v>X</v>
      </c>
      <c r="AQ623" s="28">
        <f t="shared" si="188"/>
        <v>1</v>
      </c>
      <c r="AR623" s="25" t="str">
        <f t="shared" si="179"/>
        <v/>
      </c>
      <c r="AS623" s="25" t="str">
        <f t="shared" si="180"/>
        <v/>
      </c>
      <c r="AT623" s="25" t="str">
        <f t="shared" si="181"/>
        <v/>
      </c>
      <c r="AU623" s="25" t="str">
        <f t="shared" si="182"/>
        <v/>
      </c>
      <c r="AV623" s="25">
        <f t="shared" si="183"/>
        <v>10</v>
      </c>
      <c r="AW623" s="65">
        <f t="shared" si="189"/>
        <v>0</v>
      </c>
      <c r="AX623" s="23"/>
      <c r="AY623" s="24">
        <f t="shared" ca="1" si="184"/>
        <v>-136</v>
      </c>
      <c r="AZ623" s="66">
        <f t="shared" ca="1" si="185"/>
        <v>0</v>
      </c>
      <c r="BA623" s="24" t="str">
        <f t="shared" ca="1" si="186"/>
        <v/>
      </c>
      <c r="BB623" s="87" t="str">
        <f t="shared" si="187"/>
        <v/>
      </c>
    </row>
    <row r="624" spans="1:54" ht="15" x14ac:dyDescent="0.2">
      <c r="A624" s="7">
        <v>623</v>
      </c>
      <c r="B624" s="162" t="s">
        <v>4350</v>
      </c>
      <c r="C624" s="162" t="s">
        <v>4351</v>
      </c>
      <c r="D624" s="162" t="s">
        <v>5378</v>
      </c>
      <c r="E624" s="162" t="s">
        <v>325</v>
      </c>
      <c r="F624" s="163">
        <v>45950</v>
      </c>
      <c r="G624" s="162" t="s">
        <v>5347</v>
      </c>
      <c r="H624" s="162" t="s">
        <v>5379</v>
      </c>
      <c r="I624" s="162" t="s">
        <v>15</v>
      </c>
      <c r="J624" s="163">
        <v>45950</v>
      </c>
      <c r="K624" s="163" t="s">
        <v>5347</v>
      </c>
      <c r="L624" s="162" t="s">
        <v>5347</v>
      </c>
      <c r="M624" s="163">
        <v>46022</v>
      </c>
      <c r="N624" s="164">
        <v>0</v>
      </c>
      <c r="O624" s="164">
        <v>8</v>
      </c>
      <c r="P624" s="162" t="s">
        <v>5347</v>
      </c>
      <c r="Q624" s="165">
        <v>1</v>
      </c>
      <c r="R624" s="165">
        <v>1</v>
      </c>
      <c r="S624" s="165">
        <v>1</v>
      </c>
      <c r="T624" s="165">
        <v>0</v>
      </c>
      <c r="U624" s="166">
        <v>0</v>
      </c>
      <c r="V624" s="166">
        <v>0</v>
      </c>
      <c r="W624" s="162" t="s">
        <v>19</v>
      </c>
      <c r="X624" s="162" t="s">
        <v>5348</v>
      </c>
      <c r="Y624" s="162" t="s">
        <v>5347</v>
      </c>
      <c r="Z624" s="162" t="s">
        <v>4354</v>
      </c>
      <c r="AA624" s="162" t="s">
        <v>148</v>
      </c>
      <c r="AB624" s="162" t="s">
        <v>4350</v>
      </c>
      <c r="AC624" s="162" t="s">
        <v>5347</v>
      </c>
      <c r="AD624" s="164">
        <v>0</v>
      </c>
      <c r="AE624" s="185">
        <v>0</v>
      </c>
      <c r="AG624" t="s">
        <v>2999</v>
      </c>
      <c r="AH624" s="46">
        <f t="shared" si="171"/>
        <v>72</v>
      </c>
      <c r="AI624" s="46" t="str">
        <f t="shared" si="172"/>
        <v>-</v>
      </c>
      <c r="AJ624" s="12"/>
      <c r="AK624" s="41" t="str">
        <f t="shared" si="173"/>
        <v>YES</v>
      </c>
      <c r="AL624" s="38">
        <f t="shared" si="174"/>
        <v>1</v>
      </c>
      <c r="AM624" s="26" t="str">
        <f t="shared" si="175"/>
        <v/>
      </c>
      <c r="AN624" s="89" t="str">
        <f t="shared" si="176"/>
        <v/>
      </c>
      <c r="AO624" s="35">
        <f t="shared" si="177"/>
        <v>0</v>
      </c>
      <c r="AP624" s="26" t="str">
        <f t="shared" si="178"/>
        <v>X</v>
      </c>
      <c r="AQ624" s="28">
        <f t="shared" si="188"/>
        <v>1</v>
      </c>
      <c r="AR624" s="25" t="str">
        <f t="shared" si="179"/>
        <v/>
      </c>
      <c r="AS624" s="25" t="str">
        <f t="shared" si="180"/>
        <v/>
      </c>
      <c r="AT624" s="25" t="str">
        <f t="shared" si="181"/>
        <v/>
      </c>
      <c r="AU624" s="25" t="str">
        <f t="shared" si="182"/>
        <v/>
      </c>
      <c r="AV624" s="25">
        <f t="shared" si="183"/>
        <v>10</v>
      </c>
      <c r="AW624" s="65">
        <f t="shared" si="189"/>
        <v>0</v>
      </c>
      <c r="AX624" s="23"/>
      <c r="AY624" s="24">
        <f t="shared" ca="1" si="184"/>
        <v>-113</v>
      </c>
      <c r="AZ624" s="66">
        <f t="shared" ca="1" si="185"/>
        <v>0</v>
      </c>
      <c r="BA624" s="24" t="str">
        <f t="shared" ca="1" si="186"/>
        <v/>
      </c>
      <c r="BB624" s="87" t="str">
        <f t="shared" si="187"/>
        <v/>
      </c>
    </row>
    <row r="625" spans="1:54" ht="15" x14ac:dyDescent="0.2">
      <c r="A625" s="7">
        <v>624</v>
      </c>
      <c r="B625" s="162" t="s">
        <v>3225</v>
      </c>
      <c r="C625" s="162" t="s">
        <v>3226</v>
      </c>
      <c r="D625" s="162" t="s">
        <v>5515</v>
      </c>
      <c r="E625" s="162" t="s">
        <v>325</v>
      </c>
      <c r="F625" s="163">
        <v>45950</v>
      </c>
      <c r="G625" s="162" t="s">
        <v>5347</v>
      </c>
      <c r="H625" s="162" t="s">
        <v>5516</v>
      </c>
      <c r="I625" s="162" t="s">
        <v>15</v>
      </c>
      <c r="J625" s="163">
        <v>45965</v>
      </c>
      <c r="K625" s="163">
        <v>45966</v>
      </c>
      <c r="L625" s="162" t="s">
        <v>5347</v>
      </c>
      <c r="M625" s="163">
        <v>46022</v>
      </c>
      <c r="N625" s="164">
        <v>30</v>
      </c>
      <c r="O625" s="164">
        <v>8</v>
      </c>
      <c r="P625" s="162" t="s">
        <v>16</v>
      </c>
      <c r="Q625" s="165">
        <v>7</v>
      </c>
      <c r="R625" s="165">
        <v>7</v>
      </c>
      <c r="S625" s="165">
        <v>7</v>
      </c>
      <c r="T625" s="165">
        <v>0</v>
      </c>
      <c r="U625" s="166">
        <v>0</v>
      </c>
      <c r="V625" s="166">
        <v>0</v>
      </c>
      <c r="W625" s="162" t="s">
        <v>19</v>
      </c>
      <c r="X625" s="162" t="s">
        <v>5348</v>
      </c>
      <c r="Y625" s="162" t="s">
        <v>5347</v>
      </c>
      <c r="Z625" s="162" t="s">
        <v>3779</v>
      </c>
      <c r="AA625" s="162" t="s">
        <v>748</v>
      </c>
      <c r="AB625" s="162" t="s">
        <v>3225</v>
      </c>
      <c r="AC625" s="162" t="s">
        <v>5347</v>
      </c>
      <c r="AD625" s="164">
        <v>0</v>
      </c>
      <c r="AE625" s="185">
        <v>0</v>
      </c>
      <c r="AG625" t="s">
        <v>5111</v>
      </c>
      <c r="AH625" s="46">
        <f t="shared" si="171"/>
        <v>57</v>
      </c>
      <c r="AI625" s="46" t="str">
        <f t="shared" si="172"/>
        <v>-</v>
      </c>
      <c r="AJ625" s="12"/>
      <c r="AK625" s="41" t="str">
        <f t="shared" si="173"/>
        <v>YES</v>
      </c>
      <c r="AL625" s="38">
        <f t="shared" si="174"/>
        <v>7</v>
      </c>
      <c r="AM625" s="26" t="str">
        <f t="shared" si="175"/>
        <v/>
      </c>
      <c r="AN625" s="89" t="str">
        <f t="shared" si="176"/>
        <v/>
      </c>
      <c r="AO625" s="35">
        <f t="shared" si="177"/>
        <v>0</v>
      </c>
      <c r="AP625" s="26" t="str">
        <f t="shared" si="178"/>
        <v>X</v>
      </c>
      <c r="AQ625" s="28">
        <f t="shared" si="188"/>
        <v>1</v>
      </c>
      <c r="AR625" s="25" t="str">
        <f t="shared" si="179"/>
        <v/>
      </c>
      <c r="AS625" s="25" t="str">
        <f t="shared" si="180"/>
        <v/>
      </c>
      <c r="AT625" s="25" t="str">
        <f t="shared" si="181"/>
        <v/>
      </c>
      <c r="AU625" s="25" t="str">
        <f t="shared" si="182"/>
        <v/>
      </c>
      <c r="AV625" s="25">
        <f t="shared" si="183"/>
        <v>10</v>
      </c>
      <c r="AW625" s="65">
        <f t="shared" si="189"/>
        <v>0</v>
      </c>
      <c r="AX625" s="23"/>
      <c r="AY625" s="24">
        <f t="shared" ca="1" si="184"/>
        <v>-113</v>
      </c>
      <c r="AZ625" s="66">
        <f t="shared" ca="1" si="185"/>
        <v>0</v>
      </c>
      <c r="BA625" s="24" t="str">
        <f t="shared" ca="1" si="186"/>
        <v/>
      </c>
      <c r="BB625" s="87" t="str">
        <f t="shared" si="187"/>
        <v/>
      </c>
    </row>
    <row r="626" spans="1:54" ht="15" x14ac:dyDescent="0.2">
      <c r="A626" s="7">
        <v>625</v>
      </c>
      <c r="B626" s="162" t="s">
        <v>5380</v>
      </c>
      <c r="C626" s="162" t="s">
        <v>5381</v>
      </c>
      <c r="D626" s="162" t="s">
        <v>5382</v>
      </c>
      <c r="E626" s="162" t="s">
        <v>325</v>
      </c>
      <c r="F626" s="163">
        <v>45953</v>
      </c>
      <c r="G626" s="162" t="s">
        <v>5347</v>
      </c>
      <c r="H626" s="162" t="s">
        <v>5517</v>
      </c>
      <c r="I626" s="162" t="s">
        <v>159</v>
      </c>
      <c r="J626" s="163">
        <v>45953</v>
      </c>
      <c r="K626" s="163" t="s">
        <v>5347</v>
      </c>
      <c r="L626" s="162" t="s">
        <v>5347</v>
      </c>
      <c r="M626" s="163">
        <v>45954</v>
      </c>
      <c r="N626" s="164">
        <v>0</v>
      </c>
      <c r="O626" s="164">
        <v>0</v>
      </c>
      <c r="P626" s="162" t="s">
        <v>5347</v>
      </c>
      <c r="Q626" s="165">
        <v>5</v>
      </c>
      <c r="R626" s="165">
        <v>5</v>
      </c>
      <c r="S626" s="165">
        <v>5</v>
      </c>
      <c r="T626" s="165">
        <v>0</v>
      </c>
      <c r="U626" s="166">
        <v>0</v>
      </c>
      <c r="V626" s="166">
        <v>0</v>
      </c>
      <c r="W626" s="162" t="s">
        <v>19</v>
      </c>
      <c r="X626" s="162" t="s">
        <v>5348</v>
      </c>
      <c r="Y626" s="162" t="s">
        <v>5347</v>
      </c>
      <c r="Z626" s="162" t="s">
        <v>386</v>
      </c>
      <c r="AA626" s="162" t="s">
        <v>5347</v>
      </c>
      <c r="AB626" s="162" t="s">
        <v>5518</v>
      </c>
      <c r="AC626" s="162" t="s">
        <v>5347</v>
      </c>
      <c r="AD626" s="164">
        <v>0</v>
      </c>
      <c r="AE626" s="185">
        <v>0</v>
      </c>
      <c r="AG626" t="s">
        <v>4839</v>
      </c>
      <c r="AH626" s="46">
        <f t="shared" si="171"/>
        <v>1</v>
      </c>
      <c r="AI626" s="46" t="str">
        <f t="shared" si="172"/>
        <v>-</v>
      </c>
      <c r="AJ626" s="12"/>
      <c r="AK626" s="41" t="str">
        <f t="shared" si="173"/>
        <v>YES</v>
      </c>
      <c r="AL626" s="38">
        <f t="shared" si="174"/>
        <v>5</v>
      </c>
      <c r="AM626" s="26" t="str">
        <f t="shared" si="175"/>
        <v/>
      </c>
      <c r="AN626" s="89" t="str">
        <f t="shared" si="176"/>
        <v/>
      </c>
      <c r="AO626" s="35">
        <f t="shared" si="177"/>
        <v>0</v>
      </c>
      <c r="AP626" s="26" t="str">
        <f t="shared" si="178"/>
        <v>X</v>
      </c>
      <c r="AQ626" s="28">
        <f t="shared" si="188"/>
        <v>1</v>
      </c>
      <c r="AR626" s="25" t="str">
        <f t="shared" si="179"/>
        <v/>
      </c>
      <c r="AS626" s="25" t="str">
        <f t="shared" si="180"/>
        <v/>
      </c>
      <c r="AT626" s="25" t="str">
        <f t="shared" si="181"/>
        <v/>
      </c>
      <c r="AU626" s="25" t="str">
        <f t="shared" si="182"/>
        <v/>
      </c>
      <c r="AV626" s="25">
        <f t="shared" si="183"/>
        <v>10</v>
      </c>
      <c r="AW626" s="65">
        <f t="shared" si="189"/>
        <v>0</v>
      </c>
      <c r="AX626" s="23"/>
      <c r="AY626" s="24">
        <f t="shared" ca="1" si="184"/>
        <v>-181</v>
      </c>
      <c r="AZ626" s="66">
        <f t="shared" ca="1" si="185"/>
        <v>0</v>
      </c>
      <c r="BA626" s="24" t="str">
        <f t="shared" ca="1" si="186"/>
        <v/>
      </c>
      <c r="BB626" s="87" t="str">
        <f t="shared" si="187"/>
        <v/>
      </c>
    </row>
    <row r="627" spans="1:54" ht="15" x14ac:dyDescent="0.2">
      <c r="A627" s="7">
        <v>626</v>
      </c>
      <c r="B627" s="162" t="s">
        <v>3720</v>
      </c>
      <c r="C627" s="162" t="s">
        <v>5519</v>
      </c>
      <c r="D627" s="162" t="s">
        <v>5520</v>
      </c>
      <c r="E627" s="162" t="s">
        <v>325</v>
      </c>
      <c r="F627" s="163">
        <v>45953</v>
      </c>
      <c r="G627" s="162" t="s">
        <v>5347</v>
      </c>
      <c r="H627" s="162" t="s">
        <v>5517</v>
      </c>
      <c r="I627" s="162" t="s">
        <v>223</v>
      </c>
      <c r="J627" s="163">
        <v>45953</v>
      </c>
      <c r="K627" s="163" t="s">
        <v>5347</v>
      </c>
      <c r="L627" s="162" t="s">
        <v>5347</v>
      </c>
      <c r="M627" s="163">
        <v>45954</v>
      </c>
      <c r="N627" s="164">
        <v>0</v>
      </c>
      <c r="O627" s="164">
        <v>0</v>
      </c>
      <c r="P627" s="162" t="s">
        <v>5347</v>
      </c>
      <c r="Q627" s="165">
        <v>2</v>
      </c>
      <c r="R627" s="165">
        <v>2</v>
      </c>
      <c r="S627" s="165">
        <v>2</v>
      </c>
      <c r="T627" s="165">
        <v>0</v>
      </c>
      <c r="U627" s="166">
        <v>0</v>
      </c>
      <c r="V627" s="166">
        <v>0</v>
      </c>
      <c r="W627" s="162" t="s">
        <v>19</v>
      </c>
      <c r="X627" s="162" t="s">
        <v>5348</v>
      </c>
      <c r="Y627" s="162" t="s">
        <v>5347</v>
      </c>
      <c r="Z627" s="162" t="s">
        <v>386</v>
      </c>
      <c r="AA627" s="162" t="s">
        <v>5347</v>
      </c>
      <c r="AB627" s="162" t="s">
        <v>5521</v>
      </c>
      <c r="AC627" s="162" t="s">
        <v>5347</v>
      </c>
      <c r="AD627" s="164">
        <v>0</v>
      </c>
      <c r="AE627" s="185">
        <v>0</v>
      </c>
      <c r="AG627" t="s">
        <v>814</v>
      </c>
      <c r="AH627" s="46">
        <f t="shared" si="171"/>
        <v>1</v>
      </c>
      <c r="AI627" s="46" t="str">
        <f t="shared" si="172"/>
        <v>-</v>
      </c>
      <c r="AJ627" s="12"/>
      <c r="AK627" s="41" t="str">
        <f t="shared" si="173"/>
        <v>YES</v>
      </c>
      <c r="AL627" s="38">
        <f t="shared" si="174"/>
        <v>2</v>
      </c>
      <c r="AM627" s="26" t="str">
        <f t="shared" si="175"/>
        <v/>
      </c>
      <c r="AN627" s="89" t="str">
        <f t="shared" si="176"/>
        <v/>
      </c>
      <c r="AO627" s="35">
        <f t="shared" si="177"/>
        <v>0</v>
      </c>
      <c r="AP627" s="26" t="str">
        <f t="shared" si="178"/>
        <v>X</v>
      </c>
      <c r="AQ627" s="28">
        <f t="shared" si="188"/>
        <v>1</v>
      </c>
      <c r="AR627" s="25" t="str">
        <f t="shared" si="179"/>
        <v/>
      </c>
      <c r="AS627" s="25" t="str">
        <f t="shared" si="180"/>
        <v/>
      </c>
      <c r="AT627" s="25" t="str">
        <f t="shared" si="181"/>
        <v/>
      </c>
      <c r="AU627" s="25" t="str">
        <f t="shared" si="182"/>
        <v/>
      </c>
      <c r="AV627" s="25">
        <f t="shared" si="183"/>
        <v>10</v>
      </c>
      <c r="AW627" s="65">
        <f t="shared" si="189"/>
        <v>0</v>
      </c>
      <c r="AX627" s="23"/>
      <c r="AY627" s="24">
        <f t="shared" ca="1" si="184"/>
        <v>-181</v>
      </c>
      <c r="AZ627" s="66">
        <f t="shared" ca="1" si="185"/>
        <v>0</v>
      </c>
      <c r="BA627" s="24" t="str">
        <f t="shared" ca="1" si="186"/>
        <v/>
      </c>
      <c r="BB627" s="87" t="str">
        <f t="shared" si="187"/>
        <v/>
      </c>
    </row>
    <row r="628" spans="1:54" ht="15" x14ac:dyDescent="0.2">
      <c r="A628" s="7">
        <v>627</v>
      </c>
      <c r="B628" s="162" t="s">
        <v>5522</v>
      </c>
      <c r="C628" s="162" t="s">
        <v>5523</v>
      </c>
      <c r="D628" s="162" t="s">
        <v>5524</v>
      </c>
      <c r="E628" s="162" t="s">
        <v>325</v>
      </c>
      <c r="F628" s="163">
        <v>45959</v>
      </c>
      <c r="G628" s="162" t="s">
        <v>5347</v>
      </c>
      <c r="H628" s="162" t="s">
        <v>5525</v>
      </c>
      <c r="I628" s="162" t="s">
        <v>15</v>
      </c>
      <c r="J628" s="163">
        <v>45967</v>
      </c>
      <c r="K628" s="163">
        <v>45967</v>
      </c>
      <c r="L628" s="162" t="s">
        <v>5347</v>
      </c>
      <c r="M628" s="163">
        <v>45972</v>
      </c>
      <c r="N628" s="164">
        <v>60</v>
      </c>
      <c r="O628" s="164">
        <v>8</v>
      </c>
      <c r="P628" s="162" t="s">
        <v>16</v>
      </c>
      <c r="Q628" s="165">
        <v>1</v>
      </c>
      <c r="R628" s="165">
        <v>1</v>
      </c>
      <c r="S628" s="165">
        <v>1</v>
      </c>
      <c r="T628" s="165">
        <v>0</v>
      </c>
      <c r="U628" s="166">
        <v>0</v>
      </c>
      <c r="V628" s="166">
        <v>0</v>
      </c>
      <c r="W628" s="162" t="s">
        <v>19</v>
      </c>
      <c r="X628" s="162" t="s">
        <v>5348</v>
      </c>
      <c r="Y628" s="162" t="s">
        <v>5347</v>
      </c>
      <c r="Z628" s="162" t="s">
        <v>20</v>
      </c>
      <c r="AA628" s="162" t="s">
        <v>748</v>
      </c>
      <c r="AB628" s="162" t="s">
        <v>5522</v>
      </c>
      <c r="AC628" s="162" t="s">
        <v>5347</v>
      </c>
      <c r="AD628" s="164">
        <v>0</v>
      </c>
      <c r="AE628" s="185">
        <v>0</v>
      </c>
      <c r="AG628" t="s">
        <v>4140</v>
      </c>
      <c r="AH628" s="46">
        <f t="shared" si="171"/>
        <v>5</v>
      </c>
      <c r="AI628" s="46" t="str">
        <f t="shared" si="172"/>
        <v>-</v>
      </c>
      <c r="AJ628" s="12"/>
      <c r="AK628" s="41" t="str">
        <f t="shared" si="173"/>
        <v>YES</v>
      </c>
      <c r="AL628" s="38">
        <f t="shared" si="174"/>
        <v>1</v>
      </c>
      <c r="AM628" s="26" t="str">
        <f t="shared" si="175"/>
        <v/>
      </c>
      <c r="AN628" s="89" t="str">
        <f t="shared" si="176"/>
        <v/>
      </c>
      <c r="AO628" s="35">
        <f t="shared" si="177"/>
        <v>0</v>
      </c>
      <c r="AP628" s="26" t="str">
        <f t="shared" si="178"/>
        <v>X</v>
      </c>
      <c r="AQ628" s="28">
        <f t="shared" si="188"/>
        <v>1</v>
      </c>
      <c r="AR628" s="25" t="str">
        <f t="shared" si="179"/>
        <v/>
      </c>
      <c r="AS628" s="25" t="str">
        <f t="shared" si="180"/>
        <v/>
      </c>
      <c r="AT628" s="25" t="str">
        <f t="shared" si="181"/>
        <v/>
      </c>
      <c r="AU628" s="25" t="str">
        <f t="shared" si="182"/>
        <v/>
      </c>
      <c r="AV628" s="25">
        <f t="shared" si="183"/>
        <v>10</v>
      </c>
      <c r="AW628" s="65">
        <f t="shared" si="189"/>
        <v>0</v>
      </c>
      <c r="AX628" s="23"/>
      <c r="AY628" s="24">
        <f t="shared" ca="1" si="184"/>
        <v>-163</v>
      </c>
      <c r="AZ628" s="66">
        <f t="shared" ca="1" si="185"/>
        <v>0</v>
      </c>
      <c r="BA628" s="24" t="str">
        <f t="shared" ca="1" si="186"/>
        <v/>
      </c>
      <c r="BB628" s="87" t="str">
        <f t="shared" si="187"/>
        <v/>
      </c>
    </row>
    <row r="629" spans="1:54" ht="15" x14ac:dyDescent="0.2">
      <c r="A629" s="7">
        <v>628</v>
      </c>
      <c r="B629" s="162" t="s">
        <v>5526</v>
      </c>
      <c r="C629" s="162" t="s">
        <v>5527</v>
      </c>
      <c r="D629" s="162" t="s">
        <v>5528</v>
      </c>
      <c r="E629" s="162" t="s">
        <v>325</v>
      </c>
      <c r="F629" s="163">
        <v>45960</v>
      </c>
      <c r="G629" s="162" t="s">
        <v>5347</v>
      </c>
      <c r="H629" s="162" t="s">
        <v>5529</v>
      </c>
      <c r="I629" s="162" t="s">
        <v>54</v>
      </c>
      <c r="J629" s="163">
        <v>45960</v>
      </c>
      <c r="K629" s="163" t="s">
        <v>5347</v>
      </c>
      <c r="L629" s="162" t="s">
        <v>5347</v>
      </c>
      <c r="M629" s="163">
        <v>45961</v>
      </c>
      <c r="N629" s="164">
        <v>0</v>
      </c>
      <c r="O629" s="164">
        <v>0</v>
      </c>
      <c r="P629" s="162" t="s">
        <v>5347</v>
      </c>
      <c r="Q629" s="165">
        <v>100</v>
      </c>
      <c r="R629" s="165">
        <v>100</v>
      </c>
      <c r="S629" s="165">
        <v>100</v>
      </c>
      <c r="T629" s="165">
        <v>0</v>
      </c>
      <c r="U629" s="166">
        <v>0</v>
      </c>
      <c r="V629" s="166">
        <v>0</v>
      </c>
      <c r="W629" s="162" t="s">
        <v>19</v>
      </c>
      <c r="X629" s="162" t="s">
        <v>5348</v>
      </c>
      <c r="Y629" s="162" t="s">
        <v>5347</v>
      </c>
      <c r="Z629" s="162" t="s">
        <v>386</v>
      </c>
      <c r="AA629" s="162" t="s">
        <v>5347</v>
      </c>
      <c r="AB629" s="162" t="s">
        <v>5530</v>
      </c>
      <c r="AC629" s="162" t="s">
        <v>5347</v>
      </c>
      <c r="AD629" s="164">
        <v>0</v>
      </c>
      <c r="AE629" s="185">
        <v>0</v>
      </c>
      <c r="AG629" t="s">
        <v>962</v>
      </c>
      <c r="AH629" s="46">
        <f t="shared" si="171"/>
        <v>1</v>
      </c>
      <c r="AI629" s="46" t="str">
        <f t="shared" si="172"/>
        <v>-</v>
      </c>
      <c r="AJ629" s="12"/>
      <c r="AK629" s="41" t="str">
        <f t="shared" si="173"/>
        <v>YES</v>
      </c>
      <c r="AL629" s="38">
        <f t="shared" si="174"/>
        <v>100</v>
      </c>
      <c r="AM629" s="26" t="str">
        <f t="shared" si="175"/>
        <v/>
      </c>
      <c r="AN629" s="89" t="str">
        <f t="shared" si="176"/>
        <v/>
      </c>
      <c r="AO629" s="35">
        <f t="shared" si="177"/>
        <v>0</v>
      </c>
      <c r="AP629" s="26" t="str">
        <f t="shared" si="178"/>
        <v>X</v>
      </c>
      <c r="AQ629" s="28">
        <f t="shared" si="188"/>
        <v>1</v>
      </c>
      <c r="AR629" s="25" t="str">
        <f t="shared" si="179"/>
        <v/>
      </c>
      <c r="AS629" s="25" t="str">
        <f t="shared" si="180"/>
        <v/>
      </c>
      <c r="AT629" s="25" t="str">
        <f t="shared" si="181"/>
        <v/>
      </c>
      <c r="AU629" s="25" t="str">
        <f t="shared" si="182"/>
        <v/>
      </c>
      <c r="AV629" s="25">
        <f t="shared" si="183"/>
        <v>10</v>
      </c>
      <c r="AW629" s="65">
        <f t="shared" si="189"/>
        <v>0</v>
      </c>
      <c r="AX629" s="23"/>
      <c r="AY629" s="24">
        <f t="shared" ca="1" si="184"/>
        <v>-174</v>
      </c>
      <c r="AZ629" s="66">
        <f t="shared" ca="1" si="185"/>
        <v>0</v>
      </c>
      <c r="BA629" s="24" t="str">
        <f t="shared" ca="1" si="186"/>
        <v/>
      </c>
      <c r="BB629" s="87" t="str">
        <f t="shared" si="187"/>
        <v/>
      </c>
    </row>
    <row r="630" spans="1:54" ht="15" x14ac:dyDescent="0.2">
      <c r="A630" s="7">
        <v>629</v>
      </c>
      <c r="B630" s="162" t="s">
        <v>3225</v>
      </c>
      <c r="C630" s="162" t="s">
        <v>3226</v>
      </c>
      <c r="D630" s="162" t="s">
        <v>5531</v>
      </c>
      <c r="E630" s="162" t="s">
        <v>325</v>
      </c>
      <c r="F630" s="163">
        <v>45967</v>
      </c>
      <c r="G630" s="162" t="s">
        <v>5347</v>
      </c>
      <c r="H630" s="162" t="s">
        <v>5532</v>
      </c>
      <c r="I630" s="162" t="s">
        <v>15</v>
      </c>
      <c r="J630" s="163">
        <v>45975</v>
      </c>
      <c r="K630" s="163">
        <v>45978</v>
      </c>
      <c r="L630" s="162" t="s">
        <v>5347</v>
      </c>
      <c r="M630" s="163">
        <v>46053</v>
      </c>
      <c r="N630" s="164">
        <v>30</v>
      </c>
      <c r="O630" s="164">
        <v>8</v>
      </c>
      <c r="P630" s="162" t="s">
        <v>16</v>
      </c>
      <c r="Q630" s="165">
        <v>1</v>
      </c>
      <c r="R630" s="165">
        <v>1</v>
      </c>
      <c r="S630" s="165">
        <v>1</v>
      </c>
      <c r="T630" s="165">
        <v>0</v>
      </c>
      <c r="U630" s="166">
        <v>0</v>
      </c>
      <c r="V630" s="166">
        <v>0</v>
      </c>
      <c r="W630" s="162" t="s">
        <v>19</v>
      </c>
      <c r="X630" s="162" t="s">
        <v>5348</v>
      </c>
      <c r="Y630" s="162" t="s">
        <v>5347</v>
      </c>
      <c r="Z630" s="162" t="s">
        <v>3779</v>
      </c>
      <c r="AA630" s="162" t="s">
        <v>748</v>
      </c>
      <c r="AB630" s="162" t="s">
        <v>3225</v>
      </c>
      <c r="AC630" s="162" t="s">
        <v>5347</v>
      </c>
      <c r="AD630" s="164">
        <v>0</v>
      </c>
      <c r="AE630" s="185">
        <v>0</v>
      </c>
      <c r="AG630" t="s">
        <v>3555</v>
      </c>
      <c r="AH630" s="46">
        <f t="shared" si="171"/>
        <v>78</v>
      </c>
      <c r="AI630" s="46" t="str">
        <f t="shared" si="172"/>
        <v>-</v>
      </c>
      <c r="AJ630" s="12"/>
      <c r="AK630" s="41" t="str">
        <f t="shared" si="173"/>
        <v/>
      </c>
      <c r="AL630" s="38" t="str">
        <f t="shared" si="174"/>
        <v/>
      </c>
      <c r="AM630" s="26" t="str">
        <f t="shared" si="175"/>
        <v>YES</v>
      </c>
      <c r="AN630" s="89">
        <f t="shared" si="176"/>
        <v>1</v>
      </c>
      <c r="AO630" s="35">
        <f t="shared" si="177"/>
        <v>0</v>
      </c>
      <c r="AP630" s="26" t="str">
        <f t="shared" si="178"/>
        <v/>
      </c>
      <c r="AQ630" s="28">
        <f t="shared" si="188"/>
        <v>0</v>
      </c>
      <c r="AR630" s="25" t="str">
        <f t="shared" si="179"/>
        <v/>
      </c>
      <c r="AS630" s="25" t="str">
        <f t="shared" si="180"/>
        <v/>
      </c>
      <c r="AT630" s="25" t="str">
        <f t="shared" si="181"/>
        <v/>
      </c>
      <c r="AU630" s="25" t="str">
        <f t="shared" si="182"/>
        <v/>
      </c>
      <c r="AV630" s="25">
        <f t="shared" si="183"/>
        <v>11</v>
      </c>
      <c r="AW630" s="65">
        <f t="shared" si="189"/>
        <v>1</v>
      </c>
      <c r="AX630" s="23"/>
      <c r="AY630" s="24">
        <f t="shared" ca="1" si="184"/>
        <v>-82</v>
      </c>
      <c r="AZ630" s="66">
        <f t="shared" ca="1" si="185"/>
        <v>0</v>
      </c>
      <c r="BA630" s="24" t="str">
        <f t="shared" ca="1" si="186"/>
        <v/>
      </c>
      <c r="BB630" s="87" t="str">
        <f t="shared" si="187"/>
        <v/>
      </c>
    </row>
    <row r="631" spans="1:54" ht="15" x14ac:dyDescent="0.2">
      <c r="A631" s="7">
        <v>630</v>
      </c>
      <c r="B631" s="162" t="s">
        <v>3904</v>
      </c>
      <c r="C631" s="162" t="s">
        <v>5533</v>
      </c>
      <c r="D631" s="162" t="s">
        <v>5534</v>
      </c>
      <c r="E631" s="162" t="s">
        <v>325</v>
      </c>
      <c r="F631" s="163">
        <v>45981</v>
      </c>
      <c r="G631" s="162" t="s">
        <v>5347</v>
      </c>
      <c r="H631" s="162" t="s">
        <v>5535</v>
      </c>
      <c r="I631" s="162" t="s">
        <v>182</v>
      </c>
      <c r="J631" s="163">
        <v>45980</v>
      </c>
      <c r="K631" s="163" t="s">
        <v>5347</v>
      </c>
      <c r="L631" s="162" t="s">
        <v>5347</v>
      </c>
      <c r="M631" s="163">
        <v>45982</v>
      </c>
      <c r="N631" s="164">
        <v>0</v>
      </c>
      <c r="O631" s="164">
        <v>0</v>
      </c>
      <c r="P631" s="162" t="s">
        <v>5347</v>
      </c>
      <c r="Q631" s="165">
        <v>1</v>
      </c>
      <c r="R631" s="165">
        <v>1</v>
      </c>
      <c r="S631" s="165">
        <v>1</v>
      </c>
      <c r="T631" s="165">
        <v>0</v>
      </c>
      <c r="U631" s="166">
        <v>0</v>
      </c>
      <c r="V631" s="166">
        <v>0</v>
      </c>
      <c r="W631" s="162" t="s">
        <v>19</v>
      </c>
      <c r="X631" s="162" t="s">
        <v>5348</v>
      </c>
      <c r="Y631" s="162" t="s">
        <v>5347</v>
      </c>
      <c r="Z631" s="162" t="s">
        <v>386</v>
      </c>
      <c r="AA631" s="162" t="s">
        <v>5347</v>
      </c>
      <c r="AB631" s="162" t="s">
        <v>5536</v>
      </c>
      <c r="AC631" s="162" t="s">
        <v>5347</v>
      </c>
      <c r="AD631" s="164">
        <v>0</v>
      </c>
      <c r="AE631" s="185">
        <v>0</v>
      </c>
      <c r="AG631" t="s">
        <v>814</v>
      </c>
      <c r="AH631" s="46">
        <f t="shared" si="171"/>
        <v>2</v>
      </c>
      <c r="AI631" s="46" t="str">
        <f t="shared" si="172"/>
        <v>-</v>
      </c>
      <c r="AJ631" s="12"/>
      <c r="AK631" s="41" t="str">
        <f t="shared" si="173"/>
        <v>YES</v>
      </c>
      <c r="AL631" s="38">
        <f t="shared" si="174"/>
        <v>1</v>
      </c>
      <c r="AM631" s="26" t="str">
        <f t="shared" si="175"/>
        <v/>
      </c>
      <c r="AN631" s="89" t="str">
        <f t="shared" si="176"/>
        <v/>
      </c>
      <c r="AO631" s="35">
        <f t="shared" si="177"/>
        <v>0</v>
      </c>
      <c r="AP631" s="26" t="str">
        <f t="shared" si="178"/>
        <v>X</v>
      </c>
      <c r="AQ631" s="28">
        <f t="shared" si="188"/>
        <v>1</v>
      </c>
      <c r="AR631" s="25" t="str">
        <f t="shared" si="179"/>
        <v/>
      </c>
      <c r="AS631" s="25" t="str">
        <f t="shared" si="180"/>
        <v/>
      </c>
      <c r="AT631" s="25" t="str">
        <f t="shared" si="181"/>
        <v/>
      </c>
      <c r="AU631" s="25" t="str">
        <f t="shared" si="182"/>
        <v/>
      </c>
      <c r="AV631" s="25">
        <f t="shared" si="183"/>
        <v>11</v>
      </c>
      <c r="AW631" s="65">
        <f t="shared" si="189"/>
        <v>0</v>
      </c>
      <c r="AX631" s="23"/>
      <c r="AY631" s="24">
        <f t="shared" ca="1" si="184"/>
        <v>-153</v>
      </c>
      <c r="AZ631" s="66">
        <f t="shared" ca="1" si="185"/>
        <v>0</v>
      </c>
      <c r="BA631" s="24" t="str">
        <f t="shared" ca="1" si="186"/>
        <v/>
      </c>
      <c r="BB631" s="87" t="str">
        <f t="shared" si="187"/>
        <v/>
      </c>
    </row>
    <row r="632" spans="1:54" ht="15" x14ac:dyDescent="0.2">
      <c r="A632" s="7">
        <v>631</v>
      </c>
      <c r="B632" s="162" t="s">
        <v>3007</v>
      </c>
      <c r="C632" s="162" t="s">
        <v>5537</v>
      </c>
      <c r="D632" s="162" t="s">
        <v>5538</v>
      </c>
      <c r="E632" s="162" t="s">
        <v>325</v>
      </c>
      <c r="F632" s="163">
        <v>45989</v>
      </c>
      <c r="G632" s="162" t="s">
        <v>5347</v>
      </c>
      <c r="H632" s="162" t="s">
        <v>5539</v>
      </c>
      <c r="I632" s="162" t="s">
        <v>159</v>
      </c>
      <c r="J632" s="163">
        <v>45988</v>
      </c>
      <c r="K632" s="163" t="s">
        <v>5347</v>
      </c>
      <c r="L632" s="162" t="s">
        <v>5347</v>
      </c>
      <c r="M632" s="163">
        <v>45990</v>
      </c>
      <c r="N632" s="164">
        <v>0</v>
      </c>
      <c r="O632" s="164">
        <v>0</v>
      </c>
      <c r="P632" s="162" t="s">
        <v>5347</v>
      </c>
      <c r="Q632" s="165">
        <v>10</v>
      </c>
      <c r="R632" s="165">
        <v>10</v>
      </c>
      <c r="S632" s="165">
        <v>10</v>
      </c>
      <c r="T632" s="165">
        <v>0</v>
      </c>
      <c r="U632" s="166">
        <v>0</v>
      </c>
      <c r="V632" s="166">
        <v>0</v>
      </c>
      <c r="W632" s="162" t="s">
        <v>19</v>
      </c>
      <c r="X632" s="162" t="s">
        <v>5348</v>
      </c>
      <c r="Y632" s="162" t="s">
        <v>5347</v>
      </c>
      <c r="Z632" s="162" t="s">
        <v>386</v>
      </c>
      <c r="AA632" s="162" t="s">
        <v>5347</v>
      </c>
      <c r="AB632" s="162" t="s">
        <v>5540</v>
      </c>
      <c r="AC632" s="162" t="s">
        <v>5347</v>
      </c>
      <c r="AD632" s="164">
        <v>0</v>
      </c>
      <c r="AE632" s="185">
        <v>0</v>
      </c>
      <c r="AG632" t="s">
        <v>814</v>
      </c>
      <c r="AH632" s="46">
        <f t="shared" si="171"/>
        <v>2</v>
      </c>
      <c r="AI632" s="46" t="str">
        <f t="shared" si="172"/>
        <v>-</v>
      </c>
      <c r="AJ632" s="12"/>
      <c r="AK632" s="41" t="str">
        <f t="shared" si="173"/>
        <v>YES</v>
      </c>
      <c r="AL632" s="38">
        <f t="shared" si="174"/>
        <v>10</v>
      </c>
      <c r="AM632" s="26" t="str">
        <f t="shared" si="175"/>
        <v/>
      </c>
      <c r="AN632" s="89" t="str">
        <f t="shared" si="176"/>
        <v/>
      </c>
      <c r="AO632" s="35">
        <f t="shared" si="177"/>
        <v>0</v>
      </c>
      <c r="AP632" s="26" t="str">
        <f t="shared" si="178"/>
        <v>X</v>
      </c>
      <c r="AQ632" s="28">
        <f t="shared" si="188"/>
        <v>1</v>
      </c>
      <c r="AR632" s="25" t="str">
        <f t="shared" si="179"/>
        <v/>
      </c>
      <c r="AS632" s="25" t="str">
        <f t="shared" si="180"/>
        <v/>
      </c>
      <c r="AT632" s="25" t="str">
        <f t="shared" si="181"/>
        <v/>
      </c>
      <c r="AU632" s="25" t="str">
        <f t="shared" si="182"/>
        <v/>
      </c>
      <c r="AV632" s="25">
        <f t="shared" si="183"/>
        <v>11</v>
      </c>
      <c r="AW632" s="65">
        <f t="shared" si="189"/>
        <v>0</v>
      </c>
      <c r="AX632" s="23"/>
      <c r="AY632" s="24">
        <f t="shared" ca="1" si="184"/>
        <v>-145</v>
      </c>
      <c r="AZ632" s="66">
        <f t="shared" ca="1" si="185"/>
        <v>0</v>
      </c>
      <c r="BA632" s="24" t="str">
        <f t="shared" ca="1" si="186"/>
        <v/>
      </c>
      <c r="BB632" s="87" t="str">
        <f t="shared" si="187"/>
        <v/>
      </c>
    </row>
    <row r="633" spans="1:54" ht="15" x14ac:dyDescent="0.2">
      <c r="A633" s="7">
        <v>632</v>
      </c>
      <c r="B633" s="162" t="s">
        <v>3225</v>
      </c>
      <c r="C633" s="162" t="s">
        <v>3226</v>
      </c>
      <c r="D633" s="162" t="s">
        <v>5541</v>
      </c>
      <c r="E633" s="162" t="s">
        <v>325</v>
      </c>
      <c r="F633" s="163">
        <v>45994</v>
      </c>
      <c r="G633" s="162" t="s">
        <v>5347</v>
      </c>
      <c r="H633" s="162" t="s">
        <v>5556</v>
      </c>
      <c r="I633" s="162" t="s">
        <v>27</v>
      </c>
      <c r="J633" s="163">
        <v>46029</v>
      </c>
      <c r="K633" s="163">
        <v>46030</v>
      </c>
      <c r="L633" s="162" t="s">
        <v>5347</v>
      </c>
      <c r="M633" s="163">
        <v>46043</v>
      </c>
      <c r="N633" s="164">
        <v>30</v>
      </c>
      <c r="O633" s="164">
        <v>8</v>
      </c>
      <c r="P633" s="162" t="s">
        <v>16</v>
      </c>
      <c r="Q633" s="165">
        <v>5</v>
      </c>
      <c r="R633" s="165">
        <v>5</v>
      </c>
      <c r="S633" s="165">
        <v>5</v>
      </c>
      <c r="T633" s="165">
        <v>0</v>
      </c>
      <c r="U633" s="166">
        <v>0</v>
      </c>
      <c r="V633" s="166">
        <v>0</v>
      </c>
      <c r="W633" s="162" t="s">
        <v>19</v>
      </c>
      <c r="X633" s="162" t="s">
        <v>5348</v>
      </c>
      <c r="Y633" s="162" t="s">
        <v>5347</v>
      </c>
      <c r="Z633" s="162" t="s">
        <v>5354</v>
      </c>
      <c r="AA633" s="162" t="s">
        <v>748</v>
      </c>
      <c r="AB633" s="162" t="s">
        <v>3225</v>
      </c>
      <c r="AC633" s="162" t="s">
        <v>5347</v>
      </c>
      <c r="AD633" s="164">
        <v>0</v>
      </c>
      <c r="AE633" s="185">
        <v>0</v>
      </c>
      <c r="AG633" t="s">
        <v>960</v>
      </c>
      <c r="AH633" s="46">
        <f t="shared" si="171"/>
        <v>14</v>
      </c>
      <c r="AI633" s="46" t="str">
        <f t="shared" si="172"/>
        <v>-</v>
      </c>
      <c r="AJ633" s="12"/>
      <c r="AK633" s="41" t="str">
        <f t="shared" si="173"/>
        <v>YES</v>
      </c>
      <c r="AL633" s="38">
        <f t="shared" si="174"/>
        <v>5</v>
      </c>
      <c r="AM633" s="26" t="str">
        <f t="shared" si="175"/>
        <v/>
      </c>
      <c r="AN633" s="89" t="str">
        <f t="shared" si="176"/>
        <v/>
      </c>
      <c r="AO633" s="35">
        <f t="shared" si="177"/>
        <v>0</v>
      </c>
      <c r="AP633" s="26" t="str">
        <f t="shared" si="178"/>
        <v>X</v>
      </c>
      <c r="AQ633" s="28">
        <f t="shared" si="188"/>
        <v>1</v>
      </c>
      <c r="AR633" s="25" t="str">
        <f t="shared" si="179"/>
        <v/>
      </c>
      <c r="AS633" s="25" t="str">
        <f t="shared" si="180"/>
        <v/>
      </c>
      <c r="AT633" s="25" t="str">
        <f t="shared" si="181"/>
        <v/>
      </c>
      <c r="AU633" s="25" t="str">
        <f t="shared" si="182"/>
        <v/>
      </c>
      <c r="AV633" s="25">
        <f t="shared" si="183"/>
        <v>12</v>
      </c>
      <c r="AW633" s="65">
        <f t="shared" si="189"/>
        <v>0</v>
      </c>
      <c r="AX633" s="23"/>
      <c r="AY633" s="24">
        <f t="shared" ca="1" si="184"/>
        <v>-92</v>
      </c>
      <c r="AZ633" s="66">
        <f t="shared" ca="1" si="185"/>
        <v>0</v>
      </c>
      <c r="BA633" s="24" t="str">
        <f t="shared" ca="1" si="186"/>
        <v/>
      </c>
      <c r="BB633" s="87" t="str">
        <f t="shared" si="187"/>
        <v/>
      </c>
    </row>
    <row r="634" spans="1:54" ht="15" x14ac:dyDescent="0.2">
      <c r="A634" s="7">
        <v>633</v>
      </c>
      <c r="B634" s="162" t="s">
        <v>3225</v>
      </c>
      <c r="C634" s="162" t="s">
        <v>3226</v>
      </c>
      <c r="D634" s="162" t="s">
        <v>5542</v>
      </c>
      <c r="E634" s="162" t="s">
        <v>325</v>
      </c>
      <c r="F634" s="163">
        <v>45994</v>
      </c>
      <c r="G634" s="162" t="s">
        <v>5347</v>
      </c>
      <c r="H634" s="162" t="s">
        <v>5557</v>
      </c>
      <c r="I634" s="162" t="s">
        <v>17</v>
      </c>
      <c r="J634" s="163">
        <v>46029</v>
      </c>
      <c r="K634" s="163">
        <v>46030</v>
      </c>
      <c r="L634" s="162" t="s">
        <v>5347</v>
      </c>
      <c r="M634" s="163">
        <v>46043</v>
      </c>
      <c r="N634" s="164">
        <v>30</v>
      </c>
      <c r="O634" s="164">
        <v>8</v>
      </c>
      <c r="P634" s="162" t="s">
        <v>16</v>
      </c>
      <c r="Q634" s="165">
        <v>5</v>
      </c>
      <c r="R634" s="165">
        <v>5</v>
      </c>
      <c r="S634" s="165">
        <v>5</v>
      </c>
      <c r="T634" s="165">
        <v>0</v>
      </c>
      <c r="U634" s="166">
        <v>0</v>
      </c>
      <c r="V634" s="166">
        <v>0</v>
      </c>
      <c r="W634" s="162" t="s">
        <v>19</v>
      </c>
      <c r="X634" s="162" t="s">
        <v>5348</v>
      </c>
      <c r="Y634" s="162" t="s">
        <v>5347</v>
      </c>
      <c r="Z634" s="162" t="s">
        <v>5354</v>
      </c>
      <c r="AA634" s="162" t="s">
        <v>748</v>
      </c>
      <c r="AB634" s="162" t="s">
        <v>3225</v>
      </c>
      <c r="AC634" s="162" t="s">
        <v>5347</v>
      </c>
      <c r="AD634" s="164">
        <v>0</v>
      </c>
      <c r="AE634" s="185">
        <v>0</v>
      </c>
      <c r="AG634" t="s">
        <v>960</v>
      </c>
      <c r="AH634" s="46">
        <f t="shared" si="171"/>
        <v>14</v>
      </c>
      <c r="AI634" s="46" t="str">
        <f t="shared" si="172"/>
        <v>-</v>
      </c>
      <c r="AJ634" s="12"/>
      <c r="AK634" s="41" t="str">
        <f t="shared" si="173"/>
        <v>YES</v>
      </c>
      <c r="AL634" s="38">
        <f t="shared" si="174"/>
        <v>5</v>
      </c>
      <c r="AM634" s="26" t="str">
        <f t="shared" si="175"/>
        <v/>
      </c>
      <c r="AN634" s="89" t="str">
        <f t="shared" si="176"/>
        <v/>
      </c>
      <c r="AO634" s="35">
        <f t="shared" si="177"/>
        <v>0</v>
      </c>
      <c r="AP634" s="26" t="str">
        <f t="shared" si="178"/>
        <v>X</v>
      </c>
      <c r="AQ634" s="28">
        <f t="shared" si="188"/>
        <v>1</v>
      </c>
      <c r="AR634" s="25" t="str">
        <f t="shared" si="179"/>
        <v/>
      </c>
      <c r="AS634" s="25" t="str">
        <f t="shared" si="180"/>
        <v/>
      </c>
      <c r="AT634" s="25" t="str">
        <f t="shared" si="181"/>
        <v/>
      </c>
      <c r="AU634" s="25" t="str">
        <f t="shared" si="182"/>
        <v/>
      </c>
      <c r="AV634" s="25">
        <f t="shared" si="183"/>
        <v>12</v>
      </c>
      <c r="AW634" s="65">
        <f t="shared" si="189"/>
        <v>0</v>
      </c>
      <c r="AX634" s="23"/>
      <c r="AY634" s="24">
        <f t="shared" ca="1" si="184"/>
        <v>-92</v>
      </c>
      <c r="AZ634" s="66">
        <f t="shared" ca="1" si="185"/>
        <v>0</v>
      </c>
      <c r="BA634" s="24" t="str">
        <f t="shared" ca="1" si="186"/>
        <v/>
      </c>
      <c r="BB634" s="87" t="str">
        <f t="shared" si="187"/>
        <v/>
      </c>
    </row>
    <row r="635" spans="1:54" ht="15" x14ac:dyDescent="0.2">
      <c r="A635" s="7">
        <v>634</v>
      </c>
      <c r="B635" s="162" t="s">
        <v>834</v>
      </c>
      <c r="C635" s="162" t="s">
        <v>5075</v>
      </c>
      <c r="D635" s="162" t="s">
        <v>5543</v>
      </c>
      <c r="E635" s="162" t="s">
        <v>325</v>
      </c>
      <c r="F635" s="163">
        <v>45995</v>
      </c>
      <c r="G635" s="162" t="s">
        <v>5347</v>
      </c>
      <c r="H635" s="162" t="s">
        <v>5550</v>
      </c>
      <c r="I635" s="162" t="s">
        <v>28</v>
      </c>
      <c r="J635" s="163">
        <v>46002</v>
      </c>
      <c r="K635" s="163" t="s">
        <v>5347</v>
      </c>
      <c r="L635" s="162" t="s">
        <v>5347</v>
      </c>
      <c r="M635" s="163">
        <v>45996</v>
      </c>
      <c r="N635" s="164">
        <v>0</v>
      </c>
      <c r="O635" s="164">
        <v>0</v>
      </c>
      <c r="P635" s="162" t="s">
        <v>5347</v>
      </c>
      <c r="Q635" s="165">
        <v>10</v>
      </c>
      <c r="R635" s="165">
        <v>10</v>
      </c>
      <c r="S635" s="165">
        <v>10</v>
      </c>
      <c r="T635" s="165">
        <v>0</v>
      </c>
      <c r="U635" s="166">
        <v>0</v>
      </c>
      <c r="V635" s="166">
        <v>0</v>
      </c>
      <c r="W635" s="162" t="s">
        <v>19</v>
      </c>
      <c r="X635" s="162" t="s">
        <v>5348</v>
      </c>
      <c r="Y635" s="162" t="s">
        <v>5347</v>
      </c>
      <c r="Z635" s="162" t="s">
        <v>386</v>
      </c>
      <c r="AA635" s="162" t="s">
        <v>5347</v>
      </c>
      <c r="AB635" s="162" t="s">
        <v>5551</v>
      </c>
      <c r="AC635" s="162" t="s">
        <v>5347</v>
      </c>
      <c r="AD635" s="164">
        <v>0</v>
      </c>
      <c r="AE635" s="185">
        <v>0</v>
      </c>
      <c r="AG635" t="s">
        <v>1864</v>
      </c>
      <c r="AH635" s="46">
        <f t="shared" si="171"/>
        <v>-6</v>
      </c>
      <c r="AI635" s="46" t="str">
        <f t="shared" si="172"/>
        <v>-</v>
      </c>
      <c r="AJ635" s="12"/>
      <c r="AK635" s="41" t="str">
        <f t="shared" si="173"/>
        <v>YES</v>
      </c>
      <c r="AL635" s="38">
        <f t="shared" si="174"/>
        <v>10</v>
      </c>
      <c r="AM635" s="26" t="str">
        <f t="shared" si="175"/>
        <v/>
      </c>
      <c r="AN635" s="89" t="str">
        <f t="shared" si="176"/>
        <v/>
      </c>
      <c r="AO635" s="35">
        <f t="shared" si="177"/>
        <v>0</v>
      </c>
      <c r="AP635" s="26" t="str">
        <f t="shared" si="178"/>
        <v>X</v>
      </c>
      <c r="AQ635" s="28">
        <f t="shared" si="188"/>
        <v>1</v>
      </c>
      <c r="AR635" s="25" t="str">
        <f t="shared" si="179"/>
        <v/>
      </c>
      <c r="AS635" s="25" t="str">
        <f t="shared" si="180"/>
        <v/>
      </c>
      <c r="AT635" s="25" t="str">
        <f t="shared" si="181"/>
        <v/>
      </c>
      <c r="AU635" s="25" t="str">
        <f t="shared" si="182"/>
        <v/>
      </c>
      <c r="AV635" s="25">
        <f t="shared" si="183"/>
        <v>12</v>
      </c>
      <c r="AW635" s="65">
        <f t="shared" si="189"/>
        <v>0</v>
      </c>
      <c r="AX635" s="23"/>
      <c r="AY635" s="24">
        <f t="shared" ca="1" si="184"/>
        <v>-139</v>
      </c>
      <c r="AZ635" s="66">
        <f t="shared" ca="1" si="185"/>
        <v>0</v>
      </c>
      <c r="BA635" s="24" t="str">
        <f t="shared" ca="1" si="186"/>
        <v/>
      </c>
      <c r="BB635" s="87" t="str">
        <f t="shared" si="187"/>
        <v/>
      </c>
    </row>
    <row r="636" spans="1:54" ht="15" x14ac:dyDescent="0.2">
      <c r="A636" s="7">
        <v>635</v>
      </c>
      <c r="B636" s="162" t="s">
        <v>5347</v>
      </c>
      <c r="C636" s="162" t="s">
        <v>5552</v>
      </c>
      <c r="D636" s="162" t="s">
        <v>5553</v>
      </c>
      <c r="E636" s="162" t="s">
        <v>325</v>
      </c>
      <c r="F636" s="163">
        <v>46001</v>
      </c>
      <c r="G636" s="162" t="s">
        <v>5347</v>
      </c>
      <c r="H636" s="162" t="s">
        <v>5558</v>
      </c>
      <c r="I636" s="162" t="s">
        <v>15</v>
      </c>
      <c r="J636" s="163">
        <v>46006</v>
      </c>
      <c r="K636" s="163">
        <v>46041</v>
      </c>
      <c r="L636" s="162" t="s">
        <v>5347</v>
      </c>
      <c r="M636" s="163">
        <v>46063</v>
      </c>
      <c r="N636" s="164">
        <v>0</v>
      </c>
      <c r="O636" s="164">
        <v>0</v>
      </c>
      <c r="P636" s="162" t="s">
        <v>16</v>
      </c>
      <c r="Q636" s="165">
        <v>1</v>
      </c>
      <c r="R636" s="165">
        <v>1</v>
      </c>
      <c r="S636" s="165">
        <v>0</v>
      </c>
      <c r="T636" s="165">
        <v>0</v>
      </c>
      <c r="U636" s="166">
        <v>0</v>
      </c>
      <c r="V636" s="166">
        <v>0</v>
      </c>
      <c r="W636" s="162" t="s">
        <v>5347</v>
      </c>
      <c r="X636" s="162" t="s">
        <v>5574</v>
      </c>
      <c r="Y636" s="162" t="s">
        <v>5347</v>
      </c>
      <c r="Z636" s="162" t="s">
        <v>5559</v>
      </c>
      <c r="AA636" s="162" t="s">
        <v>5347</v>
      </c>
      <c r="AB636" s="162" t="s">
        <v>5347</v>
      </c>
      <c r="AC636" s="162" t="s">
        <v>5347</v>
      </c>
      <c r="AD636" s="164">
        <v>0</v>
      </c>
      <c r="AE636" s="185">
        <v>0</v>
      </c>
      <c r="AG636" t="s">
        <v>5555</v>
      </c>
      <c r="AH636" s="46">
        <f t="shared" si="171"/>
        <v>57</v>
      </c>
      <c r="AI636" s="46" t="str">
        <f t="shared" si="172"/>
        <v>-</v>
      </c>
      <c r="AJ636" s="12"/>
      <c r="AK636" s="41" t="str">
        <f t="shared" si="173"/>
        <v/>
      </c>
      <c r="AL636" s="38" t="str">
        <f t="shared" si="174"/>
        <v/>
      </c>
      <c r="AM636" s="26" t="str">
        <f t="shared" si="175"/>
        <v/>
      </c>
      <c r="AN636" s="89" t="str">
        <f t="shared" si="176"/>
        <v/>
      </c>
      <c r="AO636" s="35">
        <f t="shared" si="177"/>
        <v>0</v>
      </c>
      <c r="AP636" s="26" t="str">
        <f t="shared" si="178"/>
        <v/>
      </c>
      <c r="AQ636" s="28">
        <f t="shared" si="188"/>
        <v>0</v>
      </c>
      <c r="AR636" s="25" t="str">
        <f t="shared" si="179"/>
        <v/>
      </c>
      <c r="AS636" s="25" t="str">
        <f t="shared" si="180"/>
        <v/>
      </c>
      <c r="AT636" s="25" t="str">
        <f t="shared" si="181"/>
        <v/>
      </c>
      <c r="AU636" s="25" t="str">
        <f t="shared" si="182"/>
        <v/>
      </c>
      <c r="AV636" s="25">
        <f t="shared" si="183"/>
        <v>12</v>
      </c>
      <c r="AW636" s="65">
        <f t="shared" si="189"/>
        <v>1</v>
      </c>
      <c r="AX636" s="23"/>
      <c r="AY636" s="24">
        <f t="shared" ca="1" si="184"/>
        <v>-72</v>
      </c>
      <c r="AZ636" s="66">
        <f t="shared" ca="1" si="185"/>
        <v>0</v>
      </c>
      <c r="BA636" s="24" t="str">
        <f t="shared" ca="1" si="186"/>
        <v/>
      </c>
      <c r="BB636" s="87" t="str">
        <f t="shared" si="187"/>
        <v/>
      </c>
    </row>
    <row r="637" spans="1:54" ht="15" x14ac:dyDescent="0.2">
      <c r="A637" s="7">
        <v>636</v>
      </c>
      <c r="B637" s="162" t="s">
        <v>4028</v>
      </c>
      <c r="C637" s="162" t="s">
        <v>4029</v>
      </c>
      <c r="D637" s="162" t="s">
        <v>5560</v>
      </c>
      <c r="E637" s="162" t="s">
        <v>325</v>
      </c>
      <c r="F637" s="163">
        <v>46008</v>
      </c>
      <c r="G637" s="162" t="s">
        <v>5347</v>
      </c>
      <c r="H637" s="162" t="s">
        <v>5575</v>
      </c>
      <c r="I637" s="162" t="s">
        <v>15</v>
      </c>
      <c r="J637" s="163">
        <v>46042</v>
      </c>
      <c r="K637" s="163">
        <v>46043</v>
      </c>
      <c r="L637" s="162" t="s">
        <v>5347</v>
      </c>
      <c r="M637" s="163">
        <v>46056</v>
      </c>
      <c r="N637" s="164">
        <v>40</v>
      </c>
      <c r="O637" s="164">
        <v>8</v>
      </c>
      <c r="P637" s="162" t="s">
        <v>16</v>
      </c>
      <c r="Q637" s="165">
        <v>6</v>
      </c>
      <c r="R637" s="165">
        <v>6</v>
      </c>
      <c r="S637" s="165">
        <v>6</v>
      </c>
      <c r="T637" s="165">
        <v>0</v>
      </c>
      <c r="U637" s="166">
        <v>0</v>
      </c>
      <c r="V637" s="166">
        <v>0</v>
      </c>
      <c r="W637" s="162" t="s">
        <v>19</v>
      </c>
      <c r="X637" s="162" t="s">
        <v>5348</v>
      </c>
      <c r="Y637" s="162" t="s">
        <v>5347</v>
      </c>
      <c r="Z637" s="162" t="s">
        <v>619</v>
      </c>
      <c r="AA637" s="162" t="s">
        <v>748</v>
      </c>
      <c r="AB637" s="162" t="s">
        <v>4028</v>
      </c>
      <c r="AC637" s="162" t="s">
        <v>5347</v>
      </c>
      <c r="AD637" s="164">
        <v>0</v>
      </c>
      <c r="AE637" s="185">
        <v>0</v>
      </c>
      <c r="AG637" t="s">
        <v>1864</v>
      </c>
      <c r="AH637" s="46">
        <f t="shared" si="171"/>
        <v>14</v>
      </c>
      <c r="AI637" s="46" t="str">
        <f t="shared" si="172"/>
        <v>-</v>
      </c>
      <c r="AJ637" s="12"/>
      <c r="AK637" s="41" t="str">
        <f t="shared" si="173"/>
        <v/>
      </c>
      <c r="AL637" s="38" t="str">
        <f t="shared" si="174"/>
        <v/>
      </c>
      <c r="AM637" s="26" t="str">
        <f t="shared" si="175"/>
        <v>YES</v>
      </c>
      <c r="AN637" s="89">
        <f t="shared" si="176"/>
        <v>6</v>
      </c>
      <c r="AO637" s="35">
        <f t="shared" si="177"/>
        <v>0</v>
      </c>
      <c r="AP637" s="26" t="str">
        <f t="shared" si="178"/>
        <v/>
      </c>
      <c r="AQ637" s="28">
        <f t="shared" si="188"/>
        <v>0</v>
      </c>
      <c r="AR637" s="25" t="str">
        <f t="shared" si="179"/>
        <v/>
      </c>
      <c r="AS637" s="25" t="str">
        <f t="shared" si="180"/>
        <v/>
      </c>
      <c r="AT637" s="25" t="str">
        <f t="shared" si="181"/>
        <v/>
      </c>
      <c r="AU637" s="25" t="str">
        <f t="shared" si="182"/>
        <v/>
      </c>
      <c r="AV637" s="25">
        <f t="shared" si="183"/>
        <v>12</v>
      </c>
      <c r="AW637" s="65">
        <f t="shared" si="189"/>
        <v>1</v>
      </c>
      <c r="AX637" s="23"/>
      <c r="AY637" s="24">
        <f t="shared" ca="1" si="184"/>
        <v>-79</v>
      </c>
      <c r="AZ637" s="66">
        <f t="shared" ca="1" si="185"/>
        <v>0</v>
      </c>
      <c r="BA637" s="24" t="str">
        <f t="shared" ca="1" si="186"/>
        <v/>
      </c>
      <c r="BB637" s="87" t="str">
        <f t="shared" si="187"/>
        <v/>
      </c>
    </row>
    <row r="638" spans="1:54" ht="15" x14ac:dyDescent="0.2">
      <c r="A638" s="7">
        <v>637</v>
      </c>
      <c r="B638" s="162" t="s">
        <v>3225</v>
      </c>
      <c r="C638" s="162" t="s">
        <v>3226</v>
      </c>
      <c r="D638" s="162" t="s">
        <v>5561</v>
      </c>
      <c r="E638" s="162" t="s">
        <v>325</v>
      </c>
      <c r="F638" s="163">
        <v>46008</v>
      </c>
      <c r="G638" s="162" t="s">
        <v>5347</v>
      </c>
      <c r="H638" s="162" t="s">
        <v>5576</v>
      </c>
      <c r="I638" s="162" t="s">
        <v>15</v>
      </c>
      <c r="J638" s="163">
        <v>46042</v>
      </c>
      <c r="K638" s="163">
        <v>46043</v>
      </c>
      <c r="L638" s="162" t="s">
        <v>5347</v>
      </c>
      <c r="M638" s="163">
        <v>46056</v>
      </c>
      <c r="N638" s="164">
        <v>40</v>
      </c>
      <c r="O638" s="164">
        <v>8</v>
      </c>
      <c r="P638" s="162" t="s">
        <v>16</v>
      </c>
      <c r="Q638" s="165">
        <v>20</v>
      </c>
      <c r="R638" s="165">
        <v>20</v>
      </c>
      <c r="S638" s="165">
        <v>20</v>
      </c>
      <c r="T638" s="165">
        <v>0</v>
      </c>
      <c r="U638" s="166">
        <v>0</v>
      </c>
      <c r="V638" s="166">
        <v>0</v>
      </c>
      <c r="W638" s="162" t="s">
        <v>19</v>
      </c>
      <c r="X638" s="162" t="s">
        <v>5348</v>
      </c>
      <c r="Y638" s="162" t="s">
        <v>5347</v>
      </c>
      <c r="Z638" s="162" t="s">
        <v>5354</v>
      </c>
      <c r="AA638" s="162" t="s">
        <v>748</v>
      </c>
      <c r="AB638" s="162" t="s">
        <v>3225</v>
      </c>
      <c r="AC638" s="162" t="s">
        <v>5347</v>
      </c>
      <c r="AD638" s="164">
        <v>0</v>
      </c>
      <c r="AE638" s="185">
        <v>0</v>
      </c>
      <c r="AG638" t="s">
        <v>2999</v>
      </c>
      <c r="AH638" s="46">
        <f t="shared" si="171"/>
        <v>14</v>
      </c>
      <c r="AI638" s="46" t="str">
        <f t="shared" si="172"/>
        <v>-</v>
      </c>
      <c r="AJ638" s="12"/>
      <c r="AK638" s="41" t="str">
        <f t="shared" si="173"/>
        <v/>
      </c>
      <c r="AL638" s="38" t="str">
        <f t="shared" si="174"/>
        <v/>
      </c>
      <c r="AM638" s="26" t="str">
        <f t="shared" si="175"/>
        <v>YES</v>
      </c>
      <c r="AN638" s="89">
        <f t="shared" si="176"/>
        <v>20</v>
      </c>
      <c r="AO638" s="35">
        <f t="shared" si="177"/>
        <v>0</v>
      </c>
      <c r="AP638" s="26" t="str">
        <f t="shared" si="178"/>
        <v/>
      </c>
      <c r="AQ638" s="28">
        <f t="shared" si="188"/>
        <v>0</v>
      </c>
      <c r="AR638" s="25" t="str">
        <f t="shared" si="179"/>
        <v/>
      </c>
      <c r="AS638" s="25" t="str">
        <f t="shared" si="180"/>
        <v/>
      </c>
      <c r="AT638" s="25" t="str">
        <f t="shared" si="181"/>
        <v/>
      </c>
      <c r="AU638" s="25" t="str">
        <f t="shared" si="182"/>
        <v/>
      </c>
      <c r="AV638" s="25">
        <f t="shared" si="183"/>
        <v>12</v>
      </c>
      <c r="AW638" s="65">
        <f t="shared" si="189"/>
        <v>1</v>
      </c>
      <c r="AX638" s="23"/>
      <c r="AY638" s="24">
        <f t="shared" ca="1" si="184"/>
        <v>-79</v>
      </c>
      <c r="AZ638" s="66">
        <f t="shared" ca="1" si="185"/>
        <v>0</v>
      </c>
      <c r="BA638" s="24" t="str">
        <f t="shared" ca="1" si="186"/>
        <v/>
      </c>
      <c r="BB638" s="87" t="str">
        <f t="shared" si="187"/>
        <v/>
      </c>
    </row>
    <row r="639" spans="1:54" ht="15" x14ac:dyDescent="0.2">
      <c r="A639" s="7">
        <v>638</v>
      </c>
      <c r="B639" s="162" t="s">
        <v>4704</v>
      </c>
      <c r="C639" s="162" t="s">
        <v>4705</v>
      </c>
      <c r="D639" s="162" t="s">
        <v>5562</v>
      </c>
      <c r="E639" s="162" t="s">
        <v>325</v>
      </c>
      <c r="F639" s="163">
        <v>46009</v>
      </c>
      <c r="G639" s="162" t="s">
        <v>5347</v>
      </c>
      <c r="H639" s="162" t="s">
        <v>5563</v>
      </c>
      <c r="I639" s="162" t="s">
        <v>179</v>
      </c>
      <c r="J639" s="163">
        <v>46009</v>
      </c>
      <c r="K639" s="163" t="s">
        <v>5347</v>
      </c>
      <c r="L639" s="162" t="s">
        <v>5347</v>
      </c>
      <c r="M639" s="163">
        <v>46010</v>
      </c>
      <c r="N639" s="164">
        <v>0</v>
      </c>
      <c r="O639" s="164">
        <v>0</v>
      </c>
      <c r="P639" s="162" t="s">
        <v>5347</v>
      </c>
      <c r="Q639" s="165">
        <v>2</v>
      </c>
      <c r="R639" s="165">
        <v>2</v>
      </c>
      <c r="S639" s="165">
        <v>2</v>
      </c>
      <c r="T639" s="165">
        <v>0</v>
      </c>
      <c r="U639" s="166">
        <v>0</v>
      </c>
      <c r="V639" s="166">
        <v>0</v>
      </c>
      <c r="W639" s="162" t="s">
        <v>19</v>
      </c>
      <c r="X639" s="162" t="s">
        <v>5348</v>
      </c>
      <c r="Y639" s="162" t="s">
        <v>5347</v>
      </c>
      <c r="Z639" s="162" t="s">
        <v>386</v>
      </c>
      <c r="AA639" s="162" t="s">
        <v>5347</v>
      </c>
      <c r="AB639" s="162" t="s">
        <v>4706</v>
      </c>
      <c r="AC639" s="162" t="s">
        <v>5347</v>
      </c>
      <c r="AD639" s="164">
        <v>0</v>
      </c>
      <c r="AE639" s="185">
        <v>0</v>
      </c>
      <c r="AG639" t="s">
        <v>814</v>
      </c>
      <c r="AH639" s="46">
        <f t="shared" si="171"/>
        <v>1</v>
      </c>
      <c r="AI639" s="46" t="str">
        <f t="shared" si="172"/>
        <v>-</v>
      </c>
      <c r="AJ639" s="12"/>
      <c r="AK639" s="41" t="str">
        <f t="shared" si="173"/>
        <v>YES</v>
      </c>
      <c r="AL639" s="38">
        <f t="shared" si="174"/>
        <v>2</v>
      </c>
      <c r="AM639" s="26" t="str">
        <f t="shared" si="175"/>
        <v/>
      </c>
      <c r="AN639" s="89" t="str">
        <f t="shared" si="176"/>
        <v/>
      </c>
      <c r="AO639" s="35">
        <f t="shared" si="177"/>
        <v>0</v>
      </c>
      <c r="AP639" s="26" t="str">
        <f t="shared" si="178"/>
        <v>X</v>
      </c>
      <c r="AQ639" s="28">
        <f t="shared" si="188"/>
        <v>1</v>
      </c>
      <c r="AR639" s="25" t="str">
        <f t="shared" si="179"/>
        <v/>
      </c>
      <c r="AS639" s="25" t="str">
        <f t="shared" si="180"/>
        <v/>
      </c>
      <c r="AT639" s="25" t="str">
        <f t="shared" si="181"/>
        <v/>
      </c>
      <c r="AU639" s="25" t="str">
        <f t="shared" si="182"/>
        <v/>
      </c>
      <c r="AV639" s="25">
        <f t="shared" si="183"/>
        <v>12</v>
      </c>
      <c r="AW639" s="65">
        <f t="shared" si="189"/>
        <v>0</v>
      </c>
      <c r="AX639" s="23"/>
      <c r="AY639" s="24">
        <f t="shared" ca="1" si="184"/>
        <v>-125</v>
      </c>
      <c r="AZ639" s="66">
        <f t="shared" ca="1" si="185"/>
        <v>0</v>
      </c>
      <c r="BA639" s="24" t="str">
        <f t="shared" ca="1" si="186"/>
        <v/>
      </c>
      <c r="BB639" s="87" t="str">
        <f t="shared" si="187"/>
        <v/>
      </c>
    </row>
    <row r="640" spans="1:54" ht="15" x14ac:dyDescent="0.2">
      <c r="A640" s="7">
        <v>639</v>
      </c>
      <c r="B640" s="162" t="s">
        <v>3904</v>
      </c>
      <c r="C640" s="162" t="s">
        <v>4707</v>
      </c>
      <c r="D640" s="162" t="s">
        <v>5562</v>
      </c>
      <c r="E640" s="162" t="s">
        <v>326</v>
      </c>
      <c r="F640" s="163">
        <v>46009</v>
      </c>
      <c r="G640" s="162" t="s">
        <v>5347</v>
      </c>
      <c r="H640" s="162" t="s">
        <v>5563</v>
      </c>
      <c r="I640" s="162" t="s">
        <v>207</v>
      </c>
      <c r="J640" s="163">
        <v>46009</v>
      </c>
      <c r="K640" s="163" t="s">
        <v>5347</v>
      </c>
      <c r="L640" s="162" t="s">
        <v>5347</v>
      </c>
      <c r="M640" s="163">
        <v>46010</v>
      </c>
      <c r="N640" s="164">
        <v>0</v>
      </c>
      <c r="O640" s="164">
        <v>0</v>
      </c>
      <c r="P640" s="162" t="s">
        <v>5347</v>
      </c>
      <c r="Q640" s="165">
        <v>2</v>
      </c>
      <c r="R640" s="165">
        <v>2</v>
      </c>
      <c r="S640" s="165">
        <v>2</v>
      </c>
      <c r="T640" s="165">
        <v>0</v>
      </c>
      <c r="U640" s="166">
        <v>0</v>
      </c>
      <c r="V640" s="166">
        <v>0</v>
      </c>
      <c r="W640" s="162" t="s">
        <v>19</v>
      </c>
      <c r="X640" s="162" t="s">
        <v>5348</v>
      </c>
      <c r="Y640" s="162" t="s">
        <v>5347</v>
      </c>
      <c r="Z640" s="162" t="s">
        <v>386</v>
      </c>
      <c r="AA640" s="162" t="s">
        <v>5347</v>
      </c>
      <c r="AB640" s="162" t="s">
        <v>4708</v>
      </c>
      <c r="AC640" s="162" t="s">
        <v>5347</v>
      </c>
      <c r="AD640" s="164">
        <v>0</v>
      </c>
      <c r="AE640" s="185">
        <v>0</v>
      </c>
      <c r="AG640" t="s">
        <v>814</v>
      </c>
      <c r="AH640" s="46">
        <f t="shared" si="171"/>
        <v>1</v>
      </c>
      <c r="AI640" s="46" t="str">
        <f t="shared" si="172"/>
        <v>-</v>
      </c>
      <c r="AJ640" s="12"/>
      <c r="AK640" s="41" t="str">
        <f t="shared" si="173"/>
        <v>YES</v>
      </c>
      <c r="AL640" s="38">
        <f t="shared" si="174"/>
        <v>2</v>
      </c>
      <c r="AM640" s="26" t="str">
        <f t="shared" si="175"/>
        <v/>
      </c>
      <c r="AN640" s="89" t="str">
        <f t="shared" si="176"/>
        <v/>
      </c>
      <c r="AO640" s="35">
        <f t="shared" si="177"/>
        <v>0</v>
      </c>
      <c r="AP640" s="26" t="str">
        <f t="shared" si="178"/>
        <v>X</v>
      </c>
      <c r="AQ640" s="28">
        <f t="shared" si="188"/>
        <v>1</v>
      </c>
      <c r="AR640" s="25" t="str">
        <f t="shared" si="179"/>
        <v/>
      </c>
      <c r="AS640" s="25" t="str">
        <f t="shared" si="180"/>
        <v/>
      </c>
      <c r="AT640" s="25" t="str">
        <f t="shared" si="181"/>
        <v/>
      </c>
      <c r="AU640" s="25" t="str">
        <f t="shared" si="182"/>
        <v/>
      </c>
      <c r="AV640" s="25">
        <f t="shared" si="183"/>
        <v>12</v>
      </c>
      <c r="AW640" s="65">
        <f t="shared" si="189"/>
        <v>0</v>
      </c>
      <c r="AX640" s="23"/>
      <c r="AY640" s="24">
        <f t="shared" ca="1" si="184"/>
        <v>-125</v>
      </c>
      <c r="AZ640" s="66">
        <f t="shared" ca="1" si="185"/>
        <v>0</v>
      </c>
      <c r="BA640" s="24" t="str">
        <f t="shared" ca="1" si="186"/>
        <v/>
      </c>
      <c r="BB640" s="87" t="str">
        <f t="shared" si="187"/>
        <v/>
      </c>
    </row>
    <row r="641" spans="1:54" ht="15" x14ac:dyDescent="0.2">
      <c r="A641" s="7">
        <v>640</v>
      </c>
      <c r="B641" s="162" t="s">
        <v>5564</v>
      </c>
      <c r="C641" s="162" t="s">
        <v>5565</v>
      </c>
      <c r="D641" s="162" t="s">
        <v>5566</v>
      </c>
      <c r="E641" s="162" t="s">
        <v>325</v>
      </c>
      <c r="F641" s="163">
        <v>46036</v>
      </c>
      <c r="G641" s="162" t="s">
        <v>5347</v>
      </c>
      <c r="H641" s="162" t="s">
        <v>5577</v>
      </c>
      <c r="I641" s="162" t="s">
        <v>15</v>
      </c>
      <c r="J641" s="163">
        <v>46042</v>
      </c>
      <c r="K641" s="163">
        <v>46045</v>
      </c>
      <c r="L641" s="162" t="s">
        <v>5347</v>
      </c>
      <c r="M641" s="163">
        <v>46068</v>
      </c>
      <c r="N641" s="164">
        <v>40</v>
      </c>
      <c r="O641" s="164">
        <v>8</v>
      </c>
      <c r="P641" s="162" t="s">
        <v>16</v>
      </c>
      <c r="Q641" s="165">
        <v>1</v>
      </c>
      <c r="R641" s="165">
        <v>1</v>
      </c>
      <c r="S641" s="165">
        <v>0</v>
      </c>
      <c r="T641" s="165">
        <v>1</v>
      </c>
      <c r="U641" s="166">
        <v>0</v>
      </c>
      <c r="V641" s="166">
        <v>0</v>
      </c>
      <c r="W641" s="162" t="s">
        <v>5347</v>
      </c>
      <c r="X641" s="162" t="s">
        <v>5578</v>
      </c>
      <c r="Y641" s="162" t="s">
        <v>5347</v>
      </c>
      <c r="Z641" s="162" t="s">
        <v>55</v>
      </c>
      <c r="AA641" s="162" t="s">
        <v>5579</v>
      </c>
      <c r="AB641" s="162" t="s">
        <v>5580</v>
      </c>
      <c r="AC641" s="162" t="s">
        <v>5347</v>
      </c>
      <c r="AD641" s="164">
        <v>1</v>
      </c>
      <c r="AE641" s="185">
        <v>0</v>
      </c>
      <c r="AG641" t="s">
        <v>4140</v>
      </c>
      <c r="AH641" s="46">
        <f t="shared" si="171"/>
        <v>26</v>
      </c>
      <c r="AI641" s="46" t="str">
        <f t="shared" si="172"/>
        <v>-</v>
      </c>
      <c r="AJ641" s="12"/>
      <c r="AK641" s="41" t="str">
        <f t="shared" si="173"/>
        <v/>
      </c>
      <c r="AL641" s="38" t="str">
        <f t="shared" si="174"/>
        <v/>
      </c>
      <c r="AM641" s="26" t="str">
        <f t="shared" si="175"/>
        <v/>
      </c>
      <c r="AN641" s="89" t="str">
        <f t="shared" si="176"/>
        <v/>
      </c>
      <c r="AO641" s="35">
        <f t="shared" si="177"/>
        <v>0</v>
      </c>
      <c r="AP641" s="26" t="str">
        <f t="shared" si="178"/>
        <v/>
      </c>
      <c r="AQ641" s="28">
        <f t="shared" si="188"/>
        <v>0</v>
      </c>
      <c r="AR641" s="25" t="str">
        <f t="shared" si="179"/>
        <v>4200645767</v>
      </c>
      <c r="AS641" s="25" t="str">
        <f t="shared" si="180"/>
        <v/>
      </c>
      <c r="AT641" s="25" t="str">
        <f t="shared" si="181"/>
        <v/>
      </c>
      <c r="AU641" s="25" t="str">
        <f t="shared" si="182"/>
        <v/>
      </c>
      <c r="AV641" s="25">
        <f t="shared" si="183"/>
        <v>1</v>
      </c>
      <c r="AW641" s="65">
        <f t="shared" si="189"/>
        <v>1</v>
      </c>
      <c r="AX641" s="23"/>
      <c r="AY641" s="24">
        <f t="shared" ca="1" si="184"/>
        <v>-67</v>
      </c>
      <c r="AZ641" s="66">
        <f t="shared" ca="1" si="185"/>
        <v>0</v>
      </c>
      <c r="BA641" s="24" t="str">
        <f t="shared" ca="1" si="186"/>
        <v/>
      </c>
      <c r="BB641" s="87" t="str">
        <f t="shared" si="187"/>
        <v/>
      </c>
    </row>
    <row r="642" spans="1:54" ht="15" x14ac:dyDescent="0.2">
      <c r="A642" s="7">
        <v>641</v>
      </c>
      <c r="B642" s="162" t="s">
        <v>4028</v>
      </c>
      <c r="C642" s="162" t="s">
        <v>4029</v>
      </c>
      <c r="D642" s="162" t="s">
        <v>5581</v>
      </c>
      <c r="E642" s="162" t="s">
        <v>325</v>
      </c>
      <c r="F642" s="163">
        <v>46043</v>
      </c>
      <c r="G642" s="162" t="s">
        <v>5347</v>
      </c>
      <c r="H642" s="162" t="s">
        <v>5347</v>
      </c>
      <c r="I642" s="162" t="s">
        <v>14</v>
      </c>
      <c r="J642" s="163" t="s">
        <v>5347</v>
      </c>
      <c r="K642" s="163" t="s">
        <v>5347</v>
      </c>
      <c r="L642" s="162" t="s">
        <v>5347</v>
      </c>
      <c r="M642" s="163" t="s">
        <v>5347</v>
      </c>
      <c r="N642" s="164">
        <v>40</v>
      </c>
      <c r="O642" s="164">
        <v>8</v>
      </c>
      <c r="P642" s="162" t="s">
        <v>5347</v>
      </c>
      <c r="Q642" s="165">
        <v>3</v>
      </c>
      <c r="R642" s="165">
        <v>0</v>
      </c>
      <c r="S642" s="165">
        <v>0</v>
      </c>
      <c r="T642" s="165">
        <v>0</v>
      </c>
      <c r="U642" s="166">
        <v>0</v>
      </c>
      <c r="V642" s="166">
        <v>0</v>
      </c>
      <c r="W642" s="162" t="s">
        <v>5347</v>
      </c>
      <c r="X642" s="162" t="s">
        <v>5348</v>
      </c>
      <c r="Y642" s="162" t="s">
        <v>5347</v>
      </c>
      <c r="Z642" s="162" t="s">
        <v>5347</v>
      </c>
      <c r="AA642" s="162" t="s">
        <v>5347</v>
      </c>
      <c r="AB642" s="162" t="s">
        <v>5347</v>
      </c>
      <c r="AC642" s="162" t="s">
        <v>5347</v>
      </c>
      <c r="AD642" s="164">
        <v>0</v>
      </c>
      <c r="AE642" s="185">
        <v>0</v>
      </c>
      <c r="AG642" t="s">
        <v>4140</v>
      </c>
      <c r="AH642" s="46" t="e">
        <f t="shared" ref="AH642:AH705" si="190">IF(M642=0,"-",M642-J642)</f>
        <v>#VALUE!</v>
      </c>
      <c r="AI642" s="46" t="str">
        <f t="shared" ref="AI642:AI705" si="191">IF(AND(S642=0,M642&gt;0,L642=0),IF(AH642&gt;=120,"VERY HIGH",IF(AH642&gt;=90,"HIGH",IF(AH642&gt;=60,"MEDIUM",IF(AH642&lt;60,"LOW")))),"-")</f>
        <v>-</v>
      </c>
      <c r="AJ642" s="12"/>
      <c r="AK642" s="41" t="str">
        <f t="shared" ref="AK642:AK705" si="192">IF(AND(W642="X",M642&lt;=$AJ$2),"YES","")</f>
        <v/>
      </c>
      <c r="AL642" s="38" t="str">
        <f t="shared" ref="AL642:AL705" si="193">IF(AND(W642="X",M642&lt;=$AJ$2),S642,"")</f>
        <v/>
      </c>
      <c r="AM642" s="26" t="str">
        <f t="shared" ref="AM642:AM688" si="194">IF(AND(W642="X",M642&gt;$AJ$2),"YES","")</f>
        <v/>
      </c>
      <c r="AN642" s="89" t="str">
        <f t="shared" ref="AN642:AN705" si="195">IF(AND(W642="X",M642&gt;$AJ$2),S642,"")</f>
        <v/>
      </c>
      <c r="AO642" s="35">
        <f t="shared" ref="AO642:AO705" si="196">IF(AND(W642="",M642&gt;0,$AJ$2&gt;M642,L642=""),1,0)</f>
        <v>0</v>
      </c>
      <c r="AP642" s="26" t="str">
        <f t="shared" ref="AP642:AP705" si="197">IF(AND(AK642="YES",W642="X"),"X","")</f>
        <v/>
      </c>
      <c r="AQ642" s="28">
        <f t="shared" si="188"/>
        <v>0</v>
      </c>
      <c r="AR642" s="25" t="str">
        <f t="shared" ref="AR642:AR705" si="198">IF(AND(T642&gt;0,L642=""),H642,"")</f>
        <v/>
      </c>
      <c r="AS642" s="25" t="str">
        <f t="shared" ref="AS642:AS705" si="199">IF(AND(D642&gt;0,H642=0,G642=""),1,"")</f>
        <v/>
      </c>
      <c r="AT642" s="25" t="str">
        <f t="shared" ref="AT642:AT705" si="200">IF(G642="BLOQ",1,"")</f>
        <v/>
      </c>
      <c r="AU642" s="25" t="str">
        <f t="shared" ref="AU642:AU705" si="201">IF(L642="BLOQ",1,"")</f>
        <v/>
      </c>
      <c r="AV642" s="25">
        <f t="shared" ref="AV642:AV705" si="202">MONTH(F642)</f>
        <v>1</v>
      </c>
      <c r="AW642" s="65">
        <f t="shared" si="189"/>
        <v>1</v>
      </c>
      <c r="AX642" s="23"/>
      <c r="AY642" s="24" t="e">
        <f t="shared" ref="AY642:AY705" ca="1" si="203">IF(M642=0,"",M642-$AX$2)</f>
        <v>#VALUE!</v>
      </c>
      <c r="AZ642" s="66" t="e">
        <f t="shared" ref="AZ642:AZ705" ca="1" si="204">IF(AND(W642="",AY642&gt;0,AY642&lt;15),1,0)</f>
        <v>#VALUE!</v>
      </c>
      <c r="BA642" s="24" t="e">
        <f t="shared" ref="BA642:BA705" ca="1" si="205">IF(AND(W642="",AY642&gt;0,AY642&lt;15),T642,"")</f>
        <v>#VALUE!</v>
      </c>
      <c r="BB642" s="87" t="str">
        <f t="shared" ref="BB642:BB705" si="206">IF(R642&lt;Q642,"X","")</f>
        <v>X</v>
      </c>
    </row>
    <row r="643" spans="1:54" ht="15" x14ac:dyDescent="0.2">
      <c r="A643" s="7">
        <v>642</v>
      </c>
      <c r="B643" s="162" t="s">
        <v>5588</v>
      </c>
      <c r="C643" s="162" t="s">
        <v>5589</v>
      </c>
      <c r="D643" s="162" t="s">
        <v>5590</v>
      </c>
      <c r="E643" s="162" t="s">
        <v>325</v>
      </c>
      <c r="F643" s="163">
        <v>46048</v>
      </c>
      <c r="G643" s="162" t="s">
        <v>5347</v>
      </c>
      <c r="H643" s="162" t="s">
        <v>5347</v>
      </c>
      <c r="I643" s="162" t="s">
        <v>14</v>
      </c>
      <c r="J643" s="163" t="s">
        <v>5347</v>
      </c>
      <c r="K643" s="163" t="s">
        <v>5347</v>
      </c>
      <c r="L643" s="162" t="s">
        <v>5347</v>
      </c>
      <c r="M643" s="163" t="s">
        <v>5347</v>
      </c>
      <c r="N643" s="164">
        <v>40</v>
      </c>
      <c r="O643" s="164">
        <v>8</v>
      </c>
      <c r="P643" s="162" t="s">
        <v>5347</v>
      </c>
      <c r="Q643" s="165">
        <v>2</v>
      </c>
      <c r="R643" s="165">
        <v>0</v>
      </c>
      <c r="S643" s="165">
        <v>0</v>
      </c>
      <c r="T643" s="165">
        <v>0</v>
      </c>
      <c r="U643" s="166">
        <v>0</v>
      </c>
      <c r="V643" s="166">
        <v>0</v>
      </c>
      <c r="W643" s="162" t="s">
        <v>5347</v>
      </c>
      <c r="X643" s="162" t="s">
        <v>5348</v>
      </c>
      <c r="Y643" s="162" t="s">
        <v>5347</v>
      </c>
      <c r="Z643" s="162" t="s">
        <v>5347</v>
      </c>
      <c r="AA643" s="162" t="s">
        <v>5347</v>
      </c>
      <c r="AB643" s="162" t="s">
        <v>5347</v>
      </c>
      <c r="AC643" s="162" t="s">
        <v>5347</v>
      </c>
      <c r="AD643" s="164">
        <v>0</v>
      </c>
      <c r="AE643" s="185">
        <v>0</v>
      </c>
      <c r="AG643" t="s">
        <v>2103</v>
      </c>
      <c r="AH643" s="46" t="e">
        <f t="shared" si="190"/>
        <v>#VALUE!</v>
      </c>
      <c r="AI643" s="46" t="str">
        <f t="shared" si="191"/>
        <v>-</v>
      </c>
      <c r="AJ643" s="12"/>
      <c r="AK643" s="41" t="str">
        <f t="shared" si="192"/>
        <v/>
      </c>
      <c r="AL643" s="38" t="str">
        <f t="shared" si="193"/>
        <v/>
      </c>
      <c r="AM643" s="26" t="str">
        <f t="shared" si="194"/>
        <v/>
      </c>
      <c r="AN643" s="89" t="str">
        <f t="shared" si="195"/>
        <v/>
      </c>
      <c r="AO643" s="35">
        <f t="shared" si="196"/>
        <v>0</v>
      </c>
      <c r="AP643" s="26" t="str">
        <f t="shared" si="197"/>
        <v/>
      </c>
      <c r="AQ643" s="28">
        <f t="shared" ref="AQ643:AQ689" si="207">IF(AP643="X",100%,0%)</f>
        <v>0</v>
      </c>
      <c r="AR643" s="25" t="str">
        <f t="shared" si="198"/>
        <v/>
      </c>
      <c r="AS643" s="25" t="str">
        <f t="shared" si="199"/>
        <v/>
      </c>
      <c r="AT643" s="25" t="str">
        <f t="shared" si="200"/>
        <v/>
      </c>
      <c r="AU643" s="25" t="str">
        <f t="shared" si="201"/>
        <v/>
      </c>
      <c r="AV643" s="25">
        <f t="shared" si="202"/>
        <v>1</v>
      </c>
      <c r="AW643" s="65">
        <f t="shared" ref="AW643:AW706" si="208">IF(AP643="",100%,0%)</f>
        <v>1</v>
      </c>
      <c r="AX643" s="23"/>
      <c r="AY643" s="24" t="e">
        <f t="shared" ca="1" si="203"/>
        <v>#VALUE!</v>
      </c>
      <c r="AZ643" s="66" t="e">
        <f t="shared" ca="1" si="204"/>
        <v>#VALUE!</v>
      </c>
      <c r="BA643" s="24" t="e">
        <f t="shared" ca="1" si="205"/>
        <v>#VALUE!</v>
      </c>
      <c r="BB643" s="87" t="str">
        <f t="shared" si="206"/>
        <v>X</v>
      </c>
    </row>
    <row r="644" spans="1:54" ht="15" x14ac:dyDescent="0.2">
      <c r="A644" s="7">
        <v>643</v>
      </c>
      <c r="B644" s="162" t="s">
        <v>3225</v>
      </c>
      <c r="C644" s="162" t="s">
        <v>3226</v>
      </c>
      <c r="D644" s="162" t="s">
        <v>5591</v>
      </c>
      <c r="E644" s="162" t="s">
        <v>325</v>
      </c>
      <c r="F644" s="163">
        <v>46050</v>
      </c>
      <c r="G644" s="162" t="s">
        <v>5347</v>
      </c>
      <c r="H644" s="162" t="s">
        <v>5347</v>
      </c>
      <c r="I644" s="162" t="s">
        <v>14</v>
      </c>
      <c r="J644" s="163" t="s">
        <v>5347</v>
      </c>
      <c r="K644" s="163" t="s">
        <v>5347</v>
      </c>
      <c r="L644" s="162" t="s">
        <v>5347</v>
      </c>
      <c r="M644" s="163" t="s">
        <v>5347</v>
      </c>
      <c r="N644" s="164">
        <v>40</v>
      </c>
      <c r="O644" s="164">
        <v>8</v>
      </c>
      <c r="P644" s="162" t="s">
        <v>5347</v>
      </c>
      <c r="Q644" s="165">
        <v>3</v>
      </c>
      <c r="R644" s="165">
        <v>0</v>
      </c>
      <c r="S644" s="165">
        <v>0</v>
      </c>
      <c r="T644" s="165">
        <v>0</v>
      </c>
      <c r="U644" s="166">
        <v>0</v>
      </c>
      <c r="V644" s="166">
        <v>0</v>
      </c>
      <c r="W644" s="162" t="s">
        <v>5347</v>
      </c>
      <c r="X644" s="162" t="s">
        <v>5348</v>
      </c>
      <c r="Y644" s="162" t="s">
        <v>5347</v>
      </c>
      <c r="Z644" s="162" t="s">
        <v>5347</v>
      </c>
      <c r="AA644" s="162" t="s">
        <v>5347</v>
      </c>
      <c r="AB644" s="162" t="s">
        <v>5347</v>
      </c>
      <c r="AC644" s="162" t="s">
        <v>5347</v>
      </c>
      <c r="AD644" s="164">
        <v>0</v>
      </c>
      <c r="AE644" s="185">
        <v>0</v>
      </c>
      <c r="AG644" t="s">
        <v>1864</v>
      </c>
      <c r="AH644" s="46" t="e">
        <f t="shared" si="190"/>
        <v>#VALUE!</v>
      </c>
      <c r="AI644" s="46" t="str">
        <f t="shared" si="191"/>
        <v>-</v>
      </c>
      <c r="AJ644" s="12"/>
      <c r="AK644" s="41" t="str">
        <f t="shared" si="192"/>
        <v/>
      </c>
      <c r="AL644" s="38" t="str">
        <f t="shared" si="193"/>
        <v/>
      </c>
      <c r="AM644" s="26" t="str">
        <f t="shared" si="194"/>
        <v/>
      </c>
      <c r="AN644" s="89" t="str">
        <f t="shared" si="195"/>
        <v/>
      </c>
      <c r="AO644" s="35">
        <f t="shared" si="196"/>
        <v>0</v>
      </c>
      <c r="AP644" s="26" t="str">
        <f t="shared" si="197"/>
        <v/>
      </c>
      <c r="AQ644" s="28">
        <f t="shared" si="207"/>
        <v>0</v>
      </c>
      <c r="AR644" s="25" t="str">
        <f t="shared" si="198"/>
        <v/>
      </c>
      <c r="AS644" s="25" t="str">
        <f t="shared" si="199"/>
        <v/>
      </c>
      <c r="AT644" s="25" t="str">
        <f t="shared" si="200"/>
        <v/>
      </c>
      <c r="AU644" s="25" t="str">
        <f t="shared" si="201"/>
        <v/>
      </c>
      <c r="AV644" s="25">
        <f t="shared" si="202"/>
        <v>1</v>
      </c>
      <c r="AW644" s="65">
        <f t="shared" si="208"/>
        <v>1</v>
      </c>
      <c r="AX644" s="23"/>
      <c r="AY644" s="24" t="e">
        <f t="shared" ca="1" si="203"/>
        <v>#VALUE!</v>
      </c>
      <c r="AZ644" s="66" t="e">
        <f t="shared" ca="1" si="204"/>
        <v>#VALUE!</v>
      </c>
      <c r="BA644" s="24" t="e">
        <f t="shared" ca="1" si="205"/>
        <v>#VALUE!</v>
      </c>
      <c r="BB644" s="87" t="str">
        <f t="shared" si="206"/>
        <v>X</v>
      </c>
    </row>
    <row r="645" spans="1:54" ht="15" x14ac:dyDescent="0.2">
      <c r="A645" s="7">
        <v>644</v>
      </c>
      <c r="B645" s="162" t="s">
        <v>963</v>
      </c>
      <c r="C645" s="162" t="s">
        <v>964</v>
      </c>
      <c r="D645" s="162" t="s">
        <v>965</v>
      </c>
      <c r="E645" s="162" t="s">
        <v>15</v>
      </c>
      <c r="F645" s="163">
        <v>45457</v>
      </c>
      <c r="G645" s="162" t="s">
        <v>5347</v>
      </c>
      <c r="H645" s="162" t="s">
        <v>966</v>
      </c>
      <c r="I645" s="162" t="s">
        <v>15</v>
      </c>
      <c r="J645" s="163">
        <v>45476</v>
      </c>
      <c r="K645" s="163">
        <v>45477</v>
      </c>
      <c r="L645" s="162" t="s">
        <v>5347</v>
      </c>
      <c r="M645" s="163">
        <v>45494</v>
      </c>
      <c r="N645" s="164">
        <v>56</v>
      </c>
      <c r="O645" s="164">
        <v>8</v>
      </c>
      <c r="P645" s="162" t="s">
        <v>16</v>
      </c>
      <c r="Q645" s="165">
        <v>20</v>
      </c>
      <c r="R645" s="165">
        <v>20</v>
      </c>
      <c r="S645" s="165">
        <v>20</v>
      </c>
      <c r="T645" s="165">
        <v>0</v>
      </c>
      <c r="U645" s="166">
        <v>20</v>
      </c>
      <c r="V645" s="166">
        <v>0</v>
      </c>
      <c r="W645" s="162" t="s">
        <v>19</v>
      </c>
      <c r="X645" s="162" t="s">
        <v>5348</v>
      </c>
      <c r="Y645" s="162" t="s">
        <v>5347</v>
      </c>
      <c r="Z645" s="162" t="s">
        <v>33</v>
      </c>
      <c r="AA645" s="162" t="s">
        <v>152</v>
      </c>
      <c r="AB645" s="162" t="s">
        <v>967</v>
      </c>
      <c r="AC645" s="162" t="s">
        <v>5347</v>
      </c>
      <c r="AD645" s="164">
        <v>0</v>
      </c>
      <c r="AE645" s="185">
        <v>0</v>
      </c>
      <c r="AG645" t="s">
        <v>814</v>
      </c>
      <c r="AH645" s="46">
        <f t="shared" si="190"/>
        <v>18</v>
      </c>
      <c r="AI645" s="46" t="str">
        <f t="shared" si="191"/>
        <v>-</v>
      </c>
      <c r="AJ645" s="12"/>
      <c r="AK645" s="41" t="str">
        <f t="shared" si="192"/>
        <v>YES</v>
      </c>
      <c r="AL645" s="38">
        <f t="shared" si="193"/>
        <v>20</v>
      </c>
      <c r="AM645" s="26" t="str">
        <f t="shared" si="194"/>
        <v/>
      </c>
      <c r="AN645" s="89" t="str">
        <f t="shared" si="195"/>
        <v/>
      </c>
      <c r="AO645" s="35">
        <f t="shared" si="196"/>
        <v>0</v>
      </c>
      <c r="AP645" s="26" t="str">
        <f t="shared" si="197"/>
        <v>X</v>
      </c>
      <c r="AQ645" s="28">
        <f t="shared" si="207"/>
        <v>1</v>
      </c>
      <c r="AR645" s="25" t="str">
        <f t="shared" si="198"/>
        <v/>
      </c>
      <c r="AS645" s="25" t="str">
        <f t="shared" si="199"/>
        <v/>
      </c>
      <c r="AT645" s="25" t="str">
        <f t="shared" si="200"/>
        <v/>
      </c>
      <c r="AU645" s="25" t="str">
        <f t="shared" si="201"/>
        <v/>
      </c>
      <c r="AV645" s="25">
        <f t="shared" si="202"/>
        <v>6</v>
      </c>
      <c r="AW645" s="65">
        <f t="shared" si="208"/>
        <v>0</v>
      </c>
      <c r="AX645" s="23"/>
      <c r="AY645" s="24">
        <f t="shared" ca="1" si="203"/>
        <v>-641</v>
      </c>
      <c r="AZ645" s="66">
        <f t="shared" ca="1" si="204"/>
        <v>0</v>
      </c>
      <c r="BA645" s="24" t="str">
        <f t="shared" ca="1" si="205"/>
        <v/>
      </c>
      <c r="BB645" s="87" t="str">
        <f t="shared" si="206"/>
        <v/>
      </c>
    </row>
    <row r="646" spans="1:54" ht="15" x14ac:dyDescent="0.2">
      <c r="A646" s="7">
        <v>645</v>
      </c>
      <c r="B646" s="162" t="s">
        <v>968</v>
      </c>
      <c r="C646" s="162" t="s">
        <v>969</v>
      </c>
      <c r="D646" s="162" t="s">
        <v>965</v>
      </c>
      <c r="E646" s="162" t="s">
        <v>17</v>
      </c>
      <c r="F646" s="163">
        <v>45457</v>
      </c>
      <c r="G646" s="162" t="s">
        <v>5347</v>
      </c>
      <c r="H646" s="162" t="s">
        <v>970</v>
      </c>
      <c r="I646" s="162" t="s">
        <v>15</v>
      </c>
      <c r="J646" s="163">
        <v>45476</v>
      </c>
      <c r="K646" s="163">
        <v>45477</v>
      </c>
      <c r="L646" s="162" t="s">
        <v>5347</v>
      </c>
      <c r="M646" s="163">
        <v>45503</v>
      </c>
      <c r="N646" s="164">
        <v>115</v>
      </c>
      <c r="O646" s="164">
        <v>8</v>
      </c>
      <c r="P646" s="162" t="s">
        <v>16</v>
      </c>
      <c r="Q646" s="165">
        <v>20</v>
      </c>
      <c r="R646" s="165">
        <v>20</v>
      </c>
      <c r="S646" s="165">
        <v>40</v>
      </c>
      <c r="T646" s="165">
        <v>0</v>
      </c>
      <c r="U646" s="166">
        <v>20</v>
      </c>
      <c r="V646" s="166">
        <v>20</v>
      </c>
      <c r="W646" s="162" t="s">
        <v>19</v>
      </c>
      <c r="X646" s="162" t="s">
        <v>5348</v>
      </c>
      <c r="Y646" s="162" t="s">
        <v>5347</v>
      </c>
      <c r="Z646" s="162" t="s">
        <v>394</v>
      </c>
      <c r="AA646" s="162" t="s">
        <v>152</v>
      </c>
      <c r="AB646" s="162" t="s">
        <v>971</v>
      </c>
      <c r="AC646" s="162" t="s">
        <v>5347</v>
      </c>
      <c r="AD646" s="164">
        <v>0</v>
      </c>
      <c r="AE646" s="185">
        <v>0</v>
      </c>
      <c r="AG646" t="s">
        <v>814</v>
      </c>
      <c r="AH646" s="46">
        <f t="shared" si="190"/>
        <v>27</v>
      </c>
      <c r="AI646" s="46" t="str">
        <f t="shared" si="191"/>
        <v>-</v>
      </c>
      <c r="AJ646" s="12"/>
      <c r="AK646" s="41" t="str">
        <f t="shared" si="192"/>
        <v>YES</v>
      </c>
      <c r="AL646" s="38">
        <f t="shared" si="193"/>
        <v>40</v>
      </c>
      <c r="AM646" s="26" t="str">
        <f t="shared" si="194"/>
        <v/>
      </c>
      <c r="AN646" s="89" t="str">
        <f t="shared" si="195"/>
        <v/>
      </c>
      <c r="AO646" s="35">
        <f t="shared" si="196"/>
        <v>0</v>
      </c>
      <c r="AP646" s="26" t="str">
        <f t="shared" si="197"/>
        <v>X</v>
      </c>
      <c r="AQ646" s="28">
        <f t="shared" si="207"/>
        <v>1</v>
      </c>
      <c r="AR646" s="25" t="str">
        <f t="shared" si="198"/>
        <v/>
      </c>
      <c r="AS646" s="25" t="str">
        <f t="shared" si="199"/>
        <v/>
      </c>
      <c r="AT646" s="25" t="str">
        <f t="shared" si="200"/>
        <v/>
      </c>
      <c r="AU646" s="25" t="str">
        <f t="shared" si="201"/>
        <v/>
      </c>
      <c r="AV646" s="25">
        <f t="shared" si="202"/>
        <v>6</v>
      </c>
      <c r="AW646" s="65">
        <f t="shared" si="208"/>
        <v>0</v>
      </c>
      <c r="AX646" s="23"/>
      <c r="AY646" s="24">
        <f t="shared" ca="1" si="203"/>
        <v>-632</v>
      </c>
      <c r="AZ646" s="66">
        <f t="shared" ca="1" si="204"/>
        <v>0</v>
      </c>
      <c r="BA646" s="24" t="str">
        <f t="shared" ca="1" si="205"/>
        <v/>
      </c>
      <c r="BB646" s="87" t="str">
        <f t="shared" si="206"/>
        <v/>
      </c>
    </row>
    <row r="647" spans="1:54" ht="15" x14ac:dyDescent="0.2">
      <c r="A647" s="7">
        <v>646</v>
      </c>
      <c r="B647" s="162" t="s">
        <v>972</v>
      </c>
      <c r="C647" s="162" t="s">
        <v>973</v>
      </c>
      <c r="D647" s="162" t="s">
        <v>965</v>
      </c>
      <c r="E647" s="162" t="s">
        <v>18</v>
      </c>
      <c r="F647" s="163">
        <v>45457</v>
      </c>
      <c r="G647" s="162" t="s">
        <v>5347</v>
      </c>
      <c r="H647" s="162" t="s">
        <v>970</v>
      </c>
      <c r="I647" s="162" t="s">
        <v>17</v>
      </c>
      <c r="J647" s="163">
        <v>45476</v>
      </c>
      <c r="K647" s="163">
        <v>45477</v>
      </c>
      <c r="L647" s="162" t="s">
        <v>5347</v>
      </c>
      <c r="M647" s="163">
        <v>45503</v>
      </c>
      <c r="N647" s="164">
        <v>40</v>
      </c>
      <c r="O647" s="164">
        <v>8</v>
      </c>
      <c r="P647" s="162" t="s">
        <v>16</v>
      </c>
      <c r="Q647" s="165">
        <v>2</v>
      </c>
      <c r="R647" s="165">
        <v>2</v>
      </c>
      <c r="S647" s="165">
        <v>2</v>
      </c>
      <c r="T647" s="165">
        <v>0</v>
      </c>
      <c r="U647" s="166">
        <v>2</v>
      </c>
      <c r="V647" s="166">
        <v>0</v>
      </c>
      <c r="W647" s="162" t="s">
        <v>19</v>
      </c>
      <c r="X647" s="162" t="s">
        <v>5348</v>
      </c>
      <c r="Y647" s="162" t="s">
        <v>5347</v>
      </c>
      <c r="Z647" s="162" t="s">
        <v>394</v>
      </c>
      <c r="AA647" s="162" t="s">
        <v>152</v>
      </c>
      <c r="AB647" s="162" t="s">
        <v>974</v>
      </c>
      <c r="AC647" s="162" t="s">
        <v>5347</v>
      </c>
      <c r="AD647" s="164">
        <v>0</v>
      </c>
      <c r="AE647" s="185">
        <v>0</v>
      </c>
      <c r="AG647" t="s">
        <v>814</v>
      </c>
      <c r="AH647" s="46">
        <f t="shared" si="190"/>
        <v>27</v>
      </c>
      <c r="AI647" s="46" t="str">
        <f t="shared" si="191"/>
        <v>-</v>
      </c>
      <c r="AJ647" s="12"/>
      <c r="AK647" s="41" t="str">
        <f t="shared" si="192"/>
        <v>YES</v>
      </c>
      <c r="AL647" s="38">
        <f t="shared" si="193"/>
        <v>2</v>
      </c>
      <c r="AM647" s="26" t="str">
        <f t="shared" si="194"/>
        <v/>
      </c>
      <c r="AN647" s="89" t="str">
        <f t="shared" si="195"/>
        <v/>
      </c>
      <c r="AO647" s="35">
        <f t="shared" si="196"/>
        <v>0</v>
      </c>
      <c r="AP647" s="26" t="str">
        <f t="shared" si="197"/>
        <v>X</v>
      </c>
      <c r="AQ647" s="28">
        <f t="shared" si="207"/>
        <v>1</v>
      </c>
      <c r="AR647" s="25" t="str">
        <f t="shared" si="198"/>
        <v/>
      </c>
      <c r="AS647" s="25" t="str">
        <f t="shared" si="199"/>
        <v/>
      </c>
      <c r="AT647" s="25" t="str">
        <f t="shared" si="200"/>
        <v/>
      </c>
      <c r="AU647" s="25" t="str">
        <f t="shared" si="201"/>
        <v/>
      </c>
      <c r="AV647" s="25">
        <f t="shared" si="202"/>
        <v>6</v>
      </c>
      <c r="AW647" s="65">
        <f t="shared" si="208"/>
        <v>0</v>
      </c>
      <c r="AX647" s="23"/>
      <c r="AY647" s="24">
        <f t="shared" ca="1" si="203"/>
        <v>-632</v>
      </c>
      <c r="AZ647" s="66">
        <f t="shared" ca="1" si="204"/>
        <v>0</v>
      </c>
      <c r="BA647" s="24" t="str">
        <f t="shared" ca="1" si="205"/>
        <v/>
      </c>
      <c r="BB647" s="87" t="str">
        <f t="shared" si="206"/>
        <v/>
      </c>
    </row>
    <row r="648" spans="1:54" ht="15" x14ac:dyDescent="0.2">
      <c r="A648" s="7">
        <v>647</v>
      </c>
      <c r="B648" s="162" t="s">
        <v>975</v>
      </c>
      <c r="C648" s="162" t="s">
        <v>976</v>
      </c>
      <c r="D648" s="162" t="s">
        <v>965</v>
      </c>
      <c r="E648" s="162" t="s">
        <v>24</v>
      </c>
      <c r="F648" s="163">
        <v>45457</v>
      </c>
      <c r="G648" s="162" t="s">
        <v>5347</v>
      </c>
      <c r="H648" s="162" t="s">
        <v>979</v>
      </c>
      <c r="I648" s="162" t="s">
        <v>15</v>
      </c>
      <c r="J648" s="163">
        <v>45475</v>
      </c>
      <c r="K648" s="163" t="s">
        <v>5347</v>
      </c>
      <c r="L648" s="162" t="s">
        <v>332</v>
      </c>
      <c r="M648" s="163">
        <v>45488</v>
      </c>
      <c r="N648" s="164">
        <v>65</v>
      </c>
      <c r="O648" s="164">
        <v>8</v>
      </c>
      <c r="P648" s="162" t="s">
        <v>5347</v>
      </c>
      <c r="Q648" s="165">
        <v>2</v>
      </c>
      <c r="R648" s="165">
        <v>2</v>
      </c>
      <c r="S648" s="165">
        <v>0</v>
      </c>
      <c r="T648" s="165">
        <v>2</v>
      </c>
      <c r="U648" s="166">
        <v>0</v>
      </c>
      <c r="V648" s="166">
        <v>0</v>
      </c>
      <c r="W648" s="162" t="s">
        <v>5347</v>
      </c>
      <c r="X648" s="162" t="s">
        <v>5383</v>
      </c>
      <c r="Y648" s="162" t="s">
        <v>5347</v>
      </c>
      <c r="Z648" s="162" t="s">
        <v>46</v>
      </c>
      <c r="AA648" s="162" t="s">
        <v>100</v>
      </c>
      <c r="AB648" s="162" t="s">
        <v>978</v>
      </c>
      <c r="AC648" s="162" t="s">
        <v>5347</v>
      </c>
      <c r="AD648" s="164">
        <v>0</v>
      </c>
      <c r="AE648" s="185">
        <v>0</v>
      </c>
      <c r="AG648" t="s">
        <v>814</v>
      </c>
      <c r="AH648" s="46">
        <f t="shared" si="190"/>
        <v>13</v>
      </c>
      <c r="AI648" s="46" t="str">
        <f t="shared" si="191"/>
        <v>-</v>
      </c>
      <c r="AJ648" s="12"/>
      <c r="AK648" s="41" t="str">
        <f t="shared" si="192"/>
        <v/>
      </c>
      <c r="AL648" s="38" t="str">
        <f t="shared" si="193"/>
        <v/>
      </c>
      <c r="AM648" s="26" t="str">
        <f t="shared" si="194"/>
        <v/>
      </c>
      <c r="AN648" s="89" t="str">
        <f t="shared" si="195"/>
        <v/>
      </c>
      <c r="AO648" s="35">
        <f t="shared" si="196"/>
        <v>0</v>
      </c>
      <c r="AP648" s="26" t="str">
        <f t="shared" si="197"/>
        <v/>
      </c>
      <c r="AQ648" s="28">
        <f t="shared" si="207"/>
        <v>0</v>
      </c>
      <c r="AR648" s="25" t="str">
        <f t="shared" si="198"/>
        <v/>
      </c>
      <c r="AS648" s="25" t="str">
        <f t="shared" si="199"/>
        <v/>
      </c>
      <c r="AT648" s="25" t="str">
        <f t="shared" si="200"/>
        <v/>
      </c>
      <c r="AU648" s="25" t="str">
        <f t="shared" si="201"/>
        <v/>
      </c>
      <c r="AV648" s="25">
        <f t="shared" si="202"/>
        <v>6</v>
      </c>
      <c r="AW648" s="65">
        <f t="shared" si="208"/>
        <v>1</v>
      </c>
      <c r="AX648" s="23"/>
      <c r="AY648" s="24">
        <f t="shared" ca="1" si="203"/>
        <v>-647</v>
      </c>
      <c r="AZ648" s="66">
        <f t="shared" ca="1" si="204"/>
        <v>0</v>
      </c>
      <c r="BA648" s="24" t="str">
        <f t="shared" ca="1" si="205"/>
        <v/>
      </c>
      <c r="BB648" s="87" t="str">
        <f t="shared" si="206"/>
        <v/>
      </c>
    </row>
    <row r="649" spans="1:54" ht="15" x14ac:dyDescent="0.2">
      <c r="A649" s="7">
        <v>648</v>
      </c>
      <c r="B649" s="162" t="s">
        <v>975</v>
      </c>
      <c r="C649" s="162" t="s">
        <v>976</v>
      </c>
      <c r="D649" s="162" t="s">
        <v>965</v>
      </c>
      <c r="E649" s="162" t="s">
        <v>24</v>
      </c>
      <c r="F649" s="163">
        <v>45457</v>
      </c>
      <c r="G649" s="162" t="s">
        <v>5347</v>
      </c>
      <c r="H649" s="162" t="s">
        <v>977</v>
      </c>
      <c r="I649" s="162" t="s">
        <v>17</v>
      </c>
      <c r="J649" s="163">
        <v>45475</v>
      </c>
      <c r="K649" s="163">
        <v>45477</v>
      </c>
      <c r="L649" s="162" t="s">
        <v>5347</v>
      </c>
      <c r="M649" s="163">
        <v>45488</v>
      </c>
      <c r="N649" s="164">
        <v>65</v>
      </c>
      <c r="O649" s="164">
        <v>8</v>
      </c>
      <c r="P649" s="162" t="s">
        <v>16</v>
      </c>
      <c r="Q649" s="165">
        <v>2</v>
      </c>
      <c r="R649" s="165">
        <v>2</v>
      </c>
      <c r="S649" s="165">
        <v>2</v>
      </c>
      <c r="T649" s="165">
        <v>0</v>
      </c>
      <c r="U649" s="166">
        <v>2</v>
      </c>
      <c r="V649" s="166">
        <v>0</v>
      </c>
      <c r="W649" s="162" t="s">
        <v>19</v>
      </c>
      <c r="X649" s="162" t="s">
        <v>5348</v>
      </c>
      <c r="Y649" s="162" t="s">
        <v>5347</v>
      </c>
      <c r="Z649" s="162" t="s">
        <v>39</v>
      </c>
      <c r="AA649" s="162" t="s">
        <v>100</v>
      </c>
      <c r="AB649" s="162" t="s">
        <v>978</v>
      </c>
      <c r="AC649" s="162" t="s">
        <v>5347</v>
      </c>
      <c r="AD649" s="164">
        <v>0</v>
      </c>
      <c r="AE649" s="185">
        <v>0</v>
      </c>
      <c r="AG649" t="s">
        <v>814</v>
      </c>
      <c r="AH649" s="46">
        <f t="shared" si="190"/>
        <v>13</v>
      </c>
      <c r="AI649" s="46" t="str">
        <f t="shared" si="191"/>
        <v>-</v>
      </c>
      <c r="AJ649" s="12"/>
      <c r="AK649" s="41" t="str">
        <f t="shared" si="192"/>
        <v>YES</v>
      </c>
      <c r="AL649" s="38">
        <f t="shared" si="193"/>
        <v>2</v>
      </c>
      <c r="AM649" s="26" t="str">
        <f t="shared" si="194"/>
        <v/>
      </c>
      <c r="AN649" s="89" t="str">
        <f t="shared" si="195"/>
        <v/>
      </c>
      <c r="AO649" s="35">
        <f t="shared" si="196"/>
        <v>0</v>
      </c>
      <c r="AP649" s="26" t="str">
        <f t="shared" si="197"/>
        <v>X</v>
      </c>
      <c r="AQ649" s="28">
        <f t="shared" si="207"/>
        <v>1</v>
      </c>
      <c r="AR649" s="25" t="str">
        <f t="shared" si="198"/>
        <v/>
      </c>
      <c r="AS649" s="25" t="str">
        <f t="shared" si="199"/>
        <v/>
      </c>
      <c r="AT649" s="25" t="str">
        <f t="shared" si="200"/>
        <v/>
      </c>
      <c r="AU649" s="25" t="str">
        <f t="shared" si="201"/>
        <v/>
      </c>
      <c r="AV649" s="25">
        <f t="shared" si="202"/>
        <v>6</v>
      </c>
      <c r="AW649" s="65">
        <f t="shared" si="208"/>
        <v>0</v>
      </c>
      <c r="AX649" s="23"/>
      <c r="AY649" s="24">
        <f t="shared" ca="1" si="203"/>
        <v>-647</v>
      </c>
      <c r="AZ649" s="66">
        <f t="shared" ca="1" si="204"/>
        <v>0</v>
      </c>
      <c r="BA649" s="24" t="str">
        <f t="shared" ca="1" si="205"/>
        <v/>
      </c>
      <c r="BB649" s="87" t="str">
        <f t="shared" si="206"/>
        <v/>
      </c>
    </row>
    <row r="650" spans="1:54" ht="15" x14ac:dyDescent="0.2">
      <c r="A650" s="7">
        <v>649</v>
      </c>
      <c r="B650" s="162" t="s">
        <v>980</v>
      </c>
      <c r="C650" s="162" t="s">
        <v>981</v>
      </c>
      <c r="D650" s="162" t="s">
        <v>965</v>
      </c>
      <c r="E650" s="162" t="s">
        <v>27</v>
      </c>
      <c r="F650" s="163">
        <v>45457</v>
      </c>
      <c r="G650" s="162" t="s">
        <v>5347</v>
      </c>
      <c r="H650" s="162" t="s">
        <v>979</v>
      </c>
      <c r="I650" s="162" t="s">
        <v>17</v>
      </c>
      <c r="J650" s="163">
        <v>45475</v>
      </c>
      <c r="K650" s="163" t="s">
        <v>5347</v>
      </c>
      <c r="L650" s="162" t="s">
        <v>332</v>
      </c>
      <c r="M650" s="163">
        <v>45488</v>
      </c>
      <c r="N650" s="164">
        <v>35</v>
      </c>
      <c r="O650" s="164">
        <v>8</v>
      </c>
      <c r="P650" s="162" t="s">
        <v>5347</v>
      </c>
      <c r="Q650" s="165">
        <v>1</v>
      </c>
      <c r="R650" s="165">
        <v>1</v>
      </c>
      <c r="S650" s="165">
        <v>0</v>
      </c>
      <c r="T650" s="165">
        <v>1</v>
      </c>
      <c r="U650" s="166">
        <v>0</v>
      </c>
      <c r="V650" s="166">
        <v>0</v>
      </c>
      <c r="W650" s="162" t="s">
        <v>5347</v>
      </c>
      <c r="X650" s="162" t="s">
        <v>5384</v>
      </c>
      <c r="Y650" s="162" t="s">
        <v>5347</v>
      </c>
      <c r="Z650" s="162" t="s">
        <v>46</v>
      </c>
      <c r="AA650" s="162" t="s">
        <v>100</v>
      </c>
      <c r="AB650" s="162" t="s">
        <v>982</v>
      </c>
      <c r="AC650" s="162" t="s">
        <v>5347</v>
      </c>
      <c r="AD650" s="164">
        <v>0</v>
      </c>
      <c r="AE650" s="185">
        <v>0</v>
      </c>
      <c r="AG650" t="s">
        <v>814</v>
      </c>
      <c r="AH650" s="46">
        <f t="shared" si="190"/>
        <v>13</v>
      </c>
      <c r="AI650" s="46" t="str">
        <f t="shared" si="191"/>
        <v>-</v>
      </c>
      <c r="AJ650" s="12"/>
      <c r="AK650" s="41" t="str">
        <f t="shared" si="192"/>
        <v/>
      </c>
      <c r="AL650" s="38" t="str">
        <f t="shared" si="193"/>
        <v/>
      </c>
      <c r="AM650" s="26" t="str">
        <f t="shared" si="194"/>
        <v/>
      </c>
      <c r="AN650" s="89" t="str">
        <f t="shared" si="195"/>
        <v/>
      </c>
      <c r="AO650" s="35">
        <f t="shared" si="196"/>
        <v>0</v>
      </c>
      <c r="AP650" s="26" t="str">
        <f t="shared" si="197"/>
        <v/>
      </c>
      <c r="AQ650" s="28">
        <f t="shared" si="207"/>
        <v>0</v>
      </c>
      <c r="AR650" s="25" t="str">
        <f t="shared" si="198"/>
        <v/>
      </c>
      <c r="AS650" s="25" t="str">
        <f t="shared" si="199"/>
        <v/>
      </c>
      <c r="AT650" s="25" t="str">
        <f t="shared" si="200"/>
        <v/>
      </c>
      <c r="AU650" s="25" t="str">
        <f t="shared" si="201"/>
        <v/>
      </c>
      <c r="AV650" s="25">
        <f t="shared" si="202"/>
        <v>6</v>
      </c>
      <c r="AW650" s="65">
        <f t="shared" si="208"/>
        <v>1</v>
      </c>
      <c r="AX650" s="23"/>
      <c r="AY650" s="24">
        <f t="shared" ca="1" si="203"/>
        <v>-647</v>
      </c>
      <c r="AZ650" s="66">
        <f t="shared" ca="1" si="204"/>
        <v>0</v>
      </c>
      <c r="BA650" s="24" t="str">
        <f t="shared" ca="1" si="205"/>
        <v/>
      </c>
      <c r="BB650" s="87" t="str">
        <f t="shared" si="206"/>
        <v/>
      </c>
    </row>
    <row r="651" spans="1:54" ht="15" x14ac:dyDescent="0.2">
      <c r="A651" s="7">
        <v>650</v>
      </c>
      <c r="B651" s="162" t="s">
        <v>980</v>
      </c>
      <c r="C651" s="162" t="s">
        <v>981</v>
      </c>
      <c r="D651" s="162" t="s">
        <v>965</v>
      </c>
      <c r="E651" s="162" t="s">
        <v>27</v>
      </c>
      <c r="F651" s="163">
        <v>45457</v>
      </c>
      <c r="G651" s="162" t="s">
        <v>5347</v>
      </c>
      <c r="H651" s="162" t="s">
        <v>977</v>
      </c>
      <c r="I651" s="162" t="s">
        <v>18</v>
      </c>
      <c r="J651" s="163">
        <v>45475</v>
      </c>
      <c r="K651" s="163">
        <v>45477</v>
      </c>
      <c r="L651" s="162" t="s">
        <v>5347</v>
      </c>
      <c r="M651" s="163">
        <v>45488</v>
      </c>
      <c r="N651" s="164">
        <v>35</v>
      </c>
      <c r="O651" s="164">
        <v>8</v>
      </c>
      <c r="P651" s="162" t="s">
        <v>16</v>
      </c>
      <c r="Q651" s="165">
        <v>1</v>
      </c>
      <c r="R651" s="165">
        <v>1</v>
      </c>
      <c r="S651" s="165">
        <v>1</v>
      </c>
      <c r="T651" s="165">
        <v>0</v>
      </c>
      <c r="U651" s="166">
        <v>1</v>
      </c>
      <c r="V651" s="166">
        <v>0</v>
      </c>
      <c r="W651" s="162" t="s">
        <v>19</v>
      </c>
      <c r="X651" s="162" t="s">
        <v>5348</v>
      </c>
      <c r="Y651" s="162" t="s">
        <v>5347</v>
      </c>
      <c r="Z651" s="162" t="s">
        <v>39</v>
      </c>
      <c r="AA651" s="162" t="s">
        <v>100</v>
      </c>
      <c r="AB651" s="162" t="s">
        <v>982</v>
      </c>
      <c r="AC651" s="162" t="s">
        <v>5347</v>
      </c>
      <c r="AD651" s="164">
        <v>0</v>
      </c>
      <c r="AE651" s="185">
        <v>0</v>
      </c>
      <c r="AG651" t="s">
        <v>814</v>
      </c>
      <c r="AH651" s="46">
        <f t="shared" si="190"/>
        <v>13</v>
      </c>
      <c r="AI651" s="46" t="str">
        <f t="shared" si="191"/>
        <v>-</v>
      </c>
      <c r="AJ651" s="12"/>
      <c r="AK651" s="41" t="str">
        <f t="shared" si="192"/>
        <v>YES</v>
      </c>
      <c r="AL651" s="38">
        <f t="shared" si="193"/>
        <v>1</v>
      </c>
      <c r="AM651" s="26" t="str">
        <f t="shared" si="194"/>
        <v/>
      </c>
      <c r="AN651" s="89" t="str">
        <f t="shared" si="195"/>
        <v/>
      </c>
      <c r="AO651" s="35">
        <f t="shared" si="196"/>
        <v>0</v>
      </c>
      <c r="AP651" s="26" t="str">
        <f t="shared" si="197"/>
        <v>X</v>
      </c>
      <c r="AQ651" s="28">
        <f t="shared" si="207"/>
        <v>1</v>
      </c>
      <c r="AR651" s="25" t="str">
        <f t="shared" si="198"/>
        <v/>
      </c>
      <c r="AS651" s="25" t="str">
        <f t="shared" si="199"/>
        <v/>
      </c>
      <c r="AT651" s="25" t="str">
        <f t="shared" si="200"/>
        <v/>
      </c>
      <c r="AU651" s="25" t="str">
        <f t="shared" si="201"/>
        <v/>
      </c>
      <c r="AV651" s="25">
        <f t="shared" si="202"/>
        <v>6</v>
      </c>
      <c r="AW651" s="65">
        <f t="shared" si="208"/>
        <v>0</v>
      </c>
      <c r="AX651" s="23"/>
      <c r="AY651" s="24">
        <f t="shared" ca="1" si="203"/>
        <v>-647</v>
      </c>
      <c r="AZ651" s="66">
        <f t="shared" ca="1" si="204"/>
        <v>0</v>
      </c>
      <c r="BA651" s="24" t="str">
        <f t="shared" ca="1" si="205"/>
        <v/>
      </c>
      <c r="BB651" s="87" t="str">
        <f t="shared" si="206"/>
        <v/>
      </c>
    </row>
    <row r="652" spans="1:54" ht="15" x14ac:dyDescent="0.2">
      <c r="A652" s="7">
        <v>651</v>
      </c>
      <c r="B652" s="162" t="s">
        <v>983</v>
      </c>
      <c r="C652" s="162" t="s">
        <v>984</v>
      </c>
      <c r="D652" s="162" t="s">
        <v>965</v>
      </c>
      <c r="E652" s="162" t="s">
        <v>28</v>
      </c>
      <c r="F652" s="163">
        <v>45457</v>
      </c>
      <c r="G652" s="162" t="s">
        <v>5347</v>
      </c>
      <c r="H652" s="162" t="s">
        <v>977</v>
      </c>
      <c r="I652" s="162" t="s">
        <v>24</v>
      </c>
      <c r="J652" s="163">
        <v>45475</v>
      </c>
      <c r="K652" s="163">
        <v>45477</v>
      </c>
      <c r="L652" s="162" t="s">
        <v>5347</v>
      </c>
      <c r="M652" s="163">
        <v>45488</v>
      </c>
      <c r="N652" s="164">
        <v>40</v>
      </c>
      <c r="O652" s="164">
        <v>8</v>
      </c>
      <c r="P652" s="162" t="s">
        <v>16</v>
      </c>
      <c r="Q652" s="165">
        <v>1</v>
      </c>
      <c r="R652" s="165">
        <v>1</v>
      </c>
      <c r="S652" s="165">
        <v>1</v>
      </c>
      <c r="T652" s="165">
        <v>0</v>
      </c>
      <c r="U652" s="166">
        <v>1</v>
      </c>
      <c r="V652" s="166">
        <v>0</v>
      </c>
      <c r="W652" s="162" t="s">
        <v>19</v>
      </c>
      <c r="X652" s="162" t="s">
        <v>5348</v>
      </c>
      <c r="Y652" s="162" t="s">
        <v>5347</v>
      </c>
      <c r="Z652" s="162" t="s">
        <v>39</v>
      </c>
      <c r="AA652" s="162" t="s">
        <v>100</v>
      </c>
      <c r="AB652" s="162" t="s">
        <v>985</v>
      </c>
      <c r="AC652" s="162" t="s">
        <v>5347</v>
      </c>
      <c r="AD652" s="164">
        <v>0</v>
      </c>
      <c r="AE652" s="185">
        <v>0</v>
      </c>
      <c r="AG652" t="s">
        <v>814</v>
      </c>
      <c r="AH652" s="46">
        <f t="shared" si="190"/>
        <v>13</v>
      </c>
      <c r="AI652" s="46" t="str">
        <f t="shared" si="191"/>
        <v>-</v>
      </c>
      <c r="AJ652" s="12"/>
      <c r="AK652" s="41" t="str">
        <f t="shared" si="192"/>
        <v>YES</v>
      </c>
      <c r="AL652" s="38">
        <f t="shared" si="193"/>
        <v>1</v>
      </c>
      <c r="AM652" s="26" t="str">
        <f t="shared" si="194"/>
        <v/>
      </c>
      <c r="AN652" s="89" t="str">
        <f t="shared" si="195"/>
        <v/>
      </c>
      <c r="AO652" s="35">
        <f t="shared" si="196"/>
        <v>0</v>
      </c>
      <c r="AP652" s="26" t="str">
        <f t="shared" si="197"/>
        <v>X</v>
      </c>
      <c r="AQ652" s="28">
        <f t="shared" si="207"/>
        <v>1</v>
      </c>
      <c r="AR652" s="25" t="str">
        <f t="shared" si="198"/>
        <v/>
      </c>
      <c r="AS652" s="25" t="str">
        <f t="shared" si="199"/>
        <v/>
      </c>
      <c r="AT652" s="25" t="str">
        <f t="shared" si="200"/>
        <v/>
      </c>
      <c r="AU652" s="25" t="str">
        <f t="shared" si="201"/>
        <v/>
      </c>
      <c r="AV652" s="25">
        <f t="shared" si="202"/>
        <v>6</v>
      </c>
      <c r="AW652" s="65">
        <f t="shared" si="208"/>
        <v>0</v>
      </c>
      <c r="AX652" s="23"/>
      <c r="AY652" s="24">
        <f t="shared" ca="1" si="203"/>
        <v>-647</v>
      </c>
      <c r="AZ652" s="66">
        <f t="shared" ca="1" si="204"/>
        <v>0</v>
      </c>
      <c r="BA652" s="24" t="str">
        <f t="shared" ca="1" si="205"/>
        <v/>
      </c>
      <c r="BB652" s="87" t="str">
        <f t="shared" si="206"/>
        <v/>
      </c>
    </row>
    <row r="653" spans="1:54" ht="15" x14ac:dyDescent="0.2">
      <c r="A653" s="7">
        <v>652</v>
      </c>
      <c r="B653" s="162" t="s">
        <v>983</v>
      </c>
      <c r="C653" s="162" t="s">
        <v>984</v>
      </c>
      <c r="D653" s="162" t="s">
        <v>965</v>
      </c>
      <c r="E653" s="162" t="s">
        <v>28</v>
      </c>
      <c r="F653" s="163">
        <v>45457</v>
      </c>
      <c r="G653" s="162" t="s">
        <v>5347</v>
      </c>
      <c r="H653" s="162" t="s">
        <v>979</v>
      </c>
      <c r="I653" s="162" t="s">
        <v>18</v>
      </c>
      <c r="J653" s="163">
        <v>45475</v>
      </c>
      <c r="K653" s="163" t="s">
        <v>5347</v>
      </c>
      <c r="L653" s="162" t="s">
        <v>332</v>
      </c>
      <c r="M653" s="163">
        <v>45488</v>
      </c>
      <c r="N653" s="164">
        <v>40</v>
      </c>
      <c r="O653" s="164">
        <v>8</v>
      </c>
      <c r="P653" s="162" t="s">
        <v>5347</v>
      </c>
      <c r="Q653" s="165">
        <v>1</v>
      </c>
      <c r="R653" s="165">
        <v>1</v>
      </c>
      <c r="S653" s="165">
        <v>0</v>
      </c>
      <c r="T653" s="165">
        <v>1</v>
      </c>
      <c r="U653" s="166">
        <v>0</v>
      </c>
      <c r="V653" s="166">
        <v>0</v>
      </c>
      <c r="W653" s="162" t="s">
        <v>5347</v>
      </c>
      <c r="X653" s="162" t="s">
        <v>5385</v>
      </c>
      <c r="Y653" s="162" t="s">
        <v>5347</v>
      </c>
      <c r="Z653" s="162" t="s">
        <v>46</v>
      </c>
      <c r="AA653" s="162" t="s">
        <v>100</v>
      </c>
      <c r="AB653" s="162" t="s">
        <v>985</v>
      </c>
      <c r="AC653" s="162" t="s">
        <v>5347</v>
      </c>
      <c r="AD653" s="164">
        <v>0</v>
      </c>
      <c r="AE653" s="185">
        <v>0</v>
      </c>
      <c r="AG653" t="s">
        <v>814</v>
      </c>
      <c r="AH653" s="46">
        <f t="shared" si="190"/>
        <v>13</v>
      </c>
      <c r="AI653" s="46" t="str">
        <f t="shared" si="191"/>
        <v>-</v>
      </c>
      <c r="AJ653" s="12"/>
      <c r="AK653" s="41" t="str">
        <f t="shared" si="192"/>
        <v/>
      </c>
      <c r="AL653" s="38" t="str">
        <f t="shared" si="193"/>
        <v/>
      </c>
      <c r="AM653" s="26" t="str">
        <f t="shared" si="194"/>
        <v/>
      </c>
      <c r="AN653" s="89" t="str">
        <f t="shared" si="195"/>
        <v/>
      </c>
      <c r="AO653" s="35">
        <f t="shared" si="196"/>
        <v>0</v>
      </c>
      <c r="AP653" s="26" t="str">
        <f t="shared" si="197"/>
        <v/>
      </c>
      <c r="AQ653" s="28">
        <f t="shared" si="207"/>
        <v>0</v>
      </c>
      <c r="AR653" s="25" t="str">
        <f t="shared" si="198"/>
        <v/>
      </c>
      <c r="AS653" s="25" t="str">
        <f t="shared" si="199"/>
        <v/>
      </c>
      <c r="AT653" s="25" t="str">
        <f t="shared" si="200"/>
        <v/>
      </c>
      <c r="AU653" s="25" t="str">
        <f t="shared" si="201"/>
        <v/>
      </c>
      <c r="AV653" s="25">
        <f t="shared" si="202"/>
        <v>6</v>
      </c>
      <c r="AW653" s="65">
        <f t="shared" si="208"/>
        <v>1</v>
      </c>
      <c r="AX653" s="23"/>
      <c r="AY653" s="24">
        <f t="shared" ca="1" si="203"/>
        <v>-647</v>
      </c>
      <c r="AZ653" s="66">
        <f t="shared" ca="1" si="204"/>
        <v>0</v>
      </c>
      <c r="BA653" s="24" t="str">
        <f t="shared" ca="1" si="205"/>
        <v/>
      </c>
      <c r="BB653" s="87" t="str">
        <f t="shared" si="206"/>
        <v/>
      </c>
    </row>
    <row r="654" spans="1:54" ht="15" x14ac:dyDescent="0.2">
      <c r="A654" s="7">
        <v>653</v>
      </c>
      <c r="B654" s="162" t="s">
        <v>986</v>
      </c>
      <c r="C654" s="162" t="s">
        <v>987</v>
      </c>
      <c r="D654" s="162" t="s">
        <v>965</v>
      </c>
      <c r="E654" s="162" t="s">
        <v>73</v>
      </c>
      <c r="F654" s="163">
        <v>45457</v>
      </c>
      <c r="G654" s="162" t="s">
        <v>5347</v>
      </c>
      <c r="H654" s="162" t="s">
        <v>977</v>
      </c>
      <c r="I654" s="162" t="s">
        <v>27</v>
      </c>
      <c r="J654" s="163">
        <v>45475</v>
      </c>
      <c r="K654" s="163">
        <v>45477</v>
      </c>
      <c r="L654" s="162" t="s">
        <v>5347</v>
      </c>
      <c r="M654" s="163">
        <v>45488</v>
      </c>
      <c r="N654" s="164">
        <v>40</v>
      </c>
      <c r="O654" s="164">
        <v>8</v>
      </c>
      <c r="P654" s="162" t="s">
        <v>16</v>
      </c>
      <c r="Q654" s="165">
        <v>1</v>
      </c>
      <c r="R654" s="165">
        <v>1</v>
      </c>
      <c r="S654" s="165">
        <v>1</v>
      </c>
      <c r="T654" s="165">
        <v>0</v>
      </c>
      <c r="U654" s="166">
        <v>1</v>
      </c>
      <c r="V654" s="166">
        <v>0</v>
      </c>
      <c r="W654" s="162" t="s">
        <v>19</v>
      </c>
      <c r="X654" s="162" t="s">
        <v>5348</v>
      </c>
      <c r="Y654" s="162" t="s">
        <v>5347</v>
      </c>
      <c r="Z654" s="162" t="s">
        <v>39</v>
      </c>
      <c r="AA654" s="162" t="s">
        <v>100</v>
      </c>
      <c r="AB654" s="162" t="s">
        <v>988</v>
      </c>
      <c r="AC654" s="162" t="s">
        <v>5347</v>
      </c>
      <c r="AD654" s="164">
        <v>0</v>
      </c>
      <c r="AE654" s="185">
        <v>0</v>
      </c>
      <c r="AG654" t="s">
        <v>814</v>
      </c>
      <c r="AH654" s="46">
        <f t="shared" si="190"/>
        <v>13</v>
      </c>
      <c r="AI654" s="46" t="str">
        <f t="shared" si="191"/>
        <v>-</v>
      </c>
      <c r="AJ654" s="12"/>
      <c r="AK654" s="41" t="str">
        <f t="shared" si="192"/>
        <v>YES</v>
      </c>
      <c r="AL654" s="38">
        <f t="shared" si="193"/>
        <v>1</v>
      </c>
      <c r="AM654" s="26" t="str">
        <f t="shared" si="194"/>
        <v/>
      </c>
      <c r="AN654" s="89" t="str">
        <f t="shared" si="195"/>
        <v/>
      </c>
      <c r="AO654" s="35">
        <f t="shared" si="196"/>
        <v>0</v>
      </c>
      <c r="AP654" s="26" t="str">
        <f t="shared" si="197"/>
        <v>X</v>
      </c>
      <c r="AQ654" s="28">
        <f t="shared" si="207"/>
        <v>1</v>
      </c>
      <c r="AR654" s="25" t="str">
        <f t="shared" si="198"/>
        <v/>
      </c>
      <c r="AS654" s="25" t="str">
        <f t="shared" si="199"/>
        <v/>
      </c>
      <c r="AT654" s="25" t="str">
        <f t="shared" si="200"/>
        <v/>
      </c>
      <c r="AU654" s="25" t="str">
        <f t="shared" si="201"/>
        <v/>
      </c>
      <c r="AV654" s="25">
        <f t="shared" si="202"/>
        <v>6</v>
      </c>
      <c r="AW654" s="65">
        <f t="shared" si="208"/>
        <v>0</v>
      </c>
      <c r="AX654" s="23"/>
      <c r="AY654" s="24">
        <f t="shared" ca="1" si="203"/>
        <v>-647</v>
      </c>
      <c r="AZ654" s="66">
        <f t="shared" ca="1" si="204"/>
        <v>0</v>
      </c>
      <c r="BA654" s="24" t="str">
        <f t="shared" ca="1" si="205"/>
        <v/>
      </c>
      <c r="BB654" s="87" t="str">
        <f t="shared" si="206"/>
        <v/>
      </c>
    </row>
    <row r="655" spans="1:54" ht="15" x14ac:dyDescent="0.2">
      <c r="A655" s="7">
        <v>654</v>
      </c>
      <c r="B655" s="162" t="s">
        <v>986</v>
      </c>
      <c r="C655" s="162" t="s">
        <v>987</v>
      </c>
      <c r="D655" s="162" t="s">
        <v>965</v>
      </c>
      <c r="E655" s="162" t="s">
        <v>73</v>
      </c>
      <c r="F655" s="163">
        <v>45457</v>
      </c>
      <c r="G655" s="162" t="s">
        <v>5347</v>
      </c>
      <c r="H655" s="162" t="s">
        <v>979</v>
      </c>
      <c r="I655" s="162" t="s">
        <v>24</v>
      </c>
      <c r="J655" s="163">
        <v>45475</v>
      </c>
      <c r="K655" s="163" t="s">
        <v>5347</v>
      </c>
      <c r="L655" s="162" t="s">
        <v>332</v>
      </c>
      <c r="M655" s="163">
        <v>45488</v>
      </c>
      <c r="N655" s="164">
        <v>40</v>
      </c>
      <c r="O655" s="164">
        <v>8</v>
      </c>
      <c r="P655" s="162" t="s">
        <v>5347</v>
      </c>
      <c r="Q655" s="165">
        <v>1</v>
      </c>
      <c r="R655" s="165">
        <v>1</v>
      </c>
      <c r="S655" s="165">
        <v>0</v>
      </c>
      <c r="T655" s="165">
        <v>1</v>
      </c>
      <c r="U655" s="166">
        <v>0</v>
      </c>
      <c r="V655" s="166">
        <v>0</v>
      </c>
      <c r="W655" s="162" t="s">
        <v>5347</v>
      </c>
      <c r="X655" s="162" t="s">
        <v>5386</v>
      </c>
      <c r="Y655" s="162" t="s">
        <v>5347</v>
      </c>
      <c r="Z655" s="162" t="s">
        <v>46</v>
      </c>
      <c r="AA655" s="162" t="s">
        <v>100</v>
      </c>
      <c r="AB655" s="162" t="s">
        <v>988</v>
      </c>
      <c r="AC655" s="162" t="s">
        <v>5347</v>
      </c>
      <c r="AD655" s="164">
        <v>0</v>
      </c>
      <c r="AE655" s="185">
        <v>0</v>
      </c>
      <c r="AG655" t="s">
        <v>814</v>
      </c>
      <c r="AH655" s="46">
        <f t="shared" si="190"/>
        <v>13</v>
      </c>
      <c r="AI655" s="46" t="str">
        <f t="shared" si="191"/>
        <v>-</v>
      </c>
      <c r="AJ655" s="12"/>
      <c r="AK655" s="41" t="str">
        <f t="shared" si="192"/>
        <v/>
      </c>
      <c r="AL655" s="38" t="str">
        <f t="shared" si="193"/>
        <v/>
      </c>
      <c r="AM655" s="26" t="str">
        <f t="shared" si="194"/>
        <v/>
      </c>
      <c r="AN655" s="89" t="str">
        <f t="shared" si="195"/>
        <v/>
      </c>
      <c r="AO655" s="35">
        <f t="shared" si="196"/>
        <v>0</v>
      </c>
      <c r="AP655" s="26" t="str">
        <f t="shared" si="197"/>
        <v/>
      </c>
      <c r="AQ655" s="28">
        <f t="shared" si="207"/>
        <v>0</v>
      </c>
      <c r="AR655" s="25" t="str">
        <f t="shared" si="198"/>
        <v/>
      </c>
      <c r="AS655" s="25" t="str">
        <f t="shared" si="199"/>
        <v/>
      </c>
      <c r="AT655" s="25" t="str">
        <f t="shared" si="200"/>
        <v/>
      </c>
      <c r="AU655" s="25" t="str">
        <f t="shared" si="201"/>
        <v/>
      </c>
      <c r="AV655" s="25">
        <f t="shared" si="202"/>
        <v>6</v>
      </c>
      <c r="AW655" s="65">
        <f t="shared" si="208"/>
        <v>1</v>
      </c>
      <c r="AX655" s="23"/>
      <c r="AY655" s="24">
        <f t="shared" ca="1" si="203"/>
        <v>-647</v>
      </c>
      <c r="AZ655" s="66">
        <f t="shared" ca="1" si="204"/>
        <v>0</v>
      </c>
      <c r="BA655" s="24" t="str">
        <f t="shared" ca="1" si="205"/>
        <v/>
      </c>
      <c r="BB655" s="87" t="str">
        <f t="shared" si="206"/>
        <v/>
      </c>
    </row>
    <row r="656" spans="1:54" ht="15" x14ac:dyDescent="0.2">
      <c r="A656" s="7">
        <v>655</v>
      </c>
      <c r="B656" s="162" t="s">
        <v>989</v>
      </c>
      <c r="C656" s="162" t="s">
        <v>990</v>
      </c>
      <c r="D656" s="162" t="s">
        <v>965</v>
      </c>
      <c r="E656" s="162" t="s">
        <v>56</v>
      </c>
      <c r="F656" s="163">
        <v>45457</v>
      </c>
      <c r="G656" s="162" t="s">
        <v>5347</v>
      </c>
      <c r="H656" s="162" t="s">
        <v>979</v>
      </c>
      <c r="I656" s="162" t="s">
        <v>27</v>
      </c>
      <c r="J656" s="163">
        <v>45475</v>
      </c>
      <c r="K656" s="163" t="s">
        <v>5347</v>
      </c>
      <c r="L656" s="162" t="s">
        <v>332</v>
      </c>
      <c r="M656" s="163">
        <v>45488</v>
      </c>
      <c r="N656" s="164">
        <v>40</v>
      </c>
      <c r="O656" s="164">
        <v>8</v>
      </c>
      <c r="P656" s="162" t="s">
        <v>5347</v>
      </c>
      <c r="Q656" s="165">
        <v>14</v>
      </c>
      <c r="R656" s="165">
        <v>14</v>
      </c>
      <c r="S656" s="165">
        <v>0</v>
      </c>
      <c r="T656" s="165">
        <v>14</v>
      </c>
      <c r="U656" s="166">
        <v>0</v>
      </c>
      <c r="V656" s="166">
        <v>0</v>
      </c>
      <c r="W656" s="162" t="s">
        <v>5347</v>
      </c>
      <c r="X656" s="162" t="s">
        <v>5387</v>
      </c>
      <c r="Y656" s="162" t="s">
        <v>5347</v>
      </c>
      <c r="Z656" s="162" t="s">
        <v>46</v>
      </c>
      <c r="AA656" s="162" t="s">
        <v>100</v>
      </c>
      <c r="AB656" s="162" t="s">
        <v>992</v>
      </c>
      <c r="AC656" s="162" t="s">
        <v>5347</v>
      </c>
      <c r="AD656" s="164">
        <v>0</v>
      </c>
      <c r="AE656" s="185">
        <v>0</v>
      </c>
      <c r="AG656" t="s">
        <v>814</v>
      </c>
      <c r="AH656" s="46">
        <f t="shared" si="190"/>
        <v>13</v>
      </c>
      <c r="AI656" s="46" t="str">
        <f t="shared" si="191"/>
        <v>-</v>
      </c>
      <c r="AJ656" s="12"/>
      <c r="AK656" s="41" t="str">
        <f t="shared" si="192"/>
        <v/>
      </c>
      <c r="AL656" s="38" t="str">
        <f t="shared" si="193"/>
        <v/>
      </c>
      <c r="AM656" s="26" t="str">
        <f t="shared" si="194"/>
        <v/>
      </c>
      <c r="AN656" s="89" t="str">
        <f t="shared" si="195"/>
        <v/>
      </c>
      <c r="AO656" s="35">
        <f t="shared" si="196"/>
        <v>0</v>
      </c>
      <c r="AP656" s="26" t="str">
        <f t="shared" si="197"/>
        <v/>
      </c>
      <c r="AQ656" s="28">
        <f t="shared" si="207"/>
        <v>0</v>
      </c>
      <c r="AR656" s="25" t="str">
        <f t="shared" si="198"/>
        <v/>
      </c>
      <c r="AS656" s="25" t="str">
        <f t="shared" si="199"/>
        <v/>
      </c>
      <c r="AT656" s="25" t="str">
        <f t="shared" si="200"/>
        <v/>
      </c>
      <c r="AU656" s="25" t="str">
        <f t="shared" si="201"/>
        <v/>
      </c>
      <c r="AV656" s="25">
        <f t="shared" si="202"/>
        <v>6</v>
      </c>
      <c r="AW656" s="65">
        <f t="shared" si="208"/>
        <v>1</v>
      </c>
      <c r="AX656" s="23"/>
      <c r="AY656" s="24">
        <f t="shared" ca="1" si="203"/>
        <v>-647</v>
      </c>
      <c r="AZ656" s="66">
        <f t="shared" ca="1" si="204"/>
        <v>0</v>
      </c>
      <c r="BA656" s="24" t="str">
        <f t="shared" ca="1" si="205"/>
        <v/>
      </c>
      <c r="BB656" s="87" t="str">
        <f t="shared" si="206"/>
        <v/>
      </c>
    </row>
    <row r="657" spans="1:54" ht="15" x14ac:dyDescent="0.2">
      <c r="A657" s="7">
        <v>656</v>
      </c>
      <c r="B657" s="162" t="s">
        <v>989</v>
      </c>
      <c r="C657" s="162" t="s">
        <v>990</v>
      </c>
      <c r="D657" s="162" t="s">
        <v>965</v>
      </c>
      <c r="E657" s="162" t="s">
        <v>56</v>
      </c>
      <c r="F657" s="163">
        <v>45457</v>
      </c>
      <c r="G657" s="162" t="s">
        <v>5347</v>
      </c>
      <c r="H657" s="162" t="s">
        <v>991</v>
      </c>
      <c r="I657" s="162" t="s">
        <v>15</v>
      </c>
      <c r="J657" s="163">
        <v>45475</v>
      </c>
      <c r="K657" s="163">
        <v>45483</v>
      </c>
      <c r="L657" s="162" t="s">
        <v>5347</v>
      </c>
      <c r="M657" s="163">
        <v>45488</v>
      </c>
      <c r="N657" s="164">
        <v>40</v>
      </c>
      <c r="O657" s="164">
        <v>8</v>
      </c>
      <c r="P657" s="162" t="s">
        <v>16</v>
      </c>
      <c r="Q657" s="165">
        <v>14</v>
      </c>
      <c r="R657" s="165">
        <v>14</v>
      </c>
      <c r="S657" s="165">
        <v>14</v>
      </c>
      <c r="T657" s="165">
        <v>0</v>
      </c>
      <c r="U657" s="166">
        <v>14</v>
      </c>
      <c r="V657" s="166">
        <v>0</v>
      </c>
      <c r="W657" s="162" t="s">
        <v>19</v>
      </c>
      <c r="X657" s="162" t="s">
        <v>5348</v>
      </c>
      <c r="Y657" s="162" t="s">
        <v>5347</v>
      </c>
      <c r="Z657" s="162" t="s">
        <v>33</v>
      </c>
      <c r="AA657" s="162" t="s">
        <v>100</v>
      </c>
      <c r="AB657" s="162" t="s">
        <v>992</v>
      </c>
      <c r="AC657" s="162" t="s">
        <v>5347</v>
      </c>
      <c r="AD657" s="164">
        <v>0</v>
      </c>
      <c r="AE657" s="185">
        <v>0</v>
      </c>
      <c r="AG657" t="s">
        <v>814</v>
      </c>
      <c r="AH657" s="46">
        <f t="shared" si="190"/>
        <v>13</v>
      </c>
      <c r="AI657" s="46" t="str">
        <f t="shared" si="191"/>
        <v>-</v>
      </c>
      <c r="AJ657" s="12"/>
      <c r="AK657" s="41" t="str">
        <f t="shared" si="192"/>
        <v>YES</v>
      </c>
      <c r="AL657" s="38">
        <f t="shared" si="193"/>
        <v>14</v>
      </c>
      <c r="AM657" s="26" t="str">
        <f t="shared" si="194"/>
        <v/>
      </c>
      <c r="AN657" s="89" t="str">
        <f t="shared" si="195"/>
        <v/>
      </c>
      <c r="AO657" s="35">
        <f t="shared" si="196"/>
        <v>0</v>
      </c>
      <c r="AP657" s="26" t="str">
        <f t="shared" si="197"/>
        <v>X</v>
      </c>
      <c r="AQ657" s="28">
        <f t="shared" si="207"/>
        <v>1</v>
      </c>
      <c r="AR657" s="25" t="str">
        <f t="shared" si="198"/>
        <v/>
      </c>
      <c r="AS657" s="25" t="str">
        <f t="shared" si="199"/>
        <v/>
      </c>
      <c r="AT657" s="25" t="str">
        <f t="shared" si="200"/>
        <v/>
      </c>
      <c r="AU657" s="25" t="str">
        <f t="shared" si="201"/>
        <v/>
      </c>
      <c r="AV657" s="25">
        <f t="shared" si="202"/>
        <v>6</v>
      </c>
      <c r="AW657" s="65">
        <f t="shared" si="208"/>
        <v>0</v>
      </c>
      <c r="AX657" s="23"/>
      <c r="AY657" s="24">
        <f t="shared" ca="1" si="203"/>
        <v>-647</v>
      </c>
      <c r="AZ657" s="66">
        <f t="shared" ca="1" si="204"/>
        <v>0</v>
      </c>
      <c r="BA657" s="24" t="str">
        <f t="shared" ca="1" si="205"/>
        <v/>
      </c>
      <c r="BB657" s="87" t="str">
        <f t="shared" si="206"/>
        <v/>
      </c>
    </row>
    <row r="658" spans="1:54" ht="15" x14ac:dyDescent="0.2">
      <c r="A658" s="7">
        <v>657</v>
      </c>
      <c r="B658" s="162" t="s">
        <v>993</v>
      </c>
      <c r="C658" s="162" t="s">
        <v>994</v>
      </c>
      <c r="D658" s="162" t="s">
        <v>965</v>
      </c>
      <c r="E658" s="162" t="s">
        <v>72</v>
      </c>
      <c r="F658" s="163">
        <v>45457</v>
      </c>
      <c r="G658" s="162" t="s">
        <v>5347</v>
      </c>
      <c r="H658" s="162" t="s">
        <v>979</v>
      </c>
      <c r="I658" s="162" t="s">
        <v>28</v>
      </c>
      <c r="J658" s="163">
        <v>45475</v>
      </c>
      <c r="K658" s="163" t="s">
        <v>5347</v>
      </c>
      <c r="L658" s="162" t="s">
        <v>332</v>
      </c>
      <c r="M658" s="163">
        <v>45488</v>
      </c>
      <c r="N658" s="164">
        <v>40</v>
      </c>
      <c r="O658" s="164">
        <v>8</v>
      </c>
      <c r="P658" s="162" t="s">
        <v>5347</v>
      </c>
      <c r="Q658" s="165">
        <v>3</v>
      </c>
      <c r="R658" s="165">
        <v>3</v>
      </c>
      <c r="S658" s="165">
        <v>0</v>
      </c>
      <c r="T658" s="165">
        <v>3</v>
      </c>
      <c r="U658" s="166">
        <v>0</v>
      </c>
      <c r="V658" s="166">
        <v>0</v>
      </c>
      <c r="W658" s="162" t="s">
        <v>5347</v>
      </c>
      <c r="X658" s="162" t="s">
        <v>5388</v>
      </c>
      <c r="Y658" s="162" t="s">
        <v>5347</v>
      </c>
      <c r="Z658" s="162" t="s">
        <v>46</v>
      </c>
      <c r="AA658" s="162" t="s">
        <v>100</v>
      </c>
      <c r="AB658" s="162" t="s">
        <v>995</v>
      </c>
      <c r="AC658" s="162" t="s">
        <v>5347</v>
      </c>
      <c r="AD658" s="164">
        <v>0</v>
      </c>
      <c r="AE658" s="185">
        <v>0</v>
      </c>
      <c r="AG658" t="s">
        <v>814</v>
      </c>
      <c r="AH658" s="46">
        <f t="shared" si="190"/>
        <v>13</v>
      </c>
      <c r="AI658" s="46" t="str">
        <f t="shared" si="191"/>
        <v>-</v>
      </c>
      <c r="AJ658" s="12"/>
      <c r="AK658" s="41" t="str">
        <f t="shared" si="192"/>
        <v/>
      </c>
      <c r="AL658" s="38" t="str">
        <f t="shared" si="193"/>
        <v/>
      </c>
      <c r="AM658" s="26" t="str">
        <f t="shared" si="194"/>
        <v/>
      </c>
      <c r="AN658" s="89" t="str">
        <f t="shared" si="195"/>
        <v/>
      </c>
      <c r="AO658" s="35">
        <f t="shared" si="196"/>
        <v>0</v>
      </c>
      <c r="AP658" s="26" t="str">
        <f t="shared" si="197"/>
        <v/>
      </c>
      <c r="AQ658" s="28">
        <f t="shared" si="207"/>
        <v>0</v>
      </c>
      <c r="AR658" s="25" t="str">
        <f t="shared" si="198"/>
        <v/>
      </c>
      <c r="AS658" s="25" t="str">
        <f t="shared" si="199"/>
        <v/>
      </c>
      <c r="AT658" s="25" t="str">
        <f t="shared" si="200"/>
        <v/>
      </c>
      <c r="AU658" s="25" t="str">
        <f t="shared" si="201"/>
        <v/>
      </c>
      <c r="AV658" s="25">
        <f t="shared" si="202"/>
        <v>6</v>
      </c>
      <c r="AW658" s="65">
        <f t="shared" si="208"/>
        <v>1</v>
      </c>
      <c r="AX658" s="23"/>
      <c r="AY658" s="24">
        <f t="shared" ca="1" si="203"/>
        <v>-647</v>
      </c>
      <c r="AZ658" s="66">
        <f t="shared" ca="1" si="204"/>
        <v>0</v>
      </c>
      <c r="BA658" s="24" t="str">
        <f t="shared" ca="1" si="205"/>
        <v/>
      </c>
      <c r="BB658" s="87" t="str">
        <f t="shared" si="206"/>
        <v/>
      </c>
    </row>
    <row r="659" spans="1:54" ht="15" x14ac:dyDescent="0.2">
      <c r="A659" s="7">
        <v>658</v>
      </c>
      <c r="B659" s="162" t="s">
        <v>993</v>
      </c>
      <c r="C659" s="162" t="s">
        <v>994</v>
      </c>
      <c r="D659" s="162" t="s">
        <v>965</v>
      </c>
      <c r="E659" s="162" t="s">
        <v>72</v>
      </c>
      <c r="F659" s="163">
        <v>45457</v>
      </c>
      <c r="G659" s="162" t="s">
        <v>5347</v>
      </c>
      <c r="H659" s="162" t="s">
        <v>977</v>
      </c>
      <c r="I659" s="162" t="s">
        <v>28</v>
      </c>
      <c r="J659" s="163">
        <v>45475</v>
      </c>
      <c r="K659" s="163">
        <v>45477</v>
      </c>
      <c r="L659" s="162" t="s">
        <v>5347</v>
      </c>
      <c r="M659" s="163">
        <v>45488</v>
      </c>
      <c r="N659" s="164">
        <v>40</v>
      </c>
      <c r="O659" s="164">
        <v>8</v>
      </c>
      <c r="P659" s="162" t="s">
        <v>16</v>
      </c>
      <c r="Q659" s="165">
        <v>3</v>
      </c>
      <c r="R659" s="165">
        <v>3</v>
      </c>
      <c r="S659" s="165">
        <v>3</v>
      </c>
      <c r="T659" s="165">
        <v>0</v>
      </c>
      <c r="U659" s="166">
        <v>3</v>
      </c>
      <c r="V659" s="166">
        <v>0</v>
      </c>
      <c r="W659" s="162" t="s">
        <v>19</v>
      </c>
      <c r="X659" s="162" t="s">
        <v>5348</v>
      </c>
      <c r="Y659" s="162" t="s">
        <v>5347</v>
      </c>
      <c r="Z659" s="162" t="s">
        <v>39</v>
      </c>
      <c r="AA659" s="162" t="s">
        <v>100</v>
      </c>
      <c r="AB659" s="162" t="s">
        <v>995</v>
      </c>
      <c r="AC659" s="162" t="s">
        <v>5347</v>
      </c>
      <c r="AD659" s="164">
        <v>0</v>
      </c>
      <c r="AE659" s="185">
        <v>0</v>
      </c>
      <c r="AG659" t="s">
        <v>814</v>
      </c>
      <c r="AH659" s="46">
        <f t="shared" si="190"/>
        <v>13</v>
      </c>
      <c r="AI659" s="46" t="str">
        <f t="shared" si="191"/>
        <v>-</v>
      </c>
      <c r="AJ659" s="12"/>
      <c r="AK659" s="41" t="str">
        <f t="shared" si="192"/>
        <v>YES</v>
      </c>
      <c r="AL659" s="38">
        <f t="shared" si="193"/>
        <v>3</v>
      </c>
      <c r="AM659" s="26" t="str">
        <f t="shared" si="194"/>
        <v/>
      </c>
      <c r="AN659" s="89" t="str">
        <f t="shared" si="195"/>
        <v/>
      </c>
      <c r="AO659" s="35">
        <f t="shared" si="196"/>
        <v>0</v>
      </c>
      <c r="AP659" s="26" t="str">
        <f t="shared" si="197"/>
        <v>X</v>
      </c>
      <c r="AQ659" s="28">
        <f t="shared" si="207"/>
        <v>1</v>
      </c>
      <c r="AR659" s="25" t="str">
        <f t="shared" si="198"/>
        <v/>
      </c>
      <c r="AS659" s="25" t="str">
        <f t="shared" si="199"/>
        <v/>
      </c>
      <c r="AT659" s="25" t="str">
        <f t="shared" si="200"/>
        <v/>
      </c>
      <c r="AU659" s="25" t="str">
        <f t="shared" si="201"/>
        <v/>
      </c>
      <c r="AV659" s="25">
        <f t="shared" si="202"/>
        <v>6</v>
      </c>
      <c r="AW659" s="65">
        <f t="shared" si="208"/>
        <v>0</v>
      </c>
      <c r="AX659" s="23"/>
      <c r="AY659" s="24">
        <f t="shared" ca="1" si="203"/>
        <v>-647</v>
      </c>
      <c r="AZ659" s="66">
        <f t="shared" ca="1" si="204"/>
        <v>0</v>
      </c>
      <c r="BA659" s="24" t="str">
        <f t="shared" ca="1" si="205"/>
        <v/>
      </c>
      <c r="BB659" s="87" t="str">
        <f t="shared" si="206"/>
        <v/>
      </c>
    </row>
    <row r="660" spans="1:54" ht="15" x14ac:dyDescent="0.2">
      <c r="A660" s="7">
        <v>659</v>
      </c>
      <c r="B660" s="162" t="s">
        <v>996</v>
      </c>
      <c r="C660" s="162" t="s">
        <v>997</v>
      </c>
      <c r="D660" s="162" t="s">
        <v>965</v>
      </c>
      <c r="E660" s="162" t="s">
        <v>69</v>
      </c>
      <c r="F660" s="163">
        <v>45457</v>
      </c>
      <c r="G660" s="162" t="s">
        <v>5347</v>
      </c>
      <c r="H660" s="162" t="s">
        <v>979</v>
      </c>
      <c r="I660" s="162" t="s">
        <v>73</v>
      </c>
      <c r="J660" s="163">
        <v>45475</v>
      </c>
      <c r="K660" s="163" t="s">
        <v>5347</v>
      </c>
      <c r="L660" s="162" t="s">
        <v>332</v>
      </c>
      <c r="M660" s="163">
        <v>45488</v>
      </c>
      <c r="N660" s="164">
        <v>40</v>
      </c>
      <c r="O660" s="164">
        <v>8</v>
      </c>
      <c r="P660" s="162" t="s">
        <v>5347</v>
      </c>
      <c r="Q660" s="165">
        <v>2</v>
      </c>
      <c r="R660" s="165">
        <v>2</v>
      </c>
      <c r="S660" s="165">
        <v>0</v>
      </c>
      <c r="T660" s="165">
        <v>2</v>
      </c>
      <c r="U660" s="166">
        <v>0</v>
      </c>
      <c r="V660" s="166">
        <v>0</v>
      </c>
      <c r="W660" s="162" t="s">
        <v>5347</v>
      </c>
      <c r="X660" s="162" t="s">
        <v>5389</v>
      </c>
      <c r="Y660" s="162" t="s">
        <v>5347</v>
      </c>
      <c r="Z660" s="162" t="s">
        <v>46</v>
      </c>
      <c r="AA660" s="162" t="s">
        <v>100</v>
      </c>
      <c r="AB660" s="162" t="s">
        <v>998</v>
      </c>
      <c r="AC660" s="162" t="s">
        <v>5347</v>
      </c>
      <c r="AD660" s="164">
        <v>0</v>
      </c>
      <c r="AE660" s="185">
        <v>0</v>
      </c>
      <c r="AG660" t="s">
        <v>814</v>
      </c>
      <c r="AH660" s="46">
        <f t="shared" si="190"/>
        <v>13</v>
      </c>
      <c r="AI660" s="46" t="str">
        <f t="shared" si="191"/>
        <v>-</v>
      </c>
      <c r="AJ660" s="12"/>
      <c r="AK660" s="41" t="str">
        <f t="shared" si="192"/>
        <v/>
      </c>
      <c r="AL660" s="38" t="str">
        <f t="shared" si="193"/>
        <v/>
      </c>
      <c r="AM660" s="26" t="str">
        <f t="shared" si="194"/>
        <v/>
      </c>
      <c r="AN660" s="89" t="str">
        <f t="shared" si="195"/>
        <v/>
      </c>
      <c r="AO660" s="35">
        <f t="shared" si="196"/>
        <v>0</v>
      </c>
      <c r="AP660" s="26" t="str">
        <f t="shared" si="197"/>
        <v/>
      </c>
      <c r="AQ660" s="28">
        <f t="shared" si="207"/>
        <v>0</v>
      </c>
      <c r="AR660" s="25" t="str">
        <f t="shared" si="198"/>
        <v/>
      </c>
      <c r="AS660" s="25" t="str">
        <f t="shared" si="199"/>
        <v/>
      </c>
      <c r="AT660" s="25" t="str">
        <f t="shared" si="200"/>
        <v/>
      </c>
      <c r="AU660" s="25" t="str">
        <f t="shared" si="201"/>
        <v/>
      </c>
      <c r="AV660" s="25">
        <f t="shared" si="202"/>
        <v>6</v>
      </c>
      <c r="AW660" s="65">
        <f t="shared" si="208"/>
        <v>1</v>
      </c>
      <c r="AX660" s="23"/>
      <c r="AY660" s="24">
        <f t="shared" ca="1" si="203"/>
        <v>-647</v>
      </c>
      <c r="AZ660" s="66">
        <f t="shared" ca="1" si="204"/>
        <v>0</v>
      </c>
      <c r="BA660" s="24" t="str">
        <f t="shared" ca="1" si="205"/>
        <v/>
      </c>
      <c r="BB660" s="87" t="str">
        <f t="shared" si="206"/>
        <v/>
      </c>
    </row>
    <row r="661" spans="1:54" ht="15" x14ac:dyDescent="0.2">
      <c r="A661" s="7">
        <v>660</v>
      </c>
      <c r="B661" s="162" t="s">
        <v>996</v>
      </c>
      <c r="C661" s="162" t="s">
        <v>997</v>
      </c>
      <c r="D661" s="162" t="s">
        <v>965</v>
      </c>
      <c r="E661" s="162" t="s">
        <v>69</v>
      </c>
      <c r="F661" s="163">
        <v>45457</v>
      </c>
      <c r="G661" s="162" t="s">
        <v>5347</v>
      </c>
      <c r="H661" s="162" t="s">
        <v>977</v>
      </c>
      <c r="I661" s="162" t="s">
        <v>73</v>
      </c>
      <c r="J661" s="163">
        <v>45475</v>
      </c>
      <c r="K661" s="163">
        <v>45477</v>
      </c>
      <c r="L661" s="162" t="s">
        <v>5347</v>
      </c>
      <c r="M661" s="163">
        <v>45488</v>
      </c>
      <c r="N661" s="164">
        <v>40</v>
      </c>
      <c r="O661" s="164">
        <v>8</v>
      </c>
      <c r="P661" s="162" t="s">
        <v>16</v>
      </c>
      <c r="Q661" s="165">
        <v>2</v>
      </c>
      <c r="R661" s="165">
        <v>2</v>
      </c>
      <c r="S661" s="165">
        <v>2</v>
      </c>
      <c r="T661" s="165">
        <v>0</v>
      </c>
      <c r="U661" s="166">
        <v>2</v>
      </c>
      <c r="V661" s="166">
        <v>0</v>
      </c>
      <c r="W661" s="162" t="s">
        <v>19</v>
      </c>
      <c r="X661" s="162" t="s">
        <v>5348</v>
      </c>
      <c r="Y661" s="162" t="s">
        <v>5347</v>
      </c>
      <c r="Z661" s="162" t="s">
        <v>39</v>
      </c>
      <c r="AA661" s="162" t="s">
        <v>100</v>
      </c>
      <c r="AB661" s="162" t="s">
        <v>998</v>
      </c>
      <c r="AC661" s="162" t="s">
        <v>5347</v>
      </c>
      <c r="AD661" s="164">
        <v>0</v>
      </c>
      <c r="AE661" s="185">
        <v>0</v>
      </c>
      <c r="AG661" t="s">
        <v>814</v>
      </c>
      <c r="AH661" s="46">
        <f t="shared" si="190"/>
        <v>13</v>
      </c>
      <c r="AI661" s="46" t="str">
        <f t="shared" si="191"/>
        <v>-</v>
      </c>
      <c r="AJ661" s="12"/>
      <c r="AK661" s="41" t="str">
        <f t="shared" si="192"/>
        <v>YES</v>
      </c>
      <c r="AL661" s="38">
        <f t="shared" si="193"/>
        <v>2</v>
      </c>
      <c r="AM661" s="26" t="str">
        <f t="shared" si="194"/>
        <v/>
      </c>
      <c r="AN661" s="89" t="str">
        <f t="shared" si="195"/>
        <v/>
      </c>
      <c r="AO661" s="35">
        <f t="shared" si="196"/>
        <v>0</v>
      </c>
      <c r="AP661" s="26" t="str">
        <f t="shared" si="197"/>
        <v>X</v>
      </c>
      <c r="AQ661" s="28">
        <f t="shared" si="207"/>
        <v>1</v>
      </c>
      <c r="AR661" s="25" t="str">
        <f t="shared" si="198"/>
        <v/>
      </c>
      <c r="AS661" s="25" t="str">
        <f t="shared" si="199"/>
        <v/>
      </c>
      <c r="AT661" s="25" t="str">
        <f t="shared" si="200"/>
        <v/>
      </c>
      <c r="AU661" s="25" t="str">
        <f t="shared" si="201"/>
        <v/>
      </c>
      <c r="AV661" s="25">
        <f t="shared" si="202"/>
        <v>6</v>
      </c>
      <c r="AW661" s="65">
        <f t="shared" si="208"/>
        <v>0</v>
      </c>
      <c r="AX661" s="23"/>
      <c r="AY661" s="24">
        <f t="shared" ca="1" si="203"/>
        <v>-647</v>
      </c>
      <c r="AZ661" s="66">
        <f t="shared" ca="1" si="204"/>
        <v>0</v>
      </c>
      <c r="BA661" s="24" t="str">
        <f t="shared" ca="1" si="205"/>
        <v/>
      </c>
      <c r="BB661" s="87" t="str">
        <f t="shared" si="206"/>
        <v/>
      </c>
    </row>
    <row r="662" spans="1:54" ht="15" x14ac:dyDescent="0.2">
      <c r="A662" s="7">
        <v>661</v>
      </c>
      <c r="B662" s="162" t="s">
        <v>999</v>
      </c>
      <c r="C662" s="162" t="s">
        <v>1000</v>
      </c>
      <c r="D662" s="162" t="s">
        <v>965</v>
      </c>
      <c r="E662" s="162" t="s">
        <v>79</v>
      </c>
      <c r="F662" s="163">
        <v>45457</v>
      </c>
      <c r="G662" s="162" t="s">
        <v>5347</v>
      </c>
      <c r="H662" s="162" t="s">
        <v>979</v>
      </c>
      <c r="I662" s="162" t="s">
        <v>56</v>
      </c>
      <c r="J662" s="163">
        <v>45475</v>
      </c>
      <c r="K662" s="163" t="s">
        <v>5347</v>
      </c>
      <c r="L662" s="162" t="s">
        <v>332</v>
      </c>
      <c r="M662" s="163">
        <v>45488</v>
      </c>
      <c r="N662" s="164">
        <v>40</v>
      </c>
      <c r="O662" s="164">
        <v>8</v>
      </c>
      <c r="P662" s="162" t="s">
        <v>5347</v>
      </c>
      <c r="Q662" s="165">
        <v>16</v>
      </c>
      <c r="R662" s="165">
        <v>16</v>
      </c>
      <c r="S662" s="165">
        <v>0</v>
      </c>
      <c r="T662" s="165">
        <v>16</v>
      </c>
      <c r="U662" s="166">
        <v>0</v>
      </c>
      <c r="V662" s="166">
        <v>0</v>
      </c>
      <c r="W662" s="162" t="s">
        <v>5347</v>
      </c>
      <c r="X662" s="162" t="s">
        <v>5390</v>
      </c>
      <c r="Y662" s="162" t="s">
        <v>5347</v>
      </c>
      <c r="Z662" s="162" t="s">
        <v>46</v>
      </c>
      <c r="AA662" s="162" t="s">
        <v>100</v>
      </c>
      <c r="AB662" s="162" t="s">
        <v>1002</v>
      </c>
      <c r="AC662" s="162" t="s">
        <v>5347</v>
      </c>
      <c r="AD662" s="164">
        <v>0</v>
      </c>
      <c r="AE662" s="185">
        <v>0</v>
      </c>
      <c r="AG662" t="s">
        <v>814</v>
      </c>
      <c r="AH662" s="46">
        <f t="shared" si="190"/>
        <v>13</v>
      </c>
      <c r="AI662" s="46" t="str">
        <f t="shared" si="191"/>
        <v>-</v>
      </c>
      <c r="AJ662" s="12"/>
      <c r="AK662" s="41" t="str">
        <f t="shared" si="192"/>
        <v/>
      </c>
      <c r="AL662" s="38" t="str">
        <f t="shared" si="193"/>
        <v/>
      </c>
      <c r="AM662" s="26" t="str">
        <f t="shared" si="194"/>
        <v/>
      </c>
      <c r="AN662" s="89" t="str">
        <f t="shared" si="195"/>
        <v/>
      </c>
      <c r="AO662" s="35">
        <f t="shared" si="196"/>
        <v>0</v>
      </c>
      <c r="AP662" s="26" t="str">
        <f t="shared" si="197"/>
        <v/>
      </c>
      <c r="AQ662" s="28">
        <f t="shared" si="207"/>
        <v>0</v>
      </c>
      <c r="AR662" s="25" t="str">
        <f t="shared" si="198"/>
        <v/>
      </c>
      <c r="AS662" s="25" t="str">
        <f t="shared" si="199"/>
        <v/>
      </c>
      <c r="AT662" s="25" t="str">
        <f t="shared" si="200"/>
        <v/>
      </c>
      <c r="AU662" s="25" t="str">
        <f t="shared" si="201"/>
        <v/>
      </c>
      <c r="AV662" s="25">
        <f t="shared" si="202"/>
        <v>6</v>
      </c>
      <c r="AW662" s="65">
        <f t="shared" si="208"/>
        <v>1</v>
      </c>
      <c r="AX662" s="23"/>
      <c r="AY662" s="24">
        <f t="shared" ca="1" si="203"/>
        <v>-647</v>
      </c>
      <c r="AZ662" s="66">
        <f t="shared" ca="1" si="204"/>
        <v>0</v>
      </c>
      <c r="BA662" s="24" t="str">
        <f t="shared" ca="1" si="205"/>
        <v/>
      </c>
      <c r="BB662" s="87" t="str">
        <f t="shared" si="206"/>
        <v/>
      </c>
    </row>
    <row r="663" spans="1:54" ht="15" x14ac:dyDescent="0.2">
      <c r="A663" s="7">
        <v>662</v>
      </c>
      <c r="B663" s="162" t="s">
        <v>999</v>
      </c>
      <c r="C663" s="162" t="s">
        <v>1000</v>
      </c>
      <c r="D663" s="162" t="s">
        <v>965</v>
      </c>
      <c r="E663" s="162" t="s">
        <v>79</v>
      </c>
      <c r="F663" s="163">
        <v>45457</v>
      </c>
      <c r="G663" s="162" t="s">
        <v>5347</v>
      </c>
      <c r="H663" s="162" t="s">
        <v>1001</v>
      </c>
      <c r="I663" s="162" t="s">
        <v>15</v>
      </c>
      <c r="J663" s="163">
        <v>45475</v>
      </c>
      <c r="K663" s="163">
        <v>45477</v>
      </c>
      <c r="L663" s="162" t="s">
        <v>5347</v>
      </c>
      <c r="M663" s="163">
        <v>45488</v>
      </c>
      <c r="N663" s="164">
        <v>40</v>
      </c>
      <c r="O663" s="164">
        <v>8</v>
      </c>
      <c r="P663" s="162" t="s">
        <v>16</v>
      </c>
      <c r="Q663" s="165">
        <v>16</v>
      </c>
      <c r="R663" s="165">
        <v>16</v>
      </c>
      <c r="S663" s="165">
        <v>16</v>
      </c>
      <c r="T663" s="165">
        <v>0</v>
      </c>
      <c r="U663" s="166">
        <v>16</v>
      </c>
      <c r="V663" s="166">
        <v>0</v>
      </c>
      <c r="W663" s="162" t="s">
        <v>19</v>
      </c>
      <c r="X663" s="162" t="s">
        <v>5348</v>
      </c>
      <c r="Y663" s="162" t="s">
        <v>5347</v>
      </c>
      <c r="Z663" s="162" t="s">
        <v>46</v>
      </c>
      <c r="AA663" s="162" t="s">
        <v>100</v>
      </c>
      <c r="AB663" s="162" t="s">
        <v>1002</v>
      </c>
      <c r="AC663" s="162" t="s">
        <v>5347</v>
      </c>
      <c r="AD663" s="164">
        <v>0</v>
      </c>
      <c r="AE663" s="185">
        <v>0</v>
      </c>
      <c r="AG663" t="s">
        <v>814</v>
      </c>
      <c r="AH663" s="46">
        <f t="shared" si="190"/>
        <v>13</v>
      </c>
      <c r="AI663" s="46" t="str">
        <f t="shared" si="191"/>
        <v>-</v>
      </c>
      <c r="AJ663" s="12"/>
      <c r="AK663" s="41" t="str">
        <f t="shared" si="192"/>
        <v>YES</v>
      </c>
      <c r="AL663" s="38">
        <f t="shared" si="193"/>
        <v>16</v>
      </c>
      <c r="AM663" s="26" t="str">
        <f t="shared" si="194"/>
        <v/>
      </c>
      <c r="AN663" s="89" t="str">
        <f t="shared" si="195"/>
        <v/>
      </c>
      <c r="AO663" s="35">
        <f t="shared" si="196"/>
        <v>0</v>
      </c>
      <c r="AP663" s="26" t="str">
        <f t="shared" si="197"/>
        <v>X</v>
      </c>
      <c r="AQ663" s="28">
        <f t="shared" si="207"/>
        <v>1</v>
      </c>
      <c r="AR663" s="25" t="str">
        <f t="shared" si="198"/>
        <v/>
      </c>
      <c r="AS663" s="25" t="str">
        <f t="shared" si="199"/>
        <v/>
      </c>
      <c r="AT663" s="25" t="str">
        <f t="shared" si="200"/>
        <v/>
      </c>
      <c r="AU663" s="25" t="str">
        <f t="shared" si="201"/>
        <v/>
      </c>
      <c r="AV663" s="25">
        <f t="shared" si="202"/>
        <v>6</v>
      </c>
      <c r="AW663" s="65">
        <f t="shared" si="208"/>
        <v>0</v>
      </c>
      <c r="AX663" s="23"/>
      <c r="AY663" s="24">
        <f t="shared" ca="1" si="203"/>
        <v>-647</v>
      </c>
      <c r="AZ663" s="66">
        <f t="shared" ca="1" si="204"/>
        <v>0</v>
      </c>
      <c r="BA663" s="24" t="str">
        <f t="shared" ca="1" si="205"/>
        <v/>
      </c>
      <c r="BB663" s="87" t="str">
        <f t="shared" si="206"/>
        <v/>
      </c>
    </row>
    <row r="664" spans="1:54" ht="15" x14ac:dyDescent="0.2">
      <c r="A664" s="7">
        <v>663</v>
      </c>
      <c r="B664" s="162" t="s">
        <v>1003</v>
      </c>
      <c r="C664" s="162" t="s">
        <v>1004</v>
      </c>
      <c r="D664" s="162" t="s">
        <v>965</v>
      </c>
      <c r="E664" s="162" t="s">
        <v>38</v>
      </c>
      <c r="F664" s="163">
        <v>45457</v>
      </c>
      <c r="G664" s="162" t="s">
        <v>5347</v>
      </c>
      <c r="H664" s="162" t="s">
        <v>1001</v>
      </c>
      <c r="I664" s="162" t="s">
        <v>17</v>
      </c>
      <c r="J664" s="163">
        <v>45475</v>
      </c>
      <c r="K664" s="163">
        <v>45477</v>
      </c>
      <c r="L664" s="162" t="s">
        <v>5347</v>
      </c>
      <c r="M664" s="163">
        <v>45488</v>
      </c>
      <c r="N664" s="164">
        <v>75</v>
      </c>
      <c r="O664" s="164">
        <v>8</v>
      </c>
      <c r="P664" s="162" t="s">
        <v>16</v>
      </c>
      <c r="Q664" s="165">
        <v>2</v>
      </c>
      <c r="R664" s="165">
        <v>2</v>
      </c>
      <c r="S664" s="165">
        <v>2</v>
      </c>
      <c r="T664" s="165">
        <v>0</v>
      </c>
      <c r="U664" s="166">
        <v>2</v>
      </c>
      <c r="V664" s="166">
        <v>0</v>
      </c>
      <c r="W664" s="162" t="s">
        <v>19</v>
      </c>
      <c r="X664" s="162" t="s">
        <v>5348</v>
      </c>
      <c r="Y664" s="162" t="s">
        <v>5347</v>
      </c>
      <c r="Z664" s="162" t="s">
        <v>46</v>
      </c>
      <c r="AA664" s="162" t="s">
        <v>100</v>
      </c>
      <c r="AB664" s="162" t="s">
        <v>1005</v>
      </c>
      <c r="AC664" s="162" t="s">
        <v>5347</v>
      </c>
      <c r="AD664" s="164">
        <v>0</v>
      </c>
      <c r="AE664" s="185">
        <v>0</v>
      </c>
      <c r="AG664" t="s">
        <v>814</v>
      </c>
      <c r="AH664" s="46">
        <f t="shared" si="190"/>
        <v>13</v>
      </c>
      <c r="AI664" s="46" t="str">
        <f t="shared" si="191"/>
        <v>-</v>
      </c>
      <c r="AJ664" s="12"/>
      <c r="AK664" s="41" t="str">
        <f t="shared" si="192"/>
        <v>YES</v>
      </c>
      <c r="AL664" s="38">
        <f t="shared" si="193"/>
        <v>2</v>
      </c>
      <c r="AM664" s="26" t="str">
        <f t="shared" si="194"/>
        <v/>
      </c>
      <c r="AN664" s="89" t="str">
        <f t="shared" si="195"/>
        <v/>
      </c>
      <c r="AO664" s="35">
        <f t="shared" si="196"/>
        <v>0</v>
      </c>
      <c r="AP664" s="26" t="str">
        <f t="shared" si="197"/>
        <v>X</v>
      </c>
      <c r="AQ664" s="28">
        <f t="shared" si="207"/>
        <v>1</v>
      </c>
      <c r="AR664" s="25" t="str">
        <f t="shared" si="198"/>
        <v/>
      </c>
      <c r="AS664" s="25" t="str">
        <f t="shared" si="199"/>
        <v/>
      </c>
      <c r="AT664" s="25" t="str">
        <f t="shared" si="200"/>
        <v/>
      </c>
      <c r="AU664" s="25" t="str">
        <f t="shared" si="201"/>
        <v/>
      </c>
      <c r="AV664" s="25">
        <f t="shared" si="202"/>
        <v>6</v>
      </c>
      <c r="AW664" s="65">
        <f t="shared" si="208"/>
        <v>0</v>
      </c>
      <c r="AX664" s="23"/>
      <c r="AY664" s="24">
        <f t="shared" ca="1" si="203"/>
        <v>-647</v>
      </c>
      <c r="AZ664" s="66">
        <f t="shared" ca="1" si="204"/>
        <v>0</v>
      </c>
      <c r="BA664" s="24" t="str">
        <f t="shared" ca="1" si="205"/>
        <v/>
      </c>
      <c r="BB664" s="87" t="str">
        <f t="shared" si="206"/>
        <v/>
      </c>
    </row>
    <row r="665" spans="1:54" ht="15" x14ac:dyDescent="0.2">
      <c r="A665" s="7">
        <v>664</v>
      </c>
      <c r="B665" s="162" t="s">
        <v>1003</v>
      </c>
      <c r="C665" s="162" t="s">
        <v>1004</v>
      </c>
      <c r="D665" s="162" t="s">
        <v>965</v>
      </c>
      <c r="E665" s="162" t="s">
        <v>38</v>
      </c>
      <c r="F665" s="163">
        <v>45457</v>
      </c>
      <c r="G665" s="162" t="s">
        <v>5347</v>
      </c>
      <c r="H665" s="162" t="s">
        <v>979</v>
      </c>
      <c r="I665" s="162" t="s">
        <v>72</v>
      </c>
      <c r="J665" s="163">
        <v>45475</v>
      </c>
      <c r="K665" s="163" t="s">
        <v>5347</v>
      </c>
      <c r="L665" s="162" t="s">
        <v>332</v>
      </c>
      <c r="M665" s="163">
        <v>45488</v>
      </c>
      <c r="N665" s="164">
        <v>75</v>
      </c>
      <c r="O665" s="164">
        <v>8</v>
      </c>
      <c r="P665" s="162" t="s">
        <v>5347</v>
      </c>
      <c r="Q665" s="165">
        <v>2</v>
      </c>
      <c r="R665" s="165">
        <v>2</v>
      </c>
      <c r="S665" s="165">
        <v>0</v>
      </c>
      <c r="T665" s="165">
        <v>2</v>
      </c>
      <c r="U665" s="166">
        <v>0</v>
      </c>
      <c r="V665" s="166">
        <v>0</v>
      </c>
      <c r="W665" s="162" t="s">
        <v>5347</v>
      </c>
      <c r="X665" s="162" t="s">
        <v>5391</v>
      </c>
      <c r="Y665" s="162" t="s">
        <v>5347</v>
      </c>
      <c r="Z665" s="162" t="s">
        <v>46</v>
      </c>
      <c r="AA665" s="162" t="s">
        <v>100</v>
      </c>
      <c r="AB665" s="162" t="s">
        <v>1005</v>
      </c>
      <c r="AC665" s="162" t="s">
        <v>5347</v>
      </c>
      <c r="AD665" s="164">
        <v>0</v>
      </c>
      <c r="AE665" s="185">
        <v>0</v>
      </c>
      <c r="AG665" t="s">
        <v>814</v>
      </c>
      <c r="AH665" s="46">
        <f t="shared" si="190"/>
        <v>13</v>
      </c>
      <c r="AI665" s="46" t="str">
        <f t="shared" si="191"/>
        <v>-</v>
      </c>
      <c r="AJ665" s="12"/>
      <c r="AK665" s="41" t="str">
        <f t="shared" si="192"/>
        <v/>
      </c>
      <c r="AL665" s="38" t="str">
        <f t="shared" si="193"/>
        <v/>
      </c>
      <c r="AM665" s="26" t="str">
        <f t="shared" si="194"/>
        <v/>
      </c>
      <c r="AN665" s="89" t="str">
        <f t="shared" si="195"/>
        <v/>
      </c>
      <c r="AO665" s="35">
        <f t="shared" si="196"/>
        <v>0</v>
      </c>
      <c r="AP665" s="26" t="str">
        <f t="shared" si="197"/>
        <v/>
      </c>
      <c r="AQ665" s="28">
        <f t="shared" si="207"/>
        <v>0</v>
      </c>
      <c r="AR665" s="25" t="str">
        <f t="shared" si="198"/>
        <v/>
      </c>
      <c r="AS665" s="25" t="str">
        <f t="shared" si="199"/>
        <v/>
      </c>
      <c r="AT665" s="25" t="str">
        <f t="shared" si="200"/>
        <v/>
      </c>
      <c r="AU665" s="25" t="str">
        <f t="shared" si="201"/>
        <v/>
      </c>
      <c r="AV665" s="25">
        <f t="shared" si="202"/>
        <v>6</v>
      </c>
      <c r="AW665" s="65">
        <f t="shared" si="208"/>
        <v>1</v>
      </c>
      <c r="AX665" s="23"/>
      <c r="AY665" s="24">
        <f t="shared" ca="1" si="203"/>
        <v>-647</v>
      </c>
      <c r="AZ665" s="66">
        <f t="shared" ca="1" si="204"/>
        <v>0</v>
      </c>
      <c r="BA665" s="24" t="str">
        <f t="shared" ca="1" si="205"/>
        <v/>
      </c>
      <c r="BB665" s="87" t="str">
        <f t="shared" si="206"/>
        <v/>
      </c>
    </row>
    <row r="666" spans="1:54" ht="15" x14ac:dyDescent="0.2">
      <c r="A666" s="7">
        <v>665</v>
      </c>
      <c r="B666" s="162" t="s">
        <v>1006</v>
      </c>
      <c r="C666" s="162" t="s">
        <v>1007</v>
      </c>
      <c r="D666" s="162" t="s">
        <v>965</v>
      </c>
      <c r="E666" s="162" t="s">
        <v>57</v>
      </c>
      <c r="F666" s="163">
        <v>45457</v>
      </c>
      <c r="G666" s="162" t="s">
        <v>5347</v>
      </c>
      <c r="H666" s="162" t="s">
        <v>1001</v>
      </c>
      <c r="I666" s="162" t="s">
        <v>18</v>
      </c>
      <c r="J666" s="163">
        <v>45475</v>
      </c>
      <c r="K666" s="163">
        <v>45477</v>
      </c>
      <c r="L666" s="162" t="s">
        <v>5347</v>
      </c>
      <c r="M666" s="163">
        <v>45488</v>
      </c>
      <c r="N666" s="164">
        <v>40</v>
      </c>
      <c r="O666" s="164">
        <v>8</v>
      </c>
      <c r="P666" s="162" t="s">
        <v>16</v>
      </c>
      <c r="Q666" s="165">
        <v>9</v>
      </c>
      <c r="R666" s="165">
        <v>9</v>
      </c>
      <c r="S666" s="165">
        <v>9</v>
      </c>
      <c r="T666" s="165">
        <v>0</v>
      </c>
      <c r="U666" s="166">
        <v>9</v>
      </c>
      <c r="V666" s="166">
        <v>0</v>
      </c>
      <c r="W666" s="162" t="s">
        <v>19</v>
      </c>
      <c r="X666" s="162" t="s">
        <v>5348</v>
      </c>
      <c r="Y666" s="162" t="s">
        <v>5347</v>
      </c>
      <c r="Z666" s="162" t="s">
        <v>46</v>
      </c>
      <c r="AA666" s="162" t="s">
        <v>100</v>
      </c>
      <c r="AB666" s="162" t="s">
        <v>1008</v>
      </c>
      <c r="AC666" s="162" t="s">
        <v>5347</v>
      </c>
      <c r="AD666" s="164">
        <v>0</v>
      </c>
      <c r="AE666" s="185">
        <v>0</v>
      </c>
      <c r="AG666" t="s">
        <v>814</v>
      </c>
      <c r="AH666" s="46">
        <f t="shared" si="190"/>
        <v>13</v>
      </c>
      <c r="AI666" s="46" t="str">
        <f t="shared" si="191"/>
        <v>-</v>
      </c>
      <c r="AJ666" s="12"/>
      <c r="AK666" s="41" t="str">
        <f t="shared" si="192"/>
        <v>YES</v>
      </c>
      <c r="AL666" s="38">
        <f t="shared" si="193"/>
        <v>9</v>
      </c>
      <c r="AM666" s="26" t="str">
        <f t="shared" si="194"/>
        <v/>
      </c>
      <c r="AN666" s="89" t="str">
        <f t="shared" si="195"/>
        <v/>
      </c>
      <c r="AO666" s="35">
        <f t="shared" si="196"/>
        <v>0</v>
      </c>
      <c r="AP666" s="26" t="str">
        <f t="shared" si="197"/>
        <v>X</v>
      </c>
      <c r="AQ666" s="28">
        <f t="shared" si="207"/>
        <v>1</v>
      </c>
      <c r="AR666" s="25" t="str">
        <f t="shared" si="198"/>
        <v/>
      </c>
      <c r="AS666" s="25" t="str">
        <f t="shared" si="199"/>
        <v/>
      </c>
      <c r="AT666" s="25" t="str">
        <f t="shared" si="200"/>
        <v/>
      </c>
      <c r="AU666" s="25" t="str">
        <f t="shared" si="201"/>
        <v/>
      </c>
      <c r="AV666" s="25">
        <f t="shared" si="202"/>
        <v>6</v>
      </c>
      <c r="AW666" s="65">
        <f t="shared" si="208"/>
        <v>0</v>
      </c>
      <c r="AX666" s="23"/>
      <c r="AY666" s="24">
        <f t="shared" ca="1" si="203"/>
        <v>-647</v>
      </c>
      <c r="AZ666" s="66">
        <f t="shared" ca="1" si="204"/>
        <v>0</v>
      </c>
      <c r="BA666" s="24" t="str">
        <f t="shared" ca="1" si="205"/>
        <v/>
      </c>
      <c r="BB666" s="87" t="str">
        <f t="shared" si="206"/>
        <v/>
      </c>
    </row>
    <row r="667" spans="1:54" ht="15" x14ac:dyDescent="0.2">
      <c r="A667" s="7">
        <v>666</v>
      </c>
      <c r="B667" s="162" t="s">
        <v>1006</v>
      </c>
      <c r="C667" s="162" t="s">
        <v>1007</v>
      </c>
      <c r="D667" s="162" t="s">
        <v>965</v>
      </c>
      <c r="E667" s="162" t="s">
        <v>57</v>
      </c>
      <c r="F667" s="163">
        <v>45457</v>
      </c>
      <c r="G667" s="162" t="s">
        <v>5347</v>
      </c>
      <c r="H667" s="162" t="s">
        <v>979</v>
      </c>
      <c r="I667" s="162" t="s">
        <v>69</v>
      </c>
      <c r="J667" s="163">
        <v>45475</v>
      </c>
      <c r="K667" s="163" t="s">
        <v>5347</v>
      </c>
      <c r="L667" s="162" t="s">
        <v>332</v>
      </c>
      <c r="M667" s="163">
        <v>45488</v>
      </c>
      <c r="N667" s="164">
        <v>40</v>
      </c>
      <c r="O667" s="164">
        <v>8</v>
      </c>
      <c r="P667" s="162" t="s">
        <v>5347</v>
      </c>
      <c r="Q667" s="165">
        <v>9</v>
      </c>
      <c r="R667" s="165">
        <v>9</v>
      </c>
      <c r="S667" s="165">
        <v>0</v>
      </c>
      <c r="T667" s="165">
        <v>9</v>
      </c>
      <c r="U667" s="166">
        <v>0</v>
      </c>
      <c r="V667" s="166">
        <v>0</v>
      </c>
      <c r="W667" s="162" t="s">
        <v>5347</v>
      </c>
      <c r="X667" s="162" t="s">
        <v>5392</v>
      </c>
      <c r="Y667" s="162" t="s">
        <v>5347</v>
      </c>
      <c r="Z667" s="162" t="s">
        <v>46</v>
      </c>
      <c r="AA667" s="162" t="s">
        <v>100</v>
      </c>
      <c r="AB667" s="162" t="s">
        <v>1008</v>
      </c>
      <c r="AC667" s="162" t="s">
        <v>5347</v>
      </c>
      <c r="AD667" s="164">
        <v>0</v>
      </c>
      <c r="AE667" s="185">
        <v>0</v>
      </c>
      <c r="AG667" t="s">
        <v>814</v>
      </c>
      <c r="AH667" s="46">
        <f t="shared" si="190"/>
        <v>13</v>
      </c>
      <c r="AI667" s="46" t="str">
        <f t="shared" si="191"/>
        <v>-</v>
      </c>
      <c r="AJ667" s="12"/>
      <c r="AK667" s="41" t="str">
        <f t="shared" si="192"/>
        <v/>
      </c>
      <c r="AL667" s="38" t="str">
        <f t="shared" si="193"/>
        <v/>
      </c>
      <c r="AM667" s="26" t="str">
        <f t="shared" si="194"/>
        <v/>
      </c>
      <c r="AN667" s="89" t="str">
        <f t="shared" si="195"/>
        <v/>
      </c>
      <c r="AO667" s="35">
        <f t="shared" si="196"/>
        <v>0</v>
      </c>
      <c r="AP667" s="26" t="str">
        <f t="shared" si="197"/>
        <v/>
      </c>
      <c r="AQ667" s="28">
        <f t="shared" si="207"/>
        <v>0</v>
      </c>
      <c r="AR667" s="25" t="str">
        <f t="shared" si="198"/>
        <v/>
      </c>
      <c r="AS667" s="25" t="str">
        <f t="shared" si="199"/>
        <v/>
      </c>
      <c r="AT667" s="25" t="str">
        <f t="shared" si="200"/>
        <v/>
      </c>
      <c r="AU667" s="25" t="str">
        <f t="shared" si="201"/>
        <v/>
      </c>
      <c r="AV667" s="25">
        <f t="shared" si="202"/>
        <v>6</v>
      </c>
      <c r="AW667" s="65">
        <f t="shared" si="208"/>
        <v>1</v>
      </c>
      <c r="AX667" s="23"/>
      <c r="AY667" s="24">
        <f t="shared" ca="1" si="203"/>
        <v>-647</v>
      </c>
      <c r="AZ667" s="66">
        <f t="shared" ca="1" si="204"/>
        <v>0</v>
      </c>
      <c r="BA667" s="24" t="str">
        <f t="shared" ca="1" si="205"/>
        <v/>
      </c>
      <c r="BB667" s="87" t="str">
        <f t="shared" si="206"/>
        <v/>
      </c>
    </row>
    <row r="668" spans="1:54" ht="15" x14ac:dyDescent="0.2">
      <c r="A668" s="7">
        <v>667</v>
      </c>
      <c r="B668" s="162" t="s">
        <v>1009</v>
      </c>
      <c r="C668" s="162" t="s">
        <v>1010</v>
      </c>
      <c r="D668" s="162" t="s">
        <v>965</v>
      </c>
      <c r="E668" s="162" t="s">
        <v>54</v>
      </c>
      <c r="F668" s="163">
        <v>45457</v>
      </c>
      <c r="G668" s="162" t="s">
        <v>5347</v>
      </c>
      <c r="H668" s="162" t="s">
        <v>977</v>
      </c>
      <c r="I668" s="162" t="s">
        <v>56</v>
      </c>
      <c r="J668" s="163">
        <v>45475</v>
      </c>
      <c r="K668" s="163">
        <v>45477</v>
      </c>
      <c r="L668" s="162" t="s">
        <v>5347</v>
      </c>
      <c r="M668" s="163">
        <v>45488</v>
      </c>
      <c r="N668" s="164">
        <v>40</v>
      </c>
      <c r="O668" s="164">
        <v>8</v>
      </c>
      <c r="P668" s="162" t="s">
        <v>16</v>
      </c>
      <c r="Q668" s="165">
        <v>3</v>
      </c>
      <c r="R668" s="165">
        <v>3</v>
      </c>
      <c r="S668" s="165">
        <v>3</v>
      </c>
      <c r="T668" s="165">
        <v>0</v>
      </c>
      <c r="U668" s="166">
        <v>3</v>
      </c>
      <c r="V668" s="166">
        <v>0</v>
      </c>
      <c r="W668" s="162" t="s">
        <v>19</v>
      </c>
      <c r="X668" s="162" t="s">
        <v>5348</v>
      </c>
      <c r="Y668" s="162" t="s">
        <v>5347</v>
      </c>
      <c r="Z668" s="162" t="s">
        <v>39</v>
      </c>
      <c r="AA668" s="162" t="s">
        <v>100</v>
      </c>
      <c r="AB668" s="162" t="s">
        <v>1011</v>
      </c>
      <c r="AC668" s="162" t="s">
        <v>5347</v>
      </c>
      <c r="AD668" s="164">
        <v>0</v>
      </c>
      <c r="AE668" s="185">
        <v>0</v>
      </c>
      <c r="AG668" t="s">
        <v>814</v>
      </c>
      <c r="AH668" s="46">
        <f t="shared" si="190"/>
        <v>13</v>
      </c>
      <c r="AI668" s="46" t="str">
        <f t="shared" si="191"/>
        <v>-</v>
      </c>
      <c r="AJ668" s="12"/>
      <c r="AK668" s="41" t="str">
        <f t="shared" si="192"/>
        <v>YES</v>
      </c>
      <c r="AL668" s="38">
        <f t="shared" si="193"/>
        <v>3</v>
      </c>
      <c r="AM668" s="26" t="str">
        <f t="shared" si="194"/>
        <v/>
      </c>
      <c r="AN668" s="89" t="str">
        <f t="shared" si="195"/>
        <v/>
      </c>
      <c r="AO668" s="35">
        <f t="shared" si="196"/>
        <v>0</v>
      </c>
      <c r="AP668" s="26" t="str">
        <f t="shared" si="197"/>
        <v>X</v>
      </c>
      <c r="AQ668" s="28">
        <f t="shared" si="207"/>
        <v>1</v>
      </c>
      <c r="AR668" s="25" t="str">
        <f t="shared" si="198"/>
        <v/>
      </c>
      <c r="AS668" s="25" t="str">
        <f t="shared" si="199"/>
        <v/>
      </c>
      <c r="AT668" s="25" t="str">
        <f t="shared" si="200"/>
        <v/>
      </c>
      <c r="AU668" s="25" t="str">
        <f t="shared" si="201"/>
        <v/>
      </c>
      <c r="AV668" s="25">
        <f t="shared" si="202"/>
        <v>6</v>
      </c>
      <c r="AW668" s="65">
        <f t="shared" si="208"/>
        <v>0</v>
      </c>
      <c r="AX668" s="23"/>
      <c r="AY668" s="24">
        <f t="shared" ca="1" si="203"/>
        <v>-647</v>
      </c>
      <c r="AZ668" s="66">
        <f t="shared" ca="1" si="204"/>
        <v>0</v>
      </c>
      <c r="BA668" s="24" t="str">
        <f t="shared" ca="1" si="205"/>
        <v/>
      </c>
      <c r="BB668" s="87" t="str">
        <f t="shared" si="206"/>
        <v/>
      </c>
    </row>
    <row r="669" spans="1:54" ht="15" x14ac:dyDescent="0.2">
      <c r="A669" s="7">
        <v>668</v>
      </c>
      <c r="B669" s="162" t="s">
        <v>1009</v>
      </c>
      <c r="C669" s="162" t="s">
        <v>1010</v>
      </c>
      <c r="D669" s="162" t="s">
        <v>965</v>
      </c>
      <c r="E669" s="162" t="s">
        <v>54</v>
      </c>
      <c r="F669" s="163">
        <v>45457</v>
      </c>
      <c r="G669" s="162" t="s">
        <v>5347</v>
      </c>
      <c r="H669" s="162" t="s">
        <v>979</v>
      </c>
      <c r="I669" s="162" t="s">
        <v>79</v>
      </c>
      <c r="J669" s="163">
        <v>45475</v>
      </c>
      <c r="K669" s="163" t="s">
        <v>5347</v>
      </c>
      <c r="L669" s="162" t="s">
        <v>332</v>
      </c>
      <c r="M669" s="163">
        <v>45488</v>
      </c>
      <c r="N669" s="164">
        <v>40</v>
      </c>
      <c r="O669" s="164">
        <v>8</v>
      </c>
      <c r="P669" s="162" t="s">
        <v>5347</v>
      </c>
      <c r="Q669" s="165">
        <v>3</v>
      </c>
      <c r="R669" s="165">
        <v>3</v>
      </c>
      <c r="S669" s="165">
        <v>0</v>
      </c>
      <c r="T669" s="165">
        <v>3</v>
      </c>
      <c r="U669" s="166">
        <v>0</v>
      </c>
      <c r="V669" s="166">
        <v>0</v>
      </c>
      <c r="W669" s="162" t="s">
        <v>5347</v>
      </c>
      <c r="X669" s="162" t="s">
        <v>5393</v>
      </c>
      <c r="Y669" s="162" t="s">
        <v>5347</v>
      </c>
      <c r="Z669" s="162" t="s">
        <v>46</v>
      </c>
      <c r="AA669" s="162" t="s">
        <v>100</v>
      </c>
      <c r="AB669" s="162" t="s">
        <v>1011</v>
      </c>
      <c r="AC669" s="162" t="s">
        <v>5347</v>
      </c>
      <c r="AD669" s="164">
        <v>0</v>
      </c>
      <c r="AE669" s="185">
        <v>0</v>
      </c>
      <c r="AG669" t="s">
        <v>814</v>
      </c>
      <c r="AH669" s="46">
        <f t="shared" si="190"/>
        <v>13</v>
      </c>
      <c r="AI669" s="46" t="str">
        <f t="shared" si="191"/>
        <v>-</v>
      </c>
      <c r="AJ669" s="12"/>
      <c r="AK669" s="41" t="str">
        <f t="shared" si="192"/>
        <v/>
      </c>
      <c r="AL669" s="38" t="str">
        <f t="shared" si="193"/>
        <v/>
      </c>
      <c r="AM669" s="26" t="str">
        <f t="shared" si="194"/>
        <v/>
      </c>
      <c r="AN669" s="89" t="str">
        <f t="shared" si="195"/>
        <v/>
      </c>
      <c r="AO669" s="35">
        <f t="shared" si="196"/>
        <v>0</v>
      </c>
      <c r="AP669" s="26" t="str">
        <f t="shared" si="197"/>
        <v/>
      </c>
      <c r="AQ669" s="28">
        <f t="shared" si="207"/>
        <v>0</v>
      </c>
      <c r="AR669" s="25" t="str">
        <f t="shared" si="198"/>
        <v/>
      </c>
      <c r="AS669" s="25" t="str">
        <f t="shared" si="199"/>
        <v/>
      </c>
      <c r="AT669" s="25" t="str">
        <f t="shared" si="200"/>
        <v/>
      </c>
      <c r="AU669" s="25" t="str">
        <f t="shared" si="201"/>
        <v/>
      </c>
      <c r="AV669" s="25">
        <f t="shared" si="202"/>
        <v>6</v>
      </c>
      <c r="AW669" s="65">
        <f t="shared" si="208"/>
        <v>1</v>
      </c>
      <c r="AX669" s="23"/>
      <c r="AY669" s="24">
        <f t="shared" ca="1" si="203"/>
        <v>-647</v>
      </c>
      <c r="AZ669" s="66">
        <f t="shared" ca="1" si="204"/>
        <v>0</v>
      </c>
      <c r="BA669" s="24" t="str">
        <f t="shared" ca="1" si="205"/>
        <v/>
      </c>
      <c r="BB669" s="87" t="str">
        <f t="shared" si="206"/>
        <v/>
      </c>
    </row>
    <row r="670" spans="1:54" ht="15" x14ac:dyDescent="0.2">
      <c r="A670" s="7">
        <v>669</v>
      </c>
      <c r="B670" s="162" t="s">
        <v>1012</v>
      </c>
      <c r="C670" s="162" t="s">
        <v>1013</v>
      </c>
      <c r="D670" s="162" t="s">
        <v>965</v>
      </c>
      <c r="E670" s="162" t="s">
        <v>41</v>
      </c>
      <c r="F670" s="163">
        <v>45457</v>
      </c>
      <c r="G670" s="162" t="s">
        <v>5347</v>
      </c>
      <c r="H670" s="162" t="s">
        <v>977</v>
      </c>
      <c r="I670" s="162" t="s">
        <v>72</v>
      </c>
      <c r="J670" s="163">
        <v>45475</v>
      </c>
      <c r="K670" s="163">
        <v>45477</v>
      </c>
      <c r="L670" s="162" t="s">
        <v>5347</v>
      </c>
      <c r="M670" s="163">
        <v>45488</v>
      </c>
      <c r="N670" s="164">
        <v>40</v>
      </c>
      <c r="O670" s="164">
        <v>8</v>
      </c>
      <c r="P670" s="162" t="s">
        <v>16</v>
      </c>
      <c r="Q670" s="165">
        <v>1</v>
      </c>
      <c r="R670" s="165">
        <v>1</v>
      </c>
      <c r="S670" s="165">
        <v>1</v>
      </c>
      <c r="T670" s="165">
        <v>0</v>
      </c>
      <c r="U670" s="166">
        <v>1</v>
      </c>
      <c r="V670" s="166">
        <v>0</v>
      </c>
      <c r="W670" s="162" t="s">
        <v>19</v>
      </c>
      <c r="X670" s="162" t="s">
        <v>5348</v>
      </c>
      <c r="Y670" s="162" t="s">
        <v>5347</v>
      </c>
      <c r="Z670" s="162" t="s">
        <v>39</v>
      </c>
      <c r="AA670" s="162" t="s">
        <v>100</v>
      </c>
      <c r="AB670" s="162" t="s">
        <v>1014</v>
      </c>
      <c r="AC670" s="162" t="s">
        <v>5347</v>
      </c>
      <c r="AD670" s="164">
        <v>0</v>
      </c>
      <c r="AE670" s="185">
        <v>0</v>
      </c>
      <c r="AG670" t="s">
        <v>814</v>
      </c>
      <c r="AH670" s="46">
        <f t="shared" si="190"/>
        <v>13</v>
      </c>
      <c r="AI670" s="46" t="str">
        <f t="shared" si="191"/>
        <v>-</v>
      </c>
      <c r="AJ670" s="12"/>
      <c r="AK670" s="41" t="str">
        <f t="shared" si="192"/>
        <v>YES</v>
      </c>
      <c r="AL670" s="38">
        <f t="shared" si="193"/>
        <v>1</v>
      </c>
      <c r="AM670" s="26" t="str">
        <f t="shared" si="194"/>
        <v/>
      </c>
      <c r="AN670" s="89" t="str">
        <f t="shared" si="195"/>
        <v/>
      </c>
      <c r="AO670" s="35">
        <f t="shared" si="196"/>
        <v>0</v>
      </c>
      <c r="AP670" s="26" t="str">
        <f t="shared" si="197"/>
        <v>X</v>
      </c>
      <c r="AQ670" s="28">
        <f t="shared" si="207"/>
        <v>1</v>
      </c>
      <c r="AR670" s="25" t="str">
        <f t="shared" si="198"/>
        <v/>
      </c>
      <c r="AS670" s="25" t="str">
        <f t="shared" si="199"/>
        <v/>
      </c>
      <c r="AT670" s="25" t="str">
        <f t="shared" si="200"/>
        <v/>
      </c>
      <c r="AU670" s="25" t="str">
        <f t="shared" si="201"/>
        <v/>
      </c>
      <c r="AV670" s="25">
        <f t="shared" si="202"/>
        <v>6</v>
      </c>
      <c r="AW670" s="65">
        <f t="shared" si="208"/>
        <v>0</v>
      </c>
      <c r="AX670" s="23"/>
      <c r="AY670" s="24">
        <f t="shared" ca="1" si="203"/>
        <v>-647</v>
      </c>
      <c r="AZ670" s="66">
        <f t="shared" ca="1" si="204"/>
        <v>0</v>
      </c>
      <c r="BA670" s="24" t="str">
        <f t="shared" ca="1" si="205"/>
        <v/>
      </c>
      <c r="BB670" s="87" t="str">
        <f t="shared" si="206"/>
        <v/>
      </c>
    </row>
    <row r="671" spans="1:54" ht="15" x14ac:dyDescent="0.2">
      <c r="A671" s="7">
        <v>670</v>
      </c>
      <c r="B671" s="162" t="s">
        <v>1012</v>
      </c>
      <c r="C671" s="162" t="s">
        <v>1013</v>
      </c>
      <c r="D671" s="162" t="s">
        <v>965</v>
      </c>
      <c r="E671" s="162" t="s">
        <v>41</v>
      </c>
      <c r="F671" s="163">
        <v>45457</v>
      </c>
      <c r="G671" s="162" t="s">
        <v>5347</v>
      </c>
      <c r="H671" s="162" t="s">
        <v>979</v>
      </c>
      <c r="I671" s="162" t="s">
        <v>38</v>
      </c>
      <c r="J671" s="163">
        <v>45475</v>
      </c>
      <c r="K671" s="163" t="s">
        <v>5347</v>
      </c>
      <c r="L671" s="162" t="s">
        <v>332</v>
      </c>
      <c r="M671" s="163">
        <v>45488</v>
      </c>
      <c r="N671" s="164">
        <v>40</v>
      </c>
      <c r="O671" s="164">
        <v>8</v>
      </c>
      <c r="P671" s="162" t="s">
        <v>5347</v>
      </c>
      <c r="Q671" s="165">
        <v>1</v>
      </c>
      <c r="R671" s="165">
        <v>1</v>
      </c>
      <c r="S671" s="165">
        <v>0</v>
      </c>
      <c r="T671" s="165">
        <v>1</v>
      </c>
      <c r="U671" s="166">
        <v>0</v>
      </c>
      <c r="V671" s="166">
        <v>0</v>
      </c>
      <c r="W671" s="162" t="s">
        <v>5347</v>
      </c>
      <c r="X671" s="162" t="s">
        <v>5394</v>
      </c>
      <c r="Y671" s="162" t="s">
        <v>5347</v>
      </c>
      <c r="Z671" s="162" t="s">
        <v>46</v>
      </c>
      <c r="AA671" s="162" t="s">
        <v>100</v>
      </c>
      <c r="AB671" s="162" t="s">
        <v>1014</v>
      </c>
      <c r="AC671" s="162" t="s">
        <v>5347</v>
      </c>
      <c r="AD671" s="164">
        <v>0</v>
      </c>
      <c r="AE671" s="185">
        <v>0</v>
      </c>
      <c r="AG671" t="s">
        <v>814</v>
      </c>
      <c r="AH671" s="46">
        <f t="shared" si="190"/>
        <v>13</v>
      </c>
      <c r="AI671" s="46" t="str">
        <f t="shared" si="191"/>
        <v>-</v>
      </c>
      <c r="AJ671" s="12"/>
      <c r="AK671" s="41" t="str">
        <f t="shared" si="192"/>
        <v/>
      </c>
      <c r="AL671" s="38" t="str">
        <f t="shared" si="193"/>
        <v/>
      </c>
      <c r="AM671" s="26" t="str">
        <f t="shared" si="194"/>
        <v/>
      </c>
      <c r="AN671" s="89" t="str">
        <f t="shared" si="195"/>
        <v/>
      </c>
      <c r="AO671" s="35">
        <f t="shared" si="196"/>
        <v>0</v>
      </c>
      <c r="AP671" s="26" t="str">
        <f t="shared" si="197"/>
        <v/>
      </c>
      <c r="AQ671" s="28">
        <f t="shared" si="207"/>
        <v>0</v>
      </c>
      <c r="AR671" s="25" t="str">
        <f t="shared" si="198"/>
        <v/>
      </c>
      <c r="AS671" s="25" t="str">
        <f t="shared" si="199"/>
        <v/>
      </c>
      <c r="AT671" s="25" t="str">
        <f t="shared" si="200"/>
        <v/>
      </c>
      <c r="AU671" s="25" t="str">
        <f t="shared" si="201"/>
        <v/>
      </c>
      <c r="AV671" s="25">
        <f t="shared" si="202"/>
        <v>6</v>
      </c>
      <c r="AW671" s="65">
        <f t="shared" si="208"/>
        <v>1</v>
      </c>
      <c r="AX671" s="23"/>
      <c r="AY671" s="24">
        <f t="shared" ca="1" si="203"/>
        <v>-647</v>
      </c>
      <c r="AZ671" s="66">
        <f t="shared" ca="1" si="204"/>
        <v>0</v>
      </c>
      <c r="BA671" s="24" t="str">
        <f t="shared" ca="1" si="205"/>
        <v/>
      </c>
      <c r="BB671" s="87" t="str">
        <f t="shared" si="206"/>
        <v/>
      </c>
    </row>
    <row r="672" spans="1:54" ht="15" x14ac:dyDescent="0.2">
      <c r="A672" s="7">
        <v>671</v>
      </c>
      <c r="B672" s="162" t="s">
        <v>1015</v>
      </c>
      <c r="C672" s="162" t="s">
        <v>1016</v>
      </c>
      <c r="D672" s="162" t="s">
        <v>965</v>
      </c>
      <c r="E672" s="162" t="s">
        <v>173</v>
      </c>
      <c r="F672" s="163">
        <v>45457</v>
      </c>
      <c r="G672" s="162" t="s">
        <v>5347</v>
      </c>
      <c r="H672" s="162" t="s">
        <v>979</v>
      </c>
      <c r="I672" s="162" t="s">
        <v>57</v>
      </c>
      <c r="J672" s="163">
        <v>45475</v>
      </c>
      <c r="K672" s="163" t="s">
        <v>5347</v>
      </c>
      <c r="L672" s="162" t="s">
        <v>332</v>
      </c>
      <c r="M672" s="163">
        <v>45488</v>
      </c>
      <c r="N672" s="164">
        <v>30</v>
      </c>
      <c r="O672" s="164">
        <v>8</v>
      </c>
      <c r="P672" s="162" t="s">
        <v>5347</v>
      </c>
      <c r="Q672" s="165">
        <v>1</v>
      </c>
      <c r="R672" s="165">
        <v>1</v>
      </c>
      <c r="S672" s="165">
        <v>0</v>
      </c>
      <c r="T672" s="165">
        <v>1</v>
      </c>
      <c r="U672" s="166">
        <v>0</v>
      </c>
      <c r="V672" s="166">
        <v>0</v>
      </c>
      <c r="W672" s="162" t="s">
        <v>5347</v>
      </c>
      <c r="X672" s="162" t="s">
        <v>5395</v>
      </c>
      <c r="Y672" s="162" t="s">
        <v>5347</v>
      </c>
      <c r="Z672" s="162" t="s">
        <v>46</v>
      </c>
      <c r="AA672" s="162" t="s">
        <v>100</v>
      </c>
      <c r="AB672" s="162" t="s">
        <v>1017</v>
      </c>
      <c r="AC672" s="162" t="s">
        <v>5347</v>
      </c>
      <c r="AD672" s="164">
        <v>0</v>
      </c>
      <c r="AE672" s="185">
        <v>0</v>
      </c>
      <c r="AG672" t="s">
        <v>814</v>
      </c>
      <c r="AH672" s="46">
        <f t="shared" si="190"/>
        <v>13</v>
      </c>
      <c r="AI672" s="46" t="str">
        <f t="shared" si="191"/>
        <v>-</v>
      </c>
      <c r="AJ672" s="12"/>
      <c r="AK672" s="41" t="str">
        <f t="shared" si="192"/>
        <v/>
      </c>
      <c r="AL672" s="38" t="str">
        <f t="shared" si="193"/>
        <v/>
      </c>
      <c r="AM672" s="26" t="str">
        <f t="shared" si="194"/>
        <v/>
      </c>
      <c r="AN672" s="89" t="str">
        <f t="shared" si="195"/>
        <v/>
      </c>
      <c r="AO672" s="35">
        <f t="shared" si="196"/>
        <v>0</v>
      </c>
      <c r="AP672" s="26" t="str">
        <f t="shared" si="197"/>
        <v/>
      </c>
      <c r="AQ672" s="28">
        <f t="shared" si="207"/>
        <v>0</v>
      </c>
      <c r="AR672" s="25" t="str">
        <f t="shared" si="198"/>
        <v/>
      </c>
      <c r="AS672" s="25" t="str">
        <f t="shared" si="199"/>
        <v/>
      </c>
      <c r="AT672" s="25" t="str">
        <f t="shared" si="200"/>
        <v/>
      </c>
      <c r="AU672" s="25" t="str">
        <f t="shared" si="201"/>
        <v/>
      </c>
      <c r="AV672" s="25">
        <f t="shared" si="202"/>
        <v>6</v>
      </c>
      <c r="AW672" s="65">
        <f t="shared" si="208"/>
        <v>1</v>
      </c>
      <c r="AX672" s="23"/>
      <c r="AY672" s="24">
        <f t="shared" ca="1" si="203"/>
        <v>-647</v>
      </c>
      <c r="AZ672" s="66">
        <f t="shared" ca="1" si="204"/>
        <v>0</v>
      </c>
      <c r="BA672" s="24" t="str">
        <f t="shared" ca="1" si="205"/>
        <v/>
      </c>
      <c r="BB672" s="87" t="str">
        <f t="shared" si="206"/>
        <v/>
      </c>
    </row>
    <row r="673" spans="1:54" ht="15" x14ac:dyDescent="0.2">
      <c r="A673" s="7">
        <v>672</v>
      </c>
      <c r="B673" s="162" t="s">
        <v>1015</v>
      </c>
      <c r="C673" s="162" t="s">
        <v>1016</v>
      </c>
      <c r="D673" s="162" t="s">
        <v>965</v>
      </c>
      <c r="E673" s="162" t="s">
        <v>173</v>
      </c>
      <c r="F673" s="163">
        <v>45457</v>
      </c>
      <c r="G673" s="162" t="s">
        <v>5347</v>
      </c>
      <c r="H673" s="162" t="s">
        <v>977</v>
      </c>
      <c r="I673" s="162" t="s">
        <v>69</v>
      </c>
      <c r="J673" s="163">
        <v>45475</v>
      </c>
      <c r="K673" s="163">
        <v>45477</v>
      </c>
      <c r="L673" s="162" t="s">
        <v>5347</v>
      </c>
      <c r="M673" s="163">
        <v>45488</v>
      </c>
      <c r="N673" s="164">
        <v>30</v>
      </c>
      <c r="O673" s="164">
        <v>8</v>
      </c>
      <c r="P673" s="162" t="s">
        <v>16</v>
      </c>
      <c r="Q673" s="165">
        <v>1</v>
      </c>
      <c r="R673" s="165">
        <v>1</v>
      </c>
      <c r="S673" s="165">
        <v>1</v>
      </c>
      <c r="T673" s="165">
        <v>0</v>
      </c>
      <c r="U673" s="166">
        <v>1</v>
      </c>
      <c r="V673" s="166">
        <v>0</v>
      </c>
      <c r="W673" s="162" t="s">
        <v>19</v>
      </c>
      <c r="X673" s="162" t="s">
        <v>5348</v>
      </c>
      <c r="Y673" s="162" t="s">
        <v>5347</v>
      </c>
      <c r="Z673" s="162" t="s">
        <v>39</v>
      </c>
      <c r="AA673" s="162" t="s">
        <v>100</v>
      </c>
      <c r="AB673" s="162" t="s">
        <v>1017</v>
      </c>
      <c r="AC673" s="162" t="s">
        <v>5347</v>
      </c>
      <c r="AD673" s="164">
        <v>0</v>
      </c>
      <c r="AE673" s="185">
        <v>0</v>
      </c>
      <c r="AG673" t="s">
        <v>814</v>
      </c>
      <c r="AH673" s="46">
        <f t="shared" si="190"/>
        <v>13</v>
      </c>
      <c r="AI673" s="46" t="str">
        <f t="shared" si="191"/>
        <v>-</v>
      </c>
      <c r="AJ673" s="12"/>
      <c r="AK673" s="41" t="str">
        <f t="shared" si="192"/>
        <v>YES</v>
      </c>
      <c r="AL673" s="38">
        <f t="shared" si="193"/>
        <v>1</v>
      </c>
      <c r="AM673" s="26" t="str">
        <f t="shared" si="194"/>
        <v/>
      </c>
      <c r="AN673" s="89" t="str">
        <f t="shared" si="195"/>
        <v/>
      </c>
      <c r="AO673" s="35">
        <f t="shared" si="196"/>
        <v>0</v>
      </c>
      <c r="AP673" s="26" t="str">
        <f t="shared" si="197"/>
        <v>X</v>
      </c>
      <c r="AQ673" s="28">
        <f t="shared" si="207"/>
        <v>1</v>
      </c>
      <c r="AR673" s="25" t="str">
        <f t="shared" si="198"/>
        <v/>
      </c>
      <c r="AS673" s="25" t="str">
        <f t="shared" si="199"/>
        <v/>
      </c>
      <c r="AT673" s="25" t="str">
        <f t="shared" si="200"/>
        <v/>
      </c>
      <c r="AU673" s="25" t="str">
        <f t="shared" si="201"/>
        <v/>
      </c>
      <c r="AV673" s="25">
        <f t="shared" si="202"/>
        <v>6</v>
      </c>
      <c r="AW673" s="65">
        <f t="shared" si="208"/>
        <v>0</v>
      </c>
      <c r="AX673" s="23"/>
      <c r="AY673" s="24">
        <f t="shared" ca="1" si="203"/>
        <v>-647</v>
      </c>
      <c r="AZ673" s="66">
        <f t="shared" ca="1" si="204"/>
        <v>0</v>
      </c>
      <c r="BA673" s="24" t="str">
        <f t="shared" ca="1" si="205"/>
        <v/>
      </c>
      <c r="BB673" s="87" t="str">
        <f t="shared" si="206"/>
        <v/>
      </c>
    </row>
    <row r="674" spans="1:54" ht="15" x14ac:dyDescent="0.2">
      <c r="A674" s="7">
        <v>673</v>
      </c>
      <c r="B674" s="162" t="s">
        <v>1018</v>
      </c>
      <c r="C674" s="162" t="s">
        <v>1019</v>
      </c>
      <c r="D674" s="162" t="s">
        <v>965</v>
      </c>
      <c r="E674" s="162" t="s">
        <v>159</v>
      </c>
      <c r="F674" s="163">
        <v>45457</v>
      </c>
      <c r="G674" s="162" t="s">
        <v>5347</v>
      </c>
      <c r="H674" s="162" t="s">
        <v>979</v>
      </c>
      <c r="I674" s="162" t="s">
        <v>54</v>
      </c>
      <c r="J674" s="163">
        <v>45475</v>
      </c>
      <c r="K674" s="163" t="s">
        <v>5347</v>
      </c>
      <c r="L674" s="162" t="s">
        <v>332</v>
      </c>
      <c r="M674" s="163">
        <v>45488</v>
      </c>
      <c r="N674" s="164">
        <v>40</v>
      </c>
      <c r="O674" s="164">
        <v>8</v>
      </c>
      <c r="P674" s="162" t="s">
        <v>5347</v>
      </c>
      <c r="Q674" s="165">
        <v>1</v>
      </c>
      <c r="R674" s="165">
        <v>1</v>
      </c>
      <c r="S674" s="165">
        <v>0</v>
      </c>
      <c r="T674" s="165">
        <v>1</v>
      </c>
      <c r="U674" s="166">
        <v>0</v>
      </c>
      <c r="V674" s="166">
        <v>0</v>
      </c>
      <c r="W674" s="162" t="s">
        <v>5347</v>
      </c>
      <c r="X674" s="162" t="s">
        <v>5396</v>
      </c>
      <c r="Y674" s="162" t="s">
        <v>5347</v>
      </c>
      <c r="Z674" s="162" t="s">
        <v>46</v>
      </c>
      <c r="AA674" s="162" t="s">
        <v>100</v>
      </c>
      <c r="AB674" s="162" t="s">
        <v>1020</v>
      </c>
      <c r="AC674" s="162" t="s">
        <v>5347</v>
      </c>
      <c r="AD674" s="164">
        <v>0</v>
      </c>
      <c r="AE674" s="185">
        <v>0</v>
      </c>
      <c r="AG674" t="s">
        <v>814</v>
      </c>
      <c r="AH674" s="46">
        <f t="shared" si="190"/>
        <v>13</v>
      </c>
      <c r="AI674" s="46" t="str">
        <f t="shared" si="191"/>
        <v>-</v>
      </c>
      <c r="AJ674" s="12"/>
      <c r="AK674" s="41" t="str">
        <f t="shared" si="192"/>
        <v/>
      </c>
      <c r="AL674" s="38" t="str">
        <f t="shared" si="193"/>
        <v/>
      </c>
      <c r="AM674" s="26" t="str">
        <f t="shared" si="194"/>
        <v/>
      </c>
      <c r="AN674" s="89" t="str">
        <f t="shared" si="195"/>
        <v/>
      </c>
      <c r="AO674" s="35">
        <f t="shared" si="196"/>
        <v>0</v>
      </c>
      <c r="AP674" s="26" t="str">
        <f t="shared" si="197"/>
        <v/>
      </c>
      <c r="AQ674" s="28">
        <f t="shared" si="207"/>
        <v>0</v>
      </c>
      <c r="AR674" s="25" t="str">
        <f t="shared" si="198"/>
        <v/>
      </c>
      <c r="AS674" s="25" t="str">
        <f t="shared" si="199"/>
        <v/>
      </c>
      <c r="AT674" s="25" t="str">
        <f t="shared" si="200"/>
        <v/>
      </c>
      <c r="AU674" s="25" t="str">
        <f t="shared" si="201"/>
        <v/>
      </c>
      <c r="AV674" s="25">
        <f t="shared" si="202"/>
        <v>6</v>
      </c>
      <c r="AW674" s="65">
        <f t="shared" si="208"/>
        <v>1</v>
      </c>
      <c r="AX674" s="23"/>
      <c r="AY674" s="24">
        <f t="shared" ca="1" si="203"/>
        <v>-647</v>
      </c>
      <c r="AZ674" s="66">
        <f t="shared" ca="1" si="204"/>
        <v>0</v>
      </c>
      <c r="BA674" s="24" t="str">
        <f t="shared" ca="1" si="205"/>
        <v/>
      </c>
      <c r="BB674" s="87" t="str">
        <f t="shared" si="206"/>
        <v/>
      </c>
    </row>
    <row r="675" spans="1:54" ht="15" x14ac:dyDescent="0.2">
      <c r="A675" s="7">
        <v>674</v>
      </c>
      <c r="B675" s="162" t="s">
        <v>1018</v>
      </c>
      <c r="C675" s="162" t="s">
        <v>1019</v>
      </c>
      <c r="D675" s="162" t="s">
        <v>965</v>
      </c>
      <c r="E675" s="162" t="s">
        <v>159</v>
      </c>
      <c r="F675" s="163">
        <v>45457</v>
      </c>
      <c r="G675" s="162" t="s">
        <v>5347</v>
      </c>
      <c r="H675" s="162" t="s">
        <v>977</v>
      </c>
      <c r="I675" s="162" t="s">
        <v>79</v>
      </c>
      <c r="J675" s="163">
        <v>45475</v>
      </c>
      <c r="K675" s="163">
        <v>45477</v>
      </c>
      <c r="L675" s="162" t="s">
        <v>5347</v>
      </c>
      <c r="M675" s="163">
        <v>45488</v>
      </c>
      <c r="N675" s="164">
        <v>40</v>
      </c>
      <c r="O675" s="164">
        <v>8</v>
      </c>
      <c r="P675" s="162" t="s">
        <v>16</v>
      </c>
      <c r="Q675" s="165">
        <v>1</v>
      </c>
      <c r="R675" s="165">
        <v>1</v>
      </c>
      <c r="S675" s="165">
        <v>1</v>
      </c>
      <c r="T675" s="165">
        <v>0</v>
      </c>
      <c r="U675" s="166">
        <v>1</v>
      </c>
      <c r="V675" s="166">
        <v>0</v>
      </c>
      <c r="W675" s="162" t="s">
        <v>19</v>
      </c>
      <c r="X675" s="162" t="s">
        <v>5348</v>
      </c>
      <c r="Y675" s="162" t="s">
        <v>5347</v>
      </c>
      <c r="Z675" s="162" t="s">
        <v>39</v>
      </c>
      <c r="AA675" s="162" t="s">
        <v>100</v>
      </c>
      <c r="AB675" s="162" t="s">
        <v>1020</v>
      </c>
      <c r="AC675" s="162" t="s">
        <v>5347</v>
      </c>
      <c r="AD675" s="164">
        <v>0</v>
      </c>
      <c r="AE675" s="185">
        <v>0</v>
      </c>
      <c r="AG675" t="s">
        <v>814</v>
      </c>
      <c r="AH675" s="46">
        <f t="shared" si="190"/>
        <v>13</v>
      </c>
      <c r="AI675" s="46" t="str">
        <f t="shared" si="191"/>
        <v>-</v>
      </c>
      <c r="AJ675" s="12"/>
      <c r="AK675" s="41" t="str">
        <f t="shared" si="192"/>
        <v>YES</v>
      </c>
      <c r="AL675" s="38">
        <f t="shared" si="193"/>
        <v>1</v>
      </c>
      <c r="AM675" s="26" t="str">
        <f t="shared" si="194"/>
        <v/>
      </c>
      <c r="AN675" s="89" t="str">
        <f t="shared" si="195"/>
        <v/>
      </c>
      <c r="AO675" s="35">
        <f t="shared" si="196"/>
        <v>0</v>
      </c>
      <c r="AP675" s="26" t="str">
        <f t="shared" si="197"/>
        <v>X</v>
      </c>
      <c r="AQ675" s="28">
        <f t="shared" si="207"/>
        <v>1</v>
      </c>
      <c r="AR675" s="25" t="str">
        <f t="shared" si="198"/>
        <v/>
      </c>
      <c r="AS675" s="25" t="str">
        <f t="shared" si="199"/>
        <v/>
      </c>
      <c r="AT675" s="25" t="str">
        <f t="shared" si="200"/>
        <v/>
      </c>
      <c r="AU675" s="25" t="str">
        <f t="shared" si="201"/>
        <v/>
      </c>
      <c r="AV675" s="25">
        <f t="shared" si="202"/>
        <v>6</v>
      </c>
      <c r="AW675" s="65">
        <f t="shared" si="208"/>
        <v>0</v>
      </c>
      <c r="AX675" s="23"/>
      <c r="AY675" s="24">
        <f t="shared" ca="1" si="203"/>
        <v>-647</v>
      </c>
      <c r="AZ675" s="66">
        <f t="shared" ca="1" si="204"/>
        <v>0</v>
      </c>
      <c r="BA675" s="24" t="str">
        <f t="shared" ca="1" si="205"/>
        <v/>
      </c>
      <c r="BB675" s="87" t="str">
        <f t="shared" si="206"/>
        <v/>
      </c>
    </row>
    <row r="676" spans="1:54" ht="15" x14ac:dyDescent="0.2">
      <c r="A676" s="7">
        <v>675</v>
      </c>
      <c r="B676" s="162" t="s">
        <v>1021</v>
      </c>
      <c r="C676" s="162" t="s">
        <v>1022</v>
      </c>
      <c r="D676" s="162" t="s">
        <v>965</v>
      </c>
      <c r="E676" s="162" t="s">
        <v>122</v>
      </c>
      <c r="F676" s="163">
        <v>45457</v>
      </c>
      <c r="G676" s="162" t="s">
        <v>5347</v>
      </c>
      <c r="H676" s="162" t="s">
        <v>977</v>
      </c>
      <c r="I676" s="162" t="s">
        <v>38</v>
      </c>
      <c r="J676" s="163">
        <v>45475</v>
      </c>
      <c r="K676" s="163">
        <v>45477</v>
      </c>
      <c r="L676" s="162" t="s">
        <v>5347</v>
      </c>
      <c r="M676" s="163">
        <v>45488</v>
      </c>
      <c r="N676" s="164">
        <v>40</v>
      </c>
      <c r="O676" s="164">
        <v>8</v>
      </c>
      <c r="P676" s="162" t="s">
        <v>16</v>
      </c>
      <c r="Q676" s="165">
        <v>1</v>
      </c>
      <c r="R676" s="165">
        <v>1</v>
      </c>
      <c r="S676" s="165">
        <v>1</v>
      </c>
      <c r="T676" s="165">
        <v>0</v>
      </c>
      <c r="U676" s="166">
        <v>1</v>
      </c>
      <c r="V676" s="166">
        <v>0</v>
      </c>
      <c r="W676" s="162" t="s">
        <v>19</v>
      </c>
      <c r="X676" s="162" t="s">
        <v>5348</v>
      </c>
      <c r="Y676" s="162" t="s">
        <v>5347</v>
      </c>
      <c r="Z676" s="162" t="s">
        <v>39</v>
      </c>
      <c r="AA676" s="162" t="s">
        <v>100</v>
      </c>
      <c r="AB676" s="162" t="s">
        <v>1023</v>
      </c>
      <c r="AC676" s="162" t="s">
        <v>5347</v>
      </c>
      <c r="AD676" s="164">
        <v>0</v>
      </c>
      <c r="AE676" s="185">
        <v>0</v>
      </c>
      <c r="AG676" t="s">
        <v>814</v>
      </c>
      <c r="AH676" s="46">
        <f t="shared" si="190"/>
        <v>13</v>
      </c>
      <c r="AI676" s="46" t="str">
        <f t="shared" si="191"/>
        <v>-</v>
      </c>
      <c r="AJ676" s="12"/>
      <c r="AK676" s="41" t="str">
        <f t="shared" si="192"/>
        <v>YES</v>
      </c>
      <c r="AL676" s="38">
        <f t="shared" si="193"/>
        <v>1</v>
      </c>
      <c r="AM676" s="26" t="str">
        <f t="shared" si="194"/>
        <v/>
      </c>
      <c r="AN676" s="89" t="str">
        <f t="shared" si="195"/>
        <v/>
      </c>
      <c r="AO676" s="35">
        <f t="shared" si="196"/>
        <v>0</v>
      </c>
      <c r="AP676" s="26" t="str">
        <f t="shared" si="197"/>
        <v>X</v>
      </c>
      <c r="AQ676" s="28">
        <f t="shared" si="207"/>
        <v>1</v>
      </c>
      <c r="AR676" s="25" t="str">
        <f t="shared" si="198"/>
        <v/>
      </c>
      <c r="AS676" s="25" t="str">
        <f t="shared" si="199"/>
        <v/>
      </c>
      <c r="AT676" s="25" t="str">
        <f t="shared" si="200"/>
        <v/>
      </c>
      <c r="AU676" s="25" t="str">
        <f t="shared" si="201"/>
        <v/>
      </c>
      <c r="AV676" s="25">
        <f t="shared" si="202"/>
        <v>6</v>
      </c>
      <c r="AW676" s="65">
        <f t="shared" si="208"/>
        <v>0</v>
      </c>
      <c r="AX676" s="23"/>
      <c r="AY676" s="24">
        <f t="shared" ca="1" si="203"/>
        <v>-647</v>
      </c>
      <c r="AZ676" s="66">
        <f t="shared" ca="1" si="204"/>
        <v>0</v>
      </c>
      <c r="BA676" s="24" t="str">
        <f t="shared" ca="1" si="205"/>
        <v/>
      </c>
      <c r="BB676" s="87" t="str">
        <f t="shared" si="206"/>
        <v/>
      </c>
    </row>
    <row r="677" spans="1:54" ht="15" x14ac:dyDescent="0.2">
      <c r="A677" s="7">
        <v>676</v>
      </c>
      <c r="B677" s="162" t="s">
        <v>1021</v>
      </c>
      <c r="C677" s="162" t="s">
        <v>1022</v>
      </c>
      <c r="D677" s="162" t="s">
        <v>965</v>
      </c>
      <c r="E677" s="162" t="s">
        <v>122</v>
      </c>
      <c r="F677" s="163">
        <v>45457</v>
      </c>
      <c r="G677" s="162" t="s">
        <v>5347</v>
      </c>
      <c r="H677" s="162" t="s">
        <v>979</v>
      </c>
      <c r="I677" s="162" t="s">
        <v>41</v>
      </c>
      <c r="J677" s="163">
        <v>45475</v>
      </c>
      <c r="K677" s="163" t="s">
        <v>5347</v>
      </c>
      <c r="L677" s="162" t="s">
        <v>332</v>
      </c>
      <c r="M677" s="163">
        <v>45488</v>
      </c>
      <c r="N677" s="164">
        <v>40</v>
      </c>
      <c r="O677" s="164">
        <v>8</v>
      </c>
      <c r="P677" s="162" t="s">
        <v>5347</v>
      </c>
      <c r="Q677" s="165">
        <v>1</v>
      </c>
      <c r="R677" s="165">
        <v>1</v>
      </c>
      <c r="S677" s="165">
        <v>0</v>
      </c>
      <c r="T677" s="165">
        <v>1</v>
      </c>
      <c r="U677" s="166">
        <v>0</v>
      </c>
      <c r="V677" s="166">
        <v>0</v>
      </c>
      <c r="W677" s="162" t="s">
        <v>5347</v>
      </c>
      <c r="X677" s="162" t="s">
        <v>5397</v>
      </c>
      <c r="Y677" s="162" t="s">
        <v>5347</v>
      </c>
      <c r="Z677" s="162" t="s">
        <v>46</v>
      </c>
      <c r="AA677" s="162" t="s">
        <v>100</v>
      </c>
      <c r="AB677" s="162" t="s">
        <v>1023</v>
      </c>
      <c r="AC677" s="162" t="s">
        <v>5347</v>
      </c>
      <c r="AD677" s="164">
        <v>0</v>
      </c>
      <c r="AE677" s="185">
        <v>0</v>
      </c>
      <c r="AG677" t="s">
        <v>814</v>
      </c>
      <c r="AH677" s="46">
        <f t="shared" si="190"/>
        <v>13</v>
      </c>
      <c r="AI677" s="46" t="str">
        <f t="shared" si="191"/>
        <v>-</v>
      </c>
      <c r="AJ677" s="12"/>
      <c r="AK677" s="41" t="str">
        <f t="shared" si="192"/>
        <v/>
      </c>
      <c r="AL677" s="38" t="str">
        <f t="shared" si="193"/>
        <v/>
      </c>
      <c r="AM677" s="26" t="str">
        <f t="shared" si="194"/>
        <v/>
      </c>
      <c r="AN677" s="89" t="str">
        <f t="shared" si="195"/>
        <v/>
      </c>
      <c r="AO677" s="35">
        <f t="shared" si="196"/>
        <v>0</v>
      </c>
      <c r="AP677" s="26" t="str">
        <f t="shared" si="197"/>
        <v/>
      </c>
      <c r="AQ677" s="28">
        <f t="shared" si="207"/>
        <v>0</v>
      </c>
      <c r="AR677" s="25" t="str">
        <f t="shared" si="198"/>
        <v/>
      </c>
      <c r="AS677" s="25" t="str">
        <f t="shared" si="199"/>
        <v/>
      </c>
      <c r="AT677" s="25" t="str">
        <f t="shared" si="200"/>
        <v/>
      </c>
      <c r="AU677" s="25" t="str">
        <f t="shared" si="201"/>
        <v/>
      </c>
      <c r="AV677" s="25">
        <f t="shared" si="202"/>
        <v>6</v>
      </c>
      <c r="AW677" s="65">
        <f t="shared" si="208"/>
        <v>1</v>
      </c>
      <c r="AX677" s="23"/>
      <c r="AY677" s="24">
        <f t="shared" ca="1" si="203"/>
        <v>-647</v>
      </c>
      <c r="AZ677" s="66">
        <f t="shared" ca="1" si="204"/>
        <v>0</v>
      </c>
      <c r="BA677" s="24" t="str">
        <f t="shared" ca="1" si="205"/>
        <v/>
      </c>
      <c r="BB677" s="87" t="str">
        <f t="shared" si="206"/>
        <v/>
      </c>
    </row>
    <row r="678" spans="1:54" ht="15" x14ac:dyDescent="0.2">
      <c r="A678" s="7">
        <v>677</v>
      </c>
      <c r="B678" s="162" t="s">
        <v>1024</v>
      </c>
      <c r="C678" s="162" t="s">
        <v>1025</v>
      </c>
      <c r="D678" s="162" t="s">
        <v>965</v>
      </c>
      <c r="E678" s="162" t="s">
        <v>118</v>
      </c>
      <c r="F678" s="163">
        <v>45457</v>
      </c>
      <c r="G678" s="162" t="s">
        <v>5347</v>
      </c>
      <c r="H678" s="162" t="s">
        <v>977</v>
      </c>
      <c r="I678" s="162" t="s">
        <v>57</v>
      </c>
      <c r="J678" s="163">
        <v>45475</v>
      </c>
      <c r="K678" s="163">
        <v>45477</v>
      </c>
      <c r="L678" s="162" t="s">
        <v>5347</v>
      </c>
      <c r="M678" s="163">
        <v>45488</v>
      </c>
      <c r="N678" s="164">
        <v>40</v>
      </c>
      <c r="O678" s="164">
        <v>8</v>
      </c>
      <c r="P678" s="162" t="s">
        <v>16</v>
      </c>
      <c r="Q678" s="165">
        <v>1</v>
      </c>
      <c r="R678" s="165">
        <v>1</v>
      </c>
      <c r="S678" s="165">
        <v>1</v>
      </c>
      <c r="T678" s="165">
        <v>0</v>
      </c>
      <c r="U678" s="166">
        <v>1</v>
      </c>
      <c r="V678" s="166">
        <v>0</v>
      </c>
      <c r="W678" s="162" t="s">
        <v>19</v>
      </c>
      <c r="X678" s="162" t="s">
        <v>5348</v>
      </c>
      <c r="Y678" s="162" t="s">
        <v>5347</v>
      </c>
      <c r="Z678" s="162" t="s">
        <v>39</v>
      </c>
      <c r="AA678" s="162" t="s">
        <v>100</v>
      </c>
      <c r="AB678" s="162" t="s">
        <v>1026</v>
      </c>
      <c r="AC678" s="162" t="s">
        <v>5347</v>
      </c>
      <c r="AD678" s="164">
        <v>0</v>
      </c>
      <c r="AE678" s="185">
        <v>0</v>
      </c>
      <c r="AG678" t="s">
        <v>814</v>
      </c>
      <c r="AH678" s="46">
        <f t="shared" si="190"/>
        <v>13</v>
      </c>
      <c r="AI678" s="46" t="str">
        <f t="shared" si="191"/>
        <v>-</v>
      </c>
      <c r="AJ678" s="12"/>
      <c r="AK678" s="41" t="str">
        <f t="shared" si="192"/>
        <v>YES</v>
      </c>
      <c r="AL678" s="38">
        <f t="shared" si="193"/>
        <v>1</v>
      </c>
      <c r="AM678" s="26" t="str">
        <f t="shared" si="194"/>
        <v/>
      </c>
      <c r="AN678" s="89" t="str">
        <f t="shared" si="195"/>
        <v/>
      </c>
      <c r="AO678" s="35">
        <f t="shared" si="196"/>
        <v>0</v>
      </c>
      <c r="AP678" s="26" t="str">
        <f t="shared" si="197"/>
        <v>X</v>
      </c>
      <c r="AQ678" s="28">
        <f t="shared" si="207"/>
        <v>1</v>
      </c>
      <c r="AR678" s="25" t="str">
        <f t="shared" si="198"/>
        <v/>
      </c>
      <c r="AS678" s="25" t="str">
        <f t="shared" si="199"/>
        <v/>
      </c>
      <c r="AT678" s="25" t="str">
        <f t="shared" si="200"/>
        <v/>
      </c>
      <c r="AU678" s="25" t="str">
        <f t="shared" si="201"/>
        <v/>
      </c>
      <c r="AV678" s="25">
        <f t="shared" si="202"/>
        <v>6</v>
      </c>
      <c r="AW678" s="65">
        <f t="shared" si="208"/>
        <v>0</v>
      </c>
      <c r="AX678" s="23"/>
      <c r="AY678" s="24">
        <f t="shared" ca="1" si="203"/>
        <v>-647</v>
      </c>
      <c r="AZ678" s="66">
        <f t="shared" ca="1" si="204"/>
        <v>0</v>
      </c>
      <c r="BA678" s="24" t="str">
        <f t="shared" ca="1" si="205"/>
        <v/>
      </c>
      <c r="BB678" s="87" t="str">
        <f t="shared" si="206"/>
        <v/>
      </c>
    </row>
    <row r="679" spans="1:54" ht="15" x14ac:dyDescent="0.2">
      <c r="A679" s="7">
        <v>678</v>
      </c>
      <c r="B679" s="162" t="s">
        <v>1024</v>
      </c>
      <c r="C679" s="162" t="s">
        <v>1025</v>
      </c>
      <c r="D679" s="162" t="s">
        <v>965</v>
      </c>
      <c r="E679" s="162" t="s">
        <v>118</v>
      </c>
      <c r="F679" s="163">
        <v>45457</v>
      </c>
      <c r="G679" s="162" t="s">
        <v>5347</v>
      </c>
      <c r="H679" s="162" t="s">
        <v>979</v>
      </c>
      <c r="I679" s="162" t="s">
        <v>173</v>
      </c>
      <c r="J679" s="163">
        <v>45475</v>
      </c>
      <c r="K679" s="163" t="s">
        <v>5347</v>
      </c>
      <c r="L679" s="162" t="s">
        <v>332</v>
      </c>
      <c r="M679" s="163">
        <v>45488</v>
      </c>
      <c r="N679" s="164">
        <v>40</v>
      </c>
      <c r="O679" s="164">
        <v>8</v>
      </c>
      <c r="P679" s="162" t="s">
        <v>5347</v>
      </c>
      <c r="Q679" s="165">
        <v>1</v>
      </c>
      <c r="R679" s="165">
        <v>1</v>
      </c>
      <c r="S679" s="165">
        <v>0</v>
      </c>
      <c r="T679" s="165">
        <v>1</v>
      </c>
      <c r="U679" s="166">
        <v>0</v>
      </c>
      <c r="V679" s="166">
        <v>0</v>
      </c>
      <c r="W679" s="162" t="s">
        <v>5347</v>
      </c>
      <c r="X679" s="162" t="s">
        <v>5398</v>
      </c>
      <c r="Y679" s="162" t="s">
        <v>5347</v>
      </c>
      <c r="Z679" s="162" t="s">
        <v>46</v>
      </c>
      <c r="AA679" s="162" t="s">
        <v>100</v>
      </c>
      <c r="AB679" s="162" t="s">
        <v>1026</v>
      </c>
      <c r="AC679" s="162" t="s">
        <v>5347</v>
      </c>
      <c r="AD679" s="164">
        <v>0</v>
      </c>
      <c r="AE679" s="185">
        <v>0</v>
      </c>
      <c r="AG679" t="s">
        <v>814</v>
      </c>
      <c r="AH679" s="46">
        <f t="shared" si="190"/>
        <v>13</v>
      </c>
      <c r="AI679" s="46" t="str">
        <f t="shared" si="191"/>
        <v>-</v>
      </c>
      <c r="AJ679" s="12"/>
      <c r="AK679" s="41" t="str">
        <f t="shared" si="192"/>
        <v/>
      </c>
      <c r="AL679" s="38" t="str">
        <f t="shared" si="193"/>
        <v/>
      </c>
      <c r="AM679" s="26" t="str">
        <f t="shared" si="194"/>
        <v/>
      </c>
      <c r="AN679" s="89" t="str">
        <f t="shared" si="195"/>
        <v/>
      </c>
      <c r="AO679" s="35">
        <f t="shared" si="196"/>
        <v>0</v>
      </c>
      <c r="AP679" s="26" t="str">
        <f t="shared" si="197"/>
        <v/>
      </c>
      <c r="AQ679" s="28">
        <f t="shared" si="207"/>
        <v>0</v>
      </c>
      <c r="AR679" s="25" t="str">
        <f t="shared" si="198"/>
        <v/>
      </c>
      <c r="AS679" s="25" t="str">
        <f t="shared" si="199"/>
        <v/>
      </c>
      <c r="AT679" s="25" t="str">
        <f t="shared" si="200"/>
        <v/>
      </c>
      <c r="AU679" s="25" t="str">
        <f t="shared" si="201"/>
        <v/>
      </c>
      <c r="AV679" s="25">
        <f t="shared" si="202"/>
        <v>6</v>
      </c>
      <c r="AW679" s="65">
        <f t="shared" si="208"/>
        <v>1</v>
      </c>
      <c r="AX679" s="23"/>
      <c r="AY679" s="24">
        <f t="shared" ca="1" si="203"/>
        <v>-647</v>
      </c>
      <c r="AZ679" s="66">
        <f t="shared" ca="1" si="204"/>
        <v>0</v>
      </c>
      <c r="BA679" s="24" t="str">
        <f t="shared" ca="1" si="205"/>
        <v/>
      </c>
      <c r="BB679" s="87" t="str">
        <f t="shared" si="206"/>
        <v/>
      </c>
    </row>
    <row r="680" spans="1:54" ht="15" x14ac:dyDescent="0.2">
      <c r="A680" s="7">
        <v>679</v>
      </c>
      <c r="B680" s="162" t="s">
        <v>1027</v>
      </c>
      <c r="C680" s="162" t="s">
        <v>1028</v>
      </c>
      <c r="D680" s="162" t="s">
        <v>965</v>
      </c>
      <c r="E680" s="162" t="s">
        <v>115</v>
      </c>
      <c r="F680" s="163">
        <v>45457</v>
      </c>
      <c r="G680" s="162" t="s">
        <v>5347</v>
      </c>
      <c r="H680" s="162" t="s">
        <v>979</v>
      </c>
      <c r="I680" s="162" t="s">
        <v>159</v>
      </c>
      <c r="J680" s="163">
        <v>45475</v>
      </c>
      <c r="K680" s="163" t="s">
        <v>5347</v>
      </c>
      <c r="L680" s="162" t="s">
        <v>332</v>
      </c>
      <c r="M680" s="163">
        <v>45488</v>
      </c>
      <c r="N680" s="164">
        <v>40</v>
      </c>
      <c r="O680" s="164">
        <v>8</v>
      </c>
      <c r="P680" s="162" t="s">
        <v>5347</v>
      </c>
      <c r="Q680" s="165">
        <v>1</v>
      </c>
      <c r="R680" s="165">
        <v>1</v>
      </c>
      <c r="S680" s="165">
        <v>0</v>
      </c>
      <c r="T680" s="165">
        <v>1</v>
      </c>
      <c r="U680" s="166">
        <v>0</v>
      </c>
      <c r="V680" s="166">
        <v>0</v>
      </c>
      <c r="W680" s="162" t="s">
        <v>5347</v>
      </c>
      <c r="X680" s="162" t="s">
        <v>5399</v>
      </c>
      <c r="Y680" s="162" t="s">
        <v>5347</v>
      </c>
      <c r="Z680" s="162" t="s">
        <v>46</v>
      </c>
      <c r="AA680" s="162" t="s">
        <v>100</v>
      </c>
      <c r="AB680" s="162" t="s">
        <v>1029</v>
      </c>
      <c r="AC680" s="162" t="s">
        <v>5347</v>
      </c>
      <c r="AD680" s="164">
        <v>0</v>
      </c>
      <c r="AE680" s="185">
        <v>0</v>
      </c>
      <c r="AG680" t="s">
        <v>814</v>
      </c>
      <c r="AH680" s="46">
        <f t="shared" si="190"/>
        <v>13</v>
      </c>
      <c r="AI680" s="46" t="str">
        <f t="shared" si="191"/>
        <v>-</v>
      </c>
      <c r="AJ680" s="12"/>
      <c r="AK680" s="41" t="str">
        <f t="shared" si="192"/>
        <v/>
      </c>
      <c r="AL680" s="38" t="str">
        <f t="shared" si="193"/>
        <v/>
      </c>
      <c r="AM680" s="26" t="str">
        <f t="shared" si="194"/>
        <v/>
      </c>
      <c r="AN680" s="89" t="str">
        <f t="shared" si="195"/>
        <v/>
      </c>
      <c r="AO680" s="35">
        <f t="shared" si="196"/>
        <v>0</v>
      </c>
      <c r="AP680" s="26" t="str">
        <f t="shared" si="197"/>
        <v/>
      </c>
      <c r="AQ680" s="28">
        <f t="shared" si="207"/>
        <v>0</v>
      </c>
      <c r="AR680" s="25" t="str">
        <f t="shared" si="198"/>
        <v/>
      </c>
      <c r="AS680" s="25" t="str">
        <f t="shared" si="199"/>
        <v/>
      </c>
      <c r="AT680" s="25" t="str">
        <f t="shared" si="200"/>
        <v/>
      </c>
      <c r="AU680" s="25" t="str">
        <f t="shared" si="201"/>
        <v/>
      </c>
      <c r="AV680" s="25">
        <f t="shared" si="202"/>
        <v>6</v>
      </c>
      <c r="AW680" s="65">
        <f t="shared" si="208"/>
        <v>1</v>
      </c>
      <c r="AX680" s="23"/>
      <c r="AY680" s="24">
        <f t="shared" ca="1" si="203"/>
        <v>-647</v>
      </c>
      <c r="AZ680" s="66">
        <f t="shared" ca="1" si="204"/>
        <v>0</v>
      </c>
      <c r="BA680" s="24" t="str">
        <f t="shared" ca="1" si="205"/>
        <v/>
      </c>
      <c r="BB680" s="87" t="str">
        <f t="shared" si="206"/>
        <v/>
      </c>
    </row>
    <row r="681" spans="1:54" ht="15" x14ac:dyDescent="0.2">
      <c r="A681" s="7">
        <v>680</v>
      </c>
      <c r="B681" s="162" t="s">
        <v>1027</v>
      </c>
      <c r="C681" s="162" t="s">
        <v>1028</v>
      </c>
      <c r="D681" s="162" t="s">
        <v>965</v>
      </c>
      <c r="E681" s="162" t="s">
        <v>115</v>
      </c>
      <c r="F681" s="163">
        <v>45457</v>
      </c>
      <c r="G681" s="162" t="s">
        <v>5347</v>
      </c>
      <c r="H681" s="162" t="s">
        <v>977</v>
      </c>
      <c r="I681" s="162" t="s">
        <v>54</v>
      </c>
      <c r="J681" s="163">
        <v>45475</v>
      </c>
      <c r="K681" s="163">
        <v>45477</v>
      </c>
      <c r="L681" s="162" t="s">
        <v>5347</v>
      </c>
      <c r="M681" s="163">
        <v>45488</v>
      </c>
      <c r="N681" s="164">
        <v>40</v>
      </c>
      <c r="O681" s="164">
        <v>8</v>
      </c>
      <c r="P681" s="162" t="s">
        <v>16</v>
      </c>
      <c r="Q681" s="165">
        <v>1</v>
      </c>
      <c r="R681" s="165">
        <v>1</v>
      </c>
      <c r="S681" s="165">
        <v>1</v>
      </c>
      <c r="T681" s="165">
        <v>0</v>
      </c>
      <c r="U681" s="166">
        <v>1</v>
      </c>
      <c r="V681" s="166">
        <v>0</v>
      </c>
      <c r="W681" s="162" t="s">
        <v>19</v>
      </c>
      <c r="X681" s="162" t="s">
        <v>5348</v>
      </c>
      <c r="Y681" s="162" t="s">
        <v>5347</v>
      </c>
      <c r="Z681" s="162" t="s">
        <v>39</v>
      </c>
      <c r="AA681" s="162" t="s">
        <v>100</v>
      </c>
      <c r="AB681" s="162" t="s">
        <v>1029</v>
      </c>
      <c r="AC681" s="162" t="s">
        <v>5347</v>
      </c>
      <c r="AD681" s="164">
        <v>0</v>
      </c>
      <c r="AE681" s="185">
        <v>0</v>
      </c>
      <c r="AG681" t="s">
        <v>814</v>
      </c>
      <c r="AH681" s="46">
        <f t="shared" si="190"/>
        <v>13</v>
      </c>
      <c r="AI681" s="46" t="str">
        <f t="shared" si="191"/>
        <v>-</v>
      </c>
      <c r="AJ681" s="12"/>
      <c r="AK681" s="41" t="str">
        <f t="shared" si="192"/>
        <v>YES</v>
      </c>
      <c r="AL681" s="38">
        <f t="shared" si="193"/>
        <v>1</v>
      </c>
      <c r="AM681" s="26" t="str">
        <f t="shared" si="194"/>
        <v/>
      </c>
      <c r="AN681" s="89" t="str">
        <f t="shared" si="195"/>
        <v/>
      </c>
      <c r="AO681" s="35">
        <f t="shared" si="196"/>
        <v>0</v>
      </c>
      <c r="AP681" s="26" t="str">
        <f t="shared" si="197"/>
        <v>X</v>
      </c>
      <c r="AQ681" s="28">
        <f t="shared" si="207"/>
        <v>1</v>
      </c>
      <c r="AR681" s="25" t="str">
        <f t="shared" si="198"/>
        <v/>
      </c>
      <c r="AS681" s="25" t="str">
        <f t="shared" si="199"/>
        <v/>
      </c>
      <c r="AT681" s="25" t="str">
        <f t="shared" si="200"/>
        <v/>
      </c>
      <c r="AU681" s="25" t="str">
        <f t="shared" si="201"/>
        <v/>
      </c>
      <c r="AV681" s="25">
        <f t="shared" si="202"/>
        <v>6</v>
      </c>
      <c r="AW681" s="65">
        <f t="shared" si="208"/>
        <v>0</v>
      </c>
      <c r="AX681" s="23"/>
      <c r="AY681" s="24">
        <f t="shared" ca="1" si="203"/>
        <v>-647</v>
      </c>
      <c r="AZ681" s="66">
        <f t="shared" ca="1" si="204"/>
        <v>0</v>
      </c>
      <c r="BA681" s="24" t="str">
        <f t="shared" ca="1" si="205"/>
        <v/>
      </c>
      <c r="BB681" s="87" t="str">
        <f t="shared" si="206"/>
        <v/>
      </c>
    </row>
    <row r="682" spans="1:54" ht="15" x14ac:dyDescent="0.2">
      <c r="A682" s="7">
        <v>681</v>
      </c>
      <c r="B682" s="162" t="s">
        <v>1030</v>
      </c>
      <c r="C682" s="162" t="s">
        <v>1031</v>
      </c>
      <c r="D682" s="162" t="s">
        <v>965</v>
      </c>
      <c r="E682" s="162" t="s">
        <v>106</v>
      </c>
      <c r="F682" s="163">
        <v>45457</v>
      </c>
      <c r="G682" s="162" t="s">
        <v>5347</v>
      </c>
      <c r="H682" s="162" t="s">
        <v>979</v>
      </c>
      <c r="I682" s="162" t="s">
        <v>122</v>
      </c>
      <c r="J682" s="163">
        <v>45475</v>
      </c>
      <c r="K682" s="163" t="s">
        <v>5347</v>
      </c>
      <c r="L682" s="162" t="s">
        <v>332</v>
      </c>
      <c r="M682" s="163">
        <v>45488</v>
      </c>
      <c r="N682" s="164">
        <v>40</v>
      </c>
      <c r="O682" s="164">
        <v>8</v>
      </c>
      <c r="P682" s="162" t="s">
        <v>5347</v>
      </c>
      <c r="Q682" s="165">
        <v>4</v>
      </c>
      <c r="R682" s="165">
        <v>4</v>
      </c>
      <c r="S682" s="165">
        <v>0</v>
      </c>
      <c r="T682" s="165">
        <v>4</v>
      </c>
      <c r="U682" s="166">
        <v>0</v>
      </c>
      <c r="V682" s="166">
        <v>0</v>
      </c>
      <c r="W682" s="162" t="s">
        <v>5347</v>
      </c>
      <c r="X682" s="162" t="s">
        <v>5400</v>
      </c>
      <c r="Y682" s="162" t="s">
        <v>5347</v>
      </c>
      <c r="Z682" s="162" t="s">
        <v>46</v>
      </c>
      <c r="AA682" s="162" t="s">
        <v>100</v>
      </c>
      <c r="AB682" s="162" t="s">
        <v>1032</v>
      </c>
      <c r="AC682" s="162" t="s">
        <v>5347</v>
      </c>
      <c r="AD682" s="164">
        <v>0</v>
      </c>
      <c r="AE682" s="185">
        <v>0</v>
      </c>
      <c r="AG682" t="s">
        <v>814</v>
      </c>
      <c r="AH682" s="46">
        <f t="shared" si="190"/>
        <v>13</v>
      </c>
      <c r="AI682" s="46" t="str">
        <f t="shared" si="191"/>
        <v>-</v>
      </c>
      <c r="AJ682" s="12"/>
      <c r="AK682" s="41" t="str">
        <f t="shared" si="192"/>
        <v/>
      </c>
      <c r="AL682" s="38" t="str">
        <f t="shared" si="193"/>
        <v/>
      </c>
      <c r="AM682" s="26" t="str">
        <f t="shared" si="194"/>
        <v/>
      </c>
      <c r="AN682" s="89" t="str">
        <f t="shared" si="195"/>
        <v/>
      </c>
      <c r="AO682" s="35">
        <f t="shared" si="196"/>
        <v>0</v>
      </c>
      <c r="AP682" s="26" t="str">
        <f t="shared" si="197"/>
        <v/>
      </c>
      <c r="AQ682" s="28">
        <f t="shared" si="207"/>
        <v>0</v>
      </c>
      <c r="AR682" s="25" t="str">
        <f t="shared" si="198"/>
        <v/>
      </c>
      <c r="AS682" s="25" t="str">
        <f t="shared" si="199"/>
        <v/>
      </c>
      <c r="AT682" s="25" t="str">
        <f t="shared" si="200"/>
        <v/>
      </c>
      <c r="AU682" s="25" t="str">
        <f t="shared" si="201"/>
        <v/>
      </c>
      <c r="AV682" s="25">
        <f t="shared" si="202"/>
        <v>6</v>
      </c>
      <c r="AW682" s="65">
        <f t="shared" si="208"/>
        <v>1</v>
      </c>
      <c r="AX682" s="23"/>
      <c r="AY682" s="24">
        <f t="shared" ca="1" si="203"/>
        <v>-647</v>
      </c>
      <c r="AZ682" s="66">
        <f t="shared" ca="1" si="204"/>
        <v>0</v>
      </c>
      <c r="BA682" s="24" t="str">
        <f t="shared" ca="1" si="205"/>
        <v/>
      </c>
      <c r="BB682" s="87" t="str">
        <f t="shared" si="206"/>
        <v/>
      </c>
    </row>
    <row r="683" spans="1:54" ht="15" x14ac:dyDescent="0.2">
      <c r="A683" s="7">
        <v>682</v>
      </c>
      <c r="B683" s="162" t="s">
        <v>1030</v>
      </c>
      <c r="C683" s="162" t="s">
        <v>1031</v>
      </c>
      <c r="D683" s="162" t="s">
        <v>965</v>
      </c>
      <c r="E683" s="162" t="s">
        <v>106</v>
      </c>
      <c r="F683" s="163">
        <v>45457</v>
      </c>
      <c r="G683" s="162" t="s">
        <v>5347</v>
      </c>
      <c r="H683" s="162" t="s">
        <v>977</v>
      </c>
      <c r="I683" s="162" t="s">
        <v>41</v>
      </c>
      <c r="J683" s="163">
        <v>45475</v>
      </c>
      <c r="K683" s="163">
        <v>45477</v>
      </c>
      <c r="L683" s="162" t="s">
        <v>5347</v>
      </c>
      <c r="M683" s="163">
        <v>45488</v>
      </c>
      <c r="N683" s="164">
        <v>40</v>
      </c>
      <c r="O683" s="164">
        <v>8</v>
      </c>
      <c r="P683" s="162" t="s">
        <v>16</v>
      </c>
      <c r="Q683" s="165">
        <v>4</v>
      </c>
      <c r="R683" s="165">
        <v>4</v>
      </c>
      <c r="S683" s="165">
        <v>4</v>
      </c>
      <c r="T683" s="165">
        <v>0</v>
      </c>
      <c r="U683" s="166">
        <v>4</v>
      </c>
      <c r="V683" s="166">
        <v>0</v>
      </c>
      <c r="W683" s="162" t="s">
        <v>19</v>
      </c>
      <c r="X683" s="162" t="s">
        <v>5348</v>
      </c>
      <c r="Y683" s="162" t="s">
        <v>5347</v>
      </c>
      <c r="Z683" s="162" t="s">
        <v>39</v>
      </c>
      <c r="AA683" s="162" t="s">
        <v>100</v>
      </c>
      <c r="AB683" s="162" t="s">
        <v>1032</v>
      </c>
      <c r="AC683" s="162" t="s">
        <v>5347</v>
      </c>
      <c r="AD683" s="164">
        <v>0</v>
      </c>
      <c r="AE683" s="185">
        <v>0</v>
      </c>
      <c r="AG683" t="s">
        <v>814</v>
      </c>
      <c r="AH683" s="46">
        <f t="shared" si="190"/>
        <v>13</v>
      </c>
      <c r="AI683" s="46" t="str">
        <f t="shared" si="191"/>
        <v>-</v>
      </c>
      <c r="AJ683" s="12"/>
      <c r="AK683" s="41" t="str">
        <f t="shared" si="192"/>
        <v>YES</v>
      </c>
      <c r="AL683" s="38">
        <f t="shared" si="193"/>
        <v>4</v>
      </c>
      <c r="AM683" s="26" t="str">
        <f t="shared" si="194"/>
        <v/>
      </c>
      <c r="AN683" s="89" t="str">
        <f t="shared" si="195"/>
        <v/>
      </c>
      <c r="AO683" s="35">
        <f t="shared" si="196"/>
        <v>0</v>
      </c>
      <c r="AP683" s="26" t="str">
        <f t="shared" si="197"/>
        <v>X</v>
      </c>
      <c r="AQ683" s="28">
        <f t="shared" si="207"/>
        <v>1</v>
      </c>
      <c r="AR683" s="25" t="str">
        <f t="shared" si="198"/>
        <v/>
      </c>
      <c r="AS683" s="25" t="str">
        <f t="shared" si="199"/>
        <v/>
      </c>
      <c r="AT683" s="25" t="str">
        <f t="shared" si="200"/>
        <v/>
      </c>
      <c r="AU683" s="25" t="str">
        <f t="shared" si="201"/>
        <v/>
      </c>
      <c r="AV683" s="25">
        <f t="shared" si="202"/>
        <v>6</v>
      </c>
      <c r="AW683" s="65">
        <f t="shared" si="208"/>
        <v>0</v>
      </c>
      <c r="AX683" s="23"/>
      <c r="AY683" s="24">
        <f t="shared" ca="1" si="203"/>
        <v>-647</v>
      </c>
      <c r="AZ683" s="66">
        <f t="shared" ca="1" si="204"/>
        <v>0</v>
      </c>
      <c r="BA683" s="24" t="str">
        <f t="shared" ca="1" si="205"/>
        <v/>
      </c>
      <c r="BB683" s="87" t="str">
        <f t="shared" si="206"/>
        <v/>
      </c>
    </row>
    <row r="684" spans="1:54" ht="15" x14ac:dyDescent="0.2">
      <c r="A684" s="7">
        <v>683</v>
      </c>
      <c r="B684" s="162" t="s">
        <v>1033</v>
      </c>
      <c r="C684" s="162" t="s">
        <v>1034</v>
      </c>
      <c r="D684" s="162" t="s">
        <v>965</v>
      </c>
      <c r="E684" s="162" t="s">
        <v>107</v>
      </c>
      <c r="F684" s="163">
        <v>45457</v>
      </c>
      <c r="G684" s="162" t="s">
        <v>5347</v>
      </c>
      <c r="H684" s="162" t="s">
        <v>991</v>
      </c>
      <c r="I684" s="162" t="s">
        <v>17</v>
      </c>
      <c r="J684" s="163">
        <v>45475</v>
      </c>
      <c r="K684" s="163">
        <v>45483</v>
      </c>
      <c r="L684" s="162" t="s">
        <v>5347</v>
      </c>
      <c r="M684" s="163">
        <v>45488</v>
      </c>
      <c r="N684" s="164">
        <v>40</v>
      </c>
      <c r="O684" s="164">
        <v>8</v>
      </c>
      <c r="P684" s="162" t="s">
        <v>16</v>
      </c>
      <c r="Q684" s="165">
        <v>2</v>
      </c>
      <c r="R684" s="165">
        <v>2</v>
      </c>
      <c r="S684" s="165">
        <v>2</v>
      </c>
      <c r="T684" s="165">
        <v>0</v>
      </c>
      <c r="U684" s="166">
        <v>2</v>
      </c>
      <c r="V684" s="166">
        <v>0</v>
      </c>
      <c r="W684" s="162" t="s">
        <v>19</v>
      </c>
      <c r="X684" s="162" t="s">
        <v>5348</v>
      </c>
      <c r="Y684" s="162" t="s">
        <v>5347</v>
      </c>
      <c r="Z684" s="162" t="s">
        <v>33</v>
      </c>
      <c r="AA684" s="162" t="s">
        <v>100</v>
      </c>
      <c r="AB684" s="162" t="s">
        <v>1035</v>
      </c>
      <c r="AC684" s="162" t="s">
        <v>5347</v>
      </c>
      <c r="AD684" s="164">
        <v>0</v>
      </c>
      <c r="AE684" s="185">
        <v>0</v>
      </c>
      <c r="AG684" t="s">
        <v>814</v>
      </c>
      <c r="AH684" s="46">
        <f t="shared" si="190"/>
        <v>13</v>
      </c>
      <c r="AI684" s="46" t="str">
        <f t="shared" si="191"/>
        <v>-</v>
      </c>
      <c r="AJ684" s="12"/>
      <c r="AK684" s="41" t="str">
        <f t="shared" si="192"/>
        <v>YES</v>
      </c>
      <c r="AL684" s="38">
        <f t="shared" si="193"/>
        <v>2</v>
      </c>
      <c r="AM684" s="26" t="str">
        <f t="shared" si="194"/>
        <v/>
      </c>
      <c r="AN684" s="89" t="str">
        <f t="shared" si="195"/>
        <v/>
      </c>
      <c r="AO684" s="35">
        <f t="shared" si="196"/>
        <v>0</v>
      </c>
      <c r="AP684" s="26" t="str">
        <f t="shared" si="197"/>
        <v>X</v>
      </c>
      <c r="AQ684" s="28">
        <f t="shared" si="207"/>
        <v>1</v>
      </c>
      <c r="AR684" s="25" t="str">
        <f t="shared" si="198"/>
        <v/>
      </c>
      <c r="AS684" s="25" t="str">
        <f t="shared" si="199"/>
        <v/>
      </c>
      <c r="AT684" s="25" t="str">
        <f t="shared" si="200"/>
        <v/>
      </c>
      <c r="AU684" s="25" t="str">
        <f t="shared" si="201"/>
        <v/>
      </c>
      <c r="AV684" s="25">
        <f t="shared" si="202"/>
        <v>6</v>
      </c>
      <c r="AW684" s="65">
        <f t="shared" si="208"/>
        <v>0</v>
      </c>
      <c r="AX684" s="23"/>
      <c r="AY684" s="24">
        <f t="shared" ca="1" si="203"/>
        <v>-647</v>
      </c>
      <c r="AZ684" s="66">
        <f t="shared" ca="1" si="204"/>
        <v>0</v>
      </c>
      <c r="BA684" s="24" t="str">
        <f t="shared" ca="1" si="205"/>
        <v/>
      </c>
      <c r="BB684" s="87" t="str">
        <f t="shared" si="206"/>
        <v/>
      </c>
    </row>
    <row r="685" spans="1:54" ht="15" x14ac:dyDescent="0.2">
      <c r="A685" s="7">
        <v>684</v>
      </c>
      <c r="B685" s="162" t="s">
        <v>1033</v>
      </c>
      <c r="C685" s="162" t="s">
        <v>1034</v>
      </c>
      <c r="D685" s="162" t="s">
        <v>965</v>
      </c>
      <c r="E685" s="162" t="s">
        <v>107</v>
      </c>
      <c r="F685" s="163">
        <v>45457</v>
      </c>
      <c r="G685" s="162" t="s">
        <v>5347</v>
      </c>
      <c r="H685" s="162" t="s">
        <v>979</v>
      </c>
      <c r="I685" s="162" t="s">
        <v>118</v>
      </c>
      <c r="J685" s="163">
        <v>45475</v>
      </c>
      <c r="K685" s="163" t="s">
        <v>5347</v>
      </c>
      <c r="L685" s="162" t="s">
        <v>332</v>
      </c>
      <c r="M685" s="163">
        <v>45488</v>
      </c>
      <c r="N685" s="164">
        <v>40</v>
      </c>
      <c r="O685" s="164">
        <v>8</v>
      </c>
      <c r="P685" s="162" t="s">
        <v>5347</v>
      </c>
      <c r="Q685" s="165">
        <v>2</v>
      </c>
      <c r="R685" s="165">
        <v>2</v>
      </c>
      <c r="S685" s="165">
        <v>0</v>
      </c>
      <c r="T685" s="165">
        <v>2</v>
      </c>
      <c r="U685" s="166">
        <v>0</v>
      </c>
      <c r="V685" s="166">
        <v>0</v>
      </c>
      <c r="W685" s="162" t="s">
        <v>5347</v>
      </c>
      <c r="X685" s="162" t="s">
        <v>5401</v>
      </c>
      <c r="Y685" s="162" t="s">
        <v>5347</v>
      </c>
      <c r="Z685" s="162" t="s">
        <v>46</v>
      </c>
      <c r="AA685" s="162" t="s">
        <v>100</v>
      </c>
      <c r="AB685" s="162" t="s">
        <v>1035</v>
      </c>
      <c r="AC685" s="162" t="s">
        <v>5347</v>
      </c>
      <c r="AD685" s="164">
        <v>0</v>
      </c>
      <c r="AE685" s="185">
        <v>0</v>
      </c>
      <c r="AG685" t="s">
        <v>814</v>
      </c>
      <c r="AH685" s="46">
        <f t="shared" si="190"/>
        <v>13</v>
      </c>
      <c r="AI685" s="46" t="str">
        <f t="shared" si="191"/>
        <v>-</v>
      </c>
      <c r="AJ685" s="12"/>
      <c r="AK685" s="41" t="str">
        <f t="shared" si="192"/>
        <v/>
      </c>
      <c r="AL685" s="38" t="str">
        <f t="shared" si="193"/>
        <v/>
      </c>
      <c r="AM685" s="26" t="str">
        <f t="shared" si="194"/>
        <v/>
      </c>
      <c r="AN685" s="89" t="str">
        <f t="shared" si="195"/>
        <v/>
      </c>
      <c r="AO685" s="35">
        <f t="shared" si="196"/>
        <v>0</v>
      </c>
      <c r="AP685" s="26" t="str">
        <f t="shared" si="197"/>
        <v/>
      </c>
      <c r="AQ685" s="28">
        <f t="shared" si="207"/>
        <v>0</v>
      </c>
      <c r="AR685" s="25" t="str">
        <f t="shared" si="198"/>
        <v/>
      </c>
      <c r="AS685" s="25" t="str">
        <f t="shared" si="199"/>
        <v/>
      </c>
      <c r="AT685" s="25" t="str">
        <f t="shared" si="200"/>
        <v/>
      </c>
      <c r="AU685" s="25" t="str">
        <f t="shared" si="201"/>
        <v/>
      </c>
      <c r="AV685" s="25">
        <f t="shared" si="202"/>
        <v>6</v>
      </c>
      <c r="AW685" s="65">
        <f t="shared" si="208"/>
        <v>1</v>
      </c>
      <c r="AX685" s="23"/>
      <c r="AY685" s="24">
        <f t="shared" ca="1" si="203"/>
        <v>-647</v>
      </c>
      <c r="AZ685" s="66">
        <f t="shared" ca="1" si="204"/>
        <v>0</v>
      </c>
      <c r="BA685" s="24" t="str">
        <f t="shared" ca="1" si="205"/>
        <v/>
      </c>
      <c r="BB685" s="87" t="str">
        <f t="shared" si="206"/>
        <v/>
      </c>
    </row>
    <row r="686" spans="1:54" ht="15" x14ac:dyDescent="0.2">
      <c r="A686" s="7">
        <v>685</v>
      </c>
      <c r="B686" s="162" t="s">
        <v>1036</v>
      </c>
      <c r="C686" s="162" t="s">
        <v>1037</v>
      </c>
      <c r="D686" s="162" t="s">
        <v>965</v>
      </c>
      <c r="E686" s="162" t="s">
        <v>108</v>
      </c>
      <c r="F686" s="163">
        <v>45457</v>
      </c>
      <c r="G686" s="162" t="s">
        <v>5347</v>
      </c>
      <c r="H686" s="162" t="s">
        <v>991</v>
      </c>
      <c r="I686" s="162" t="s">
        <v>18</v>
      </c>
      <c r="J686" s="163">
        <v>45475</v>
      </c>
      <c r="K686" s="163">
        <v>45483</v>
      </c>
      <c r="L686" s="162" t="s">
        <v>5347</v>
      </c>
      <c r="M686" s="163">
        <v>45488</v>
      </c>
      <c r="N686" s="164">
        <v>40</v>
      </c>
      <c r="O686" s="164">
        <v>8</v>
      </c>
      <c r="P686" s="162" t="s">
        <v>16</v>
      </c>
      <c r="Q686" s="165">
        <v>1</v>
      </c>
      <c r="R686" s="165">
        <v>1</v>
      </c>
      <c r="S686" s="165">
        <v>1</v>
      </c>
      <c r="T686" s="165">
        <v>0</v>
      </c>
      <c r="U686" s="166">
        <v>1</v>
      </c>
      <c r="V686" s="166">
        <v>0</v>
      </c>
      <c r="W686" s="162" t="s">
        <v>19</v>
      </c>
      <c r="X686" s="162" t="s">
        <v>5348</v>
      </c>
      <c r="Y686" s="162" t="s">
        <v>5347</v>
      </c>
      <c r="Z686" s="162" t="s">
        <v>33</v>
      </c>
      <c r="AA686" s="162" t="s">
        <v>100</v>
      </c>
      <c r="AB686" s="162" t="s">
        <v>1038</v>
      </c>
      <c r="AC686" s="162" t="s">
        <v>5347</v>
      </c>
      <c r="AD686" s="164">
        <v>0</v>
      </c>
      <c r="AE686" s="185">
        <v>0</v>
      </c>
      <c r="AG686" t="s">
        <v>814</v>
      </c>
      <c r="AH686" s="46">
        <f t="shared" si="190"/>
        <v>13</v>
      </c>
      <c r="AI686" s="46" t="str">
        <f t="shared" si="191"/>
        <v>-</v>
      </c>
      <c r="AJ686" s="12"/>
      <c r="AK686" s="41" t="str">
        <f t="shared" si="192"/>
        <v>YES</v>
      </c>
      <c r="AL686" s="38">
        <f t="shared" si="193"/>
        <v>1</v>
      </c>
      <c r="AM686" s="26" t="str">
        <f t="shared" si="194"/>
        <v/>
      </c>
      <c r="AN686" s="89" t="str">
        <f t="shared" si="195"/>
        <v/>
      </c>
      <c r="AO686" s="35">
        <f t="shared" si="196"/>
        <v>0</v>
      </c>
      <c r="AP686" s="26" t="str">
        <f t="shared" si="197"/>
        <v>X</v>
      </c>
      <c r="AQ686" s="28">
        <f t="shared" si="207"/>
        <v>1</v>
      </c>
      <c r="AR686" s="25" t="str">
        <f t="shared" si="198"/>
        <v/>
      </c>
      <c r="AS686" s="25" t="str">
        <f t="shared" si="199"/>
        <v/>
      </c>
      <c r="AT686" s="25" t="str">
        <f t="shared" si="200"/>
        <v/>
      </c>
      <c r="AU686" s="25" t="str">
        <f t="shared" si="201"/>
        <v/>
      </c>
      <c r="AV686" s="25">
        <f t="shared" si="202"/>
        <v>6</v>
      </c>
      <c r="AW686" s="65">
        <f t="shared" si="208"/>
        <v>0</v>
      </c>
      <c r="AX686" s="23"/>
      <c r="AY686" s="24">
        <f t="shared" ca="1" si="203"/>
        <v>-647</v>
      </c>
      <c r="AZ686" s="66">
        <f t="shared" ca="1" si="204"/>
        <v>0</v>
      </c>
      <c r="BA686" s="24" t="str">
        <f t="shared" ca="1" si="205"/>
        <v/>
      </c>
      <c r="BB686" s="87" t="str">
        <f t="shared" si="206"/>
        <v/>
      </c>
    </row>
    <row r="687" spans="1:54" ht="15" x14ac:dyDescent="0.2">
      <c r="A687" s="7">
        <v>686</v>
      </c>
      <c r="B687" s="162" t="s">
        <v>1036</v>
      </c>
      <c r="C687" s="162" t="s">
        <v>1037</v>
      </c>
      <c r="D687" s="162" t="s">
        <v>965</v>
      </c>
      <c r="E687" s="162" t="s">
        <v>108</v>
      </c>
      <c r="F687" s="163">
        <v>45457</v>
      </c>
      <c r="G687" s="162" t="s">
        <v>5347</v>
      </c>
      <c r="H687" s="162" t="s">
        <v>979</v>
      </c>
      <c r="I687" s="162" t="s">
        <v>115</v>
      </c>
      <c r="J687" s="163">
        <v>45475</v>
      </c>
      <c r="K687" s="163" t="s">
        <v>5347</v>
      </c>
      <c r="L687" s="162" t="s">
        <v>332</v>
      </c>
      <c r="M687" s="163">
        <v>45488</v>
      </c>
      <c r="N687" s="164">
        <v>40</v>
      </c>
      <c r="O687" s="164">
        <v>8</v>
      </c>
      <c r="P687" s="162" t="s">
        <v>5347</v>
      </c>
      <c r="Q687" s="165">
        <v>1</v>
      </c>
      <c r="R687" s="165">
        <v>1</v>
      </c>
      <c r="S687" s="165">
        <v>0</v>
      </c>
      <c r="T687" s="165">
        <v>1</v>
      </c>
      <c r="U687" s="166">
        <v>0</v>
      </c>
      <c r="V687" s="166">
        <v>0</v>
      </c>
      <c r="W687" s="162" t="s">
        <v>5347</v>
      </c>
      <c r="X687" s="162" t="s">
        <v>5402</v>
      </c>
      <c r="Y687" s="162" t="s">
        <v>5347</v>
      </c>
      <c r="Z687" s="162" t="s">
        <v>46</v>
      </c>
      <c r="AA687" s="162" t="s">
        <v>100</v>
      </c>
      <c r="AB687" s="162" t="s">
        <v>1038</v>
      </c>
      <c r="AC687" s="162" t="s">
        <v>5347</v>
      </c>
      <c r="AD687" s="164">
        <v>0</v>
      </c>
      <c r="AE687" s="185">
        <v>0</v>
      </c>
      <c r="AG687" t="s">
        <v>814</v>
      </c>
      <c r="AH687" s="46">
        <f t="shared" si="190"/>
        <v>13</v>
      </c>
      <c r="AI687" s="46" t="str">
        <f t="shared" si="191"/>
        <v>-</v>
      </c>
      <c r="AJ687" s="12"/>
      <c r="AK687" s="41" t="str">
        <f t="shared" si="192"/>
        <v/>
      </c>
      <c r="AL687" s="38" t="str">
        <f t="shared" si="193"/>
        <v/>
      </c>
      <c r="AM687" s="26" t="str">
        <f t="shared" si="194"/>
        <v/>
      </c>
      <c r="AN687" s="89" t="str">
        <f t="shared" si="195"/>
        <v/>
      </c>
      <c r="AO687" s="35">
        <f t="shared" si="196"/>
        <v>0</v>
      </c>
      <c r="AP687" s="26" t="str">
        <f t="shared" si="197"/>
        <v/>
      </c>
      <c r="AQ687" s="28">
        <f t="shared" si="207"/>
        <v>0</v>
      </c>
      <c r="AR687" s="25" t="str">
        <f t="shared" si="198"/>
        <v/>
      </c>
      <c r="AS687" s="25" t="str">
        <f t="shared" si="199"/>
        <v/>
      </c>
      <c r="AT687" s="25" t="str">
        <f t="shared" si="200"/>
        <v/>
      </c>
      <c r="AU687" s="25" t="str">
        <f t="shared" si="201"/>
        <v/>
      </c>
      <c r="AV687" s="25">
        <f t="shared" si="202"/>
        <v>6</v>
      </c>
      <c r="AW687" s="65">
        <f t="shared" si="208"/>
        <v>1</v>
      </c>
      <c r="AX687" s="23"/>
      <c r="AY687" s="24">
        <f t="shared" ca="1" si="203"/>
        <v>-647</v>
      </c>
      <c r="AZ687" s="66">
        <f t="shared" ca="1" si="204"/>
        <v>0</v>
      </c>
      <c r="BA687" s="24" t="str">
        <f t="shared" ca="1" si="205"/>
        <v/>
      </c>
      <c r="BB687" s="87" t="str">
        <f t="shared" si="206"/>
        <v/>
      </c>
    </row>
    <row r="688" spans="1:54" ht="15" x14ac:dyDescent="0.2">
      <c r="A688" s="7">
        <v>687</v>
      </c>
      <c r="B688" s="162" t="s">
        <v>1039</v>
      </c>
      <c r="C688" s="162" t="s">
        <v>1040</v>
      </c>
      <c r="D688" s="162" t="s">
        <v>965</v>
      </c>
      <c r="E688" s="162" t="s">
        <v>149</v>
      </c>
      <c r="F688" s="163">
        <v>45457</v>
      </c>
      <c r="G688" s="162" t="s">
        <v>5347</v>
      </c>
      <c r="H688" s="162" t="s">
        <v>1041</v>
      </c>
      <c r="I688" s="162" t="s">
        <v>159</v>
      </c>
      <c r="J688" s="163">
        <v>45475</v>
      </c>
      <c r="K688" s="163">
        <v>45477</v>
      </c>
      <c r="L688" s="162" t="s">
        <v>5347</v>
      </c>
      <c r="M688" s="163">
        <v>45488</v>
      </c>
      <c r="N688" s="164">
        <v>30</v>
      </c>
      <c r="O688" s="164">
        <v>8</v>
      </c>
      <c r="P688" s="162" t="s">
        <v>16</v>
      </c>
      <c r="Q688" s="165">
        <v>200</v>
      </c>
      <c r="R688" s="165">
        <v>200</v>
      </c>
      <c r="S688" s="165">
        <v>200</v>
      </c>
      <c r="T688" s="165">
        <v>0</v>
      </c>
      <c r="U688" s="166">
        <v>200</v>
      </c>
      <c r="V688" s="166">
        <v>0</v>
      </c>
      <c r="W688" s="162" t="s">
        <v>19</v>
      </c>
      <c r="X688" s="162" t="s">
        <v>5348</v>
      </c>
      <c r="Y688" s="162" t="s">
        <v>5347</v>
      </c>
      <c r="Z688" s="162" t="s">
        <v>354</v>
      </c>
      <c r="AA688" s="162" t="s">
        <v>100</v>
      </c>
      <c r="AB688" s="162" t="s">
        <v>1042</v>
      </c>
      <c r="AC688" s="162" t="s">
        <v>5347</v>
      </c>
      <c r="AD688" s="164">
        <v>0</v>
      </c>
      <c r="AE688" s="185">
        <v>0</v>
      </c>
      <c r="AG688" t="s">
        <v>814</v>
      </c>
      <c r="AH688" s="46">
        <f t="shared" si="190"/>
        <v>13</v>
      </c>
      <c r="AI688" s="46" t="str">
        <f t="shared" si="191"/>
        <v>-</v>
      </c>
      <c r="AJ688" s="12"/>
      <c r="AK688" s="41" t="str">
        <f t="shared" si="192"/>
        <v>YES</v>
      </c>
      <c r="AL688" s="38">
        <f t="shared" si="193"/>
        <v>200</v>
      </c>
      <c r="AM688" s="26" t="str">
        <f t="shared" si="194"/>
        <v/>
      </c>
      <c r="AN688" s="89" t="str">
        <f t="shared" si="195"/>
        <v/>
      </c>
      <c r="AO688" s="35">
        <f t="shared" si="196"/>
        <v>0</v>
      </c>
      <c r="AP688" s="26" t="str">
        <f t="shared" si="197"/>
        <v>X</v>
      </c>
      <c r="AQ688" s="28">
        <f t="shared" si="207"/>
        <v>1</v>
      </c>
      <c r="AR688" s="25" t="str">
        <f t="shared" si="198"/>
        <v/>
      </c>
      <c r="AS688" s="25" t="str">
        <f t="shared" si="199"/>
        <v/>
      </c>
      <c r="AT688" s="25" t="str">
        <f t="shared" si="200"/>
        <v/>
      </c>
      <c r="AU688" s="25" t="str">
        <f t="shared" si="201"/>
        <v/>
      </c>
      <c r="AV688" s="25">
        <f t="shared" si="202"/>
        <v>6</v>
      </c>
      <c r="AW688" s="65">
        <f t="shared" si="208"/>
        <v>0</v>
      </c>
      <c r="AX688" s="23"/>
      <c r="AY688" s="24">
        <f t="shared" ca="1" si="203"/>
        <v>-647</v>
      </c>
      <c r="AZ688" s="66">
        <f t="shared" ca="1" si="204"/>
        <v>0</v>
      </c>
      <c r="BA688" s="24" t="str">
        <f t="shared" ca="1" si="205"/>
        <v/>
      </c>
      <c r="BB688" s="87" t="str">
        <f t="shared" si="206"/>
        <v/>
      </c>
    </row>
    <row r="689" spans="1:54" ht="15" x14ac:dyDescent="0.2">
      <c r="A689" s="7">
        <v>688</v>
      </c>
      <c r="B689" s="162" t="s">
        <v>1043</v>
      </c>
      <c r="C689" s="162" t="s">
        <v>1044</v>
      </c>
      <c r="D689" s="162" t="s">
        <v>965</v>
      </c>
      <c r="E689" s="162" t="s">
        <v>150</v>
      </c>
      <c r="F689" s="163">
        <v>45457</v>
      </c>
      <c r="G689" s="162" t="s">
        <v>5347</v>
      </c>
      <c r="H689" s="162" t="s">
        <v>1041</v>
      </c>
      <c r="I689" s="162" t="s">
        <v>122</v>
      </c>
      <c r="J689" s="163">
        <v>45475</v>
      </c>
      <c r="K689" s="163">
        <v>45477</v>
      </c>
      <c r="L689" s="162" t="s">
        <v>5347</v>
      </c>
      <c r="M689" s="163">
        <v>45488</v>
      </c>
      <c r="N689" s="164">
        <v>50</v>
      </c>
      <c r="O689" s="164">
        <v>8</v>
      </c>
      <c r="P689" s="162" t="s">
        <v>16</v>
      </c>
      <c r="Q689" s="165">
        <v>100</v>
      </c>
      <c r="R689" s="165">
        <v>100</v>
      </c>
      <c r="S689" s="165">
        <v>100</v>
      </c>
      <c r="T689" s="165">
        <v>0</v>
      </c>
      <c r="U689" s="166">
        <v>100</v>
      </c>
      <c r="V689" s="166">
        <v>0</v>
      </c>
      <c r="W689" s="162" t="s">
        <v>19</v>
      </c>
      <c r="X689" s="162" t="s">
        <v>5348</v>
      </c>
      <c r="Y689" s="162" t="s">
        <v>5347</v>
      </c>
      <c r="Z689" s="162" t="s">
        <v>354</v>
      </c>
      <c r="AA689" s="162" t="s">
        <v>100</v>
      </c>
      <c r="AB689" s="162" t="s">
        <v>1045</v>
      </c>
      <c r="AC689" s="162" t="s">
        <v>5347</v>
      </c>
      <c r="AD689" s="164">
        <v>0</v>
      </c>
      <c r="AE689" s="185">
        <v>0</v>
      </c>
      <c r="AG689" t="s">
        <v>814</v>
      </c>
      <c r="AH689" s="47">
        <f t="shared" si="190"/>
        <v>13</v>
      </c>
      <c r="AI689" s="46" t="str">
        <f t="shared" si="191"/>
        <v>-</v>
      </c>
      <c r="AJ689" s="12"/>
      <c r="AK689" s="53" t="str">
        <f t="shared" si="192"/>
        <v>YES</v>
      </c>
      <c r="AL689" s="54">
        <f t="shared" si="193"/>
        <v>100</v>
      </c>
      <c r="AM689" s="35"/>
      <c r="AN689" s="35" t="str">
        <f t="shared" si="195"/>
        <v/>
      </c>
      <c r="AO689" s="35">
        <f t="shared" si="196"/>
        <v>0</v>
      </c>
      <c r="AP689" s="35" t="str">
        <f t="shared" si="197"/>
        <v>X</v>
      </c>
      <c r="AQ689" s="55">
        <f t="shared" si="207"/>
        <v>1</v>
      </c>
      <c r="AR689" s="25" t="str">
        <f t="shared" si="198"/>
        <v/>
      </c>
      <c r="AS689" s="25" t="str">
        <f t="shared" si="199"/>
        <v/>
      </c>
      <c r="AT689" s="25" t="str">
        <f t="shared" si="200"/>
        <v/>
      </c>
      <c r="AU689" s="25" t="str">
        <f t="shared" si="201"/>
        <v/>
      </c>
      <c r="AV689" s="25">
        <f t="shared" si="202"/>
        <v>6</v>
      </c>
      <c r="AW689" s="65">
        <f t="shared" si="208"/>
        <v>0</v>
      </c>
      <c r="AX689" s="56"/>
      <c r="AY689" s="24">
        <f t="shared" ca="1" si="203"/>
        <v>-647</v>
      </c>
      <c r="AZ689" s="66">
        <f t="shared" ca="1" si="204"/>
        <v>0</v>
      </c>
      <c r="BA689" s="24" t="str">
        <f t="shared" ca="1" si="205"/>
        <v/>
      </c>
      <c r="BB689" s="87" t="str">
        <f t="shared" si="206"/>
        <v/>
      </c>
    </row>
    <row r="690" spans="1:54" ht="15" x14ac:dyDescent="0.2">
      <c r="A690" s="7">
        <v>689</v>
      </c>
      <c r="B690" s="162" t="s">
        <v>1046</v>
      </c>
      <c r="C690" s="162" t="s">
        <v>1047</v>
      </c>
      <c r="D690" s="162" t="s">
        <v>965</v>
      </c>
      <c r="E690" s="162" t="s">
        <v>151</v>
      </c>
      <c r="F690" s="163">
        <v>45457</v>
      </c>
      <c r="G690" s="162" t="s">
        <v>5347</v>
      </c>
      <c r="H690" s="162" t="s">
        <v>966</v>
      </c>
      <c r="I690" s="162" t="s">
        <v>17</v>
      </c>
      <c r="J690" s="163">
        <v>45476</v>
      </c>
      <c r="K690" s="163">
        <v>45477</v>
      </c>
      <c r="L690" s="162" t="s">
        <v>5347</v>
      </c>
      <c r="M690" s="163">
        <v>45494</v>
      </c>
      <c r="N690" s="164">
        <v>45</v>
      </c>
      <c r="O690" s="164">
        <v>8</v>
      </c>
      <c r="P690" s="162" t="s">
        <v>16</v>
      </c>
      <c r="Q690" s="165">
        <v>20</v>
      </c>
      <c r="R690" s="165">
        <v>20</v>
      </c>
      <c r="S690" s="165">
        <v>20</v>
      </c>
      <c r="T690" s="165">
        <v>0</v>
      </c>
      <c r="U690" s="166">
        <v>20</v>
      </c>
      <c r="V690" s="166">
        <v>0</v>
      </c>
      <c r="W690" s="162" t="s">
        <v>19</v>
      </c>
      <c r="X690" s="162" t="s">
        <v>5348</v>
      </c>
      <c r="Y690" s="162" t="s">
        <v>5347</v>
      </c>
      <c r="Z690" s="162" t="s">
        <v>33</v>
      </c>
      <c r="AA690" s="162" t="s">
        <v>152</v>
      </c>
      <c r="AB690" s="162" t="s">
        <v>1048</v>
      </c>
      <c r="AC690" s="162" t="s">
        <v>5347</v>
      </c>
      <c r="AD690" s="164">
        <v>0</v>
      </c>
      <c r="AE690" s="185">
        <v>0</v>
      </c>
      <c r="AG690" t="s">
        <v>814</v>
      </c>
      <c r="AH690" s="47">
        <f t="shared" si="190"/>
        <v>18</v>
      </c>
      <c r="AI690" s="46" t="str">
        <f t="shared" si="191"/>
        <v>-</v>
      </c>
      <c r="AJ690" s="12"/>
      <c r="AK690" s="53" t="str">
        <f t="shared" si="192"/>
        <v>YES</v>
      </c>
      <c r="AL690" s="54">
        <f t="shared" si="193"/>
        <v>20</v>
      </c>
      <c r="AM690" s="35"/>
      <c r="AN690" s="35" t="str">
        <f t="shared" si="195"/>
        <v/>
      </c>
      <c r="AO690" s="35">
        <f t="shared" si="196"/>
        <v>0</v>
      </c>
      <c r="AP690" s="35" t="str">
        <f t="shared" si="197"/>
        <v>X</v>
      </c>
      <c r="AQ690" s="55">
        <f t="shared" ref="AQ690:AQ713" si="209">IF(AP690="X",100%,0%)</f>
        <v>1</v>
      </c>
      <c r="AR690" s="25" t="str">
        <f t="shared" si="198"/>
        <v/>
      </c>
      <c r="AS690" s="25" t="str">
        <f t="shared" si="199"/>
        <v/>
      </c>
      <c r="AT690" s="25" t="str">
        <f t="shared" si="200"/>
        <v/>
      </c>
      <c r="AU690" s="25" t="str">
        <f t="shared" si="201"/>
        <v/>
      </c>
      <c r="AV690" s="25">
        <f t="shared" si="202"/>
        <v>6</v>
      </c>
      <c r="AW690" s="65">
        <f t="shared" si="208"/>
        <v>0</v>
      </c>
      <c r="AX690" s="56"/>
      <c r="AY690" s="24">
        <f t="shared" ca="1" si="203"/>
        <v>-641</v>
      </c>
      <c r="AZ690" s="66">
        <f t="shared" ca="1" si="204"/>
        <v>0</v>
      </c>
      <c r="BA690" s="24" t="str">
        <f t="shared" ca="1" si="205"/>
        <v/>
      </c>
      <c r="BB690" s="87" t="str">
        <f t="shared" si="206"/>
        <v/>
      </c>
    </row>
    <row r="691" spans="1:54" ht="15" x14ac:dyDescent="0.2">
      <c r="A691" s="7">
        <v>690</v>
      </c>
      <c r="B691" s="162" t="s">
        <v>1049</v>
      </c>
      <c r="C691" s="162" t="s">
        <v>1050</v>
      </c>
      <c r="D691" s="162" t="s">
        <v>965</v>
      </c>
      <c r="E691" s="162" t="s">
        <v>146</v>
      </c>
      <c r="F691" s="163">
        <v>45457</v>
      </c>
      <c r="G691" s="162" t="s">
        <v>5347</v>
      </c>
      <c r="H691" s="162" t="s">
        <v>966</v>
      </c>
      <c r="I691" s="162" t="s">
        <v>18</v>
      </c>
      <c r="J691" s="163">
        <v>45476</v>
      </c>
      <c r="K691" s="163">
        <v>45477</v>
      </c>
      <c r="L691" s="162" t="s">
        <v>5347</v>
      </c>
      <c r="M691" s="163">
        <v>45494</v>
      </c>
      <c r="N691" s="164">
        <v>35</v>
      </c>
      <c r="O691" s="164">
        <v>8</v>
      </c>
      <c r="P691" s="162" t="s">
        <v>16</v>
      </c>
      <c r="Q691" s="165">
        <v>1</v>
      </c>
      <c r="R691" s="165">
        <v>1</v>
      </c>
      <c r="S691" s="165">
        <v>1</v>
      </c>
      <c r="T691" s="165">
        <v>0</v>
      </c>
      <c r="U691" s="166">
        <v>1</v>
      </c>
      <c r="V691" s="166">
        <v>0</v>
      </c>
      <c r="W691" s="162" t="s">
        <v>19</v>
      </c>
      <c r="X691" s="162" t="s">
        <v>5348</v>
      </c>
      <c r="Y691" s="162" t="s">
        <v>5347</v>
      </c>
      <c r="Z691" s="162" t="s">
        <v>33</v>
      </c>
      <c r="AA691" s="162" t="s">
        <v>152</v>
      </c>
      <c r="AB691" s="162" t="s">
        <v>1051</v>
      </c>
      <c r="AC691" s="162" t="s">
        <v>5347</v>
      </c>
      <c r="AD691" s="164">
        <v>0</v>
      </c>
      <c r="AE691" s="185">
        <v>0</v>
      </c>
      <c r="AG691" t="s">
        <v>814</v>
      </c>
      <c r="AH691" s="47">
        <f t="shared" si="190"/>
        <v>18</v>
      </c>
      <c r="AI691" s="46" t="str">
        <f t="shared" si="191"/>
        <v>-</v>
      </c>
      <c r="AJ691" s="12"/>
      <c r="AK691" s="53" t="str">
        <f t="shared" si="192"/>
        <v>YES</v>
      </c>
      <c r="AL691" s="54">
        <f t="shared" si="193"/>
        <v>1</v>
      </c>
      <c r="AM691" s="35"/>
      <c r="AN691" s="35" t="str">
        <f t="shared" si="195"/>
        <v/>
      </c>
      <c r="AO691" s="35">
        <f t="shared" si="196"/>
        <v>0</v>
      </c>
      <c r="AP691" s="35" t="str">
        <f t="shared" si="197"/>
        <v>X</v>
      </c>
      <c r="AQ691" s="55">
        <f t="shared" si="209"/>
        <v>1</v>
      </c>
      <c r="AR691" s="25" t="str">
        <f t="shared" si="198"/>
        <v/>
      </c>
      <c r="AS691" s="25" t="str">
        <f t="shared" si="199"/>
        <v/>
      </c>
      <c r="AT691" s="25" t="str">
        <f t="shared" si="200"/>
        <v/>
      </c>
      <c r="AU691" s="25" t="str">
        <f t="shared" si="201"/>
        <v/>
      </c>
      <c r="AV691" s="25">
        <f t="shared" si="202"/>
        <v>6</v>
      </c>
      <c r="AW691" s="65">
        <f t="shared" si="208"/>
        <v>0</v>
      </c>
      <c r="AX691" s="56"/>
      <c r="AY691" s="24">
        <f t="shared" ca="1" si="203"/>
        <v>-641</v>
      </c>
      <c r="AZ691" s="66">
        <f t="shared" ca="1" si="204"/>
        <v>0</v>
      </c>
      <c r="BA691" s="24" t="str">
        <f t="shared" ca="1" si="205"/>
        <v/>
      </c>
      <c r="BB691" s="87" t="str">
        <f t="shared" si="206"/>
        <v/>
      </c>
    </row>
    <row r="692" spans="1:54" ht="15" x14ac:dyDescent="0.2">
      <c r="A692" s="7">
        <v>691</v>
      </c>
      <c r="B692" s="162" t="s">
        <v>1052</v>
      </c>
      <c r="C692" s="162" t="s">
        <v>1053</v>
      </c>
      <c r="D692" s="162" t="s">
        <v>965</v>
      </c>
      <c r="E692" s="162" t="s">
        <v>99</v>
      </c>
      <c r="F692" s="163">
        <v>45457</v>
      </c>
      <c r="G692" s="162" t="s">
        <v>5347</v>
      </c>
      <c r="H692" s="162" t="s">
        <v>966</v>
      </c>
      <c r="I692" s="162" t="s">
        <v>24</v>
      </c>
      <c r="J692" s="163">
        <v>45476</v>
      </c>
      <c r="K692" s="163">
        <v>45477</v>
      </c>
      <c r="L692" s="162" t="s">
        <v>5347</v>
      </c>
      <c r="M692" s="163">
        <v>45494</v>
      </c>
      <c r="N692" s="164">
        <v>56</v>
      </c>
      <c r="O692" s="164">
        <v>8</v>
      </c>
      <c r="P692" s="162" t="s">
        <v>16</v>
      </c>
      <c r="Q692" s="165">
        <v>1</v>
      </c>
      <c r="R692" s="165">
        <v>1</v>
      </c>
      <c r="S692" s="165">
        <v>1</v>
      </c>
      <c r="T692" s="165">
        <v>0</v>
      </c>
      <c r="U692" s="166">
        <v>1</v>
      </c>
      <c r="V692" s="166">
        <v>0</v>
      </c>
      <c r="W692" s="162" t="s">
        <v>19</v>
      </c>
      <c r="X692" s="162" t="s">
        <v>5348</v>
      </c>
      <c r="Y692" s="162" t="s">
        <v>5347</v>
      </c>
      <c r="Z692" s="162" t="s">
        <v>33</v>
      </c>
      <c r="AA692" s="162" t="s">
        <v>152</v>
      </c>
      <c r="AB692" s="162" t="s">
        <v>1054</v>
      </c>
      <c r="AC692" s="162" t="s">
        <v>5347</v>
      </c>
      <c r="AD692" s="164">
        <v>0</v>
      </c>
      <c r="AE692" s="185">
        <v>0</v>
      </c>
      <c r="AG692" t="s">
        <v>814</v>
      </c>
      <c r="AH692" s="47">
        <f t="shared" si="190"/>
        <v>18</v>
      </c>
      <c r="AI692" s="46" t="str">
        <f t="shared" si="191"/>
        <v>-</v>
      </c>
      <c r="AJ692" s="12"/>
      <c r="AK692" s="53" t="str">
        <f t="shared" si="192"/>
        <v>YES</v>
      </c>
      <c r="AL692" s="54">
        <f t="shared" si="193"/>
        <v>1</v>
      </c>
      <c r="AM692" s="35"/>
      <c r="AN692" s="35" t="str">
        <f t="shared" si="195"/>
        <v/>
      </c>
      <c r="AO692" s="35">
        <f t="shared" si="196"/>
        <v>0</v>
      </c>
      <c r="AP692" s="35" t="str">
        <f t="shared" si="197"/>
        <v>X</v>
      </c>
      <c r="AQ692" s="55">
        <f t="shared" si="209"/>
        <v>1</v>
      </c>
      <c r="AR692" s="25" t="str">
        <f t="shared" si="198"/>
        <v/>
      </c>
      <c r="AS692" s="25" t="str">
        <f t="shared" si="199"/>
        <v/>
      </c>
      <c r="AT692" s="25" t="str">
        <f t="shared" si="200"/>
        <v/>
      </c>
      <c r="AU692" s="25" t="str">
        <f t="shared" si="201"/>
        <v/>
      </c>
      <c r="AV692" s="25">
        <f t="shared" si="202"/>
        <v>6</v>
      </c>
      <c r="AW692" s="65">
        <f t="shared" si="208"/>
        <v>0</v>
      </c>
      <c r="AX692" s="56"/>
      <c r="AY692" s="24">
        <f t="shared" ca="1" si="203"/>
        <v>-641</v>
      </c>
      <c r="AZ692" s="66">
        <f t="shared" ca="1" si="204"/>
        <v>0</v>
      </c>
      <c r="BA692" s="24" t="str">
        <f t="shared" ca="1" si="205"/>
        <v/>
      </c>
      <c r="BB692" s="87" t="str">
        <f t="shared" si="206"/>
        <v/>
      </c>
    </row>
    <row r="693" spans="1:54" ht="15" x14ac:dyDescent="0.2">
      <c r="A693" s="7">
        <v>692</v>
      </c>
      <c r="B693" s="162" t="s">
        <v>1055</v>
      </c>
      <c r="C693" s="162" t="s">
        <v>1056</v>
      </c>
      <c r="D693" s="162" t="s">
        <v>965</v>
      </c>
      <c r="E693" s="162" t="s">
        <v>178</v>
      </c>
      <c r="F693" s="163">
        <v>45457</v>
      </c>
      <c r="G693" s="162" t="s">
        <v>5347</v>
      </c>
      <c r="H693" s="162" t="s">
        <v>1057</v>
      </c>
      <c r="I693" s="162" t="s">
        <v>73</v>
      </c>
      <c r="J693" s="163">
        <v>45474</v>
      </c>
      <c r="K693" s="163">
        <v>45478</v>
      </c>
      <c r="L693" s="162" t="s">
        <v>5347</v>
      </c>
      <c r="M693" s="163">
        <v>45495</v>
      </c>
      <c r="N693" s="164">
        <v>40</v>
      </c>
      <c r="O693" s="164">
        <v>8</v>
      </c>
      <c r="P693" s="162" t="s">
        <v>16</v>
      </c>
      <c r="Q693" s="165">
        <v>3</v>
      </c>
      <c r="R693" s="165">
        <v>3</v>
      </c>
      <c r="S693" s="165">
        <v>3</v>
      </c>
      <c r="T693" s="165">
        <v>0</v>
      </c>
      <c r="U693" s="166">
        <v>3</v>
      </c>
      <c r="V693" s="166">
        <v>0</v>
      </c>
      <c r="W693" s="162" t="s">
        <v>19</v>
      </c>
      <c r="X693" s="162" t="s">
        <v>5348</v>
      </c>
      <c r="Y693" s="162" t="s">
        <v>5347</v>
      </c>
      <c r="Z693" s="162" t="s">
        <v>39</v>
      </c>
      <c r="AA693" s="162" t="s">
        <v>152</v>
      </c>
      <c r="AB693" s="162" t="s">
        <v>1058</v>
      </c>
      <c r="AC693" s="162" t="s">
        <v>5347</v>
      </c>
      <c r="AD693" s="164">
        <v>0</v>
      </c>
      <c r="AE693" s="185">
        <v>0</v>
      </c>
      <c r="AG693" t="s">
        <v>814</v>
      </c>
      <c r="AH693" s="47">
        <f t="shared" si="190"/>
        <v>21</v>
      </c>
      <c r="AI693" s="46" t="str">
        <f t="shared" si="191"/>
        <v>-</v>
      </c>
      <c r="AJ693" s="12"/>
      <c r="AK693" s="53" t="str">
        <f t="shared" si="192"/>
        <v>YES</v>
      </c>
      <c r="AL693" s="54">
        <f t="shared" si="193"/>
        <v>3</v>
      </c>
      <c r="AM693" s="35"/>
      <c r="AN693" s="35" t="str">
        <f t="shared" si="195"/>
        <v/>
      </c>
      <c r="AO693" s="35">
        <f t="shared" si="196"/>
        <v>0</v>
      </c>
      <c r="AP693" s="35" t="str">
        <f t="shared" si="197"/>
        <v>X</v>
      </c>
      <c r="AQ693" s="55">
        <f t="shared" si="209"/>
        <v>1</v>
      </c>
      <c r="AR693" s="25" t="str">
        <f t="shared" si="198"/>
        <v/>
      </c>
      <c r="AS693" s="25" t="str">
        <f t="shared" si="199"/>
        <v/>
      </c>
      <c r="AT693" s="25" t="str">
        <f t="shared" si="200"/>
        <v/>
      </c>
      <c r="AU693" s="25" t="str">
        <f t="shared" si="201"/>
        <v/>
      </c>
      <c r="AV693" s="25">
        <f t="shared" si="202"/>
        <v>6</v>
      </c>
      <c r="AW693" s="65">
        <f t="shared" si="208"/>
        <v>0</v>
      </c>
      <c r="AX693" s="56"/>
      <c r="AY693" s="24">
        <f t="shared" ca="1" si="203"/>
        <v>-640</v>
      </c>
      <c r="AZ693" s="66">
        <f t="shared" ca="1" si="204"/>
        <v>0</v>
      </c>
      <c r="BA693" s="24" t="str">
        <f t="shared" ca="1" si="205"/>
        <v/>
      </c>
      <c r="BB693" s="87" t="str">
        <f t="shared" si="206"/>
        <v/>
      </c>
    </row>
    <row r="694" spans="1:54" ht="15" x14ac:dyDescent="0.2">
      <c r="A694" s="7">
        <v>693</v>
      </c>
      <c r="B694" s="162" t="s">
        <v>1059</v>
      </c>
      <c r="C694" s="162" t="s">
        <v>1060</v>
      </c>
      <c r="D694" s="162" t="s">
        <v>965</v>
      </c>
      <c r="E694" s="162" t="s">
        <v>177</v>
      </c>
      <c r="F694" s="163">
        <v>45457</v>
      </c>
      <c r="G694" s="162" t="s">
        <v>5347</v>
      </c>
      <c r="H694" s="162" t="s">
        <v>1001</v>
      </c>
      <c r="I694" s="162" t="s">
        <v>24</v>
      </c>
      <c r="J694" s="163">
        <v>45475</v>
      </c>
      <c r="K694" s="163">
        <v>45477</v>
      </c>
      <c r="L694" s="162" t="s">
        <v>5347</v>
      </c>
      <c r="M694" s="163">
        <v>45488</v>
      </c>
      <c r="N694" s="164">
        <v>56</v>
      </c>
      <c r="O694" s="164">
        <v>8</v>
      </c>
      <c r="P694" s="162" t="s">
        <v>16</v>
      </c>
      <c r="Q694" s="165">
        <v>1</v>
      </c>
      <c r="R694" s="165">
        <v>1</v>
      </c>
      <c r="S694" s="165">
        <v>1</v>
      </c>
      <c r="T694" s="165">
        <v>0</v>
      </c>
      <c r="U694" s="166">
        <v>1</v>
      </c>
      <c r="V694" s="166">
        <v>0</v>
      </c>
      <c r="W694" s="162" t="s">
        <v>19</v>
      </c>
      <c r="X694" s="162" t="s">
        <v>5348</v>
      </c>
      <c r="Y694" s="162" t="s">
        <v>5347</v>
      </c>
      <c r="Z694" s="162" t="s">
        <v>46</v>
      </c>
      <c r="AA694" s="162" t="s">
        <v>100</v>
      </c>
      <c r="AB694" s="162" t="s">
        <v>1061</v>
      </c>
      <c r="AC694" s="162" t="s">
        <v>5347</v>
      </c>
      <c r="AD694" s="164">
        <v>0</v>
      </c>
      <c r="AE694" s="185">
        <v>0</v>
      </c>
      <c r="AG694" t="s">
        <v>814</v>
      </c>
      <c r="AH694" s="47">
        <f t="shared" si="190"/>
        <v>13</v>
      </c>
      <c r="AI694" s="46" t="str">
        <f t="shared" si="191"/>
        <v>-</v>
      </c>
      <c r="AJ694" s="12"/>
      <c r="AK694" s="53" t="str">
        <f t="shared" si="192"/>
        <v>YES</v>
      </c>
      <c r="AL694" s="54">
        <f t="shared" si="193"/>
        <v>1</v>
      </c>
      <c r="AM694" s="35"/>
      <c r="AN694" s="35" t="str">
        <f t="shared" si="195"/>
        <v/>
      </c>
      <c r="AO694" s="35">
        <f t="shared" si="196"/>
        <v>0</v>
      </c>
      <c r="AP694" s="35" t="str">
        <f t="shared" si="197"/>
        <v>X</v>
      </c>
      <c r="AQ694" s="55">
        <f t="shared" si="209"/>
        <v>1</v>
      </c>
      <c r="AR694" s="25" t="str">
        <f t="shared" si="198"/>
        <v/>
      </c>
      <c r="AS694" s="25" t="str">
        <f t="shared" si="199"/>
        <v/>
      </c>
      <c r="AT694" s="25" t="str">
        <f t="shared" si="200"/>
        <v/>
      </c>
      <c r="AU694" s="25" t="str">
        <f t="shared" si="201"/>
        <v/>
      </c>
      <c r="AV694" s="25">
        <f t="shared" si="202"/>
        <v>6</v>
      </c>
      <c r="AW694" s="65">
        <f t="shared" si="208"/>
        <v>0</v>
      </c>
      <c r="AX694" s="56"/>
      <c r="AY694" s="24">
        <f t="shared" ca="1" si="203"/>
        <v>-647</v>
      </c>
      <c r="AZ694" s="66">
        <f t="shared" ca="1" si="204"/>
        <v>0</v>
      </c>
      <c r="BA694" s="24" t="str">
        <f t="shared" ca="1" si="205"/>
        <v/>
      </c>
      <c r="BB694" s="87" t="str">
        <f t="shared" si="206"/>
        <v/>
      </c>
    </row>
    <row r="695" spans="1:54" ht="15" x14ac:dyDescent="0.2">
      <c r="A695" s="7">
        <v>694</v>
      </c>
      <c r="B695" s="162" t="s">
        <v>1059</v>
      </c>
      <c r="C695" s="162" t="s">
        <v>1060</v>
      </c>
      <c r="D695" s="162" t="s">
        <v>965</v>
      </c>
      <c r="E695" s="162" t="s">
        <v>177</v>
      </c>
      <c r="F695" s="163">
        <v>45457</v>
      </c>
      <c r="G695" s="162" t="s">
        <v>5347</v>
      </c>
      <c r="H695" s="162" t="s">
        <v>979</v>
      </c>
      <c r="I695" s="162" t="s">
        <v>106</v>
      </c>
      <c r="J695" s="163">
        <v>45475</v>
      </c>
      <c r="K695" s="163" t="s">
        <v>5347</v>
      </c>
      <c r="L695" s="162" t="s">
        <v>332</v>
      </c>
      <c r="M695" s="163">
        <v>45488</v>
      </c>
      <c r="N695" s="164">
        <v>56</v>
      </c>
      <c r="O695" s="164">
        <v>8</v>
      </c>
      <c r="P695" s="162" t="s">
        <v>5347</v>
      </c>
      <c r="Q695" s="165">
        <v>1</v>
      </c>
      <c r="R695" s="165">
        <v>1</v>
      </c>
      <c r="S695" s="165">
        <v>0</v>
      </c>
      <c r="T695" s="165">
        <v>1</v>
      </c>
      <c r="U695" s="166">
        <v>0</v>
      </c>
      <c r="V695" s="166">
        <v>0</v>
      </c>
      <c r="W695" s="162" t="s">
        <v>5347</v>
      </c>
      <c r="X695" s="162" t="s">
        <v>5403</v>
      </c>
      <c r="Y695" s="162" t="s">
        <v>5347</v>
      </c>
      <c r="Z695" s="162" t="s">
        <v>46</v>
      </c>
      <c r="AA695" s="162" t="s">
        <v>100</v>
      </c>
      <c r="AB695" s="162" t="s">
        <v>1061</v>
      </c>
      <c r="AC695" s="162" t="s">
        <v>5347</v>
      </c>
      <c r="AD695" s="164">
        <v>0</v>
      </c>
      <c r="AE695" s="185">
        <v>0</v>
      </c>
      <c r="AG695" t="s">
        <v>814</v>
      </c>
      <c r="AH695" s="47">
        <f t="shared" si="190"/>
        <v>13</v>
      </c>
      <c r="AI695" s="46" t="str">
        <f t="shared" si="191"/>
        <v>-</v>
      </c>
      <c r="AJ695" s="12"/>
      <c r="AK695" s="53" t="str">
        <f t="shared" si="192"/>
        <v/>
      </c>
      <c r="AL695" s="54" t="str">
        <f t="shared" si="193"/>
        <v/>
      </c>
      <c r="AM695" s="35"/>
      <c r="AN695" s="35" t="str">
        <f t="shared" si="195"/>
        <v/>
      </c>
      <c r="AO695" s="35">
        <f t="shared" si="196"/>
        <v>0</v>
      </c>
      <c r="AP695" s="35" t="str">
        <f t="shared" si="197"/>
        <v/>
      </c>
      <c r="AQ695" s="55">
        <f t="shared" si="209"/>
        <v>0</v>
      </c>
      <c r="AR695" s="25" t="str">
        <f t="shared" si="198"/>
        <v/>
      </c>
      <c r="AS695" s="25" t="str">
        <f t="shared" si="199"/>
        <v/>
      </c>
      <c r="AT695" s="25" t="str">
        <f t="shared" si="200"/>
        <v/>
      </c>
      <c r="AU695" s="25" t="str">
        <f t="shared" si="201"/>
        <v/>
      </c>
      <c r="AV695" s="25">
        <f t="shared" si="202"/>
        <v>6</v>
      </c>
      <c r="AW695" s="65">
        <f t="shared" si="208"/>
        <v>1</v>
      </c>
      <c r="AX695" s="56"/>
      <c r="AY695" s="24">
        <f t="shared" ca="1" si="203"/>
        <v>-647</v>
      </c>
      <c r="AZ695" s="66">
        <f t="shared" ca="1" si="204"/>
        <v>0</v>
      </c>
      <c r="BA695" s="24" t="str">
        <f t="shared" ca="1" si="205"/>
        <v/>
      </c>
      <c r="BB695" s="87" t="str">
        <f t="shared" si="206"/>
        <v/>
      </c>
    </row>
    <row r="696" spans="1:54" ht="15" x14ac:dyDescent="0.2">
      <c r="A696" s="7">
        <v>695</v>
      </c>
      <c r="B696" s="162" t="s">
        <v>1062</v>
      </c>
      <c r="C696" s="162" t="s">
        <v>1063</v>
      </c>
      <c r="D696" s="162" t="s">
        <v>965</v>
      </c>
      <c r="E696" s="162" t="s">
        <v>192</v>
      </c>
      <c r="F696" s="163">
        <v>45457</v>
      </c>
      <c r="G696" s="162" t="s">
        <v>5347</v>
      </c>
      <c r="H696" s="162" t="s">
        <v>979</v>
      </c>
      <c r="I696" s="162" t="s">
        <v>107</v>
      </c>
      <c r="J696" s="163">
        <v>45475</v>
      </c>
      <c r="K696" s="163" t="s">
        <v>5347</v>
      </c>
      <c r="L696" s="162" t="s">
        <v>332</v>
      </c>
      <c r="M696" s="163">
        <v>45488</v>
      </c>
      <c r="N696" s="164">
        <v>56</v>
      </c>
      <c r="O696" s="164">
        <v>8</v>
      </c>
      <c r="P696" s="162" t="s">
        <v>5347</v>
      </c>
      <c r="Q696" s="165">
        <v>1</v>
      </c>
      <c r="R696" s="165">
        <v>1</v>
      </c>
      <c r="S696" s="165">
        <v>0</v>
      </c>
      <c r="T696" s="165">
        <v>1</v>
      </c>
      <c r="U696" s="166">
        <v>0</v>
      </c>
      <c r="V696" s="166">
        <v>0</v>
      </c>
      <c r="W696" s="162" t="s">
        <v>5347</v>
      </c>
      <c r="X696" s="162" t="s">
        <v>5404</v>
      </c>
      <c r="Y696" s="162" t="s">
        <v>5347</v>
      </c>
      <c r="Z696" s="162" t="s">
        <v>46</v>
      </c>
      <c r="AA696" s="162" t="s">
        <v>100</v>
      </c>
      <c r="AB696" s="162" t="s">
        <v>1064</v>
      </c>
      <c r="AC696" s="162" t="s">
        <v>5347</v>
      </c>
      <c r="AD696" s="164">
        <v>0</v>
      </c>
      <c r="AE696" s="185">
        <v>0</v>
      </c>
      <c r="AG696" t="s">
        <v>814</v>
      </c>
      <c r="AH696" s="47">
        <f t="shared" si="190"/>
        <v>13</v>
      </c>
      <c r="AI696" s="46" t="str">
        <f t="shared" si="191"/>
        <v>-</v>
      </c>
      <c r="AJ696" s="12"/>
      <c r="AK696" s="53" t="str">
        <f t="shared" si="192"/>
        <v/>
      </c>
      <c r="AL696" s="54" t="str">
        <f t="shared" si="193"/>
        <v/>
      </c>
      <c r="AM696" s="35"/>
      <c r="AN696" s="35" t="str">
        <f t="shared" si="195"/>
        <v/>
      </c>
      <c r="AO696" s="35">
        <f t="shared" si="196"/>
        <v>0</v>
      </c>
      <c r="AP696" s="35" t="str">
        <f t="shared" si="197"/>
        <v/>
      </c>
      <c r="AQ696" s="55">
        <f t="shared" si="209"/>
        <v>0</v>
      </c>
      <c r="AR696" s="25" t="str">
        <f t="shared" si="198"/>
        <v/>
      </c>
      <c r="AS696" s="25" t="str">
        <f t="shared" si="199"/>
        <v/>
      </c>
      <c r="AT696" s="25" t="str">
        <f t="shared" si="200"/>
        <v/>
      </c>
      <c r="AU696" s="25" t="str">
        <f t="shared" si="201"/>
        <v/>
      </c>
      <c r="AV696" s="25">
        <f t="shared" si="202"/>
        <v>6</v>
      </c>
      <c r="AW696" s="65">
        <f t="shared" si="208"/>
        <v>1</v>
      </c>
      <c r="AX696" s="56"/>
      <c r="AY696" s="24">
        <f t="shared" ca="1" si="203"/>
        <v>-647</v>
      </c>
      <c r="AZ696" s="66">
        <f t="shared" ca="1" si="204"/>
        <v>0</v>
      </c>
      <c r="BA696" s="24" t="str">
        <f t="shared" ca="1" si="205"/>
        <v/>
      </c>
      <c r="BB696" s="87" t="str">
        <f t="shared" si="206"/>
        <v/>
      </c>
    </row>
    <row r="697" spans="1:54" ht="15" x14ac:dyDescent="0.2">
      <c r="A697" s="7">
        <v>696</v>
      </c>
      <c r="B697" s="162" t="s">
        <v>1062</v>
      </c>
      <c r="C697" s="162" t="s">
        <v>1063</v>
      </c>
      <c r="D697" s="162" t="s">
        <v>965</v>
      </c>
      <c r="E697" s="162" t="s">
        <v>192</v>
      </c>
      <c r="F697" s="163">
        <v>45457</v>
      </c>
      <c r="G697" s="162" t="s">
        <v>5347</v>
      </c>
      <c r="H697" s="162" t="s">
        <v>1001</v>
      </c>
      <c r="I697" s="162" t="s">
        <v>27</v>
      </c>
      <c r="J697" s="163">
        <v>45475</v>
      </c>
      <c r="K697" s="163">
        <v>45477</v>
      </c>
      <c r="L697" s="162" t="s">
        <v>5347</v>
      </c>
      <c r="M697" s="163">
        <v>45488</v>
      </c>
      <c r="N697" s="164">
        <v>56</v>
      </c>
      <c r="O697" s="164">
        <v>8</v>
      </c>
      <c r="P697" s="162" t="s">
        <v>16</v>
      </c>
      <c r="Q697" s="165">
        <v>1</v>
      </c>
      <c r="R697" s="165">
        <v>1</v>
      </c>
      <c r="S697" s="165">
        <v>1</v>
      </c>
      <c r="T697" s="165">
        <v>0</v>
      </c>
      <c r="U697" s="166">
        <v>1</v>
      </c>
      <c r="V697" s="166">
        <v>0</v>
      </c>
      <c r="W697" s="162" t="s">
        <v>19</v>
      </c>
      <c r="X697" s="162" t="s">
        <v>5348</v>
      </c>
      <c r="Y697" s="162" t="s">
        <v>5347</v>
      </c>
      <c r="Z697" s="162" t="s">
        <v>46</v>
      </c>
      <c r="AA697" s="162" t="s">
        <v>100</v>
      </c>
      <c r="AB697" s="162" t="s">
        <v>1064</v>
      </c>
      <c r="AC697" s="162" t="s">
        <v>5347</v>
      </c>
      <c r="AD697" s="164">
        <v>0</v>
      </c>
      <c r="AE697" s="185">
        <v>0</v>
      </c>
      <c r="AG697" t="s">
        <v>814</v>
      </c>
      <c r="AH697" s="47">
        <f t="shared" si="190"/>
        <v>13</v>
      </c>
      <c r="AI697" s="46" t="str">
        <f t="shared" si="191"/>
        <v>-</v>
      </c>
      <c r="AJ697" s="12"/>
      <c r="AK697" s="53" t="str">
        <f t="shared" si="192"/>
        <v>YES</v>
      </c>
      <c r="AL697" s="54">
        <f t="shared" si="193"/>
        <v>1</v>
      </c>
      <c r="AM697" s="35"/>
      <c r="AN697" s="35" t="str">
        <f t="shared" si="195"/>
        <v/>
      </c>
      <c r="AO697" s="35">
        <f t="shared" si="196"/>
        <v>0</v>
      </c>
      <c r="AP697" s="35" t="str">
        <f t="shared" si="197"/>
        <v>X</v>
      </c>
      <c r="AQ697" s="55">
        <f t="shared" si="209"/>
        <v>1</v>
      </c>
      <c r="AR697" s="25" t="str">
        <f t="shared" si="198"/>
        <v/>
      </c>
      <c r="AS697" s="25" t="str">
        <f t="shared" si="199"/>
        <v/>
      </c>
      <c r="AT697" s="25" t="str">
        <f t="shared" si="200"/>
        <v/>
      </c>
      <c r="AU697" s="25" t="str">
        <f t="shared" si="201"/>
        <v/>
      </c>
      <c r="AV697" s="25">
        <f t="shared" si="202"/>
        <v>6</v>
      </c>
      <c r="AW697" s="65">
        <f t="shared" si="208"/>
        <v>0</v>
      </c>
      <c r="AX697" s="56"/>
      <c r="AY697" s="24">
        <f t="shared" ca="1" si="203"/>
        <v>-647</v>
      </c>
      <c r="AZ697" s="66">
        <f t="shared" ca="1" si="204"/>
        <v>0</v>
      </c>
      <c r="BA697" s="24" t="str">
        <f t="shared" ca="1" si="205"/>
        <v/>
      </c>
      <c r="BB697" s="87" t="str">
        <f t="shared" si="206"/>
        <v/>
      </c>
    </row>
    <row r="698" spans="1:54" ht="15" x14ac:dyDescent="0.2">
      <c r="A698" s="7">
        <v>697</v>
      </c>
      <c r="B698" s="162" t="s">
        <v>1065</v>
      </c>
      <c r="C698" s="162" t="s">
        <v>1066</v>
      </c>
      <c r="D698" s="162" t="s">
        <v>965</v>
      </c>
      <c r="E698" s="162" t="s">
        <v>191</v>
      </c>
      <c r="F698" s="163">
        <v>45457</v>
      </c>
      <c r="G698" s="162" t="s">
        <v>5347</v>
      </c>
      <c r="H698" s="162" t="s">
        <v>966</v>
      </c>
      <c r="I698" s="162" t="s">
        <v>27</v>
      </c>
      <c r="J698" s="163">
        <v>45476</v>
      </c>
      <c r="K698" s="163">
        <v>45477</v>
      </c>
      <c r="L698" s="162" t="s">
        <v>5347</v>
      </c>
      <c r="M698" s="163">
        <v>45494</v>
      </c>
      <c r="N698" s="164">
        <v>40</v>
      </c>
      <c r="O698" s="164">
        <v>8</v>
      </c>
      <c r="P698" s="162" t="s">
        <v>16</v>
      </c>
      <c r="Q698" s="165">
        <v>5</v>
      </c>
      <c r="R698" s="165">
        <v>5</v>
      </c>
      <c r="S698" s="165">
        <v>5</v>
      </c>
      <c r="T698" s="165">
        <v>0</v>
      </c>
      <c r="U698" s="166">
        <v>5</v>
      </c>
      <c r="V698" s="166">
        <v>0</v>
      </c>
      <c r="W698" s="162" t="s">
        <v>19</v>
      </c>
      <c r="X698" s="162" t="s">
        <v>5348</v>
      </c>
      <c r="Y698" s="162" t="s">
        <v>5347</v>
      </c>
      <c r="Z698" s="162" t="s">
        <v>33</v>
      </c>
      <c r="AA698" s="162" t="s">
        <v>152</v>
      </c>
      <c r="AB698" s="162" t="s">
        <v>1067</v>
      </c>
      <c r="AC698" s="162" t="s">
        <v>5347</v>
      </c>
      <c r="AD698" s="164">
        <v>0</v>
      </c>
      <c r="AE698" s="185">
        <v>0</v>
      </c>
      <c r="AG698" t="s">
        <v>814</v>
      </c>
      <c r="AH698" s="47">
        <f t="shared" si="190"/>
        <v>18</v>
      </c>
      <c r="AI698" s="46" t="str">
        <f t="shared" si="191"/>
        <v>-</v>
      </c>
      <c r="AJ698" s="12"/>
      <c r="AK698" s="53" t="str">
        <f t="shared" si="192"/>
        <v>YES</v>
      </c>
      <c r="AL698" s="54">
        <f t="shared" si="193"/>
        <v>5</v>
      </c>
      <c r="AM698" s="35"/>
      <c r="AN698" s="35" t="str">
        <f t="shared" si="195"/>
        <v/>
      </c>
      <c r="AO698" s="35">
        <f t="shared" si="196"/>
        <v>0</v>
      </c>
      <c r="AP698" s="35" t="str">
        <f t="shared" si="197"/>
        <v>X</v>
      </c>
      <c r="AQ698" s="55">
        <f t="shared" si="209"/>
        <v>1</v>
      </c>
      <c r="AR698" s="25" t="str">
        <f t="shared" si="198"/>
        <v/>
      </c>
      <c r="AS698" s="25" t="str">
        <f t="shared" si="199"/>
        <v/>
      </c>
      <c r="AT698" s="25" t="str">
        <f t="shared" si="200"/>
        <v/>
      </c>
      <c r="AU698" s="25" t="str">
        <f t="shared" si="201"/>
        <v/>
      </c>
      <c r="AV698" s="25">
        <f t="shared" si="202"/>
        <v>6</v>
      </c>
      <c r="AW698" s="65">
        <f t="shared" si="208"/>
        <v>0</v>
      </c>
      <c r="AX698" s="56"/>
      <c r="AY698" s="24">
        <f t="shared" ca="1" si="203"/>
        <v>-641</v>
      </c>
      <c r="AZ698" s="66">
        <f t="shared" ca="1" si="204"/>
        <v>0</v>
      </c>
      <c r="BA698" s="24" t="str">
        <f t="shared" ca="1" si="205"/>
        <v/>
      </c>
      <c r="BB698" s="87" t="str">
        <f t="shared" si="206"/>
        <v/>
      </c>
    </row>
    <row r="699" spans="1:54" ht="15" x14ac:dyDescent="0.2">
      <c r="A699" s="7">
        <v>698</v>
      </c>
      <c r="B699" s="162" t="s">
        <v>1068</v>
      </c>
      <c r="C699" s="162" t="s">
        <v>1069</v>
      </c>
      <c r="D699" s="162" t="s">
        <v>965</v>
      </c>
      <c r="E699" s="162" t="s">
        <v>145</v>
      </c>
      <c r="F699" s="163">
        <v>45457</v>
      </c>
      <c r="G699" s="162" t="s">
        <v>5347</v>
      </c>
      <c r="H699" s="162" t="s">
        <v>966</v>
      </c>
      <c r="I699" s="162" t="s">
        <v>28</v>
      </c>
      <c r="J699" s="163">
        <v>45476</v>
      </c>
      <c r="K699" s="163">
        <v>45477</v>
      </c>
      <c r="L699" s="162" t="s">
        <v>5347</v>
      </c>
      <c r="M699" s="163">
        <v>45494</v>
      </c>
      <c r="N699" s="164">
        <v>56</v>
      </c>
      <c r="O699" s="164">
        <v>8</v>
      </c>
      <c r="P699" s="162" t="s">
        <v>16</v>
      </c>
      <c r="Q699" s="165">
        <v>4</v>
      </c>
      <c r="R699" s="165">
        <v>4</v>
      </c>
      <c r="S699" s="165">
        <v>4</v>
      </c>
      <c r="T699" s="165">
        <v>0</v>
      </c>
      <c r="U699" s="166">
        <v>4</v>
      </c>
      <c r="V699" s="166">
        <v>0</v>
      </c>
      <c r="W699" s="162" t="s">
        <v>19</v>
      </c>
      <c r="X699" s="162" t="s">
        <v>5348</v>
      </c>
      <c r="Y699" s="162" t="s">
        <v>5347</v>
      </c>
      <c r="Z699" s="162" t="s">
        <v>33</v>
      </c>
      <c r="AA699" s="162" t="s">
        <v>152</v>
      </c>
      <c r="AB699" s="162" t="s">
        <v>1070</v>
      </c>
      <c r="AC699" s="162" t="s">
        <v>5347</v>
      </c>
      <c r="AD699" s="164">
        <v>0</v>
      </c>
      <c r="AE699" s="185">
        <v>0</v>
      </c>
      <c r="AG699" t="s">
        <v>814</v>
      </c>
      <c r="AH699" s="47">
        <f t="shared" si="190"/>
        <v>18</v>
      </c>
      <c r="AI699" s="46" t="str">
        <f t="shared" si="191"/>
        <v>-</v>
      </c>
      <c r="AJ699" s="12"/>
      <c r="AK699" s="53" t="str">
        <f t="shared" si="192"/>
        <v>YES</v>
      </c>
      <c r="AL699" s="54">
        <f t="shared" si="193"/>
        <v>4</v>
      </c>
      <c r="AM699" s="35"/>
      <c r="AN699" s="35" t="str">
        <f t="shared" si="195"/>
        <v/>
      </c>
      <c r="AO699" s="35">
        <f t="shared" si="196"/>
        <v>0</v>
      </c>
      <c r="AP699" s="35" t="str">
        <f t="shared" si="197"/>
        <v>X</v>
      </c>
      <c r="AQ699" s="55">
        <f t="shared" si="209"/>
        <v>1</v>
      </c>
      <c r="AR699" s="25" t="str">
        <f t="shared" si="198"/>
        <v/>
      </c>
      <c r="AS699" s="25" t="str">
        <f t="shared" si="199"/>
        <v/>
      </c>
      <c r="AT699" s="25" t="str">
        <f t="shared" si="200"/>
        <v/>
      </c>
      <c r="AU699" s="25" t="str">
        <f t="shared" si="201"/>
        <v/>
      </c>
      <c r="AV699" s="25">
        <f t="shared" si="202"/>
        <v>6</v>
      </c>
      <c r="AW699" s="65">
        <f t="shared" si="208"/>
        <v>0</v>
      </c>
      <c r="AX699" s="56"/>
      <c r="AY699" s="24">
        <f t="shared" ca="1" si="203"/>
        <v>-641</v>
      </c>
      <c r="AZ699" s="66">
        <f t="shared" ca="1" si="204"/>
        <v>0</v>
      </c>
      <c r="BA699" s="24" t="str">
        <f t="shared" ca="1" si="205"/>
        <v/>
      </c>
      <c r="BB699" s="87" t="str">
        <f t="shared" si="206"/>
        <v/>
      </c>
    </row>
    <row r="700" spans="1:54" ht="15" x14ac:dyDescent="0.2">
      <c r="A700" s="7">
        <v>699</v>
      </c>
      <c r="B700" s="162" t="s">
        <v>1071</v>
      </c>
      <c r="C700" s="162" t="s">
        <v>1072</v>
      </c>
      <c r="D700" s="162" t="s">
        <v>965</v>
      </c>
      <c r="E700" s="162" t="s">
        <v>190</v>
      </c>
      <c r="F700" s="163">
        <v>45457</v>
      </c>
      <c r="G700" s="162" t="s">
        <v>5347</v>
      </c>
      <c r="H700" s="162" t="s">
        <v>966</v>
      </c>
      <c r="I700" s="162" t="s">
        <v>73</v>
      </c>
      <c r="J700" s="163">
        <v>45476</v>
      </c>
      <c r="K700" s="163">
        <v>45477</v>
      </c>
      <c r="L700" s="162" t="s">
        <v>5347</v>
      </c>
      <c r="M700" s="163">
        <v>45494</v>
      </c>
      <c r="N700" s="164">
        <v>56</v>
      </c>
      <c r="O700" s="164">
        <v>8</v>
      </c>
      <c r="P700" s="162" t="s">
        <v>16</v>
      </c>
      <c r="Q700" s="165">
        <v>1</v>
      </c>
      <c r="R700" s="165">
        <v>1</v>
      </c>
      <c r="S700" s="165">
        <v>1</v>
      </c>
      <c r="T700" s="165">
        <v>0</v>
      </c>
      <c r="U700" s="166">
        <v>1</v>
      </c>
      <c r="V700" s="166">
        <v>0</v>
      </c>
      <c r="W700" s="162" t="s">
        <v>19</v>
      </c>
      <c r="X700" s="162" t="s">
        <v>5348</v>
      </c>
      <c r="Y700" s="162" t="s">
        <v>5347</v>
      </c>
      <c r="Z700" s="162" t="s">
        <v>33</v>
      </c>
      <c r="AA700" s="162" t="s">
        <v>152</v>
      </c>
      <c r="AB700" s="162" t="s">
        <v>1073</v>
      </c>
      <c r="AC700" s="162" t="s">
        <v>5347</v>
      </c>
      <c r="AD700" s="164">
        <v>0</v>
      </c>
      <c r="AE700" s="185">
        <v>0</v>
      </c>
      <c r="AG700" t="s">
        <v>814</v>
      </c>
      <c r="AH700" s="47">
        <f t="shared" si="190"/>
        <v>18</v>
      </c>
      <c r="AI700" s="46" t="str">
        <f t="shared" si="191"/>
        <v>-</v>
      </c>
      <c r="AJ700" s="12"/>
      <c r="AK700" s="53" t="str">
        <f t="shared" si="192"/>
        <v>YES</v>
      </c>
      <c r="AL700" s="54">
        <f t="shared" si="193"/>
        <v>1</v>
      </c>
      <c r="AM700" s="35"/>
      <c r="AN700" s="35" t="str">
        <f t="shared" si="195"/>
        <v/>
      </c>
      <c r="AO700" s="35">
        <f t="shared" si="196"/>
        <v>0</v>
      </c>
      <c r="AP700" s="35" t="str">
        <f t="shared" si="197"/>
        <v>X</v>
      </c>
      <c r="AQ700" s="55">
        <f t="shared" si="209"/>
        <v>1</v>
      </c>
      <c r="AR700" s="25" t="str">
        <f t="shared" si="198"/>
        <v/>
      </c>
      <c r="AS700" s="25" t="str">
        <f t="shared" si="199"/>
        <v/>
      </c>
      <c r="AT700" s="25" t="str">
        <f t="shared" si="200"/>
        <v/>
      </c>
      <c r="AU700" s="25" t="str">
        <f t="shared" si="201"/>
        <v/>
      </c>
      <c r="AV700" s="25">
        <f t="shared" si="202"/>
        <v>6</v>
      </c>
      <c r="AW700" s="65">
        <f t="shared" si="208"/>
        <v>0</v>
      </c>
      <c r="AX700" s="56"/>
      <c r="AY700" s="24">
        <f t="shared" ca="1" si="203"/>
        <v>-641</v>
      </c>
      <c r="AZ700" s="66">
        <f t="shared" ca="1" si="204"/>
        <v>0</v>
      </c>
      <c r="BA700" s="24" t="str">
        <f t="shared" ca="1" si="205"/>
        <v/>
      </c>
      <c r="BB700" s="87" t="str">
        <f t="shared" si="206"/>
        <v/>
      </c>
    </row>
    <row r="701" spans="1:54" ht="15" x14ac:dyDescent="0.2">
      <c r="A701" s="7">
        <v>700</v>
      </c>
      <c r="B701" s="162" t="s">
        <v>1074</v>
      </c>
      <c r="C701" s="162" t="s">
        <v>1075</v>
      </c>
      <c r="D701" s="162" t="s">
        <v>965</v>
      </c>
      <c r="E701" s="162" t="s">
        <v>189</v>
      </c>
      <c r="F701" s="163">
        <v>45457</v>
      </c>
      <c r="G701" s="162" t="s">
        <v>5347</v>
      </c>
      <c r="H701" s="162" t="s">
        <v>1057</v>
      </c>
      <c r="I701" s="162" t="s">
        <v>56</v>
      </c>
      <c r="J701" s="163">
        <v>45474</v>
      </c>
      <c r="K701" s="163">
        <v>45478</v>
      </c>
      <c r="L701" s="162" t="s">
        <v>5347</v>
      </c>
      <c r="M701" s="163">
        <v>45495</v>
      </c>
      <c r="N701" s="164">
        <v>125</v>
      </c>
      <c r="O701" s="164">
        <v>8</v>
      </c>
      <c r="P701" s="162" t="s">
        <v>16</v>
      </c>
      <c r="Q701" s="165">
        <v>2</v>
      </c>
      <c r="R701" s="165">
        <v>2</v>
      </c>
      <c r="S701" s="165">
        <v>2</v>
      </c>
      <c r="T701" s="165">
        <v>0</v>
      </c>
      <c r="U701" s="166">
        <v>2</v>
      </c>
      <c r="V701" s="166">
        <v>0</v>
      </c>
      <c r="W701" s="162" t="s">
        <v>19</v>
      </c>
      <c r="X701" s="162" t="s">
        <v>5348</v>
      </c>
      <c r="Y701" s="162" t="s">
        <v>5347</v>
      </c>
      <c r="Z701" s="162" t="s">
        <v>39</v>
      </c>
      <c r="AA701" s="162" t="s">
        <v>152</v>
      </c>
      <c r="AB701" s="162" t="s">
        <v>1076</v>
      </c>
      <c r="AC701" s="162" t="s">
        <v>5347</v>
      </c>
      <c r="AD701" s="164">
        <v>0</v>
      </c>
      <c r="AE701" s="185">
        <v>0</v>
      </c>
      <c r="AG701" t="s">
        <v>814</v>
      </c>
      <c r="AH701" s="47">
        <f t="shared" si="190"/>
        <v>21</v>
      </c>
      <c r="AI701" s="46" t="str">
        <f t="shared" si="191"/>
        <v>-</v>
      </c>
      <c r="AJ701" s="12"/>
      <c r="AK701" s="53" t="str">
        <f t="shared" si="192"/>
        <v>YES</v>
      </c>
      <c r="AL701" s="54">
        <f t="shared" si="193"/>
        <v>2</v>
      </c>
      <c r="AM701" s="35"/>
      <c r="AN701" s="35" t="str">
        <f t="shared" si="195"/>
        <v/>
      </c>
      <c r="AO701" s="35">
        <f t="shared" si="196"/>
        <v>0</v>
      </c>
      <c r="AP701" s="35" t="str">
        <f t="shared" si="197"/>
        <v>X</v>
      </c>
      <c r="AQ701" s="55">
        <f t="shared" si="209"/>
        <v>1</v>
      </c>
      <c r="AR701" s="25" t="str">
        <f t="shared" si="198"/>
        <v/>
      </c>
      <c r="AS701" s="25" t="str">
        <f t="shared" si="199"/>
        <v/>
      </c>
      <c r="AT701" s="25" t="str">
        <f t="shared" si="200"/>
        <v/>
      </c>
      <c r="AU701" s="25" t="str">
        <f t="shared" si="201"/>
        <v/>
      </c>
      <c r="AV701" s="25">
        <f t="shared" si="202"/>
        <v>6</v>
      </c>
      <c r="AW701" s="65">
        <f t="shared" si="208"/>
        <v>0</v>
      </c>
      <c r="AX701" s="56"/>
      <c r="AY701" s="24">
        <f t="shared" ca="1" si="203"/>
        <v>-640</v>
      </c>
      <c r="AZ701" s="66">
        <f t="shared" ca="1" si="204"/>
        <v>0</v>
      </c>
      <c r="BA701" s="24" t="str">
        <f t="shared" ca="1" si="205"/>
        <v/>
      </c>
      <c r="BB701" s="87" t="str">
        <f t="shared" si="206"/>
        <v/>
      </c>
    </row>
    <row r="702" spans="1:54" ht="15" x14ac:dyDescent="0.2">
      <c r="A702" s="7">
        <v>701</v>
      </c>
      <c r="B702" s="162" t="s">
        <v>1077</v>
      </c>
      <c r="C702" s="162" t="s">
        <v>1078</v>
      </c>
      <c r="D702" s="162" t="s">
        <v>965</v>
      </c>
      <c r="E702" s="162" t="s">
        <v>188</v>
      </c>
      <c r="F702" s="163">
        <v>45457</v>
      </c>
      <c r="G702" s="162" t="s">
        <v>5347</v>
      </c>
      <c r="H702" s="162" t="s">
        <v>1057</v>
      </c>
      <c r="I702" s="162" t="s">
        <v>72</v>
      </c>
      <c r="J702" s="163">
        <v>45474</v>
      </c>
      <c r="K702" s="163">
        <v>45478</v>
      </c>
      <c r="L702" s="162" t="s">
        <v>5347</v>
      </c>
      <c r="M702" s="163">
        <v>45495</v>
      </c>
      <c r="N702" s="164">
        <v>40</v>
      </c>
      <c r="O702" s="164">
        <v>8</v>
      </c>
      <c r="P702" s="162" t="s">
        <v>16</v>
      </c>
      <c r="Q702" s="165">
        <v>2</v>
      </c>
      <c r="R702" s="165">
        <v>2</v>
      </c>
      <c r="S702" s="165">
        <v>2</v>
      </c>
      <c r="T702" s="165">
        <v>0</v>
      </c>
      <c r="U702" s="166">
        <v>2</v>
      </c>
      <c r="V702" s="166">
        <v>0</v>
      </c>
      <c r="W702" s="162" t="s">
        <v>19</v>
      </c>
      <c r="X702" s="162" t="s">
        <v>5348</v>
      </c>
      <c r="Y702" s="162" t="s">
        <v>5347</v>
      </c>
      <c r="Z702" s="162" t="s">
        <v>39</v>
      </c>
      <c r="AA702" s="162" t="s">
        <v>152</v>
      </c>
      <c r="AB702" s="162" t="s">
        <v>1079</v>
      </c>
      <c r="AC702" s="162" t="s">
        <v>5347</v>
      </c>
      <c r="AD702" s="164">
        <v>0</v>
      </c>
      <c r="AE702" s="185">
        <v>0</v>
      </c>
      <c r="AG702" t="s">
        <v>814</v>
      </c>
      <c r="AH702" s="47">
        <f t="shared" si="190"/>
        <v>21</v>
      </c>
      <c r="AI702" s="46" t="str">
        <f t="shared" si="191"/>
        <v>-</v>
      </c>
      <c r="AJ702" s="12"/>
      <c r="AK702" s="53" t="str">
        <f t="shared" si="192"/>
        <v>YES</v>
      </c>
      <c r="AL702" s="54">
        <f t="shared" si="193"/>
        <v>2</v>
      </c>
      <c r="AM702" s="35"/>
      <c r="AN702" s="35" t="str">
        <f t="shared" si="195"/>
        <v/>
      </c>
      <c r="AO702" s="35">
        <f t="shared" si="196"/>
        <v>0</v>
      </c>
      <c r="AP702" s="35" t="str">
        <f t="shared" si="197"/>
        <v>X</v>
      </c>
      <c r="AQ702" s="55">
        <f t="shared" si="209"/>
        <v>1</v>
      </c>
      <c r="AR702" s="25" t="str">
        <f t="shared" si="198"/>
        <v/>
      </c>
      <c r="AS702" s="25" t="str">
        <f t="shared" si="199"/>
        <v/>
      </c>
      <c r="AT702" s="25" t="str">
        <f t="shared" si="200"/>
        <v/>
      </c>
      <c r="AU702" s="25" t="str">
        <f t="shared" si="201"/>
        <v/>
      </c>
      <c r="AV702" s="25">
        <f t="shared" si="202"/>
        <v>6</v>
      </c>
      <c r="AW702" s="65">
        <f t="shared" si="208"/>
        <v>0</v>
      </c>
      <c r="AX702" s="56"/>
      <c r="AY702" s="24">
        <f t="shared" ca="1" si="203"/>
        <v>-640</v>
      </c>
      <c r="AZ702" s="66">
        <f t="shared" ca="1" si="204"/>
        <v>0</v>
      </c>
      <c r="BA702" s="24" t="str">
        <f t="shared" ca="1" si="205"/>
        <v/>
      </c>
      <c r="BB702" s="87" t="str">
        <f t="shared" si="206"/>
        <v/>
      </c>
    </row>
    <row r="703" spans="1:54" ht="15" x14ac:dyDescent="0.2">
      <c r="A703" s="7">
        <v>702</v>
      </c>
      <c r="B703" s="162" t="s">
        <v>1080</v>
      </c>
      <c r="C703" s="162" t="s">
        <v>1081</v>
      </c>
      <c r="D703" s="162" t="s">
        <v>965</v>
      </c>
      <c r="E703" s="162" t="s">
        <v>187</v>
      </c>
      <c r="F703" s="163">
        <v>45457</v>
      </c>
      <c r="G703" s="162" t="s">
        <v>5347</v>
      </c>
      <c r="H703" s="162" t="s">
        <v>977</v>
      </c>
      <c r="I703" s="162" t="s">
        <v>122</v>
      </c>
      <c r="J703" s="163">
        <v>45475</v>
      </c>
      <c r="K703" s="163">
        <v>45477</v>
      </c>
      <c r="L703" s="162" t="s">
        <v>5347</v>
      </c>
      <c r="M703" s="163">
        <v>45488</v>
      </c>
      <c r="N703" s="164">
        <v>40</v>
      </c>
      <c r="O703" s="164">
        <v>8</v>
      </c>
      <c r="P703" s="162" t="s">
        <v>16</v>
      </c>
      <c r="Q703" s="165">
        <v>1</v>
      </c>
      <c r="R703" s="165">
        <v>1</v>
      </c>
      <c r="S703" s="165">
        <v>1</v>
      </c>
      <c r="T703" s="165">
        <v>0</v>
      </c>
      <c r="U703" s="166">
        <v>1</v>
      </c>
      <c r="V703" s="166">
        <v>0</v>
      </c>
      <c r="W703" s="162" t="s">
        <v>19</v>
      </c>
      <c r="X703" s="162" t="s">
        <v>5348</v>
      </c>
      <c r="Y703" s="162" t="s">
        <v>5347</v>
      </c>
      <c r="Z703" s="162" t="s">
        <v>39</v>
      </c>
      <c r="AA703" s="162" t="s">
        <v>100</v>
      </c>
      <c r="AB703" s="162" t="s">
        <v>1082</v>
      </c>
      <c r="AC703" s="162" t="s">
        <v>5347</v>
      </c>
      <c r="AD703" s="164">
        <v>0</v>
      </c>
      <c r="AE703" s="185">
        <v>0</v>
      </c>
      <c r="AG703" t="s">
        <v>814</v>
      </c>
      <c r="AH703" s="47">
        <f t="shared" si="190"/>
        <v>13</v>
      </c>
      <c r="AI703" s="46" t="str">
        <f t="shared" si="191"/>
        <v>-</v>
      </c>
      <c r="AJ703" s="12"/>
      <c r="AK703" s="53" t="str">
        <f t="shared" si="192"/>
        <v>YES</v>
      </c>
      <c r="AL703" s="54">
        <f t="shared" si="193"/>
        <v>1</v>
      </c>
      <c r="AM703" s="35"/>
      <c r="AN703" s="35" t="str">
        <f t="shared" si="195"/>
        <v/>
      </c>
      <c r="AO703" s="35">
        <f t="shared" si="196"/>
        <v>0</v>
      </c>
      <c r="AP703" s="35" t="str">
        <f t="shared" si="197"/>
        <v>X</v>
      </c>
      <c r="AQ703" s="55">
        <f t="shared" si="209"/>
        <v>1</v>
      </c>
      <c r="AR703" s="25" t="str">
        <f t="shared" si="198"/>
        <v/>
      </c>
      <c r="AS703" s="25" t="str">
        <f t="shared" si="199"/>
        <v/>
      </c>
      <c r="AT703" s="25" t="str">
        <f t="shared" si="200"/>
        <v/>
      </c>
      <c r="AU703" s="25" t="str">
        <f t="shared" si="201"/>
        <v/>
      </c>
      <c r="AV703" s="25">
        <f t="shared" si="202"/>
        <v>6</v>
      </c>
      <c r="AW703" s="65">
        <f t="shared" si="208"/>
        <v>0</v>
      </c>
      <c r="AX703" s="56"/>
      <c r="AY703" s="24">
        <f t="shared" ca="1" si="203"/>
        <v>-647</v>
      </c>
      <c r="AZ703" s="66">
        <f t="shared" ca="1" si="204"/>
        <v>0</v>
      </c>
      <c r="BA703" s="24" t="str">
        <f t="shared" ca="1" si="205"/>
        <v/>
      </c>
      <c r="BB703" s="87" t="str">
        <f t="shared" si="206"/>
        <v/>
      </c>
    </row>
    <row r="704" spans="1:54" ht="15" x14ac:dyDescent="0.2">
      <c r="A704" s="7">
        <v>703</v>
      </c>
      <c r="B704" s="162" t="s">
        <v>1080</v>
      </c>
      <c r="C704" s="162" t="s">
        <v>1081</v>
      </c>
      <c r="D704" s="162" t="s">
        <v>965</v>
      </c>
      <c r="E704" s="162" t="s">
        <v>187</v>
      </c>
      <c r="F704" s="163">
        <v>45457</v>
      </c>
      <c r="G704" s="162" t="s">
        <v>5347</v>
      </c>
      <c r="H704" s="162" t="s">
        <v>979</v>
      </c>
      <c r="I704" s="162" t="s">
        <v>108</v>
      </c>
      <c r="J704" s="163">
        <v>45475</v>
      </c>
      <c r="K704" s="163" t="s">
        <v>5347</v>
      </c>
      <c r="L704" s="162" t="s">
        <v>332</v>
      </c>
      <c r="M704" s="163">
        <v>45488</v>
      </c>
      <c r="N704" s="164">
        <v>40</v>
      </c>
      <c r="O704" s="164">
        <v>8</v>
      </c>
      <c r="P704" s="162" t="s">
        <v>5347</v>
      </c>
      <c r="Q704" s="165">
        <v>1</v>
      </c>
      <c r="R704" s="165">
        <v>1</v>
      </c>
      <c r="S704" s="165">
        <v>0</v>
      </c>
      <c r="T704" s="165">
        <v>1</v>
      </c>
      <c r="U704" s="166">
        <v>0</v>
      </c>
      <c r="V704" s="166">
        <v>0</v>
      </c>
      <c r="W704" s="162" t="s">
        <v>5347</v>
      </c>
      <c r="X704" s="162" t="s">
        <v>5405</v>
      </c>
      <c r="Y704" s="162" t="s">
        <v>5347</v>
      </c>
      <c r="Z704" s="162" t="s">
        <v>46</v>
      </c>
      <c r="AA704" s="162" t="s">
        <v>100</v>
      </c>
      <c r="AB704" s="162" t="s">
        <v>1082</v>
      </c>
      <c r="AC704" s="162" t="s">
        <v>5347</v>
      </c>
      <c r="AD704" s="164">
        <v>0</v>
      </c>
      <c r="AE704" s="185">
        <v>0</v>
      </c>
      <c r="AG704" t="s">
        <v>814</v>
      </c>
      <c r="AH704" s="47">
        <f t="shared" si="190"/>
        <v>13</v>
      </c>
      <c r="AI704" s="46" t="str">
        <f t="shared" si="191"/>
        <v>-</v>
      </c>
      <c r="AJ704" s="12"/>
      <c r="AK704" s="53" t="str">
        <f t="shared" si="192"/>
        <v/>
      </c>
      <c r="AL704" s="54" t="str">
        <f t="shared" si="193"/>
        <v/>
      </c>
      <c r="AM704" s="35"/>
      <c r="AN704" s="35" t="str">
        <f t="shared" si="195"/>
        <v/>
      </c>
      <c r="AO704" s="35">
        <f t="shared" si="196"/>
        <v>0</v>
      </c>
      <c r="AP704" s="35" t="str">
        <f t="shared" si="197"/>
        <v/>
      </c>
      <c r="AQ704" s="55">
        <f t="shared" si="209"/>
        <v>0</v>
      </c>
      <c r="AR704" s="25" t="str">
        <f t="shared" si="198"/>
        <v/>
      </c>
      <c r="AS704" s="25" t="str">
        <f t="shared" si="199"/>
        <v/>
      </c>
      <c r="AT704" s="25" t="str">
        <f t="shared" si="200"/>
        <v/>
      </c>
      <c r="AU704" s="25" t="str">
        <f t="shared" si="201"/>
        <v/>
      </c>
      <c r="AV704" s="25">
        <f t="shared" si="202"/>
        <v>6</v>
      </c>
      <c r="AW704" s="65">
        <f t="shared" si="208"/>
        <v>1</v>
      </c>
      <c r="AX704" s="56"/>
      <c r="AY704" s="24">
        <f t="shared" ca="1" si="203"/>
        <v>-647</v>
      </c>
      <c r="AZ704" s="66">
        <f t="shared" ca="1" si="204"/>
        <v>0</v>
      </c>
      <c r="BA704" s="24" t="str">
        <f t="shared" ca="1" si="205"/>
        <v/>
      </c>
      <c r="BB704" s="87" t="str">
        <f t="shared" si="206"/>
        <v/>
      </c>
    </row>
    <row r="705" spans="1:54" ht="15" x14ac:dyDescent="0.2">
      <c r="A705" s="7">
        <v>704</v>
      </c>
      <c r="B705" s="162" t="s">
        <v>1083</v>
      </c>
      <c r="C705" s="162" t="s">
        <v>1084</v>
      </c>
      <c r="D705" s="162" t="s">
        <v>965</v>
      </c>
      <c r="E705" s="162" t="s">
        <v>186</v>
      </c>
      <c r="F705" s="163">
        <v>45457</v>
      </c>
      <c r="G705" s="162" t="s">
        <v>5347</v>
      </c>
      <c r="H705" s="162" t="s">
        <v>966</v>
      </c>
      <c r="I705" s="162" t="s">
        <v>56</v>
      </c>
      <c r="J705" s="163">
        <v>45476</v>
      </c>
      <c r="K705" s="163">
        <v>45477</v>
      </c>
      <c r="L705" s="162" t="s">
        <v>5347</v>
      </c>
      <c r="M705" s="163">
        <v>45494</v>
      </c>
      <c r="N705" s="164">
        <v>40</v>
      </c>
      <c r="O705" s="164">
        <v>8</v>
      </c>
      <c r="P705" s="162" t="s">
        <v>16</v>
      </c>
      <c r="Q705" s="165">
        <v>2</v>
      </c>
      <c r="R705" s="165">
        <v>2</v>
      </c>
      <c r="S705" s="165">
        <v>2</v>
      </c>
      <c r="T705" s="165">
        <v>0</v>
      </c>
      <c r="U705" s="166">
        <v>2</v>
      </c>
      <c r="V705" s="166">
        <v>0</v>
      </c>
      <c r="W705" s="162" t="s">
        <v>19</v>
      </c>
      <c r="X705" s="162" t="s">
        <v>5348</v>
      </c>
      <c r="Y705" s="162" t="s">
        <v>5347</v>
      </c>
      <c r="Z705" s="162" t="s">
        <v>33</v>
      </c>
      <c r="AA705" s="162" t="s">
        <v>152</v>
      </c>
      <c r="AB705" s="162" t="s">
        <v>1085</v>
      </c>
      <c r="AC705" s="162" t="s">
        <v>5347</v>
      </c>
      <c r="AD705" s="164">
        <v>0</v>
      </c>
      <c r="AE705" s="185">
        <v>0</v>
      </c>
      <c r="AG705" t="s">
        <v>814</v>
      </c>
      <c r="AH705" s="47">
        <f t="shared" si="190"/>
        <v>18</v>
      </c>
      <c r="AI705" s="46" t="str">
        <f t="shared" si="191"/>
        <v>-</v>
      </c>
      <c r="AJ705" s="12"/>
      <c r="AK705" s="53" t="str">
        <f t="shared" si="192"/>
        <v>YES</v>
      </c>
      <c r="AL705" s="54">
        <f t="shared" si="193"/>
        <v>2</v>
      </c>
      <c r="AM705" s="35"/>
      <c r="AN705" s="35" t="str">
        <f t="shared" si="195"/>
        <v/>
      </c>
      <c r="AO705" s="35">
        <f t="shared" si="196"/>
        <v>0</v>
      </c>
      <c r="AP705" s="35" t="str">
        <f t="shared" si="197"/>
        <v>X</v>
      </c>
      <c r="AQ705" s="55">
        <f t="shared" si="209"/>
        <v>1</v>
      </c>
      <c r="AR705" s="25" t="str">
        <f t="shared" si="198"/>
        <v/>
      </c>
      <c r="AS705" s="25" t="str">
        <f t="shared" si="199"/>
        <v/>
      </c>
      <c r="AT705" s="25" t="str">
        <f t="shared" si="200"/>
        <v/>
      </c>
      <c r="AU705" s="25" t="str">
        <f t="shared" si="201"/>
        <v/>
      </c>
      <c r="AV705" s="25">
        <f t="shared" si="202"/>
        <v>6</v>
      </c>
      <c r="AW705" s="65">
        <f t="shared" si="208"/>
        <v>0</v>
      </c>
      <c r="AX705" s="56"/>
      <c r="AY705" s="24">
        <f t="shared" ca="1" si="203"/>
        <v>-641</v>
      </c>
      <c r="AZ705" s="66">
        <f t="shared" ca="1" si="204"/>
        <v>0</v>
      </c>
      <c r="BA705" s="24" t="str">
        <f t="shared" ca="1" si="205"/>
        <v/>
      </c>
      <c r="BB705" s="87" t="str">
        <f t="shared" si="206"/>
        <v/>
      </c>
    </row>
    <row r="706" spans="1:54" ht="15" x14ac:dyDescent="0.2">
      <c r="A706" s="7">
        <v>705</v>
      </c>
      <c r="B706" s="162" t="s">
        <v>1086</v>
      </c>
      <c r="C706" s="162" t="s">
        <v>1087</v>
      </c>
      <c r="D706" s="162" t="s">
        <v>965</v>
      </c>
      <c r="E706" s="162" t="s">
        <v>176</v>
      </c>
      <c r="F706" s="163">
        <v>45457</v>
      </c>
      <c r="G706" s="162" t="s">
        <v>5347</v>
      </c>
      <c r="H706" s="162" t="s">
        <v>970</v>
      </c>
      <c r="I706" s="162" t="s">
        <v>18</v>
      </c>
      <c r="J706" s="163">
        <v>45476</v>
      </c>
      <c r="K706" s="163">
        <v>45477</v>
      </c>
      <c r="L706" s="162" t="s">
        <v>5347</v>
      </c>
      <c r="M706" s="163">
        <v>45488</v>
      </c>
      <c r="N706" s="164">
        <v>56</v>
      </c>
      <c r="O706" s="164">
        <v>8</v>
      </c>
      <c r="P706" s="162" t="s">
        <v>16</v>
      </c>
      <c r="Q706" s="165">
        <v>3</v>
      </c>
      <c r="R706" s="165">
        <v>3</v>
      </c>
      <c r="S706" s="165">
        <v>3</v>
      </c>
      <c r="T706" s="165">
        <v>0</v>
      </c>
      <c r="U706" s="166">
        <v>3</v>
      </c>
      <c r="V706" s="166">
        <v>0</v>
      </c>
      <c r="W706" s="162" t="s">
        <v>19</v>
      </c>
      <c r="X706" s="162" t="s">
        <v>5348</v>
      </c>
      <c r="Y706" s="162" t="s">
        <v>5347</v>
      </c>
      <c r="Z706" s="162" t="s">
        <v>394</v>
      </c>
      <c r="AA706" s="162" t="s">
        <v>152</v>
      </c>
      <c r="AB706" s="162" t="s">
        <v>1088</v>
      </c>
      <c r="AC706" s="162" t="s">
        <v>5347</v>
      </c>
      <c r="AD706" s="164">
        <v>0</v>
      </c>
      <c r="AE706" s="185">
        <v>0</v>
      </c>
      <c r="AG706" t="s">
        <v>814</v>
      </c>
      <c r="AH706" s="47">
        <f t="shared" ref="AH706:AH769" si="210">IF(M706=0,"-",M706-J706)</f>
        <v>12</v>
      </c>
      <c r="AI706" s="46" t="str">
        <f t="shared" ref="AI706:AI769" si="211">IF(AND(S706=0,M706&gt;0,L706=0),IF(AH706&gt;=120,"VERY HIGH",IF(AH706&gt;=90,"HIGH",IF(AH706&gt;=60,"MEDIUM",IF(AH706&lt;60,"LOW")))),"-")</f>
        <v>-</v>
      </c>
      <c r="AJ706" s="12"/>
      <c r="AK706" s="53" t="str">
        <f t="shared" ref="AK706:AK769" si="212">IF(AND(W706="X",M706&lt;=$AJ$2),"YES","")</f>
        <v>YES</v>
      </c>
      <c r="AL706" s="54">
        <f t="shared" ref="AL706:AL769" si="213">IF(AND(W706="X",M706&lt;=$AJ$2),S706,"")</f>
        <v>3</v>
      </c>
      <c r="AM706" s="35"/>
      <c r="AN706" s="35" t="str">
        <f t="shared" ref="AN706:AN769" si="214">IF(AND(W706="X",M706&gt;$AJ$2),S706,"")</f>
        <v/>
      </c>
      <c r="AO706" s="35">
        <f t="shared" ref="AO706:AO769" si="215">IF(AND(W706="",M706&gt;0,$AJ$2&gt;M706,L706=""),1,0)</f>
        <v>0</v>
      </c>
      <c r="AP706" s="35" t="str">
        <f t="shared" ref="AP706:AP769" si="216">IF(AND(AK706="YES",W706="X"),"X","")</f>
        <v>X</v>
      </c>
      <c r="AQ706" s="55">
        <f t="shared" si="209"/>
        <v>1</v>
      </c>
      <c r="AR706" s="25" t="str">
        <f t="shared" ref="AR706:AR769" si="217">IF(AND(T706&gt;0,L706=""),H706,"")</f>
        <v/>
      </c>
      <c r="AS706" s="25" t="str">
        <f t="shared" ref="AS706:AS769" si="218">IF(AND(D706&gt;0,H706=0,G706=""),1,"")</f>
        <v/>
      </c>
      <c r="AT706" s="25" t="str">
        <f t="shared" ref="AT706:AT769" si="219">IF(G706="BLOQ",1,"")</f>
        <v/>
      </c>
      <c r="AU706" s="25" t="str">
        <f t="shared" ref="AU706:AU769" si="220">IF(L706="BLOQ",1,"")</f>
        <v/>
      </c>
      <c r="AV706" s="25">
        <f t="shared" ref="AV706:AV769" si="221">MONTH(F706)</f>
        <v>6</v>
      </c>
      <c r="AW706" s="65">
        <f t="shared" si="208"/>
        <v>0</v>
      </c>
      <c r="AX706" s="56"/>
      <c r="AY706" s="24">
        <f t="shared" ref="AY706:AY769" ca="1" si="222">IF(M706=0,"",M706-$AX$2)</f>
        <v>-647</v>
      </c>
      <c r="AZ706" s="66">
        <f t="shared" ref="AZ706:AZ769" ca="1" si="223">IF(AND(W706="",AY706&gt;0,AY706&lt;15),1,0)</f>
        <v>0</v>
      </c>
      <c r="BA706" s="24" t="str">
        <f t="shared" ref="BA706:BA769" ca="1" si="224">IF(AND(W706="",AY706&gt;0,AY706&lt;15),T706,"")</f>
        <v/>
      </c>
      <c r="BB706" s="87" t="str">
        <f t="shared" ref="BB706:BB769" si="225">IF(R706&lt;Q706,"X","")</f>
        <v/>
      </c>
    </row>
    <row r="707" spans="1:54" ht="15" x14ac:dyDescent="0.2">
      <c r="A707" s="7">
        <v>706</v>
      </c>
      <c r="B707" s="162" t="s">
        <v>1089</v>
      </c>
      <c r="C707" s="162" t="s">
        <v>1090</v>
      </c>
      <c r="D707" s="162" t="s">
        <v>965</v>
      </c>
      <c r="E707" s="162" t="s">
        <v>184</v>
      </c>
      <c r="F707" s="163">
        <v>45457</v>
      </c>
      <c r="G707" s="162" t="s">
        <v>5347</v>
      </c>
      <c r="H707" s="162" t="s">
        <v>1057</v>
      </c>
      <c r="I707" s="162" t="s">
        <v>69</v>
      </c>
      <c r="J707" s="163">
        <v>45474</v>
      </c>
      <c r="K707" s="163">
        <v>45478</v>
      </c>
      <c r="L707" s="162" t="s">
        <v>5347</v>
      </c>
      <c r="M707" s="163">
        <v>45495</v>
      </c>
      <c r="N707" s="164">
        <v>40</v>
      </c>
      <c r="O707" s="164">
        <v>8</v>
      </c>
      <c r="P707" s="162" t="s">
        <v>16</v>
      </c>
      <c r="Q707" s="165">
        <v>1</v>
      </c>
      <c r="R707" s="165">
        <v>1</v>
      </c>
      <c r="S707" s="165">
        <v>1</v>
      </c>
      <c r="T707" s="165">
        <v>0</v>
      </c>
      <c r="U707" s="166">
        <v>1</v>
      </c>
      <c r="V707" s="166">
        <v>0</v>
      </c>
      <c r="W707" s="162" t="s">
        <v>19</v>
      </c>
      <c r="X707" s="162" t="s">
        <v>5348</v>
      </c>
      <c r="Y707" s="162" t="s">
        <v>5347</v>
      </c>
      <c r="Z707" s="162" t="s">
        <v>39</v>
      </c>
      <c r="AA707" s="162" t="s">
        <v>152</v>
      </c>
      <c r="AB707" s="162" t="s">
        <v>1091</v>
      </c>
      <c r="AC707" s="162" t="s">
        <v>5347</v>
      </c>
      <c r="AD707" s="164">
        <v>0</v>
      </c>
      <c r="AE707" s="185">
        <v>0</v>
      </c>
      <c r="AG707" t="s">
        <v>814</v>
      </c>
      <c r="AH707" s="47">
        <f t="shared" si="210"/>
        <v>21</v>
      </c>
      <c r="AI707" s="46" t="str">
        <f t="shared" si="211"/>
        <v>-</v>
      </c>
      <c r="AJ707" s="12"/>
      <c r="AK707" s="53" t="str">
        <f t="shared" si="212"/>
        <v>YES</v>
      </c>
      <c r="AL707" s="54">
        <f t="shared" si="213"/>
        <v>1</v>
      </c>
      <c r="AM707" s="35"/>
      <c r="AN707" s="35" t="str">
        <f t="shared" si="214"/>
        <v/>
      </c>
      <c r="AO707" s="35">
        <f t="shared" si="215"/>
        <v>0</v>
      </c>
      <c r="AP707" s="35" t="str">
        <f t="shared" si="216"/>
        <v>X</v>
      </c>
      <c r="AQ707" s="55">
        <f t="shared" si="209"/>
        <v>1</v>
      </c>
      <c r="AR707" s="25" t="str">
        <f t="shared" si="217"/>
        <v/>
      </c>
      <c r="AS707" s="25" t="str">
        <f t="shared" si="218"/>
        <v/>
      </c>
      <c r="AT707" s="25" t="str">
        <f t="shared" si="219"/>
        <v/>
      </c>
      <c r="AU707" s="25" t="str">
        <f t="shared" si="220"/>
        <v/>
      </c>
      <c r="AV707" s="25">
        <f t="shared" si="221"/>
        <v>6</v>
      </c>
      <c r="AW707" s="65">
        <f t="shared" ref="AW707:AW713" si="226">IF(AP707="",100%,0%)</f>
        <v>0</v>
      </c>
      <c r="AX707" s="56"/>
      <c r="AY707" s="24">
        <f t="shared" ca="1" si="222"/>
        <v>-640</v>
      </c>
      <c r="AZ707" s="66">
        <f t="shared" ca="1" si="223"/>
        <v>0</v>
      </c>
      <c r="BA707" s="24" t="str">
        <f t="shared" ca="1" si="224"/>
        <v/>
      </c>
      <c r="BB707" s="87" t="str">
        <f t="shared" si="225"/>
        <v/>
      </c>
    </row>
    <row r="708" spans="1:54" ht="15" x14ac:dyDescent="0.2">
      <c r="A708" s="7">
        <v>707</v>
      </c>
      <c r="B708" s="162" t="s">
        <v>1092</v>
      </c>
      <c r="C708" s="162" t="s">
        <v>1093</v>
      </c>
      <c r="D708" s="162" t="s">
        <v>965</v>
      </c>
      <c r="E708" s="162" t="s">
        <v>183</v>
      </c>
      <c r="F708" s="163">
        <v>45457</v>
      </c>
      <c r="G708" s="162" t="s">
        <v>5347</v>
      </c>
      <c r="H708" s="162" t="s">
        <v>970</v>
      </c>
      <c r="I708" s="162" t="s">
        <v>24</v>
      </c>
      <c r="J708" s="163">
        <v>45476</v>
      </c>
      <c r="K708" s="163">
        <v>45477</v>
      </c>
      <c r="L708" s="162" t="s">
        <v>5347</v>
      </c>
      <c r="M708" s="163">
        <v>45488</v>
      </c>
      <c r="N708" s="164">
        <v>40</v>
      </c>
      <c r="O708" s="164">
        <v>8</v>
      </c>
      <c r="P708" s="162" t="s">
        <v>16</v>
      </c>
      <c r="Q708" s="165">
        <v>3</v>
      </c>
      <c r="R708" s="165">
        <v>3</v>
      </c>
      <c r="S708" s="165">
        <v>3</v>
      </c>
      <c r="T708" s="165">
        <v>0</v>
      </c>
      <c r="U708" s="166">
        <v>3</v>
      </c>
      <c r="V708" s="166">
        <v>0</v>
      </c>
      <c r="W708" s="162" t="s">
        <v>19</v>
      </c>
      <c r="X708" s="162" t="s">
        <v>5348</v>
      </c>
      <c r="Y708" s="162" t="s">
        <v>5347</v>
      </c>
      <c r="Z708" s="162" t="s">
        <v>394</v>
      </c>
      <c r="AA708" s="162" t="s">
        <v>152</v>
      </c>
      <c r="AB708" s="162" t="s">
        <v>1094</v>
      </c>
      <c r="AC708" s="162" t="s">
        <v>5347</v>
      </c>
      <c r="AD708" s="164">
        <v>0</v>
      </c>
      <c r="AE708" s="185">
        <v>0</v>
      </c>
      <c r="AG708" t="s">
        <v>814</v>
      </c>
      <c r="AH708" s="47">
        <f t="shared" si="210"/>
        <v>12</v>
      </c>
      <c r="AI708" s="46" t="str">
        <f t="shared" si="211"/>
        <v>-</v>
      </c>
      <c r="AJ708" s="12"/>
      <c r="AK708" s="53" t="str">
        <f t="shared" si="212"/>
        <v>YES</v>
      </c>
      <c r="AL708" s="54">
        <f t="shared" si="213"/>
        <v>3</v>
      </c>
      <c r="AM708" s="35"/>
      <c r="AN708" s="35" t="str">
        <f t="shared" si="214"/>
        <v/>
      </c>
      <c r="AO708" s="35">
        <f t="shared" si="215"/>
        <v>0</v>
      </c>
      <c r="AP708" s="35" t="str">
        <f t="shared" si="216"/>
        <v>X</v>
      </c>
      <c r="AQ708" s="55">
        <f t="shared" si="209"/>
        <v>1</v>
      </c>
      <c r="AR708" s="25" t="str">
        <f t="shared" si="217"/>
        <v/>
      </c>
      <c r="AS708" s="25" t="str">
        <f t="shared" si="218"/>
        <v/>
      </c>
      <c r="AT708" s="25" t="str">
        <f t="shared" si="219"/>
        <v/>
      </c>
      <c r="AU708" s="25" t="str">
        <f t="shared" si="220"/>
        <v/>
      </c>
      <c r="AV708" s="25">
        <f t="shared" si="221"/>
        <v>6</v>
      </c>
      <c r="AW708" s="65">
        <f t="shared" si="226"/>
        <v>0</v>
      </c>
      <c r="AX708" s="56"/>
      <c r="AY708" s="24">
        <f t="shared" ca="1" si="222"/>
        <v>-647</v>
      </c>
      <c r="AZ708" s="66">
        <f t="shared" ca="1" si="223"/>
        <v>0</v>
      </c>
      <c r="BA708" s="24" t="str">
        <f t="shared" ca="1" si="224"/>
        <v/>
      </c>
      <c r="BB708" s="87" t="str">
        <f t="shared" si="225"/>
        <v/>
      </c>
    </row>
    <row r="709" spans="1:54" ht="15" x14ac:dyDescent="0.2">
      <c r="A709" s="7">
        <v>708</v>
      </c>
      <c r="B709" s="162" t="s">
        <v>1095</v>
      </c>
      <c r="C709" s="162" t="s">
        <v>1096</v>
      </c>
      <c r="D709" s="162" t="s">
        <v>965</v>
      </c>
      <c r="E709" s="162" t="s">
        <v>182</v>
      </c>
      <c r="F709" s="163">
        <v>45457</v>
      </c>
      <c r="G709" s="162" t="s">
        <v>5347</v>
      </c>
      <c r="H709" s="162" t="s">
        <v>966</v>
      </c>
      <c r="I709" s="162" t="s">
        <v>72</v>
      </c>
      <c r="J709" s="163">
        <v>45476</v>
      </c>
      <c r="K709" s="163">
        <v>45477</v>
      </c>
      <c r="L709" s="162" t="s">
        <v>5347</v>
      </c>
      <c r="M709" s="163">
        <v>45494</v>
      </c>
      <c r="N709" s="164">
        <v>40</v>
      </c>
      <c r="O709" s="164">
        <v>8</v>
      </c>
      <c r="P709" s="162" t="s">
        <v>16</v>
      </c>
      <c r="Q709" s="165">
        <v>1</v>
      </c>
      <c r="R709" s="165">
        <v>1</v>
      </c>
      <c r="S709" s="165">
        <v>1</v>
      </c>
      <c r="T709" s="165">
        <v>0</v>
      </c>
      <c r="U709" s="166">
        <v>1</v>
      </c>
      <c r="V709" s="166">
        <v>0</v>
      </c>
      <c r="W709" s="162" t="s">
        <v>19</v>
      </c>
      <c r="X709" s="162" t="s">
        <v>5348</v>
      </c>
      <c r="Y709" s="162" t="s">
        <v>5347</v>
      </c>
      <c r="Z709" s="162" t="s">
        <v>33</v>
      </c>
      <c r="AA709" s="162" t="s">
        <v>152</v>
      </c>
      <c r="AB709" s="162" t="s">
        <v>1097</v>
      </c>
      <c r="AC709" s="162" t="s">
        <v>5347</v>
      </c>
      <c r="AD709" s="164">
        <v>0</v>
      </c>
      <c r="AE709" s="185">
        <v>0</v>
      </c>
      <c r="AG709" t="s">
        <v>814</v>
      </c>
      <c r="AH709" s="47">
        <f t="shared" si="210"/>
        <v>18</v>
      </c>
      <c r="AI709" s="46" t="str">
        <f t="shared" si="211"/>
        <v>-</v>
      </c>
      <c r="AJ709" s="12"/>
      <c r="AK709" s="53" t="str">
        <f t="shared" si="212"/>
        <v>YES</v>
      </c>
      <c r="AL709" s="54">
        <f t="shared" si="213"/>
        <v>1</v>
      </c>
      <c r="AM709" s="35"/>
      <c r="AN709" s="35" t="str">
        <f t="shared" si="214"/>
        <v/>
      </c>
      <c r="AO709" s="35">
        <f t="shared" si="215"/>
        <v>0</v>
      </c>
      <c r="AP709" s="35" t="str">
        <f t="shared" si="216"/>
        <v>X</v>
      </c>
      <c r="AQ709" s="55">
        <f t="shared" si="209"/>
        <v>1</v>
      </c>
      <c r="AR709" s="25" t="str">
        <f t="shared" si="217"/>
        <v/>
      </c>
      <c r="AS709" s="25" t="str">
        <f t="shared" si="218"/>
        <v/>
      </c>
      <c r="AT709" s="25" t="str">
        <f t="shared" si="219"/>
        <v/>
      </c>
      <c r="AU709" s="25" t="str">
        <f t="shared" si="220"/>
        <v/>
      </c>
      <c r="AV709" s="25">
        <f t="shared" si="221"/>
        <v>6</v>
      </c>
      <c r="AW709" s="65">
        <f t="shared" si="226"/>
        <v>0</v>
      </c>
      <c r="AX709" s="56"/>
      <c r="AY709" s="24">
        <f t="shared" ca="1" si="222"/>
        <v>-641</v>
      </c>
      <c r="AZ709" s="66">
        <f t="shared" ca="1" si="223"/>
        <v>0</v>
      </c>
      <c r="BA709" s="24" t="str">
        <f t="shared" ca="1" si="224"/>
        <v/>
      </c>
      <c r="BB709" s="87" t="str">
        <f t="shared" si="225"/>
        <v/>
      </c>
    </row>
    <row r="710" spans="1:54" ht="15" x14ac:dyDescent="0.2">
      <c r="A710" s="7">
        <v>709</v>
      </c>
      <c r="B710" s="162" t="s">
        <v>1098</v>
      </c>
      <c r="C710" s="162" t="s">
        <v>1099</v>
      </c>
      <c r="D710" s="162" t="s">
        <v>965</v>
      </c>
      <c r="E710" s="162" t="s">
        <v>181</v>
      </c>
      <c r="F710" s="163">
        <v>45457</v>
      </c>
      <c r="G710" s="162" t="s">
        <v>5347</v>
      </c>
      <c r="H710" s="162" t="s">
        <v>966</v>
      </c>
      <c r="I710" s="162" t="s">
        <v>69</v>
      </c>
      <c r="J710" s="163">
        <v>45476</v>
      </c>
      <c r="K710" s="163">
        <v>45477</v>
      </c>
      <c r="L710" s="162" t="s">
        <v>5347</v>
      </c>
      <c r="M710" s="163">
        <v>45494</v>
      </c>
      <c r="N710" s="164">
        <v>56</v>
      </c>
      <c r="O710" s="164">
        <v>8</v>
      </c>
      <c r="P710" s="162" t="s">
        <v>16</v>
      </c>
      <c r="Q710" s="165">
        <v>20</v>
      </c>
      <c r="R710" s="165">
        <v>20</v>
      </c>
      <c r="S710" s="165">
        <v>40</v>
      </c>
      <c r="T710" s="165">
        <v>0</v>
      </c>
      <c r="U710" s="166">
        <v>20</v>
      </c>
      <c r="V710" s="166">
        <v>20</v>
      </c>
      <c r="W710" s="162" t="s">
        <v>19</v>
      </c>
      <c r="X710" s="162" t="s">
        <v>5348</v>
      </c>
      <c r="Y710" s="162" t="s">
        <v>5347</v>
      </c>
      <c r="Z710" s="162" t="s">
        <v>33</v>
      </c>
      <c r="AA710" s="162" t="s">
        <v>152</v>
      </c>
      <c r="AB710" s="162" t="s">
        <v>1100</v>
      </c>
      <c r="AC710" s="162" t="s">
        <v>5347</v>
      </c>
      <c r="AD710" s="164">
        <v>0</v>
      </c>
      <c r="AE710" s="185">
        <v>0</v>
      </c>
      <c r="AG710" t="s">
        <v>814</v>
      </c>
      <c r="AH710" s="47">
        <f t="shared" si="210"/>
        <v>18</v>
      </c>
      <c r="AI710" s="46" t="str">
        <f t="shared" si="211"/>
        <v>-</v>
      </c>
      <c r="AJ710" s="12"/>
      <c r="AK710" s="53" t="str">
        <f t="shared" si="212"/>
        <v>YES</v>
      </c>
      <c r="AL710" s="54">
        <f t="shared" si="213"/>
        <v>40</v>
      </c>
      <c r="AM710" s="35"/>
      <c r="AN710" s="35" t="str">
        <f t="shared" si="214"/>
        <v/>
      </c>
      <c r="AO710" s="35">
        <f t="shared" si="215"/>
        <v>0</v>
      </c>
      <c r="AP710" s="35" t="str">
        <f t="shared" si="216"/>
        <v>X</v>
      </c>
      <c r="AQ710" s="55">
        <f t="shared" si="209"/>
        <v>1</v>
      </c>
      <c r="AR710" s="25" t="str">
        <f t="shared" si="217"/>
        <v/>
      </c>
      <c r="AS710" s="25" t="str">
        <f t="shared" si="218"/>
        <v/>
      </c>
      <c r="AT710" s="25" t="str">
        <f t="shared" si="219"/>
        <v/>
      </c>
      <c r="AU710" s="25" t="str">
        <f t="shared" si="220"/>
        <v/>
      </c>
      <c r="AV710" s="25">
        <f t="shared" si="221"/>
        <v>6</v>
      </c>
      <c r="AW710" s="65">
        <f t="shared" si="226"/>
        <v>0</v>
      </c>
      <c r="AX710" s="56"/>
      <c r="AY710" s="24">
        <f t="shared" ca="1" si="222"/>
        <v>-641</v>
      </c>
      <c r="AZ710" s="66">
        <f t="shared" ca="1" si="223"/>
        <v>0</v>
      </c>
      <c r="BA710" s="24" t="str">
        <f t="shared" ca="1" si="224"/>
        <v/>
      </c>
      <c r="BB710" s="87" t="str">
        <f t="shared" si="225"/>
        <v/>
      </c>
    </row>
    <row r="711" spans="1:54" ht="15" x14ac:dyDescent="0.2">
      <c r="A711" s="7">
        <v>710</v>
      </c>
      <c r="B711" s="162" t="s">
        <v>1101</v>
      </c>
      <c r="C711" s="162" t="s">
        <v>1102</v>
      </c>
      <c r="D711" s="162" t="s">
        <v>965</v>
      </c>
      <c r="E711" s="162" t="s">
        <v>180</v>
      </c>
      <c r="F711" s="163">
        <v>45457</v>
      </c>
      <c r="G711" s="162" t="s">
        <v>5347</v>
      </c>
      <c r="H711" s="162" t="s">
        <v>1057</v>
      </c>
      <c r="I711" s="162" t="s">
        <v>79</v>
      </c>
      <c r="J711" s="163">
        <v>45474</v>
      </c>
      <c r="K711" s="163">
        <v>45478</v>
      </c>
      <c r="L711" s="162" t="s">
        <v>5347</v>
      </c>
      <c r="M711" s="163">
        <v>45495</v>
      </c>
      <c r="N711" s="164">
        <v>65</v>
      </c>
      <c r="O711" s="164">
        <v>8</v>
      </c>
      <c r="P711" s="162" t="s">
        <v>16</v>
      </c>
      <c r="Q711" s="165">
        <v>2</v>
      </c>
      <c r="R711" s="165">
        <v>2</v>
      </c>
      <c r="S711" s="165">
        <v>2</v>
      </c>
      <c r="T711" s="165">
        <v>0</v>
      </c>
      <c r="U711" s="166">
        <v>2</v>
      </c>
      <c r="V711" s="166">
        <v>0</v>
      </c>
      <c r="W711" s="162" t="s">
        <v>19</v>
      </c>
      <c r="X711" s="162" t="s">
        <v>5348</v>
      </c>
      <c r="Y711" s="162" t="s">
        <v>5347</v>
      </c>
      <c r="Z711" s="162" t="s">
        <v>39</v>
      </c>
      <c r="AA711" s="162" t="s">
        <v>152</v>
      </c>
      <c r="AB711" s="162" t="s">
        <v>1103</v>
      </c>
      <c r="AC711" s="162" t="s">
        <v>5347</v>
      </c>
      <c r="AD711" s="164">
        <v>0</v>
      </c>
      <c r="AE711" s="185">
        <v>0</v>
      </c>
      <c r="AG711" t="s">
        <v>814</v>
      </c>
      <c r="AH711" s="47">
        <f t="shared" si="210"/>
        <v>21</v>
      </c>
      <c r="AI711" s="46" t="str">
        <f t="shared" si="211"/>
        <v>-</v>
      </c>
      <c r="AJ711" s="12"/>
      <c r="AK711" s="53" t="str">
        <f t="shared" si="212"/>
        <v>YES</v>
      </c>
      <c r="AL711" s="54">
        <f t="shared" si="213"/>
        <v>2</v>
      </c>
      <c r="AM711" s="35"/>
      <c r="AN711" s="35" t="str">
        <f t="shared" si="214"/>
        <v/>
      </c>
      <c r="AO711" s="35">
        <f t="shared" si="215"/>
        <v>0</v>
      </c>
      <c r="AP711" s="35" t="str">
        <f t="shared" si="216"/>
        <v>X</v>
      </c>
      <c r="AQ711" s="55">
        <f t="shared" si="209"/>
        <v>1</v>
      </c>
      <c r="AR711" s="25" t="str">
        <f t="shared" si="217"/>
        <v/>
      </c>
      <c r="AS711" s="25" t="str">
        <f t="shared" si="218"/>
        <v/>
      </c>
      <c r="AT711" s="25" t="str">
        <f t="shared" si="219"/>
        <v/>
      </c>
      <c r="AU711" s="25" t="str">
        <f t="shared" si="220"/>
        <v/>
      </c>
      <c r="AV711" s="25">
        <f t="shared" si="221"/>
        <v>6</v>
      </c>
      <c r="AW711" s="65">
        <f t="shared" si="226"/>
        <v>0</v>
      </c>
      <c r="AX711" s="56"/>
      <c r="AY711" s="24">
        <f t="shared" ca="1" si="222"/>
        <v>-640</v>
      </c>
      <c r="AZ711" s="66">
        <f t="shared" ca="1" si="223"/>
        <v>0</v>
      </c>
      <c r="BA711" s="24" t="str">
        <f t="shared" ca="1" si="224"/>
        <v/>
      </c>
      <c r="BB711" s="87" t="str">
        <f t="shared" si="225"/>
        <v/>
      </c>
    </row>
    <row r="712" spans="1:54" ht="15" x14ac:dyDescent="0.2">
      <c r="A712" s="7">
        <v>711</v>
      </c>
      <c r="B712" s="162" t="s">
        <v>1104</v>
      </c>
      <c r="C712" s="162" t="s">
        <v>1105</v>
      </c>
      <c r="D712" s="162" t="s">
        <v>965</v>
      </c>
      <c r="E712" s="162" t="s">
        <v>185</v>
      </c>
      <c r="F712" s="163">
        <v>45457</v>
      </c>
      <c r="G712" s="162" t="s">
        <v>5347</v>
      </c>
      <c r="H712" s="162" t="s">
        <v>966</v>
      </c>
      <c r="I712" s="162" t="s">
        <v>79</v>
      </c>
      <c r="J712" s="163">
        <v>45476</v>
      </c>
      <c r="K712" s="163">
        <v>45477</v>
      </c>
      <c r="L712" s="162" t="s">
        <v>5347</v>
      </c>
      <c r="M712" s="163">
        <v>45494</v>
      </c>
      <c r="N712" s="164">
        <v>55</v>
      </c>
      <c r="O712" s="164">
        <v>8</v>
      </c>
      <c r="P712" s="162" t="s">
        <v>16</v>
      </c>
      <c r="Q712" s="165">
        <v>1</v>
      </c>
      <c r="R712" s="165">
        <v>1</v>
      </c>
      <c r="S712" s="165">
        <v>2</v>
      </c>
      <c r="T712" s="165">
        <v>0</v>
      </c>
      <c r="U712" s="166">
        <v>1</v>
      </c>
      <c r="V712" s="166">
        <v>1</v>
      </c>
      <c r="W712" s="162" t="s">
        <v>19</v>
      </c>
      <c r="X712" s="162" t="s">
        <v>5348</v>
      </c>
      <c r="Y712" s="162" t="s">
        <v>5347</v>
      </c>
      <c r="Z712" s="162" t="s">
        <v>33</v>
      </c>
      <c r="AA712" s="162" t="s">
        <v>152</v>
      </c>
      <c r="AB712" s="162" t="s">
        <v>1106</v>
      </c>
      <c r="AC712" s="162" t="s">
        <v>5347</v>
      </c>
      <c r="AD712" s="164">
        <v>0</v>
      </c>
      <c r="AE712" s="185">
        <v>0</v>
      </c>
      <c r="AG712" t="s">
        <v>814</v>
      </c>
      <c r="AH712" s="47">
        <f t="shared" si="210"/>
        <v>18</v>
      </c>
      <c r="AI712" s="46" t="str">
        <f t="shared" si="211"/>
        <v>-</v>
      </c>
      <c r="AJ712" s="12"/>
      <c r="AK712" s="53" t="str">
        <f t="shared" si="212"/>
        <v>YES</v>
      </c>
      <c r="AL712" s="54">
        <f t="shared" si="213"/>
        <v>2</v>
      </c>
      <c r="AM712" s="35"/>
      <c r="AN712" s="35" t="str">
        <f t="shared" si="214"/>
        <v/>
      </c>
      <c r="AO712" s="35">
        <f t="shared" si="215"/>
        <v>0</v>
      </c>
      <c r="AP712" s="35" t="str">
        <f t="shared" si="216"/>
        <v>X</v>
      </c>
      <c r="AQ712" s="55">
        <f t="shared" si="209"/>
        <v>1</v>
      </c>
      <c r="AR712" s="25" t="str">
        <f t="shared" si="217"/>
        <v/>
      </c>
      <c r="AS712" s="25" t="str">
        <f t="shared" si="218"/>
        <v/>
      </c>
      <c r="AT712" s="25" t="str">
        <f t="shared" si="219"/>
        <v/>
      </c>
      <c r="AU712" s="25" t="str">
        <f t="shared" si="220"/>
        <v/>
      </c>
      <c r="AV712" s="25">
        <f t="shared" si="221"/>
        <v>6</v>
      </c>
      <c r="AW712" s="65">
        <f t="shared" si="226"/>
        <v>0</v>
      </c>
      <c r="AX712" s="56"/>
      <c r="AY712" s="24">
        <f t="shared" ca="1" si="222"/>
        <v>-641</v>
      </c>
      <c r="AZ712" s="66">
        <f t="shared" ca="1" si="223"/>
        <v>0</v>
      </c>
      <c r="BA712" s="24" t="str">
        <f t="shared" ca="1" si="224"/>
        <v/>
      </c>
      <c r="BB712" s="87" t="str">
        <f t="shared" si="225"/>
        <v/>
      </c>
    </row>
    <row r="713" spans="1:54" ht="15" x14ac:dyDescent="0.2">
      <c r="A713" s="7">
        <v>712</v>
      </c>
      <c r="B713" s="162" t="s">
        <v>1107</v>
      </c>
      <c r="C713" s="162" t="s">
        <v>1108</v>
      </c>
      <c r="D713" s="162" t="s">
        <v>965</v>
      </c>
      <c r="E713" s="162" t="s">
        <v>179</v>
      </c>
      <c r="F713" s="163">
        <v>45457</v>
      </c>
      <c r="G713" s="162" t="s">
        <v>5347</v>
      </c>
      <c r="H713" s="162" t="s">
        <v>966</v>
      </c>
      <c r="I713" s="162" t="s">
        <v>38</v>
      </c>
      <c r="J713" s="163">
        <v>45476</v>
      </c>
      <c r="K713" s="163">
        <v>45477</v>
      </c>
      <c r="L713" s="162" t="s">
        <v>5347</v>
      </c>
      <c r="M713" s="163">
        <v>45494</v>
      </c>
      <c r="N713" s="164">
        <v>40</v>
      </c>
      <c r="O713" s="164">
        <v>8</v>
      </c>
      <c r="P713" s="162" t="s">
        <v>16</v>
      </c>
      <c r="Q713" s="165">
        <v>1</v>
      </c>
      <c r="R713" s="165">
        <v>1</v>
      </c>
      <c r="S713" s="165">
        <v>1</v>
      </c>
      <c r="T713" s="165">
        <v>0</v>
      </c>
      <c r="U713" s="166">
        <v>1</v>
      </c>
      <c r="V713" s="166">
        <v>0</v>
      </c>
      <c r="W713" s="162" t="s">
        <v>19</v>
      </c>
      <c r="X713" s="162" t="s">
        <v>5348</v>
      </c>
      <c r="Y713" s="162" t="s">
        <v>5347</v>
      </c>
      <c r="Z713" s="162" t="s">
        <v>33</v>
      </c>
      <c r="AA713" s="162" t="s">
        <v>152</v>
      </c>
      <c r="AB713" s="162" t="s">
        <v>1109</v>
      </c>
      <c r="AC713" s="162" t="s">
        <v>5347</v>
      </c>
      <c r="AD713" s="164">
        <v>0</v>
      </c>
      <c r="AE713" s="185">
        <v>0</v>
      </c>
      <c r="AG713" t="s">
        <v>814</v>
      </c>
      <c r="AH713" s="47">
        <f t="shared" si="210"/>
        <v>18</v>
      </c>
      <c r="AI713" s="46" t="str">
        <f t="shared" si="211"/>
        <v>-</v>
      </c>
      <c r="AJ713" s="12"/>
      <c r="AK713" s="53" t="str">
        <f t="shared" si="212"/>
        <v>YES</v>
      </c>
      <c r="AL713" s="54">
        <f t="shared" si="213"/>
        <v>1</v>
      </c>
      <c r="AM713" s="35"/>
      <c r="AN713" s="35" t="str">
        <f t="shared" si="214"/>
        <v/>
      </c>
      <c r="AO713" s="35">
        <f t="shared" si="215"/>
        <v>0</v>
      </c>
      <c r="AP713" s="35" t="str">
        <f t="shared" si="216"/>
        <v>X</v>
      </c>
      <c r="AQ713" s="55">
        <f t="shared" si="209"/>
        <v>1</v>
      </c>
      <c r="AR713" s="25" t="str">
        <f t="shared" si="217"/>
        <v/>
      </c>
      <c r="AS713" s="25" t="str">
        <f t="shared" si="218"/>
        <v/>
      </c>
      <c r="AT713" s="25" t="str">
        <f t="shared" si="219"/>
        <v/>
      </c>
      <c r="AU713" s="25" t="str">
        <f t="shared" si="220"/>
        <v/>
      </c>
      <c r="AV713" s="25">
        <f t="shared" si="221"/>
        <v>6</v>
      </c>
      <c r="AW713" s="65">
        <f t="shared" si="226"/>
        <v>0</v>
      </c>
      <c r="AX713" s="56"/>
      <c r="AY713" s="24">
        <f t="shared" ca="1" si="222"/>
        <v>-641</v>
      </c>
      <c r="AZ713" s="66">
        <f t="shared" ca="1" si="223"/>
        <v>0</v>
      </c>
      <c r="BA713" s="24" t="str">
        <f t="shared" ca="1" si="224"/>
        <v/>
      </c>
      <c r="BB713" s="87" t="str">
        <f t="shared" si="225"/>
        <v/>
      </c>
    </row>
    <row r="714" spans="1:54" ht="15" x14ac:dyDescent="0.2">
      <c r="A714" s="7">
        <v>713</v>
      </c>
      <c r="B714" s="162" t="s">
        <v>1110</v>
      </c>
      <c r="C714" s="162" t="s">
        <v>1111</v>
      </c>
      <c r="D714" s="162" t="s">
        <v>965</v>
      </c>
      <c r="E714" s="162" t="s">
        <v>207</v>
      </c>
      <c r="F714" s="163">
        <v>45457</v>
      </c>
      <c r="G714" s="162" t="s">
        <v>5347</v>
      </c>
      <c r="H714" s="162" t="s">
        <v>979</v>
      </c>
      <c r="I714" s="162" t="s">
        <v>149</v>
      </c>
      <c r="J714" s="163">
        <v>45475</v>
      </c>
      <c r="K714" s="163" t="s">
        <v>5347</v>
      </c>
      <c r="L714" s="162" t="s">
        <v>332</v>
      </c>
      <c r="M714" s="163">
        <v>45488</v>
      </c>
      <c r="N714" s="164">
        <v>60</v>
      </c>
      <c r="O714" s="164">
        <v>8</v>
      </c>
      <c r="P714" s="162" t="s">
        <v>5347</v>
      </c>
      <c r="Q714" s="165">
        <v>9</v>
      </c>
      <c r="R714" s="165">
        <v>9</v>
      </c>
      <c r="S714" s="165">
        <v>0</v>
      </c>
      <c r="T714" s="165">
        <v>9</v>
      </c>
      <c r="U714" s="166">
        <v>0</v>
      </c>
      <c r="V714" s="166">
        <v>0</v>
      </c>
      <c r="W714" s="162" t="s">
        <v>5347</v>
      </c>
      <c r="X714" s="162" t="s">
        <v>5406</v>
      </c>
      <c r="Y714" s="162" t="s">
        <v>5347</v>
      </c>
      <c r="Z714" s="162" t="s">
        <v>46</v>
      </c>
      <c r="AA714" s="162" t="s">
        <v>100</v>
      </c>
      <c r="AB714" s="162" t="s">
        <v>1112</v>
      </c>
      <c r="AC714" s="162" t="s">
        <v>5347</v>
      </c>
      <c r="AD714" s="164">
        <v>0</v>
      </c>
      <c r="AE714" s="185">
        <v>0</v>
      </c>
      <c r="AG714" t="s">
        <v>814</v>
      </c>
      <c r="AH714" s="47">
        <f t="shared" si="210"/>
        <v>13</v>
      </c>
      <c r="AI714" s="46" t="str">
        <f t="shared" si="211"/>
        <v>-</v>
      </c>
      <c r="AJ714" s="12"/>
      <c r="AK714" s="53" t="str">
        <f t="shared" si="212"/>
        <v/>
      </c>
      <c r="AL714" s="54" t="str">
        <f t="shared" si="213"/>
        <v/>
      </c>
      <c r="AM714" s="35"/>
      <c r="AN714" s="35" t="str">
        <f t="shared" si="214"/>
        <v/>
      </c>
      <c r="AO714" s="35">
        <f t="shared" si="215"/>
        <v>0</v>
      </c>
      <c r="AP714" s="35" t="str">
        <f t="shared" si="216"/>
        <v/>
      </c>
      <c r="AQ714" s="55">
        <f t="shared" ref="AQ714:AQ732" si="227">IF(AP714="X",100%,0%)</f>
        <v>0</v>
      </c>
      <c r="AR714" s="25" t="str">
        <f t="shared" si="217"/>
        <v/>
      </c>
      <c r="AS714" s="25" t="str">
        <f t="shared" si="218"/>
        <v/>
      </c>
      <c r="AT714" s="25" t="str">
        <f t="shared" si="219"/>
        <v/>
      </c>
      <c r="AU714" s="25" t="str">
        <f t="shared" si="220"/>
        <v/>
      </c>
      <c r="AV714" s="25">
        <f t="shared" si="221"/>
        <v>6</v>
      </c>
      <c r="AW714" s="65">
        <f t="shared" ref="AW714:AW732" si="228">IF(AP714="",100%,0%)</f>
        <v>1</v>
      </c>
      <c r="AX714" s="56"/>
      <c r="AY714" s="24">
        <f t="shared" ca="1" si="222"/>
        <v>-647</v>
      </c>
      <c r="AZ714" s="66">
        <f t="shared" ca="1" si="223"/>
        <v>0</v>
      </c>
      <c r="BA714" s="24" t="str">
        <f t="shared" ca="1" si="224"/>
        <v/>
      </c>
      <c r="BB714" s="87" t="str">
        <f t="shared" si="225"/>
        <v/>
      </c>
    </row>
    <row r="715" spans="1:54" ht="15" x14ac:dyDescent="0.2">
      <c r="A715" s="7">
        <v>714</v>
      </c>
      <c r="B715" s="162" t="s">
        <v>1110</v>
      </c>
      <c r="C715" s="162" t="s">
        <v>1111</v>
      </c>
      <c r="D715" s="162" t="s">
        <v>965</v>
      </c>
      <c r="E715" s="162" t="s">
        <v>207</v>
      </c>
      <c r="F715" s="163">
        <v>45457</v>
      </c>
      <c r="G715" s="162" t="s">
        <v>5347</v>
      </c>
      <c r="H715" s="162" t="s">
        <v>977</v>
      </c>
      <c r="I715" s="162" t="s">
        <v>118</v>
      </c>
      <c r="J715" s="163">
        <v>45475</v>
      </c>
      <c r="K715" s="163">
        <v>45477</v>
      </c>
      <c r="L715" s="162" t="s">
        <v>5347</v>
      </c>
      <c r="M715" s="163">
        <v>45488</v>
      </c>
      <c r="N715" s="164">
        <v>60</v>
      </c>
      <c r="O715" s="164">
        <v>8</v>
      </c>
      <c r="P715" s="162" t="s">
        <v>16</v>
      </c>
      <c r="Q715" s="165">
        <v>9</v>
      </c>
      <c r="R715" s="165">
        <v>9</v>
      </c>
      <c r="S715" s="165">
        <v>9</v>
      </c>
      <c r="T715" s="165">
        <v>0</v>
      </c>
      <c r="U715" s="166">
        <v>9</v>
      </c>
      <c r="V715" s="166">
        <v>0</v>
      </c>
      <c r="W715" s="162" t="s">
        <v>19</v>
      </c>
      <c r="X715" s="162" t="s">
        <v>5348</v>
      </c>
      <c r="Y715" s="162" t="s">
        <v>5347</v>
      </c>
      <c r="Z715" s="162" t="s">
        <v>39</v>
      </c>
      <c r="AA715" s="162" t="s">
        <v>100</v>
      </c>
      <c r="AB715" s="162" t="s">
        <v>1112</v>
      </c>
      <c r="AC715" s="162" t="s">
        <v>5347</v>
      </c>
      <c r="AD715" s="164">
        <v>0</v>
      </c>
      <c r="AE715" s="185">
        <v>0</v>
      </c>
      <c r="AG715" t="s">
        <v>814</v>
      </c>
      <c r="AH715" s="47">
        <f t="shared" si="210"/>
        <v>13</v>
      </c>
      <c r="AI715" s="46" t="str">
        <f t="shared" si="211"/>
        <v>-</v>
      </c>
      <c r="AJ715" s="12"/>
      <c r="AK715" s="53" t="str">
        <f t="shared" si="212"/>
        <v>YES</v>
      </c>
      <c r="AL715" s="54">
        <f t="shared" si="213"/>
        <v>9</v>
      </c>
      <c r="AM715" s="35"/>
      <c r="AN715" s="35" t="str">
        <f t="shared" si="214"/>
        <v/>
      </c>
      <c r="AO715" s="35">
        <f t="shared" si="215"/>
        <v>0</v>
      </c>
      <c r="AP715" s="35" t="str">
        <f t="shared" si="216"/>
        <v>X</v>
      </c>
      <c r="AQ715" s="55">
        <f t="shared" si="227"/>
        <v>1</v>
      </c>
      <c r="AR715" s="25" t="str">
        <f t="shared" si="217"/>
        <v/>
      </c>
      <c r="AS715" s="25" t="str">
        <f t="shared" si="218"/>
        <v/>
      </c>
      <c r="AT715" s="25" t="str">
        <f t="shared" si="219"/>
        <v/>
      </c>
      <c r="AU715" s="25" t="str">
        <f t="shared" si="220"/>
        <v/>
      </c>
      <c r="AV715" s="25">
        <f t="shared" si="221"/>
        <v>6</v>
      </c>
      <c r="AW715" s="65">
        <f t="shared" si="228"/>
        <v>0</v>
      </c>
      <c r="AX715" s="56"/>
      <c r="AY715" s="24">
        <f t="shared" ca="1" si="222"/>
        <v>-647</v>
      </c>
      <c r="AZ715" s="66">
        <f t="shared" ca="1" si="223"/>
        <v>0</v>
      </c>
      <c r="BA715" s="24" t="str">
        <f t="shared" ca="1" si="224"/>
        <v/>
      </c>
      <c r="BB715" s="87" t="str">
        <f t="shared" si="225"/>
        <v/>
      </c>
    </row>
    <row r="716" spans="1:54" ht="15" x14ac:dyDescent="0.2">
      <c r="A716" s="7">
        <v>715</v>
      </c>
      <c r="B716" s="162" t="s">
        <v>1113</v>
      </c>
      <c r="C716" s="162" t="s">
        <v>1114</v>
      </c>
      <c r="D716" s="162" t="s">
        <v>965</v>
      </c>
      <c r="E716" s="162" t="s">
        <v>208</v>
      </c>
      <c r="F716" s="163">
        <v>45457</v>
      </c>
      <c r="G716" s="162" t="s">
        <v>5347</v>
      </c>
      <c r="H716" s="162" t="s">
        <v>977</v>
      </c>
      <c r="I716" s="162" t="s">
        <v>115</v>
      </c>
      <c r="J716" s="163">
        <v>45475</v>
      </c>
      <c r="K716" s="163">
        <v>45477</v>
      </c>
      <c r="L716" s="162" t="s">
        <v>5347</v>
      </c>
      <c r="M716" s="163">
        <v>45488</v>
      </c>
      <c r="N716" s="164">
        <v>40</v>
      </c>
      <c r="O716" s="164">
        <v>8</v>
      </c>
      <c r="P716" s="162" t="s">
        <v>16</v>
      </c>
      <c r="Q716" s="165">
        <v>1</v>
      </c>
      <c r="R716" s="165">
        <v>1</v>
      </c>
      <c r="S716" s="165">
        <v>1</v>
      </c>
      <c r="T716" s="165">
        <v>0</v>
      </c>
      <c r="U716" s="166">
        <v>1</v>
      </c>
      <c r="V716" s="166">
        <v>0</v>
      </c>
      <c r="W716" s="162" t="s">
        <v>19</v>
      </c>
      <c r="X716" s="162" t="s">
        <v>5348</v>
      </c>
      <c r="Y716" s="162" t="s">
        <v>5347</v>
      </c>
      <c r="Z716" s="162" t="s">
        <v>39</v>
      </c>
      <c r="AA716" s="162" t="s">
        <v>100</v>
      </c>
      <c r="AB716" s="162" t="s">
        <v>1115</v>
      </c>
      <c r="AC716" s="162" t="s">
        <v>5347</v>
      </c>
      <c r="AD716" s="164">
        <v>0</v>
      </c>
      <c r="AE716" s="185">
        <v>0</v>
      </c>
      <c r="AG716" t="s">
        <v>814</v>
      </c>
      <c r="AH716" s="47">
        <f t="shared" si="210"/>
        <v>13</v>
      </c>
      <c r="AI716" s="46" t="str">
        <f t="shared" si="211"/>
        <v>-</v>
      </c>
      <c r="AJ716" s="12"/>
      <c r="AK716" s="53" t="str">
        <f t="shared" si="212"/>
        <v>YES</v>
      </c>
      <c r="AL716" s="54">
        <f t="shared" si="213"/>
        <v>1</v>
      </c>
      <c r="AM716" s="35"/>
      <c r="AN716" s="35" t="str">
        <f t="shared" si="214"/>
        <v/>
      </c>
      <c r="AO716" s="35">
        <f t="shared" si="215"/>
        <v>0</v>
      </c>
      <c r="AP716" s="35" t="str">
        <f t="shared" si="216"/>
        <v>X</v>
      </c>
      <c r="AQ716" s="55">
        <f t="shared" si="227"/>
        <v>1</v>
      </c>
      <c r="AR716" s="25" t="str">
        <f t="shared" si="217"/>
        <v/>
      </c>
      <c r="AS716" s="25" t="str">
        <f t="shared" si="218"/>
        <v/>
      </c>
      <c r="AT716" s="25" t="str">
        <f t="shared" si="219"/>
        <v/>
      </c>
      <c r="AU716" s="25" t="str">
        <f t="shared" si="220"/>
        <v/>
      </c>
      <c r="AV716" s="25">
        <f t="shared" si="221"/>
        <v>6</v>
      </c>
      <c r="AW716" s="65">
        <f t="shared" si="228"/>
        <v>0</v>
      </c>
      <c r="AX716" s="56"/>
      <c r="AY716" s="24">
        <f t="shared" ca="1" si="222"/>
        <v>-647</v>
      </c>
      <c r="AZ716" s="66">
        <f t="shared" ca="1" si="223"/>
        <v>0</v>
      </c>
      <c r="BA716" s="24" t="str">
        <f t="shared" ca="1" si="224"/>
        <v/>
      </c>
      <c r="BB716" s="87" t="str">
        <f t="shared" si="225"/>
        <v/>
      </c>
    </row>
    <row r="717" spans="1:54" ht="15" x14ac:dyDescent="0.2">
      <c r="A717" s="7">
        <v>716</v>
      </c>
      <c r="B717" s="162" t="s">
        <v>1113</v>
      </c>
      <c r="C717" s="162" t="s">
        <v>1114</v>
      </c>
      <c r="D717" s="162" t="s">
        <v>965</v>
      </c>
      <c r="E717" s="162" t="s">
        <v>208</v>
      </c>
      <c r="F717" s="163">
        <v>45457</v>
      </c>
      <c r="G717" s="162" t="s">
        <v>5347</v>
      </c>
      <c r="H717" s="162" t="s">
        <v>979</v>
      </c>
      <c r="I717" s="162" t="s">
        <v>150</v>
      </c>
      <c r="J717" s="163">
        <v>45475</v>
      </c>
      <c r="K717" s="163" t="s">
        <v>5347</v>
      </c>
      <c r="L717" s="162" t="s">
        <v>332</v>
      </c>
      <c r="M717" s="163">
        <v>45488</v>
      </c>
      <c r="N717" s="164">
        <v>40</v>
      </c>
      <c r="O717" s="164">
        <v>8</v>
      </c>
      <c r="P717" s="162" t="s">
        <v>5347</v>
      </c>
      <c r="Q717" s="165">
        <v>1</v>
      </c>
      <c r="R717" s="165">
        <v>1</v>
      </c>
      <c r="S717" s="165">
        <v>0</v>
      </c>
      <c r="T717" s="165">
        <v>1</v>
      </c>
      <c r="U717" s="166">
        <v>0</v>
      </c>
      <c r="V717" s="166">
        <v>0</v>
      </c>
      <c r="W717" s="162" t="s">
        <v>5347</v>
      </c>
      <c r="X717" s="162" t="s">
        <v>5407</v>
      </c>
      <c r="Y717" s="162" t="s">
        <v>5347</v>
      </c>
      <c r="Z717" s="162" t="s">
        <v>46</v>
      </c>
      <c r="AA717" s="162" t="s">
        <v>100</v>
      </c>
      <c r="AB717" s="162" t="s">
        <v>1115</v>
      </c>
      <c r="AC717" s="162" t="s">
        <v>5347</v>
      </c>
      <c r="AD717" s="164">
        <v>0</v>
      </c>
      <c r="AE717" s="185">
        <v>0</v>
      </c>
      <c r="AG717" t="s">
        <v>814</v>
      </c>
      <c r="AH717" s="47">
        <f t="shared" si="210"/>
        <v>13</v>
      </c>
      <c r="AI717" s="46" t="str">
        <f t="shared" si="211"/>
        <v>-</v>
      </c>
      <c r="AJ717" s="12"/>
      <c r="AK717" s="53" t="str">
        <f t="shared" si="212"/>
        <v/>
      </c>
      <c r="AL717" s="54" t="str">
        <f t="shared" si="213"/>
        <v/>
      </c>
      <c r="AM717" s="35"/>
      <c r="AN717" s="35" t="str">
        <f t="shared" si="214"/>
        <v/>
      </c>
      <c r="AO717" s="35">
        <f t="shared" si="215"/>
        <v>0</v>
      </c>
      <c r="AP717" s="35" t="str">
        <f t="shared" si="216"/>
        <v/>
      </c>
      <c r="AQ717" s="55">
        <f t="shared" si="227"/>
        <v>0</v>
      </c>
      <c r="AR717" s="25" t="str">
        <f t="shared" si="217"/>
        <v/>
      </c>
      <c r="AS717" s="25" t="str">
        <f t="shared" si="218"/>
        <v/>
      </c>
      <c r="AT717" s="25" t="str">
        <f t="shared" si="219"/>
        <v/>
      </c>
      <c r="AU717" s="25" t="str">
        <f t="shared" si="220"/>
        <v/>
      </c>
      <c r="AV717" s="25">
        <f t="shared" si="221"/>
        <v>6</v>
      </c>
      <c r="AW717" s="65">
        <f t="shared" si="228"/>
        <v>1</v>
      </c>
      <c r="AX717" s="56"/>
      <c r="AY717" s="24">
        <f t="shared" ca="1" si="222"/>
        <v>-647</v>
      </c>
      <c r="AZ717" s="66">
        <f t="shared" ca="1" si="223"/>
        <v>0</v>
      </c>
      <c r="BA717" s="24" t="str">
        <f t="shared" ca="1" si="224"/>
        <v/>
      </c>
      <c r="BB717" s="87" t="str">
        <f t="shared" si="225"/>
        <v/>
      </c>
    </row>
    <row r="718" spans="1:54" ht="15" x14ac:dyDescent="0.2">
      <c r="A718" s="7">
        <v>717</v>
      </c>
      <c r="B718" s="162" t="s">
        <v>1116</v>
      </c>
      <c r="C718" s="162" t="s">
        <v>1117</v>
      </c>
      <c r="D718" s="162" t="s">
        <v>965</v>
      </c>
      <c r="E718" s="162" t="s">
        <v>211</v>
      </c>
      <c r="F718" s="163">
        <v>45457</v>
      </c>
      <c r="G718" s="162" t="s">
        <v>5347</v>
      </c>
      <c r="H718" s="162" t="s">
        <v>977</v>
      </c>
      <c r="I718" s="162" t="s">
        <v>106</v>
      </c>
      <c r="J718" s="163">
        <v>45475</v>
      </c>
      <c r="K718" s="163">
        <v>45477</v>
      </c>
      <c r="L718" s="162" t="s">
        <v>5347</v>
      </c>
      <c r="M718" s="163">
        <v>45488</v>
      </c>
      <c r="N718" s="164">
        <v>40</v>
      </c>
      <c r="O718" s="164">
        <v>8</v>
      </c>
      <c r="P718" s="162" t="s">
        <v>16</v>
      </c>
      <c r="Q718" s="165">
        <v>1</v>
      </c>
      <c r="R718" s="165">
        <v>1</v>
      </c>
      <c r="S718" s="165">
        <v>1</v>
      </c>
      <c r="T718" s="165">
        <v>0</v>
      </c>
      <c r="U718" s="166">
        <v>1</v>
      </c>
      <c r="V718" s="166">
        <v>0</v>
      </c>
      <c r="W718" s="162" t="s">
        <v>19</v>
      </c>
      <c r="X718" s="162" t="s">
        <v>5348</v>
      </c>
      <c r="Y718" s="162" t="s">
        <v>5347</v>
      </c>
      <c r="Z718" s="162" t="s">
        <v>39</v>
      </c>
      <c r="AA718" s="162" t="s">
        <v>100</v>
      </c>
      <c r="AB718" s="162" t="s">
        <v>1118</v>
      </c>
      <c r="AC718" s="162" t="s">
        <v>5347</v>
      </c>
      <c r="AD718" s="164">
        <v>0</v>
      </c>
      <c r="AE718" s="185">
        <v>0</v>
      </c>
      <c r="AG718" t="s">
        <v>814</v>
      </c>
      <c r="AH718" s="47">
        <f t="shared" si="210"/>
        <v>13</v>
      </c>
      <c r="AI718" s="46" t="str">
        <f t="shared" si="211"/>
        <v>-</v>
      </c>
      <c r="AJ718" s="12"/>
      <c r="AK718" s="53" t="str">
        <f t="shared" si="212"/>
        <v>YES</v>
      </c>
      <c r="AL718" s="54">
        <f t="shared" si="213"/>
        <v>1</v>
      </c>
      <c r="AM718" s="35"/>
      <c r="AN718" s="35" t="str">
        <f t="shared" si="214"/>
        <v/>
      </c>
      <c r="AO718" s="35">
        <f t="shared" si="215"/>
        <v>0</v>
      </c>
      <c r="AP718" s="35" t="str">
        <f t="shared" si="216"/>
        <v>X</v>
      </c>
      <c r="AQ718" s="55">
        <f t="shared" si="227"/>
        <v>1</v>
      </c>
      <c r="AR718" s="25" t="str">
        <f t="shared" si="217"/>
        <v/>
      </c>
      <c r="AS718" s="25" t="str">
        <f t="shared" si="218"/>
        <v/>
      </c>
      <c r="AT718" s="25" t="str">
        <f t="shared" si="219"/>
        <v/>
      </c>
      <c r="AU718" s="25" t="str">
        <f t="shared" si="220"/>
        <v/>
      </c>
      <c r="AV718" s="25">
        <f t="shared" si="221"/>
        <v>6</v>
      </c>
      <c r="AW718" s="65">
        <f t="shared" si="228"/>
        <v>0</v>
      </c>
      <c r="AX718" s="56"/>
      <c r="AY718" s="24">
        <f t="shared" ca="1" si="222"/>
        <v>-647</v>
      </c>
      <c r="AZ718" s="66">
        <f t="shared" ca="1" si="223"/>
        <v>0</v>
      </c>
      <c r="BA718" s="24" t="str">
        <f t="shared" ca="1" si="224"/>
        <v/>
      </c>
      <c r="BB718" s="87" t="str">
        <f t="shared" si="225"/>
        <v/>
      </c>
    </row>
    <row r="719" spans="1:54" ht="15" x14ac:dyDescent="0.2">
      <c r="A719" s="7">
        <v>718</v>
      </c>
      <c r="B719" s="162" t="s">
        <v>1116</v>
      </c>
      <c r="C719" s="162" t="s">
        <v>1117</v>
      </c>
      <c r="D719" s="162" t="s">
        <v>965</v>
      </c>
      <c r="E719" s="162" t="s">
        <v>211</v>
      </c>
      <c r="F719" s="163">
        <v>45457</v>
      </c>
      <c r="G719" s="162" t="s">
        <v>5347</v>
      </c>
      <c r="H719" s="162" t="s">
        <v>979</v>
      </c>
      <c r="I719" s="162" t="s">
        <v>151</v>
      </c>
      <c r="J719" s="163">
        <v>45475</v>
      </c>
      <c r="K719" s="163" t="s">
        <v>5347</v>
      </c>
      <c r="L719" s="162" t="s">
        <v>332</v>
      </c>
      <c r="M719" s="163">
        <v>45488</v>
      </c>
      <c r="N719" s="164">
        <v>40</v>
      </c>
      <c r="O719" s="164">
        <v>8</v>
      </c>
      <c r="P719" s="162" t="s">
        <v>5347</v>
      </c>
      <c r="Q719" s="165">
        <v>1</v>
      </c>
      <c r="R719" s="165">
        <v>1</v>
      </c>
      <c r="S719" s="165">
        <v>0</v>
      </c>
      <c r="T719" s="165">
        <v>1</v>
      </c>
      <c r="U719" s="166">
        <v>0</v>
      </c>
      <c r="V719" s="166">
        <v>0</v>
      </c>
      <c r="W719" s="162" t="s">
        <v>5347</v>
      </c>
      <c r="X719" s="162" t="s">
        <v>5408</v>
      </c>
      <c r="Y719" s="162" t="s">
        <v>5347</v>
      </c>
      <c r="Z719" s="162" t="s">
        <v>46</v>
      </c>
      <c r="AA719" s="162" t="s">
        <v>100</v>
      </c>
      <c r="AB719" s="162" t="s">
        <v>1118</v>
      </c>
      <c r="AC719" s="162" t="s">
        <v>5347</v>
      </c>
      <c r="AD719" s="164">
        <v>0</v>
      </c>
      <c r="AE719" s="185">
        <v>0</v>
      </c>
      <c r="AG719" t="s">
        <v>814</v>
      </c>
      <c r="AH719" s="47">
        <f t="shared" si="210"/>
        <v>13</v>
      </c>
      <c r="AI719" s="46" t="str">
        <f t="shared" si="211"/>
        <v>-</v>
      </c>
      <c r="AJ719" s="12"/>
      <c r="AK719" s="53" t="str">
        <f t="shared" si="212"/>
        <v/>
      </c>
      <c r="AL719" s="54" t="str">
        <f t="shared" si="213"/>
        <v/>
      </c>
      <c r="AM719" s="35"/>
      <c r="AN719" s="35" t="str">
        <f t="shared" si="214"/>
        <v/>
      </c>
      <c r="AO719" s="35">
        <f t="shared" si="215"/>
        <v>0</v>
      </c>
      <c r="AP719" s="35" t="str">
        <f t="shared" si="216"/>
        <v/>
      </c>
      <c r="AQ719" s="55">
        <f t="shared" si="227"/>
        <v>0</v>
      </c>
      <c r="AR719" s="25" t="str">
        <f t="shared" si="217"/>
        <v/>
      </c>
      <c r="AS719" s="25" t="str">
        <f t="shared" si="218"/>
        <v/>
      </c>
      <c r="AT719" s="25" t="str">
        <f t="shared" si="219"/>
        <v/>
      </c>
      <c r="AU719" s="25" t="str">
        <f t="shared" si="220"/>
        <v/>
      </c>
      <c r="AV719" s="25">
        <f t="shared" si="221"/>
        <v>6</v>
      </c>
      <c r="AW719" s="65">
        <f t="shared" si="228"/>
        <v>1</v>
      </c>
      <c r="AX719" s="56"/>
      <c r="AY719" s="24">
        <f t="shared" ca="1" si="222"/>
        <v>-647</v>
      </c>
      <c r="AZ719" s="66">
        <f t="shared" ca="1" si="223"/>
        <v>0</v>
      </c>
      <c r="BA719" s="24" t="str">
        <f t="shared" ca="1" si="224"/>
        <v/>
      </c>
      <c r="BB719" s="87" t="str">
        <f t="shared" si="225"/>
        <v/>
      </c>
    </row>
    <row r="720" spans="1:54" ht="15" x14ac:dyDescent="0.2">
      <c r="A720" s="7">
        <v>719</v>
      </c>
      <c r="B720" s="162" t="s">
        <v>1119</v>
      </c>
      <c r="C720" s="162" t="s">
        <v>1120</v>
      </c>
      <c r="D720" s="162" t="s">
        <v>965</v>
      </c>
      <c r="E720" s="162" t="s">
        <v>213</v>
      </c>
      <c r="F720" s="163">
        <v>45457</v>
      </c>
      <c r="G720" s="162" t="s">
        <v>5347</v>
      </c>
      <c r="H720" s="162" t="s">
        <v>977</v>
      </c>
      <c r="I720" s="162" t="s">
        <v>107</v>
      </c>
      <c r="J720" s="163">
        <v>45475</v>
      </c>
      <c r="K720" s="163">
        <v>45477</v>
      </c>
      <c r="L720" s="162" t="s">
        <v>5347</v>
      </c>
      <c r="M720" s="163">
        <v>45488</v>
      </c>
      <c r="N720" s="164">
        <v>40</v>
      </c>
      <c r="O720" s="164">
        <v>8</v>
      </c>
      <c r="P720" s="162" t="s">
        <v>16</v>
      </c>
      <c r="Q720" s="165">
        <v>1</v>
      </c>
      <c r="R720" s="165">
        <v>1</v>
      </c>
      <c r="S720" s="165">
        <v>1</v>
      </c>
      <c r="T720" s="165">
        <v>0</v>
      </c>
      <c r="U720" s="166">
        <v>1</v>
      </c>
      <c r="V720" s="166">
        <v>0</v>
      </c>
      <c r="W720" s="162" t="s">
        <v>19</v>
      </c>
      <c r="X720" s="162" t="s">
        <v>5348</v>
      </c>
      <c r="Y720" s="162" t="s">
        <v>5347</v>
      </c>
      <c r="Z720" s="162" t="s">
        <v>39</v>
      </c>
      <c r="AA720" s="162" t="s">
        <v>100</v>
      </c>
      <c r="AB720" s="162" t="s">
        <v>1121</v>
      </c>
      <c r="AC720" s="162" t="s">
        <v>5347</v>
      </c>
      <c r="AD720" s="164">
        <v>0</v>
      </c>
      <c r="AE720" s="185">
        <v>0</v>
      </c>
      <c r="AG720" t="s">
        <v>814</v>
      </c>
      <c r="AH720" s="47">
        <f t="shared" si="210"/>
        <v>13</v>
      </c>
      <c r="AI720" s="46" t="str">
        <f t="shared" si="211"/>
        <v>-</v>
      </c>
      <c r="AJ720" s="12"/>
      <c r="AK720" s="53" t="str">
        <f t="shared" si="212"/>
        <v>YES</v>
      </c>
      <c r="AL720" s="54">
        <f t="shared" si="213"/>
        <v>1</v>
      </c>
      <c r="AM720" s="35"/>
      <c r="AN720" s="35" t="str">
        <f t="shared" si="214"/>
        <v/>
      </c>
      <c r="AO720" s="35">
        <f t="shared" si="215"/>
        <v>0</v>
      </c>
      <c r="AP720" s="35" t="str">
        <f t="shared" si="216"/>
        <v>X</v>
      </c>
      <c r="AQ720" s="55">
        <f t="shared" si="227"/>
        <v>1</v>
      </c>
      <c r="AR720" s="25" t="str">
        <f t="shared" si="217"/>
        <v/>
      </c>
      <c r="AS720" s="25" t="str">
        <f t="shared" si="218"/>
        <v/>
      </c>
      <c r="AT720" s="25" t="str">
        <f t="shared" si="219"/>
        <v/>
      </c>
      <c r="AU720" s="25" t="str">
        <f t="shared" si="220"/>
        <v/>
      </c>
      <c r="AV720" s="25">
        <f t="shared" si="221"/>
        <v>6</v>
      </c>
      <c r="AW720" s="65">
        <f t="shared" si="228"/>
        <v>0</v>
      </c>
      <c r="AX720" s="56"/>
      <c r="AY720" s="24">
        <f t="shared" ca="1" si="222"/>
        <v>-647</v>
      </c>
      <c r="AZ720" s="66">
        <f t="shared" ca="1" si="223"/>
        <v>0</v>
      </c>
      <c r="BA720" s="24" t="str">
        <f t="shared" ca="1" si="224"/>
        <v/>
      </c>
      <c r="BB720" s="87" t="str">
        <f t="shared" si="225"/>
        <v/>
      </c>
    </row>
    <row r="721" spans="1:54" ht="15" x14ac:dyDescent="0.2">
      <c r="A721" s="7">
        <v>720</v>
      </c>
      <c r="B721" s="162" t="s">
        <v>1119</v>
      </c>
      <c r="C721" s="162" t="s">
        <v>1120</v>
      </c>
      <c r="D721" s="162" t="s">
        <v>965</v>
      </c>
      <c r="E721" s="162" t="s">
        <v>213</v>
      </c>
      <c r="F721" s="163">
        <v>45457</v>
      </c>
      <c r="G721" s="162" t="s">
        <v>5347</v>
      </c>
      <c r="H721" s="162" t="s">
        <v>979</v>
      </c>
      <c r="I721" s="162" t="s">
        <v>146</v>
      </c>
      <c r="J721" s="163">
        <v>45475</v>
      </c>
      <c r="K721" s="163" t="s">
        <v>5347</v>
      </c>
      <c r="L721" s="162" t="s">
        <v>332</v>
      </c>
      <c r="M721" s="163">
        <v>45488</v>
      </c>
      <c r="N721" s="164">
        <v>40</v>
      </c>
      <c r="O721" s="164">
        <v>8</v>
      </c>
      <c r="P721" s="162" t="s">
        <v>5347</v>
      </c>
      <c r="Q721" s="165">
        <v>1</v>
      </c>
      <c r="R721" s="165">
        <v>1</v>
      </c>
      <c r="S721" s="165">
        <v>0</v>
      </c>
      <c r="T721" s="165">
        <v>1</v>
      </c>
      <c r="U721" s="166">
        <v>0</v>
      </c>
      <c r="V721" s="166">
        <v>0</v>
      </c>
      <c r="W721" s="162" t="s">
        <v>5347</v>
      </c>
      <c r="X721" s="162" t="s">
        <v>5409</v>
      </c>
      <c r="Y721" s="162" t="s">
        <v>5347</v>
      </c>
      <c r="Z721" s="162" t="s">
        <v>46</v>
      </c>
      <c r="AA721" s="162" t="s">
        <v>100</v>
      </c>
      <c r="AB721" s="162" t="s">
        <v>1121</v>
      </c>
      <c r="AC721" s="162" t="s">
        <v>5347</v>
      </c>
      <c r="AD721" s="164">
        <v>0</v>
      </c>
      <c r="AE721" s="185">
        <v>0</v>
      </c>
      <c r="AG721" t="s">
        <v>814</v>
      </c>
      <c r="AH721" s="47">
        <f t="shared" si="210"/>
        <v>13</v>
      </c>
      <c r="AI721" s="46" t="str">
        <f t="shared" si="211"/>
        <v>-</v>
      </c>
      <c r="AJ721" s="12"/>
      <c r="AK721" s="53" t="str">
        <f t="shared" si="212"/>
        <v/>
      </c>
      <c r="AL721" s="54" t="str">
        <f t="shared" si="213"/>
        <v/>
      </c>
      <c r="AM721" s="35"/>
      <c r="AN721" s="35" t="str">
        <f t="shared" si="214"/>
        <v/>
      </c>
      <c r="AO721" s="35">
        <f t="shared" si="215"/>
        <v>0</v>
      </c>
      <c r="AP721" s="35" t="str">
        <f t="shared" si="216"/>
        <v/>
      </c>
      <c r="AQ721" s="55">
        <f t="shared" si="227"/>
        <v>0</v>
      </c>
      <c r="AR721" s="25" t="str">
        <f t="shared" si="217"/>
        <v/>
      </c>
      <c r="AS721" s="25" t="str">
        <f t="shared" si="218"/>
        <v/>
      </c>
      <c r="AT721" s="25" t="str">
        <f t="shared" si="219"/>
        <v/>
      </c>
      <c r="AU721" s="25" t="str">
        <f t="shared" si="220"/>
        <v/>
      </c>
      <c r="AV721" s="25">
        <f t="shared" si="221"/>
        <v>6</v>
      </c>
      <c r="AW721" s="65">
        <f t="shared" si="228"/>
        <v>1</v>
      </c>
      <c r="AX721" s="56"/>
      <c r="AY721" s="24">
        <f t="shared" ca="1" si="222"/>
        <v>-647</v>
      </c>
      <c r="AZ721" s="66">
        <f t="shared" ca="1" si="223"/>
        <v>0</v>
      </c>
      <c r="BA721" s="24" t="str">
        <f t="shared" ca="1" si="224"/>
        <v/>
      </c>
      <c r="BB721" s="87" t="str">
        <f t="shared" si="225"/>
        <v/>
      </c>
    </row>
    <row r="722" spans="1:54" ht="15" x14ac:dyDescent="0.2">
      <c r="A722" s="7">
        <v>721</v>
      </c>
      <c r="B722" s="162" t="s">
        <v>1122</v>
      </c>
      <c r="C722" s="162" t="s">
        <v>1123</v>
      </c>
      <c r="D722" s="162" t="s">
        <v>965</v>
      </c>
      <c r="E722" s="162" t="s">
        <v>206</v>
      </c>
      <c r="F722" s="163">
        <v>45457</v>
      </c>
      <c r="G722" s="162" t="s">
        <v>5347</v>
      </c>
      <c r="H722" s="162" t="s">
        <v>977</v>
      </c>
      <c r="I722" s="162" t="s">
        <v>108</v>
      </c>
      <c r="J722" s="163">
        <v>45475</v>
      </c>
      <c r="K722" s="163">
        <v>45477</v>
      </c>
      <c r="L722" s="162" t="s">
        <v>5347</v>
      </c>
      <c r="M722" s="163">
        <v>45488</v>
      </c>
      <c r="N722" s="164">
        <v>40</v>
      </c>
      <c r="O722" s="164">
        <v>8</v>
      </c>
      <c r="P722" s="162" t="s">
        <v>16</v>
      </c>
      <c r="Q722" s="165">
        <v>4</v>
      </c>
      <c r="R722" s="165">
        <v>4</v>
      </c>
      <c r="S722" s="165">
        <v>4</v>
      </c>
      <c r="T722" s="165">
        <v>0</v>
      </c>
      <c r="U722" s="166">
        <v>4</v>
      </c>
      <c r="V722" s="166">
        <v>0</v>
      </c>
      <c r="W722" s="162" t="s">
        <v>19</v>
      </c>
      <c r="X722" s="162" t="s">
        <v>5348</v>
      </c>
      <c r="Y722" s="162" t="s">
        <v>5347</v>
      </c>
      <c r="Z722" s="162" t="s">
        <v>39</v>
      </c>
      <c r="AA722" s="162" t="s">
        <v>100</v>
      </c>
      <c r="AB722" s="162" t="s">
        <v>1124</v>
      </c>
      <c r="AC722" s="162" t="s">
        <v>5347</v>
      </c>
      <c r="AD722" s="164">
        <v>0</v>
      </c>
      <c r="AE722" s="185">
        <v>0</v>
      </c>
      <c r="AG722" t="s">
        <v>814</v>
      </c>
      <c r="AH722" s="47">
        <f t="shared" si="210"/>
        <v>13</v>
      </c>
      <c r="AI722" s="46" t="str">
        <f t="shared" si="211"/>
        <v>-</v>
      </c>
      <c r="AJ722" s="12"/>
      <c r="AK722" s="53" t="str">
        <f t="shared" si="212"/>
        <v>YES</v>
      </c>
      <c r="AL722" s="54">
        <f t="shared" si="213"/>
        <v>4</v>
      </c>
      <c r="AM722" s="35"/>
      <c r="AN722" s="35" t="str">
        <f t="shared" si="214"/>
        <v/>
      </c>
      <c r="AO722" s="35">
        <f t="shared" si="215"/>
        <v>0</v>
      </c>
      <c r="AP722" s="35" t="str">
        <f t="shared" si="216"/>
        <v>X</v>
      </c>
      <c r="AQ722" s="55">
        <f t="shared" si="227"/>
        <v>1</v>
      </c>
      <c r="AR722" s="25" t="str">
        <f t="shared" si="217"/>
        <v/>
      </c>
      <c r="AS722" s="25" t="str">
        <f t="shared" si="218"/>
        <v/>
      </c>
      <c r="AT722" s="25" t="str">
        <f t="shared" si="219"/>
        <v/>
      </c>
      <c r="AU722" s="25" t="str">
        <f t="shared" si="220"/>
        <v/>
      </c>
      <c r="AV722" s="25">
        <f t="shared" si="221"/>
        <v>6</v>
      </c>
      <c r="AW722" s="65">
        <f t="shared" si="228"/>
        <v>0</v>
      </c>
      <c r="AX722" s="56"/>
      <c r="AY722" s="24">
        <f t="shared" ca="1" si="222"/>
        <v>-647</v>
      </c>
      <c r="AZ722" s="66">
        <f t="shared" ca="1" si="223"/>
        <v>0</v>
      </c>
      <c r="BA722" s="24" t="str">
        <f t="shared" ca="1" si="224"/>
        <v/>
      </c>
      <c r="BB722" s="87" t="str">
        <f t="shared" si="225"/>
        <v/>
      </c>
    </row>
    <row r="723" spans="1:54" ht="15" x14ac:dyDescent="0.2">
      <c r="A723" s="7">
        <v>722</v>
      </c>
      <c r="B723" s="162" t="s">
        <v>1122</v>
      </c>
      <c r="C723" s="162" t="s">
        <v>1123</v>
      </c>
      <c r="D723" s="162" t="s">
        <v>965</v>
      </c>
      <c r="E723" s="162" t="s">
        <v>206</v>
      </c>
      <c r="F723" s="163">
        <v>45457</v>
      </c>
      <c r="G723" s="162" t="s">
        <v>5347</v>
      </c>
      <c r="H723" s="162" t="s">
        <v>979</v>
      </c>
      <c r="I723" s="162" t="s">
        <v>99</v>
      </c>
      <c r="J723" s="163">
        <v>45475</v>
      </c>
      <c r="K723" s="163" t="s">
        <v>5347</v>
      </c>
      <c r="L723" s="162" t="s">
        <v>332</v>
      </c>
      <c r="M723" s="163">
        <v>45488</v>
      </c>
      <c r="N723" s="164">
        <v>40</v>
      </c>
      <c r="O723" s="164">
        <v>8</v>
      </c>
      <c r="P723" s="162" t="s">
        <v>5347</v>
      </c>
      <c r="Q723" s="165">
        <v>4</v>
      </c>
      <c r="R723" s="165">
        <v>4</v>
      </c>
      <c r="S723" s="165">
        <v>0</v>
      </c>
      <c r="T723" s="165">
        <v>4</v>
      </c>
      <c r="U723" s="166">
        <v>0</v>
      </c>
      <c r="V723" s="166">
        <v>0</v>
      </c>
      <c r="W723" s="162" t="s">
        <v>5347</v>
      </c>
      <c r="X723" s="162" t="s">
        <v>5410</v>
      </c>
      <c r="Y723" s="162" t="s">
        <v>5347</v>
      </c>
      <c r="Z723" s="162" t="s">
        <v>46</v>
      </c>
      <c r="AA723" s="162" t="s">
        <v>100</v>
      </c>
      <c r="AB723" s="162" t="s">
        <v>1124</v>
      </c>
      <c r="AC723" s="162" t="s">
        <v>5347</v>
      </c>
      <c r="AD723" s="164">
        <v>0</v>
      </c>
      <c r="AE723" s="185">
        <v>0</v>
      </c>
      <c r="AG723" t="s">
        <v>814</v>
      </c>
      <c r="AH723" s="47">
        <f t="shared" si="210"/>
        <v>13</v>
      </c>
      <c r="AI723" s="46" t="str">
        <f t="shared" si="211"/>
        <v>-</v>
      </c>
      <c r="AJ723" s="12"/>
      <c r="AK723" s="53" t="str">
        <f t="shared" si="212"/>
        <v/>
      </c>
      <c r="AL723" s="54" t="str">
        <f t="shared" si="213"/>
        <v/>
      </c>
      <c r="AM723" s="35"/>
      <c r="AN723" s="35" t="str">
        <f t="shared" si="214"/>
        <v/>
      </c>
      <c r="AO723" s="35">
        <f t="shared" si="215"/>
        <v>0</v>
      </c>
      <c r="AP723" s="35" t="str">
        <f t="shared" si="216"/>
        <v/>
      </c>
      <c r="AQ723" s="55">
        <f t="shared" si="227"/>
        <v>0</v>
      </c>
      <c r="AR723" s="25" t="str">
        <f t="shared" si="217"/>
        <v/>
      </c>
      <c r="AS723" s="25" t="str">
        <f t="shared" si="218"/>
        <v/>
      </c>
      <c r="AT723" s="25" t="str">
        <f t="shared" si="219"/>
        <v/>
      </c>
      <c r="AU723" s="25" t="str">
        <f t="shared" si="220"/>
        <v/>
      </c>
      <c r="AV723" s="25">
        <f t="shared" si="221"/>
        <v>6</v>
      </c>
      <c r="AW723" s="65">
        <f t="shared" si="228"/>
        <v>1</v>
      </c>
      <c r="AX723" s="56"/>
      <c r="AY723" s="24">
        <f t="shared" ca="1" si="222"/>
        <v>-647</v>
      </c>
      <c r="AZ723" s="66">
        <f t="shared" ca="1" si="223"/>
        <v>0</v>
      </c>
      <c r="BA723" s="24" t="str">
        <f t="shared" ca="1" si="224"/>
        <v/>
      </c>
      <c r="BB723" s="87" t="str">
        <f t="shared" si="225"/>
        <v/>
      </c>
    </row>
    <row r="724" spans="1:54" ht="15" x14ac:dyDescent="0.2">
      <c r="A724" s="7">
        <v>723</v>
      </c>
      <c r="B724" s="162" t="s">
        <v>1125</v>
      </c>
      <c r="C724" s="162" t="s">
        <v>1126</v>
      </c>
      <c r="D724" s="162" t="s">
        <v>965</v>
      </c>
      <c r="E724" s="162" t="s">
        <v>204</v>
      </c>
      <c r="F724" s="163">
        <v>45457</v>
      </c>
      <c r="G724" s="162" t="s">
        <v>5347</v>
      </c>
      <c r="H724" s="162" t="s">
        <v>977</v>
      </c>
      <c r="I724" s="162" t="s">
        <v>149</v>
      </c>
      <c r="J724" s="163">
        <v>45475</v>
      </c>
      <c r="K724" s="163">
        <v>45477</v>
      </c>
      <c r="L724" s="162" t="s">
        <v>5347</v>
      </c>
      <c r="M724" s="163">
        <v>45488</v>
      </c>
      <c r="N724" s="164">
        <v>40</v>
      </c>
      <c r="O724" s="164">
        <v>8</v>
      </c>
      <c r="P724" s="162" t="s">
        <v>16</v>
      </c>
      <c r="Q724" s="166">
        <v>1</v>
      </c>
      <c r="R724" s="166">
        <v>1</v>
      </c>
      <c r="S724" s="166">
        <v>1</v>
      </c>
      <c r="T724" s="166">
        <v>0</v>
      </c>
      <c r="U724" s="166">
        <v>1</v>
      </c>
      <c r="V724" s="166">
        <v>0</v>
      </c>
      <c r="W724" s="162" t="s">
        <v>19</v>
      </c>
      <c r="X724" s="162" t="s">
        <v>5348</v>
      </c>
      <c r="Y724" s="162" t="s">
        <v>5347</v>
      </c>
      <c r="Z724" s="162" t="s">
        <v>39</v>
      </c>
      <c r="AA724" s="162" t="s">
        <v>100</v>
      </c>
      <c r="AB724" s="162" t="s">
        <v>1127</v>
      </c>
      <c r="AC724" s="162" t="s">
        <v>5347</v>
      </c>
      <c r="AD724" s="164">
        <v>0</v>
      </c>
      <c r="AE724" s="185">
        <v>0</v>
      </c>
      <c r="AG724" t="s">
        <v>814</v>
      </c>
      <c r="AH724" s="47">
        <f t="shared" si="210"/>
        <v>13</v>
      </c>
      <c r="AI724" s="46" t="str">
        <f t="shared" si="211"/>
        <v>-</v>
      </c>
      <c r="AJ724" s="12"/>
      <c r="AK724" s="53" t="str">
        <f t="shared" si="212"/>
        <v>YES</v>
      </c>
      <c r="AL724" s="54">
        <f t="shared" si="213"/>
        <v>1</v>
      </c>
      <c r="AM724" s="35"/>
      <c r="AN724" s="35" t="str">
        <f t="shared" si="214"/>
        <v/>
      </c>
      <c r="AO724" s="35">
        <f t="shared" si="215"/>
        <v>0</v>
      </c>
      <c r="AP724" s="35" t="str">
        <f t="shared" si="216"/>
        <v>X</v>
      </c>
      <c r="AQ724" s="55">
        <f t="shared" si="227"/>
        <v>1</v>
      </c>
      <c r="AR724" s="25" t="str">
        <f t="shared" si="217"/>
        <v/>
      </c>
      <c r="AS724" s="25" t="str">
        <f t="shared" si="218"/>
        <v/>
      </c>
      <c r="AT724" s="25" t="str">
        <f t="shared" si="219"/>
        <v/>
      </c>
      <c r="AU724" s="25" t="str">
        <f t="shared" si="220"/>
        <v/>
      </c>
      <c r="AV724" s="25">
        <f t="shared" si="221"/>
        <v>6</v>
      </c>
      <c r="AW724" s="65">
        <f t="shared" si="228"/>
        <v>0</v>
      </c>
      <c r="AX724" s="56"/>
      <c r="AY724" s="24">
        <f t="shared" ca="1" si="222"/>
        <v>-647</v>
      </c>
      <c r="AZ724" s="66">
        <f t="shared" ca="1" si="223"/>
        <v>0</v>
      </c>
      <c r="BA724" s="24" t="str">
        <f t="shared" ca="1" si="224"/>
        <v/>
      </c>
      <c r="BB724" s="87" t="str">
        <f t="shared" si="225"/>
        <v/>
      </c>
    </row>
    <row r="725" spans="1:54" ht="15" x14ac:dyDescent="0.2">
      <c r="A725" s="7">
        <v>724</v>
      </c>
      <c r="B725" s="162" t="s">
        <v>1125</v>
      </c>
      <c r="C725" s="162" t="s">
        <v>1126</v>
      </c>
      <c r="D725" s="162" t="s">
        <v>965</v>
      </c>
      <c r="E725" s="162" t="s">
        <v>204</v>
      </c>
      <c r="F725" s="163">
        <v>45457</v>
      </c>
      <c r="G725" s="162" t="s">
        <v>5347</v>
      </c>
      <c r="H725" s="162" t="s">
        <v>979</v>
      </c>
      <c r="I725" s="162" t="s">
        <v>178</v>
      </c>
      <c r="J725" s="163">
        <v>45475</v>
      </c>
      <c r="K725" s="163" t="s">
        <v>5347</v>
      </c>
      <c r="L725" s="162" t="s">
        <v>332</v>
      </c>
      <c r="M725" s="163">
        <v>45488</v>
      </c>
      <c r="N725" s="164">
        <v>40</v>
      </c>
      <c r="O725" s="164">
        <v>8</v>
      </c>
      <c r="P725" s="162" t="s">
        <v>5347</v>
      </c>
      <c r="Q725" s="166">
        <v>1</v>
      </c>
      <c r="R725" s="166">
        <v>1</v>
      </c>
      <c r="S725" s="166">
        <v>0</v>
      </c>
      <c r="T725" s="166">
        <v>1</v>
      </c>
      <c r="U725" s="166">
        <v>0</v>
      </c>
      <c r="V725" s="166">
        <v>0</v>
      </c>
      <c r="W725" s="162" t="s">
        <v>5347</v>
      </c>
      <c r="X725" s="162" t="s">
        <v>5411</v>
      </c>
      <c r="Y725" s="162" t="s">
        <v>5347</v>
      </c>
      <c r="Z725" s="162" t="s">
        <v>46</v>
      </c>
      <c r="AA725" s="162" t="s">
        <v>100</v>
      </c>
      <c r="AB725" s="162" t="s">
        <v>1127</v>
      </c>
      <c r="AC725" s="162" t="s">
        <v>5347</v>
      </c>
      <c r="AD725" s="164">
        <v>0</v>
      </c>
      <c r="AE725" s="185">
        <v>0</v>
      </c>
      <c r="AG725" t="s">
        <v>814</v>
      </c>
      <c r="AH725" s="47">
        <f t="shared" si="210"/>
        <v>13</v>
      </c>
      <c r="AI725" s="46" t="str">
        <f t="shared" si="211"/>
        <v>-</v>
      </c>
      <c r="AJ725" s="12"/>
      <c r="AK725" s="53" t="str">
        <f t="shared" si="212"/>
        <v/>
      </c>
      <c r="AL725" s="54" t="str">
        <f t="shared" si="213"/>
        <v/>
      </c>
      <c r="AM725" s="35"/>
      <c r="AN725" s="35" t="str">
        <f t="shared" si="214"/>
        <v/>
      </c>
      <c r="AO725" s="35">
        <f t="shared" si="215"/>
        <v>0</v>
      </c>
      <c r="AP725" s="35" t="str">
        <f t="shared" si="216"/>
        <v/>
      </c>
      <c r="AQ725" s="55">
        <f t="shared" si="227"/>
        <v>0</v>
      </c>
      <c r="AR725" s="25" t="str">
        <f t="shared" si="217"/>
        <v/>
      </c>
      <c r="AS725" s="25" t="str">
        <f t="shared" si="218"/>
        <v/>
      </c>
      <c r="AT725" s="25" t="str">
        <f t="shared" si="219"/>
        <v/>
      </c>
      <c r="AU725" s="25" t="str">
        <f t="shared" si="220"/>
        <v/>
      </c>
      <c r="AV725" s="25">
        <f t="shared" si="221"/>
        <v>6</v>
      </c>
      <c r="AW725" s="65">
        <f t="shared" si="228"/>
        <v>1</v>
      </c>
      <c r="AX725" s="56"/>
      <c r="AY725" s="24">
        <f t="shared" ca="1" si="222"/>
        <v>-647</v>
      </c>
      <c r="AZ725" s="66">
        <f t="shared" ca="1" si="223"/>
        <v>0</v>
      </c>
      <c r="BA725" s="24" t="str">
        <f t="shared" ca="1" si="224"/>
        <v/>
      </c>
      <c r="BB725" s="87" t="str">
        <f t="shared" si="225"/>
        <v/>
      </c>
    </row>
    <row r="726" spans="1:54" ht="15" x14ac:dyDescent="0.2">
      <c r="A726" s="7">
        <v>725</v>
      </c>
      <c r="B726" s="162" t="s">
        <v>1128</v>
      </c>
      <c r="C726" s="162" t="s">
        <v>1129</v>
      </c>
      <c r="D726" s="162" t="s">
        <v>965</v>
      </c>
      <c r="E726" s="162" t="s">
        <v>205</v>
      </c>
      <c r="F726" s="163">
        <v>45457</v>
      </c>
      <c r="G726" s="162" t="s">
        <v>5347</v>
      </c>
      <c r="H726" s="162" t="s">
        <v>977</v>
      </c>
      <c r="I726" s="162" t="s">
        <v>150</v>
      </c>
      <c r="J726" s="163">
        <v>45475</v>
      </c>
      <c r="K726" s="163">
        <v>45477</v>
      </c>
      <c r="L726" s="162" t="s">
        <v>5347</v>
      </c>
      <c r="M726" s="163">
        <v>45488</v>
      </c>
      <c r="N726" s="164">
        <v>40</v>
      </c>
      <c r="O726" s="164">
        <v>8</v>
      </c>
      <c r="P726" s="162" t="s">
        <v>16</v>
      </c>
      <c r="Q726" s="166">
        <v>2</v>
      </c>
      <c r="R726" s="166">
        <v>2</v>
      </c>
      <c r="S726" s="166">
        <v>2</v>
      </c>
      <c r="T726" s="166">
        <v>0</v>
      </c>
      <c r="U726" s="166">
        <v>2</v>
      </c>
      <c r="V726" s="166">
        <v>0</v>
      </c>
      <c r="W726" s="162" t="s">
        <v>19</v>
      </c>
      <c r="X726" s="162" t="s">
        <v>5348</v>
      </c>
      <c r="Y726" s="162" t="s">
        <v>5347</v>
      </c>
      <c r="Z726" s="162" t="s">
        <v>39</v>
      </c>
      <c r="AA726" s="162" t="s">
        <v>100</v>
      </c>
      <c r="AB726" s="162" t="s">
        <v>1130</v>
      </c>
      <c r="AC726" s="162" t="s">
        <v>5347</v>
      </c>
      <c r="AD726" s="164">
        <v>0</v>
      </c>
      <c r="AE726" s="185">
        <v>0</v>
      </c>
      <c r="AG726" t="s">
        <v>814</v>
      </c>
      <c r="AH726" s="47">
        <f t="shared" si="210"/>
        <v>13</v>
      </c>
      <c r="AI726" s="46" t="str">
        <f t="shared" si="211"/>
        <v>-</v>
      </c>
      <c r="AJ726" s="12"/>
      <c r="AK726" s="53" t="str">
        <f t="shared" si="212"/>
        <v>YES</v>
      </c>
      <c r="AL726" s="54">
        <f t="shared" si="213"/>
        <v>2</v>
      </c>
      <c r="AM726" s="35"/>
      <c r="AN726" s="35" t="str">
        <f t="shared" si="214"/>
        <v/>
      </c>
      <c r="AO726" s="35">
        <f t="shared" si="215"/>
        <v>0</v>
      </c>
      <c r="AP726" s="35" t="str">
        <f t="shared" si="216"/>
        <v>X</v>
      </c>
      <c r="AQ726" s="55">
        <f t="shared" si="227"/>
        <v>1</v>
      </c>
      <c r="AR726" s="25" t="str">
        <f t="shared" si="217"/>
        <v/>
      </c>
      <c r="AS726" s="25" t="str">
        <f t="shared" si="218"/>
        <v/>
      </c>
      <c r="AT726" s="25" t="str">
        <f t="shared" si="219"/>
        <v/>
      </c>
      <c r="AU726" s="25" t="str">
        <f t="shared" si="220"/>
        <v/>
      </c>
      <c r="AV726" s="25">
        <f t="shared" si="221"/>
        <v>6</v>
      </c>
      <c r="AW726" s="65">
        <f t="shared" si="228"/>
        <v>0</v>
      </c>
      <c r="AX726" s="56"/>
      <c r="AY726" s="24">
        <f t="shared" ca="1" si="222"/>
        <v>-647</v>
      </c>
      <c r="AZ726" s="66">
        <f t="shared" ca="1" si="223"/>
        <v>0</v>
      </c>
      <c r="BA726" s="24" t="str">
        <f t="shared" ca="1" si="224"/>
        <v/>
      </c>
      <c r="BB726" s="87" t="str">
        <f t="shared" si="225"/>
        <v/>
      </c>
    </row>
    <row r="727" spans="1:54" ht="15" x14ac:dyDescent="0.2">
      <c r="A727" s="7">
        <v>726</v>
      </c>
      <c r="B727" s="162" t="s">
        <v>1128</v>
      </c>
      <c r="C727" s="162" t="s">
        <v>1129</v>
      </c>
      <c r="D727" s="162" t="s">
        <v>965</v>
      </c>
      <c r="E727" s="162" t="s">
        <v>205</v>
      </c>
      <c r="F727" s="163">
        <v>45457</v>
      </c>
      <c r="G727" s="162" t="s">
        <v>5347</v>
      </c>
      <c r="H727" s="162" t="s">
        <v>979</v>
      </c>
      <c r="I727" s="162" t="s">
        <v>177</v>
      </c>
      <c r="J727" s="163">
        <v>45475</v>
      </c>
      <c r="K727" s="163" t="s">
        <v>5347</v>
      </c>
      <c r="L727" s="162" t="s">
        <v>332</v>
      </c>
      <c r="M727" s="163">
        <v>45488</v>
      </c>
      <c r="N727" s="164">
        <v>40</v>
      </c>
      <c r="O727" s="164">
        <v>8</v>
      </c>
      <c r="P727" s="162" t="s">
        <v>5347</v>
      </c>
      <c r="Q727" s="166">
        <v>2</v>
      </c>
      <c r="R727" s="166">
        <v>2</v>
      </c>
      <c r="S727" s="166">
        <v>0</v>
      </c>
      <c r="T727" s="166">
        <v>2</v>
      </c>
      <c r="U727" s="166">
        <v>0</v>
      </c>
      <c r="V727" s="166">
        <v>0</v>
      </c>
      <c r="W727" s="162" t="s">
        <v>5347</v>
      </c>
      <c r="X727" s="162" t="s">
        <v>5412</v>
      </c>
      <c r="Y727" s="162" t="s">
        <v>5347</v>
      </c>
      <c r="Z727" s="162" t="s">
        <v>46</v>
      </c>
      <c r="AA727" s="162" t="s">
        <v>100</v>
      </c>
      <c r="AB727" s="162" t="s">
        <v>1130</v>
      </c>
      <c r="AC727" s="162" t="s">
        <v>5347</v>
      </c>
      <c r="AD727" s="164">
        <v>0</v>
      </c>
      <c r="AE727" s="185">
        <v>0</v>
      </c>
      <c r="AG727" t="s">
        <v>814</v>
      </c>
      <c r="AH727" s="47">
        <f t="shared" si="210"/>
        <v>13</v>
      </c>
      <c r="AI727" s="46" t="str">
        <f t="shared" si="211"/>
        <v>-</v>
      </c>
      <c r="AJ727" s="12"/>
      <c r="AK727" s="53" t="str">
        <f t="shared" si="212"/>
        <v/>
      </c>
      <c r="AL727" s="54" t="str">
        <f t="shared" si="213"/>
        <v/>
      </c>
      <c r="AM727" s="35"/>
      <c r="AN727" s="35" t="str">
        <f t="shared" si="214"/>
        <v/>
      </c>
      <c r="AO727" s="35">
        <f t="shared" si="215"/>
        <v>0</v>
      </c>
      <c r="AP727" s="35" t="str">
        <f t="shared" si="216"/>
        <v/>
      </c>
      <c r="AQ727" s="55">
        <f t="shared" si="227"/>
        <v>0</v>
      </c>
      <c r="AR727" s="25" t="str">
        <f t="shared" si="217"/>
        <v/>
      </c>
      <c r="AS727" s="25" t="str">
        <f t="shared" si="218"/>
        <v/>
      </c>
      <c r="AT727" s="25" t="str">
        <f t="shared" si="219"/>
        <v/>
      </c>
      <c r="AU727" s="25" t="str">
        <f t="shared" si="220"/>
        <v/>
      </c>
      <c r="AV727" s="25">
        <f t="shared" si="221"/>
        <v>6</v>
      </c>
      <c r="AW727" s="65">
        <f t="shared" si="228"/>
        <v>1</v>
      </c>
      <c r="AX727" s="56"/>
      <c r="AY727" s="24">
        <f t="shared" ca="1" si="222"/>
        <v>-647</v>
      </c>
      <c r="AZ727" s="66">
        <f t="shared" ca="1" si="223"/>
        <v>0</v>
      </c>
      <c r="BA727" s="24" t="str">
        <f t="shared" ca="1" si="224"/>
        <v/>
      </c>
      <c r="BB727" s="87" t="str">
        <f t="shared" si="225"/>
        <v/>
      </c>
    </row>
    <row r="728" spans="1:54" ht="15" x14ac:dyDescent="0.2">
      <c r="A728" s="7">
        <v>727</v>
      </c>
      <c r="B728" s="162" t="s">
        <v>1131</v>
      </c>
      <c r="C728" s="162" t="s">
        <v>1132</v>
      </c>
      <c r="D728" s="162" t="s">
        <v>965</v>
      </c>
      <c r="E728" s="162" t="s">
        <v>203</v>
      </c>
      <c r="F728" s="163">
        <v>45457</v>
      </c>
      <c r="G728" s="162" t="s">
        <v>5347</v>
      </c>
      <c r="H728" s="162" t="s">
        <v>977</v>
      </c>
      <c r="I728" s="162" t="s">
        <v>151</v>
      </c>
      <c r="J728" s="163">
        <v>45475</v>
      </c>
      <c r="K728" s="163">
        <v>45477</v>
      </c>
      <c r="L728" s="162" t="s">
        <v>5347</v>
      </c>
      <c r="M728" s="163">
        <v>45488</v>
      </c>
      <c r="N728" s="164">
        <v>40</v>
      </c>
      <c r="O728" s="164">
        <v>8</v>
      </c>
      <c r="P728" s="162" t="s">
        <v>16</v>
      </c>
      <c r="Q728" s="166">
        <v>1</v>
      </c>
      <c r="R728" s="166">
        <v>1</v>
      </c>
      <c r="S728" s="166">
        <v>1</v>
      </c>
      <c r="T728" s="166">
        <v>0</v>
      </c>
      <c r="U728" s="166">
        <v>1</v>
      </c>
      <c r="V728" s="166">
        <v>0</v>
      </c>
      <c r="W728" s="162" t="s">
        <v>19</v>
      </c>
      <c r="X728" s="162" t="s">
        <v>5348</v>
      </c>
      <c r="Y728" s="162" t="s">
        <v>5347</v>
      </c>
      <c r="Z728" s="162" t="s">
        <v>39</v>
      </c>
      <c r="AA728" s="162" t="s">
        <v>100</v>
      </c>
      <c r="AB728" s="162" t="s">
        <v>1133</v>
      </c>
      <c r="AC728" s="162" t="s">
        <v>5347</v>
      </c>
      <c r="AD728" s="164">
        <v>0</v>
      </c>
      <c r="AE728" s="185">
        <v>0</v>
      </c>
      <c r="AG728" t="s">
        <v>814</v>
      </c>
      <c r="AH728" s="47">
        <f t="shared" si="210"/>
        <v>13</v>
      </c>
      <c r="AI728" s="46" t="str">
        <f t="shared" si="211"/>
        <v>-</v>
      </c>
      <c r="AJ728" s="12"/>
      <c r="AK728" s="53" t="str">
        <f t="shared" si="212"/>
        <v>YES</v>
      </c>
      <c r="AL728" s="54">
        <f t="shared" si="213"/>
        <v>1</v>
      </c>
      <c r="AM728" s="35"/>
      <c r="AN728" s="35" t="str">
        <f t="shared" si="214"/>
        <v/>
      </c>
      <c r="AO728" s="35">
        <f t="shared" si="215"/>
        <v>0</v>
      </c>
      <c r="AP728" s="35" t="str">
        <f t="shared" si="216"/>
        <v>X</v>
      </c>
      <c r="AQ728" s="55">
        <f t="shared" si="227"/>
        <v>1</v>
      </c>
      <c r="AR728" s="25" t="str">
        <f t="shared" si="217"/>
        <v/>
      </c>
      <c r="AS728" s="25" t="str">
        <f t="shared" si="218"/>
        <v/>
      </c>
      <c r="AT728" s="25" t="str">
        <f t="shared" si="219"/>
        <v/>
      </c>
      <c r="AU728" s="25" t="str">
        <f t="shared" si="220"/>
        <v/>
      </c>
      <c r="AV728" s="25">
        <f t="shared" si="221"/>
        <v>6</v>
      </c>
      <c r="AW728" s="65">
        <f t="shared" si="228"/>
        <v>0</v>
      </c>
      <c r="AX728" s="56"/>
      <c r="AY728" s="24">
        <f t="shared" ca="1" si="222"/>
        <v>-647</v>
      </c>
      <c r="AZ728" s="66">
        <f t="shared" ca="1" si="223"/>
        <v>0</v>
      </c>
      <c r="BA728" s="24" t="str">
        <f t="shared" ca="1" si="224"/>
        <v/>
      </c>
      <c r="BB728" s="87" t="str">
        <f t="shared" si="225"/>
        <v/>
      </c>
    </row>
    <row r="729" spans="1:54" ht="15" x14ac:dyDescent="0.2">
      <c r="A729" s="7">
        <v>728</v>
      </c>
      <c r="B729" s="162" t="s">
        <v>1131</v>
      </c>
      <c r="C729" s="162" t="s">
        <v>1132</v>
      </c>
      <c r="D729" s="162" t="s">
        <v>965</v>
      </c>
      <c r="E729" s="162" t="s">
        <v>203</v>
      </c>
      <c r="F729" s="163">
        <v>45457</v>
      </c>
      <c r="G729" s="162" t="s">
        <v>5347</v>
      </c>
      <c r="H729" s="162" t="s">
        <v>979</v>
      </c>
      <c r="I729" s="162" t="s">
        <v>192</v>
      </c>
      <c r="J729" s="163">
        <v>45475</v>
      </c>
      <c r="K729" s="163" t="s">
        <v>5347</v>
      </c>
      <c r="L729" s="162" t="s">
        <v>332</v>
      </c>
      <c r="M729" s="163">
        <v>45488</v>
      </c>
      <c r="N729" s="164">
        <v>40</v>
      </c>
      <c r="O729" s="164">
        <v>8</v>
      </c>
      <c r="P729" s="162" t="s">
        <v>5347</v>
      </c>
      <c r="Q729" s="166">
        <v>1</v>
      </c>
      <c r="R729" s="166">
        <v>1</v>
      </c>
      <c r="S729" s="166">
        <v>0</v>
      </c>
      <c r="T729" s="166">
        <v>1</v>
      </c>
      <c r="U729" s="166">
        <v>0</v>
      </c>
      <c r="V729" s="166">
        <v>0</v>
      </c>
      <c r="W729" s="162" t="s">
        <v>5347</v>
      </c>
      <c r="X729" s="162" t="s">
        <v>5413</v>
      </c>
      <c r="Y729" s="162" t="s">
        <v>5347</v>
      </c>
      <c r="Z729" s="162" t="s">
        <v>46</v>
      </c>
      <c r="AA729" s="162" t="s">
        <v>100</v>
      </c>
      <c r="AB729" s="162" t="s">
        <v>1133</v>
      </c>
      <c r="AC729" s="162" t="s">
        <v>5347</v>
      </c>
      <c r="AD729" s="164">
        <v>0</v>
      </c>
      <c r="AE729" s="185">
        <v>0</v>
      </c>
      <c r="AG729" t="s">
        <v>814</v>
      </c>
      <c r="AH729" s="47">
        <f t="shared" si="210"/>
        <v>13</v>
      </c>
      <c r="AI729" s="46" t="str">
        <f t="shared" si="211"/>
        <v>-</v>
      </c>
      <c r="AJ729" s="12"/>
      <c r="AK729" s="53" t="str">
        <f t="shared" si="212"/>
        <v/>
      </c>
      <c r="AL729" s="54" t="str">
        <f t="shared" si="213"/>
        <v/>
      </c>
      <c r="AM729" s="35"/>
      <c r="AN729" s="35" t="str">
        <f t="shared" si="214"/>
        <v/>
      </c>
      <c r="AO729" s="35">
        <f t="shared" si="215"/>
        <v>0</v>
      </c>
      <c r="AP729" s="35" t="str">
        <f t="shared" si="216"/>
        <v/>
      </c>
      <c r="AQ729" s="55">
        <f t="shared" si="227"/>
        <v>0</v>
      </c>
      <c r="AR729" s="25" t="str">
        <f t="shared" si="217"/>
        <v/>
      </c>
      <c r="AS729" s="25" t="str">
        <f t="shared" si="218"/>
        <v/>
      </c>
      <c r="AT729" s="25" t="str">
        <f t="shared" si="219"/>
        <v/>
      </c>
      <c r="AU729" s="25" t="str">
        <f t="shared" si="220"/>
        <v/>
      </c>
      <c r="AV729" s="25">
        <f t="shared" si="221"/>
        <v>6</v>
      </c>
      <c r="AW729" s="65">
        <f t="shared" si="228"/>
        <v>1</v>
      </c>
      <c r="AX729" s="56"/>
      <c r="AY729" s="24">
        <f t="shared" ca="1" si="222"/>
        <v>-647</v>
      </c>
      <c r="AZ729" s="66">
        <f t="shared" ca="1" si="223"/>
        <v>0</v>
      </c>
      <c r="BA729" s="24" t="str">
        <f t="shared" ca="1" si="224"/>
        <v/>
      </c>
      <c r="BB729" s="87" t="str">
        <f t="shared" si="225"/>
        <v/>
      </c>
    </row>
    <row r="730" spans="1:54" ht="15" x14ac:dyDescent="0.2">
      <c r="A730" s="7">
        <v>729</v>
      </c>
      <c r="B730" s="162" t="s">
        <v>1134</v>
      </c>
      <c r="C730" s="162" t="s">
        <v>1135</v>
      </c>
      <c r="D730" s="162" t="s">
        <v>965</v>
      </c>
      <c r="E730" s="162" t="s">
        <v>209</v>
      </c>
      <c r="F730" s="163">
        <v>45457</v>
      </c>
      <c r="G730" s="162" t="s">
        <v>5347</v>
      </c>
      <c r="H730" s="162" t="s">
        <v>977</v>
      </c>
      <c r="I730" s="162" t="s">
        <v>146</v>
      </c>
      <c r="J730" s="163">
        <v>45475</v>
      </c>
      <c r="K730" s="163">
        <v>45477</v>
      </c>
      <c r="L730" s="162" t="s">
        <v>5347</v>
      </c>
      <c r="M730" s="163">
        <v>45488</v>
      </c>
      <c r="N730" s="164">
        <v>40</v>
      </c>
      <c r="O730" s="164">
        <v>8</v>
      </c>
      <c r="P730" s="162" t="s">
        <v>16</v>
      </c>
      <c r="Q730" s="166">
        <v>1</v>
      </c>
      <c r="R730" s="166">
        <v>1</v>
      </c>
      <c r="S730" s="166">
        <v>1</v>
      </c>
      <c r="T730" s="166">
        <v>0</v>
      </c>
      <c r="U730" s="166">
        <v>1</v>
      </c>
      <c r="V730" s="166">
        <v>0</v>
      </c>
      <c r="W730" s="162" t="s">
        <v>19</v>
      </c>
      <c r="X730" s="162" t="s">
        <v>5348</v>
      </c>
      <c r="Y730" s="162" t="s">
        <v>5347</v>
      </c>
      <c r="Z730" s="162" t="s">
        <v>39</v>
      </c>
      <c r="AA730" s="162" t="s">
        <v>100</v>
      </c>
      <c r="AB730" s="162" t="s">
        <v>1136</v>
      </c>
      <c r="AC730" s="162" t="s">
        <v>5347</v>
      </c>
      <c r="AD730" s="164">
        <v>0</v>
      </c>
      <c r="AE730" s="185">
        <v>0</v>
      </c>
      <c r="AG730" t="s">
        <v>814</v>
      </c>
      <c r="AH730" s="47">
        <f t="shared" si="210"/>
        <v>13</v>
      </c>
      <c r="AI730" s="46" t="str">
        <f t="shared" si="211"/>
        <v>-</v>
      </c>
      <c r="AJ730" s="12"/>
      <c r="AK730" s="53" t="str">
        <f t="shared" si="212"/>
        <v>YES</v>
      </c>
      <c r="AL730" s="54">
        <f t="shared" si="213"/>
        <v>1</v>
      </c>
      <c r="AM730" s="35"/>
      <c r="AN730" s="35" t="str">
        <f t="shared" si="214"/>
        <v/>
      </c>
      <c r="AO730" s="35">
        <f t="shared" si="215"/>
        <v>0</v>
      </c>
      <c r="AP730" s="35" t="str">
        <f t="shared" si="216"/>
        <v>X</v>
      </c>
      <c r="AQ730" s="55">
        <f t="shared" si="227"/>
        <v>1</v>
      </c>
      <c r="AR730" s="25" t="str">
        <f t="shared" si="217"/>
        <v/>
      </c>
      <c r="AS730" s="25" t="str">
        <f t="shared" si="218"/>
        <v/>
      </c>
      <c r="AT730" s="25" t="str">
        <f t="shared" si="219"/>
        <v/>
      </c>
      <c r="AU730" s="25" t="str">
        <f t="shared" si="220"/>
        <v/>
      </c>
      <c r="AV730" s="25">
        <f t="shared" si="221"/>
        <v>6</v>
      </c>
      <c r="AW730" s="65">
        <f t="shared" si="228"/>
        <v>0</v>
      </c>
      <c r="AX730" s="56"/>
      <c r="AY730" s="24">
        <f t="shared" ca="1" si="222"/>
        <v>-647</v>
      </c>
      <c r="AZ730" s="66">
        <f t="shared" ca="1" si="223"/>
        <v>0</v>
      </c>
      <c r="BA730" s="24" t="str">
        <f t="shared" ca="1" si="224"/>
        <v/>
      </c>
      <c r="BB730" s="87" t="str">
        <f t="shared" si="225"/>
        <v/>
      </c>
    </row>
    <row r="731" spans="1:54" ht="15" x14ac:dyDescent="0.2">
      <c r="A731" s="7">
        <v>730</v>
      </c>
      <c r="B731" s="162" t="s">
        <v>1134</v>
      </c>
      <c r="C731" s="162" t="s">
        <v>1135</v>
      </c>
      <c r="D731" s="162" t="s">
        <v>965</v>
      </c>
      <c r="E731" s="162" t="s">
        <v>209</v>
      </c>
      <c r="F731" s="163">
        <v>45457</v>
      </c>
      <c r="G731" s="162" t="s">
        <v>5347</v>
      </c>
      <c r="H731" s="162" t="s">
        <v>979</v>
      </c>
      <c r="I731" s="162" t="s">
        <v>191</v>
      </c>
      <c r="J731" s="163">
        <v>45475</v>
      </c>
      <c r="K731" s="163" t="s">
        <v>5347</v>
      </c>
      <c r="L731" s="162" t="s">
        <v>332</v>
      </c>
      <c r="M731" s="163">
        <v>45488</v>
      </c>
      <c r="N731" s="164">
        <v>40</v>
      </c>
      <c r="O731" s="164">
        <v>8</v>
      </c>
      <c r="P731" s="162" t="s">
        <v>5347</v>
      </c>
      <c r="Q731" s="166">
        <v>1</v>
      </c>
      <c r="R731" s="166">
        <v>1</v>
      </c>
      <c r="S731" s="166">
        <v>0</v>
      </c>
      <c r="T731" s="166">
        <v>1</v>
      </c>
      <c r="U731" s="166">
        <v>0</v>
      </c>
      <c r="V731" s="166">
        <v>0</v>
      </c>
      <c r="W731" s="162" t="s">
        <v>5347</v>
      </c>
      <c r="X731" s="162" t="s">
        <v>5414</v>
      </c>
      <c r="Y731" s="162" t="s">
        <v>5347</v>
      </c>
      <c r="Z731" s="162" t="s">
        <v>46</v>
      </c>
      <c r="AA731" s="162" t="s">
        <v>100</v>
      </c>
      <c r="AB731" s="162" t="s">
        <v>1136</v>
      </c>
      <c r="AC731" s="162" t="s">
        <v>5347</v>
      </c>
      <c r="AD731" s="164">
        <v>0</v>
      </c>
      <c r="AE731" s="185">
        <v>0</v>
      </c>
      <c r="AG731" t="s">
        <v>814</v>
      </c>
      <c r="AH731" s="47">
        <f t="shared" si="210"/>
        <v>13</v>
      </c>
      <c r="AI731" s="46" t="str">
        <f t="shared" si="211"/>
        <v>-</v>
      </c>
      <c r="AJ731" s="12"/>
      <c r="AK731" s="53" t="str">
        <f t="shared" si="212"/>
        <v/>
      </c>
      <c r="AL731" s="54" t="str">
        <f t="shared" si="213"/>
        <v/>
      </c>
      <c r="AM731" s="35"/>
      <c r="AN731" s="35" t="str">
        <f t="shared" si="214"/>
        <v/>
      </c>
      <c r="AO731" s="35">
        <f t="shared" si="215"/>
        <v>0</v>
      </c>
      <c r="AP731" s="35" t="str">
        <f t="shared" si="216"/>
        <v/>
      </c>
      <c r="AQ731" s="55">
        <f t="shared" si="227"/>
        <v>0</v>
      </c>
      <c r="AR731" s="25" t="str">
        <f t="shared" si="217"/>
        <v/>
      </c>
      <c r="AS731" s="25" t="str">
        <f t="shared" si="218"/>
        <v/>
      </c>
      <c r="AT731" s="25" t="str">
        <f t="shared" si="219"/>
        <v/>
      </c>
      <c r="AU731" s="25" t="str">
        <f t="shared" si="220"/>
        <v/>
      </c>
      <c r="AV731" s="25">
        <f t="shared" si="221"/>
        <v>6</v>
      </c>
      <c r="AW731" s="65">
        <f t="shared" si="228"/>
        <v>1</v>
      </c>
      <c r="AX731" s="56"/>
      <c r="AY731" s="24">
        <f t="shared" ca="1" si="222"/>
        <v>-647</v>
      </c>
      <c r="AZ731" s="66">
        <f t="shared" ca="1" si="223"/>
        <v>0</v>
      </c>
      <c r="BA731" s="24" t="str">
        <f t="shared" ca="1" si="224"/>
        <v/>
      </c>
      <c r="BB731" s="87" t="str">
        <f t="shared" si="225"/>
        <v/>
      </c>
    </row>
    <row r="732" spans="1:54" ht="15" x14ac:dyDescent="0.2">
      <c r="A732" s="7">
        <v>731</v>
      </c>
      <c r="B732" s="162" t="s">
        <v>1137</v>
      </c>
      <c r="C732" s="162" t="s">
        <v>1138</v>
      </c>
      <c r="D732" s="162" t="s">
        <v>965</v>
      </c>
      <c r="E732" s="162" t="s">
        <v>210</v>
      </c>
      <c r="F732" s="163">
        <v>45457</v>
      </c>
      <c r="G732" s="162" t="s">
        <v>5347</v>
      </c>
      <c r="H732" s="162" t="s">
        <v>977</v>
      </c>
      <c r="I732" s="162" t="s">
        <v>99</v>
      </c>
      <c r="J732" s="163">
        <v>45475</v>
      </c>
      <c r="K732" s="163">
        <v>45477</v>
      </c>
      <c r="L732" s="162" t="s">
        <v>5347</v>
      </c>
      <c r="M732" s="163">
        <v>45488</v>
      </c>
      <c r="N732" s="164">
        <v>40</v>
      </c>
      <c r="O732" s="164">
        <v>8</v>
      </c>
      <c r="P732" s="162" t="s">
        <v>16</v>
      </c>
      <c r="Q732" s="166">
        <v>1</v>
      </c>
      <c r="R732" s="166">
        <v>1</v>
      </c>
      <c r="S732" s="166">
        <v>1</v>
      </c>
      <c r="T732" s="166">
        <v>0</v>
      </c>
      <c r="U732" s="166">
        <v>1</v>
      </c>
      <c r="V732" s="166">
        <v>0</v>
      </c>
      <c r="W732" s="162" t="s">
        <v>19</v>
      </c>
      <c r="X732" s="162" t="s">
        <v>5348</v>
      </c>
      <c r="Y732" s="162" t="s">
        <v>5347</v>
      </c>
      <c r="Z732" s="162" t="s">
        <v>39</v>
      </c>
      <c r="AA732" s="162" t="s">
        <v>100</v>
      </c>
      <c r="AB732" s="162" t="s">
        <v>1139</v>
      </c>
      <c r="AC732" s="162" t="s">
        <v>5347</v>
      </c>
      <c r="AD732" s="164">
        <v>0</v>
      </c>
      <c r="AE732" s="185">
        <v>0</v>
      </c>
      <c r="AG732" t="s">
        <v>814</v>
      </c>
      <c r="AH732" s="47">
        <f t="shared" si="210"/>
        <v>13</v>
      </c>
      <c r="AI732" s="46" t="str">
        <f t="shared" si="211"/>
        <v>-</v>
      </c>
      <c r="AJ732" s="12"/>
      <c r="AK732" s="53" t="str">
        <f t="shared" si="212"/>
        <v>YES</v>
      </c>
      <c r="AL732" s="54">
        <f t="shared" si="213"/>
        <v>1</v>
      </c>
      <c r="AM732" s="35"/>
      <c r="AN732" s="35" t="str">
        <f t="shared" si="214"/>
        <v/>
      </c>
      <c r="AO732" s="35">
        <f t="shared" si="215"/>
        <v>0</v>
      </c>
      <c r="AP732" s="35" t="str">
        <f t="shared" si="216"/>
        <v>X</v>
      </c>
      <c r="AQ732" s="55">
        <f t="shared" si="227"/>
        <v>1</v>
      </c>
      <c r="AR732" s="25" t="str">
        <f t="shared" si="217"/>
        <v/>
      </c>
      <c r="AS732" s="25" t="str">
        <f t="shared" si="218"/>
        <v/>
      </c>
      <c r="AT732" s="25" t="str">
        <f t="shared" si="219"/>
        <v/>
      </c>
      <c r="AU732" s="25" t="str">
        <f t="shared" si="220"/>
        <v/>
      </c>
      <c r="AV732" s="25">
        <f t="shared" si="221"/>
        <v>6</v>
      </c>
      <c r="AW732" s="65">
        <f t="shared" si="228"/>
        <v>0</v>
      </c>
      <c r="AX732" s="56"/>
      <c r="AY732" s="24">
        <f t="shared" ca="1" si="222"/>
        <v>-647</v>
      </c>
      <c r="AZ732" s="66">
        <f t="shared" ca="1" si="223"/>
        <v>0</v>
      </c>
      <c r="BA732" s="24" t="str">
        <f t="shared" ca="1" si="224"/>
        <v/>
      </c>
      <c r="BB732" s="87" t="str">
        <f t="shared" si="225"/>
        <v/>
      </c>
    </row>
    <row r="733" spans="1:54" ht="15" x14ac:dyDescent="0.2">
      <c r="A733" s="7">
        <v>732</v>
      </c>
      <c r="B733" s="162" t="s">
        <v>1137</v>
      </c>
      <c r="C733" s="162" t="s">
        <v>1138</v>
      </c>
      <c r="D733" s="162" t="s">
        <v>965</v>
      </c>
      <c r="E733" s="162" t="s">
        <v>210</v>
      </c>
      <c r="F733" s="163">
        <v>45457</v>
      </c>
      <c r="G733" s="162" t="s">
        <v>5347</v>
      </c>
      <c r="H733" s="162" t="s">
        <v>979</v>
      </c>
      <c r="I733" s="162" t="s">
        <v>145</v>
      </c>
      <c r="J733" s="163">
        <v>45475</v>
      </c>
      <c r="K733" s="163" t="s">
        <v>5347</v>
      </c>
      <c r="L733" s="162" t="s">
        <v>332</v>
      </c>
      <c r="M733" s="163">
        <v>45488</v>
      </c>
      <c r="N733" s="164">
        <v>40</v>
      </c>
      <c r="O733" s="164">
        <v>8</v>
      </c>
      <c r="P733" s="162" t="s">
        <v>5347</v>
      </c>
      <c r="Q733" s="166">
        <v>1</v>
      </c>
      <c r="R733" s="166">
        <v>1</v>
      </c>
      <c r="S733" s="166">
        <v>0</v>
      </c>
      <c r="T733" s="166">
        <v>1</v>
      </c>
      <c r="U733" s="166">
        <v>0</v>
      </c>
      <c r="V733" s="166">
        <v>0</v>
      </c>
      <c r="W733" s="162" t="s">
        <v>5347</v>
      </c>
      <c r="X733" s="162" t="s">
        <v>5415</v>
      </c>
      <c r="Y733" s="162" t="s">
        <v>5347</v>
      </c>
      <c r="Z733" s="162" t="s">
        <v>46</v>
      </c>
      <c r="AA733" s="162" t="s">
        <v>100</v>
      </c>
      <c r="AB733" s="162" t="s">
        <v>1139</v>
      </c>
      <c r="AC733" s="162" t="s">
        <v>5347</v>
      </c>
      <c r="AD733" s="164">
        <v>0</v>
      </c>
      <c r="AE733" s="185">
        <v>0</v>
      </c>
      <c r="AG733" t="s">
        <v>814</v>
      </c>
      <c r="AH733" s="47">
        <f t="shared" si="210"/>
        <v>13</v>
      </c>
      <c r="AI733" s="46" t="str">
        <f t="shared" si="211"/>
        <v>-</v>
      </c>
      <c r="AJ733" s="12"/>
      <c r="AK733" s="53" t="str">
        <f t="shared" si="212"/>
        <v/>
      </c>
      <c r="AL733" s="54" t="str">
        <f t="shared" si="213"/>
        <v/>
      </c>
      <c r="AM733" s="35"/>
      <c r="AN733" s="35" t="str">
        <f t="shared" si="214"/>
        <v/>
      </c>
      <c r="AO733" s="35">
        <f t="shared" si="215"/>
        <v>0</v>
      </c>
      <c r="AP733" s="35" t="str">
        <f t="shared" si="216"/>
        <v/>
      </c>
      <c r="AQ733" s="55">
        <f t="shared" ref="AQ733:AQ734" si="229">IF(AP733="X",100%,0%)</f>
        <v>0</v>
      </c>
      <c r="AR733" s="25" t="str">
        <f t="shared" si="217"/>
        <v/>
      </c>
      <c r="AS733" s="25" t="str">
        <f t="shared" si="218"/>
        <v/>
      </c>
      <c r="AT733" s="25" t="str">
        <f t="shared" si="219"/>
        <v/>
      </c>
      <c r="AU733" s="25" t="str">
        <f t="shared" si="220"/>
        <v/>
      </c>
      <c r="AV733" s="25">
        <f t="shared" si="221"/>
        <v>6</v>
      </c>
      <c r="AW733" s="65">
        <f t="shared" ref="AW733:AW734" si="230">IF(AP733="",100%,0%)</f>
        <v>1</v>
      </c>
      <c r="AX733" s="56"/>
      <c r="AY733" s="24">
        <f t="shared" ca="1" si="222"/>
        <v>-647</v>
      </c>
      <c r="AZ733" s="66">
        <f t="shared" ca="1" si="223"/>
        <v>0</v>
      </c>
      <c r="BA733" s="24" t="str">
        <f t="shared" ca="1" si="224"/>
        <v/>
      </c>
      <c r="BB733" s="87" t="str">
        <f t="shared" si="225"/>
        <v/>
      </c>
    </row>
    <row r="734" spans="1:54" ht="15" x14ac:dyDescent="0.2">
      <c r="A734" s="7">
        <v>733</v>
      </c>
      <c r="B734" s="162" t="s">
        <v>1140</v>
      </c>
      <c r="C734" s="162" t="s">
        <v>1141</v>
      </c>
      <c r="D734" s="162" t="s">
        <v>965</v>
      </c>
      <c r="E734" s="162" t="s">
        <v>214</v>
      </c>
      <c r="F734" s="163">
        <v>45457</v>
      </c>
      <c r="G734" s="162" t="s">
        <v>5347</v>
      </c>
      <c r="H734" s="162" t="s">
        <v>977</v>
      </c>
      <c r="I734" s="162" t="s">
        <v>178</v>
      </c>
      <c r="J734" s="163">
        <v>45475</v>
      </c>
      <c r="K734" s="163">
        <v>45477</v>
      </c>
      <c r="L734" s="162" t="s">
        <v>5347</v>
      </c>
      <c r="M734" s="163">
        <v>45488</v>
      </c>
      <c r="N734" s="164">
        <v>40</v>
      </c>
      <c r="O734" s="164">
        <v>8</v>
      </c>
      <c r="P734" s="162" t="s">
        <v>16</v>
      </c>
      <c r="Q734" s="166">
        <v>1</v>
      </c>
      <c r="R734" s="166">
        <v>1</v>
      </c>
      <c r="S734" s="166">
        <v>1</v>
      </c>
      <c r="T734" s="166">
        <v>0</v>
      </c>
      <c r="U734" s="166">
        <v>1</v>
      </c>
      <c r="V734" s="166">
        <v>0</v>
      </c>
      <c r="W734" s="162" t="s">
        <v>19</v>
      </c>
      <c r="X734" s="162" t="s">
        <v>5348</v>
      </c>
      <c r="Y734" s="162" t="s">
        <v>5347</v>
      </c>
      <c r="Z734" s="162" t="s">
        <v>39</v>
      </c>
      <c r="AA734" s="162" t="s">
        <v>100</v>
      </c>
      <c r="AB734" s="162" t="s">
        <v>1142</v>
      </c>
      <c r="AC734" s="162" t="s">
        <v>5347</v>
      </c>
      <c r="AD734" s="164">
        <v>0</v>
      </c>
      <c r="AE734" s="185">
        <v>0</v>
      </c>
      <c r="AG734" t="s">
        <v>814</v>
      </c>
      <c r="AH734" s="47">
        <f t="shared" si="210"/>
        <v>13</v>
      </c>
      <c r="AI734" s="46" t="str">
        <f t="shared" si="211"/>
        <v>-</v>
      </c>
      <c r="AJ734" s="12"/>
      <c r="AK734" s="53" t="str">
        <f t="shared" si="212"/>
        <v>YES</v>
      </c>
      <c r="AL734" s="54">
        <f t="shared" si="213"/>
        <v>1</v>
      </c>
      <c r="AM734" s="35"/>
      <c r="AN734" s="35" t="str">
        <f t="shared" si="214"/>
        <v/>
      </c>
      <c r="AO734" s="35">
        <f t="shared" si="215"/>
        <v>0</v>
      </c>
      <c r="AP734" s="35" t="str">
        <f t="shared" si="216"/>
        <v>X</v>
      </c>
      <c r="AQ734" s="55">
        <f t="shared" si="229"/>
        <v>1</v>
      </c>
      <c r="AR734" s="25" t="str">
        <f t="shared" si="217"/>
        <v/>
      </c>
      <c r="AS734" s="25" t="str">
        <f t="shared" si="218"/>
        <v/>
      </c>
      <c r="AT734" s="25" t="str">
        <f t="shared" si="219"/>
        <v/>
      </c>
      <c r="AU734" s="25" t="str">
        <f t="shared" si="220"/>
        <v/>
      </c>
      <c r="AV734" s="25">
        <f t="shared" si="221"/>
        <v>6</v>
      </c>
      <c r="AW734" s="65">
        <f t="shared" si="230"/>
        <v>0</v>
      </c>
      <c r="AX734" s="56"/>
      <c r="AY734" s="24">
        <f t="shared" ca="1" si="222"/>
        <v>-647</v>
      </c>
      <c r="AZ734" s="66">
        <f t="shared" ca="1" si="223"/>
        <v>0</v>
      </c>
      <c r="BA734" s="24" t="str">
        <f t="shared" ca="1" si="224"/>
        <v/>
      </c>
      <c r="BB734" s="87" t="str">
        <f t="shared" si="225"/>
        <v/>
      </c>
    </row>
    <row r="735" spans="1:54" ht="15" x14ac:dyDescent="0.2">
      <c r="A735" s="7">
        <v>734</v>
      </c>
      <c r="B735" s="162" t="s">
        <v>1140</v>
      </c>
      <c r="C735" s="162" t="s">
        <v>1141</v>
      </c>
      <c r="D735" s="162" t="s">
        <v>965</v>
      </c>
      <c r="E735" s="162" t="s">
        <v>214</v>
      </c>
      <c r="F735" s="163">
        <v>45457</v>
      </c>
      <c r="G735" s="162" t="s">
        <v>5347</v>
      </c>
      <c r="H735" s="162" t="s">
        <v>979</v>
      </c>
      <c r="I735" s="162" t="s">
        <v>190</v>
      </c>
      <c r="J735" s="163">
        <v>45475</v>
      </c>
      <c r="K735" s="163" t="s">
        <v>5347</v>
      </c>
      <c r="L735" s="162" t="s">
        <v>332</v>
      </c>
      <c r="M735" s="163">
        <v>45488</v>
      </c>
      <c r="N735" s="164">
        <v>40</v>
      </c>
      <c r="O735" s="164">
        <v>8</v>
      </c>
      <c r="P735" s="162" t="s">
        <v>5347</v>
      </c>
      <c r="Q735" s="166">
        <v>1</v>
      </c>
      <c r="R735" s="166">
        <v>1</v>
      </c>
      <c r="S735" s="166">
        <v>0</v>
      </c>
      <c r="T735" s="166">
        <v>1</v>
      </c>
      <c r="U735" s="166">
        <v>0</v>
      </c>
      <c r="V735" s="166">
        <v>0</v>
      </c>
      <c r="W735" s="162" t="s">
        <v>5347</v>
      </c>
      <c r="X735" s="162" t="s">
        <v>5416</v>
      </c>
      <c r="Y735" s="162" t="s">
        <v>5347</v>
      </c>
      <c r="Z735" s="162" t="s">
        <v>46</v>
      </c>
      <c r="AA735" s="162" t="s">
        <v>100</v>
      </c>
      <c r="AB735" s="162" t="s">
        <v>1142</v>
      </c>
      <c r="AC735" s="162" t="s">
        <v>5347</v>
      </c>
      <c r="AD735" s="164">
        <v>0</v>
      </c>
      <c r="AE735" s="185">
        <v>0</v>
      </c>
      <c r="AG735" t="s">
        <v>814</v>
      </c>
      <c r="AH735" s="47">
        <f t="shared" si="210"/>
        <v>13</v>
      </c>
      <c r="AI735" s="46" t="str">
        <f t="shared" si="211"/>
        <v>-</v>
      </c>
      <c r="AJ735" s="12"/>
      <c r="AK735" s="53" t="str">
        <f t="shared" si="212"/>
        <v/>
      </c>
      <c r="AL735" s="54" t="str">
        <f t="shared" si="213"/>
        <v/>
      </c>
      <c r="AM735" s="35"/>
      <c r="AN735" s="35" t="str">
        <f t="shared" si="214"/>
        <v/>
      </c>
      <c r="AO735" s="35">
        <f t="shared" si="215"/>
        <v>0</v>
      </c>
      <c r="AP735" s="35" t="str">
        <f t="shared" si="216"/>
        <v/>
      </c>
      <c r="AQ735" s="55">
        <f t="shared" ref="AQ735:AQ760" si="231">IF(AP735="X",100%,0%)</f>
        <v>0</v>
      </c>
      <c r="AR735" s="25" t="str">
        <f t="shared" si="217"/>
        <v/>
      </c>
      <c r="AS735" s="25" t="str">
        <f t="shared" si="218"/>
        <v/>
      </c>
      <c r="AT735" s="25" t="str">
        <f t="shared" si="219"/>
        <v/>
      </c>
      <c r="AU735" s="25" t="str">
        <f t="shared" si="220"/>
        <v/>
      </c>
      <c r="AV735" s="25">
        <f t="shared" si="221"/>
        <v>6</v>
      </c>
      <c r="AW735" s="65">
        <f t="shared" ref="AW735:AW760" si="232">IF(AP735="",100%,0%)</f>
        <v>1</v>
      </c>
      <c r="AX735" s="56"/>
      <c r="AY735" s="24">
        <f t="shared" ca="1" si="222"/>
        <v>-647</v>
      </c>
      <c r="AZ735" s="66">
        <f t="shared" ca="1" si="223"/>
        <v>0</v>
      </c>
      <c r="BA735" s="24" t="str">
        <f t="shared" ca="1" si="224"/>
        <v/>
      </c>
      <c r="BB735" s="87" t="str">
        <f t="shared" si="225"/>
        <v/>
      </c>
    </row>
    <row r="736" spans="1:54" ht="15" x14ac:dyDescent="0.2">
      <c r="A736" s="7">
        <v>735</v>
      </c>
      <c r="B736" s="162" t="s">
        <v>1143</v>
      </c>
      <c r="C736" s="162" t="s">
        <v>1144</v>
      </c>
      <c r="D736" s="162" t="s">
        <v>965</v>
      </c>
      <c r="E736" s="162" t="s">
        <v>216</v>
      </c>
      <c r="F736" s="163">
        <v>45457</v>
      </c>
      <c r="G736" s="162" t="s">
        <v>5347</v>
      </c>
      <c r="H736" s="162" t="s">
        <v>977</v>
      </c>
      <c r="I736" s="162" t="s">
        <v>177</v>
      </c>
      <c r="J736" s="163">
        <v>45475</v>
      </c>
      <c r="K736" s="163">
        <v>45477</v>
      </c>
      <c r="L736" s="162" t="s">
        <v>5347</v>
      </c>
      <c r="M736" s="163">
        <v>45488</v>
      </c>
      <c r="N736" s="164">
        <v>40</v>
      </c>
      <c r="O736" s="164">
        <v>8</v>
      </c>
      <c r="P736" s="162" t="s">
        <v>16</v>
      </c>
      <c r="Q736" s="166">
        <v>3</v>
      </c>
      <c r="R736" s="166">
        <v>3</v>
      </c>
      <c r="S736" s="166">
        <v>3</v>
      </c>
      <c r="T736" s="166">
        <v>0</v>
      </c>
      <c r="U736" s="166">
        <v>3</v>
      </c>
      <c r="V736" s="166">
        <v>0</v>
      </c>
      <c r="W736" s="162" t="s">
        <v>19</v>
      </c>
      <c r="X736" s="162" t="s">
        <v>5348</v>
      </c>
      <c r="Y736" s="162" t="s">
        <v>5347</v>
      </c>
      <c r="Z736" s="162" t="s">
        <v>39</v>
      </c>
      <c r="AA736" s="162" t="s">
        <v>100</v>
      </c>
      <c r="AB736" s="162" t="s">
        <v>1145</v>
      </c>
      <c r="AC736" s="162" t="s">
        <v>5347</v>
      </c>
      <c r="AD736" s="164">
        <v>0</v>
      </c>
      <c r="AE736" s="185">
        <v>0</v>
      </c>
      <c r="AG736" t="s">
        <v>814</v>
      </c>
      <c r="AH736" s="47">
        <f t="shared" si="210"/>
        <v>13</v>
      </c>
      <c r="AI736" s="46" t="str">
        <f t="shared" si="211"/>
        <v>-</v>
      </c>
      <c r="AJ736" s="12"/>
      <c r="AK736" s="53" t="str">
        <f t="shared" si="212"/>
        <v>YES</v>
      </c>
      <c r="AL736" s="54">
        <f t="shared" si="213"/>
        <v>3</v>
      </c>
      <c r="AM736" s="35"/>
      <c r="AN736" s="35" t="str">
        <f t="shared" si="214"/>
        <v/>
      </c>
      <c r="AO736" s="35">
        <f t="shared" si="215"/>
        <v>0</v>
      </c>
      <c r="AP736" s="35" t="str">
        <f t="shared" si="216"/>
        <v>X</v>
      </c>
      <c r="AQ736" s="55">
        <f t="shared" si="231"/>
        <v>1</v>
      </c>
      <c r="AR736" s="25" t="str">
        <f t="shared" si="217"/>
        <v/>
      </c>
      <c r="AS736" s="25" t="str">
        <f t="shared" si="218"/>
        <v/>
      </c>
      <c r="AT736" s="25" t="str">
        <f t="shared" si="219"/>
        <v/>
      </c>
      <c r="AU736" s="25" t="str">
        <f t="shared" si="220"/>
        <v/>
      </c>
      <c r="AV736" s="25">
        <f t="shared" si="221"/>
        <v>6</v>
      </c>
      <c r="AW736" s="65">
        <f t="shared" si="232"/>
        <v>0</v>
      </c>
      <c r="AX736" s="56"/>
      <c r="AY736" s="24">
        <f t="shared" ca="1" si="222"/>
        <v>-647</v>
      </c>
      <c r="AZ736" s="66">
        <f t="shared" ca="1" si="223"/>
        <v>0</v>
      </c>
      <c r="BA736" s="24" t="str">
        <f t="shared" ca="1" si="224"/>
        <v/>
      </c>
      <c r="BB736" s="87" t="str">
        <f t="shared" si="225"/>
        <v/>
      </c>
    </row>
    <row r="737" spans="1:54" ht="15" x14ac:dyDescent="0.2">
      <c r="A737" s="7">
        <v>736</v>
      </c>
      <c r="B737" s="162" t="s">
        <v>1143</v>
      </c>
      <c r="C737" s="162" t="s">
        <v>1144</v>
      </c>
      <c r="D737" s="162" t="s">
        <v>965</v>
      </c>
      <c r="E737" s="162" t="s">
        <v>216</v>
      </c>
      <c r="F737" s="163">
        <v>45457</v>
      </c>
      <c r="G737" s="162" t="s">
        <v>5347</v>
      </c>
      <c r="H737" s="162" t="s">
        <v>979</v>
      </c>
      <c r="I737" s="162" t="s">
        <v>189</v>
      </c>
      <c r="J737" s="163">
        <v>45475</v>
      </c>
      <c r="K737" s="163" t="s">
        <v>5347</v>
      </c>
      <c r="L737" s="162" t="s">
        <v>332</v>
      </c>
      <c r="M737" s="163">
        <v>45488</v>
      </c>
      <c r="N737" s="164">
        <v>40</v>
      </c>
      <c r="O737" s="164">
        <v>8</v>
      </c>
      <c r="P737" s="162" t="s">
        <v>5347</v>
      </c>
      <c r="Q737" s="166">
        <v>3</v>
      </c>
      <c r="R737" s="166">
        <v>3</v>
      </c>
      <c r="S737" s="166">
        <v>0</v>
      </c>
      <c r="T737" s="166">
        <v>3</v>
      </c>
      <c r="U737" s="166">
        <v>0</v>
      </c>
      <c r="V737" s="166">
        <v>0</v>
      </c>
      <c r="W737" s="162" t="s">
        <v>5347</v>
      </c>
      <c r="X737" s="162" t="s">
        <v>5417</v>
      </c>
      <c r="Y737" s="162" t="s">
        <v>5347</v>
      </c>
      <c r="Z737" s="162" t="s">
        <v>46</v>
      </c>
      <c r="AA737" s="162" t="s">
        <v>100</v>
      </c>
      <c r="AB737" s="162" t="s">
        <v>1145</v>
      </c>
      <c r="AC737" s="162" t="s">
        <v>5347</v>
      </c>
      <c r="AD737" s="164">
        <v>0</v>
      </c>
      <c r="AE737" s="185">
        <v>0</v>
      </c>
      <c r="AG737" t="s">
        <v>814</v>
      </c>
      <c r="AH737" s="47">
        <f t="shared" si="210"/>
        <v>13</v>
      </c>
      <c r="AI737" s="46" t="str">
        <f t="shared" si="211"/>
        <v>-</v>
      </c>
      <c r="AJ737" s="12"/>
      <c r="AK737" s="53" t="str">
        <f t="shared" si="212"/>
        <v/>
      </c>
      <c r="AL737" s="54" t="str">
        <f t="shared" si="213"/>
        <v/>
      </c>
      <c r="AM737" s="35"/>
      <c r="AN737" s="35" t="str">
        <f t="shared" si="214"/>
        <v/>
      </c>
      <c r="AO737" s="35">
        <f t="shared" si="215"/>
        <v>0</v>
      </c>
      <c r="AP737" s="35" t="str">
        <f t="shared" si="216"/>
        <v/>
      </c>
      <c r="AQ737" s="55">
        <f t="shared" si="231"/>
        <v>0</v>
      </c>
      <c r="AR737" s="25" t="str">
        <f t="shared" si="217"/>
        <v/>
      </c>
      <c r="AS737" s="25" t="str">
        <f t="shared" si="218"/>
        <v/>
      </c>
      <c r="AT737" s="25" t="str">
        <f t="shared" si="219"/>
        <v/>
      </c>
      <c r="AU737" s="25" t="str">
        <f t="shared" si="220"/>
        <v/>
      </c>
      <c r="AV737" s="25">
        <f t="shared" si="221"/>
        <v>6</v>
      </c>
      <c r="AW737" s="65">
        <f t="shared" si="232"/>
        <v>1</v>
      </c>
      <c r="AX737" s="56"/>
      <c r="AY737" s="24">
        <f t="shared" ca="1" si="222"/>
        <v>-647</v>
      </c>
      <c r="AZ737" s="66">
        <f t="shared" ca="1" si="223"/>
        <v>0</v>
      </c>
      <c r="BA737" s="24" t="str">
        <f t="shared" ca="1" si="224"/>
        <v/>
      </c>
      <c r="BB737" s="87" t="str">
        <f t="shared" si="225"/>
        <v/>
      </c>
    </row>
    <row r="738" spans="1:54" ht="15" x14ac:dyDescent="0.2">
      <c r="A738" s="7">
        <v>737</v>
      </c>
      <c r="B738" s="162" t="s">
        <v>1146</v>
      </c>
      <c r="C738" s="162" t="s">
        <v>1147</v>
      </c>
      <c r="D738" s="162" t="s">
        <v>965</v>
      </c>
      <c r="E738" s="162" t="s">
        <v>224</v>
      </c>
      <c r="F738" s="163">
        <v>45457</v>
      </c>
      <c r="G738" s="162" t="s">
        <v>5347</v>
      </c>
      <c r="H738" s="162" t="s">
        <v>991</v>
      </c>
      <c r="I738" s="162" t="s">
        <v>24</v>
      </c>
      <c r="J738" s="163">
        <v>45475</v>
      </c>
      <c r="K738" s="163">
        <v>45483</v>
      </c>
      <c r="L738" s="162" t="s">
        <v>332</v>
      </c>
      <c r="M738" s="163">
        <v>45488</v>
      </c>
      <c r="N738" s="164">
        <v>40</v>
      </c>
      <c r="O738" s="164">
        <v>8</v>
      </c>
      <c r="P738" s="162" t="s">
        <v>16</v>
      </c>
      <c r="Q738" s="166">
        <v>1</v>
      </c>
      <c r="R738" s="166">
        <v>1</v>
      </c>
      <c r="S738" s="166">
        <v>0</v>
      </c>
      <c r="T738" s="166">
        <v>1</v>
      </c>
      <c r="U738" s="166">
        <v>0</v>
      </c>
      <c r="V738" s="166">
        <v>0</v>
      </c>
      <c r="W738" s="162" t="s">
        <v>5347</v>
      </c>
      <c r="X738" s="162" t="s">
        <v>5418</v>
      </c>
      <c r="Y738" s="162" t="s">
        <v>5347</v>
      </c>
      <c r="Z738" s="162" t="s">
        <v>33</v>
      </c>
      <c r="AA738" s="162" t="s">
        <v>100</v>
      </c>
      <c r="AB738" s="162" t="s">
        <v>1148</v>
      </c>
      <c r="AC738" s="162" t="s">
        <v>5347</v>
      </c>
      <c r="AD738" s="164">
        <v>0</v>
      </c>
      <c r="AE738" s="185">
        <v>0</v>
      </c>
      <c r="AG738" t="s">
        <v>814</v>
      </c>
      <c r="AH738" s="47">
        <f t="shared" si="210"/>
        <v>13</v>
      </c>
      <c r="AI738" s="46" t="str">
        <f t="shared" si="211"/>
        <v>-</v>
      </c>
      <c r="AJ738" s="12"/>
      <c r="AK738" s="53" t="str">
        <f t="shared" si="212"/>
        <v/>
      </c>
      <c r="AL738" s="54" t="str">
        <f t="shared" si="213"/>
        <v/>
      </c>
      <c r="AM738" s="35"/>
      <c r="AN738" s="35" t="str">
        <f t="shared" si="214"/>
        <v/>
      </c>
      <c r="AO738" s="35">
        <f t="shared" si="215"/>
        <v>0</v>
      </c>
      <c r="AP738" s="35" t="str">
        <f t="shared" si="216"/>
        <v/>
      </c>
      <c r="AQ738" s="55">
        <f t="shared" si="231"/>
        <v>0</v>
      </c>
      <c r="AR738" s="25" t="str">
        <f t="shared" si="217"/>
        <v/>
      </c>
      <c r="AS738" s="25" t="str">
        <f t="shared" si="218"/>
        <v/>
      </c>
      <c r="AT738" s="25" t="str">
        <f t="shared" si="219"/>
        <v/>
      </c>
      <c r="AU738" s="25" t="str">
        <f t="shared" si="220"/>
        <v/>
      </c>
      <c r="AV738" s="25">
        <f t="shared" si="221"/>
        <v>6</v>
      </c>
      <c r="AW738" s="65">
        <f t="shared" si="232"/>
        <v>1</v>
      </c>
      <c r="AX738" s="56"/>
      <c r="AY738" s="24">
        <f t="shared" ca="1" si="222"/>
        <v>-647</v>
      </c>
      <c r="AZ738" s="66">
        <f t="shared" ca="1" si="223"/>
        <v>0</v>
      </c>
      <c r="BA738" s="24" t="str">
        <f t="shared" ca="1" si="224"/>
        <v/>
      </c>
      <c r="BB738" s="87" t="str">
        <f t="shared" si="225"/>
        <v/>
      </c>
    </row>
    <row r="739" spans="1:54" ht="15" x14ac:dyDescent="0.2">
      <c r="A739" s="7">
        <v>738</v>
      </c>
      <c r="B739" s="162" t="s">
        <v>1146</v>
      </c>
      <c r="C739" s="162" t="s">
        <v>1147</v>
      </c>
      <c r="D739" s="162" t="s">
        <v>965</v>
      </c>
      <c r="E739" s="162" t="s">
        <v>224</v>
      </c>
      <c r="F739" s="163">
        <v>45457</v>
      </c>
      <c r="G739" s="162" t="s">
        <v>5347</v>
      </c>
      <c r="H739" s="162" t="s">
        <v>1149</v>
      </c>
      <c r="I739" s="162" t="s">
        <v>15</v>
      </c>
      <c r="J739" s="163">
        <v>45482</v>
      </c>
      <c r="K739" s="163">
        <v>45483</v>
      </c>
      <c r="L739" s="162" t="s">
        <v>5347</v>
      </c>
      <c r="M739" s="163">
        <v>45504</v>
      </c>
      <c r="N739" s="164">
        <v>40</v>
      </c>
      <c r="O739" s="164">
        <v>8</v>
      </c>
      <c r="P739" s="162" t="s">
        <v>16</v>
      </c>
      <c r="Q739" s="165">
        <v>1</v>
      </c>
      <c r="R739" s="165">
        <v>1</v>
      </c>
      <c r="S739" s="165">
        <v>2</v>
      </c>
      <c r="T739" s="165">
        <v>0</v>
      </c>
      <c r="U739" s="166">
        <v>1</v>
      </c>
      <c r="V739" s="166">
        <v>1</v>
      </c>
      <c r="W739" s="162" t="s">
        <v>19</v>
      </c>
      <c r="X739" s="162" t="s">
        <v>5348</v>
      </c>
      <c r="Y739" s="162" t="s">
        <v>5347</v>
      </c>
      <c r="Z739" s="162" t="s">
        <v>39</v>
      </c>
      <c r="AA739" s="162" t="s">
        <v>100</v>
      </c>
      <c r="AB739" s="162" t="s">
        <v>1148</v>
      </c>
      <c r="AC739" s="162" t="s">
        <v>5347</v>
      </c>
      <c r="AD739" s="164">
        <v>0</v>
      </c>
      <c r="AE739" s="185">
        <v>0</v>
      </c>
      <c r="AG739" t="s">
        <v>814</v>
      </c>
      <c r="AH739" s="47">
        <f t="shared" si="210"/>
        <v>22</v>
      </c>
      <c r="AI739" s="46" t="str">
        <f t="shared" si="211"/>
        <v>-</v>
      </c>
      <c r="AJ739" s="12"/>
      <c r="AK739" s="53" t="str">
        <f t="shared" si="212"/>
        <v>YES</v>
      </c>
      <c r="AL739" s="54">
        <f t="shared" si="213"/>
        <v>2</v>
      </c>
      <c r="AM739" s="35"/>
      <c r="AN739" s="35" t="str">
        <f t="shared" si="214"/>
        <v/>
      </c>
      <c r="AO739" s="35">
        <f t="shared" si="215"/>
        <v>0</v>
      </c>
      <c r="AP739" s="35" t="str">
        <f t="shared" si="216"/>
        <v>X</v>
      </c>
      <c r="AQ739" s="55">
        <f t="shared" si="231"/>
        <v>1</v>
      </c>
      <c r="AR739" s="25" t="str">
        <f t="shared" si="217"/>
        <v/>
      </c>
      <c r="AS739" s="25" t="str">
        <f t="shared" si="218"/>
        <v/>
      </c>
      <c r="AT739" s="25" t="str">
        <f t="shared" si="219"/>
        <v/>
      </c>
      <c r="AU739" s="25" t="str">
        <f t="shared" si="220"/>
        <v/>
      </c>
      <c r="AV739" s="25">
        <f t="shared" si="221"/>
        <v>6</v>
      </c>
      <c r="AW739" s="65">
        <f t="shared" si="232"/>
        <v>0</v>
      </c>
      <c r="AX739" s="56"/>
      <c r="AY739" s="24">
        <f t="shared" ca="1" si="222"/>
        <v>-631</v>
      </c>
      <c r="AZ739" s="66">
        <f t="shared" ca="1" si="223"/>
        <v>0</v>
      </c>
      <c r="BA739" s="24" t="str">
        <f t="shared" ca="1" si="224"/>
        <v/>
      </c>
      <c r="BB739" s="87" t="str">
        <f t="shared" si="225"/>
        <v/>
      </c>
    </row>
    <row r="740" spans="1:54" ht="15" x14ac:dyDescent="0.2">
      <c r="A740" s="7">
        <v>739</v>
      </c>
      <c r="B740" s="162" t="s">
        <v>1150</v>
      </c>
      <c r="C740" s="162" t="s">
        <v>1151</v>
      </c>
      <c r="D740" s="162" t="s">
        <v>965</v>
      </c>
      <c r="E740" s="162" t="s">
        <v>222</v>
      </c>
      <c r="F740" s="163">
        <v>45457</v>
      </c>
      <c r="G740" s="162" t="s">
        <v>5347</v>
      </c>
      <c r="H740" s="162" t="s">
        <v>977</v>
      </c>
      <c r="I740" s="162" t="s">
        <v>191</v>
      </c>
      <c r="J740" s="163">
        <v>45475</v>
      </c>
      <c r="K740" s="163">
        <v>45477</v>
      </c>
      <c r="L740" s="162" t="s">
        <v>5347</v>
      </c>
      <c r="M740" s="163">
        <v>45488</v>
      </c>
      <c r="N740" s="164">
        <v>40</v>
      </c>
      <c r="O740" s="164">
        <v>8</v>
      </c>
      <c r="P740" s="162" t="s">
        <v>16</v>
      </c>
      <c r="Q740" s="165">
        <v>2</v>
      </c>
      <c r="R740" s="165">
        <v>2</v>
      </c>
      <c r="S740" s="165">
        <v>2</v>
      </c>
      <c r="T740" s="165">
        <v>0</v>
      </c>
      <c r="U740" s="166">
        <v>2</v>
      </c>
      <c r="V740" s="166">
        <v>0</v>
      </c>
      <c r="W740" s="162" t="s">
        <v>19</v>
      </c>
      <c r="X740" s="162" t="s">
        <v>5348</v>
      </c>
      <c r="Y740" s="162" t="s">
        <v>5347</v>
      </c>
      <c r="Z740" s="162" t="s">
        <v>39</v>
      </c>
      <c r="AA740" s="162" t="s">
        <v>100</v>
      </c>
      <c r="AB740" s="162" t="s">
        <v>1152</v>
      </c>
      <c r="AC740" s="162" t="s">
        <v>5347</v>
      </c>
      <c r="AD740" s="164">
        <v>0</v>
      </c>
      <c r="AE740" s="185">
        <v>0</v>
      </c>
      <c r="AG740" t="s">
        <v>814</v>
      </c>
      <c r="AH740" s="47">
        <f t="shared" si="210"/>
        <v>13</v>
      </c>
      <c r="AI740" s="46" t="str">
        <f t="shared" si="211"/>
        <v>-</v>
      </c>
      <c r="AJ740" s="12"/>
      <c r="AK740" s="53" t="str">
        <f t="shared" si="212"/>
        <v>YES</v>
      </c>
      <c r="AL740" s="54">
        <f t="shared" si="213"/>
        <v>2</v>
      </c>
      <c r="AM740" s="35"/>
      <c r="AN740" s="35" t="str">
        <f t="shared" si="214"/>
        <v/>
      </c>
      <c r="AO740" s="35">
        <f t="shared" si="215"/>
        <v>0</v>
      </c>
      <c r="AP740" s="35" t="str">
        <f t="shared" si="216"/>
        <v>X</v>
      </c>
      <c r="AQ740" s="55">
        <f t="shared" si="231"/>
        <v>1</v>
      </c>
      <c r="AR740" s="25" t="str">
        <f t="shared" si="217"/>
        <v/>
      </c>
      <c r="AS740" s="25" t="str">
        <f t="shared" si="218"/>
        <v/>
      </c>
      <c r="AT740" s="25" t="str">
        <f t="shared" si="219"/>
        <v/>
      </c>
      <c r="AU740" s="25" t="str">
        <f t="shared" si="220"/>
        <v/>
      </c>
      <c r="AV740" s="25">
        <f t="shared" si="221"/>
        <v>6</v>
      </c>
      <c r="AW740" s="65">
        <f t="shared" si="232"/>
        <v>0</v>
      </c>
      <c r="AX740" s="56"/>
      <c r="AY740" s="24">
        <f t="shared" ca="1" si="222"/>
        <v>-647</v>
      </c>
      <c r="AZ740" s="66">
        <f t="shared" ca="1" si="223"/>
        <v>0</v>
      </c>
      <c r="BA740" s="24" t="str">
        <f t="shared" ca="1" si="224"/>
        <v/>
      </c>
      <c r="BB740" s="87" t="str">
        <f t="shared" si="225"/>
        <v/>
      </c>
    </row>
    <row r="741" spans="1:54" ht="15" x14ac:dyDescent="0.2">
      <c r="A741" s="7">
        <v>740</v>
      </c>
      <c r="B741" s="162" t="s">
        <v>1150</v>
      </c>
      <c r="C741" s="162" t="s">
        <v>1151</v>
      </c>
      <c r="D741" s="162" t="s">
        <v>965</v>
      </c>
      <c r="E741" s="162" t="s">
        <v>222</v>
      </c>
      <c r="F741" s="163">
        <v>45457</v>
      </c>
      <c r="G741" s="162" t="s">
        <v>5347</v>
      </c>
      <c r="H741" s="162" t="s">
        <v>979</v>
      </c>
      <c r="I741" s="162" t="s">
        <v>188</v>
      </c>
      <c r="J741" s="163">
        <v>45475</v>
      </c>
      <c r="K741" s="163" t="s">
        <v>5347</v>
      </c>
      <c r="L741" s="162" t="s">
        <v>332</v>
      </c>
      <c r="M741" s="163">
        <v>45488</v>
      </c>
      <c r="N741" s="164">
        <v>40</v>
      </c>
      <c r="O741" s="164">
        <v>8</v>
      </c>
      <c r="P741" s="162" t="s">
        <v>5347</v>
      </c>
      <c r="Q741" s="165">
        <v>2</v>
      </c>
      <c r="R741" s="165">
        <v>2</v>
      </c>
      <c r="S741" s="165">
        <v>0</v>
      </c>
      <c r="T741" s="165">
        <v>2</v>
      </c>
      <c r="U741" s="166">
        <v>0</v>
      </c>
      <c r="V741" s="166">
        <v>0</v>
      </c>
      <c r="W741" s="162" t="s">
        <v>5347</v>
      </c>
      <c r="X741" s="162" t="s">
        <v>5419</v>
      </c>
      <c r="Y741" s="162" t="s">
        <v>5347</v>
      </c>
      <c r="Z741" s="162" t="s">
        <v>46</v>
      </c>
      <c r="AA741" s="162" t="s">
        <v>100</v>
      </c>
      <c r="AB741" s="162" t="s">
        <v>1152</v>
      </c>
      <c r="AC741" s="162" t="s">
        <v>5347</v>
      </c>
      <c r="AD741" s="164">
        <v>0</v>
      </c>
      <c r="AE741" s="185">
        <v>0</v>
      </c>
      <c r="AG741" t="s">
        <v>814</v>
      </c>
      <c r="AH741" s="47">
        <f t="shared" si="210"/>
        <v>13</v>
      </c>
      <c r="AI741" s="46" t="str">
        <f t="shared" si="211"/>
        <v>-</v>
      </c>
      <c r="AJ741" s="12"/>
      <c r="AK741" s="53" t="str">
        <f t="shared" si="212"/>
        <v/>
      </c>
      <c r="AL741" s="54" t="str">
        <f t="shared" si="213"/>
        <v/>
      </c>
      <c r="AM741" s="35"/>
      <c r="AN741" s="35" t="str">
        <f t="shared" si="214"/>
        <v/>
      </c>
      <c r="AO741" s="35">
        <f t="shared" si="215"/>
        <v>0</v>
      </c>
      <c r="AP741" s="35" t="str">
        <f t="shared" si="216"/>
        <v/>
      </c>
      <c r="AQ741" s="55">
        <f t="shared" si="231"/>
        <v>0</v>
      </c>
      <c r="AR741" s="25" t="str">
        <f t="shared" si="217"/>
        <v/>
      </c>
      <c r="AS741" s="25" t="str">
        <f t="shared" si="218"/>
        <v/>
      </c>
      <c r="AT741" s="25" t="str">
        <f t="shared" si="219"/>
        <v/>
      </c>
      <c r="AU741" s="25" t="str">
        <f t="shared" si="220"/>
        <v/>
      </c>
      <c r="AV741" s="25">
        <f t="shared" si="221"/>
        <v>6</v>
      </c>
      <c r="AW741" s="65">
        <f t="shared" si="232"/>
        <v>1</v>
      </c>
      <c r="AX741" s="56"/>
      <c r="AY741" s="24">
        <f t="shared" ca="1" si="222"/>
        <v>-647</v>
      </c>
      <c r="AZ741" s="66">
        <f t="shared" ca="1" si="223"/>
        <v>0</v>
      </c>
      <c r="BA741" s="24" t="str">
        <f t="shared" ca="1" si="224"/>
        <v/>
      </c>
      <c r="BB741" s="87" t="str">
        <f t="shared" si="225"/>
        <v/>
      </c>
    </row>
    <row r="742" spans="1:54" ht="15" x14ac:dyDescent="0.2">
      <c r="A742" s="7">
        <v>741</v>
      </c>
      <c r="B742" s="162" t="s">
        <v>1153</v>
      </c>
      <c r="C742" s="162" t="s">
        <v>1154</v>
      </c>
      <c r="D742" s="162" t="s">
        <v>965</v>
      </c>
      <c r="E742" s="162" t="s">
        <v>221</v>
      </c>
      <c r="F742" s="163">
        <v>45457</v>
      </c>
      <c r="G742" s="162" t="s">
        <v>5347</v>
      </c>
      <c r="H742" s="162" t="s">
        <v>991</v>
      </c>
      <c r="I742" s="162" t="s">
        <v>27</v>
      </c>
      <c r="J742" s="163">
        <v>45475</v>
      </c>
      <c r="K742" s="163">
        <v>45483</v>
      </c>
      <c r="L742" s="162" t="s">
        <v>5347</v>
      </c>
      <c r="M742" s="163">
        <v>45488</v>
      </c>
      <c r="N742" s="164">
        <v>40</v>
      </c>
      <c r="O742" s="164">
        <v>8</v>
      </c>
      <c r="P742" s="162" t="s">
        <v>16</v>
      </c>
      <c r="Q742" s="165">
        <v>16</v>
      </c>
      <c r="R742" s="165">
        <v>16</v>
      </c>
      <c r="S742" s="165">
        <v>32</v>
      </c>
      <c r="T742" s="165">
        <v>0</v>
      </c>
      <c r="U742" s="166">
        <v>16</v>
      </c>
      <c r="V742" s="166">
        <v>16</v>
      </c>
      <c r="W742" s="162" t="s">
        <v>19</v>
      </c>
      <c r="X742" s="162" t="s">
        <v>5348</v>
      </c>
      <c r="Y742" s="162" t="s">
        <v>5347</v>
      </c>
      <c r="Z742" s="162" t="s">
        <v>33</v>
      </c>
      <c r="AA742" s="162" t="s">
        <v>100</v>
      </c>
      <c r="AB742" s="162" t="s">
        <v>1155</v>
      </c>
      <c r="AC742" s="162" t="s">
        <v>5347</v>
      </c>
      <c r="AD742" s="164">
        <v>0</v>
      </c>
      <c r="AE742" s="185">
        <v>0</v>
      </c>
      <c r="AG742" t="s">
        <v>814</v>
      </c>
      <c r="AH742" s="47">
        <f t="shared" si="210"/>
        <v>13</v>
      </c>
      <c r="AI742" s="46" t="str">
        <f t="shared" si="211"/>
        <v>-</v>
      </c>
      <c r="AJ742" s="12"/>
      <c r="AK742" s="53" t="str">
        <f t="shared" si="212"/>
        <v>YES</v>
      </c>
      <c r="AL742" s="54">
        <f t="shared" si="213"/>
        <v>32</v>
      </c>
      <c r="AM742" s="35"/>
      <c r="AN742" s="35" t="str">
        <f t="shared" si="214"/>
        <v/>
      </c>
      <c r="AO742" s="35">
        <f t="shared" si="215"/>
        <v>0</v>
      </c>
      <c r="AP742" s="35" t="str">
        <f t="shared" si="216"/>
        <v>X</v>
      </c>
      <c r="AQ742" s="55">
        <f t="shared" si="231"/>
        <v>1</v>
      </c>
      <c r="AR742" s="25" t="str">
        <f t="shared" si="217"/>
        <v/>
      </c>
      <c r="AS742" s="25" t="str">
        <f t="shared" si="218"/>
        <v/>
      </c>
      <c r="AT742" s="25" t="str">
        <f t="shared" si="219"/>
        <v/>
      </c>
      <c r="AU742" s="25" t="str">
        <f t="shared" si="220"/>
        <v/>
      </c>
      <c r="AV742" s="25">
        <f t="shared" si="221"/>
        <v>6</v>
      </c>
      <c r="AW742" s="65">
        <f t="shared" si="232"/>
        <v>0</v>
      </c>
      <c r="AX742" s="56"/>
      <c r="AY742" s="24">
        <f t="shared" ca="1" si="222"/>
        <v>-647</v>
      </c>
      <c r="AZ742" s="66">
        <f t="shared" ca="1" si="223"/>
        <v>0</v>
      </c>
      <c r="BA742" s="24" t="str">
        <f t="shared" ca="1" si="224"/>
        <v/>
      </c>
      <c r="BB742" s="87" t="str">
        <f t="shared" si="225"/>
        <v/>
      </c>
    </row>
    <row r="743" spans="1:54" ht="15" x14ac:dyDescent="0.2">
      <c r="A743" s="7">
        <v>742</v>
      </c>
      <c r="B743" s="162" t="s">
        <v>1153</v>
      </c>
      <c r="C743" s="162" t="s">
        <v>1154</v>
      </c>
      <c r="D743" s="162" t="s">
        <v>965</v>
      </c>
      <c r="E743" s="162" t="s">
        <v>221</v>
      </c>
      <c r="F743" s="163">
        <v>45457</v>
      </c>
      <c r="G743" s="162" t="s">
        <v>5347</v>
      </c>
      <c r="H743" s="162" t="s">
        <v>979</v>
      </c>
      <c r="I743" s="162" t="s">
        <v>187</v>
      </c>
      <c r="J743" s="163">
        <v>45475</v>
      </c>
      <c r="K743" s="163" t="s">
        <v>5347</v>
      </c>
      <c r="L743" s="162" t="s">
        <v>332</v>
      </c>
      <c r="M743" s="163">
        <v>45488</v>
      </c>
      <c r="N743" s="164">
        <v>40</v>
      </c>
      <c r="O743" s="164">
        <v>8</v>
      </c>
      <c r="P743" s="162" t="s">
        <v>5347</v>
      </c>
      <c r="Q743" s="165">
        <v>16</v>
      </c>
      <c r="R743" s="165">
        <v>16</v>
      </c>
      <c r="S743" s="165">
        <v>0</v>
      </c>
      <c r="T743" s="165">
        <v>16</v>
      </c>
      <c r="U743" s="166">
        <v>0</v>
      </c>
      <c r="V743" s="166">
        <v>0</v>
      </c>
      <c r="W743" s="162" t="s">
        <v>5347</v>
      </c>
      <c r="X743" s="162" t="s">
        <v>5420</v>
      </c>
      <c r="Y743" s="162" t="s">
        <v>5347</v>
      </c>
      <c r="Z743" s="162" t="s">
        <v>46</v>
      </c>
      <c r="AA743" s="162" t="s">
        <v>100</v>
      </c>
      <c r="AB743" s="162" t="s">
        <v>1155</v>
      </c>
      <c r="AC743" s="162" t="s">
        <v>5347</v>
      </c>
      <c r="AD743" s="164">
        <v>0</v>
      </c>
      <c r="AE743" s="185">
        <v>0</v>
      </c>
      <c r="AG743" t="s">
        <v>814</v>
      </c>
      <c r="AH743" s="47">
        <f t="shared" si="210"/>
        <v>13</v>
      </c>
      <c r="AI743" s="46" t="str">
        <f t="shared" si="211"/>
        <v>-</v>
      </c>
      <c r="AJ743" s="12"/>
      <c r="AK743" s="53" t="str">
        <f t="shared" si="212"/>
        <v/>
      </c>
      <c r="AL743" s="54" t="str">
        <f t="shared" si="213"/>
        <v/>
      </c>
      <c r="AM743" s="35"/>
      <c r="AN743" s="35" t="str">
        <f t="shared" si="214"/>
        <v/>
      </c>
      <c r="AO743" s="35">
        <f t="shared" si="215"/>
        <v>0</v>
      </c>
      <c r="AP743" s="35" t="str">
        <f t="shared" si="216"/>
        <v/>
      </c>
      <c r="AQ743" s="55">
        <f t="shared" si="231"/>
        <v>0</v>
      </c>
      <c r="AR743" s="25" t="str">
        <f t="shared" si="217"/>
        <v/>
      </c>
      <c r="AS743" s="25" t="str">
        <f t="shared" si="218"/>
        <v/>
      </c>
      <c r="AT743" s="25" t="str">
        <f t="shared" si="219"/>
        <v/>
      </c>
      <c r="AU743" s="25" t="str">
        <f t="shared" si="220"/>
        <v/>
      </c>
      <c r="AV743" s="25">
        <f t="shared" si="221"/>
        <v>6</v>
      </c>
      <c r="AW743" s="65">
        <f t="shared" si="232"/>
        <v>1</v>
      </c>
      <c r="AX743" s="56"/>
      <c r="AY743" s="24">
        <f t="shared" ca="1" si="222"/>
        <v>-647</v>
      </c>
      <c r="AZ743" s="66">
        <f t="shared" ca="1" si="223"/>
        <v>0</v>
      </c>
      <c r="BA743" s="24" t="str">
        <f t="shared" ca="1" si="224"/>
        <v/>
      </c>
      <c r="BB743" s="87" t="str">
        <f t="shared" si="225"/>
        <v/>
      </c>
    </row>
    <row r="744" spans="1:54" ht="15" x14ac:dyDescent="0.2">
      <c r="A744" s="7">
        <v>743</v>
      </c>
      <c r="B744" s="162" t="s">
        <v>1156</v>
      </c>
      <c r="C744" s="162" t="s">
        <v>1157</v>
      </c>
      <c r="D744" s="162" t="s">
        <v>965</v>
      </c>
      <c r="E744" s="162" t="s">
        <v>223</v>
      </c>
      <c r="F744" s="163">
        <v>45457</v>
      </c>
      <c r="G744" s="162" t="s">
        <v>5347</v>
      </c>
      <c r="H744" s="162" t="s">
        <v>977</v>
      </c>
      <c r="I744" s="162" t="s">
        <v>145</v>
      </c>
      <c r="J744" s="163">
        <v>45475</v>
      </c>
      <c r="K744" s="163">
        <v>45477</v>
      </c>
      <c r="L744" s="162" t="s">
        <v>5347</v>
      </c>
      <c r="M744" s="163">
        <v>45488</v>
      </c>
      <c r="N744" s="164">
        <v>40</v>
      </c>
      <c r="O744" s="164">
        <v>8</v>
      </c>
      <c r="P744" s="162" t="s">
        <v>16</v>
      </c>
      <c r="Q744" s="165">
        <v>1</v>
      </c>
      <c r="R744" s="165">
        <v>1</v>
      </c>
      <c r="S744" s="165">
        <v>1</v>
      </c>
      <c r="T744" s="165">
        <v>0</v>
      </c>
      <c r="U744" s="166">
        <v>1</v>
      </c>
      <c r="V744" s="166">
        <v>0</v>
      </c>
      <c r="W744" s="162" t="s">
        <v>19</v>
      </c>
      <c r="X744" s="162" t="s">
        <v>5348</v>
      </c>
      <c r="Y744" s="162" t="s">
        <v>5347</v>
      </c>
      <c r="Z744" s="162" t="s">
        <v>39</v>
      </c>
      <c r="AA744" s="162" t="s">
        <v>100</v>
      </c>
      <c r="AB744" s="162" t="s">
        <v>1158</v>
      </c>
      <c r="AC744" s="162" t="s">
        <v>5347</v>
      </c>
      <c r="AD744" s="164">
        <v>0</v>
      </c>
      <c r="AE744" s="185">
        <v>0</v>
      </c>
      <c r="AG744" t="s">
        <v>814</v>
      </c>
      <c r="AH744" s="47">
        <f t="shared" si="210"/>
        <v>13</v>
      </c>
      <c r="AI744" s="46" t="str">
        <f t="shared" si="211"/>
        <v>-</v>
      </c>
      <c r="AJ744" s="12"/>
      <c r="AK744" s="53" t="str">
        <f t="shared" si="212"/>
        <v>YES</v>
      </c>
      <c r="AL744" s="54">
        <f t="shared" si="213"/>
        <v>1</v>
      </c>
      <c r="AM744" s="35"/>
      <c r="AN744" s="35" t="str">
        <f t="shared" si="214"/>
        <v/>
      </c>
      <c r="AO744" s="35">
        <f t="shared" si="215"/>
        <v>0</v>
      </c>
      <c r="AP744" s="35" t="str">
        <f t="shared" si="216"/>
        <v>X</v>
      </c>
      <c r="AQ744" s="55">
        <f t="shared" si="231"/>
        <v>1</v>
      </c>
      <c r="AR744" s="25" t="str">
        <f t="shared" si="217"/>
        <v/>
      </c>
      <c r="AS744" s="25" t="str">
        <f t="shared" si="218"/>
        <v/>
      </c>
      <c r="AT744" s="25" t="str">
        <f t="shared" si="219"/>
        <v/>
      </c>
      <c r="AU744" s="25" t="str">
        <f t="shared" si="220"/>
        <v/>
      </c>
      <c r="AV744" s="25">
        <f t="shared" si="221"/>
        <v>6</v>
      </c>
      <c r="AW744" s="65">
        <f t="shared" si="232"/>
        <v>0</v>
      </c>
      <c r="AX744" s="56"/>
      <c r="AY744" s="24">
        <f t="shared" ca="1" si="222"/>
        <v>-647</v>
      </c>
      <c r="AZ744" s="66">
        <f t="shared" ca="1" si="223"/>
        <v>0</v>
      </c>
      <c r="BA744" s="24" t="str">
        <f t="shared" ca="1" si="224"/>
        <v/>
      </c>
      <c r="BB744" s="87" t="str">
        <f t="shared" si="225"/>
        <v/>
      </c>
    </row>
    <row r="745" spans="1:54" ht="15" x14ac:dyDescent="0.2">
      <c r="A745" s="7">
        <v>744</v>
      </c>
      <c r="B745" s="162" t="s">
        <v>1156</v>
      </c>
      <c r="C745" s="162" t="s">
        <v>1157</v>
      </c>
      <c r="D745" s="162" t="s">
        <v>965</v>
      </c>
      <c r="E745" s="162" t="s">
        <v>223</v>
      </c>
      <c r="F745" s="163">
        <v>45457</v>
      </c>
      <c r="G745" s="162" t="s">
        <v>5347</v>
      </c>
      <c r="H745" s="162" t="s">
        <v>979</v>
      </c>
      <c r="I745" s="162" t="s">
        <v>186</v>
      </c>
      <c r="J745" s="163">
        <v>45475</v>
      </c>
      <c r="K745" s="163" t="s">
        <v>5347</v>
      </c>
      <c r="L745" s="162" t="s">
        <v>332</v>
      </c>
      <c r="M745" s="163">
        <v>45488</v>
      </c>
      <c r="N745" s="164">
        <v>40</v>
      </c>
      <c r="O745" s="164">
        <v>8</v>
      </c>
      <c r="P745" s="162" t="s">
        <v>5347</v>
      </c>
      <c r="Q745" s="165">
        <v>1</v>
      </c>
      <c r="R745" s="165">
        <v>1</v>
      </c>
      <c r="S745" s="165">
        <v>0</v>
      </c>
      <c r="T745" s="165">
        <v>1</v>
      </c>
      <c r="U745" s="166">
        <v>0</v>
      </c>
      <c r="V745" s="166">
        <v>0</v>
      </c>
      <c r="W745" s="162" t="s">
        <v>5347</v>
      </c>
      <c r="X745" s="162" t="s">
        <v>5421</v>
      </c>
      <c r="Y745" s="162" t="s">
        <v>5347</v>
      </c>
      <c r="Z745" s="162" t="s">
        <v>46</v>
      </c>
      <c r="AA745" s="162" t="s">
        <v>100</v>
      </c>
      <c r="AB745" s="162" t="s">
        <v>1158</v>
      </c>
      <c r="AC745" s="162" t="s">
        <v>5347</v>
      </c>
      <c r="AD745" s="164">
        <v>0</v>
      </c>
      <c r="AE745" s="185">
        <v>0</v>
      </c>
      <c r="AG745" t="s">
        <v>814</v>
      </c>
      <c r="AH745" s="47">
        <f t="shared" si="210"/>
        <v>13</v>
      </c>
      <c r="AI745" s="46" t="str">
        <f t="shared" si="211"/>
        <v>-</v>
      </c>
      <c r="AJ745" s="12"/>
      <c r="AK745" s="53" t="str">
        <f t="shared" si="212"/>
        <v/>
      </c>
      <c r="AL745" s="54" t="str">
        <f t="shared" si="213"/>
        <v/>
      </c>
      <c r="AM745" s="35"/>
      <c r="AN745" s="35" t="str">
        <f t="shared" si="214"/>
        <v/>
      </c>
      <c r="AO745" s="35">
        <f t="shared" si="215"/>
        <v>0</v>
      </c>
      <c r="AP745" s="35" t="str">
        <f t="shared" si="216"/>
        <v/>
      </c>
      <c r="AQ745" s="55">
        <f t="shared" si="231"/>
        <v>0</v>
      </c>
      <c r="AR745" s="25" t="str">
        <f t="shared" si="217"/>
        <v/>
      </c>
      <c r="AS745" s="25" t="str">
        <f t="shared" si="218"/>
        <v/>
      </c>
      <c r="AT745" s="25" t="str">
        <f t="shared" si="219"/>
        <v/>
      </c>
      <c r="AU745" s="25" t="str">
        <f t="shared" si="220"/>
        <v/>
      </c>
      <c r="AV745" s="25">
        <f t="shared" si="221"/>
        <v>6</v>
      </c>
      <c r="AW745" s="65">
        <f t="shared" si="232"/>
        <v>1</v>
      </c>
      <c r="AX745" s="56"/>
      <c r="AY745" s="24">
        <f t="shared" ca="1" si="222"/>
        <v>-647</v>
      </c>
      <c r="AZ745" s="66">
        <f t="shared" ca="1" si="223"/>
        <v>0</v>
      </c>
      <c r="BA745" s="24" t="str">
        <f t="shared" ca="1" si="224"/>
        <v/>
      </c>
      <c r="BB745" s="87" t="str">
        <f t="shared" si="225"/>
        <v/>
      </c>
    </row>
    <row r="746" spans="1:54" ht="15" x14ac:dyDescent="0.2">
      <c r="A746" s="7">
        <v>745</v>
      </c>
      <c r="B746" s="162" t="s">
        <v>1159</v>
      </c>
      <c r="C746" s="162" t="s">
        <v>1160</v>
      </c>
      <c r="D746" s="162" t="s">
        <v>965</v>
      </c>
      <c r="E746" s="162" t="s">
        <v>175</v>
      </c>
      <c r="F746" s="163">
        <v>45457</v>
      </c>
      <c r="G746" s="162" t="s">
        <v>5347</v>
      </c>
      <c r="H746" s="162" t="s">
        <v>977</v>
      </c>
      <c r="I746" s="162" t="s">
        <v>190</v>
      </c>
      <c r="J746" s="163">
        <v>45475</v>
      </c>
      <c r="K746" s="163">
        <v>45477</v>
      </c>
      <c r="L746" s="162" t="s">
        <v>5347</v>
      </c>
      <c r="M746" s="163">
        <v>45488</v>
      </c>
      <c r="N746" s="164">
        <v>40</v>
      </c>
      <c r="O746" s="164">
        <v>8</v>
      </c>
      <c r="P746" s="162" t="s">
        <v>16</v>
      </c>
      <c r="Q746" s="165">
        <v>2</v>
      </c>
      <c r="R746" s="165">
        <v>2</v>
      </c>
      <c r="S746" s="165">
        <v>2</v>
      </c>
      <c r="T746" s="165">
        <v>0</v>
      </c>
      <c r="U746" s="166">
        <v>2</v>
      </c>
      <c r="V746" s="166">
        <v>0</v>
      </c>
      <c r="W746" s="162" t="s">
        <v>19</v>
      </c>
      <c r="X746" s="162" t="s">
        <v>5348</v>
      </c>
      <c r="Y746" s="162" t="s">
        <v>5347</v>
      </c>
      <c r="Z746" s="162" t="s">
        <v>39</v>
      </c>
      <c r="AA746" s="162" t="s">
        <v>100</v>
      </c>
      <c r="AB746" s="162" t="s">
        <v>1161</v>
      </c>
      <c r="AC746" s="162" t="s">
        <v>5347</v>
      </c>
      <c r="AD746" s="164">
        <v>0</v>
      </c>
      <c r="AE746" s="185">
        <v>0</v>
      </c>
      <c r="AG746" t="s">
        <v>814</v>
      </c>
      <c r="AH746" s="47">
        <f t="shared" si="210"/>
        <v>13</v>
      </c>
      <c r="AI746" s="46" t="str">
        <f t="shared" si="211"/>
        <v>-</v>
      </c>
      <c r="AJ746" s="12"/>
      <c r="AK746" s="53" t="str">
        <f t="shared" si="212"/>
        <v>YES</v>
      </c>
      <c r="AL746" s="54">
        <f t="shared" si="213"/>
        <v>2</v>
      </c>
      <c r="AM746" s="35"/>
      <c r="AN746" s="35" t="str">
        <f t="shared" si="214"/>
        <v/>
      </c>
      <c r="AO746" s="35">
        <f t="shared" si="215"/>
        <v>0</v>
      </c>
      <c r="AP746" s="35" t="str">
        <f t="shared" si="216"/>
        <v>X</v>
      </c>
      <c r="AQ746" s="55">
        <f t="shared" si="231"/>
        <v>1</v>
      </c>
      <c r="AR746" s="25" t="str">
        <f t="shared" si="217"/>
        <v/>
      </c>
      <c r="AS746" s="25" t="str">
        <f t="shared" si="218"/>
        <v/>
      </c>
      <c r="AT746" s="25" t="str">
        <f t="shared" si="219"/>
        <v/>
      </c>
      <c r="AU746" s="25" t="str">
        <f t="shared" si="220"/>
        <v/>
      </c>
      <c r="AV746" s="25">
        <f t="shared" si="221"/>
        <v>6</v>
      </c>
      <c r="AW746" s="65">
        <f t="shared" si="232"/>
        <v>0</v>
      </c>
      <c r="AX746" s="56"/>
      <c r="AY746" s="24">
        <f t="shared" ca="1" si="222"/>
        <v>-647</v>
      </c>
      <c r="AZ746" s="66">
        <f t="shared" ca="1" si="223"/>
        <v>0</v>
      </c>
      <c r="BA746" s="24" t="str">
        <f t="shared" ca="1" si="224"/>
        <v/>
      </c>
      <c r="BB746" s="87" t="str">
        <f t="shared" si="225"/>
        <v/>
      </c>
    </row>
    <row r="747" spans="1:54" ht="15" x14ac:dyDescent="0.2">
      <c r="A747" s="7">
        <v>746</v>
      </c>
      <c r="B747" s="162" t="s">
        <v>1159</v>
      </c>
      <c r="C747" s="162" t="s">
        <v>1160</v>
      </c>
      <c r="D747" s="162" t="s">
        <v>965</v>
      </c>
      <c r="E747" s="162" t="s">
        <v>175</v>
      </c>
      <c r="F747" s="163">
        <v>45457</v>
      </c>
      <c r="G747" s="162" t="s">
        <v>5347</v>
      </c>
      <c r="H747" s="162" t="s">
        <v>979</v>
      </c>
      <c r="I747" s="162" t="s">
        <v>176</v>
      </c>
      <c r="J747" s="163">
        <v>45475</v>
      </c>
      <c r="K747" s="163" t="s">
        <v>5347</v>
      </c>
      <c r="L747" s="162" t="s">
        <v>332</v>
      </c>
      <c r="M747" s="163">
        <v>45488</v>
      </c>
      <c r="N747" s="164">
        <v>40</v>
      </c>
      <c r="O747" s="164">
        <v>8</v>
      </c>
      <c r="P747" s="162" t="s">
        <v>5347</v>
      </c>
      <c r="Q747" s="165">
        <v>2</v>
      </c>
      <c r="R747" s="165">
        <v>2</v>
      </c>
      <c r="S747" s="165">
        <v>0</v>
      </c>
      <c r="T747" s="165">
        <v>2</v>
      </c>
      <c r="U747" s="166">
        <v>0</v>
      </c>
      <c r="V747" s="166">
        <v>0</v>
      </c>
      <c r="W747" s="162" t="s">
        <v>5347</v>
      </c>
      <c r="X747" s="162" t="s">
        <v>5422</v>
      </c>
      <c r="Y747" s="162" t="s">
        <v>5347</v>
      </c>
      <c r="Z747" s="162" t="s">
        <v>46</v>
      </c>
      <c r="AA747" s="162" t="s">
        <v>100</v>
      </c>
      <c r="AB747" s="162" t="s">
        <v>1161</v>
      </c>
      <c r="AC747" s="162" t="s">
        <v>5347</v>
      </c>
      <c r="AD747" s="164">
        <v>0</v>
      </c>
      <c r="AE747" s="185">
        <v>0</v>
      </c>
      <c r="AG747" t="s">
        <v>814</v>
      </c>
      <c r="AH747" s="47">
        <f t="shared" si="210"/>
        <v>13</v>
      </c>
      <c r="AI747" s="46" t="str">
        <f t="shared" si="211"/>
        <v>-</v>
      </c>
      <c r="AJ747" s="12"/>
      <c r="AK747" s="53" t="str">
        <f t="shared" si="212"/>
        <v/>
      </c>
      <c r="AL747" s="54" t="str">
        <f t="shared" si="213"/>
        <v/>
      </c>
      <c r="AM747" s="35"/>
      <c r="AN747" s="35" t="str">
        <f t="shared" si="214"/>
        <v/>
      </c>
      <c r="AO747" s="35">
        <f t="shared" si="215"/>
        <v>0</v>
      </c>
      <c r="AP747" s="35" t="str">
        <f t="shared" si="216"/>
        <v/>
      </c>
      <c r="AQ747" s="55">
        <f t="shared" si="231"/>
        <v>0</v>
      </c>
      <c r="AR747" s="25" t="str">
        <f t="shared" si="217"/>
        <v/>
      </c>
      <c r="AS747" s="25" t="str">
        <f t="shared" si="218"/>
        <v/>
      </c>
      <c r="AT747" s="25" t="str">
        <f t="shared" si="219"/>
        <v/>
      </c>
      <c r="AU747" s="25" t="str">
        <f t="shared" si="220"/>
        <v/>
      </c>
      <c r="AV747" s="25">
        <f t="shared" si="221"/>
        <v>6</v>
      </c>
      <c r="AW747" s="65">
        <f t="shared" si="232"/>
        <v>1</v>
      </c>
      <c r="AX747" s="56"/>
      <c r="AY747" s="24">
        <f t="shared" ca="1" si="222"/>
        <v>-647</v>
      </c>
      <c r="AZ747" s="66">
        <f t="shared" ca="1" si="223"/>
        <v>0</v>
      </c>
      <c r="BA747" s="24" t="str">
        <f t="shared" ca="1" si="224"/>
        <v/>
      </c>
      <c r="BB747" s="87" t="str">
        <f t="shared" si="225"/>
        <v/>
      </c>
    </row>
    <row r="748" spans="1:54" ht="15" x14ac:dyDescent="0.2">
      <c r="A748" s="7">
        <v>747</v>
      </c>
      <c r="B748" s="162" t="s">
        <v>1162</v>
      </c>
      <c r="C748" s="162" t="s">
        <v>1163</v>
      </c>
      <c r="D748" s="162" t="s">
        <v>965</v>
      </c>
      <c r="E748" s="162" t="s">
        <v>219</v>
      </c>
      <c r="F748" s="163">
        <v>45457</v>
      </c>
      <c r="G748" s="162" t="s">
        <v>5347</v>
      </c>
      <c r="H748" s="162" t="s">
        <v>991</v>
      </c>
      <c r="I748" s="162" t="s">
        <v>28</v>
      </c>
      <c r="J748" s="163">
        <v>45475</v>
      </c>
      <c r="K748" s="163">
        <v>45483</v>
      </c>
      <c r="L748" s="162" t="s">
        <v>5347</v>
      </c>
      <c r="M748" s="163">
        <v>45488</v>
      </c>
      <c r="N748" s="164">
        <v>35</v>
      </c>
      <c r="O748" s="164">
        <v>8</v>
      </c>
      <c r="P748" s="162" t="s">
        <v>16</v>
      </c>
      <c r="Q748" s="165">
        <v>1</v>
      </c>
      <c r="R748" s="165">
        <v>1</v>
      </c>
      <c r="S748" s="165">
        <v>1</v>
      </c>
      <c r="T748" s="165">
        <v>0</v>
      </c>
      <c r="U748" s="166">
        <v>1</v>
      </c>
      <c r="V748" s="166">
        <v>0</v>
      </c>
      <c r="W748" s="162" t="s">
        <v>19</v>
      </c>
      <c r="X748" s="162" t="s">
        <v>5348</v>
      </c>
      <c r="Y748" s="162" t="s">
        <v>5347</v>
      </c>
      <c r="Z748" s="162" t="s">
        <v>33</v>
      </c>
      <c r="AA748" s="162" t="s">
        <v>100</v>
      </c>
      <c r="AB748" s="162" t="s">
        <v>1164</v>
      </c>
      <c r="AC748" s="162" t="s">
        <v>5347</v>
      </c>
      <c r="AD748" s="164">
        <v>0</v>
      </c>
      <c r="AE748" s="185">
        <v>0</v>
      </c>
      <c r="AG748" t="s">
        <v>814</v>
      </c>
      <c r="AH748" s="47">
        <f t="shared" si="210"/>
        <v>13</v>
      </c>
      <c r="AI748" s="46" t="str">
        <f t="shared" si="211"/>
        <v>-</v>
      </c>
      <c r="AJ748" s="12"/>
      <c r="AK748" s="53" t="str">
        <f t="shared" si="212"/>
        <v>YES</v>
      </c>
      <c r="AL748" s="54">
        <f t="shared" si="213"/>
        <v>1</v>
      </c>
      <c r="AM748" s="35"/>
      <c r="AN748" s="35" t="str">
        <f t="shared" si="214"/>
        <v/>
      </c>
      <c r="AO748" s="35">
        <f t="shared" si="215"/>
        <v>0</v>
      </c>
      <c r="AP748" s="35" t="str">
        <f t="shared" si="216"/>
        <v>X</v>
      </c>
      <c r="AQ748" s="55">
        <f t="shared" si="231"/>
        <v>1</v>
      </c>
      <c r="AR748" s="25" t="str">
        <f t="shared" si="217"/>
        <v/>
      </c>
      <c r="AS748" s="25" t="str">
        <f t="shared" si="218"/>
        <v/>
      </c>
      <c r="AT748" s="25" t="str">
        <f t="shared" si="219"/>
        <v/>
      </c>
      <c r="AU748" s="25" t="str">
        <f t="shared" si="220"/>
        <v/>
      </c>
      <c r="AV748" s="25">
        <f t="shared" si="221"/>
        <v>6</v>
      </c>
      <c r="AW748" s="65">
        <f t="shared" si="232"/>
        <v>0</v>
      </c>
      <c r="AX748" s="56"/>
      <c r="AY748" s="24">
        <f t="shared" ca="1" si="222"/>
        <v>-647</v>
      </c>
      <c r="AZ748" s="66">
        <f t="shared" ca="1" si="223"/>
        <v>0</v>
      </c>
      <c r="BA748" s="24" t="str">
        <f t="shared" ca="1" si="224"/>
        <v/>
      </c>
      <c r="BB748" s="87" t="str">
        <f t="shared" si="225"/>
        <v/>
      </c>
    </row>
    <row r="749" spans="1:54" ht="15" x14ac:dyDescent="0.2">
      <c r="A749" s="7">
        <v>748</v>
      </c>
      <c r="B749" s="162" t="s">
        <v>1162</v>
      </c>
      <c r="C749" s="162" t="s">
        <v>1163</v>
      </c>
      <c r="D749" s="162" t="s">
        <v>965</v>
      </c>
      <c r="E749" s="162" t="s">
        <v>219</v>
      </c>
      <c r="F749" s="163">
        <v>45457</v>
      </c>
      <c r="G749" s="162" t="s">
        <v>5347</v>
      </c>
      <c r="H749" s="162" t="s">
        <v>979</v>
      </c>
      <c r="I749" s="162" t="s">
        <v>184</v>
      </c>
      <c r="J749" s="163">
        <v>45475</v>
      </c>
      <c r="K749" s="163" t="s">
        <v>5347</v>
      </c>
      <c r="L749" s="162" t="s">
        <v>332</v>
      </c>
      <c r="M749" s="163">
        <v>45488</v>
      </c>
      <c r="N749" s="164">
        <v>35</v>
      </c>
      <c r="O749" s="164">
        <v>8</v>
      </c>
      <c r="P749" s="162" t="s">
        <v>5347</v>
      </c>
      <c r="Q749" s="165">
        <v>1</v>
      </c>
      <c r="R749" s="165">
        <v>1</v>
      </c>
      <c r="S749" s="165">
        <v>0</v>
      </c>
      <c r="T749" s="165">
        <v>1</v>
      </c>
      <c r="U749" s="166">
        <v>0</v>
      </c>
      <c r="V749" s="166">
        <v>0</v>
      </c>
      <c r="W749" s="162" t="s">
        <v>5347</v>
      </c>
      <c r="X749" s="162" t="s">
        <v>5423</v>
      </c>
      <c r="Y749" s="162" t="s">
        <v>5347</v>
      </c>
      <c r="Z749" s="162" t="s">
        <v>46</v>
      </c>
      <c r="AA749" s="162" t="s">
        <v>100</v>
      </c>
      <c r="AB749" s="162" t="s">
        <v>1164</v>
      </c>
      <c r="AC749" s="162" t="s">
        <v>5347</v>
      </c>
      <c r="AD749" s="164">
        <v>0</v>
      </c>
      <c r="AE749" s="185">
        <v>0</v>
      </c>
      <c r="AG749" t="s">
        <v>814</v>
      </c>
      <c r="AH749" s="47">
        <f t="shared" si="210"/>
        <v>13</v>
      </c>
      <c r="AI749" s="46" t="str">
        <f t="shared" si="211"/>
        <v>-</v>
      </c>
      <c r="AJ749" s="12"/>
      <c r="AK749" s="53" t="str">
        <f t="shared" si="212"/>
        <v/>
      </c>
      <c r="AL749" s="54" t="str">
        <f t="shared" si="213"/>
        <v/>
      </c>
      <c r="AM749" s="35"/>
      <c r="AN749" s="35" t="str">
        <f t="shared" si="214"/>
        <v/>
      </c>
      <c r="AO749" s="35">
        <f t="shared" si="215"/>
        <v>0</v>
      </c>
      <c r="AP749" s="35" t="str">
        <f t="shared" si="216"/>
        <v/>
      </c>
      <c r="AQ749" s="55">
        <f t="shared" si="231"/>
        <v>0</v>
      </c>
      <c r="AR749" s="25" t="str">
        <f t="shared" si="217"/>
        <v/>
      </c>
      <c r="AS749" s="25" t="str">
        <f t="shared" si="218"/>
        <v/>
      </c>
      <c r="AT749" s="25" t="str">
        <f t="shared" si="219"/>
        <v/>
      </c>
      <c r="AU749" s="25" t="str">
        <f t="shared" si="220"/>
        <v/>
      </c>
      <c r="AV749" s="25">
        <f t="shared" si="221"/>
        <v>6</v>
      </c>
      <c r="AW749" s="65">
        <f t="shared" si="232"/>
        <v>1</v>
      </c>
      <c r="AX749" s="56"/>
      <c r="AY749" s="24">
        <f t="shared" ca="1" si="222"/>
        <v>-647</v>
      </c>
      <c r="AZ749" s="66">
        <f t="shared" ca="1" si="223"/>
        <v>0</v>
      </c>
      <c r="BA749" s="24" t="str">
        <f t="shared" ca="1" si="224"/>
        <v/>
      </c>
      <c r="BB749" s="87" t="str">
        <f t="shared" si="225"/>
        <v/>
      </c>
    </row>
    <row r="750" spans="1:54" ht="15" x14ac:dyDescent="0.2">
      <c r="A750" s="7">
        <v>749</v>
      </c>
      <c r="B750" s="162" t="s">
        <v>1165</v>
      </c>
      <c r="C750" s="162" t="s">
        <v>1166</v>
      </c>
      <c r="D750" s="162" t="s">
        <v>965</v>
      </c>
      <c r="E750" s="162" t="s">
        <v>217</v>
      </c>
      <c r="F750" s="163">
        <v>45457</v>
      </c>
      <c r="G750" s="162" t="s">
        <v>5347</v>
      </c>
      <c r="H750" s="162" t="s">
        <v>979</v>
      </c>
      <c r="I750" s="162" t="s">
        <v>183</v>
      </c>
      <c r="J750" s="163">
        <v>45475</v>
      </c>
      <c r="K750" s="163" t="s">
        <v>5347</v>
      </c>
      <c r="L750" s="162" t="s">
        <v>332</v>
      </c>
      <c r="M750" s="163">
        <v>45488</v>
      </c>
      <c r="N750" s="164">
        <v>85</v>
      </c>
      <c r="O750" s="164">
        <v>8</v>
      </c>
      <c r="P750" s="162" t="s">
        <v>5347</v>
      </c>
      <c r="Q750" s="165">
        <v>200</v>
      </c>
      <c r="R750" s="165">
        <v>200</v>
      </c>
      <c r="S750" s="165">
        <v>0</v>
      </c>
      <c r="T750" s="165">
        <v>200</v>
      </c>
      <c r="U750" s="166">
        <v>0</v>
      </c>
      <c r="V750" s="166">
        <v>0</v>
      </c>
      <c r="W750" s="162" t="s">
        <v>5347</v>
      </c>
      <c r="X750" s="162" t="s">
        <v>5424</v>
      </c>
      <c r="Y750" s="162" t="s">
        <v>5347</v>
      </c>
      <c r="Z750" s="162" t="s">
        <v>46</v>
      </c>
      <c r="AA750" s="162" t="s">
        <v>100</v>
      </c>
      <c r="AB750" s="162" t="s">
        <v>1167</v>
      </c>
      <c r="AC750" s="162" t="s">
        <v>5347</v>
      </c>
      <c r="AD750" s="164">
        <v>0</v>
      </c>
      <c r="AE750" s="185">
        <v>0</v>
      </c>
      <c r="AG750" t="s">
        <v>814</v>
      </c>
      <c r="AH750" s="47">
        <f t="shared" si="210"/>
        <v>13</v>
      </c>
      <c r="AI750" s="46" t="str">
        <f t="shared" si="211"/>
        <v>-</v>
      </c>
      <c r="AJ750" s="12"/>
      <c r="AK750" s="53" t="str">
        <f t="shared" si="212"/>
        <v/>
      </c>
      <c r="AL750" s="54" t="str">
        <f t="shared" si="213"/>
        <v/>
      </c>
      <c r="AM750" s="35"/>
      <c r="AN750" s="35" t="str">
        <f t="shared" si="214"/>
        <v/>
      </c>
      <c r="AO750" s="35">
        <f t="shared" si="215"/>
        <v>0</v>
      </c>
      <c r="AP750" s="35" t="str">
        <f t="shared" si="216"/>
        <v/>
      </c>
      <c r="AQ750" s="55">
        <f t="shared" si="231"/>
        <v>0</v>
      </c>
      <c r="AR750" s="25" t="str">
        <f t="shared" si="217"/>
        <v/>
      </c>
      <c r="AS750" s="25" t="str">
        <f t="shared" si="218"/>
        <v/>
      </c>
      <c r="AT750" s="25" t="str">
        <f t="shared" si="219"/>
        <v/>
      </c>
      <c r="AU750" s="25" t="str">
        <f t="shared" si="220"/>
        <v/>
      </c>
      <c r="AV750" s="25">
        <f t="shared" si="221"/>
        <v>6</v>
      </c>
      <c r="AW750" s="65">
        <f t="shared" si="232"/>
        <v>1</v>
      </c>
      <c r="AX750" s="56"/>
      <c r="AY750" s="24">
        <f t="shared" ca="1" si="222"/>
        <v>-647</v>
      </c>
      <c r="AZ750" s="66">
        <f t="shared" ca="1" si="223"/>
        <v>0</v>
      </c>
      <c r="BA750" s="24" t="str">
        <f t="shared" ca="1" si="224"/>
        <v/>
      </c>
      <c r="BB750" s="87" t="str">
        <f t="shared" si="225"/>
        <v/>
      </c>
    </row>
    <row r="751" spans="1:54" ht="15" x14ac:dyDescent="0.2">
      <c r="A751" s="7">
        <v>750</v>
      </c>
      <c r="B751" s="162" t="s">
        <v>1165</v>
      </c>
      <c r="C751" s="162" t="s">
        <v>1166</v>
      </c>
      <c r="D751" s="162" t="s">
        <v>965</v>
      </c>
      <c r="E751" s="162" t="s">
        <v>217</v>
      </c>
      <c r="F751" s="163">
        <v>45457</v>
      </c>
      <c r="G751" s="162" t="s">
        <v>5347</v>
      </c>
      <c r="H751" s="162" t="s">
        <v>977</v>
      </c>
      <c r="I751" s="162" t="s">
        <v>189</v>
      </c>
      <c r="J751" s="163">
        <v>45475</v>
      </c>
      <c r="K751" s="163">
        <v>45477</v>
      </c>
      <c r="L751" s="162" t="s">
        <v>5347</v>
      </c>
      <c r="M751" s="163">
        <v>45488</v>
      </c>
      <c r="N751" s="164">
        <v>85</v>
      </c>
      <c r="O751" s="164">
        <v>8</v>
      </c>
      <c r="P751" s="162" t="s">
        <v>16</v>
      </c>
      <c r="Q751" s="165">
        <v>200</v>
      </c>
      <c r="R751" s="165">
        <v>200</v>
      </c>
      <c r="S751" s="165">
        <v>200</v>
      </c>
      <c r="T751" s="165">
        <v>0</v>
      </c>
      <c r="U751" s="166">
        <v>200</v>
      </c>
      <c r="V751" s="166">
        <v>0</v>
      </c>
      <c r="W751" s="162" t="s">
        <v>19</v>
      </c>
      <c r="X751" s="162" t="s">
        <v>5348</v>
      </c>
      <c r="Y751" s="162" t="s">
        <v>5347</v>
      </c>
      <c r="Z751" s="162" t="s">
        <v>39</v>
      </c>
      <c r="AA751" s="162" t="s">
        <v>100</v>
      </c>
      <c r="AB751" s="162" t="s">
        <v>1167</v>
      </c>
      <c r="AC751" s="162" t="s">
        <v>5347</v>
      </c>
      <c r="AD751" s="164">
        <v>0</v>
      </c>
      <c r="AE751" s="185">
        <v>0</v>
      </c>
      <c r="AG751" t="s">
        <v>814</v>
      </c>
      <c r="AH751" s="47">
        <f t="shared" si="210"/>
        <v>13</v>
      </c>
      <c r="AI751" s="46" t="str">
        <f t="shared" si="211"/>
        <v>-</v>
      </c>
      <c r="AJ751" s="12"/>
      <c r="AK751" s="53" t="str">
        <f t="shared" si="212"/>
        <v>YES</v>
      </c>
      <c r="AL751" s="54">
        <f t="shared" si="213"/>
        <v>200</v>
      </c>
      <c r="AM751" s="35"/>
      <c r="AN751" s="35" t="str">
        <f t="shared" si="214"/>
        <v/>
      </c>
      <c r="AO751" s="35">
        <f t="shared" si="215"/>
        <v>0</v>
      </c>
      <c r="AP751" s="35" t="str">
        <f t="shared" si="216"/>
        <v>X</v>
      </c>
      <c r="AQ751" s="55">
        <f t="shared" si="231"/>
        <v>1</v>
      </c>
      <c r="AR751" s="25" t="str">
        <f t="shared" si="217"/>
        <v/>
      </c>
      <c r="AS751" s="25" t="str">
        <f t="shared" si="218"/>
        <v/>
      </c>
      <c r="AT751" s="25" t="str">
        <f t="shared" si="219"/>
        <v/>
      </c>
      <c r="AU751" s="25" t="str">
        <f t="shared" si="220"/>
        <v/>
      </c>
      <c r="AV751" s="25">
        <f t="shared" si="221"/>
        <v>6</v>
      </c>
      <c r="AW751" s="65">
        <f t="shared" si="232"/>
        <v>0</v>
      </c>
      <c r="AX751" s="56"/>
      <c r="AY751" s="24">
        <f t="shared" ca="1" si="222"/>
        <v>-647</v>
      </c>
      <c r="AZ751" s="66">
        <f t="shared" ca="1" si="223"/>
        <v>0</v>
      </c>
      <c r="BA751" s="24" t="str">
        <f t="shared" ca="1" si="224"/>
        <v/>
      </c>
      <c r="BB751" s="87" t="str">
        <f t="shared" si="225"/>
        <v/>
      </c>
    </row>
    <row r="752" spans="1:54" ht="15" x14ac:dyDescent="0.2">
      <c r="A752" s="7">
        <v>751</v>
      </c>
      <c r="B752" s="162" t="s">
        <v>1168</v>
      </c>
      <c r="C752" s="162" t="s">
        <v>1169</v>
      </c>
      <c r="D752" s="162" t="s">
        <v>965</v>
      </c>
      <c r="E752" s="162" t="s">
        <v>212</v>
      </c>
      <c r="F752" s="163">
        <v>45457</v>
      </c>
      <c r="G752" s="162" t="s">
        <v>5347</v>
      </c>
      <c r="H752" s="162" t="s">
        <v>979</v>
      </c>
      <c r="I752" s="162" t="s">
        <v>182</v>
      </c>
      <c r="J752" s="163">
        <v>45475</v>
      </c>
      <c r="K752" s="163" t="s">
        <v>5347</v>
      </c>
      <c r="L752" s="162" t="s">
        <v>332</v>
      </c>
      <c r="M752" s="163">
        <v>45488</v>
      </c>
      <c r="N752" s="164">
        <v>30</v>
      </c>
      <c r="O752" s="164">
        <v>8</v>
      </c>
      <c r="P752" s="162" t="s">
        <v>5347</v>
      </c>
      <c r="Q752" s="165">
        <v>300</v>
      </c>
      <c r="R752" s="165">
        <v>300</v>
      </c>
      <c r="S752" s="165">
        <v>0</v>
      </c>
      <c r="T752" s="165">
        <v>300</v>
      </c>
      <c r="U752" s="166">
        <v>0</v>
      </c>
      <c r="V752" s="166">
        <v>0</v>
      </c>
      <c r="W752" s="162" t="s">
        <v>5347</v>
      </c>
      <c r="X752" s="162" t="s">
        <v>5425</v>
      </c>
      <c r="Y752" s="162" t="s">
        <v>5347</v>
      </c>
      <c r="Z752" s="162" t="s">
        <v>46</v>
      </c>
      <c r="AA752" s="162" t="s">
        <v>100</v>
      </c>
      <c r="AB752" s="162" t="s">
        <v>127</v>
      </c>
      <c r="AC752" s="162" t="s">
        <v>5347</v>
      </c>
      <c r="AD752" s="164">
        <v>0</v>
      </c>
      <c r="AE752" s="185">
        <v>0</v>
      </c>
      <c r="AG752" t="s">
        <v>814</v>
      </c>
      <c r="AH752" s="47">
        <f t="shared" si="210"/>
        <v>13</v>
      </c>
      <c r="AI752" s="46" t="str">
        <f t="shared" si="211"/>
        <v>-</v>
      </c>
      <c r="AJ752" s="12"/>
      <c r="AK752" s="53" t="str">
        <f t="shared" si="212"/>
        <v/>
      </c>
      <c r="AL752" s="54" t="str">
        <f t="shared" si="213"/>
        <v/>
      </c>
      <c r="AM752" s="35"/>
      <c r="AN752" s="35" t="str">
        <f t="shared" si="214"/>
        <v/>
      </c>
      <c r="AO752" s="35">
        <f t="shared" si="215"/>
        <v>0</v>
      </c>
      <c r="AP752" s="35" t="str">
        <f t="shared" si="216"/>
        <v/>
      </c>
      <c r="AQ752" s="55">
        <f t="shared" si="231"/>
        <v>0</v>
      </c>
      <c r="AR752" s="25" t="str">
        <f t="shared" si="217"/>
        <v/>
      </c>
      <c r="AS752" s="25" t="str">
        <f t="shared" si="218"/>
        <v/>
      </c>
      <c r="AT752" s="25" t="str">
        <f t="shared" si="219"/>
        <v/>
      </c>
      <c r="AU752" s="25" t="str">
        <f t="shared" si="220"/>
        <v/>
      </c>
      <c r="AV752" s="25">
        <f t="shared" si="221"/>
        <v>6</v>
      </c>
      <c r="AW752" s="65">
        <f t="shared" si="232"/>
        <v>1</v>
      </c>
      <c r="AX752" s="56"/>
      <c r="AY752" s="24">
        <f t="shared" ca="1" si="222"/>
        <v>-647</v>
      </c>
      <c r="AZ752" s="66">
        <f t="shared" ca="1" si="223"/>
        <v>0</v>
      </c>
      <c r="BA752" s="24" t="str">
        <f t="shared" ca="1" si="224"/>
        <v/>
      </c>
      <c r="BB752" s="87" t="str">
        <f t="shared" si="225"/>
        <v/>
      </c>
    </row>
    <row r="753" spans="1:54" ht="15" x14ac:dyDescent="0.2">
      <c r="A753" s="7">
        <v>752</v>
      </c>
      <c r="B753" s="162" t="s">
        <v>1168</v>
      </c>
      <c r="C753" s="162" t="s">
        <v>1169</v>
      </c>
      <c r="D753" s="162" t="s">
        <v>965</v>
      </c>
      <c r="E753" s="162" t="s">
        <v>212</v>
      </c>
      <c r="F753" s="163">
        <v>45457</v>
      </c>
      <c r="G753" s="162" t="s">
        <v>5347</v>
      </c>
      <c r="H753" s="162" t="s">
        <v>977</v>
      </c>
      <c r="I753" s="162" t="s">
        <v>188</v>
      </c>
      <c r="J753" s="163">
        <v>45475</v>
      </c>
      <c r="K753" s="163">
        <v>45477</v>
      </c>
      <c r="L753" s="162" t="s">
        <v>5347</v>
      </c>
      <c r="M753" s="163">
        <v>45488</v>
      </c>
      <c r="N753" s="164">
        <v>30</v>
      </c>
      <c r="O753" s="164">
        <v>8</v>
      </c>
      <c r="P753" s="162" t="s">
        <v>16</v>
      </c>
      <c r="Q753" s="165">
        <v>300</v>
      </c>
      <c r="R753" s="165">
        <v>300</v>
      </c>
      <c r="S753" s="165">
        <v>300</v>
      </c>
      <c r="T753" s="165">
        <v>0</v>
      </c>
      <c r="U753" s="166">
        <v>300</v>
      </c>
      <c r="V753" s="166">
        <v>0</v>
      </c>
      <c r="W753" s="162" t="s">
        <v>19</v>
      </c>
      <c r="X753" s="162" t="s">
        <v>5348</v>
      </c>
      <c r="Y753" s="162" t="s">
        <v>5347</v>
      </c>
      <c r="Z753" s="162" t="s">
        <v>39</v>
      </c>
      <c r="AA753" s="162" t="s">
        <v>100</v>
      </c>
      <c r="AB753" s="162" t="s">
        <v>127</v>
      </c>
      <c r="AC753" s="162" t="s">
        <v>5347</v>
      </c>
      <c r="AD753" s="164">
        <v>0</v>
      </c>
      <c r="AE753" s="185">
        <v>0</v>
      </c>
      <c r="AG753" t="s">
        <v>814</v>
      </c>
      <c r="AH753" s="47">
        <f t="shared" si="210"/>
        <v>13</v>
      </c>
      <c r="AI753" s="46" t="str">
        <f t="shared" si="211"/>
        <v>-</v>
      </c>
      <c r="AJ753" s="12"/>
      <c r="AK753" s="53" t="str">
        <f t="shared" si="212"/>
        <v>YES</v>
      </c>
      <c r="AL753" s="54">
        <f t="shared" si="213"/>
        <v>300</v>
      </c>
      <c r="AM753" s="35"/>
      <c r="AN753" s="35" t="str">
        <f t="shared" si="214"/>
        <v/>
      </c>
      <c r="AO753" s="35">
        <f t="shared" si="215"/>
        <v>0</v>
      </c>
      <c r="AP753" s="35" t="str">
        <f t="shared" si="216"/>
        <v>X</v>
      </c>
      <c r="AQ753" s="55">
        <f t="shared" si="231"/>
        <v>1</v>
      </c>
      <c r="AR753" s="25" t="str">
        <f t="shared" si="217"/>
        <v/>
      </c>
      <c r="AS753" s="25" t="str">
        <f t="shared" si="218"/>
        <v/>
      </c>
      <c r="AT753" s="25" t="str">
        <f t="shared" si="219"/>
        <v/>
      </c>
      <c r="AU753" s="25" t="str">
        <f t="shared" si="220"/>
        <v/>
      </c>
      <c r="AV753" s="25">
        <f t="shared" si="221"/>
        <v>6</v>
      </c>
      <c r="AW753" s="65">
        <f t="shared" si="232"/>
        <v>0</v>
      </c>
      <c r="AX753" s="56"/>
      <c r="AY753" s="24">
        <f t="shared" ca="1" si="222"/>
        <v>-647</v>
      </c>
      <c r="AZ753" s="66">
        <f t="shared" ca="1" si="223"/>
        <v>0</v>
      </c>
      <c r="BA753" s="24" t="str">
        <f t="shared" ca="1" si="224"/>
        <v/>
      </c>
      <c r="BB753" s="87" t="str">
        <f t="shared" si="225"/>
        <v/>
      </c>
    </row>
    <row r="754" spans="1:54" ht="15" x14ac:dyDescent="0.2">
      <c r="A754" s="7">
        <v>753</v>
      </c>
      <c r="B754" s="162" t="s">
        <v>1170</v>
      </c>
      <c r="C754" s="162" t="s">
        <v>1171</v>
      </c>
      <c r="D754" s="162" t="s">
        <v>965</v>
      </c>
      <c r="E754" s="162" t="s">
        <v>220</v>
      </c>
      <c r="F754" s="163">
        <v>45457</v>
      </c>
      <c r="G754" s="162" t="s">
        <v>5347</v>
      </c>
      <c r="H754" s="162" t="s">
        <v>979</v>
      </c>
      <c r="I754" s="162" t="s">
        <v>181</v>
      </c>
      <c r="J754" s="163">
        <v>45475</v>
      </c>
      <c r="K754" s="163" t="s">
        <v>5347</v>
      </c>
      <c r="L754" s="162" t="s">
        <v>332</v>
      </c>
      <c r="M754" s="163">
        <v>45488</v>
      </c>
      <c r="N754" s="164">
        <v>40</v>
      </c>
      <c r="O754" s="164">
        <v>8</v>
      </c>
      <c r="P754" s="162" t="s">
        <v>5347</v>
      </c>
      <c r="Q754" s="165">
        <v>1000</v>
      </c>
      <c r="R754" s="165">
        <v>1000</v>
      </c>
      <c r="S754" s="165">
        <v>0</v>
      </c>
      <c r="T754" s="165">
        <v>1000</v>
      </c>
      <c r="U754" s="166">
        <v>0</v>
      </c>
      <c r="V754" s="166">
        <v>0</v>
      </c>
      <c r="W754" s="162" t="s">
        <v>5347</v>
      </c>
      <c r="X754" s="162" t="s">
        <v>5426</v>
      </c>
      <c r="Y754" s="162" t="s">
        <v>5347</v>
      </c>
      <c r="Z754" s="162" t="s">
        <v>46</v>
      </c>
      <c r="AA754" s="162" t="s">
        <v>100</v>
      </c>
      <c r="AB754" s="162" t="s">
        <v>1172</v>
      </c>
      <c r="AC754" s="162" t="s">
        <v>5347</v>
      </c>
      <c r="AD754" s="164">
        <v>0</v>
      </c>
      <c r="AE754" s="185">
        <v>0</v>
      </c>
      <c r="AG754" t="s">
        <v>814</v>
      </c>
      <c r="AH754" s="47">
        <f t="shared" si="210"/>
        <v>13</v>
      </c>
      <c r="AI754" s="46" t="str">
        <f t="shared" si="211"/>
        <v>-</v>
      </c>
      <c r="AJ754" s="12"/>
      <c r="AK754" s="53" t="str">
        <f t="shared" si="212"/>
        <v/>
      </c>
      <c r="AL754" s="54" t="str">
        <f t="shared" si="213"/>
        <v/>
      </c>
      <c r="AM754" s="35"/>
      <c r="AN754" s="35" t="str">
        <f t="shared" si="214"/>
        <v/>
      </c>
      <c r="AO754" s="35">
        <f t="shared" si="215"/>
        <v>0</v>
      </c>
      <c r="AP754" s="35" t="str">
        <f t="shared" si="216"/>
        <v/>
      </c>
      <c r="AQ754" s="55">
        <f t="shared" si="231"/>
        <v>0</v>
      </c>
      <c r="AR754" s="25" t="str">
        <f t="shared" si="217"/>
        <v/>
      </c>
      <c r="AS754" s="25" t="str">
        <f t="shared" si="218"/>
        <v/>
      </c>
      <c r="AT754" s="25" t="str">
        <f t="shared" si="219"/>
        <v/>
      </c>
      <c r="AU754" s="25" t="str">
        <f t="shared" si="220"/>
        <v/>
      </c>
      <c r="AV754" s="25">
        <f t="shared" si="221"/>
        <v>6</v>
      </c>
      <c r="AW754" s="65">
        <f t="shared" si="232"/>
        <v>1</v>
      </c>
      <c r="AX754" s="56"/>
      <c r="AY754" s="24">
        <f t="shared" ca="1" si="222"/>
        <v>-647</v>
      </c>
      <c r="AZ754" s="66">
        <f t="shared" ca="1" si="223"/>
        <v>0</v>
      </c>
      <c r="BA754" s="24" t="str">
        <f t="shared" ca="1" si="224"/>
        <v/>
      </c>
      <c r="BB754" s="87" t="str">
        <f t="shared" si="225"/>
        <v/>
      </c>
    </row>
    <row r="755" spans="1:54" ht="15" x14ac:dyDescent="0.2">
      <c r="A755" s="7">
        <v>754</v>
      </c>
      <c r="B755" s="162" t="s">
        <v>1170</v>
      </c>
      <c r="C755" s="162" t="s">
        <v>1171</v>
      </c>
      <c r="D755" s="162" t="s">
        <v>965</v>
      </c>
      <c r="E755" s="162" t="s">
        <v>220</v>
      </c>
      <c r="F755" s="163">
        <v>45457</v>
      </c>
      <c r="G755" s="162" t="s">
        <v>5347</v>
      </c>
      <c r="H755" s="162" t="s">
        <v>753</v>
      </c>
      <c r="I755" s="162" t="s">
        <v>27</v>
      </c>
      <c r="J755" s="163">
        <v>45476</v>
      </c>
      <c r="K755" s="163">
        <v>45483</v>
      </c>
      <c r="L755" s="162" t="s">
        <v>5347</v>
      </c>
      <c r="M755" s="163">
        <v>45498</v>
      </c>
      <c r="N755" s="164">
        <v>40</v>
      </c>
      <c r="O755" s="164">
        <v>8</v>
      </c>
      <c r="P755" s="162" t="s">
        <v>16</v>
      </c>
      <c r="Q755" s="165">
        <v>1000</v>
      </c>
      <c r="R755" s="165">
        <v>1000</v>
      </c>
      <c r="S755" s="165">
        <v>1000</v>
      </c>
      <c r="T755" s="165">
        <v>0</v>
      </c>
      <c r="U755" s="166">
        <v>1000</v>
      </c>
      <c r="V755" s="166">
        <v>0</v>
      </c>
      <c r="W755" s="162" t="s">
        <v>19</v>
      </c>
      <c r="X755" s="162" t="s">
        <v>5348</v>
      </c>
      <c r="Y755" s="162" t="s">
        <v>5347</v>
      </c>
      <c r="Z755" s="162" t="s">
        <v>39</v>
      </c>
      <c r="AA755" s="162" t="s">
        <v>100</v>
      </c>
      <c r="AB755" s="162" t="s">
        <v>1172</v>
      </c>
      <c r="AC755" s="162" t="s">
        <v>5347</v>
      </c>
      <c r="AD755" s="164">
        <v>0</v>
      </c>
      <c r="AE755" s="185">
        <v>0</v>
      </c>
      <c r="AG755" t="s">
        <v>814</v>
      </c>
      <c r="AH755" s="47">
        <f t="shared" si="210"/>
        <v>22</v>
      </c>
      <c r="AI755" s="46" t="str">
        <f t="shared" si="211"/>
        <v>-</v>
      </c>
      <c r="AJ755" s="12"/>
      <c r="AK755" s="53" t="str">
        <f t="shared" si="212"/>
        <v>YES</v>
      </c>
      <c r="AL755" s="54">
        <f t="shared" si="213"/>
        <v>1000</v>
      </c>
      <c r="AM755" s="35"/>
      <c r="AN755" s="35" t="str">
        <f t="shared" si="214"/>
        <v/>
      </c>
      <c r="AO755" s="35">
        <f t="shared" si="215"/>
        <v>0</v>
      </c>
      <c r="AP755" s="35" t="str">
        <f t="shared" si="216"/>
        <v>X</v>
      </c>
      <c r="AQ755" s="55">
        <f t="shared" si="231"/>
        <v>1</v>
      </c>
      <c r="AR755" s="25" t="str">
        <f t="shared" si="217"/>
        <v/>
      </c>
      <c r="AS755" s="25" t="str">
        <f t="shared" si="218"/>
        <v/>
      </c>
      <c r="AT755" s="25" t="str">
        <f t="shared" si="219"/>
        <v/>
      </c>
      <c r="AU755" s="25" t="str">
        <f t="shared" si="220"/>
        <v/>
      </c>
      <c r="AV755" s="25">
        <f t="shared" si="221"/>
        <v>6</v>
      </c>
      <c r="AW755" s="65">
        <f t="shared" si="232"/>
        <v>0</v>
      </c>
      <c r="AX755" s="56"/>
      <c r="AY755" s="24">
        <f t="shared" ca="1" si="222"/>
        <v>-637</v>
      </c>
      <c r="AZ755" s="66">
        <f t="shared" ca="1" si="223"/>
        <v>0</v>
      </c>
      <c r="BA755" s="24" t="str">
        <f t="shared" ca="1" si="224"/>
        <v/>
      </c>
      <c r="BB755" s="87" t="str">
        <f t="shared" si="225"/>
        <v/>
      </c>
    </row>
    <row r="756" spans="1:54" ht="15" x14ac:dyDescent="0.2">
      <c r="A756" s="7">
        <v>755</v>
      </c>
      <c r="B756" s="162" t="s">
        <v>1173</v>
      </c>
      <c r="C756" s="162" t="s">
        <v>1174</v>
      </c>
      <c r="D756" s="162" t="s">
        <v>965</v>
      </c>
      <c r="E756" s="162" t="s">
        <v>215</v>
      </c>
      <c r="F756" s="163">
        <v>45457</v>
      </c>
      <c r="G756" s="162" t="s">
        <v>5347</v>
      </c>
      <c r="H756" s="162" t="s">
        <v>1175</v>
      </c>
      <c r="I756" s="162" t="s">
        <v>18</v>
      </c>
      <c r="J756" s="163">
        <v>45530</v>
      </c>
      <c r="K756" s="163">
        <v>45530</v>
      </c>
      <c r="L756" s="162" t="s">
        <v>5347</v>
      </c>
      <c r="M756" s="163">
        <v>45544</v>
      </c>
      <c r="N756" s="164">
        <v>30</v>
      </c>
      <c r="O756" s="164">
        <v>8</v>
      </c>
      <c r="P756" s="162" t="s">
        <v>16</v>
      </c>
      <c r="Q756" s="166">
        <v>30</v>
      </c>
      <c r="R756" s="166">
        <v>50</v>
      </c>
      <c r="S756" s="166">
        <v>50</v>
      </c>
      <c r="T756" s="166">
        <v>0</v>
      </c>
      <c r="U756" s="166">
        <v>0</v>
      </c>
      <c r="V756" s="166">
        <v>0</v>
      </c>
      <c r="W756" s="162" t="s">
        <v>19</v>
      </c>
      <c r="X756" s="162" t="s">
        <v>5348</v>
      </c>
      <c r="Y756" s="162" t="s">
        <v>5347</v>
      </c>
      <c r="Z756" s="162" t="s">
        <v>354</v>
      </c>
      <c r="AA756" s="162" t="s">
        <v>100</v>
      </c>
      <c r="AB756" s="162" t="s">
        <v>1176</v>
      </c>
      <c r="AC756" s="162" t="s">
        <v>5347</v>
      </c>
      <c r="AD756" s="164">
        <v>0</v>
      </c>
      <c r="AE756" s="185">
        <v>0</v>
      </c>
      <c r="AG756" t="s">
        <v>814</v>
      </c>
      <c r="AH756" s="47">
        <f t="shared" si="210"/>
        <v>14</v>
      </c>
      <c r="AI756" s="46" t="str">
        <f t="shared" si="211"/>
        <v>-</v>
      </c>
      <c r="AJ756" s="12"/>
      <c r="AK756" s="53" t="str">
        <f t="shared" si="212"/>
        <v>YES</v>
      </c>
      <c r="AL756" s="54">
        <f t="shared" si="213"/>
        <v>50</v>
      </c>
      <c r="AM756" s="35"/>
      <c r="AN756" s="35" t="str">
        <f t="shared" si="214"/>
        <v/>
      </c>
      <c r="AO756" s="35">
        <f t="shared" si="215"/>
        <v>0</v>
      </c>
      <c r="AP756" s="35" t="str">
        <f t="shared" si="216"/>
        <v>X</v>
      </c>
      <c r="AQ756" s="55">
        <f t="shared" si="231"/>
        <v>1</v>
      </c>
      <c r="AR756" s="25" t="str">
        <f t="shared" si="217"/>
        <v/>
      </c>
      <c r="AS756" s="25" t="str">
        <f t="shared" si="218"/>
        <v/>
      </c>
      <c r="AT756" s="25" t="str">
        <f t="shared" si="219"/>
        <v/>
      </c>
      <c r="AU756" s="25" t="str">
        <f t="shared" si="220"/>
        <v/>
      </c>
      <c r="AV756" s="25">
        <f t="shared" si="221"/>
        <v>6</v>
      </c>
      <c r="AW756" s="65">
        <f t="shared" si="232"/>
        <v>0</v>
      </c>
      <c r="AX756" s="56"/>
      <c r="AY756" s="24">
        <f t="shared" ca="1" si="222"/>
        <v>-591</v>
      </c>
      <c r="AZ756" s="66">
        <f t="shared" ca="1" si="223"/>
        <v>0</v>
      </c>
      <c r="BA756" s="24" t="str">
        <f t="shared" ca="1" si="224"/>
        <v/>
      </c>
      <c r="BB756" s="87" t="str">
        <f t="shared" si="225"/>
        <v/>
      </c>
    </row>
    <row r="757" spans="1:54" ht="15" x14ac:dyDescent="0.2">
      <c r="A757" s="7">
        <v>756</v>
      </c>
      <c r="B757" s="162" t="s">
        <v>1177</v>
      </c>
      <c r="C757" s="162" t="s">
        <v>1178</v>
      </c>
      <c r="D757" s="162" t="s">
        <v>965</v>
      </c>
      <c r="E757" s="162" t="s">
        <v>218</v>
      </c>
      <c r="F757" s="163">
        <v>45457</v>
      </c>
      <c r="G757" s="162" t="s">
        <v>5347</v>
      </c>
      <c r="H757" s="162" t="s">
        <v>1175</v>
      </c>
      <c r="I757" s="162" t="s">
        <v>24</v>
      </c>
      <c r="J757" s="163">
        <v>45530</v>
      </c>
      <c r="K757" s="163">
        <v>45530</v>
      </c>
      <c r="L757" s="162" t="s">
        <v>5347</v>
      </c>
      <c r="M757" s="163">
        <v>45544</v>
      </c>
      <c r="N757" s="164">
        <v>40</v>
      </c>
      <c r="O757" s="164">
        <v>8</v>
      </c>
      <c r="P757" s="162" t="s">
        <v>16</v>
      </c>
      <c r="Q757" s="166">
        <v>30</v>
      </c>
      <c r="R757" s="166">
        <v>500</v>
      </c>
      <c r="S757" s="166">
        <v>500</v>
      </c>
      <c r="T757" s="166">
        <v>0</v>
      </c>
      <c r="U757" s="166">
        <v>0</v>
      </c>
      <c r="V757" s="166">
        <v>0</v>
      </c>
      <c r="W757" s="162" t="s">
        <v>19</v>
      </c>
      <c r="X757" s="162" t="s">
        <v>5348</v>
      </c>
      <c r="Y757" s="162" t="s">
        <v>5347</v>
      </c>
      <c r="Z757" s="162" t="s">
        <v>354</v>
      </c>
      <c r="AA757" s="162" t="s">
        <v>100</v>
      </c>
      <c r="AB757" s="162" t="s">
        <v>1179</v>
      </c>
      <c r="AC757" s="162" t="s">
        <v>5347</v>
      </c>
      <c r="AD757" s="164">
        <v>0</v>
      </c>
      <c r="AE757" s="185">
        <v>0</v>
      </c>
      <c r="AG757" t="s">
        <v>814</v>
      </c>
      <c r="AH757" s="47">
        <f t="shared" si="210"/>
        <v>14</v>
      </c>
      <c r="AI757" s="46" t="str">
        <f t="shared" si="211"/>
        <v>-</v>
      </c>
      <c r="AJ757" s="12"/>
      <c r="AK757" s="53" t="str">
        <f t="shared" si="212"/>
        <v>YES</v>
      </c>
      <c r="AL757" s="54">
        <f t="shared" si="213"/>
        <v>500</v>
      </c>
      <c r="AM757" s="35"/>
      <c r="AN757" s="35" t="str">
        <f t="shared" si="214"/>
        <v/>
      </c>
      <c r="AO757" s="35">
        <f t="shared" si="215"/>
        <v>0</v>
      </c>
      <c r="AP757" s="35" t="str">
        <f t="shared" si="216"/>
        <v>X</v>
      </c>
      <c r="AQ757" s="55">
        <f t="shared" si="231"/>
        <v>1</v>
      </c>
      <c r="AR757" s="25" t="str">
        <f t="shared" si="217"/>
        <v/>
      </c>
      <c r="AS757" s="25" t="str">
        <f t="shared" si="218"/>
        <v/>
      </c>
      <c r="AT757" s="25" t="str">
        <f t="shared" si="219"/>
        <v/>
      </c>
      <c r="AU757" s="25" t="str">
        <f t="shared" si="220"/>
        <v/>
      </c>
      <c r="AV757" s="25">
        <f t="shared" si="221"/>
        <v>6</v>
      </c>
      <c r="AW757" s="65">
        <f t="shared" si="232"/>
        <v>0</v>
      </c>
      <c r="AX757" s="56"/>
      <c r="AY757" s="24">
        <f t="shared" ca="1" si="222"/>
        <v>-591</v>
      </c>
      <c r="AZ757" s="66">
        <f t="shared" ca="1" si="223"/>
        <v>0</v>
      </c>
      <c r="BA757" s="24" t="str">
        <f t="shared" ca="1" si="224"/>
        <v/>
      </c>
      <c r="BB757" s="87" t="str">
        <f t="shared" si="225"/>
        <v/>
      </c>
    </row>
    <row r="758" spans="1:54" ht="15" x14ac:dyDescent="0.2">
      <c r="A758" s="7">
        <v>757</v>
      </c>
      <c r="B758" s="162" t="s">
        <v>1180</v>
      </c>
      <c r="C758" s="162" t="s">
        <v>1181</v>
      </c>
      <c r="D758" s="162" t="s">
        <v>1182</v>
      </c>
      <c r="E758" s="162" t="s">
        <v>15</v>
      </c>
      <c r="F758" s="163">
        <v>45457</v>
      </c>
      <c r="G758" s="162" t="s">
        <v>5347</v>
      </c>
      <c r="H758" s="162" t="s">
        <v>3440</v>
      </c>
      <c r="I758" s="162" t="s">
        <v>15</v>
      </c>
      <c r="J758" s="163">
        <v>45596</v>
      </c>
      <c r="K758" s="163">
        <v>45790</v>
      </c>
      <c r="L758" s="162" t="s">
        <v>5347</v>
      </c>
      <c r="M758" s="163">
        <v>45653</v>
      </c>
      <c r="N758" s="164">
        <v>40</v>
      </c>
      <c r="O758" s="164">
        <v>8</v>
      </c>
      <c r="P758" s="162" t="s">
        <v>16</v>
      </c>
      <c r="Q758" s="166">
        <v>1</v>
      </c>
      <c r="R758" s="166">
        <v>1</v>
      </c>
      <c r="S758" s="166">
        <v>1</v>
      </c>
      <c r="T758" s="166">
        <v>0</v>
      </c>
      <c r="U758" s="166">
        <v>1</v>
      </c>
      <c r="V758" s="166">
        <v>0</v>
      </c>
      <c r="W758" s="162" t="s">
        <v>19</v>
      </c>
      <c r="X758" s="162" t="s">
        <v>5348</v>
      </c>
      <c r="Y758" s="162" t="s">
        <v>5347</v>
      </c>
      <c r="Z758" s="162" t="s">
        <v>46</v>
      </c>
      <c r="AA758" s="162" t="s">
        <v>3420</v>
      </c>
      <c r="AB758" s="162" t="s">
        <v>3421</v>
      </c>
      <c r="AC758" s="162" t="s">
        <v>5347</v>
      </c>
      <c r="AD758" s="164">
        <v>1</v>
      </c>
      <c r="AE758" s="185">
        <v>0</v>
      </c>
      <c r="AG758" t="s">
        <v>814</v>
      </c>
      <c r="AH758" s="47">
        <f t="shared" si="210"/>
        <v>57</v>
      </c>
      <c r="AI758" s="46" t="str">
        <f t="shared" si="211"/>
        <v>-</v>
      </c>
      <c r="AJ758" s="12"/>
      <c r="AK758" s="53" t="str">
        <f t="shared" si="212"/>
        <v>YES</v>
      </c>
      <c r="AL758" s="54">
        <f t="shared" si="213"/>
        <v>1</v>
      </c>
      <c r="AM758" s="35"/>
      <c r="AN758" s="35" t="str">
        <f t="shared" si="214"/>
        <v/>
      </c>
      <c r="AO758" s="35">
        <f t="shared" si="215"/>
        <v>0</v>
      </c>
      <c r="AP758" s="35" t="str">
        <f t="shared" si="216"/>
        <v>X</v>
      </c>
      <c r="AQ758" s="55">
        <f t="shared" si="231"/>
        <v>1</v>
      </c>
      <c r="AR758" s="25" t="str">
        <f t="shared" si="217"/>
        <v/>
      </c>
      <c r="AS758" s="25" t="str">
        <f t="shared" si="218"/>
        <v/>
      </c>
      <c r="AT758" s="25" t="str">
        <f t="shared" si="219"/>
        <v/>
      </c>
      <c r="AU758" s="25" t="str">
        <f t="shared" si="220"/>
        <v/>
      </c>
      <c r="AV758" s="25">
        <f t="shared" si="221"/>
        <v>6</v>
      </c>
      <c r="AW758" s="65">
        <f t="shared" si="232"/>
        <v>0</v>
      </c>
      <c r="AX758" s="56"/>
      <c r="AY758" s="24">
        <f t="shared" ca="1" si="222"/>
        <v>-482</v>
      </c>
      <c r="AZ758" s="66">
        <f t="shared" ca="1" si="223"/>
        <v>0</v>
      </c>
      <c r="BA758" s="24" t="str">
        <f t="shared" ca="1" si="224"/>
        <v/>
      </c>
      <c r="BB758" s="87" t="str">
        <f t="shared" si="225"/>
        <v/>
      </c>
    </row>
    <row r="759" spans="1:54" ht="15" x14ac:dyDescent="0.2">
      <c r="A759" s="7">
        <v>758</v>
      </c>
      <c r="B759" s="162" t="s">
        <v>1180</v>
      </c>
      <c r="C759" s="162" t="s">
        <v>1181</v>
      </c>
      <c r="D759" s="162" t="s">
        <v>1182</v>
      </c>
      <c r="E759" s="162" t="s">
        <v>15</v>
      </c>
      <c r="F759" s="163">
        <v>45457</v>
      </c>
      <c r="G759" s="162" t="s">
        <v>5347</v>
      </c>
      <c r="H759" s="162" t="s">
        <v>3354</v>
      </c>
      <c r="I759" s="162" t="s">
        <v>182</v>
      </c>
      <c r="J759" s="163">
        <v>45593</v>
      </c>
      <c r="K759" s="163">
        <v>45611</v>
      </c>
      <c r="L759" s="162" t="s">
        <v>332</v>
      </c>
      <c r="M759" s="163">
        <v>45488</v>
      </c>
      <c r="N759" s="164">
        <v>40</v>
      </c>
      <c r="O759" s="164">
        <v>8</v>
      </c>
      <c r="P759" s="162" t="s">
        <v>16</v>
      </c>
      <c r="Q759" s="166">
        <v>1</v>
      </c>
      <c r="R759" s="166">
        <v>1</v>
      </c>
      <c r="S759" s="166">
        <v>0</v>
      </c>
      <c r="T759" s="166">
        <v>1</v>
      </c>
      <c r="U759" s="166">
        <v>0</v>
      </c>
      <c r="V759" s="166">
        <v>0</v>
      </c>
      <c r="W759" s="162" t="s">
        <v>5347</v>
      </c>
      <c r="X759" s="162" t="s">
        <v>5427</v>
      </c>
      <c r="Y759" s="162" t="s">
        <v>5347</v>
      </c>
      <c r="Z759" s="162" t="s">
        <v>5289</v>
      </c>
      <c r="AA759" s="162" t="s">
        <v>3420</v>
      </c>
      <c r="AB759" s="162" t="s">
        <v>3421</v>
      </c>
      <c r="AC759" s="162" t="s">
        <v>5347</v>
      </c>
      <c r="AD759" s="164">
        <v>0</v>
      </c>
      <c r="AE759" s="185">
        <v>0</v>
      </c>
      <c r="AG759" t="s">
        <v>814</v>
      </c>
      <c r="AH759" s="47">
        <f t="shared" si="210"/>
        <v>-105</v>
      </c>
      <c r="AI759" s="46" t="str">
        <f t="shared" si="211"/>
        <v>-</v>
      </c>
      <c r="AJ759" s="12"/>
      <c r="AK759" s="53" t="str">
        <f t="shared" si="212"/>
        <v/>
      </c>
      <c r="AL759" s="54" t="str">
        <f t="shared" si="213"/>
        <v/>
      </c>
      <c r="AM759" s="35"/>
      <c r="AN759" s="35" t="str">
        <f t="shared" si="214"/>
        <v/>
      </c>
      <c r="AO759" s="35">
        <f t="shared" si="215"/>
        <v>0</v>
      </c>
      <c r="AP759" s="35" t="str">
        <f t="shared" si="216"/>
        <v/>
      </c>
      <c r="AQ759" s="55">
        <f t="shared" si="231"/>
        <v>0</v>
      </c>
      <c r="AR759" s="25" t="str">
        <f t="shared" si="217"/>
        <v/>
      </c>
      <c r="AS759" s="25" t="str">
        <f t="shared" si="218"/>
        <v/>
      </c>
      <c r="AT759" s="25" t="str">
        <f t="shared" si="219"/>
        <v/>
      </c>
      <c r="AU759" s="25" t="str">
        <f t="shared" si="220"/>
        <v/>
      </c>
      <c r="AV759" s="25">
        <f t="shared" si="221"/>
        <v>6</v>
      </c>
      <c r="AW759" s="65">
        <f t="shared" si="232"/>
        <v>1</v>
      </c>
      <c r="AX759" s="56"/>
      <c r="AY759" s="24">
        <f t="shared" ca="1" si="222"/>
        <v>-647</v>
      </c>
      <c r="AZ759" s="66">
        <f t="shared" ca="1" si="223"/>
        <v>0</v>
      </c>
      <c r="BA759" s="24" t="str">
        <f t="shared" ca="1" si="224"/>
        <v/>
      </c>
      <c r="BB759" s="87" t="str">
        <f t="shared" si="225"/>
        <v/>
      </c>
    </row>
    <row r="760" spans="1:54" ht="15" x14ac:dyDescent="0.2">
      <c r="A760" s="7">
        <v>759</v>
      </c>
      <c r="B760" s="162" t="s">
        <v>1183</v>
      </c>
      <c r="C760" s="162" t="s">
        <v>1184</v>
      </c>
      <c r="D760" s="162" t="s">
        <v>1182</v>
      </c>
      <c r="E760" s="162" t="s">
        <v>17</v>
      </c>
      <c r="F760" s="163">
        <v>45457</v>
      </c>
      <c r="G760" s="162" t="s">
        <v>5347</v>
      </c>
      <c r="H760" s="162" t="s">
        <v>1185</v>
      </c>
      <c r="I760" s="162" t="s">
        <v>41</v>
      </c>
      <c r="J760" s="163">
        <v>45492</v>
      </c>
      <c r="K760" s="163">
        <v>45497</v>
      </c>
      <c r="L760" s="162" t="s">
        <v>5347</v>
      </c>
      <c r="M760" s="163">
        <v>45499</v>
      </c>
      <c r="N760" s="164">
        <v>60</v>
      </c>
      <c r="O760" s="164">
        <v>8</v>
      </c>
      <c r="P760" s="162" t="s">
        <v>16</v>
      </c>
      <c r="Q760" s="166">
        <v>500</v>
      </c>
      <c r="R760" s="166">
        <v>500</v>
      </c>
      <c r="S760" s="166">
        <v>500</v>
      </c>
      <c r="T760" s="166">
        <v>0</v>
      </c>
      <c r="U760" s="166">
        <v>500</v>
      </c>
      <c r="V760" s="166">
        <v>0</v>
      </c>
      <c r="W760" s="162" t="s">
        <v>19</v>
      </c>
      <c r="X760" s="162" t="s">
        <v>5348</v>
      </c>
      <c r="Y760" s="162" t="s">
        <v>5347</v>
      </c>
      <c r="Z760" s="162" t="s">
        <v>5289</v>
      </c>
      <c r="AA760" s="162" t="s">
        <v>34</v>
      </c>
      <c r="AB760" s="162" t="s">
        <v>1186</v>
      </c>
      <c r="AC760" s="162" t="s">
        <v>5347</v>
      </c>
      <c r="AD760" s="164">
        <v>0</v>
      </c>
      <c r="AE760" s="185">
        <v>0</v>
      </c>
      <c r="AG760" t="s">
        <v>814</v>
      </c>
      <c r="AH760" s="47">
        <f t="shared" si="210"/>
        <v>7</v>
      </c>
      <c r="AI760" s="46" t="str">
        <f t="shared" si="211"/>
        <v>-</v>
      </c>
      <c r="AJ760" s="12"/>
      <c r="AK760" s="53" t="str">
        <f t="shared" si="212"/>
        <v>YES</v>
      </c>
      <c r="AL760" s="54">
        <f t="shared" si="213"/>
        <v>500</v>
      </c>
      <c r="AM760" s="35"/>
      <c r="AN760" s="35" t="str">
        <f t="shared" si="214"/>
        <v/>
      </c>
      <c r="AO760" s="35">
        <f t="shared" si="215"/>
        <v>0</v>
      </c>
      <c r="AP760" s="35" t="str">
        <f t="shared" si="216"/>
        <v>X</v>
      </c>
      <c r="AQ760" s="55">
        <f t="shared" si="231"/>
        <v>1</v>
      </c>
      <c r="AR760" s="25" t="str">
        <f t="shared" si="217"/>
        <v/>
      </c>
      <c r="AS760" s="25" t="str">
        <f t="shared" si="218"/>
        <v/>
      </c>
      <c r="AT760" s="25" t="str">
        <f t="shared" si="219"/>
        <v/>
      </c>
      <c r="AU760" s="25" t="str">
        <f t="shared" si="220"/>
        <v/>
      </c>
      <c r="AV760" s="25">
        <f t="shared" si="221"/>
        <v>6</v>
      </c>
      <c r="AW760" s="65">
        <f t="shared" si="232"/>
        <v>0</v>
      </c>
      <c r="AX760" s="56"/>
      <c r="AY760" s="24">
        <f t="shared" ca="1" si="222"/>
        <v>-636</v>
      </c>
      <c r="AZ760" s="66">
        <f t="shared" ca="1" si="223"/>
        <v>0</v>
      </c>
      <c r="BA760" s="24" t="str">
        <f t="shared" ca="1" si="224"/>
        <v/>
      </c>
      <c r="BB760" s="87" t="str">
        <f t="shared" si="225"/>
        <v/>
      </c>
    </row>
    <row r="761" spans="1:54" ht="15" x14ac:dyDescent="0.2">
      <c r="A761" s="7">
        <v>760</v>
      </c>
      <c r="B761" s="162" t="s">
        <v>271</v>
      </c>
      <c r="C761" s="162" t="s">
        <v>272</v>
      </c>
      <c r="D761" s="162" t="s">
        <v>1182</v>
      </c>
      <c r="E761" s="162" t="s">
        <v>18</v>
      </c>
      <c r="F761" s="163">
        <v>45457</v>
      </c>
      <c r="G761" s="162" t="s">
        <v>5347</v>
      </c>
      <c r="H761" s="162" t="s">
        <v>1187</v>
      </c>
      <c r="I761" s="162" t="s">
        <v>15</v>
      </c>
      <c r="J761" s="163">
        <v>45464</v>
      </c>
      <c r="K761" s="163">
        <v>45464</v>
      </c>
      <c r="L761" s="162" t="s">
        <v>5347</v>
      </c>
      <c r="M761" s="163">
        <v>45488</v>
      </c>
      <c r="N761" s="164">
        <v>30</v>
      </c>
      <c r="O761" s="164">
        <v>8</v>
      </c>
      <c r="P761" s="162" t="s">
        <v>16</v>
      </c>
      <c r="Q761" s="166">
        <v>100</v>
      </c>
      <c r="R761" s="166">
        <v>100</v>
      </c>
      <c r="S761" s="166">
        <v>100</v>
      </c>
      <c r="T761" s="166">
        <v>0</v>
      </c>
      <c r="U761" s="166">
        <v>0</v>
      </c>
      <c r="V761" s="166">
        <v>0</v>
      </c>
      <c r="W761" s="162" t="s">
        <v>19</v>
      </c>
      <c r="X761" s="162" t="s">
        <v>5348</v>
      </c>
      <c r="Y761" s="162" t="s">
        <v>5347</v>
      </c>
      <c r="Z761" s="162" t="s">
        <v>5289</v>
      </c>
      <c r="AA761" s="162" t="s">
        <v>34</v>
      </c>
      <c r="AB761" s="162" t="s">
        <v>313</v>
      </c>
      <c r="AC761" s="162" t="s">
        <v>5347</v>
      </c>
      <c r="AD761" s="164">
        <v>0</v>
      </c>
      <c r="AE761" s="185">
        <v>0</v>
      </c>
      <c r="AG761" t="s">
        <v>814</v>
      </c>
      <c r="AH761" s="47">
        <f t="shared" si="210"/>
        <v>24</v>
      </c>
      <c r="AI761" s="46" t="str">
        <f t="shared" si="211"/>
        <v>-</v>
      </c>
      <c r="AJ761" s="12"/>
      <c r="AK761" s="53" t="str">
        <f t="shared" si="212"/>
        <v>YES</v>
      </c>
      <c r="AL761" s="54">
        <f t="shared" si="213"/>
        <v>100</v>
      </c>
      <c r="AM761" s="35"/>
      <c r="AN761" s="35" t="str">
        <f t="shared" si="214"/>
        <v/>
      </c>
      <c r="AO761" s="35">
        <f t="shared" si="215"/>
        <v>0</v>
      </c>
      <c r="AP761" s="35" t="str">
        <f t="shared" si="216"/>
        <v>X</v>
      </c>
      <c r="AQ761" s="55">
        <f t="shared" ref="AQ761:AQ805" si="233">IF(AP761="X",100%,0%)</f>
        <v>1</v>
      </c>
      <c r="AR761" s="25" t="str">
        <f t="shared" si="217"/>
        <v/>
      </c>
      <c r="AS761" s="25" t="str">
        <f t="shared" si="218"/>
        <v/>
      </c>
      <c r="AT761" s="25" t="str">
        <f t="shared" si="219"/>
        <v/>
      </c>
      <c r="AU761" s="25" t="str">
        <f t="shared" si="220"/>
        <v/>
      </c>
      <c r="AV761" s="25">
        <f t="shared" si="221"/>
        <v>6</v>
      </c>
      <c r="AW761" s="65">
        <f t="shared" ref="AW761:AW805" si="234">IF(AP761="",100%,0%)</f>
        <v>0</v>
      </c>
      <c r="AX761" s="56"/>
      <c r="AY761" s="24">
        <f t="shared" ca="1" si="222"/>
        <v>-647</v>
      </c>
      <c r="AZ761" s="66">
        <f t="shared" ca="1" si="223"/>
        <v>0</v>
      </c>
      <c r="BA761" s="24" t="str">
        <f t="shared" ca="1" si="224"/>
        <v/>
      </c>
      <c r="BB761" s="87" t="str">
        <f t="shared" si="225"/>
        <v/>
      </c>
    </row>
    <row r="762" spans="1:54" ht="15" x14ac:dyDescent="0.2">
      <c r="A762" s="7">
        <v>761</v>
      </c>
      <c r="B762" s="162" t="s">
        <v>31</v>
      </c>
      <c r="C762" s="162" t="s">
        <v>32</v>
      </c>
      <c r="D762" s="162" t="s">
        <v>1182</v>
      </c>
      <c r="E762" s="162" t="s">
        <v>24</v>
      </c>
      <c r="F762" s="163">
        <v>45457</v>
      </c>
      <c r="G762" s="162" t="s">
        <v>5347</v>
      </c>
      <c r="H762" s="162" t="s">
        <v>1188</v>
      </c>
      <c r="I762" s="162" t="s">
        <v>173</v>
      </c>
      <c r="J762" s="163">
        <v>45532</v>
      </c>
      <c r="K762" s="163">
        <v>45562</v>
      </c>
      <c r="L762" s="162" t="s">
        <v>5347</v>
      </c>
      <c r="M762" s="163">
        <v>45560</v>
      </c>
      <c r="N762" s="164">
        <v>65</v>
      </c>
      <c r="O762" s="164">
        <v>8</v>
      </c>
      <c r="P762" s="162" t="s">
        <v>16</v>
      </c>
      <c r="Q762" s="166">
        <v>200</v>
      </c>
      <c r="R762" s="166">
        <v>200</v>
      </c>
      <c r="S762" s="166">
        <v>200</v>
      </c>
      <c r="T762" s="166">
        <v>0</v>
      </c>
      <c r="U762" s="166">
        <v>0</v>
      </c>
      <c r="V762" s="166">
        <v>0</v>
      </c>
      <c r="W762" s="162" t="s">
        <v>19</v>
      </c>
      <c r="X762" s="162" t="s">
        <v>5348</v>
      </c>
      <c r="Y762" s="162" t="s">
        <v>5347</v>
      </c>
      <c r="Z762" s="162" t="s">
        <v>39</v>
      </c>
      <c r="AA762" s="162" t="s">
        <v>34</v>
      </c>
      <c r="AB762" s="162" t="s">
        <v>35</v>
      </c>
      <c r="AC762" s="162" t="s">
        <v>5347</v>
      </c>
      <c r="AD762" s="164">
        <v>0</v>
      </c>
      <c r="AE762" s="185">
        <v>0</v>
      </c>
      <c r="AG762" t="s">
        <v>814</v>
      </c>
      <c r="AH762" s="47">
        <f t="shared" si="210"/>
        <v>28</v>
      </c>
      <c r="AI762" s="46" t="str">
        <f t="shared" si="211"/>
        <v>-</v>
      </c>
      <c r="AJ762" s="12"/>
      <c r="AK762" s="53" t="str">
        <f t="shared" si="212"/>
        <v>YES</v>
      </c>
      <c r="AL762" s="54">
        <f t="shared" si="213"/>
        <v>200</v>
      </c>
      <c r="AM762" s="35"/>
      <c r="AN762" s="35" t="str">
        <f t="shared" si="214"/>
        <v/>
      </c>
      <c r="AO762" s="35">
        <f t="shared" si="215"/>
        <v>0</v>
      </c>
      <c r="AP762" s="35" t="str">
        <f t="shared" si="216"/>
        <v>X</v>
      </c>
      <c r="AQ762" s="55">
        <f t="shared" si="233"/>
        <v>1</v>
      </c>
      <c r="AR762" s="25" t="str">
        <f t="shared" si="217"/>
        <v/>
      </c>
      <c r="AS762" s="25" t="str">
        <f t="shared" si="218"/>
        <v/>
      </c>
      <c r="AT762" s="25" t="str">
        <f t="shared" si="219"/>
        <v/>
      </c>
      <c r="AU762" s="25" t="str">
        <f t="shared" si="220"/>
        <v/>
      </c>
      <c r="AV762" s="25">
        <f t="shared" si="221"/>
        <v>6</v>
      </c>
      <c r="AW762" s="65">
        <f t="shared" si="234"/>
        <v>0</v>
      </c>
      <c r="AX762" s="56"/>
      <c r="AY762" s="24">
        <f t="shared" ca="1" si="222"/>
        <v>-575</v>
      </c>
      <c r="AZ762" s="66">
        <f t="shared" ca="1" si="223"/>
        <v>0</v>
      </c>
      <c r="BA762" s="24" t="str">
        <f t="shared" ca="1" si="224"/>
        <v/>
      </c>
      <c r="BB762" s="87" t="str">
        <f t="shared" si="225"/>
        <v/>
      </c>
    </row>
    <row r="763" spans="1:54" ht="15" x14ac:dyDescent="0.2">
      <c r="A763" s="7">
        <v>762</v>
      </c>
      <c r="B763" s="162" t="s">
        <v>1189</v>
      </c>
      <c r="C763" s="162" t="s">
        <v>1190</v>
      </c>
      <c r="D763" s="162" t="s">
        <v>1182</v>
      </c>
      <c r="E763" s="162" t="s">
        <v>27</v>
      </c>
      <c r="F763" s="163">
        <v>45457</v>
      </c>
      <c r="G763" s="162" t="s">
        <v>5347</v>
      </c>
      <c r="H763" s="162" t="s">
        <v>1185</v>
      </c>
      <c r="I763" s="162" t="s">
        <v>173</v>
      </c>
      <c r="J763" s="163">
        <v>45492</v>
      </c>
      <c r="K763" s="163">
        <v>45497</v>
      </c>
      <c r="L763" s="162" t="s">
        <v>5347</v>
      </c>
      <c r="M763" s="163">
        <v>45499</v>
      </c>
      <c r="N763" s="164">
        <v>85</v>
      </c>
      <c r="O763" s="164">
        <v>8</v>
      </c>
      <c r="P763" s="162" t="s">
        <v>16</v>
      </c>
      <c r="Q763" s="166">
        <v>100</v>
      </c>
      <c r="R763" s="166">
        <v>100</v>
      </c>
      <c r="S763" s="166">
        <v>100</v>
      </c>
      <c r="T763" s="166">
        <v>0</v>
      </c>
      <c r="U763" s="166">
        <v>100</v>
      </c>
      <c r="V763" s="166">
        <v>0</v>
      </c>
      <c r="W763" s="162" t="s">
        <v>19</v>
      </c>
      <c r="X763" s="162" t="s">
        <v>5348</v>
      </c>
      <c r="Y763" s="162" t="s">
        <v>5347</v>
      </c>
      <c r="Z763" s="162" t="s">
        <v>5289</v>
      </c>
      <c r="AA763" s="162" t="s">
        <v>34</v>
      </c>
      <c r="AB763" s="162" t="s">
        <v>1191</v>
      </c>
      <c r="AC763" s="162" t="s">
        <v>5347</v>
      </c>
      <c r="AD763" s="164">
        <v>0</v>
      </c>
      <c r="AE763" s="185">
        <v>0</v>
      </c>
      <c r="AG763" t="s">
        <v>814</v>
      </c>
      <c r="AH763" s="47">
        <f t="shared" si="210"/>
        <v>7</v>
      </c>
      <c r="AI763" s="46" t="str">
        <f t="shared" si="211"/>
        <v>-</v>
      </c>
      <c r="AJ763" s="12"/>
      <c r="AK763" s="53" t="str">
        <f t="shared" si="212"/>
        <v>YES</v>
      </c>
      <c r="AL763" s="54">
        <f t="shared" si="213"/>
        <v>100</v>
      </c>
      <c r="AM763" s="35"/>
      <c r="AN763" s="35" t="str">
        <f t="shared" si="214"/>
        <v/>
      </c>
      <c r="AO763" s="35">
        <f t="shared" si="215"/>
        <v>0</v>
      </c>
      <c r="AP763" s="35" t="str">
        <f t="shared" si="216"/>
        <v>X</v>
      </c>
      <c r="AQ763" s="55">
        <f t="shared" si="233"/>
        <v>1</v>
      </c>
      <c r="AR763" s="25" t="str">
        <f t="shared" si="217"/>
        <v/>
      </c>
      <c r="AS763" s="25" t="str">
        <f t="shared" si="218"/>
        <v/>
      </c>
      <c r="AT763" s="25" t="str">
        <f t="shared" si="219"/>
        <v/>
      </c>
      <c r="AU763" s="25" t="str">
        <f t="shared" si="220"/>
        <v/>
      </c>
      <c r="AV763" s="25">
        <f t="shared" si="221"/>
        <v>6</v>
      </c>
      <c r="AW763" s="65">
        <f t="shared" si="234"/>
        <v>0</v>
      </c>
      <c r="AX763" s="56"/>
      <c r="AY763" s="24">
        <f t="shared" ca="1" si="222"/>
        <v>-636</v>
      </c>
      <c r="AZ763" s="66">
        <f t="shared" ca="1" si="223"/>
        <v>0</v>
      </c>
      <c r="BA763" s="24" t="str">
        <f t="shared" ca="1" si="224"/>
        <v/>
      </c>
      <c r="BB763" s="87" t="str">
        <f t="shared" si="225"/>
        <v/>
      </c>
    </row>
    <row r="764" spans="1:54" ht="15" x14ac:dyDescent="0.2">
      <c r="A764" s="7">
        <v>763</v>
      </c>
      <c r="B764" s="162" t="s">
        <v>1192</v>
      </c>
      <c r="C764" s="162" t="s">
        <v>1193</v>
      </c>
      <c r="D764" s="162" t="s">
        <v>1182</v>
      </c>
      <c r="E764" s="162" t="s">
        <v>28</v>
      </c>
      <c r="F764" s="163">
        <v>45457</v>
      </c>
      <c r="G764" s="162" t="s">
        <v>5347</v>
      </c>
      <c r="H764" s="162" t="s">
        <v>1194</v>
      </c>
      <c r="I764" s="162" t="s">
        <v>15</v>
      </c>
      <c r="J764" s="163">
        <v>45534</v>
      </c>
      <c r="K764" s="163">
        <v>45536</v>
      </c>
      <c r="L764" s="162" t="s">
        <v>5347</v>
      </c>
      <c r="M764" s="163">
        <v>45555</v>
      </c>
      <c r="N764" s="164">
        <v>30</v>
      </c>
      <c r="O764" s="164">
        <v>8</v>
      </c>
      <c r="P764" s="162" t="s">
        <v>16</v>
      </c>
      <c r="Q764" s="166">
        <v>300</v>
      </c>
      <c r="R764" s="166">
        <v>300</v>
      </c>
      <c r="S764" s="166">
        <v>300</v>
      </c>
      <c r="T764" s="166">
        <v>0</v>
      </c>
      <c r="U764" s="166">
        <v>300</v>
      </c>
      <c r="V764" s="166">
        <v>0</v>
      </c>
      <c r="W764" s="162" t="s">
        <v>19</v>
      </c>
      <c r="X764" s="162" t="s">
        <v>5348</v>
      </c>
      <c r="Y764" s="162" t="s">
        <v>5347</v>
      </c>
      <c r="Z764" s="162" t="s">
        <v>3993</v>
      </c>
      <c r="AA764" s="162" t="s">
        <v>691</v>
      </c>
      <c r="AB764" s="162" t="s">
        <v>1195</v>
      </c>
      <c r="AC764" s="162" t="s">
        <v>5347</v>
      </c>
      <c r="AD764" s="164">
        <v>0</v>
      </c>
      <c r="AE764" s="185">
        <v>0</v>
      </c>
      <c r="AG764" t="s">
        <v>814</v>
      </c>
      <c r="AH764" s="47">
        <f t="shared" si="210"/>
        <v>21</v>
      </c>
      <c r="AI764" s="46" t="str">
        <f t="shared" si="211"/>
        <v>-</v>
      </c>
      <c r="AJ764" s="12"/>
      <c r="AK764" s="53" t="str">
        <f t="shared" si="212"/>
        <v>YES</v>
      </c>
      <c r="AL764" s="54">
        <f t="shared" si="213"/>
        <v>300</v>
      </c>
      <c r="AM764" s="35"/>
      <c r="AN764" s="35" t="str">
        <f t="shared" si="214"/>
        <v/>
      </c>
      <c r="AO764" s="35">
        <f t="shared" si="215"/>
        <v>0</v>
      </c>
      <c r="AP764" s="35" t="str">
        <f t="shared" si="216"/>
        <v>X</v>
      </c>
      <c r="AQ764" s="55">
        <f t="shared" si="233"/>
        <v>1</v>
      </c>
      <c r="AR764" s="25" t="str">
        <f t="shared" si="217"/>
        <v/>
      </c>
      <c r="AS764" s="25" t="str">
        <f t="shared" si="218"/>
        <v/>
      </c>
      <c r="AT764" s="25" t="str">
        <f t="shared" si="219"/>
        <v/>
      </c>
      <c r="AU764" s="25" t="str">
        <f t="shared" si="220"/>
        <v/>
      </c>
      <c r="AV764" s="25">
        <f t="shared" si="221"/>
        <v>6</v>
      </c>
      <c r="AW764" s="65">
        <f t="shared" si="234"/>
        <v>0</v>
      </c>
      <c r="AX764" s="56"/>
      <c r="AY764" s="24">
        <f t="shared" ca="1" si="222"/>
        <v>-580</v>
      </c>
      <c r="AZ764" s="66">
        <f t="shared" ca="1" si="223"/>
        <v>0</v>
      </c>
      <c r="BA764" s="24" t="str">
        <f t="shared" ca="1" si="224"/>
        <v/>
      </c>
      <c r="BB764" s="87" t="str">
        <f t="shared" si="225"/>
        <v/>
      </c>
    </row>
    <row r="765" spans="1:54" ht="15" x14ac:dyDescent="0.2">
      <c r="A765" s="7">
        <v>764</v>
      </c>
      <c r="B765" s="162" t="s">
        <v>1196</v>
      </c>
      <c r="C765" s="162" t="s">
        <v>1197</v>
      </c>
      <c r="D765" s="162" t="s">
        <v>1182</v>
      </c>
      <c r="E765" s="162" t="s">
        <v>73</v>
      </c>
      <c r="F765" s="163">
        <v>45457</v>
      </c>
      <c r="G765" s="162" t="s">
        <v>5347</v>
      </c>
      <c r="H765" s="162" t="s">
        <v>1198</v>
      </c>
      <c r="I765" s="162" t="s">
        <v>18</v>
      </c>
      <c r="J765" s="163">
        <v>45483</v>
      </c>
      <c r="K765" s="163">
        <v>45484</v>
      </c>
      <c r="L765" s="162" t="s">
        <v>5347</v>
      </c>
      <c r="M765" s="163">
        <v>45511</v>
      </c>
      <c r="N765" s="164">
        <v>30</v>
      </c>
      <c r="O765" s="164">
        <v>8</v>
      </c>
      <c r="P765" s="162" t="s">
        <v>16</v>
      </c>
      <c r="Q765" s="165">
        <v>100</v>
      </c>
      <c r="R765" s="165">
        <v>100</v>
      </c>
      <c r="S765" s="165">
        <v>100</v>
      </c>
      <c r="T765" s="165">
        <v>0</v>
      </c>
      <c r="U765" s="166">
        <v>100</v>
      </c>
      <c r="V765" s="166">
        <v>0</v>
      </c>
      <c r="W765" s="162" t="s">
        <v>19</v>
      </c>
      <c r="X765" s="162" t="s">
        <v>5348</v>
      </c>
      <c r="Y765" s="162" t="s">
        <v>5347</v>
      </c>
      <c r="Z765" s="162" t="s">
        <v>39</v>
      </c>
      <c r="AA765" s="162" t="s">
        <v>691</v>
      </c>
      <c r="AB765" s="162" t="s">
        <v>1199</v>
      </c>
      <c r="AC765" s="162" t="s">
        <v>5347</v>
      </c>
      <c r="AD765" s="164">
        <v>0</v>
      </c>
      <c r="AE765" s="185">
        <v>0</v>
      </c>
      <c r="AG765" t="s">
        <v>814</v>
      </c>
      <c r="AH765" s="47">
        <f t="shared" si="210"/>
        <v>28</v>
      </c>
      <c r="AI765" s="46" t="str">
        <f t="shared" si="211"/>
        <v>-</v>
      </c>
      <c r="AJ765" s="12"/>
      <c r="AK765" s="53" t="str">
        <f t="shared" si="212"/>
        <v>YES</v>
      </c>
      <c r="AL765" s="54">
        <f t="shared" si="213"/>
        <v>100</v>
      </c>
      <c r="AM765" s="35"/>
      <c r="AN765" s="35" t="str">
        <f t="shared" si="214"/>
        <v/>
      </c>
      <c r="AO765" s="35">
        <f t="shared" si="215"/>
        <v>0</v>
      </c>
      <c r="AP765" s="35" t="str">
        <f t="shared" si="216"/>
        <v>X</v>
      </c>
      <c r="AQ765" s="55">
        <f t="shared" si="233"/>
        <v>1</v>
      </c>
      <c r="AR765" s="25" t="str">
        <f t="shared" si="217"/>
        <v/>
      </c>
      <c r="AS765" s="25" t="str">
        <f t="shared" si="218"/>
        <v/>
      </c>
      <c r="AT765" s="25" t="str">
        <f t="shared" si="219"/>
        <v/>
      </c>
      <c r="AU765" s="25" t="str">
        <f t="shared" si="220"/>
        <v/>
      </c>
      <c r="AV765" s="25">
        <f t="shared" si="221"/>
        <v>6</v>
      </c>
      <c r="AW765" s="65">
        <f t="shared" si="234"/>
        <v>0</v>
      </c>
      <c r="AX765" s="56"/>
      <c r="AY765" s="24">
        <f t="shared" ca="1" si="222"/>
        <v>-624</v>
      </c>
      <c r="AZ765" s="66">
        <f t="shared" ca="1" si="223"/>
        <v>0</v>
      </c>
      <c r="BA765" s="24" t="str">
        <f t="shared" ca="1" si="224"/>
        <v/>
      </c>
      <c r="BB765" s="87" t="str">
        <f t="shared" si="225"/>
        <v/>
      </c>
    </row>
    <row r="766" spans="1:54" ht="15" x14ac:dyDescent="0.2">
      <c r="A766" s="7">
        <v>765</v>
      </c>
      <c r="B766" s="162" t="s">
        <v>133</v>
      </c>
      <c r="C766" s="162" t="s">
        <v>134</v>
      </c>
      <c r="D766" s="162" t="s">
        <v>1182</v>
      </c>
      <c r="E766" s="162" t="s">
        <v>56</v>
      </c>
      <c r="F766" s="163">
        <v>45457</v>
      </c>
      <c r="G766" s="162" t="s">
        <v>5347</v>
      </c>
      <c r="H766" s="162" t="s">
        <v>1200</v>
      </c>
      <c r="I766" s="162" t="s">
        <v>38</v>
      </c>
      <c r="J766" s="163">
        <v>45492</v>
      </c>
      <c r="K766" s="163">
        <v>45576</v>
      </c>
      <c r="L766" s="162" t="s">
        <v>5347</v>
      </c>
      <c r="M766" s="163">
        <v>45604</v>
      </c>
      <c r="N766" s="164">
        <v>35</v>
      </c>
      <c r="O766" s="164">
        <v>8</v>
      </c>
      <c r="P766" s="162" t="s">
        <v>16</v>
      </c>
      <c r="Q766" s="165">
        <v>600</v>
      </c>
      <c r="R766" s="165">
        <v>600</v>
      </c>
      <c r="S766" s="165">
        <v>600</v>
      </c>
      <c r="T766" s="165">
        <v>0</v>
      </c>
      <c r="U766" s="166">
        <v>0</v>
      </c>
      <c r="V766" s="166">
        <v>0</v>
      </c>
      <c r="W766" s="162" t="s">
        <v>19</v>
      </c>
      <c r="X766" s="162" t="s">
        <v>5348</v>
      </c>
      <c r="Y766" s="162" t="s">
        <v>5347</v>
      </c>
      <c r="Z766" s="162" t="s">
        <v>39</v>
      </c>
      <c r="AA766" s="162" t="s">
        <v>34</v>
      </c>
      <c r="AB766" s="162" t="s">
        <v>135</v>
      </c>
      <c r="AC766" s="162" t="s">
        <v>5347</v>
      </c>
      <c r="AD766" s="164">
        <v>2</v>
      </c>
      <c r="AE766" s="185">
        <v>0</v>
      </c>
      <c r="AG766" t="s">
        <v>814</v>
      </c>
      <c r="AH766" s="47">
        <f t="shared" si="210"/>
        <v>112</v>
      </c>
      <c r="AI766" s="46" t="str">
        <f t="shared" si="211"/>
        <v>-</v>
      </c>
      <c r="AJ766" s="12"/>
      <c r="AK766" s="53" t="str">
        <f t="shared" si="212"/>
        <v>YES</v>
      </c>
      <c r="AL766" s="54">
        <f t="shared" si="213"/>
        <v>600</v>
      </c>
      <c r="AM766" s="35"/>
      <c r="AN766" s="35" t="str">
        <f t="shared" si="214"/>
        <v/>
      </c>
      <c r="AO766" s="35">
        <f t="shared" si="215"/>
        <v>0</v>
      </c>
      <c r="AP766" s="35" t="str">
        <f t="shared" si="216"/>
        <v>X</v>
      </c>
      <c r="AQ766" s="55">
        <f t="shared" si="233"/>
        <v>1</v>
      </c>
      <c r="AR766" s="25" t="str">
        <f t="shared" si="217"/>
        <v/>
      </c>
      <c r="AS766" s="25" t="str">
        <f t="shared" si="218"/>
        <v/>
      </c>
      <c r="AT766" s="25" t="str">
        <f t="shared" si="219"/>
        <v/>
      </c>
      <c r="AU766" s="25" t="str">
        <f t="shared" si="220"/>
        <v/>
      </c>
      <c r="AV766" s="25">
        <f t="shared" si="221"/>
        <v>6</v>
      </c>
      <c r="AW766" s="65">
        <f t="shared" si="234"/>
        <v>0</v>
      </c>
      <c r="AX766" s="56"/>
      <c r="AY766" s="24">
        <f t="shared" ca="1" si="222"/>
        <v>-531</v>
      </c>
      <c r="AZ766" s="66">
        <f t="shared" ca="1" si="223"/>
        <v>0</v>
      </c>
      <c r="BA766" s="24" t="str">
        <f t="shared" ca="1" si="224"/>
        <v/>
      </c>
      <c r="BB766" s="87" t="str">
        <f t="shared" si="225"/>
        <v/>
      </c>
    </row>
    <row r="767" spans="1:54" ht="15" x14ac:dyDescent="0.2">
      <c r="A767" s="7">
        <v>766</v>
      </c>
      <c r="B767" s="162" t="s">
        <v>1201</v>
      </c>
      <c r="C767" s="162" t="s">
        <v>1202</v>
      </c>
      <c r="D767" s="162" t="s">
        <v>1182</v>
      </c>
      <c r="E767" s="162" t="s">
        <v>72</v>
      </c>
      <c r="F767" s="163">
        <v>45457</v>
      </c>
      <c r="G767" s="162" t="s">
        <v>5347</v>
      </c>
      <c r="H767" s="162" t="s">
        <v>1203</v>
      </c>
      <c r="I767" s="162" t="s">
        <v>38</v>
      </c>
      <c r="J767" s="163">
        <v>45463</v>
      </c>
      <c r="K767" s="163">
        <v>45611</v>
      </c>
      <c r="L767" s="162" t="s">
        <v>5347</v>
      </c>
      <c r="M767" s="163">
        <v>45603</v>
      </c>
      <c r="N767" s="164">
        <v>45</v>
      </c>
      <c r="O767" s="164">
        <v>8</v>
      </c>
      <c r="P767" s="162" t="s">
        <v>16</v>
      </c>
      <c r="Q767" s="165">
        <v>1500</v>
      </c>
      <c r="R767" s="165">
        <v>1500</v>
      </c>
      <c r="S767" s="165">
        <v>1500</v>
      </c>
      <c r="T767" s="165">
        <v>0</v>
      </c>
      <c r="U767" s="166">
        <v>1500</v>
      </c>
      <c r="V767" s="166">
        <v>0</v>
      </c>
      <c r="W767" s="162" t="s">
        <v>19</v>
      </c>
      <c r="X767" s="162" t="s">
        <v>5348</v>
      </c>
      <c r="Y767" s="162" t="s">
        <v>5347</v>
      </c>
      <c r="Z767" s="162" t="s">
        <v>39</v>
      </c>
      <c r="AA767" s="162" t="s">
        <v>34</v>
      </c>
      <c r="AB767" s="162" t="s">
        <v>40</v>
      </c>
      <c r="AC767" s="162" t="s">
        <v>5347</v>
      </c>
      <c r="AD767" s="164">
        <v>1</v>
      </c>
      <c r="AE767" s="185">
        <v>0</v>
      </c>
      <c r="AG767" t="s">
        <v>814</v>
      </c>
      <c r="AH767" s="47">
        <f t="shared" si="210"/>
        <v>140</v>
      </c>
      <c r="AI767" s="46" t="str">
        <f t="shared" si="211"/>
        <v>-</v>
      </c>
      <c r="AJ767" s="12"/>
      <c r="AK767" s="53" t="str">
        <f t="shared" si="212"/>
        <v>YES</v>
      </c>
      <c r="AL767" s="54">
        <f t="shared" si="213"/>
        <v>1500</v>
      </c>
      <c r="AM767" s="35"/>
      <c r="AN767" s="35" t="str">
        <f t="shared" si="214"/>
        <v/>
      </c>
      <c r="AO767" s="35">
        <f t="shared" si="215"/>
        <v>0</v>
      </c>
      <c r="AP767" s="35" t="str">
        <f t="shared" si="216"/>
        <v>X</v>
      </c>
      <c r="AQ767" s="55">
        <f t="shared" si="233"/>
        <v>1</v>
      </c>
      <c r="AR767" s="25" t="str">
        <f t="shared" si="217"/>
        <v/>
      </c>
      <c r="AS767" s="25" t="str">
        <f t="shared" si="218"/>
        <v/>
      </c>
      <c r="AT767" s="25" t="str">
        <f t="shared" si="219"/>
        <v/>
      </c>
      <c r="AU767" s="25" t="str">
        <f t="shared" si="220"/>
        <v/>
      </c>
      <c r="AV767" s="25">
        <f t="shared" si="221"/>
        <v>6</v>
      </c>
      <c r="AW767" s="65">
        <f t="shared" si="234"/>
        <v>0</v>
      </c>
      <c r="AX767" s="56"/>
      <c r="AY767" s="24">
        <f t="shared" ca="1" si="222"/>
        <v>-532</v>
      </c>
      <c r="AZ767" s="66">
        <f t="shared" ca="1" si="223"/>
        <v>0</v>
      </c>
      <c r="BA767" s="24" t="str">
        <f t="shared" ca="1" si="224"/>
        <v/>
      </c>
      <c r="BB767" s="87" t="str">
        <f t="shared" si="225"/>
        <v/>
      </c>
    </row>
    <row r="768" spans="1:54" ht="15" x14ac:dyDescent="0.2">
      <c r="A768" s="7">
        <v>767</v>
      </c>
      <c r="B768" s="162" t="s">
        <v>1204</v>
      </c>
      <c r="C768" s="162" t="s">
        <v>1205</v>
      </c>
      <c r="D768" s="162" t="s">
        <v>1182</v>
      </c>
      <c r="E768" s="162" t="s">
        <v>69</v>
      </c>
      <c r="F768" s="163">
        <v>45457</v>
      </c>
      <c r="G768" s="162" t="s">
        <v>5347</v>
      </c>
      <c r="H768" s="162" t="s">
        <v>1200</v>
      </c>
      <c r="I768" s="162" t="s">
        <v>57</v>
      </c>
      <c r="J768" s="163">
        <v>45492</v>
      </c>
      <c r="K768" s="163">
        <v>45576</v>
      </c>
      <c r="L768" s="162" t="s">
        <v>5347</v>
      </c>
      <c r="M768" s="163">
        <v>45575</v>
      </c>
      <c r="N768" s="164">
        <v>85</v>
      </c>
      <c r="O768" s="164">
        <v>8</v>
      </c>
      <c r="P768" s="162" t="s">
        <v>16</v>
      </c>
      <c r="Q768" s="165">
        <v>500</v>
      </c>
      <c r="R768" s="165">
        <v>500</v>
      </c>
      <c r="S768" s="165">
        <v>500</v>
      </c>
      <c r="T768" s="165">
        <v>0</v>
      </c>
      <c r="U768" s="166">
        <v>500</v>
      </c>
      <c r="V768" s="166">
        <v>0</v>
      </c>
      <c r="W768" s="162" t="s">
        <v>19</v>
      </c>
      <c r="X768" s="162" t="s">
        <v>5348</v>
      </c>
      <c r="Y768" s="162" t="s">
        <v>5347</v>
      </c>
      <c r="Z768" s="162" t="s">
        <v>39</v>
      </c>
      <c r="AA768" s="162" t="s">
        <v>34</v>
      </c>
      <c r="AB768" s="162" t="s">
        <v>1206</v>
      </c>
      <c r="AC768" s="162" t="s">
        <v>5347</v>
      </c>
      <c r="AD768" s="164">
        <v>1</v>
      </c>
      <c r="AE768" s="185">
        <v>0</v>
      </c>
      <c r="AG768" t="s">
        <v>814</v>
      </c>
      <c r="AH768" s="47">
        <f t="shared" si="210"/>
        <v>83</v>
      </c>
      <c r="AI768" s="46" t="str">
        <f t="shared" si="211"/>
        <v>-</v>
      </c>
      <c r="AJ768" s="12"/>
      <c r="AK768" s="53" t="str">
        <f t="shared" si="212"/>
        <v>YES</v>
      </c>
      <c r="AL768" s="54">
        <f t="shared" si="213"/>
        <v>500</v>
      </c>
      <c r="AM768" s="35"/>
      <c r="AN768" s="35" t="str">
        <f t="shared" si="214"/>
        <v/>
      </c>
      <c r="AO768" s="35">
        <f t="shared" si="215"/>
        <v>0</v>
      </c>
      <c r="AP768" s="35" t="str">
        <f t="shared" si="216"/>
        <v>X</v>
      </c>
      <c r="AQ768" s="55">
        <f t="shared" si="233"/>
        <v>1</v>
      </c>
      <c r="AR768" s="25" t="str">
        <f t="shared" si="217"/>
        <v/>
      </c>
      <c r="AS768" s="25" t="str">
        <f t="shared" si="218"/>
        <v/>
      </c>
      <c r="AT768" s="25" t="str">
        <f t="shared" si="219"/>
        <v/>
      </c>
      <c r="AU768" s="25" t="str">
        <f t="shared" si="220"/>
        <v/>
      </c>
      <c r="AV768" s="25">
        <f t="shared" si="221"/>
        <v>6</v>
      </c>
      <c r="AW768" s="65">
        <f t="shared" si="234"/>
        <v>0</v>
      </c>
      <c r="AX768" s="56"/>
      <c r="AY768" s="24">
        <f t="shared" ca="1" si="222"/>
        <v>-560</v>
      </c>
      <c r="AZ768" s="66">
        <f t="shared" ca="1" si="223"/>
        <v>0</v>
      </c>
      <c r="BA768" s="24" t="str">
        <f t="shared" ca="1" si="224"/>
        <v/>
      </c>
      <c r="BB768" s="87" t="str">
        <f t="shared" si="225"/>
        <v/>
      </c>
    </row>
    <row r="769" spans="1:54" ht="15" x14ac:dyDescent="0.2">
      <c r="A769" s="7">
        <v>768</v>
      </c>
      <c r="B769" s="162" t="s">
        <v>459</v>
      </c>
      <c r="C769" s="162" t="s">
        <v>460</v>
      </c>
      <c r="D769" s="162" t="s">
        <v>1182</v>
      </c>
      <c r="E769" s="162" t="s">
        <v>79</v>
      </c>
      <c r="F769" s="163">
        <v>45457</v>
      </c>
      <c r="G769" s="162" t="s">
        <v>5347</v>
      </c>
      <c r="H769" s="162" t="s">
        <v>1207</v>
      </c>
      <c r="I769" s="162" t="s">
        <v>106</v>
      </c>
      <c r="J769" s="163">
        <v>45476</v>
      </c>
      <c r="K769" s="163">
        <v>45891</v>
      </c>
      <c r="L769" s="162" t="s">
        <v>5347</v>
      </c>
      <c r="M769" s="163">
        <v>45849</v>
      </c>
      <c r="N769" s="164">
        <v>85</v>
      </c>
      <c r="O769" s="164">
        <v>8</v>
      </c>
      <c r="P769" s="162" t="s">
        <v>16</v>
      </c>
      <c r="Q769" s="165">
        <v>100</v>
      </c>
      <c r="R769" s="165">
        <v>977</v>
      </c>
      <c r="S769" s="165">
        <v>977</v>
      </c>
      <c r="T769" s="165">
        <v>0</v>
      </c>
      <c r="U769" s="166">
        <v>977</v>
      </c>
      <c r="V769" s="166">
        <v>0</v>
      </c>
      <c r="W769" s="162" t="s">
        <v>19</v>
      </c>
      <c r="X769" s="162" t="s">
        <v>5348</v>
      </c>
      <c r="Y769" s="162" t="s">
        <v>5347</v>
      </c>
      <c r="Z769" s="162" t="s">
        <v>378</v>
      </c>
      <c r="AA769" s="162" t="s">
        <v>663</v>
      </c>
      <c r="AB769" s="162" t="s">
        <v>684</v>
      </c>
      <c r="AC769" s="162" t="s">
        <v>5347</v>
      </c>
      <c r="AD769" s="164">
        <v>1</v>
      </c>
      <c r="AE769" s="185">
        <v>0</v>
      </c>
      <c r="AG769" t="s">
        <v>814</v>
      </c>
      <c r="AH769" s="47">
        <f t="shared" si="210"/>
        <v>373</v>
      </c>
      <c r="AI769" s="46" t="str">
        <f t="shared" si="211"/>
        <v>-</v>
      </c>
      <c r="AJ769" s="12"/>
      <c r="AK769" s="53" t="str">
        <f t="shared" si="212"/>
        <v>YES</v>
      </c>
      <c r="AL769" s="54">
        <f t="shared" si="213"/>
        <v>977</v>
      </c>
      <c r="AM769" s="35"/>
      <c r="AN769" s="35" t="str">
        <f t="shared" si="214"/>
        <v/>
      </c>
      <c r="AO769" s="35">
        <f t="shared" si="215"/>
        <v>0</v>
      </c>
      <c r="AP769" s="35" t="str">
        <f t="shared" si="216"/>
        <v>X</v>
      </c>
      <c r="AQ769" s="55">
        <f t="shared" si="233"/>
        <v>1</v>
      </c>
      <c r="AR769" s="25" t="str">
        <f t="shared" si="217"/>
        <v/>
      </c>
      <c r="AS769" s="25" t="str">
        <f t="shared" si="218"/>
        <v/>
      </c>
      <c r="AT769" s="25" t="str">
        <f t="shared" si="219"/>
        <v/>
      </c>
      <c r="AU769" s="25" t="str">
        <f t="shared" si="220"/>
        <v/>
      </c>
      <c r="AV769" s="25">
        <f t="shared" si="221"/>
        <v>6</v>
      </c>
      <c r="AW769" s="65">
        <f t="shared" si="234"/>
        <v>0</v>
      </c>
      <c r="AX769" s="56"/>
      <c r="AY769" s="24">
        <f t="shared" ca="1" si="222"/>
        <v>-286</v>
      </c>
      <c r="AZ769" s="66">
        <f t="shared" ca="1" si="223"/>
        <v>0</v>
      </c>
      <c r="BA769" s="24" t="str">
        <f t="shared" ca="1" si="224"/>
        <v/>
      </c>
      <c r="BB769" s="87" t="str">
        <f t="shared" si="225"/>
        <v/>
      </c>
    </row>
    <row r="770" spans="1:54" ht="15" x14ac:dyDescent="0.2">
      <c r="A770" s="7">
        <v>769</v>
      </c>
      <c r="B770" s="162" t="s">
        <v>1208</v>
      </c>
      <c r="C770" s="162" t="s">
        <v>1209</v>
      </c>
      <c r="D770" s="162" t="s">
        <v>1182</v>
      </c>
      <c r="E770" s="162" t="s">
        <v>57</v>
      </c>
      <c r="F770" s="163">
        <v>45457</v>
      </c>
      <c r="G770" s="162" t="s">
        <v>5347</v>
      </c>
      <c r="H770" s="162" t="s">
        <v>1200</v>
      </c>
      <c r="I770" s="162" t="s">
        <v>54</v>
      </c>
      <c r="J770" s="163">
        <v>45492</v>
      </c>
      <c r="K770" s="163">
        <v>45576</v>
      </c>
      <c r="L770" s="162" t="s">
        <v>5347</v>
      </c>
      <c r="M770" s="163">
        <v>45604</v>
      </c>
      <c r="N770" s="164">
        <v>65</v>
      </c>
      <c r="O770" s="164">
        <v>8</v>
      </c>
      <c r="P770" s="162" t="s">
        <v>16</v>
      </c>
      <c r="Q770" s="165">
        <v>300</v>
      </c>
      <c r="R770" s="165">
        <v>300</v>
      </c>
      <c r="S770" s="165">
        <v>300</v>
      </c>
      <c r="T770" s="165">
        <v>0</v>
      </c>
      <c r="U770" s="166">
        <v>300</v>
      </c>
      <c r="V770" s="166">
        <v>0</v>
      </c>
      <c r="W770" s="162" t="s">
        <v>19</v>
      </c>
      <c r="X770" s="162" t="s">
        <v>5348</v>
      </c>
      <c r="Y770" s="162" t="s">
        <v>5347</v>
      </c>
      <c r="Z770" s="162" t="s">
        <v>39</v>
      </c>
      <c r="AA770" s="162" t="s">
        <v>34</v>
      </c>
      <c r="AB770" s="162" t="s">
        <v>1210</v>
      </c>
      <c r="AC770" s="162" t="s">
        <v>5347</v>
      </c>
      <c r="AD770" s="164">
        <v>2</v>
      </c>
      <c r="AE770" s="185">
        <v>0</v>
      </c>
      <c r="AG770" t="s">
        <v>814</v>
      </c>
      <c r="AH770" s="47">
        <f t="shared" ref="AH770:AH833" si="235">IF(M770=0,"-",M770-J770)</f>
        <v>112</v>
      </c>
      <c r="AI770" s="46" t="str">
        <f t="shared" ref="AI770:AI833" si="236">IF(AND(S770=0,M770&gt;0,L770=0),IF(AH770&gt;=120,"VERY HIGH",IF(AH770&gt;=90,"HIGH",IF(AH770&gt;=60,"MEDIUM",IF(AH770&lt;60,"LOW")))),"-")</f>
        <v>-</v>
      </c>
      <c r="AJ770" s="12"/>
      <c r="AK770" s="53" t="str">
        <f t="shared" ref="AK770:AK833" si="237">IF(AND(W770="X",M770&lt;=$AJ$2),"YES","")</f>
        <v>YES</v>
      </c>
      <c r="AL770" s="54">
        <f t="shared" ref="AL770:AL833" si="238">IF(AND(W770="X",M770&lt;=$AJ$2),S770,"")</f>
        <v>300</v>
      </c>
      <c r="AM770" s="35"/>
      <c r="AN770" s="35" t="str">
        <f t="shared" ref="AN770:AN833" si="239">IF(AND(W770="X",M770&gt;$AJ$2),S770,"")</f>
        <v/>
      </c>
      <c r="AO770" s="35">
        <f t="shared" ref="AO770:AO833" si="240">IF(AND(W770="",M770&gt;0,$AJ$2&gt;M770,L770=""),1,0)</f>
        <v>0</v>
      </c>
      <c r="AP770" s="35" t="str">
        <f t="shared" ref="AP770:AP833" si="241">IF(AND(AK770="YES",W770="X"),"X","")</f>
        <v>X</v>
      </c>
      <c r="AQ770" s="55">
        <f t="shared" si="233"/>
        <v>1</v>
      </c>
      <c r="AR770" s="25" t="str">
        <f t="shared" ref="AR770:AR833" si="242">IF(AND(T770&gt;0,L770=""),H770,"")</f>
        <v/>
      </c>
      <c r="AS770" s="25" t="str">
        <f t="shared" ref="AS770:AS833" si="243">IF(AND(D770&gt;0,H770=0,G770=""),1,"")</f>
        <v/>
      </c>
      <c r="AT770" s="25" t="str">
        <f t="shared" ref="AT770:AT833" si="244">IF(G770="BLOQ",1,"")</f>
        <v/>
      </c>
      <c r="AU770" s="25" t="str">
        <f t="shared" ref="AU770:AU833" si="245">IF(L770="BLOQ",1,"")</f>
        <v/>
      </c>
      <c r="AV770" s="25">
        <f t="shared" ref="AV770:AV833" si="246">MONTH(F770)</f>
        <v>6</v>
      </c>
      <c r="AW770" s="65">
        <f t="shared" si="234"/>
        <v>0</v>
      </c>
      <c r="AX770" s="56"/>
      <c r="AY770" s="24">
        <f t="shared" ref="AY770:AY833" ca="1" si="247">IF(M770=0,"",M770-$AX$2)</f>
        <v>-531</v>
      </c>
      <c r="AZ770" s="66">
        <f t="shared" ref="AZ770:AZ833" ca="1" si="248">IF(AND(W770="",AY770&gt;0,AY770&lt;15),1,0)</f>
        <v>0</v>
      </c>
      <c r="BA770" s="24" t="str">
        <f t="shared" ref="BA770:BA833" ca="1" si="249">IF(AND(W770="",AY770&gt;0,AY770&lt;15),T770,"")</f>
        <v/>
      </c>
      <c r="BB770" s="87" t="str">
        <f t="shared" ref="BB770:BB833" si="250">IF(R770&lt;Q770,"X","")</f>
        <v/>
      </c>
    </row>
    <row r="771" spans="1:54" ht="15" x14ac:dyDescent="0.2">
      <c r="A771" s="7">
        <v>770</v>
      </c>
      <c r="B771" s="162" t="s">
        <v>116</v>
      </c>
      <c r="C771" s="162" t="s">
        <v>117</v>
      </c>
      <c r="D771" s="162" t="s">
        <v>1182</v>
      </c>
      <c r="E771" s="162" t="s">
        <v>54</v>
      </c>
      <c r="F771" s="163">
        <v>45457</v>
      </c>
      <c r="G771" s="162" t="s">
        <v>5347</v>
      </c>
      <c r="H771" s="162" t="s">
        <v>750</v>
      </c>
      <c r="I771" s="162" t="s">
        <v>206</v>
      </c>
      <c r="J771" s="163">
        <v>45477</v>
      </c>
      <c r="K771" s="163">
        <v>45561</v>
      </c>
      <c r="L771" s="162" t="s">
        <v>5347</v>
      </c>
      <c r="M771" s="163">
        <v>45551</v>
      </c>
      <c r="N771" s="164">
        <v>60</v>
      </c>
      <c r="O771" s="164">
        <v>8</v>
      </c>
      <c r="P771" s="162" t="s">
        <v>16</v>
      </c>
      <c r="Q771" s="165">
        <v>600</v>
      </c>
      <c r="R771" s="165">
        <v>600</v>
      </c>
      <c r="S771" s="165">
        <v>600</v>
      </c>
      <c r="T771" s="165">
        <v>0</v>
      </c>
      <c r="U771" s="166">
        <v>0</v>
      </c>
      <c r="V771" s="166">
        <v>0</v>
      </c>
      <c r="W771" s="162" t="s">
        <v>19</v>
      </c>
      <c r="X771" s="162" t="s">
        <v>5348</v>
      </c>
      <c r="Y771" s="162" t="s">
        <v>5347</v>
      </c>
      <c r="Z771" s="162" t="s">
        <v>5289</v>
      </c>
      <c r="AA771" s="162" t="s">
        <v>34</v>
      </c>
      <c r="AB771" s="162" t="s">
        <v>629</v>
      </c>
      <c r="AC771" s="162" t="s">
        <v>5347</v>
      </c>
      <c r="AD771" s="164">
        <v>0</v>
      </c>
      <c r="AE771" s="185">
        <v>0</v>
      </c>
      <c r="AG771" t="s">
        <v>814</v>
      </c>
      <c r="AH771" s="47">
        <f t="shared" si="235"/>
        <v>74</v>
      </c>
      <c r="AI771" s="46" t="str">
        <f t="shared" si="236"/>
        <v>-</v>
      </c>
      <c r="AJ771" s="12"/>
      <c r="AK771" s="53" t="str">
        <f t="shared" si="237"/>
        <v>YES</v>
      </c>
      <c r="AL771" s="54">
        <f t="shared" si="238"/>
        <v>600</v>
      </c>
      <c r="AM771" s="35"/>
      <c r="AN771" s="35" t="str">
        <f t="shared" si="239"/>
        <v/>
      </c>
      <c r="AO771" s="35">
        <f t="shared" si="240"/>
        <v>0</v>
      </c>
      <c r="AP771" s="35" t="str">
        <f t="shared" si="241"/>
        <v>X</v>
      </c>
      <c r="AQ771" s="55">
        <f t="shared" si="233"/>
        <v>1</v>
      </c>
      <c r="AR771" s="25" t="str">
        <f t="shared" si="242"/>
        <v/>
      </c>
      <c r="AS771" s="25" t="str">
        <f t="shared" si="243"/>
        <v/>
      </c>
      <c r="AT771" s="25" t="str">
        <f t="shared" si="244"/>
        <v/>
      </c>
      <c r="AU771" s="25" t="str">
        <f t="shared" si="245"/>
        <v/>
      </c>
      <c r="AV771" s="25">
        <f t="shared" si="246"/>
        <v>6</v>
      </c>
      <c r="AW771" s="65">
        <f t="shared" si="234"/>
        <v>0</v>
      </c>
      <c r="AX771" s="56"/>
      <c r="AY771" s="24">
        <f t="shared" ca="1" si="247"/>
        <v>-584</v>
      </c>
      <c r="AZ771" s="66">
        <f t="shared" ca="1" si="248"/>
        <v>0</v>
      </c>
      <c r="BA771" s="24" t="str">
        <f t="shared" ca="1" si="249"/>
        <v/>
      </c>
      <c r="BB771" s="87" t="str">
        <f t="shared" si="250"/>
        <v/>
      </c>
    </row>
    <row r="772" spans="1:54" ht="15" x14ac:dyDescent="0.2">
      <c r="A772" s="7">
        <v>771</v>
      </c>
      <c r="B772" s="162" t="s">
        <v>80</v>
      </c>
      <c r="C772" s="162" t="s">
        <v>81</v>
      </c>
      <c r="D772" s="162" t="s">
        <v>1182</v>
      </c>
      <c r="E772" s="162" t="s">
        <v>41</v>
      </c>
      <c r="F772" s="163">
        <v>45457</v>
      </c>
      <c r="G772" s="162" t="s">
        <v>5347</v>
      </c>
      <c r="H772" s="162" t="s">
        <v>1200</v>
      </c>
      <c r="I772" s="162" t="s">
        <v>41</v>
      </c>
      <c r="J772" s="163">
        <v>45492</v>
      </c>
      <c r="K772" s="163">
        <v>45576</v>
      </c>
      <c r="L772" s="162" t="s">
        <v>5347</v>
      </c>
      <c r="M772" s="163">
        <v>45593</v>
      </c>
      <c r="N772" s="164">
        <v>40</v>
      </c>
      <c r="O772" s="164">
        <v>8</v>
      </c>
      <c r="P772" s="162" t="s">
        <v>16</v>
      </c>
      <c r="Q772" s="165">
        <v>300</v>
      </c>
      <c r="R772" s="165">
        <v>300</v>
      </c>
      <c r="S772" s="165">
        <v>300</v>
      </c>
      <c r="T772" s="165">
        <v>0</v>
      </c>
      <c r="U772" s="166">
        <v>0</v>
      </c>
      <c r="V772" s="166">
        <v>0</v>
      </c>
      <c r="W772" s="162" t="s">
        <v>19</v>
      </c>
      <c r="X772" s="162" t="s">
        <v>5348</v>
      </c>
      <c r="Y772" s="162" t="s">
        <v>5347</v>
      </c>
      <c r="Z772" s="162" t="s">
        <v>39</v>
      </c>
      <c r="AA772" s="162" t="s">
        <v>34</v>
      </c>
      <c r="AB772" s="162" t="s">
        <v>82</v>
      </c>
      <c r="AC772" s="162" t="s">
        <v>5347</v>
      </c>
      <c r="AD772" s="164">
        <v>1</v>
      </c>
      <c r="AE772" s="185">
        <v>0</v>
      </c>
      <c r="AG772" t="s">
        <v>814</v>
      </c>
      <c r="AH772" s="47">
        <f t="shared" si="235"/>
        <v>101</v>
      </c>
      <c r="AI772" s="46" t="str">
        <f t="shared" si="236"/>
        <v>-</v>
      </c>
      <c r="AJ772" s="12"/>
      <c r="AK772" s="53" t="str">
        <f t="shared" si="237"/>
        <v>YES</v>
      </c>
      <c r="AL772" s="54">
        <f t="shared" si="238"/>
        <v>300</v>
      </c>
      <c r="AM772" s="35"/>
      <c r="AN772" s="35" t="str">
        <f t="shared" si="239"/>
        <v/>
      </c>
      <c r="AO772" s="35">
        <f t="shared" si="240"/>
        <v>0</v>
      </c>
      <c r="AP772" s="35" t="str">
        <f t="shared" si="241"/>
        <v>X</v>
      </c>
      <c r="AQ772" s="55">
        <f t="shared" si="233"/>
        <v>1</v>
      </c>
      <c r="AR772" s="25" t="str">
        <f t="shared" si="242"/>
        <v/>
      </c>
      <c r="AS772" s="25" t="str">
        <f t="shared" si="243"/>
        <v/>
      </c>
      <c r="AT772" s="25" t="str">
        <f t="shared" si="244"/>
        <v/>
      </c>
      <c r="AU772" s="25" t="str">
        <f t="shared" si="245"/>
        <v/>
      </c>
      <c r="AV772" s="25">
        <f t="shared" si="246"/>
        <v>6</v>
      </c>
      <c r="AW772" s="65">
        <f t="shared" si="234"/>
        <v>0</v>
      </c>
      <c r="AX772" s="56"/>
      <c r="AY772" s="24">
        <f t="shared" ca="1" si="247"/>
        <v>-542</v>
      </c>
      <c r="AZ772" s="66">
        <f t="shared" ca="1" si="248"/>
        <v>0</v>
      </c>
      <c r="BA772" s="24" t="str">
        <f t="shared" ca="1" si="249"/>
        <v/>
      </c>
      <c r="BB772" s="87" t="str">
        <f t="shared" si="250"/>
        <v/>
      </c>
    </row>
    <row r="773" spans="1:54" ht="15" x14ac:dyDescent="0.2">
      <c r="A773" s="7">
        <v>772</v>
      </c>
      <c r="B773" s="162" t="s">
        <v>1211</v>
      </c>
      <c r="C773" s="162" t="s">
        <v>1212</v>
      </c>
      <c r="D773" s="162" t="s">
        <v>1182</v>
      </c>
      <c r="E773" s="162" t="s">
        <v>173</v>
      </c>
      <c r="F773" s="163">
        <v>45457</v>
      </c>
      <c r="G773" s="162" t="s">
        <v>5347</v>
      </c>
      <c r="H773" s="162" t="s">
        <v>1216</v>
      </c>
      <c r="I773" s="162" t="s">
        <v>15</v>
      </c>
      <c r="J773" s="163">
        <v>45464</v>
      </c>
      <c r="K773" s="163">
        <v>45470</v>
      </c>
      <c r="L773" s="162" t="s">
        <v>5347</v>
      </c>
      <c r="M773" s="163">
        <v>45506</v>
      </c>
      <c r="N773" s="164">
        <v>30</v>
      </c>
      <c r="O773" s="164">
        <v>8</v>
      </c>
      <c r="P773" s="162" t="s">
        <v>16</v>
      </c>
      <c r="Q773" s="165">
        <v>200</v>
      </c>
      <c r="R773" s="165">
        <v>457</v>
      </c>
      <c r="S773" s="165">
        <v>457</v>
      </c>
      <c r="T773" s="165">
        <v>0</v>
      </c>
      <c r="U773" s="166">
        <v>457</v>
      </c>
      <c r="V773" s="166">
        <v>0</v>
      </c>
      <c r="W773" s="162" t="s">
        <v>19</v>
      </c>
      <c r="X773" s="162" t="s">
        <v>5348</v>
      </c>
      <c r="Y773" s="162" t="s">
        <v>5347</v>
      </c>
      <c r="Z773" s="162" t="s">
        <v>39</v>
      </c>
      <c r="AA773" s="162" t="s">
        <v>1214</v>
      </c>
      <c r="AB773" s="162" t="s">
        <v>1215</v>
      </c>
      <c r="AC773" s="162" t="s">
        <v>5347</v>
      </c>
      <c r="AD773" s="164">
        <v>0</v>
      </c>
      <c r="AE773" s="185">
        <v>0</v>
      </c>
      <c r="AG773" t="s">
        <v>814</v>
      </c>
      <c r="AH773" s="47">
        <f t="shared" si="235"/>
        <v>42</v>
      </c>
      <c r="AI773" s="46" t="str">
        <f t="shared" si="236"/>
        <v>-</v>
      </c>
      <c r="AJ773" s="12"/>
      <c r="AK773" s="53" t="str">
        <f t="shared" si="237"/>
        <v>YES</v>
      </c>
      <c r="AL773" s="54">
        <f t="shared" si="238"/>
        <v>457</v>
      </c>
      <c r="AM773" s="35"/>
      <c r="AN773" s="35" t="str">
        <f t="shared" si="239"/>
        <v/>
      </c>
      <c r="AO773" s="35">
        <f t="shared" si="240"/>
        <v>0</v>
      </c>
      <c r="AP773" s="35" t="str">
        <f t="shared" si="241"/>
        <v>X</v>
      </c>
      <c r="AQ773" s="55">
        <f t="shared" si="233"/>
        <v>1</v>
      </c>
      <c r="AR773" s="25" t="str">
        <f t="shared" si="242"/>
        <v/>
      </c>
      <c r="AS773" s="25" t="str">
        <f t="shared" si="243"/>
        <v/>
      </c>
      <c r="AT773" s="25" t="str">
        <f t="shared" si="244"/>
        <v/>
      </c>
      <c r="AU773" s="25" t="str">
        <f t="shared" si="245"/>
        <v/>
      </c>
      <c r="AV773" s="25">
        <f t="shared" si="246"/>
        <v>6</v>
      </c>
      <c r="AW773" s="65">
        <f t="shared" si="234"/>
        <v>0</v>
      </c>
      <c r="AX773" s="56"/>
      <c r="AY773" s="24">
        <f t="shared" ca="1" si="247"/>
        <v>-629</v>
      </c>
      <c r="AZ773" s="66">
        <f t="shared" ca="1" si="248"/>
        <v>0</v>
      </c>
      <c r="BA773" s="24" t="str">
        <f t="shared" ca="1" si="249"/>
        <v/>
      </c>
      <c r="BB773" s="87" t="str">
        <f t="shared" si="250"/>
        <v/>
      </c>
    </row>
    <row r="774" spans="1:54" ht="15" x14ac:dyDescent="0.2">
      <c r="A774" s="7">
        <v>773</v>
      </c>
      <c r="B774" s="162" t="s">
        <v>1211</v>
      </c>
      <c r="C774" s="162" t="s">
        <v>1212</v>
      </c>
      <c r="D774" s="162" t="s">
        <v>1182</v>
      </c>
      <c r="E774" s="162" t="s">
        <v>173</v>
      </c>
      <c r="F774" s="163">
        <v>45457</v>
      </c>
      <c r="G774" s="162" t="s">
        <v>5347</v>
      </c>
      <c r="H774" s="162" t="s">
        <v>1213</v>
      </c>
      <c r="I774" s="162" t="s">
        <v>15</v>
      </c>
      <c r="J774" s="163">
        <v>45464</v>
      </c>
      <c r="K774" s="163" t="s">
        <v>5347</v>
      </c>
      <c r="L774" s="162" t="s">
        <v>332</v>
      </c>
      <c r="M774" s="163">
        <v>45488</v>
      </c>
      <c r="N774" s="164">
        <v>30</v>
      </c>
      <c r="O774" s="164">
        <v>8</v>
      </c>
      <c r="P774" s="162" t="s">
        <v>5347</v>
      </c>
      <c r="Q774" s="165">
        <v>200</v>
      </c>
      <c r="R774" s="165">
        <v>457.2</v>
      </c>
      <c r="S774" s="165">
        <v>0</v>
      </c>
      <c r="T774" s="165">
        <v>457.2</v>
      </c>
      <c r="U774" s="166">
        <v>0</v>
      </c>
      <c r="V774" s="166">
        <v>0</v>
      </c>
      <c r="W774" s="162" t="s">
        <v>5347</v>
      </c>
      <c r="X774" s="162" t="s">
        <v>5428</v>
      </c>
      <c r="Y774" s="162" t="s">
        <v>5347</v>
      </c>
      <c r="Z774" s="162" t="s">
        <v>23</v>
      </c>
      <c r="AA774" s="162" t="s">
        <v>1214</v>
      </c>
      <c r="AB774" s="162" t="s">
        <v>1215</v>
      </c>
      <c r="AC774" s="162" t="s">
        <v>5347</v>
      </c>
      <c r="AD774" s="164">
        <v>0</v>
      </c>
      <c r="AE774" s="185">
        <v>0</v>
      </c>
      <c r="AG774" t="s">
        <v>814</v>
      </c>
      <c r="AH774" s="47">
        <f t="shared" si="235"/>
        <v>24</v>
      </c>
      <c r="AI774" s="46" t="str">
        <f t="shared" si="236"/>
        <v>-</v>
      </c>
      <c r="AJ774" s="12"/>
      <c r="AK774" s="53" t="str">
        <f t="shared" si="237"/>
        <v/>
      </c>
      <c r="AL774" s="54" t="str">
        <f t="shared" si="238"/>
        <v/>
      </c>
      <c r="AM774" s="35"/>
      <c r="AN774" s="35" t="str">
        <f t="shared" si="239"/>
        <v/>
      </c>
      <c r="AO774" s="35">
        <f t="shared" si="240"/>
        <v>0</v>
      </c>
      <c r="AP774" s="35" t="str">
        <f t="shared" si="241"/>
        <v/>
      </c>
      <c r="AQ774" s="55">
        <f t="shared" si="233"/>
        <v>0</v>
      </c>
      <c r="AR774" s="25" t="str">
        <f t="shared" si="242"/>
        <v/>
      </c>
      <c r="AS774" s="25" t="str">
        <f t="shared" si="243"/>
        <v/>
      </c>
      <c r="AT774" s="25" t="str">
        <f t="shared" si="244"/>
        <v/>
      </c>
      <c r="AU774" s="25" t="str">
        <f t="shared" si="245"/>
        <v/>
      </c>
      <c r="AV774" s="25">
        <f t="shared" si="246"/>
        <v>6</v>
      </c>
      <c r="AW774" s="65">
        <f t="shared" si="234"/>
        <v>1</v>
      </c>
      <c r="AX774" s="56"/>
      <c r="AY774" s="24">
        <f t="shared" ca="1" si="247"/>
        <v>-647</v>
      </c>
      <c r="AZ774" s="66">
        <f t="shared" ca="1" si="248"/>
        <v>0</v>
      </c>
      <c r="BA774" s="24" t="str">
        <f t="shared" ca="1" si="249"/>
        <v/>
      </c>
      <c r="BB774" s="87" t="str">
        <f t="shared" si="250"/>
        <v/>
      </c>
    </row>
    <row r="775" spans="1:54" ht="15" x14ac:dyDescent="0.2">
      <c r="A775" s="7">
        <v>774</v>
      </c>
      <c r="B775" s="162" t="s">
        <v>1217</v>
      </c>
      <c r="C775" s="162" t="s">
        <v>1218</v>
      </c>
      <c r="D775" s="162" t="s">
        <v>1219</v>
      </c>
      <c r="E775" s="162" t="s">
        <v>15</v>
      </c>
      <c r="F775" s="163">
        <v>45457</v>
      </c>
      <c r="G775" s="162" t="s">
        <v>5347</v>
      </c>
      <c r="H775" s="162" t="s">
        <v>1220</v>
      </c>
      <c r="I775" s="162" t="s">
        <v>18</v>
      </c>
      <c r="J775" s="163">
        <v>45504</v>
      </c>
      <c r="K775" s="163">
        <v>45607</v>
      </c>
      <c r="L775" s="162" t="s">
        <v>5347</v>
      </c>
      <c r="M775" s="163">
        <v>45623</v>
      </c>
      <c r="N775" s="164">
        <v>56</v>
      </c>
      <c r="O775" s="164">
        <v>8</v>
      </c>
      <c r="P775" s="162" t="s">
        <v>16</v>
      </c>
      <c r="Q775" s="165">
        <v>2</v>
      </c>
      <c r="R775" s="165">
        <v>2</v>
      </c>
      <c r="S775" s="165">
        <v>2</v>
      </c>
      <c r="T775" s="165">
        <v>0</v>
      </c>
      <c r="U775" s="166">
        <v>2</v>
      </c>
      <c r="V775" s="166">
        <v>0</v>
      </c>
      <c r="W775" s="162" t="s">
        <v>19</v>
      </c>
      <c r="X775" s="162" t="s">
        <v>5348</v>
      </c>
      <c r="Y775" s="162" t="s">
        <v>5347</v>
      </c>
      <c r="Z775" s="162" t="s">
        <v>1221</v>
      </c>
      <c r="AA775" s="162" t="s">
        <v>1222</v>
      </c>
      <c r="AB775" s="162" t="s">
        <v>1223</v>
      </c>
      <c r="AC775" s="162" t="s">
        <v>5347</v>
      </c>
      <c r="AD775" s="164">
        <v>1</v>
      </c>
      <c r="AE775" s="185">
        <v>0</v>
      </c>
      <c r="AG775" t="s">
        <v>814</v>
      </c>
      <c r="AH775" s="47">
        <f t="shared" si="235"/>
        <v>119</v>
      </c>
      <c r="AI775" s="46" t="str">
        <f t="shared" si="236"/>
        <v>-</v>
      </c>
      <c r="AJ775" s="12"/>
      <c r="AK775" s="53" t="str">
        <f t="shared" si="237"/>
        <v>YES</v>
      </c>
      <c r="AL775" s="54">
        <f t="shared" si="238"/>
        <v>2</v>
      </c>
      <c r="AM775" s="35"/>
      <c r="AN775" s="35" t="str">
        <f t="shared" si="239"/>
        <v/>
      </c>
      <c r="AO775" s="35">
        <f t="shared" si="240"/>
        <v>0</v>
      </c>
      <c r="AP775" s="35" t="str">
        <f t="shared" si="241"/>
        <v>X</v>
      </c>
      <c r="AQ775" s="55">
        <f t="shared" si="233"/>
        <v>1</v>
      </c>
      <c r="AR775" s="25" t="str">
        <f t="shared" si="242"/>
        <v/>
      </c>
      <c r="AS775" s="25" t="str">
        <f t="shared" si="243"/>
        <v/>
      </c>
      <c r="AT775" s="25" t="str">
        <f t="shared" si="244"/>
        <v/>
      </c>
      <c r="AU775" s="25" t="str">
        <f t="shared" si="245"/>
        <v/>
      </c>
      <c r="AV775" s="25">
        <f t="shared" si="246"/>
        <v>6</v>
      </c>
      <c r="AW775" s="65">
        <f t="shared" si="234"/>
        <v>0</v>
      </c>
      <c r="AX775" s="56"/>
      <c r="AY775" s="24">
        <f t="shared" ca="1" si="247"/>
        <v>-512</v>
      </c>
      <c r="AZ775" s="66">
        <f t="shared" ca="1" si="248"/>
        <v>0</v>
      </c>
      <c r="BA775" s="24" t="str">
        <f t="shared" ca="1" si="249"/>
        <v/>
      </c>
      <c r="BB775" s="87" t="str">
        <f t="shared" si="250"/>
        <v/>
      </c>
    </row>
    <row r="776" spans="1:54" ht="15" x14ac:dyDescent="0.2">
      <c r="A776" s="7">
        <v>775</v>
      </c>
      <c r="B776" s="162" t="s">
        <v>1224</v>
      </c>
      <c r="C776" s="162" t="s">
        <v>1225</v>
      </c>
      <c r="D776" s="162" t="s">
        <v>1219</v>
      </c>
      <c r="E776" s="162" t="s">
        <v>17</v>
      </c>
      <c r="F776" s="163">
        <v>45457</v>
      </c>
      <c r="G776" s="162" t="s">
        <v>5347</v>
      </c>
      <c r="H776" s="162" t="s">
        <v>1226</v>
      </c>
      <c r="I776" s="162" t="s">
        <v>17</v>
      </c>
      <c r="J776" s="163">
        <v>45504</v>
      </c>
      <c r="K776" s="163">
        <v>45504</v>
      </c>
      <c r="L776" s="162" t="s">
        <v>5347</v>
      </c>
      <c r="M776" s="163">
        <v>45632</v>
      </c>
      <c r="N776" s="164">
        <v>30</v>
      </c>
      <c r="O776" s="164">
        <v>8</v>
      </c>
      <c r="P776" s="162" t="s">
        <v>16</v>
      </c>
      <c r="Q776" s="165">
        <v>1000</v>
      </c>
      <c r="R776" s="165">
        <v>1000</v>
      </c>
      <c r="S776" s="165">
        <v>1000</v>
      </c>
      <c r="T776" s="165">
        <v>0</v>
      </c>
      <c r="U776" s="166">
        <v>1000</v>
      </c>
      <c r="V776" s="166">
        <v>0</v>
      </c>
      <c r="W776" s="162" t="s">
        <v>19</v>
      </c>
      <c r="X776" s="162" t="s">
        <v>5348</v>
      </c>
      <c r="Y776" s="162" t="s">
        <v>5347</v>
      </c>
      <c r="Z776" s="162" t="s">
        <v>480</v>
      </c>
      <c r="AA776" s="162" t="s">
        <v>1222</v>
      </c>
      <c r="AB776" s="162" t="s">
        <v>1227</v>
      </c>
      <c r="AC776" s="162" t="s">
        <v>5347</v>
      </c>
      <c r="AD776" s="164">
        <v>0</v>
      </c>
      <c r="AE776" s="185">
        <v>0</v>
      </c>
      <c r="AG776" t="s">
        <v>814</v>
      </c>
      <c r="AH776" s="47">
        <f t="shared" si="235"/>
        <v>128</v>
      </c>
      <c r="AI776" s="46" t="str">
        <f t="shared" si="236"/>
        <v>-</v>
      </c>
      <c r="AJ776" s="12"/>
      <c r="AK776" s="53" t="str">
        <f t="shared" si="237"/>
        <v>YES</v>
      </c>
      <c r="AL776" s="54">
        <f t="shared" si="238"/>
        <v>1000</v>
      </c>
      <c r="AM776" s="35"/>
      <c r="AN776" s="35" t="str">
        <f t="shared" si="239"/>
        <v/>
      </c>
      <c r="AO776" s="35">
        <f t="shared" si="240"/>
        <v>0</v>
      </c>
      <c r="AP776" s="35" t="str">
        <f t="shared" si="241"/>
        <v>X</v>
      </c>
      <c r="AQ776" s="55">
        <f t="shared" si="233"/>
        <v>1</v>
      </c>
      <c r="AR776" s="25" t="str">
        <f t="shared" si="242"/>
        <v/>
      </c>
      <c r="AS776" s="25" t="str">
        <f t="shared" si="243"/>
        <v/>
      </c>
      <c r="AT776" s="25" t="str">
        <f t="shared" si="244"/>
        <v/>
      </c>
      <c r="AU776" s="25" t="str">
        <f t="shared" si="245"/>
        <v/>
      </c>
      <c r="AV776" s="25">
        <f t="shared" si="246"/>
        <v>6</v>
      </c>
      <c r="AW776" s="65">
        <f t="shared" si="234"/>
        <v>0</v>
      </c>
      <c r="AX776" s="56"/>
      <c r="AY776" s="24">
        <f t="shared" ca="1" si="247"/>
        <v>-503</v>
      </c>
      <c r="AZ776" s="66">
        <f t="shared" ca="1" si="248"/>
        <v>0</v>
      </c>
      <c r="BA776" s="24" t="str">
        <f t="shared" ca="1" si="249"/>
        <v/>
      </c>
      <c r="BB776" s="87" t="str">
        <f t="shared" si="250"/>
        <v/>
      </c>
    </row>
    <row r="777" spans="1:54" ht="15" x14ac:dyDescent="0.2">
      <c r="A777" s="7">
        <v>776</v>
      </c>
      <c r="B777" s="162" t="s">
        <v>1228</v>
      </c>
      <c r="C777" s="162" t="s">
        <v>1229</v>
      </c>
      <c r="D777" s="162" t="s">
        <v>1219</v>
      </c>
      <c r="E777" s="162" t="s">
        <v>18</v>
      </c>
      <c r="F777" s="163">
        <v>45457</v>
      </c>
      <c r="G777" s="162" t="s">
        <v>5347</v>
      </c>
      <c r="H777" s="162" t="s">
        <v>772</v>
      </c>
      <c r="I777" s="162" t="s">
        <v>28</v>
      </c>
      <c r="J777" s="163">
        <v>45505</v>
      </c>
      <c r="K777" s="163">
        <v>45638</v>
      </c>
      <c r="L777" s="162" t="s">
        <v>5347</v>
      </c>
      <c r="M777" s="163">
        <v>45523</v>
      </c>
      <c r="N777" s="164">
        <v>40</v>
      </c>
      <c r="O777" s="164">
        <v>8</v>
      </c>
      <c r="P777" s="162" t="s">
        <v>16</v>
      </c>
      <c r="Q777" s="165">
        <v>3</v>
      </c>
      <c r="R777" s="165">
        <v>3</v>
      </c>
      <c r="S777" s="165">
        <v>3</v>
      </c>
      <c r="T777" s="165">
        <v>0</v>
      </c>
      <c r="U777" s="166">
        <v>3</v>
      </c>
      <c r="V777" s="166">
        <v>0</v>
      </c>
      <c r="W777" s="162" t="s">
        <v>19</v>
      </c>
      <c r="X777" s="162" t="s">
        <v>5348</v>
      </c>
      <c r="Y777" s="162" t="s">
        <v>5347</v>
      </c>
      <c r="Z777" s="162" t="s">
        <v>46</v>
      </c>
      <c r="AA777" s="162" t="s">
        <v>1230</v>
      </c>
      <c r="AB777" s="162" t="s">
        <v>1231</v>
      </c>
      <c r="AC777" s="162" t="s">
        <v>5347</v>
      </c>
      <c r="AD777" s="164">
        <v>1</v>
      </c>
      <c r="AE777" s="185">
        <v>1</v>
      </c>
      <c r="AG777" t="s">
        <v>814</v>
      </c>
      <c r="AH777" s="47">
        <f t="shared" si="235"/>
        <v>18</v>
      </c>
      <c r="AI777" s="46" t="str">
        <f t="shared" si="236"/>
        <v>-</v>
      </c>
      <c r="AJ777" s="12"/>
      <c r="AK777" s="53" t="str">
        <f t="shared" si="237"/>
        <v>YES</v>
      </c>
      <c r="AL777" s="54">
        <f t="shared" si="238"/>
        <v>3</v>
      </c>
      <c r="AM777" s="35"/>
      <c r="AN777" s="35" t="str">
        <f t="shared" si="239"/>
        <v/>
      </c>
      <c r="AO777" s="35">
        <f t="shared" si="240"/>
        <v>0</v>
      </c>
      <c r="AP777" s="35" t="str">
        <f t="shared" si="241"/>
        <v>X</v>
      </c>
      <c r="AQ777" s="55">
        <f t="shared" si="233"/>
        <v>1</v>
      </c>
      <c r="AR777" s="25" t="str">
        <f t="shared" si="242"/>
        <v/>
      </c>
      <c r="AS777" s="25" t="str">
        <f t="shared" si="243"/>
        <v/>
      </c>
      <c r="AT777" s="25" t="str">
        <f t="shared" si="244"/>
        <v/>
      </c>
      <c r="AU777" s="25" t="str">
        <f t="shared" si="245"/>
        <v/>
      </c>
      <c r="AV777" s="25">
        <f t="shared" si="246"/>
        <v>6</v>
      </c>
      <c r="AW777" s="65">
        <f t="shared" si="234"/>
        <v>0</v>
      </c>
      <c r="AX777" s="56"/>
      <c r="AY777" s="24">
        <f t="shared" ca="1" si="247"/>
        <v>-612</v>
      </c>
      <c r="AZ777" s="66">
        <f t="shared" ca="1" si="248"/>
        <v>0</v>
      </c>
      <c r="BA777" s="24" t="str">
        <f t="shared" ca="1" si="249"/>
        <v/>
      </c>
      <c r="BB777" s="87" t="str">
        <f t="shared" si="250"/>
        <v/>
      </c>
    </row>
    <row r="778" spans="1:54" ht="15" x14ac:dyDescent="0.2">
      <c r="A778" s="7">
        <v>777</v>
      </c>
      <c r="B778" s="162" t="s">
        <v>1232</v>
      </c>
      <c r="C778" s="162" t="s">
        <v>1233</v>
      </c>
      <c r="D778" s="162" t="s">
        <v>1219</v>
      </c>
      <c r="E778" s="162" t="s">
        <v>24</v>
      </c>
      <c r="F778" s="163">
        <v>45457</v>
      </c>
      <c r="G778" s="162" t="s">
        <v>5347</v>
      </c>
      <c r="H778" s="162" t="s">
        <v>1220</v>
      </c>
      <c r="I778" s="162" t="s">
        <v>69</v>
      </c>
      <c r="J778" s="163">
        <v>45504</v>
      </c>
      <c r="K778" s="163">
        <v>45607</v>
      </c>
      <c r="L778" s="162" t="s">
        <v>5347</v>
      </c>
      <c r="M778" s="163">
        <v>45593</v>
      </c>
      <c r="N778" s="164">
        <v>30</v>
      </c>
      <c r="O778" s="164">
        <v>8</v>
      </c>
      <c r="P778" s="162" t="s">
        <v>16</v>
      </c>
      <c r="Q778" s="165">
        <v>1000</v>
      </c>
      <c r="R778" s="165">
        <v>1000</v>
      </c>
      <c r="S778" s="165">
        <v>1000</v>
      </c>
      <c r="T778" s="165">
        <v>0</v>
      </c>
      <c r="U778" s="166">
        <v>1000</v>
      </c>
      <c r="V778" s="166">
        <v>0</v>
      </c>
      <c r="W778" s="162" t="s">
        <v>19</v>
      </c>
      <c r="X778" s="162" t="s">
        <v>5348</v>
      </c>
      <c r="Y778" s="162" t="s">
        <v>5347</v>
      </c>
      <c r="Z778" s="162" t="s">
        <v>1221</v>
      </c>
      <c r="AA778" s="162" t="s">
        <v>1222</v>
      </c>
      <c r="AB778" s="162" t="s">
        <v>3071</v>
      </c>
      <c r="AC778" s="162" t="s">
        <v>5347</v>
      </c>
      <c r="AD778" s="164">
        <v>1</v>
      </c>
      <c r="AE778" s="185">
        <v>1</v>
      </c>
      <c r="AG778" t="s">
        <v>814</v>
      </c>
      <c r="AH778" s="47">
        <f t="shared" si="235"/>
        <v>89</v>
      </c>
      <c r="AI778" s="46" t="str">
        <f t="shared" si="236"/>
        <v>-</v>
      </c>
      <c r="AJ778" s="12"/>
      <c r="AK778" s="53" t="str">
        <f t="shared" si="237"/>
        <v>YES</v>
      </c>
      <c r="AL778" s="54">
        <f t="shared" si="238"/>
        <v>1000</v>
      </c>
      <c r="AM778" s="35"/>
      <c r="AN778" s="35" t="str">
        <f t="shared" si="239"/>
        <v/>
      </c>
      <c r="AO778" s="35">
        <f t="shared" si="240"/>
        <v>0</v>
      </c>
      <c r="AP778" s="35" t="str">
        <f t="shared" si="241"/>
        <v>X</v>
      </c>
      <c r="AQ778" s="55">
        <f t="shared" si="233"/>
        <v>1</v>
      </c>
      <c r="AR778" s="25" t="str">
        <f t="shared" si="242"/>
        <v/>
      </c>
      <c r="AS778" s="25" t="str">
        <f t="shared" si="243"/>
        <v/>
      </c>
      <c r="AT778" s="25" t="str">
        <f t="shared" si="244"/>
        <v/>
      </c>
      <c r="AU778" s="25" t="str">
        <f t="shared" si="245"/>
        <v/>
      </c>
      <c r="AV778" s="25">
        <f t="shared" si="246"/>
        <v>6</v>
      </c>
      <c r="AW778" s="65">
        <f t="shared" si="234"/>
        <v>0</v>
      </c>
      <c r="AX778" s="56"/>
      <c r="AY778" s="24">
        <f t="shared" ca="1" si="247"/>
        <v>-542</v>
      </c>
      <c r="AZ778" s="66">
        <f t="shared" ca="1" si="248"/>
        <v>0</v>
      </c>
      <c r="BA778" s="24" t="str">
        <f t="shared" ca="1" si="249"/>
        <v/>
      </c>
      <c r="BB778" s="87" t="str">
        <f t="shared" si="250"/>
        <v/>
      </c>
    </row>
    <row r="779" spans="1:54" ht="15" x14ac:dyDescent="0.2">
      <c r="A779" s="7">
        <v>778</v>
      </c>
      <c r="B779" s="162" t="s">
        <v>1234</v>
      </c>
      <c r="C779" s="162" t="s">
        <v>1235</v>
      </c>
      <c r="D779" s="162" t="s">
        <v>1219</v>
      </c>
      <c r="E779" s="162" t="s">
        <v>27</v>
      </c>
      <c r="F779" s="163">
        <v>45457</v>
      </c>
      <c r="G779" s="162" t="s">
        <v>5347</v>
      </c>
      <c r="H779" s="162" t="s">
        <v>1220</v>
      </c>
      <c r="I779" s="162" t="s">
        <v>79</v>
      </c>
      <c r="J779" s="163">
        <v>45504</v>
      </c>
      <c r="K779" s="163">
        <v>45607</v>
      </c>
      <c r="L779" s="162" t="s">
        <v>5347</v>
      </c>
      <c r="M779" s="163">
        <v>45629</v>
      </c>
      <c r="N779" s="164">
        <v>85</v>
      </c>
      <c r="O779" s="164">
        <v>8</v>
      </c>
      <c r="P779" s="162" t="s">
        <v>16</v>
      </c>
      <c r="Q779" s="165">
        <v>40</v>
      </c>
      <c r="R779" s="165">
        <v>50</v>
      </c>
      <c r="S779" s="165">
        <v>50</v>
      </c>
      <c r="T779" s="165">
        <v>0</v>
      </c>
      <c r="U779" s="166">
        <v>50</v>
      </c>
      <c r="V779" s="166">
        <v>0</v>
      </c>
      <c r="W779" s="162" t="s">
        <v>19</v>
      </c>
      <c r="X779" s="162" t="s">
        <v>5348</v>
      </c>
      <c r="Y779" s="162" t="s">
        <v>5347</v>
      </c>
      <c r="Z779" s="162" t="s">
        <v>1221</v>
      </c>
      <c r="AA779" s="162" t="s">
        <v>1221</v>
      </c>
      <c r="AB779" s="162" t="s">
        <v>1236</v>
      </c>
      <c r="AC779" s="162" t="s">
        <v>5347</v>
      </c>
      <c r="AD779" s="164">
        <v>2</v>
      </c>
      <c r="AE779" s="185">
        <v>1</v>
      </c>
      <c r="AG779" t="s">
        <v>814</v>
      </c>
      <c r="AH779" s="47">
        <f t="shared" si="235"/>
        <v>125</v>
      </c>
      <c r="AI779" s="46" t="str">
        <f t="shared" si="236"/>
        <v>-</v>
      </c>
      <c r="AJ779" s="12"/>
      <c r="AK779" s="53" t="str">
        <f t="shared" si="237"/>
        <v>YES</v>
      </c>
      <c r="AL779" s="54">
        <f t="shared" si="238"/>
        <v>50</v>
      </c>
      <c r="AM779" s="35"/>
      <c r="AN779" s="35" t="str">
        <f t="shared" si="239"/>
        <v/>
      </c>
      <c r="AO779" s="35">
        <f t="shared" si="240"/>
        <v>0</v>
      </c>
      <c r="AP779" s="35" t="str">
        <f t="shared" si="241"/>
        <v>X</v>
      </c>
      <c r="AQ779" s="55">
        <f t="shared" si="233"/>
        <v>1</v>
      </c>
      <c r="AR779" s="25" t="str">
        <f t="shared" si="242"/>
        <v/>
      </c>
      <c r="AS779" s="25" t="str">
        <f t="shared" si="243"/>
        <v/>
      </c>
      <c r="AT779" s="25" t="str">
        <f t="shared" si="244"/>
        <v/>
      </c>
      <c r="AU779" s="25" t="str">
        <f t="shared" si="245"/>
        <v/>
      </c>
      <c r="AV779" s="25">
        <f t="shared" si="246"/>
        <v>6</v>
      </c>
      <c r="AW779" s="65">
        <f t="shared" si="234"/>
        <v>0</v>
      </c>
      <c r="AX779" s="56"/>
      <c r="AY779" s="24">
        <f t="shared" ca="1" si="247"/>
        <v>-506</v>
      </c>
      <c r="AZ779" s="66">
        <f t="shared" ca="1" si="248"/>
        <v>0</v>
      </c>
      <c r="BA779" s="24" t="str">
        <f t="shared" ca="1" si="249"/>
        <v/>
      </c>
      <c r="BB779" s="87" t="str">
        <f t="shared" si="250"/>
        <v/>
      </c>
    </row>
    <row r="780" spans="1:54" ht="15" x14ac:dyDescent="0.2">
      <c r="A780" s="7">
        <v>779</v>
      </c>
      <c r="B780" s="162" t="s">
        <v>125</v>
      </c>
      <c r="C780" s="162" t="s">
        <v>126</v>
      </c>
      <c r="D780" s="162" t="s">
        <v>1219</v>
      </c>
      <c r="E780" s="162" t="s">
        <v>28</v>
      </c>
      <c r="F780" s="163">
        <v>45457</v>
      </c>
      <c r="G780" s="162" t="s">
        <v>5347</v>
      </c>
      <c r="H780" s="162" t="s">
        <v>755</v>
      </c>
      <c r="I780" s="162" t="s">
        <v>56</v>
      </c>
      <c r="J780" s="163">
        <v>45476</v>
      </c>
      <c r="K780" s="163">
        <v>45477</v>
      </c>
      <c r="L780" s="162" t="s">
        <v>5347</v>
      </c>
      <c r="M780" s="163">
        <v>45494</v>
      </c>
      <c r="N780" s="164">
        <v>40</v>
      </c>
      <c r="O780" s="164">
        <v>8</v>
      </c>
      <c r="P780" s="162" t="s">
        <v>16</v>
      </c>
      <c r="Q780" s="165">
        <v>1000</v>
      </c>
      <c r="R780" s="165">
        <v>1000</v>
      </c>
      <c r="S780" s="165">
        <v>1000</v>
      </c>
      <c r="T780" s="165">
        <v>0</v>
      </c>
      <c r="U780" s="166">
        <v>0</v>
      </c>
      <c r="V780" s="166">
        <v>0</v>
      </c>
      <c r="W780" s="162" t="s">
        <v>19</v>
      </c>
      <c r="X780" s="162" t="s">
        <v>5348</v>
      </c>
      <c r="Y780" s="162" t="s">
        <v>5347</v>
      </c>
      <c r="Z780" s="162" t="s">
        <v>39</v>
      </c>
      <c r="AA780" s="162" t="s">
        <v>114</v>
      </c>
      <c r="AB780" s="162" t="s">
        <v>127</v>
      </c>
      <c r="AC780" s="162" t="s">
        <v>5347</v>
      </c>
      <c r="AD780" s="164">
        <v>0</v>
      </c>
      <c r="AE780" s="185">
        <v>0</v>
      </c>
      <c r="AG780" t="s">
        <v>814</v>
      </c>
      <c r="AH780" s="47">
        <f t="shared" si="235"/>
        <v>18</v>
      </c>
      <c r="AI780" s="46" t="str">
        <f t="shared" si="236"/>
        <v>-</v>
      </c>
      <c r="AJ780" s="12"/>
      <c r="AK780" s="53" t="str">
        <f t="shared" si="237"/>
        <v>YES</v>
      </c>
      <c r="AL780" s="54">
        <f t="shared" si="238"/>
        <v>1000</v>
      </c>
      <c r="AM780" s="35"/>
      <c r="AN780" s="35" t="str">
        <f t="shared" si="239"/>
        <v/>
      </c>
      <c r="AO780" s="35">
        <f t="shared" si="240"/>
        <v>0</v>
      </c>
      <c r="AP780" s="35" t="str">
        <f t="shared" si="241"/>
        <v>X</v>
      </c>
      <c r="AQ780" s="55">
        <f t="shared" si="233"/>
        <v>1</v>
      </c>
      <c r="AR780" s="25" t="str">
        <f t="shared" si="242"/>
        <v/>
      </c>
      <c r="AS780" s="25" t="str">
        <f t="shared" si="243"/>
        <v/>
      </c>
      <c r="AT780" s="25" t="str">
        <f t="shared" si="244"/>
        <v/>
      </c>
      <c r="AU780" s="25" t="str">
        <f t="shared" si="245"/>
        <v/>
      </c>
      <c r="AV780" s="25">
        <f t="shared" si="246"/>
        <v>6</v>
      </c>
      <c r="AW780" s="65">
        <f t="shared" si="234"/>
        <v>0</v>
      </c>
      <c r="AX780" s="56"/>
      <c r="AY780" s="24">
        <f t="shared" ca="1" si="247"/>
        <v>-641</v>
      </c>
      <c r="AZ780" s="66">
        <f t="shared" ca="1" si="248"/>
        <v>0</v>
      </c>
      <c r="BA780" s="24" t="str">
        <f t="shared" ca="1" si="249"/>
        <v/>
      </c>
      <c r="BB780" s="87" t="str">
        <f t="shared" si="250"/>
        <v/>
      </c>
    </row>
    <row r="781" spans="1:54" ht="15" x14ac:dyDescent="0.2">
      <c r="A781" s="7">
        <v>780</v>
      </c>
      <c r="B781" s="162" t="s">
        <v>1237</v>
      </c>
      <c r="C781" s="162" t="s">
        <v>1238</v>
      </c>
      <c r="D781" s="162" t="s">
        <v>1219</v>
      </c>
      <c r="E781" s="162" t="s">
        <v>73</v>
      </c>
      <c r="F781" s="163">
        <v>45457</v>
      </c>
      <c r="G781" s="162" t="s">
        <v>5347</v>
      </c>
      <c r="H781" s="162" t="s">
        <v>1220</v>
      </c>
      <c r="I781" s="162" t="s">
        <v>38</v>
      </c>
      <c r="J781" s="163">
        <v>45504</v>
      </c>
      <c r="K781" s="163">
        <v>45607</v>
      </c>
      <c r="L781" s="162" t="s">
        <v>5347</v>
      </c>
      <c r="M781" s="163">
        <v>45593</v>
      </c>
      <c r="N781" s="164">
        <v>40</v>
      </c>
      <c r="O781" s="164">
        <v>8</v>
      </c>
      <c r="P781" s="162" t="s">
        <v>16</v>
      </c>
      <c r="Q781" s="165">
        <v>90</v>
      </c>
      <c r="R781" s="165">
        <v>100</v>
      </c>
      <c r="S781" s="165">
        <v>100</v>
      </c>
      <c r="T781" s="165">
        <v>0</v>
      </c>
      <c r="U781" s="166">
        <v>100</v>
      </c>
      <c r="V781" s="166">
        <v>0</v>
      </c>
      <c r="W781" s="162" t="s">
        <v>19</v>
      </c>
      <c r="X781" s="162" t="s">
        <v>5348</v>
      </c>
      <c r="Y781" s="162" t="s">
        <v>5347</v>
      </c>
      <c r="Z781" s="162" t="s">
        <v>1221</v>
      </c>
      <c r="AA781" s="162" t="s">
        <v>1221</v>
      </c>
      <c r="AB781" s="162" t="s">
        <v>1239</v>
      </c>
      <c r="AC781" s="162" t="s">
        <v>5347</v>
      </c>
      <c r="AD781" s="164">
        <v>1</v>
      </c>
      <c r="AE781" s="185">
        <v>1</v>
      </c>
      <c r="AG781" t="s">
        <v>814</v>
      </c>
      <c r="AH781" s="47">
        <f t="shared" si="235"/>
        <v>89</v>
      </c>
      <c r="AI781" s="46" t="str">
        <f t="shared" si="236"/>
        <v>-</v>
      </c>
      <c r="AJ781" s="12"/>
      <c r="AK781" s="53" t="str">
        <f t="shared" si="237"/>
        <v>YES</v>
      </c>
      <c r="AL781" s="54">
        <f t="shared" si="238"/>
        <v>100</v>
      </c>
      <c r="AM781" s="35"/>
      <c r="AN781" s="35" t="str">
        <f t="shared" si="239"/>
        <v/>
      </c>
      <c r="AO781" s="35">
        <f t="shared" si="240"/>
        <v>0</v>
      </c>
      <c r="AP781" s="35" t="str">
        <f t="shared" si="241"/>
        <v>X</v>
      </c>
      <c r="AQ781" s="55">
        <f t="shared" si="233"/>
        <v>1</v>
      </c>
      <c r="AR781" s="25" t="str">
        <f t="shared" si="242"/>
        <v/>
      </c>
      <c r="AS781" s="25" t="str">
        <f t="shared" si="243"/>
        <v/>
      </c>
      <c r="AT781" s="25" t="str">
        <f t="shared" si="244"/>
        <v/>
      </c>
      <c r="AU781" s="25" t="str">
        <f t="shared" si="245"/>
        <v/>
      </c>
      <c r="AV781" s="25">
        <f t="shared" si="246"/>
        <v>6</v>
      </c>
      <c r="AW781" s="65">
        <f t="shared" si="234"/>
        <v>0</v>
      </c>
      <c r="AX781" s="56"/>
      <c r="AY781" s="24">
        <f t="shared" ca="1" si="247"/>
        <v>-542</v>
      </c>
      <c r="AZ781" s="66">
        <f t="shared" ca="1" si="248"/>
        <v>0</v>
      </c>
      <c r="BA781" s="24" t="str">
        <f t="shared" ca="1" si="249"/>
        <v/>
      </c>
      <c r="BB781" s="87" t="str">
        <f t="shared" si="250"/>
        <v/>
      </c>
    </row>
    <row r="782" spans="1:54" ht="15" x14ac:dyDescent="0.2">
      <c r="A782" s="7">
        <v>781</v>
      </c>
      <c r="B782" s="162" t="s">
        <v>1240</v>
      </c>
      <c r="C782" s="162" t="s">
        <v>1241</v>
      </c>
      <c r="D782" s="162" t="s">
        <v>1219</v>
      </c>
      <c r="E782" s="162" t="s">
        <v>56</v>
      </c>
      <c r="F782" s="163">
        <v>45457</v>
      </c>
      <c r="G782" s="162" t="s">
        <v>5347</v>
      </c>
      <c r="H782" s="162" t="s">
        <v>1220</v>
      </c>
      <c r="I782" s="162" t="s">
        <v>57</v>
      </c>
      <c r="J782" s="163">
        <v>45504</v>
      </c>
      <c r="K782" s="163">
        <v>45607</v>
      </c>
      <c r="L782" s="162" t="s">
        <v>5347</v>
      </c>
      <c r="M782" s="163">
        <v>45593</v>
      </c>
      <c r="N782" s="164">
        <v>90</v>
      </c>
      <c r="O782" s="164">
        <v>8</v>
      </c>
      <c r="P782" s="162" t="s">
        <v>16</v>
      </c>
      <c r="Q782" s="165">
        <v>60</v>
      </c>
      <c r="R782" s="165">
        <v>100</v>
      </c>
      <c r="S782" s="165">
        <v>100</v>
      </c>
      <c r="T782" s="165">
        <v>0</v>
      </c>
      <c r="U782" s="166">
        <v>100</v>
      </c>
      <c r="V782" s="166">
        <v>0</v>
      </c>
      <c r="W782" s="162" t="s">
        <v>19</v>
      </c>
      <c r="X782" s="162" t="s">
        <v>5348</v>
      </c>
      <c r="Y782" s="162" t="s">
        <v>5347</v>
      </c>
      <c r="Z782" s="162" t="s">
        <v>1221</v>
      </c>
      <c r="AA782" s="162" t="s">
        <v>1221</v>
      </c>
      <c r="AB782" s="162" t="s">
        <v>1242</v>
      </c>
      <c r="AC782" s="162" t="s">
        <v>5347</v>
      </c>
      <c r="AD782" s="164">
        <v>1</v>
      </c>
      <c r="AE782" s="185">
        <v>1</v>
      </c>
      <c r="AG782" t="s">
        <v>814</v>
      </c>
      <c r="AH782" s="47">
        <f t="shared" si="235"/>
        <v>89</v>
      </c>
      <c r="AI782" s="46" t="str">
        <f t="shared" si="236"/>
        <v>-</v>
      </c>
      <c r="AJ782" s="12"/>
      <c r="AK782" s="53" t="str">
        <f t="shared" si="237"/>
        <v>YES</v>
      </c>
      <c r="AL782" s="54">
        <f t="shared" si="238"/>
        <v>100</v>
      </c>
      <c r="AM782" s="35"/>
      <c r="AN782" s="35" t="str">
        <f t="shared" si="239"/>
        <v/>
      </c>
      <c r="AO782" s="35">
        <f t="shared" si="240"/>
        <v>0</v>
      </c>
      <c r="AP782" s="35" t="str">
        <f t="shared" si="241"/>
        <v>X</v>
      </c>
      <c r="AQ782" s="55">
        <f t="shared" si="233"/>
        <v>1</v>
      </c>
      <c r="AR782" s="25" t="str">
        <f t="shared" si="242"/>
        <v/>
      </c>
      <c r="AS782" s="25" t="str">
        <f t="shared" si="243"/>
        <v/>
      </c>
      <c r="AT782" s="25" t="str">
        <f t="shared" si="244"/>
        <v/>
      </c>
      <c r="AU782" s="25" t="str">
        <f t="shared" si="245"/>
        <v/>
      </c>
      <c r="AV782" s="25">
        <f t="shared" si="246"/>
        <v>6</v>
      </c>
      <c r="AW782" s="65">
        <f t="shared" si="234"/>
        <v>0</v>
      </c>
      <c r="AX782" s="56"/>
      <c r="AY782" s="24">
        <f t="shared" ca="1" si="247"/>
        <v>-542</v>
      </c>
      <c r="AZ782" s="66">
        <f t="shared" ca="1" si="248"/>
        <v>0</v>
      </c>
      <c r="BA782" s="24" t="str">
        <f t="shared" ca="1" si="249"/>
        <v/>
      </c>
      <c r="BB782" s="87" t="str">
        <f t="shared" si="250"/>
        <v/>
      </c>
    </row>
    <row r="783" spans="1:54" ht="15" x14ac:dyDescent="0.2">
      <c r="A783" s="7">
        <v>782</v>
      </c>
      <c r="B783" s="162" t="s">
        <v>1243</v>
      </c>
      <c r="C783" s="162" t="s">
        <v>1244</v>
      </c>
      <c r="D783" s="162" t="s">
        <v>1219</v>
      </c>
      <c r="E783" s="162" t="s">
        <v>72</v>
      </c>
      <c r="F783" s="163">
        <v>45457</v>
      </c>
      <c r="G783" s="162" t="s">
        <v>5347</v>
      </c>
      <c r="H783" s="162" t="s">
        <v>1185</v>
      </c>
      <c r="I783" s="162" t="s">
        <v>159</v>
      </c>
      <c r="J783" s="163">
        <v>45492</v>
      </c>
      <c r="K783" s="163">
        <v>45497</v>
      </c>
      <c r="L783" s="162" t="s">
        <v>5347</v>
      </c>
      <c r="M783" s="163">
        <v>45499</v>
      </c>
      <c r="N783" s="164">
        <v>30</v>
      </c>
      <c r="O783" s="164">
        <v>8</v>
      </c>
      <c r="P783" s="162" t="s">
        <v>16</v>
      </c>
      <c r="Q783" s="165">
        <v>500</v>
      </c>
      <c r="R783" s="165">
        <v>500</v>
      </c>
      <c r="S783" s="165">
        <v>0</v>
      </c>
      <c r="T783" s="165">
        <v>500</v>
      </c>
      <c r="U783" s="166">
        <v>0</v>
      </c>
      <c r="V783" s="166">
        <v>0</v>
      </c>
      <c r="W783" s="162" t="s">
        <v>5347</v>
      </c>
      <c r="X783" s="162" t="s">
        <v>5429</v>
      </c>
      <c r="Y783" s="162" t="s">
        <v>5347</v>
      </c>
      <c r="Z783" s="162" t="s">
        <v>5289</v>
      </c>
      <c r="AA783" s="162" t="s">
        <v>34</v>
      </c>
      <c r="AB783" s="162" t="s">
        <v>1245</v>
      </c>
      <c r="AC783" s="162" t="s">
        <v>5347</v>
      </c>
      <c r="AD783" s="164">
        <v>0</v>
      </c>
      <c r="AE783" s="185">
        <v>0</v>
      </c>
      <c r="AG783" t="s">
        <v>814</v>
      </c>
      <c r="AH783" s="47">
        <f t="shared" si="235"/>
        <v>7</v>
      </c>
      <c r="AI783" s="46" t="str">
        <f t="shared" si="236"/>
        <v>-</v>
      </c>
      <c r="AJ783" s="12"/>
      <c r="AK783" s="53" t="str">
        <f t="shared" si="237"/>
        <v/>
      </c>
      <c r="AL783" s="54" t="str">
        <f t="shared" si="238"/>
        <v/>
      </c>
      <c r="AM783" s="35"/>
      <c r="AN783" s="35" t="str">
        <f t="shared" si="239"/>
        <v/>
      </c>
      <c r="AO783" s="35">
        <f t="shared" si="240"/>
        <v>1</v>
      </c>
      <c r="AP783" s="35" t="str">
        <f t="shared" si="241"/>
        <v/>
      </c>
      <c r="AQ783" s="55">
        <f t="shared" si="233"/>
        <v>0</v>
      </c>
      <c r="AR783" s="25" t="str">
        <f t="shared" si="242"/>
        <v>4200571556</v>
      </c>
      <c r="AS783" s="25" t="str">
        <f t="shared" si="243"/>
        <v/>
      </c>
      <c r="AT783" s="25" t="str">
        <f t="shared" si="244"/>
        <v/>
      </c>
      <c r="AU783" s="25" t="str">
        <f t="shared" si="245"/>
        <v/>
      </c>
      <c r="AV783" s="25">
        <f t="shared" si="246"/>
        <v>6</v>
      </c>
      <c r="AW783" s="65">
        <f t="shared" si="234"/>
        <v>1</v>
      </c>
      <c r="AX783" s="56"/>
      <c r="AY783" s="24">
        <f t="shared" ca="1" si="247"/>
        <v>-636</v>
      </c>
      <c r="AZ783" s="66">
        <f t="shared" ca="1" si="248"/>
        <v>0</v>
      </c>
      <c r="BA783" s="24" t="str">
        <f t="shared" ca="1" si="249"/>
        <v/>
      </c>
      <c r="BB783" s="87" t="str">
        <f t="shared" si="250"/>
        <v/>
      </c>
    </row>
    <row r="784" spans="1:54" ht="15" x14ac:dyDescent="0.2">
      <c r="A784" s="7">
        <v>783</v>
      </c>
      <c r="B784" s="162" t="s">
        <v>1246</v>
      </c>
      <c r="C784" s="162" t="s">
        <v>1247</v>
      </c>
      <c r="D784" s="162" t="s">
        <v>1219</v>
      </c>
      <c r="E784" s="162" t="s">
        <v>69</v>
      </c>
      <c r="F784" s="163">
        <v>45457</v>
      </c>
      <c r="G784" s="162" t="s">
        <v>5347</v>
      </c>
      <c r="H784" s="162" t="s">
        <v>1194</v>
      </c>
      <c r="I784" s="162" t="s">
        <v>17</v>
      </c>
      <c r="J784" s="163">
        <v>45534</v>
      </c>
      <c r="K784" s="163">
        <v>45536</v>
      </c>
      <c r="L784" s="162" t="s">
        <v>5347</v>
      </c>
      <c r="M784" s="163">
        <v>45548</v>
      </c>
      <c r="N784" s="164">
        <v>85</v>
      </c>
      <c r="O784" s="164">
        <v>8</v>
      </c>
      <c r="P784" s="162" t="s">
        <v>16</v>
      </c>
      <c r="Q784" s="165">
        <v>200</v>
      </c>
      <c r="R784" s="165">
        <v>200</v>
      </c>
      <c r="S784" s="165">
        <v>200</v>
      </c>
      <c r="T784" s="165">
        <v>0</v>
      </c>
      <c r="U784" s="166">
        <v>200</v>
      </c>
      <c r="V784" s="166">
        <v>0</v>
      </c>
      <c r="W784" s="162" t="s">
        <v>19</v>
      </c>
      <c r="X784" s="162" t="s">
        <v>5348</v>
      </c>
      <c r="Y784" s="162" t="s">
        <v>5347</v>
      </c>
      <c r="Z784" s="162" t="s">
        <v>3993</v>
      </c>
      <c r="AA784" s="162" t="s">
        <v>110</v>
      </c>
      <c r="AB784" s="162" t="s">
        <v>1248</v>
      </c>
      <c r="AC784" s="162" t="s">
        <v>5347</v>
      </c>
      <c r="AD784" s="164">
        <v>0</v>
      </c>
      <c r="AE784" s="185">
        <v>0</v>
      </c>
      <c r="AG784" t="s">
        <v>814</v>
      </c>
      <c r="AH784" s="47">
        <f t="shared" si="235"/>
        <v>14</v>
      </c>
      <c r="AI784" s="46" t="str">
        <f t="shared" si="236"/>
        <v>-</v>
      </c>
      <c r="AJ784" s="12"/>
      <c r="AK784" s="53" t="str">
        <f t="shared" si="237"/>
        <v>YES</v>
      </c>
      <c r="AL784" s="54">
        <f t="shared" si="238"/>
        <v>200</v>
      </c>
      <c r="AM784" s="35"/>
      <c r="AN784" s="35" t="str">
        <f t="shared" si="239"/>
        <v/>
      </c>
      <c r="AO784" s="35">
        <f t="shared" si="240"/>
        <v>0</v>
      </c>
      <c r="AP784" s="35" t="str">
        <f t="shared" si="241"/>
        <v>X</v>
      </c>
      <c r="AQ784" s="55">
        <f t="shared" si="233"/>
        <v>1</v>
      </c>
      <c r="AR784" s="25" t="str">
        <f t="shared" si="242"/>
        <v/>
      </c>
      <c r="AS784" s="25" t="str">
        <f t="shared" si="243"/>
        <v/>
      </c>
      <c r="AT784" s="25" t="str">
        <f t="shared" si="244"/>
        <v/>
      </c>
      <c r="AU784" s="25" t="str">
        <f t="shared" si="245"/>
        <v/>
      </c>
      <c r="AV784" s="25">
        <f t="shared" si="246"/>
        <v>6</v>
      </c>
      <c r="AW784" s="65">
        <f t="shared" si="234"/>
        <v>0</v>
      </c>
      <c r="AX784" s="56"/>
      <c r="AY784" s="24">
        <f t="shared" ca="1" si="247"/>
        <v>-587</v>
      </c>
      <c r="AZ784" s="66">
        <f t="shared" ca="1" si="248"/>
        <v>0</v>
      </c>
      <c r="BA784" s="24" t="str">
        <f t="shared" ca="1" si="249"/>
        <v/>
      </c>
      <c r="BB784" s="87" t="str">
        <f t="shared" si="250"/>
        <v/>
      </c>
    </row>
    <row r="785" spans="1:54" ht="15" x14ac:dyDescent="0.2">
      <c r="A785" s="7">
        <v>784</v>
      </c>
      <c r="B785" s="162" t="s">
        <v>1249</v>
      </c>
      <c r="C785" s="162" t="s">
        <v>1250</v>
      </c>
      <c r="D785" s="162" t="s">
        <v>1251</v>
      </c>
      <c r="E785" s="162" t="s">
        <v>15</v>
      </c>
      <c r="F785" s="163">
        <v>45457</v>
      </c>
      <c r="G785" s="162" t="s">
        <v>5347</v>
      </c>
      <c r="H785" s="162" t="s">
        <v>2760</v>
      </c>
      <c r="I785" s="162" t="s">
        <v>15</v>
      </c>
      <c r="J785" s="163">
        <v>45565</v>
      </c>
      <c r="K785" s="163">
        <v>45628</v>
      </c>
      <c r="L785" s="162" t="s">
        <v>5347</v>
      </c>
      <c r="M785" s="163">
        <v>45737</v>
      </c>
      <c r="N785" s="164">
        <v>30</v>
      </c>
      <c r="O785" s="164">
        <v>8</v>
      </c>
      <c r="P785" s="162" t="s">
        <v>16</v>
      </c>
      <c r="Q785" s="165">
        <v>5</v>
      </c>
      <c r="R785" s="165">
        <v>5</v>
      </c>
      <c r="S785" s="165">
        <v>5</v>
      </c>
      <c r="T785" s="165">
        <v>0</v>
      </c>
      <c r="U785" s="166">
        <v>5</v>
      </c>
      <c r="V785" s="166">
        <v>0</v>
      </c>
      <c r="W785" s="162" t="s">
        <v>19</v>
      </c>
      <c r="X785" s="162" t="s">
        <v>5348</v>
      </c>
      <c r="Y785" s="162" t="s">
        <v>5347</v>
      </c>
      <c r="Z785" s="162" t="s">
        <v>2085</v>
      </c>
      <c r="AA785" s="162" t="s">
        <v>148</v>
      </c>
      <c r="AB785" s="162" t="s">
        <v>1249</v>
      </c>
      <c r="AC785" s="162" t="s">
        <v>5347</v>
      </c>
      <c r="AD785" s="164">
        <v>2</v>
      </c>
      <c r="AE785" s="185">
        <v>0</v>
      </c>
      <c r="AG785" t="s">
        <v>814</v>
      </c>
      <c r="AH785" s="47">
        <f t="shared" si="235"/>
        <v>172</v>
      </c>
      <c r="AI785" s="46" t="str">
        <f t="shared" si="236"/>
        <v>-</v>
      </c>
      <c r="AJ785" s="12"/>
      <c r="AK785" s="53" t="str">
        <f t="shared" si="237"/>
        <v>YES</v>
      </c>
      <c r="AL785" s="54">
        <f t="shared" si="238"/>
        <v>5</v>
      </c>
      <c r="AM785" s="35"/>
      <c r="AN785" s="35" t="str">
        <f t="shared" si="239"/>
        <v/>
      </c>
      <c r="AO785" s="35">
        <f t="shared" si="240"/>
        <v>0</v>
      </c>
      <c r="AP785" s="35" t="str">
        <f t="shared" si="241"/>
        <v>X</v>
      </c>
      <c r="AQ785" s="55">
        <f t="shared" si="233"/>
        <v>1</v>
      </c>
      <c r="AR785" s="25" t="str">
        <f t="shared" si="242"/>
        <v/>
      </c>
      <c r="AS785" s="25" t="str">
        <f t="shared" si="243"/>
        <v/>
      </c>
      <c r="AT785" s="25" t="str">
        <f t="shared" si="244"/>
        <v/>
      </c>
      <c r="AU785" s="25" t="str">
        <f t="shared" si="245"/>
        <v/>
      </c>
      <c r="AV785" s="25">
        <f t="shared" si="246"/>
        <v>6</v>
      </c>
      <c r="AW785" s="65">
        <f t="shared" si="234"/>
        <v>0</v>
      </c>
      <c r="AX785" s="56"/>
      <c r="AY785" s="24">
        <f t="shared" ca="1" si="247"/>
        <v>-398</v>
      </c>
      <c r="AZ785" s="66">
        <f t="shared" ca="1" si="248"/>
        <v>0</v>
      </c>
      <c r="BA785" s="24" t="str">
        <f t="shared" ca="1" si="249"/>
        <v/>
      </c>
      <c r="BB785" s="87" t="str">
        <f t="shared" si="250"/>
        <v/>
      </c>
    </row>
    <row r="786" spans="1:54" ht="15" x14ac:dyDescent="0.2">
      <c r="A786" s="7">
        <v>785</v>
      </c>
      <c r="B786" s="162" t="s">
        <v>1252</v>
      </c>
      <c r="C786" s="162" t="s">
        <v>1253</v>
      </c>
      <c r="D786" s="162" t="s">
        <v>1251</v>
      </c>
      <c r="E786" s="162" t="s">
        <v>17</v>
      </c>
      <c r="F786" s="163">
        <v>45457</v>
      </c>
      <c r="G786" s="162" t="s">
        <v>5347</v>
      </c>
      <c r="H786" s="162" t="s">
        <v>769</v>
      </c>
      <c r="I786" s="162" t="s">
        <v>54</v>
      </c>
      <c r="J786" s="163">
        <v>45491</v>
      </c>
      <c r="K786" s="163">
        <v>45551</v>
      </c>
      <c r="L786" s="162" t="s">
        <v>5347</v>
      </c>
      <c r="M786" s="163">
        <v>45510</v>
      </c>
      <c r="N786" s="164">
        <v>80</v>
      </c>
      <c r="O786" s="164">
        <v>8</v>
      </c>
      <c r="P786" s="162" t="s">
        <v>16</v>
      </c>
      <c r="Q786" s="165">
        <v>200</v>
      </c>
      <c r="R786" s="165">
        <v>200</v>
      </c>
      <c r="S786" s="165">
        <v>200</v>
      </c>
      <c r="T786" s="165">
        <v>0</v>
      </c>
      <c r="U786" s="166">
        <v>200</v>
      </c>
      <c r="V786" s="166">
        <v>0</v>
      </c>
      <c r="W786" s="162" t="s">
        <v>19</v>
      </c>
      <c r="X786" s="162" t="s">
        <v>5348</v>
      </c>
      <c r="Y786" s="162" t="s">
        <v>5347</v>
      </c>
      <c r="Z786" s="162" t="s">
        <v>5289</v>
      </c>
      <c r="AA786" s="162" t="s">
        <v>1254</v>
      </c>
      <c r="AB786" s="162" t="s">
        <v>1255</v>
      </c>
      <c r="AC786" s="162" t="s">
        <v>5347</v>
      </c>
      <c r="AD786" s="164">
        <v>0</v>
      </c>
      <c r="AE786" s="185">
        <v>0</v>
      </c>
      <c r="AG786" t="s">
        <v>814</v>
      </c>
      <c r="AH786" s="47">
        <f t="shared" si="235"/>
        <v>19</v>
      </c>
      <c r="AI786" s="46" t="str">
        <f t="shared" si="236"/>
        <v>-</v>
      </c>
      <c r="AJ786" s="12"/>
      <c r="AK786" s="53" t="str">
        <f t="shared" si="237"/>
        <v>YES</v>
      </c>
      <c r="AL786" s="54">
        <f t="shared" si="238"/>
        <v>200</v>
      </c>
      <c r="AM786" s="35"/>
      <c r="AN786" s="35" t="str">
        <f t="shared" si="239"/>
        <v/>
      </c>
      <c r="AO786" s="35">
        <f t="shared" si="240"/>
        <v>0</v>
      </c>
      <c r="AP786" s="35" t="str">
        <f t="shared" si="241"/>
        <v>X</v>
      </c>
      <c r="AQ786" s="55">
        <f t="shared" si="233"/>
        <v>1</v>
      </c>
      <c r="AR786" s="25" t="str">
        <f t="shared" si="242"/>
        <v/>
      </c>
      <c r="AS786" s="25" t="str">
        <f t="shared" si="243"/>
        <v/>
      </c>
      <c r="AT786" s="25" t="str">
        <f t="shared" si="244"/>
        <v/>
      </c>
      <c r="AU786" s="25" t="str">
        <f t="shared" si="245"/>
        <v/>
      </c>
      <c r="AV786" s="25">
        <f t="shared" si="246"/>
        <v>6</v>
      </c>
      <c r="AW786" s="65">
        <f t="shared" si="234"/>
        <v>0</v>
      </c>
      <c r="AX786" s="56"/>
      <c r="AY786" s="24">
        <f t="shared" ca="1" si="247"/>
        <v>-625</v>
      </c>
      <c r="AZ786" s="66">
        <f t="shared" ca="1" si="248"/>
        <v>0</v>
      </c>
      <c r="BA786" s="24" t="str">
        <f t="shared" ca="1" si="249"/>
        <v/>
      </c>
      <c r="BB786" s="87" t="str">
        <f t="shared" si="250"/>
        <v/>
      </c>
    </row>
    <row r="787" spans="1:54" ht="15" x14ac:dyDescent="0.2">
      <c r="A787" s="7">
        <v>786</v>
      </c>
      <c r="B787" s="162" t="s">
        <v>1256</v>
      </c>
      <c r="C787" s="162" t="s">
        <v>1257</v>
      </c>
      <c r="D787" s="162" t="s">
        <v>1251</v>
      </c>
      <c r="E787" s="162" t="s">
        <v>18</v>
      </c>
      <c r="F787" s="163">
        <v>45457</v>
      </c>
      <c r="G787" s="162" t="s">
        <v>5347</v>
      </c>
      <c r="H787" s="162" t="s">
        <v>1258</v>
      </c>
      <c r="I787" s="162" t="s">
        <v>178</v>
      </c>
      <c r="J787" s="163">
        <v>45553</v>
      </c>
      <c r="K787" s="163">
        <v>45712</v>
      </c>
      <c r="L787" s="162" t="s">
        <v>5347</v>
      </c>
      <c r="M787" s="163">
        <v>45567</v>
      </c>
      <c r="N787" s="164">
        <v>80</v>
      </c>
      <c r="O787" s="164">
        <v>8</v>
      </c>
      <c r="P787" s="162" t="s">
        <v>16</v>
      </c>
      <c r="Q787" s="165">
        <v>8</v>
      </c>
      <c r="R787" s="165">
        <v>10</v>
      </c>
      <c r="S787" s="165">
        <v>10</v>
      </c>
      <c r="T787" s="165">
        <v>0</v>
      </c>
      <c r="U787" s="166">
        <v>10</v>
      </c>
      <c r="V787" s="166">
        <v>0</v>
      </c>
      <c r="W787" s="162" t="s">
        <v>19</v>
      </c>
      <c r="X787" s="162" t="s">
        <v>5348</v>
      </c>
      <c r="Y787" s="162" t="s">
        <v>5347</v>
      </c>
      <c r="Z787" s="162" t="s">
        <v>39</v>
      </c>
      <c r="AA787" s="162" t="s">
        <v>681</v>
      </c>
      <c r="AB787" s="162" t="s">
        <v>1259</v>
      </c>
      <c r="AC787" s="162" t="s">
        <v>5347</v>
      </c>
      <c r="AD787" s="164">
        <v>1</v>
      </c>
      <c r="AE787" s="185">
        <v>1</v>
      </c>
      <c r="AG787" t="s">
        <v>814</v>
      </c>
      <c r="AH787" s="47">
        <f t="shared" si="235"/>
        <v>14</v>
      </c>
      <c r="AI787" s="46" t="str">
        <f t="shared" si="236"/>
        <v>-</v>
      </c>
      <c r="AJ787" s="12"/>
      <c r="AK787" s="53" t="str">
        <f t="shared" si="237"/>
        <v>YES</v>
      </c>
      <c r="AL787" s="54">
        <f t="shared" si="238"/>
        <v>10</v>
      </c>
      <c r="AM787" s="35"/>
      <c r="AN787" s="35" t="str">
        <f t="shared" si="239"/>
        <v/>
      </c>
      <c r="AO787" s="35">
        <f t="shared" si="240"/>
        <v>0</v>
      </c>
      <c r="AP787" s="35" t="str">
        <f t="shared" si="241"/>
        <v>X</v>
      </c>
      <c r="AQ787" s="55">
        <f t="shared" si="233"/>
        <v>1</v>
      </c>
      <c r="AR787" s="25" t="str">
        <f t="shared" si="242"/>
        <v/>
      </c>
      <c r="AS787" s="25" t="str">
        <f t="shared" si="243"/>
        <v/>
      </c>
      <c r="AT787" s="25" t="str">
        <f t="shared" si="244"/>
        <v/>
      </c>
      <c r="AU787" s="25" t="str">
        <f t="shared" si="245"/>
        <v/>
      </c>
      <c r="AV787" s="25">
        <f t="shared" si="246"/>
        <v>6</v>
      </c>
      <c r="AW787" s="65">
        <f t="shared" si="234"/>
        <v>0</v>
      </c>
      <c r="AX787" s="56"/>
      <c r="AY787" s="24">
        <f t="shared" ca="1" si="247"/>
        <v>-568</v>
      </c>
      <c r="AZ787" s="66">
        <f t="shared" ca="1" si="248"/>
        <v>0</v>
      </c>
      <c r="BA787" s="24" t="str">
        <f t="shared" ca="1" si="249"/>
        <v/>
      </c>
      <c r="BB787" s="87" t="str">
        <f t="shared" si="250"/>
        <v/>
      </c>
    </row>
    <row r="788" spans="1:54" ht="15" x14ac:dyDescent="0.2">
      <c r="A788" s="7">
        <v>787</v>
      </c>
      <c r="B788" s="162" t="s">
        <v>1260</v>
      </c>
      <c r="C788" s="162" t="s">
        <v>1261</v>
      </c>
      <c r="D788" s="162" t="s">
        <v>1251</v>
      </c>
      <c r="E788" s="162" t="s">
        <v>24</v>
      </c>
      <c r="F788" s="163">
        <v>45457</v>
      </c>
      <c r="G788" s="162" t="s">
        <v>5347</v>
      </c>
      <c r="H788" s="162" t="s">
        <v>1262</v>
      </c>
      <c r="I788" s="162" t="s">
        <v>38</v>
      </c>
      <c r="J788" s="163">
        <v>45483</v>
      </c>
      <c r="K788" s="163">
        <v>45484</v>
      </c>
      <c r="L788" s="162" t="s">
        <v>5347</v>
      </c>
      <c r="M788" s="163">
        <v>45497</v>
      </c>
      <c r="N788" s="164">
        <v>80</v>
      </c>
      <c r="O788" s="164">
        <v>8</v>
      </c>
      <c r="P788" s="162" t="s">
        <v>16</v>
      </c>
      <c r="Q788" s="165">
        <v>100</v>
      </c>
      <c r="R788" s="165">
        <v>100</v>
      </c>
      <c r="S788" s="165">
        <v>100</v>
      </c>
      <c r="T788" s="165">
        <v>0</v>
      </c>
      <c r="U788" s="166">
        <v>0</v>
      </c>
      <c r="V788" s="166">
        <v>0</v>
      </c>
      <c r="W788" s="162" t="s">
        <v>19</v>
      </c>
      <c r="X788" s="162" t="s">
        <v>5348</v>
      </c>
      <c r="Y788" s="162" t="s">
        <v>5347</v>
      </c>
      <c r="Z788" s="162" t="s">
        <v>39</v>
      </c>
      <c r="AA788" s="162" t="s">
        <v>172</v>
      </c>
      <c r="AB788" s="162" t="s">
        <v>1263</v>
      </c>
      <c r="AC788" s="162" t="s">
        <v>5347</v>
      </c>
      <c r="AD788" s="164">
        <v>0</v>
      </c>
      <c r="AE788" s="185">
        <v>0</v>
      </c>
      <c r="AG788" t="s">
        <v>814</v>
      </c>
      <c r="AH788" s="47">
        <f t="shared" si="235"/>
        <v>14</v>
      </c>
      <c r="AI788" s="46" t="str">
        <f t="shared" si="236"/>
        <v>-</v>
      </c>
      <c r="AJ788" s="12"/>
      <c r="AK788" s="53" t="str">
        <f t="shared" si="237"/>
        <v>YES</v>
      </c>
      <c r="AL788" s="54">
        <f t="shared" si="238"/>
        <v>100</v>
      </c>
      <c r="AM788" s="35"/>
      <c r="AN788" s="35" t="str">
        <f t="shared" si="239"/>
        <v/>
      </c>
      <c r="AO788" s="35">
        <f t="shared" si="240"/>
        <v>0</v>
      </c>
      <c r="AP788" s="35" t="str">
        <f t="shared" si="241"/>
        <v>X</v>
      </c>
      <c r="AQ788" s="55">
        <f t="shared" si="233"/>
        <v>1</v>
      </c>
      <c r="AR788" s="25" t="str">
        <f t="shared" si="242"/>
        <v/>
      </c>
      <c r="AS788" s="25" t="str">
        <f t="shared" si="243"/>
        <v/>
      </c>
      <c r="AT788" s="25" t="str">
        <f t="shared" si="244"/>
        <v/>
      </c>
      <c r="AU788" s="25" t="str">
        <f t="shared" si="245"/>
        <v/>
      </c>
      <c r="AV788" s="25">
        <f t="shared" si="246"/>
        <v>6</v>
      </c>
      <c r="AW788" s="65">
        <f t="shared" si="234"/>
        <v>0</v>
      </c>
      <c r="AX788" s="56"/>
      <c r="AY788" s="24">
        <f t="shared" ca="1" si="247"/>
        <v>-638</v>
      </c>
      <c r="AZ788" s="66">
        <f t="shared" ca="1" si="248"/>
        <v>0</v>
      </c>
      <c r="BA788" s="24" t="str">
        <f t="shared" ca="1" si="249"/>
        <v/>
      </c>
      <c r="BB788" s="87" t="str">
        <f t="shared" si="250"/>
        <v/>
      </c>
    </row>
    <row r="789" spans="1:54" ht="15" x14ac:dyDescent="0.2">
      <c r="A789" s="7">
        <v>788</v>
      </c>
      <c r="B789" s="162" t="s">
        <v>1264</v>
      </c>
      <c r="C789" s="162" t="s">
        <v>1265</v>
      </c>
      <c r="D789" s="162" t="s">
        <v>1251</v>
      </c>
      <c r="E789" s="162" t="s">
        <v>27</v>
      </c>
      <c r="F789" s="163">
        <v>45457</v>
      </c>
      <c r="G789" s="162" t="s">
        <v>5347</v>
      </c>
      <c r="H789" s="162" t="s">
        <v>1262</v>
      </c>
      <c r="I789" s="162" t="s">
        <v>57</v>
      </c>
      <c r="J789" s="163">
        <v>45483</v>
      </c>
      <c r="K789" s="163">
        <v>45484</v>
      </c>
      <c r="L789" s="162" t="s">
        <v>5347</v>
      </c>
      <c r="M789" s="163">
        <v>45497</v>
      </c>
      <c r="N789" s="164">
        <v>50</v>
      </c>
      <c r="O789" s="164">
        <v>8</v>
      </c>
      <c r="P789" s="162" t="s">
        <v>16</v>
      </c>
      <c r="Q789" s="165">
        <v>100</v>
      </c>
      <c r="R789" s="165">
        <v>100</v>
      </c>
      <c r="S789" s="165">
        <v>100</v>
      </c>
      <c r="T789" s="165">
        <v>0</v>
      </c>
      <c r="U789" s="166">
        <v>100</v>
      </c>
      <c r="V789" s="166">
        <v>0</v>
      </c>
      <c r="W789" s="162" t="s">
        <v>19</v>
      </c>
      <c r="X789" s="162" t="s">
        <v>5348</v>
      </c>
      <c r="Y789" s="162" t="s">
        <v>5347</v>
      </c>
      <c r="Z789" s="162" t="s">
        <v>39</v>
      </c>
      <c r="AA789" s="162" t="s">
        <v>172</v>
      </c>
      <c r="AB789" s="162" t="s">
        <v>1266</v>
      </c>
      <c r="AC789" s="162" t="s">
        <v>5347</v>
      </c>
      <c r="AD789" s="164">
        <v>0</v>
      </c>
      <c r="AE789" s="185">
        <v>0</v>
      </c>
      <c r="AG789" t="s">
        <v>814</v>
      </c>
      <c r="AH789" s="47">
        <f t="shared" si="235"/>
        <v>14</v>
      </c>
      <c r="AI789" s="46" t="str">
        <f t="shared" si="236"/>
        <v>-</v>
      </c>
      <c r="AJ789" s="12"/>
      <c r="AK789" s="53" t="str">
        <f t="shared" si="237"/>
        <v>YES</v>
      </c>
      <c r="AL789" s="54">
        <f t="shared" si="238"/>
        <v>100</v>
      </c>
      <c r="AM789" s="35"/>
      <c r="AN789" s="35" t="str">
        <f t="shared" si="239"/>
        <v/>
      </c>
      <c r="AO789" s="35">
        <f t="shared" si="240"/>
        <v>0</v>
      </c>
      <c r="AP789" s="35" t="str">
        <f t="shared" si="241"/>
        <v>X</v>
      </c>
      <c r="AQ789" s="55">
        <f t="shared" si="233"/>
        <v>1</v>
      </c>
      <c r="AR789" s="25" t="str">
        <f t="shared" si="242"/>
        <v/>
      </c>
      <c r="AS789" s="25" t="str">
        <f t="shared" si="243"/>
        <v/>
      </c>
      <c r="AT789" s="25" t="str">
        <f t="shared" si="244"/>
        <v/>
      </c>
      <c r="AU789" s="25" t="str">
        <f t="shared" si="245"/>
        <v/>
      </c>
      <c r="AV789" s="25">
        <f t="shared" si="246"/>
        <v>6</v>
      </c>
      <c r="AW789" s="65">
        <f t="shared" si="234"/>
        <v>0</v>
      </c>
      <c r="AX789" s="56"/>
      <c r="AY789" s="24">
        <f t="shared" ca="1" si="247"/>
        <v>-638</v>
      </c>
      <c r="AZ789" s="66">
        <f t="shared" ca="1" si="248"/>
        <v>0</v>
      </c>
      <c r="BA789" s="24" t="str">
        <f t="shared" ca="1" si="249"/>
        <v/>
      </c>
      <c r="BB789" s="87" t="str">
        <f t="shared" si="250"/>
        <v/>
      </c>
    </row>
    <row r="790" spans="1:54" ht="15" x14ac:dyDescent="0.2">
      <c r="A790" s="7">
        <v>789</v>
      </c>
      <c r="B790" s="162" t="s">
        <v>1267</v>
      </c>
      <c r="C790" s="162" t="s">
        <v>1268</v>
      </c>
      <c r="D790" s="162" t="s">
        <v>1251</v>
      </c>
      <c r="E790" s="162" t="s">
        <v>28</v>
      </c>
      <c r="F790" s="163">
        <v>45457</v>
      </c>
      <c r="G790" s="162" t="s">
        <v>5347</v>
      </c>
      <c r="H790" s="162" t="s">
        <v>2761</v>
      </c>
      <c r="I790" s="162" t="s">
        <v>27</v>
      </c>
      <c r="J790" s="163">
        <v>45565</v>
      </c>
      <c r="K790" s="163">
        <v>45569</v>
      </c>
      <c r="L790" s="162" t="s">
        <v>5347</v>
      </c>
      <c r="M790" s="163">
        <v>45572</v>
      </c>
      <c r="N790" s="164">
        <v>80</v>
      </c>
      <c r="O790" s="164">
        <v>8</v>
      </c>
      <c r="P790" s="162" t="s">
        <v>16</v>
      </c>
      <c r="Q790" s="165">
        <v>80</v>
      </c>
      <c r="R790" s="165">
        <v>80</v>
      </c>
      <c r="S790" s="165">
        <v>80</v>
      </c>
      <c r="T790" s="165">
        <v>0</v>
      </c>
      <c r="U790" s="166">
        <v>80</v>
      </c>
      <c r="V790" s="166">
        <v>0</v>
      </c>
      <c r="W790" s="162" t="s">
        <v>19</v>
      </c>
      <c r="X790" s="162" t="s">
        <v>5348</v>
      </c>
      <c r="Y790" s="162" t="s">
        <v>5347</v>
      </c>
      <c r="Z790" s="162" t="s">
        <v>70</v>
      </c>
      <c r="AA790" s="162" t="s">
        <v>2762</v>
      </c>
      <c r="AB790" s="162" t="s">
        <v>2763</v>
      </c>
      <c r="AC790" s="162" t="s">
        <v>5347</v>
      </c>
      <c r="AD790" s="164">
        <v>0</v>
      </c>
      <c r="AE790" s="185">
        <v>0</v>
      </c>
      <c r="AG790" t="s">
        <v>814</v>
      </c>
      <c r="AH790" s="47">
        <f t="shared" si="235"/>
        <v>7</v>
      </c>
      <c r="AI790" s="46" t="str">
        <f t="shared" si="236"/>
        <v>-</v>
      </c>
      <c r="AJ790" s="12"/>
      <c r="AK790" s="53" t="str">
        <f t="shared" si="237"/>
        <v>YES</v>
      </c>
      <c r="AL790" s="54">
        <f t="shared" si="238"/>
        <v>80</v>
      </c>
      <c r="AM790" s="35"/>
      <c r="AN790" s="35" t="str">
        <f t="shared" si="239"/>
        <v/>
      </c>
      <c r="AO790" s="35">
        <f t="shared" si="240"/>
        <v>0</v>
      </c>
      <c r="AP790" s="35" t="str">
        <f t="shared" si="241"/>
        <v>X</v>
      </c>
      <c r="AQ790" s="55">
        <f t="shared" si="233"/>
        <v>1</v>
      </c>
      <c r="AR790" s="25" t="str">
        <f t="shared" si="242"/>
        <v/>
      </c>
      <c r="AS790" s="25" t="str">
        <f t="shared" si="243"/>
        <v/>
      </c>
      <c r="AT790" s="25" t="str">
        <f t="shared" si="244"/>
        <v/>
      </c>
      <c r="AU790" s="25" t="str">
        <f t="shared" si="245"/>
        <v/>
      </c>
      <c r="AV790" s="25">
        <f t="shared" si="246"/>
        <v>6</v>
      </c>
      <c r="AW790" s="65">
        <f t="shared" si="234"/>
        <v>0</v>
      </c>
      <c r="AX790" s="56"/>
      <c r="AY790" s="24">
        <f t="shared" ca="1" si="247"/>
        <v>-563</v>
      </c>
      <c r="AZ790" s="66">
        <f t="shared" ca="1" si="248"/>
        <v>0</v>
      </c>
      <c r="BA790" s="24" t="str">
        <f t="shared" ca="1" si="249"/>
        <v/>
      </c>
      <c r="BB790" s="87" t="str">
        <f t="shared" si="250"/>
        <v/>
      </c>
    </row>
    <row r="791" spans="1:54" ht="15" x14ac:dyDescent="0.2">
      <c r="A791" s="7">
        <v>790</v>
      </c>
      <c r="B791" s="162" t="s">
        <v>481</v>
      </c>
      <c r="C791" s="162" t="s">
        <v>482</v>
      </c>
      <c r="D791" s="162" t="s">
        <v>1251</v>
      </c>
      <c r="E791" s="162" t="s">
        <v>73</v>
      </c>
      <c r="F791" s="163">
        <v>45457</v>
      </c>
      <c r="G791" s="162" t="s">
        <v>5347</v>
      </c>
      <c r="H791" s="162" t="s">
        <v>1269</v>
      </c>
      <c r="I791" s="162" t="s">
        <v>15</v>
      </c>
      <c r="J791" s="163">
        <v>45470</v>
      </c>
      <c r="K791" s="163">
        <v>45471</v>
      </c>
      <c r="L791" s="162" t="s">
        <v>5347</v>
      </c>
      <c r="M791" s="163">
        <v>45488</v>
      </c>
      <c r="N791" s="164">
        <v>45</v>
      </c>
      <c r="O791" s="164">
        <v>8</v>
      </c>
      <c r="P791" s="162" t="s">
        <v>16</v>
      </c>
      <c r="Q791" s="165">
        <v>60</v>
      </c>
      <c r="R791" s="165">
        <v>100</v>
      </c>
      <c r="S791" s="165">
        <v>100</v>
      </c>
      <c r="T791" s="165">
        <v>0</v>
      </c>
      <c r="U791" s="166">
        <v>100</v>
      </c>
      <c r="V791" s="166">
        <v>0</v>
      </c>
      <c r="W791" s="162" t="s">
        <v>19</v>
      </c>
      <c r="X791" s="162" t="s">
        <v>5348</v>
      </c>
      <c r="Y791" s="162" t="s">
        <v>5347</v>
      </c>
      <c r="Z791" s="162" t="s">
        <v>4797</v>
      </c>
      <c r="AA791" s="162" t="s">
        <v>433</v>
      </c>
      <c r="AB791" s="162" t="s">
        <v>483</v>
      </c>
      <c r="AC791" s="162" t="s">
        <v>5347</v>
      </c>
      <c r="AD791" s="164">
        <v>0</v>
      </c>
      <c r="AE791" s="185">
        <v>0</v>
      </c>
      <c r="AG791" t="s">
        <v>814</v>
      </c>
      <c r="AH791" s="47">
        <f t="shared" si="235"/>
        <v>18</v>
      </c>
      <c r="AI791" s="46" t="str">
        <f t="shared" si="236"/>
        <v>-</v>
      </c>
      <c r="AJ791" s="12"/>
      <c r="AK791" s="53" t="str">
        <f t="shared" si="237"/>
        <v>YES</v>
      </c>
      <c r="AL791" s="54">
        <f t="shared" si="238"/>
        <v>100</v>
      </c>
      <c r="AM791" s="35"/>
      <c r="AN791" s="35" t="str">
        <f t="shared" si="239"/>
        <v/>
      </c>
      <c r="AO791" s="35">
        <f t="shared" si="240"/>
        <v>0</v>
      </c>
      <c r="AP791" s="35" t="str">
        <f t="shared" si="241"/>
        <v>X</v>
      </c>
      <c r="AQ791" s="55">
        <f t="shared" si="233"/>
        <v>1</v>
      </c>
      <c r="AR791" s="25" t="str">
        <f t="shared" si="242"/>
        <v/>
      </c>
      <c r="AS791" s="25" t="str">
        <f t="shared" si="243"/>
        <v/>
      </c>
      <c r="AT791" s="25" t="str">
        <f t="shared" si="244"/>
        <v/>
      </c>
      <c r="AU791" s="25" t="str">
        <f t="shared" si="245"/>
        <v/>
      </c>
      <c r="AV791" s="25">
        <f t="shared" si="246"/>
        <v>6</v>
      </c>
      <c r="AW791" s="65">
        <f t="shared" si="234"/>
        <v>0</v>
      </c>
      <c r="AX791" s="56"/>
      <c r="AY791" s="24">
        <f t="shared" ca="1" si="247"/>
        <v>-647</v>
      </c>
      <c r="AZ791" s="66">
        <f t="shared" ca="1" si="248"/>
        <v>0</v>
      </c>
      <c r="BA791" s="24" t="str">
        <f t="shared" ca="1" si="249"/>
        <v/>
      </c>
      <c r="BB791" s="87" t="str">
        <f t="shared" si="250"/>
        <v/>
      </c>
    </row>
    <row r="792" spans="1:54" ht="15" x14ac:dyDescent="0.2">
      <c r="A792" s="7">
        <v>791</v>
      </c>
      <c r="B792" s="162" t="s">
        <v>1270</v>
      </c>
      <c r="C792" s="162" t="s">
        <v>1271</v>
      </c>
      <c r="D792" s="162" t="s">
        <v>1251</v>
      </c>
      <c r="E792" s="162" t="s">
        <v>56</v>
      </c>
      <c r="F792" s="163">
        <v>45457</v>
      </c>
      <c r="G792" s="162" t="s">
        <v>5347</v>
      </c>
      <c r="H792" s="162" t="s">
        <v>1272</v>
      </c>
      <c r="I792" s="162" t="s">
        <v>24</v>
      </c>
      <c r="J792" s="163">
        <v>45531</v>
      </c>
      <c r="K792" s="163">
        <v>45538</v>
      </c>
      <c r="L792" s="162" t="s">
        <v>5347</v>
      </c>
      <c r="M792" s="163">
        <v>45538</v>
      </c>
      <c r="N792" s="164">
        <v>30</v>
      </c>
      <c r="O792" s="164">
        <v>8</v>
      </c>
      <c r="P792" s="162" t="s">
        <v>16</v>
      </c>
      <c r="Q792" s="165">
        <v>50</v>
      </c>
      <c r="R792" s="165">
        <v>200</v>
      </c>
      <c r="S792" s="165">
        <v>200</v>
      </c>
      <c r="T792" s="165">
        <v>0</v>
      </c>
      <c r="U792" s="166">
        <v>0</v>
      </c>
      <c r="V792" s="166">
        <v>0</v>
      </c>
      <c r="W792" s="162" t="s">
        <v>19</v>
      </c>
      <c r="X792" s="162" t="s">
        <v>5348</v>
      </c>
      <c r="Y792" s="162" t="s">
        <v>5347</v>
      </c>
      <c r="Z792" s="162" t="s">
        <v>109</v>
      </c>
      <c r="AA792" s="162" t="s">
        <v>393</v>
      </c>
      <c r="AB792" s="162" t="s">
        <v>1273</v>
      </c>
      <c r="AC792" s="162" t="s">
        <v>5347</v>
      </c>
      <c r="AD792" s="164">
        <v>0</v>
      </c>
      <c r="AE792" s="185">
        <v>0</v>
      </c>
      <c r="AG792" t="s">
        <v>814</v>
      </c>
      <c r="AH792" s="47">
        <f t="shared" si="235"/>
        <v>7</v>
      </c>
      <c r="AI792" s="46" t="str">
        <f t="shared" si="236"/>
        <v>-</v>
      </c>
      <c r="AJ792" s="12"/>
      <c r="AK792" s="53" t="str">
        <f t="shared" si="237"/>
        <v>YES</v>
      </c>
      <c r="AL792" s="54">
        <f t="shared" si="238"/>
        <v>200</v>
      </c>
      <c r="AM792" s="35"/>
      <c r="AN792" s="35" t="str">
        <f t="shared" si="239"/>
        <v/>
      </c>
      <c r="AO792" s="35">
        <f t="shared" si="240"/>
        <v>0</v>
      </c>
      <c r="AP792" s="35" t="str">
        <f t="shared" si="241"/>
        <v>X</v>
      </c>
      <c r="AQ792" s="55">
        <f t="shared" si="233"/>
        <v>1</v>
      </c>
      <c r="AR792" s="25" t="str">
        <f t="shared" si="242"/>
        <v/>
      </c>
      <c r="AS792" s="25" t="str">
        <f t="shared" si="243"/>
        <v/>
      </c>
      <c r="AT792" s="25" t="str">
        <f t="shared" si="244"/>
        <v/>
      </c>
      <c r="AU792" s="25" t="str">
        <f t="shared" si="245"/>
        <v/>
      </c>
      <c r="AV792" s="25">
        <f t="shared" si="246"/>
        <v>6</v>
      </c>
      <c r="AW792" s="65">
        <f t="shared" si="234"/>
        <v>0</v>
      </c>
      <c r="AX792" s="56"/>
      <c r="AY792" s="24">
        <f t="shared" ca="1" si="247"/>
        <v>-597</v>
      </c>
      <c r="AZ792" s="66">
        <f t="shared" ca="1" si="248"/>
        <v>0</v>
      </c>
      <c r="BA792" s="24" t="str">
        <f t="shared" ca="1" si="249"/>
        <v/>
      </c>
      <c r="BB792" s="87" t="str">
        <f t="shared" si="250"/>
        <v/>
      </c>
    </row>
    <row r="793" spans="1:54" ht="15" x14ac:dyDescent="0.2">
      <c r="A793" s="7">
        <v>792</v>
      </c>
      <c r="B793" s="162" t="s">
        <v>1274</v>
      </c>
      <c r="C793" s="162" t="s">
        <v>1275</v>
      </c>
      <c r="D793" s="162" t="s">
        <v>1251</v>
      </c>
      <c r="E793" s="162" t="s">
        <v>72</v>
      </c>
      <c r="F793" s="163">
        <v>45457</v>
      </c>
      <c r="G793" s="162" t="s">
        <v>5347</v>
      </c>
      <c r="H793" s="162" t="s">
        <v>1276</v>
      </c>
      <c r="I793" s="162" t="s">
        <v>28</v>
      </c>
      <c r="J793" s="163">
        <v>45489</v>
      </c>
      <c r="K793" s="163">
        <v>45527</v>
      </c>
      <c r="L793" s="162" t="s">
        <v>5347</v>
      </c>
      <c r="M793" s="163">
        <v>45495</v>
      </c>
      <c r="N793" s="164">
        <v>85</v>
      </c>
      <c r="O793" s="164">
        <v>8</v>
      </c>
      <c r="P793" s="162" t="s">
        <v>16</v>
      </c>
      <c r="Q793" s="165">
        <v>50</v>
      </c>
      <c r="R793" s="165">
        <v>200</v>
      </c>
      <c r="S793" s="165">
        <v>200</v>
      </c>
      <c r="T793" s="165">
        <v>0</v>
      </c>
      <c r="U793" s="166">
        <v>200</v>
      </c>
      <c r="V793" s="166">
        <v>0</v>
      </c>
      <c r="W793" s="162" t="s">
        <v>19</v>
      </c>
      <c r="X793" s="162" t="s">
        <v>5348</v>
      </c>
      <c r="Y793" s="162" t="s">
        <v>5347</v>
      </c>
      <c r="Z793" s="162" t="s">
        <v>47</v>
      </c>
      <c r="AA793" s="162" t="s">
        <v>392</v>
      </c>
      <c r="AB793" s="162" t="s">
        <v>1277</v>
      </c>
      <c r="AC793" s="162" t="s">
        <v>5347</v>
      </c>
      <c r="AD793" s="164">
        <v>0</v>
      </c>
      <c r="AE793" s="185">
        <v>0</v>
      </c>
      <c r="AG793" t="s">
        <v>814</v>
      </c>
      <c r="AH793" s="47">
        <f t="shared" si="235"/>
        <v>6</v>
      </c>
      <c r="AI793" s="46" t="str">
        <f t="shared" si="236"/>
        <v>-</v>
      </c>
      <c r="AJ793" s="12"/>
      <c r="AK793" s="53" t="str">
        <f t="shared" si="237"/>
        <v>YES</v>
      </c>
      <c r="AL793" s="54">
        <f t="shared" si="238"/>
        <v>200</v>
      </c>
      <c r="AM793" s="35"/>
      <c r="AN793" s="35" t="str">
        <f t="shared" si="239"/>
        <v/>
      </c>
      <c r="AO793" s="35">
        <f t="shared" si="240"/>
        <v>0</v>
      </c>
      <c r="AP793" s="35" t="str">
        <f t="shared" si="241"/>
        <v>X</v>
      </c>
      <c r="AQ793" s="55">
        <f t="shared" si="233"/>
        <v>1</v>
      </c>
      <c r="AR793" s="25" t="str">
        <f t="shared" si="242"/>
        <v/>
      </c>
      <c r="AS793" s="25" t="str">
        <f t="shared" si="243"/>
        <v/>
      </c>
      <c r="AT793" s="25" t="str">
        <f t="shared" si="244"/>
        <v/>
      </c>
      <c r="AU793" s="25" t="str">
        <f t="shared" si="245"/>
        <v/>
      </c>
      <c r="AV793" s="25">
        <f t="shared" si="246"/>
        <v>6</v>
      </c>
      <c r="AW793" s="65">
        <f t="shared" si="234"/>
        <v>0</v>
      </c>
      <c r="AX793" s="56"/>
      <c r="AY793" s="24">
        <f t="shared" ca="1" si="247"/>
        <v>-640</v>
      </c>
      <c r="AZ793" s="66">
        <f t="shared" ca="1" si="248"/>
        <v>0</v>
      </c>
      <c r="BA793" s="24" t="str">
        <f t="shared" ca="1" si="249"/>
        <v/>
      </c>
      <c r="BB793" s="87" t="str">
        <f t="shared" si="250"/>
        <v/>
      </c>
    </row>
    <row r="794" spans="1:54" ht="15" x14ac:dyDescent="0.2">
      <c r="A794" s="7">
        <v>793</v>
      </c>
      <c r="B794" s="162" t="s">
        <v>1278</v>
      </c>
      <c r="C794" s="162" t="s">
        <v>1279</v>
      </c>
      <c r="D794" s="162" t="s">
        <v>1251</v>
      </c>
      <c r="E794" s="162" t="s">
        <v>69</v>
      </c>
      <c r="F794" s="163">
        <v>45457</v>
      </c>
      <c r="G794" s="162" t="s">
        <v>5347</v>
      </c>
      <c r="H794" s="162" t="s">
        <v>1280</v>
      </c>
      <c r="I794" s="162" t="s">
        <v>15</v>
      </c>
      <c r="J794" s="163">
        <v>45491</v>
      </c>
      <c r="K794" s="163">
        <v>45491</v>
      </c>
      <c r="L794" s="162" t="s">
        <v>5347</v>
      </c>
      <c r="M794" s="163">
        <v>45499</v>
      </c>
      <c r="N794" s="164">
        <v>30</v>
      </c>
      <c r="O794" s="164">
        <v>8</v>
      </c>
      <c r="P794" s="162" t="s">
        <v>16</v>
      </c>
      <c r="Q794" s="165">
        <v>50</v>
      </c>
      <c r="R794" s="165">
        <v>200</v>
      </c>
      <c r="S794" s="165">
        <v>200</v>
      </c>
      <c r="T794" s="165">
        <v>0</v>
      </c>
      <c r="U794" s="166">
        <v>200</v>
      </c>
      <c r="V794" s="166">
        <v>0</v>
      </c>
      <c r="W794" s="162" t="s">
        <v>19</v>
      </c>
      <c r="X794" s="162" t="s">
        <v>5348</v>
      </c>
      <c r="Y794" s="162" t="s">
        <v>5347</v>
      </c>
      <c r="Z794" s="162" t="s">
        <v>451</v>
      </c>
      <c r="AA794" s="162" t="s">
        <v>452</v>
      </c>
      <c r="AB794" s="162" t="s">
        <v>1281</v>
      </c>
      <c r="AC794" s="162" t="s">
        <v>5347</v>
      </c>
      <c r="AD794" s="164">
        <v>0</v>
      </c>
      <c r="AE794" s="185">
        <v>0</v>
      </c>
      <c r="AG794" t="s">
        <v>814</v>
      </c>
      <c r="AH794" s="47">
        <f t="shared" si="235"/>
        <v>8</v>
      </c>
      <c r="AI794" s="46" t="str">
        <f t="shared" si="236"/>
        <v>-</v>
      </c>
      <c r="AJ794" s="12"/>
      <c r="AK794" s="53" t="str">
        <f t="shared" si="237"/>
        <v>YES</v>
      </c>
      <c r="AL794" s="54">
        <f t="shared" si="238"/>
        <v>200</v>
      </c>
      <c r="AM794" s="35"/>
      <c r="AN794" s="35" t="str">
        <f t="shared" si="239"/>
        <v/>
      </c>
      <c r="AO794" s="35">
        <f t="shared" si="240"/>
        <v>0</v>
      </c>
      <c r="AP794" s="35" t="str">
        <f t="shared" si="241"/>
        <v>X</v>
      </c>
      <c r="AQ794" s="55">
        <f t="shared" si="233"/>
        <v>1</v>
      </c>
      <c r="AR794" s="25" t="str">
        <f t="shared" si="242"/>
        <v/>
      </c>
      <c r="AS794" s="25" t="str">
        <f t="shared" si="243"/>
        <v/>
      </c>
      <c r="AT794" s="25" t="str">
        <f t="shared" si="244"/>
        <v/>
      </c>
      <c r="AU794" s="25" t="str">
        <f t="shared" si="245"/>
        <v/>
      </c>
      <c r="AV794" s="25">
        <f t="shared" si="246"/>
        <v>6</v>
      </c>
      <c r="AW794" s="65">
        <f t="shared" si="234"/>
        <v>0</v>
      </c>
      <c r="AX794" s="56"/>
      <c r="AY794" s="24">
        <f t="shared" ca="1" si="247"/>
        <v>-636</v>
      </c>
      <c r="AZ794" s="66">
        <f t="shared" ca="1" si="248"/>
        <v>0</v>
      </c>
      <c r="BA794" s="24" t="str">
        <f t="shared" ca="1" si="249"/>
        <v/>
      </c>
      <c r="BB794" s="87" t="str">
        <f t="shared" si="250"/>
        <v/>
      </c>
    </row>
    <row r="795" spans="1:54" ht="15" x14ac:dyDescent="0.2">
      <c r="A795" s="7">
        <v>794</v>
      </c>
      <c r="B795" s="162" t="s">
        <v>1282</v>
      </c>
      <c r="C795" s="162" t="s">
        <v>1283</v>
      </c>
      <c r="D795" s="162" t="s">
        <v>1251</v>
      </c>
      <c r="E795" s="162" t="s">
        <v>79</v>
      </c>
      <c r="F795" s="163">
        <v>45457</v>
      </c>
      <c r="G795" s="162" t="s">
        <v>5347</v>
      </c>
      <c r="H795" s="162" t="s">
        <v>1276</v>
      </c>
      <c r="I795" s="162" t="s">
        <v>73</v>
      </c>
      <c r="J795" s="163">
        <v>45489</v>
      </c>
      <c r="K795" s="163">
        <v>45527</v>
      </c>
      <c r="L795" s="162" t="s">
        <v>5347</v>
      </c>
      <c r="M795" s="163">
        <v>45495</v>
      </c>
      <c r="N795" s="164">
        <v>55</v>
      </c>
      <c r="O795" s="164">
        <v>8</v>
      </c>
      <c r="P795" s="162" t="s">
        <v>16</v>
      </c>
      <c r="Q795" s="165">
        <v>50</v>
      </c>
      <c r="R795" s="165">
        <v>200</v>
      </c>
      <c r="S795" s="165">
        <v>200</v>
      </c>
      <c r="T795" s="165">
        <v>0</v>
      </c>
      <c r="U795" s="166">
        <v>200</v>
      </c>
      <c r="V795" s="166">
        <v>0</v>
      </c>
      <c r="W795" s="162" t="s">
        <v>19</v>
      </c>
      <c r="X795" s="162" t="s">
        <v>5348</v>
      </c>
      <c r="Y795" s="162" t="s">
        <v>5347</v>
      </c>
      <c r="Z795" s="162" t="s">
        <v>47</v>
      </c>
      <c r="AA795" s="162" t="s">
        <v>392</v>
      </c>
      <c r="AB795" s="162" t="s">
        <v>1284</v>
      </c>
      <c r="AC795" s="162" t="s">
        <v>5347</v>
      </c>
      <c r="AD795" s="164">
        <v>0</v>
      </c>
      <c r="AE795" s="185">
        <v>0</v>
      </c>
      <c r="AG795" t="s">
        <v>814</v>
      </c>
      <c r="AH795" s="47">
        <f t="shared" si="235"/>
        <v>6</v>
      </c>
      <c r="AI795" s="46" t="str">
        <f t="shared" si="236"/>
        <v>-</v>
      </c>
      <c r="AJ795" s="12"/>
      <c r="AK795" s="53" t="str">
        <f t="shared" si="237"/>
        <v>YES</v>
      </c>
      <c r="AL795" s="54">
        <f t="shared" si="238"/>
        <v>200</v>
      </c>
      <c r="AM795" s="35"/>
      <c r="AN795" s="35" t="str">
        <f t="shared" si="239"/>
        <v/>
      </c>
      <c r="AO795" s="35">
        <f t="shared" si="240"/>
        <v>0</v>
      </c>
      <c r="AP795" s="35" t="str">
        <f t="shared" si="241"/>
        <v>X</v>
      </c>
      <c r="AQ795" s="55">
        <f t="shared" si="233"/>
        <v>1</v>
      </c>
      <c r="AR795" s="25" t="str">
        <f t="shared" si="242"/>
        <v/>
      </c>
      <c r="AS795" s="25" t="str">
        <f t="shared" si="243"/>
        <v/>
      </c>
      <c r="AT795" s="25" t="str">
        <f t="shared" si="244"/>
        <v/>
      </c>
      <c r="AU795" s="25" t="str">
        <f t="shared" si="245"/>
        <v/>
      </c>
      <c r="AV795" s="25">
        <f t="shared" si="246"/>
        <v>6</v>
      </c>
      <c r="AW795" s="65">
        <f t="shared" si="234"/>
        <v>0</v>
      </c>
      <c r="AX795" s="56"/>
      <c r="AY795" s="24">
        <f t="shared" ca="1" si="247"/>
        <v>-640</v>
      </c>
      <c r="AZ795" s="66">
        <f t="shared" ca="1" si="248"/>
        <v>0</v>
      </c>
      <c r="BA795" s="24" t="str">
        <f t="shared" ca="1" si="249"/>
        <v/>
      </c>
      <c r="BB795" s="87" t="str">
        <f t="shared" si="250"/>
        <v/>
      </c>
    </row>
    <row r="796" spans="1:54" ht="15" x14ac:dyDescent="0.2">
      <c r="A796" s="7">
        <v>795</v>
      </c>
      <c r="B796" s="162" t="s">
        <v>1285</v>
      </c>
      <c r="C796" s="162" t="s">
        <v>1286</v>
      </c>
      <c r="D796" s="162" t="s">
        <v>1251</v>
      </c>
      <c r="E796" s="162" t="s">
        <v>38</v>
      </c>
      <c r="F796" s="163">
        <v>45457</v>
      </c>
      <c r="G796" s="162" t="s">
        <v>5347</v>
      </c>
      <c r="H796" s="162" t="s">
        <v>1276</v>
      </c>
      <c r="I796" s="162" t="s">
        <v>56</v>
      </c>
      <c r="J796" s="163">
        <v>45489</v>
      </c>
      <c r="K796" s="163">
        <v>45527</v>
      </c>
      <c r="L796" s="162" t="s">
        <v>5347</v>
      </c>
      <c r="M796" s="163">
        <v>45495</v>
      </c>
      <c r="N796" s="164">
        <v>30</v>
      </c>
      <c r="O796" s="164">
        <v>8</v>
      </c>
      <c r="P796" s="162" t="s">
        <v>16</v>
      </c>
      <c r="Q796" s="165">
        <v>50</v>
      </c>
      <c r="R796" s="165">
        <v>200</v>
      </c>
      <c r="S796" s="165">
        <v>200</v>
      </c>
      <c r="T796" s="165">
        <v>0</v>
      </c>
      <c r="U796" s="166">
        <v>200</v>
      </c>
      <c r="V796" s="166">
        <v>0</v>
      </c>
      <c r="W796" s="162" t="s">
        <v>19</v>
      </c>
      <c r="X796" s="162" t="s">
        <v>5348</v>
      </c>
      <c r="Y796" s="162" t="s">
        <v>5347</v>
      </c>
      <c r="Z796" s="162" t="s">
        <v>47</v>
      </c>
      <c r="AA796" s="162" t="s">
        <v>392</v>
      </c>
      <c r="AB796" s="162" t="s">
        <v>1287</v>
      </c>
      <c r="AC796" s="162" t="s">
        <v>5347</v>
      </c>
      <c r="AD796" s="164">
        <v>0</v>
      </c>
      <c r="AE796" s="185">
        <v>0</v>
      </c>
      <c r="AG796" t="s">
        <v>814</v>
      </c>
      <c r="AH796" s="47">
        <f t="shared" si="235"/>
        <v>6</v>
      </c>
      <c r="AI796" s="46" t="str">
        <f t="shared" si="236"/>
        <v>-</v>
      </c>
      <c r="AJ796" s="12"/>
      <c r="AK796" s="53" t="str">
        <f t="shared" si="237"/>
        <v>YES</v>
      </c>
      <c r="AL796" s="54">
        <f t="shared" si="238"/>
        <v>200</v>
      </c>
      <c r="AM796" s="35"/>
      <c r="AN796" s="35" t="str">
        <f t="shared" si="239"/>
        <v/>
      </c>
      <c r="AO796" s="35">
        <f t="shared" si="240"/>
        <v>0</v>
      </c>
      <c r="AP796" s="35" t="str">
        <f t="shared" si="241"/>
        <v>X</v>
      </c>
      <c r="AQ796" s="55">
        <f t="shared" si="233"/>
        <v>1</v>
      </c>
      <c r="AR796" s="25" t="str">
        <f t="shared" si="242"/>
        <v/>
      </c>
      <c r="AS796" s="25" t="str">
        <f t="shared" si="243"/>
        <v/>
      </c>
      <c r="AT796" s="25" t="str">
        <f t="shared" si="244"/>
        <v/>
      </c>
      <c r="AU796" s="25" t="str">
        <f t="shared" si="245"/>
        <v/>
      </c>
      <c r="AV796" s="25">
        <f t="shared" si="246"/>
        <v>6</v>
      </c>
      <c r="AW796" s="65">
        <f t="shared" si="234"/>
        <v>0</v>
      </c>
      <c r="AX796" s="56"/>
      <c r="AY796" s="24">
        <f t="shared" ca="1" si="247"/>
        <v>-640</v>
      </c>
      <c r="AZ796" s="66">
        <f t="shared" ca="1" si="248"/>
        <v>0</v>
      </c>
      <c r="BA796" s="24" t="str">
        <f t="shared" ca="1" si="249"/>
        <v/>
      </c>
      <c r="BB796" s="87" t="str">
        <f t="shared" si="250"/>
        <v/>
      </c>
    </row>
    <row r="797" spans="1:54" ht="15" x14ac:dyDescent="0.2">
      <c r="A797" s="7">
        <v>796</v>
      </c>
      <c r="B797" s="162" t="s">
        <v>1288</v>
      </c>
      <c r="C797" s="162" t="s">
        <v>1289</v>
      </c>
      <c r="D797" s="162" t="s">
        <v>1251</v>
      </c>
      <c r="E797" s="162" t="s">
        <v>57</v>
      </c>
      <c r="F797" s="163">
        <v>45457</v>
      </c>
      <c r="G797" s="162" t="s">
        <v>5347</v>
      </c>
      <c r="H797" s="162" t="s">
        <v>1276</v>
      </c>
      <c r="I797" s="162" t="s">
        <v>72</v>
      </c>
      <c r="J797" s="163">
        <v>45489</v>
      </c>
      <c r="K797" s="163">
        <v>45527</v>
      </c>
      <c r="L797" s="162" t="s">
        <v>5347</v>
      </c>
      <c r="M797" s="163">
        <v>45495</v>
      </c>
      <c r="N797" s="164">
        <v>30</v>
      </c>
      <c r="O797" s="164">
        <v>8</v>
      </c>
      <c r="P797" s="162" t="s">
        <v>16</v>
      </c>
      <c r="Q797" s="165">
        <v>50</v>
      </c>
      <c r="R797" s="165">
        <v>200</v>
      </c>
      <c r="S797" s="165">
        <v>200</v>
      </c>
      <c r="T797" s="165">
        <v>0</v>
      </c>
      <c r="U797" s="166">
        <v>200</v>
      </c>
      <c r="V797" s="166">
        <v>0</v>
      </c>
      <c r="W797" s="162" t="s">
        <v>19</v>
      </c>
      <c r="X797" s="162" t="s">
        <v>5348</v>
      </c>
      <c r="Y797" s="162" t="s">
        <v>5347</v>
      </c>
      <c r="Z797" s="162" t="s">
        <v>47</v>
      </c>
      <c r="AA797" s="162" t="s">
        <v>392</v>
      </c>
      <c r="AB797" s="162" t="s">
        <v>1290</v>
      </c>
      <c r="AC797" s="162" t="s">
        <v>5347</v>
      </c>
      <c r="AD797" s="164">
        <v>0</v>
      </c>
      <c r="AE797" s="185">
        <v>0</v>
      </c>
      <c r="AG797" t="s">
        <v>814</v>
      </c>
      <c r="AH797" s="47">
        <f t="shared" si="235"/>
        <v>6</v>
      </c>
      <c r="AI797" s="46" t="str">
        <f t="shared" si="236"/>
        <v>-</v>
      </c>
      <c r="AJ797" s="12"/>
      <c r="AK797" s="53" t="str">
        <f t="shared" si="237"/>
        <v>YES</v>
      </c>
      <c r="AL797" s="54">
        <f t="shared" si="238"/>
        <v>200</v>
      </c>
      <c r="AM797" s="35"/>
      <c r="AN797" s="35" t="str">
        <f t="shared" si="239"/>
        <v/>
      </c>
      <c r="AO797" s="35">
        <f t="shared" si="240"/>
        <v>0</v>
      </c>
      <c r="AP797" s="35" t="str">
        <f t="shared" si="241"/>
        <v>X</v>
      </c>
      <c r="AQ797" s="55">
        <f t="shared" si="233"/>
        <v>1</v>
      </c>
      <c r="AR797" s="25" t="str">
        <f t="shared" si="242"/>
        <v/>
      </c>
      <c r="AS797" s="25" t="str">
        <f t="shared" si="243"/>
        <v/>
      </c>
      <c r="AT797" s="25" t="str">
        <f t="shared" si="244"/>
        <v/>
      </c>
      <c r="AU797" s="25" t="str">
        <f t="shared" si="245"/>
        <v/>
      </c>
      <c r="AV797" s="25">
        <f t="shared" si="246"/>
        <v>6</v>
      </c>
      <c r="AW797" s="65">
        <f t="shared" si="234"/>
        <v>0</v>
      </c>
      <c r="AX797" s="56"/>
      <c r="AY797" s="24">
        <f t="shared" ca="1" si="247"/>
        <v>-640</v>
      </c>
      <c r="AZ797" s="66">
        <f t="shared" ca="1" si="248"/>
        <v>0</v>
      </c>
      <c r="BA797" s="24" t="str">
        <f t="shared" ca="1" si="249"/>
        <v/>
      </c>
      <c r="BB797" s="87" t="str">
        <f t="shared" si="250"/>
        <v/>
      </c>
    </row>
    <row r="798" spans="1:54" ht="15" x14ac:dyDescent="0.2">
      <c r="A798" s="7">
        <v>797</v>
      </c>
      <c r="B798" s="162" t="s">
        <v>1291</v>
      </c>
      <c r="C798" s="162" t="s">
        <v>1292</v>
      </c>
      <c r="D798" s="162" t="s">
        <v>1251</v>
      </c>
      <c r="E798" s="162" t="s">
        <v>54</v>
      </c>
      <c r="F798" s="163">
        <v>45457</v>
      </c>
      <c r="G798" s="162" t="s">
        <v>5347</v>
      </c>
      <c r="H798" s="162" t="s">
        <v>1276</v>
      </c>
      <c r="I798" s="162" t="s">
        <v>69</v>
      </c>
      <c r="J798" s="163">
        <v>45489</v>
      </c>
      <c r="K798" s="163">
        <v>45527</v>
      </c>
      <c r="L798" s="162" t="s">
        <v>5347</v>
      </c>
      <c r="M798" s="163">
        <v>45495</v>
      </c>
      <c r="N798" s="164">
        <v>55</v>
      </c>
      <c r="O798" s="164">
        <v>8</v>
      </c>
      <c r="P798" s="162" t="s">
        <v>16</v>
      </c>
      <c r="Q798" s="166">
        <v>50</v>
      </c>
      <c r="R798" s="166">
        <v>200</v>
      </c>
      <c r="S798" s="166">
        <v>200</v>
      </c>
      <c r="T798" s="166">
        <v>0</v>
      </c>
      <c r="U798" s="166">
        <v>200</v>
      </c>
      <c r="V798" s="166">
        <v>0</v>
      </c>
      <c r="W798" s="162" t="s">
        <v>19</v>
      </c>
      <c r="X798" s="162" t="s">
        <v>5348</v>
      </c>
      <c r="Y798" s="162" t="s">
        <v>5347</v>
      </c>
      <c r="Z798" s="162" t="s">
        <v>47</v>
      </c>
      <c r="AA798" s="162" t="s">
        <v>392</v>
      </c>
      <c r="AB798" s="162" t="s">
        <v>1293</v>
      </c>
      <c r="AC798" s="162" t="s">
        <v>5347</v>
      </c>
      <c r="AD798" s="164">
        <v>0</v>
      </c>
      <c r="AE798" s="185">
        <v>0</v>
      </c>
      <c r="AG798" t="s">
        <v>814</v>
      </c>
      <c r="AH798" s="47">
        <f t="shared" si="235"/>
        <v>6</v>
      </c>
      <c r="AI798" s="46" t="str">
        <f t="shared" si="236"/>
        <v>-</v>
      </c>
      <c r="AJ798" s="12"/>
      <c r="AK798" s="53" t="str">
        <f t="shared" si="237"/>
        <v>YES</v>
      </c>
      <c r="AL798" s="54">
        <f t="shared" si="238"/>
        <v>200</v>
      </c>
      <c r="AM798" s="35"/>
      <c r="AN798" s="35" t="str">
        <f t="shared" si="239"/>
        <v/>
      </c>
      <c r="AO798" s="35">
        <f t="shared" si="240"/>
        <v>0</v>
      </c>
      <c r="AP798" s="35" t="str">
        <f t="shared" si="241"/>
        <v>X</v>
      </c>
      <c r="AQ798" s="55">
        <f t="shared" si="233"/>
        <v>1</v>
      </c>
      <c r="AR798" s="25" t="str">
        <f t="shared" si="242"/>
        <v/>
      </c>
      <c r="AS798" s="25" t="str">
        <f t="shared" si="243"/>
        <v/>
      </c>
      <c r="AT798" s="25" t="str">
        <f t="shared" si="244"/>
        <v/>
      </c>
      <c r="AU798" s="25" t="str">
        <f t="shared" si="245"/>
        <v/>
      </c>
      <c r="AV798" s="25">
        <f t="shared" si="246"/>
        <v>6</v>
      </c>
      <c r="AW798" s="65">
        <f t="shared" si="234"/>
        <v>0</v>
      </c>
      <c r="AX798" s="56"/>
      <c r="AY798" s="24">
        <f t="shared" ca="1" si="247"/>
        <v>-640</v>
      </c>
      <c r="AZ798" s="66">
        <f t="shared" ca="1" si="248"/>
        <v>0</v>
      </c>
      <c r="BA798" s="24" t="str">
        <f t="shared" ca="1" si="249"/>
        <v/>
      </c>
      <c r="BB798" s="87" t="str">
        <f t="shared" si="250"/>
        <v/>
      </c>
    </row>
    <row r="799" spans="1:54" ht="15" x14ac:dyDescent="0.2">
      <c r="A799" s="7">
        <v>798</v>
      </c>
      <c r="B799" s="162" t="s">
        <v>1294</v>
      </c>
      <c r="C799" s="162" t="s">
        <v>1295</v>
      </c>
      <c r="D799" s="162" t="s">
        <v>1251</v>
      </c>
      <c r="E799" s="162" t="s">
        <v>41</v>
      </c>
      <c r="F799" s="163">
        <v>45457</v>
      </c>
      <c r="G799" s="162" t="s">
        <v>5347</v>
      </c>
      <c r="H799" s="162" t="s">
        <v>1272</v>
      </c>
      <c r="I799" s="162" t="s">
        <v>27</v>
      </c>
      <c r="J799" s="163">
        <v>45531</v>
      </c>
      <c r="K799" s="163">
        <v>45538</v>
      </c>
      <c r="L799" s="162" t="s">
        <v>5347</v>
      </c>
      <c r="M799" s="163">
        <v>45538</v>
      </c>
      <c r="N799" s="164">
        <v>30</v>
      </c>
      <c r="O799" s="164">
        <v>8</v>
      </c>
      <c r="P799" s="162" t="s">
        <v>16</v>
      </c>
      <c r="Q799" s="166">
        <v>50</v>
      </c>
      <c r="R799" s="166">
        <v>200</v>
      </c>
      <c r="S799" s="166">
        <v>200</v>
      </c>
      <c r="T799" s="166">
        <v>0</v>
      </c>
      <c r="U799" s="166">
        <v>200</v>
      </c>
      <c r="V799" s="166">
        <v>0</v>
      </c>
      <c r="W799" s="162" t="s">
        <v>19</v>
      </c>
      <c r="X799" s="162" t="s">
        <v>5348</v>
      </c>
      <c r="Y799" s="162" t="s">
        <v>5347</v>
      </c>
      <c r="Z799" s="162" t="s">
        <v>109</v>
      </c>
      <c r="AA799" s="162" t="s">
        <v>393</v>
      </c>
      <c r="AB799" s="162" t="s">
        <v>1296</v>
      </c>
      <c r="AC799" s="162" t="s">
        <v>5347</v>
      </c>
      <c r="AD799" s="164">
        <v>0</v>
      </c>
      <c r="AE799" s="185">
        <v>0</v>
      </c>
      <c r="AG799" t="s">
        <v>814</v>
      </c>
      <c r="AH799" s="47">
        <f t="shared" si="235"/>
        <v>7</v>
      </c>
      <c r="AI799" s="46" t="str">
        <f t="shared" si="236"/>
        <v>-</v>
      </c>
      <c r="AJ799" s="12"/>
      <c r="AK799" s="53" t="str">
        <f t="shared" si="237"/>
        <v>YES</v>
      </c>
      <c r="AL799" s="54">
        <f t="shared" si="238"/>
        <v>200</v>
      </c>
      <c r="AM799" s="35"/>
      <c r="AN799" s="35" t="str">
        <f t="shared" si="239"/>
        <v/>
      </c>
      <c r="AO799" s="35">
        <f t="shared" si="240"/>
        <v>0</v>
      </c>
      <c r="AP799" s="35" t="str">
        <f t="shared" si="241"/>
        <v>X</v>
      </c>
      <c r="AQ799" s="55">
        <f t="shared" si="233"/>
        <v>1</v>
      </c>
      <c r="AR799" s="25" t="str">
        <f t="shared" si="242"/>
        <v/>
      </c>
      <c r="AS799" s="25" t="str">
        <f t="shared" si="243"/>
        <v/>
      </c>
      <c r="AT799" s="25" t="str">
        <f t="shared" si="244"/>
        <v/>
      </c>
      <c r="AU799" s="25" t="str">
        <f t="shared" si="245"/>
        <v/>
      </c>
      <c r="AV799" s="25">
        <f t="shared" si="246"/>
        <v>6</v>
      </c>
      <c r="AW799" s="65">
        <f t="shared" si="234"/>
        <v>0</v>
      </c>
      <c r="AX799" s="56"/>
      <c r="AY799" s="24">
        <f t="shared" ca="1" si="247"/>
        <v>-597</v>
      </c>
      <c r="AZ799" s="66">
        <f t="shared" ca="1" si="248"/>
        <v>0</v>
      </c>
      <c r="BA799" s="24" t="str">
        <f t="shared" ca="1" si="249"/>
        <v/>
      </c>
      <c r="BB799" s="87" t="str">
        <f t="shared" si="250"/>
        <v/>
      </c>
    </row>
    <row r="800" spans="1:54" ht="15" x14ac:dyDescent="0.2">
      <c r="A800" s="7">
        <v>799</v>
      </c>
      <c r="B800" s="162" t="s">
        <v>1297</v>
      </c>
      <c r="C800" s="162" t="s">
        <v>1298</v>
      </c>
      <c r="D800" s="162" t="s">
        <v>1251</v>
      </c>
      <c r="E800" s="162" t="s">
        <v>173</v>
      </c>
      <c r="F800" s="163">
        <v>45457</v>
      </c>
      <c r="G800" s="162" t="s">
        <v>5347</v>
      </c>
      <c r="H800" s="162" t="s">
        <v>1299</v>
      </c>
      <c r="I800" s="162" t="s">
        <v>15</v>
      </c>
      <c r="J800" s="163">
        <v>45526</v>
      </c>
      <c r="K800" s="163">
        <v>45527</v>
      </c>
      <c r="L800" s="162" t="s">
        <v>5347</v>
      </c>
      <c r="M800" s="163">
        <v>45547</v>
      </c>
      <c r="N800" s="164">
        <v>40</v>
      </c>
      <c r="O800" s="164">
        <v>8</v>
      </c>
      <c r="P800" s="162" t="s">
        <v>16</v>
      </c>
      <c r="Q800" s="166">
        <v>300</v>
      </c>
      <c r="R800" s="166">
        <v>300</v>
      </c>
      <c r="S800" s="166">
        <v>300</v>
      </c>
      <c r="T800" s="166">
        <v>0</v>
      </c>
      <c r="U800" s="166">
        <v>300</v>
      </c>
      <c r="V800" s="166">
        <v>0</v>
      </c>
      <c r="W800" s="162" t="s">
        <v>19</v>
      </c>
      <c r="X800" s="162" t="s">
        <v>5348</v>
      </c>
      <c r="Y800" s="162" t="s">
        <v>5347</v>
      </c>
      <c r="Z800" s="162" t="s">
        <v>39</v>
      </c>
      <c r="AA800" s="162" t="s">
        <v>1300</v>
      </c>
      <c r="AB800" s="162" t="s">
        <v>1301</v>
      </c>
      <c r="AC800" s="162" t="s">
        <v>5347</v>
      </c>
      <c r="AD800" s="164">
        <v>0</v>
      </c>
      <c r="AE800" s="185">
        <v>0</v>
      </c>
      <c r="AG800" t="s">
        <v>814</v>
      </c>
      <c r="AH800" s="47">
        <f t="shared" si="235"/>
        <v>21</v>
      </c>
      <c r="AI800" s="46" t="str">
        <f t="shared" si="236"/>
        <v>-</v>
      </c>
      <c r="AJ800" s="12"/>
      <c r="AK800" s="53" t="str">
        <f t="shared" si="237"/>
        <v>YES</v>
      </c>
      <c r="AL800" s="54">
        <f t="shared" si="238"/>
        <v>300</v>
      </c>
      <c r="AM800" s="35"/>
      <c r="AN800" s="35" t="str">
        <f t="shared" si="239"/>
        <v/>
      </c>
      <c r="AO800" s="35">
        <f t="shared" si="240"/>
        <v>0</v>
      </c>
      <c r="AP800" s="35" t="str">
        <f t="shared" si="241"/>
        <v>X</v>
      </c>
      <c r="AQ800" s="55">
        <f t="shared" si="233"/>
        <v>1</v>
      </c>
      <c r="AR800" s="25" t="str">
        <f t="shared" si="242"/>
        <v/>
      </c>
      <c r="AS800" s="25" t="str">
        <f t="shared" si="243"/>
        <v/>
      </c>
      <c r="AT800" s="25" t="str">
        <f t="shared" si="244"/>
        <v/>
      </c>
      <c r="AU800" s="25" t="str">
        <f t="shared" si="245"/>
        <v/>
      </c>
      <c r="AV800" s="25">
        <f t="shared" si="246"/>
        <v>6</v>
      </c>
      <c r="AW800" s="65">
        <f t="shared" si="234"/>
        <v>0</v>
      </c>
      <c r="AX800" s="56"/>
      <c r="AY800" s="24">
        <f t="shared" ca="1" si="247"/>
        <v>-588</v>
      </c>
      <c r="AZ800" s="66">
        <f t="shared" ca="1" si="248"/>
        <v>0</v>
      </c>
      <c r="BA800" s="24" t="str">
        <f t="shared" ca="1" si="249"/>
        <v/>
      </c>
      <c r="BB800" s="87" t="str">
        <f t="shared" si="250"/>
        <v/>
      </c>
    </row>
    <row r="801" spans="1:54" ht="15" x14ac:dyDescent="0.2">
      <c r="A801" s="7">
        <v>800</v>
      </c>
      <c r="B801" s="162" t="s">
        <v>1302</v>
      </c>
      <c r="C801" s="162" t="s">
        <v>1303</v>
      </c>
      <c r="D801" s="162" t="s">
        <v>1251</v>
      </c>
      <c r="E801" s="162" t="s">
        <v>159</v>
      </c>
      <c r="F801" s="163">
        <v>45457</v>
      </c>
      <c r="G801" s="162" t="s">
        <v>5347</v>
      </c>
      <c r="H801" s="162" t="s">
        <v>1304</v>
      </c>
      <c r="I801" s="162" t="s">
        <v>27</v>
      </c>
      <c r="J801" s="163">
        <v>45510</v>
      </c>
      <c r="K801" s="163">
        <v>45636</v>
      </c>
      <c r="L801" s="162" t="s">
        <v>5347</v>
      </c>
      <c r="M801" s="163">
        <v>45524</v>
      </c>
      <c r="N801" s="164">
        <v>60</v>
      </c>
      <c r="O801" s="164">
        <v>8</v>
      </c>
      <c r="P801" s="162" t="s">
        <v>16</v>
      </c>
      <c r="Q801" s="166">
        <v>200</v>
      </c>
      <c r="R801" s="166">
        <v>200</v>
      </c>
      <c r="S801" s="166">
        <v>200</v>
      </c>
      <c r="T801" s="166">
        <v>0</v>
      </c>
      <c r="U801" s="166">
        <v>200</v>
      </c>
      <c r="V801" s="166">
        <v>0</v>
      </c>
      <c r="W801" s="162" t="s">
        <v>19</v>
      </c>
      <c r="X801" s="162" t="s">
        <v>5348</v>
      </c>
      <c r="Y801" s="162" t="s">
        <v>5347</v>
      </c>
      <c r="Z801" s="162" t="s">
        <v>46</v>
      </c>
      <c r="AA801" s="162" t="s">
        <v>663</v>
      </c>
      <c r="AB801" s="162" t="s">
        <v>1305</v>
      </c>
      <c r="AC801" s="162" t="s">
        <v>5347</v>
      </c>
      <c r="AD801" s="164">
        <v>1</v>
      </c>
      <c r="AE801" s="185">
        <v>1</v>
      </c>
      <c r="AG801" t="s">
        <v>814</v>
      </c>
      <c r="AH801" s="47">
        <f t="shared" si="235"/>
        <v>14</v>
      </c>
      <c r="AI801" s="46" t="str">
        <f t="shared" si="236"/>
        <v>-</v>
      </c>
      <c r="AJ801" s="12"/>
      <c r="AK801" s="53" t="str">
        <f t="shared" si="237"/>
        <v>YES</v>
      </c>
      <c r="AL801" s="54">
        <f t="shared" si="238"/>
        <v>200</v>
      </c>
      <c r="AM801" s="35"/>
      <c r="AN801" s="35" t="str">
        <f t="shared" si="239"/>
        <v/>
      </c>
      <c r="AO801" s="35">
        <f t="shared" si="240"/>
        <v>0</v>
      </c>
      <c r="AP801" s="35" t="str">
        <f t="shared" si="241"/>
        <v>X</v>
      </c>
      <c r="AQ801" s="55">
        <f t="shared" si="233"/>
        <v>1</v>
      </c>
      <c r="AR801" s="25" t="str">
        <f t="shared" si="242"/>
        <v/>
      </c>
      <c r="AS801" s="25" t="str">
        <f t="shared" si="243"/>
        <v/>
      </c>
      <c r="AT801" s="25" t="str">
        <f t="shared" si="244"/>
        <v/>
      </c>
      <c r="AU801" s="25" t="str">
        <f t="shared" si="245"/>
        <v/>
      </c>
      <c r="AV801" s="25">
        <f t="shared" si="246"/>
        <v>6</v>
      </c>
      <c r="AW801" s="65">
        <f t="shared" si="234"/>
        <v>0</v>
      </c>
      <c r="AX801" s="56"/>
      <c r="AY801" s="24">
        <f t="shared" ca="1" si="247"/>
        <v>-611</v>
      </c>
      <c r="AZ801" s="66">
        <f t="shared" ca="1" si="248"/>
        <v>0</v>
      </c>
      <c r="BA801" s="24" t="str">
        <f t="shared" ca="1" si="249"/>
        <v/>
      </c>
      <c r="BB801" s="87" t="str">
        <f t="shared" si="250"/>
        <v/>
      </c>
    </row>
    <row r="802" spans="1:54" ht="15" x14ac:dyDescent="0.2">
      <c r="A802" s="7">
        <v>801</v>
      </c>
      <c r="B802" s="162" t="s">
        <v>1306</v>
      </c>
      <c r="C802" s="162" t="s">
        <v>1307</v>
      </c>
      <c r="D802" s="162" t="s">
        <v>1251</v>
      </c>
      <c r="E802" s="162" t="s">
        <v>122</v>
      </c>
      <c r="F802" s="163">
        <v>45457</v>
      </c>
      <c r="G802" s="162" t="s">
        <v>5347</v>
      </c>
      <c r="H802" s="162" t="s">
        <v>1308</v>
      </c>
      <c r="I802" s="162" t="s">
        <v>18</v>
      </c>
      <c r="J802" s="163">
        <v>45523</v>
      </c>
      <c r="K802" s="163">
        <v>45524</v>
      </c>
      <c r="L802" s="162" t="s">
        <v>5347</v>
      </c>
      <c r="M802" s="163">
        <v>45530</v>
      </c>
      <c r="N802" s="164">
        <v>110</v>
      </c>
      <c r="O802" s="164">
        <v>8</v>
      </c>
      <c r="P802" s="162" t="s">
        <v>16</v>
      </c>
      <c r="Q802" s="165">
        <v>150</v>
      </c>
      <c r="R802" s="165">
        <v>200</v>
      </c>
      <c r="S802" s="165">
        <v>200</v>
      </c>
      <c r="T802" s="165">
        <v>0</v>
      </c>
      <c r="U802" s="166">
        <v>200</v>
      </c>
      <c r="V802" s="166">
        <v>0</v>
      </c>
      <c r="W802" s="162" t="s">
        <v>19</v>
      </c>
      <c r="X802" s="162" t="s">
        <v>5348</v>
      </c>
      <c r="Y802" s="162" t="s">
        <v>5347</v>
      </c>
      <c r="Z802" s="162" t="s">
        <v>47</v>
      </c>
      <c r="AA802" s="162" t="s">
        <v>456</v>
      </c>
      <c r="AB802" s="162" t="s">
        <v>1309</v>
      </c>
      <c r="AC802" s="162" t="s">
        <v>5347</v>
      </c>
      <c r="AD802" s="164">
        <v>0</v>
      </c>
      <c r="AE802" s="185">
        <v>0</v>
      </c>
      <c r="AG802" t="s">
        <v>814</v>
      </c>
      <c r="AH802" s="47">
        <f t="shared" si="235"/>
        <v>7</v>
      </c>
      <c r="AI802" s="46" t="str">
        <f t="shared" si="236"/>
        <v>-</v>
      </c>
      <c r="AJ802" s="12"/>
      <c r="AK802" s="53" t="str">
        <f t="shared" si="237"/>
        <v>YES</v>
      </c>
      <c r="AL802" s="54">
        <f t="shared" si="238"/>
        <v>200</v>
      </c>
      <c r="AM802" s="35"/>
      <c r="AN802" s="35" t="str">
        <f t="shared" si="239"/>
        <v/>
      </c>
      <c r="AO802" s="35">
        <f t="shared" si="240"/>
        <v>0</v>
      </c>
      <c r="AP802" s="35" t="str">
        <f t="shared" si="241"/>
        <v>X</v>
      </c>
      <c r="AQ802" s="55">
        <f t="shared" si="233"/>
        <v>1</v>
      </c>
      <c r="AR802" s="25" t="str">
        <f t="shared" si="242"/>
        <v/>
      </c>
      <c r="AS802" s="25" t="str">
        <f t="shared" si="243"/>
        <v/>
      </c>
      <c r="AT802" s="25" t="str">
        <f t="shared" si="244"/>
        <v/>
      </c>
      <c r="AU802" s="25" t="str">
        <f t="shared" si="245"/>
        <v/>
      </c>
      <c r="AV802" s="25">
        <f t="shared" si="246"/>
        <v>6</v>
      </c>
      <c r="AW802" s="65">
        <f t="shared" si="234"/>
        <v>0</v>
      </c>
      <c r="AX802" s="56"/>
      <c r="AY802" s="24">
        <f t="shared" ca="1" si="247"/>
        <v>-605</v>
      </c>
      <c r="AZ802" s="66">
        <f t="shared" ca="1" si="248"/>
        <v>0</v>
      </c>
      <c r="BA802" s="24" t="str">
        <f t="shared" ca="1" si="249"/>
        <v/>
      </c>
      <c r="BB802" s="87" t="str">
        <f t="shared" si="250"/>
        <v/>
      </c>
    </row>
    <row r="803" spans="1:54" ht="15" x14ac:dyDescent="0.2">
      <c r="A803" s="7">
        <v>802</v>
      </c>
      <c r="B803" s="162" t="s">
        <v>1310</v>
      </c>
      <c r="C803" s="162" t="s">
        <v>1311</v>
      </c>
      <c r="D803" s="162" t="s">
        <v>1251</v>
      </c>
      <c r="E803" s="162" t="s">
        <v>108</v>
      </c>
      <c r="F803" s="163">
        <v>45457</v>
      </c>
      <c r="G803" s="162" t="s">
        <v>5347</v>
      </c>
      <c r="H803" s="162" t="s">
        <v>772</v>
      </c>
      <c r="I803" s="162" t="s">
        <v>72</v>
      </c>
      <c r="J803" s="163">
        <v>45505</v>
      </c>
      <c r="K803" s="163">
        <v>45638</v>
      </c>
      <c r="L803" s="162" t="s">
        <v>5347</v>
      </c>
      <c r="M803" s="163">
        <v>45523</v>
      </c>
      <c r="N803" s="164">
        <v>85</v>
      </c>
      <c r="O803" s="164">
        <v>8</v>
      </c>
      <c r="P803" s="162" t="s">
        <v>16</v>
      </c>
      <c r="Q803" s="165">
        <v>100</v>
      </c>
      <c r="R803" s="165">
        <v>100</v>
      </c>
      <c r="S803" s="165">
        <v>100</v>
      </c>
      <c r="T803" s="165">
        <v>0</v>
      </c>
      <c r="U803" s="166">
        <v>100</v>
      </c>
      <c r="V803" s="166">
        <v>0</v>
      </c>
      <c r="W803" s="162" t="s">
        <v>19</v>
      </c>
      <c r="X803" s="162" t="s">
        <v>5348</v>
      </c>
      <c r="Y803" s="162" t="s">
        <v>5347</v>
      </c>
      <c r="Z803" s="162" t="s">
        <v>46</v>
      </c>
      <c r="AA803" s="162" t="s">
        <v>748</v>
      </c>
      <c r="AB803" s="162" t="s">
        <v>1310</v>
      </c>
      <c r="AC803" s="162" t="s">
        <v>5347</v>
      </c>
      <c r="AD803" s="164">
        <v>1</v>
      </c>
      <c r="AE803" s="185">
        <v>1</v>
      </c>
      <c r="AG803" t="s">
        <v>814</v>
      </c>
      <c r="AH803" s="47">
        <f t="shared" si="235"/>
        <v>18</v>
      </c>
      <c r="AI803" s="46" t="str">
        <f t="shared" si="236"/>
        <v>-</v>
      </c>
      <c r="AJ803" s="12"/>
      <c r="AK803" s="53" t="str">
        <f t="shared" si="237"/>
        <v>YES</v>
      </c>
      <c r="AL803" s="54">
        <f t="shared" si="238"/>
        <v>100</v>
      </c>
      <c r="AM803" s="35"/>
      <c r="AN803" s="35" t="str">
        <f t="shared" si="239"/>
        <v/>
      </c>
      <c r="AO803" s="35">
        <f t="shared" si="240"/>
        <v>0</v>
      </c>
      <c r="AP803" s="35" t="str">
        <f t="shared" si="241"/>
        <v>X</v>
      </c>
      <c r="AQ803" s="55">
        <f t="shared" si="233"/>
        <v>1</v>
      </c>
      <c r="AR803" s="25" t="str">
        <f t="shared" si="242"/>
        <v/>
      </c>
      <c r="AS803" s="25" t="str">
        <f t="shared" si="243"/>
        <v/>
      </c>
      <c r="AT803" s="25" t="str">
        <f t="shared" si="244"/>
        <v/>
      </c>
      <c r="AU803" s="25" t="str">
        <f t="shared" si="245"/>
        <v/>
      </c>
      <c r="AV803" s="25">
        <f t="shared" si="246"/>
        <v>6</v>
      </c>
      <c r="AW803" s="65">
        <f t="shared" si="234"/>
        <v>0</v>
      </c>
      <c r="AX803" s="56"/>
      <c r="AY803" s="24">
        <f t="shared" ca="1" si="247"/>
        <v>-612</v>
      </c>
      <c r="AZ803" s="66">
        <f t="shared" ca="1" si="248"/>
        <v>0</v>
      </c>
      <c r="BA803" s="24" t="str">
        <f t="shared" ca="1" si="249"/>
        <v/>
      </c>
      <c r="BB803" s="87" t="str">
        <f t="shared" si="250"/>
        <v/>
      </c>
    </row>
    <row r="804" spans="1:54" ht="15" x14ac:dyDescent="0.2">
      <c r="A804" s="7">
        <v>803</v>
      </c>
      <c r="B804" s="162" t="s">
        <v>725</v>
      </c>
      <c r="C804" s="162" t="s">
        <v>726</v>
      </c>
      <c r="D804" s="162" t="s">
        <v>1312</v>
      </c>
      <c r="E804" s="162" t="s">
        <v>15</v>
      </c>
      <c r="F804" s="163">
        <v>45457</v>
      </c>
      <c r="G804" s="162" t="s">
        <v>5347</v>
      </c>
      <c r="H804" s="162" t="s">
        <v>757</v>
      </c>
      <c r="I804" s="162" t="s">
        <v>24</v>
      </c>
      <c r="J804" s="163">
        <v>45483</v>
      </c>
      <c r="K804" s="163">
        <v>45518</v>
      </c>
      <c r="L804" s="162" t="s">
        <v>5347</v>
      </c>
      <c r="M804" s="163">
        <v>45488</v>
      </c>
      <c r="N804" s="164">
        <v>45</v>
      </c>
      <c r="O804" s="164">
        <v>8</v>
      </c>
      <c r="P804" s="162" t="s">
        <v>16</v>
      </c>
      <c r="Q804" s="165">
        <v>300</v>
      </c>
      <c r="R804" s="165">
        <v>300</v>
      </c>
      <c r="S804" s="165">
        <v>300</v>
      </c>
      <c r="T804" s="165">
        <v>0</v>
      </c>
      <c r="U804" s="166">
        <v>0</v>
      </c>
      <c r="V804" s="166">
        <v>0</v>
      </c>
      <c r="W804" s="162" t="s">
        <v>19</v>
      </c>
      <c r="X804" s="162" t="s">
        <v>5348</v>
      </c>
      <c r="Y804" s="162" t="s">
        <v>5347</v>
      </c>
      <c r="Z804" s="162" t="s">
        <v>47</v>
      </c>
      <c r="AA804" s="162" t="s">
        <v>613</v>
      </c>
      <c r="AB804" s="162" t="s">
        <v>758</v>
      </c>
      <c r="AC804" s="162" t="s">
        <v>5347</v>
      </c>
      <c r="AD804" s="164">
        <v>0</v>
      </c>
      <c r="AE804" s="185">
        <v>0</v>
      </c>
      <c r="AG804" t="s">
        <v>814</v>
      </c>
      <c r="AH804" s="47">
        <f t="shared" si="235"/>
        <v>5</v>
      </c>
      <c r="AI804" s="46" t="str">
        <f t="shared" si="236"/>
        <v>-</v>
      </c>
      <c r="AJ804" s="12"/>
      <c r="AK804" s="53" t="str">
        <f t="shared" si="237"/>
        <v>YES</v>
      </c>
      <c r="AL804" s="54">
        <f t="shared" si="238"/>
        <v>300</v>
      </c>
      <c r="AM804" s="35"/>
      <c r="AN804" s="35" t="str">
        <f t="shared" si="239"/>
        <v/>
      </c>
      <c r="AO804" s="35">
        <f t="shared" si="240"/>
        <v>0</v>
      </c>
      <c r="AP804" s="35" t="str">
        <f t="shared" si="241"/>
        <v>X</v>
      </c>
      <c r="AQ804" s="55">
        <f t="shared" si="233"/>
        <v>1</v>
      </c>
      <c r="AR804" s="25" t="str">
        <f t="shared" si="242"/>
        <v/>
      </c>
      <c r="AS804" s="25" t="str">
        <f t="shared" si="243"/>
        <v/>
      </c>
      <c r="AT804" s="25" t="str">
        <f t="shared" si="244"/>
        <v/>
      </c>
      <c r="AU804" s="25" t="str">
        <f t="shared" si="245"/>
        <v/>
      </c>
      <c r="AV804" s="25">
        <f t="shared" si="246"/>
        <v>6</v>
      </c>
      <c r="AW804" s="65">
        <f t="shared" si="234"/>
        <v>0</v>
      </c>
      <c r="AX804" s="56"/>
      <c r="AY804" s="24">
        <f t="shared" ca="1" si="247"/>
        <v>-647</v>
      </c>
      <c r="AZ804" s="66">
        <f t="shared" ca="1" si="248"/>
        <v>0</v>
      </c>
      <c r="BA804" s="24" t="str">
        <f t="shared" ca="1" si="249"/>
        <v/>
      </c>
      <c r="BB804" s="87" t="str">
        <f t="shared" si="250"/>
        <v/>
      </c>
    </row>
    <row r="805" spans="1:54" ht="15" x14ac:dyDescent="0.2">
      <c r="A805" s="7">
        <v>804</v>
      </c>
      <c r="B805" s="162" t="s">
        <v>1313</v>
      </c>
      <c r="C805" s="162" t="s">
        <v>1314</v>
      </c>
      <c r="D805" s="162" t="s">
        <v>1315</v>
      </c>
      <c r="E805" s="162" t="s">
        <v>15</v>
      </c>
      <c r="F805" s="163">
        <v>45457</v>
      </c>
      <c r="G805" s="162" t="s">
        <v>5347</v>
      </c>
      <c r="H805" s="162" t="s">
        <v>1316</v>
      </c>
      <c r="I805" s="162" t="s">
        <v>27</v>
      </c>
      <c r="J805" s="163">
        <v>45474</v>
      </c>
      <c r="K805" s="163">
        <v>45475</v>
      </c>
      <c r="L805" s="162" t="s">
        <v>5347</v>
      </c>
      <c r="M805" s="163">
        <v>45724</v>
      </c>
      <c r="N805" s="164">
        <v>90</v>
      </c>
      <c r="O805" s="164">
        <v>8</v>
      </c>
      <c r="P805" s="162" t="s">
        <v>16</v>
      </c>
      <c r="Q805" s="165">
        <v>1</v>
      </c>
      <c r="R805" s="165">
        <v>1</v>
      </c>
      <c r="S805" s="165">
        <v>1</v>
      </c>
      <c r="T805" s="165">
        <v>0</v>
      </c>
      <c r="U805" s="166">
        <v>1</v>
      </c>
      <c r="V805" s="166">
        <v>0</v>
      </c>
      <c r="W805" s="162" t="s">
        <v>19</v>
      </c>
      <c r="X805" s="162" t="s">
        <v>5348</v>
      </c>
      <c r="Y805" s="162" t="s">
        <v>5347</v>
      </c>
      <c r="Z805" s="162" t="s">
        <v>155</v>
      </c>
      <c r="AA805" s="162" t="s">
        <v>148</v>
      </c>
      <c r="AB805" s="162" t="s">
        <v>1313</v>
      </c>
      <c r="AC805" s="162" t="s">
        <v>5347</v>
      </c>
      <c r="AD805" s="164">
        <v>3</v>
      </c>
      <c r="AE805" s="185">
        <v>3</v>
      </c>
      <c r="AG805" t="s">
        <v>1317</v>
      </c>
      <c r="AH805" s="47">
        <f t="shared" si="235"/>
        <v>250</v>
      </c>
      <c r="AI805" s="46" t="str">
        <f t="shared" si="236"/>
        <v>-</v>
      </c>
      <c r="AJ805" s="12"/>
      <c r="AK805" s="53" t="str">
        <f t="shared" si="237"/>
        <v>YES</v>
      </c>
      <c r="AL805" s="54">
        <f t="shared" si="238"/>
        <v>1</v>
      </c>
      <c r="AM805" s="35"/>
      <c r="AN805" s="35" t="str">
        <f t="shared" si="239"/>
        <v/>
      </c>
      <c r="AO805" s="35">
        <f t="shared" si="240"/>
        <v>0</v>
      </c>
      <c r="AP805" s="35" t="str">
        <f t="shared" si="241"/>
        <v>X</v>
      </c>
      <c r="AQ805" s="55">
        <f t="shared" si="233"/>
        <v>1</v>
      </c>
      <c r="AR805" s="25" t="str">
        <f t="shared" si="242"/>
        <v/>
      </c>
      <c r="AS805" s="25" t="str">
        <f t="shared" si="243"/>
        <v/>
      </c>
      <c r="AT805" s="25" t="str">
        <f t="shared" si="244"/>
        <v/>
      </c>
      <c r="AU805" s="25" t="str">
        <f t="shared" si="245"/>
        <v/>
      </c>
      <c r="AV805" s="25">
        <f t="shared" si="246"/>
        <v>6</v>
      </c>
      <c r="AW805" s="65">
        <f t="shared" si="234"/>
        <v>0</v>
      </c>
      <c r="AX805" s="56"/>
      <c r="AY805" s="24">
        <f t="shared" ca="1" si="247"/>
        <v>-411</v>
      </c>
      <c r="AZ805" s="66">
        <f t="shared" ca="1" si="248"/>
        <v>0</v>
      </c>
      <c r="BA805" s="24" t="str">
        <f t="shared" ca="1" si="249"/>
        <v/>
      </c>
      <c r="BB805" s="87" t="str">
        <f t="shared" si="250"/>
        <v/>
      </c>
    </row>
    <row r="806" spans="1:54" ht="15" x14ac:dyDescent="0.2">
      <c r="A806" s="7">
        <v>805</v>
      </c>
      <c r="B806" s="162" t="s">
        <v>1318</v>
      </c>
      <c r="C806" s="162" t="s">
        <v>1319</v>
      </c>
      <c r="D806" s="162" t="s">
        <v>1320</v>
      </c>
      <c r="E806" s="162" t="s">
        <v>15</v>
      </c>
      <c r="F806" s="163">
        <v>45457</v>
      </c>
      <c r="G806" s="162" t="s">
        <v>5347</v>
      </c>
      <c r="H806" s="162" t="s">
        <v>1316</v>
      </c>
      <c r="I806" s="162" t="s">
        <v>28</v>
      </c>
      <c r="J806" s="163">
        <v>45474</v>
      </c>
      <c r="K806" s="163">
        <v>45475</v>
      </c>
      <c r="L806" s="162" t="s">
        <v>5347</v>
      </c>
      <c r="M806" s="163">
        <v>45671</v>
      </c>
      <c r="N806" s="164">
        <v>1</v>
      </c>
      <c r="O806" s="164">
        <v>8</v>
      </c>
      <c r="P806" s="162" t="s">
        <v>16</v>
      </c>
      <c r="Q806" s="165">
        <v>2</v>
      </c>
      <c r="R806" s="165">
        <v>2</v>
      </c>
      <c r="S806" s="165">
        <v>4</v>
      </c>
      <c r="T806" s="165">
        <v>0</v>
      </c>
      <c r="U806" s="166">
        <v>2</v>
      </c>
      <c r="V806" s="166">
        <v>2</v>
      </c>
      <c r="W806" s="162" t="s">
        <v>19</v>
      </c>
      <c r="X806" s="162" t="s">
        <v>5348</v>
      </c>
      <c r="Y806" s="162" t="s">
        <v>5347</v>
      </c>
      <c r="Z806" s="162" t="s">
        <v>155</v>
      </c>
      <c r="AA806" s="162" t="s">
        <v>148</v>
      </c>
      <c r="AB806" s="162" t="s">
        <v>1318</v>
      </c>
      <c r="AC806" s="162" t="s">
        <v>5347</v>
      </c>
      <c r="AD806" s="164">
        <v>2</v>
      </c>
      <c r="AE806" s="185">
        <v>2</v>
      </c>
      <c r="AG806" t="s">
        <v>1321</v>
      </c>
      <c r="AH806" s="47">
        <f t="shared" si="235"/>
        <v>197</v>
      </c>
      <c r="AI806" s="46" t="str">
        <f t="shared" si="236"/>
        <v>-</v>
      </c>
      <c r="AJ806" s="12"/>
      <c r="AK806" s="53" t="str">
        <f t="shared" si="237"/>
        <v>YES</v>
      </c>
      <c r="AL806" s="54">
        <f t="shared" si="238"/>
        <v>4</v>
      </c>
      <c r="AM806" s="35"/>
      <c r="AN806" s="35" t="str">
        <f t="shared" si="239"/>
        <v/>
      </c>
      <c r="AO806" s="35">
        <f t="shared" si="240"/>
        <v>0</v>
      </c>
      <c r="AP806" s="35" t="str">
        <f t="shared" si="241"/>
        <v>X</v>
      </c>
      <c r="AQ806" s="55">
        <f t="shared" ref="AQ806:AQ836" si="251">IF(AP806="X",100%,0%)</f>
        <v>1</v>
      </c>
      <c r="AR806" s="25" t="str">
        <f t="shared" si="242"/>
        <v/>
      </c>
      <c r="AS806" s="25" t="str">
        <f t="shared" si="243"/>
        <v/>
      </c>
      <c r="AT806" s="25" t="str">
        <f t="shared" si="244"/>
        <v/>
      </c>
      <c r="AU806" s="25" t="str">
        <f t="shared" si="245"/>
        <v/>
      </c>
      <c r="AV806" s="25">
        <f t="shared" si="246"/>
        <v>6</v>
      </c>
      <c r="AW806" s="65">
        <f t="shared" ref="AW806:AW836" si="252">IF(AP806="",100%,0%)</f>
        <v>0</v>
      </c>
      <c r="AX806" s="56"/>
      <c r="AY806" s="24">
        <f t="shared" ca="1" si="247"/>
        <v>-464</v>
      </c>
      <c r="AZ806" s="66">
        <f t="shared" ca="1" si="248"/>
        <v>0</v>
      </c>
      <c r="BA806" s="24" t="str">
        <f t="shared" ca="1" si="249"/>
        <v/>
      </c>
      <c r="BB806" s="87" t="str">
        <f t="shared" si="250"/>
        <v/>
      </c>
    </row>
    <row r="807" spans="1:54" ht="15" x14ac:dyDescent="0.2">
      <c r="A807" s="7">
        <v>806</v>
      </c>
      <c r="B807" s="162" t="s">
        <v>1322</v>
      </c>
      <c r="C807" s="162" t="s">
        <v>1323</v>
      </c>
      <c r="D807" s="162" t="s">
        <v>1320</v>
      </c>
      <c r="E807" s="162" t="s">
        <v>17</v>
      </c>
      <c r="F807" s="163">
        <v>45457</v>
      </c>
      <c r="G807" s="162" t="s">
        <v>5347</v>
      </c>
      <c r="H807" s="162" t="s">
        <v>1324</v>
      </c>
      <c r="I807" s="162" t="s">
        <v>15</v>
      </c>
      <c r="J807" s="163">
        <v>45488</v>
      </c>
      <c r="K807" s="163">
        <v>45488</v>
      </c>
      <c r="L807" s="162" t="s">
        <v>5347</v>
      </c>
      <c r="M807" s="163">
        <v>45516</v>
      </c>
      <c r="N807" s="164">
        <v>30</v>
      </c>
      <c r="O807" s="164">
        <v>8</v>
      </c>
      <c r="P807" s="162" t="s">
        <v>16</v>
      </c>
      <c r="Q807" s="165">
        <v>5</v>
      </c>
      <c r="R807" s="165">
        <v>5</v>
      </c>
      <c r="S807" s="165">
        <v>5</v>
      </c>
      <c r="T807" s="165">
        <v>0</v>
      </c>
      <c r="U807" s="166">
        <v>5</v>
      </c>
      <c r="V807" s="166">
        <v>0</v>
      </c>
      <c r="W807" s="162" t="s">
        <v>19</v>
      </c>
      <c r="X807" s="162" t="s">
        <v>5348</v>
      </c>
      <c r="Y807" s="162" t="s">
        <v>5347</v>
      </c>
      <c r="Z807" s="162" t="s">
        <v>1325</v>
      </c>
      <c r="AA807" s="162" t="s">
        <v>1326</v>
      </c>
      <c r="AB807" s="162" t="s">
        <v>1327</v>
      </c>
      <c r="AC807" s="162" t="s">
        <v>5347</v>
      </c>
      <c r="AD807" s="164">
        <v>0</v>
      </c>
      <c r="AE807" s="185">
        <v>0</v>
      </c>
      <c r="AG807" t="s">
        <v>1321</v>
      </c>
      <c r="AH807" s="47">
        <f t="shared" si="235"/>
        <v>28</v>
      </c>
      <c r="AI807" s="46" t="str">
        <f t="shared" si="236"/>
        <v>-</v>
      </c>
      <c r="AJ807" s="12"/>
      <c r="AK807" s="53" t="str">
        <f t="shared" si="237"/>
        <v>YES</v>
      </c>
      <c r="AL807" s="54">
        <f t="shared" si="238"/>
        <v>5</v>
      </c>
      <c r="AM807" s="35"/>
      <c r="AN807" s="35" t="str">
        <f t="shared" si="239"/>
        <v/>
      </c>
      <c r="AO807" s="35">
        <f t="shared" si="240"/>
        <v>0</v>
      </c>
      <c r="AP807" s="35" t="str">
        <f t="shared" si="241"/>
        <v>X</v>
      </c>
      <c r="AQ807" s="55">
        <f t="shared" si="251"/>
        <v>1</v>
      </c>
      <c r="AR807" s="25" t="str">
        <f t="shared" si="242"/>
        <v/>
      </c>
      <c r="AS807" s="25" t="str">
        <f t="shared" si="243"/>
        <v/>
      </c>
      <c r="AT807" s="25" t="str">
        <f t="shared" si="244"/>
        <v/>
      </c>
      <c r="AU807" s="25" t="str">
        <f t="shared" si="245"/>
        <v/>
      </c>
      <c r="AV807" s="25">
        <f t="shared" si="246"/>
        <v>6</v>
      </c>
      <c r="AW807" s="65">
        <f t="shared" si="252"/>
        <v>0</v>
      </c>
      <c r="AX807" s="56"/>
      <c r="AY807" s="24">
        <f t="shared" ca="1" si="247"/>
        <v>-619</v>
      </c>
      <c r="AZ807" s="66">
        <f t="shared" ca="1" si="248"/>
        <v>0</v>
      </c>
      <c r="BA807" s="24" t="str">
        <f t="shared" ca="1" si="249"/>
        <v/>
      </c>
      <c r="BB807" s="87" t="str">
        <f t="shared" si="250"/>
        <v/>
      </c>
    </row>
    <row r="808" spans="1:54" ht="15" x14ac:dyDescent="0.2">
      <c r="A808" s="7">
        <v>807</v>
      </c>
      <c r="B808" s="162" t="s">
        <v>1328</v>
      </c>
      <c r="C808" s="162" t="s">
        <v>1329</v>
      </c>
      <c r="D808" s="162" t="s">
        <v>1330</v>
      </c>
      <c r="E808" s="162" t="s">
        <v>18</v>
      </c>
      <c r="F808" s="163">
        <v>45457</v>
      </c>
      <c r="G808" s="162" t="s">
        <v>5347</v>
      </c>
      <c r="H808" s="162" t="s">
        <v>1331</v>
      </c>
      <c r="I808" s="162" t="s">
        <v>15</v>
      </c>
      <c r="J808" s="163">
        <v>45470</v>
      </c>
      <c r="K808" s="163">
        <v>45470</v>
      </c>
      <c r="L808" s="162" t="s">
        <v>5347</v>
      </c>
      <c r="M808" s="163">
        <v>45488</v>
      </c>
      <c r="N808" s="164">
        <v>40</v>
      </c>
      <c r="O808" s="164">
        <v>8</v>
      </c>
      <c r="P808" s="162" t="s">
        <v>16</v>
      </c>
      <c r="Q808" s="165">
        <v>3</v>
      </c>
      <c r="R808" s="165">
        <v>3</v>
      </c>
      <c r="S808" s="165">
        <v>3</v>
      </c>
      <c r="T808" s="165">
        <v>0</v>
      </c>
      <c r="U808" s="166">
        <v>3</v>
      </c>
      <c r="V808" s="166">
        <v>0</v>
      </c>
      <c r="W808" s="162" t="s">
        <v>19</v>
      </c>
      <c r="X808" s="162" t="s">
        <v>5348</v>
      </c>
      <c r="Y808" s="162" t="s">
        <v>5347</v>
      </c>
      <c r="Z808" s="162" t="s">
        <v>44</v>
      </c>
      <c r="AA808" s="162" t="s">
        <v>1332</v>
      </c>
      <c r="AB808" s="162" t="s">
        <v>1333</v>
      </c>
      <c r="AC808" s="162" t="s">
        <v>5347</v>
      </c>
      <c r="AD808" s="164">
        <v>0</v>
      </c>
      <c r="AE808" s="185">
        <v>0</v>
      </c>
      <c r="AG808" t="s">
        <v>1334</v>
      </c>
      <c r="AH808" s="47">
        <f t="shared" si="235"/>
        <v>18</v>
      </c>
      <c r="AI808" s="46" t="str">
        <f t="shared" si="236"/>
        <v>-</v>
      </c>
      <c r="AJ808" s="12"/>
      <c r="AK808" s="53" t="str">
        <f t="shared" si="237"/>
        <v>YES</v>
      </c>
      <c r="AL808" s="54">
        <f t="shared" si="238"/>
        <v>3</v>
      </c>
      <c r="AM808" s="35"/>
      <c r="AN808" s="35" t="str">
        <f t="shared" si="239"/>
        <v/>
      </c>
      <c r="AO808" s="35">
        <f t="shared" si="240"/>
        <v>0</v>
      </c>
      <c r="AP808" s="35" t="str">
        <f t="shared" si="241"/>
        <v>X</v>
      </c>
      <c r="AQ808" s="55">
        <f t="shared" si="251"/>
        <v>1</v>
      </c>
      <c r="AR808" s="25" t="str">
        <f t="shared" si="242"/>
        <v/>
      </c>
      <c r="AS808" s="25" t="str">
        <f t="shared" si="243"/>
        <v/>
      </c>
      <c r="AT808" s="25" t="str">
        <f t="shared" si="244"/>
        <v/>
      </c>
      <c r="AU808" s="25" t="str">
        <f t="shared" si="245"/>
        <v/>
      </c>
      <c r="AV808" s="25">
        <f t="shared" si="246"/>
        <v>6</v>
      </c>
      <c r="AW808" s="65">
        <f t="shared" si="252"/>
        <v>0</v>
      </c>
      <c r="AX808" s="56"/>
      <c r="AY808" s="24">
        <f t="shared" ca="1" si="247"/>
        <v>-647</v>
      </c>
      <c r="AZ808" s="66">
        <f t="shared" ca="1" si="248"/>
        <v>0</v>
      </c>
      <c r="BA808" s="24" t="str">
        <f t="shared" ca="1" si="249"/>
        <v/>
      </c>
      <c r="BB808" s="87" t="str">
        <f t="shared" si="250"/>
        <v/>
      </c>
    </row>
    <row r="809" spans="1:54" ht="15" x14ac:dyDescent="0.2">
      <c r="A809" s="7">
        <v>808</v>
      </c>
      <c r="B809" s="162" t="s">
        <v>1335</v>
      </c>
      <c r="C809" s="162" t="s">
        <v>1336</v>
      </c>
      <c r="D809" s="162" t="s">
        <v>1337</v>
      </c>
      <c r="E809" s="162" t="s">
        <v>15</v>
      </c>
      <c r="F809" s="163">
        <v>45457</v>
      </c>
      <c r="G809" s="162" t="s">
        <v>5347</v>
      </c>
      <c r="H809" s="162" t="s">
        <v>1338</v>
      </c>
      <c r="I809" s="162" t="s">
        <v>15</v>
      </c>
      <c r="J809" s="163">
        <v>45477</v>
      </c>
      <c r="K809" s="163">
        <v>45477</v>
      </c>
      <c r="L809" s="162" t="s">
        <v>5347</v>
      </c>
      <c r="M809" s="163">
        <v>45499</v>
      </c>
      <c r="N809" s="164">
        <v>40</v>
      </c>
      <c r="O809" s="164">
        <v>8</v>
      </c>
      <c r="P809" s="162" t="s">
        <v>16</v>
      </c>
      <c r="Q809" s="165">
        <v>1</v>
      </c>
      <c r="R809" s="165">
        <v>1</v>
      </c>
      <c r="S809" s="165">
        <v>1</v>
      </c>
      <c r="T809" s="165">
        <v>0</v>
      </c>
      <c r="U809" s="166">
        <v>1</v>
      </c>
      <c r="V809" s="166">
        <v>0</v>
      </c>
      <c r="W809" s="162" t="s">
        <v>19</v>
      </c>
      <c r="X809" s="162" t="s">
        <v>5348</v>
      </c>
      <c r="Y809" s="162" t="s">
        <v>5347</v>
      </c>
      <c r="Z809" s="162" t="s">
        <v>25</v>
      </c>
      <c r="AA809" s="162" t="s">
        <v>1339</v>
      </c>
      <c r="AB809" s="162" t="s">
        <v>1340</v>
      </c>
      <c r="AC809" s="162" t="s">
        <v>5347</v>
      </c>
      <c r="AD809" s="164">
        <v>1</v>
      </c>
      <c r="AE809" s="185">
        <v>1</v>
      </c>
      <c r="AG809" t="s">
        <v>801</v>
      </c>
      <c r="AH809" s="47">
        <f t="shared" si="235"/>
        <v>22</v>
      </c>
      <c r="AI809" s="46" t="str">
        <f t="shared" si="236"/>
        <v>-</v>
      </c>
      <c r="AJ809" s="12"/>
      <c r="AK809" s="53" t="str">
        <f t="shared" si="237"/>
        <v>YES</v>
      </c>
      <c r="AL809" s="54">
        <f t="shared" si="238"/>
        <v>1</v>
      </c>
      <c r="AM809" s="35"/>
      <c r="AN809" s="35" t="str">
        <f t="shared" si="239"/>
        <v/>
      </c>
      <c r="AO809" s="35">
        <f t="shared" si="240"/>
        <v>0</v>
      </c>
      <c r="AP809" s="35" t="str">
        <f t="shared" si="241"/>
        <v>X</v>
      </c>
      <c r="AQ809" s="55">
        <f t="shared" si="251"/>
        <v>1</v>
      </c>
      <c r="AR809" s="25" t="str">
        <f t="shared" si="242"/>
        <v/>
      </c>
      <c r="AS809" s="25" t="str">
        <f t="shared" si="243"/>
        <v/>
      </c>
      <c r="AT809" s="25" t="str">
        <f t="shared" si="244"/>
        <v/>
      </c>
      <c r="AU809" s="25" t="str">
        <f t="shared" si="245"/>
        <v/>
      </c>
      <c r="AV809" s="25">
        <f t="shared" si="246"/>
        <v>6</v>
      </c>
      <c r="AW809" s="65">
        <f t="shared" si="252"/>
        <v>0</v>
      </c>
      <c r="AX809" s="56"/>
      <c r="AY809" s="24">
        <f t="shared" ca="1" si="247"/>
        <v>-636</v>
      </c>
      <c r="AZ809" s="66">
        <f t="shared" ca="1" si="248"/>
        <v>0</v>
      </c>
      <c r="BA809" s="24" t="str">
        <f t="shared" ca="1" si="249"/>
        <v/>
      </c>
      <c r="BB809" s="87" t="str">
        <f t="shared" si="250"/>
        <v/>
      </c>
    </row>
    <row r="810" spans="1:54" ht="15" x14ac:dyDescent="0.2">
      <c r="A810" s="7">
        <v>809</v>
      </c>
      <c r="B810" s="162" t="s">
        <v>1341</v>
      </c>
      <c r="C810" s="162" t="s">
        <v>1342</v>
      </c>
      <c r="D810" s="162" t="s">
        <v>1343</v>
      </c>
      <c r="E810" s="162" t="s">
        <v>15</v>
      </c>
      <c r="F810" s="163">
        <v>45457</v>
      </c>
      <c r="G810" s="162" t="s">
        <v>5347</v>
      </c>
      <c r="H810" s="162" t="s">
        <v>1344</v>
      </c>
      <c r="I810" s="162" t="s">
        <v>18</v>
      </c>
      <c r="J810" s="163">
        <v>45503</v>
      </c>
      <c r="K810" s="163">
        <v>45572</v>
      </c>
      <c r="L810" s="162" t="s">
        <v>5347</v>
      </c>
      <c r="M810" s="163">
        <v>45611</v>
      </c>
      <c r="N810" s="164">
        <v>85</v>
      </c>
      <c r="O810" s="164">
        <v>8</v>
      </c>
      <c r="P810" s="162" t="s">
        <v>16</v>
      </c>
      <c r="Q810" s="165">
        <v>4</v>
      </c>
      <c r="R810" s="165">
        <v>10</v>
      </c>
      <c r="S810" s="165">
        <v>10</v>
      </c>
      <c r="T810" s="165">
        <v>0</v>
      </c>
      <c r="U810" s="166">
        <v>10</v>
      </c>
      <c r="V810" s="166">
        <v>0</v>
      </c>
      <c r="W810" s="162" t="s">
        <v>19</v>
      </c>
      <c r="X810" s="162" t="s">
        <v>5348</v>
      </c>
      <c r="Y810" s="162" t="s">
        <v>5347</v>
      </c>
      <c r="Z810" s="162" t="s">
        <v>39</v>
      </c>
      <c r="AA810" s="162" t="s">
        <v>75</v>
      </c>
      <c r="AB810" s="162" t="s">
        <v>1345</v>
      </c>
      <c r="AC810" s="162" t="s">
        <v>5347</v>
      </c>
      <c r="AD810" s="164">
        <v>1</v>
      </c>
      <c r="AE810" s="185">
        <v>1</v>
      </c>
      <c r="AG810" t="s">
        <v>814</v>
      </c>
      <c r="AH810" s="47">
        <f t="shared" si="235"/>
        <v>108</v>
      </c>
      <c r="AI810" s="46" t="str">
        <f t="shared" si="236"/>
        <v>-</v>
      </c>
      <c r="AJ810" s="12"/>
      <c r="AK810" s="53" t="str">
        <f t="shared" si="237"/>
        <v>YES</v>
      </c>
      <c r="AL810" s="54">
        <f t="shared" si="238"/>
        <v>10</v>
      </c>
      <c r="AM810" s="35"/>
      <c r="AN810" s="35" t="str">
        <f t="shared" si="239"/>
        <v/>
      </c>
      <c r="AO810" s="35">
        <f t="shared" si="240"/>
        <v>0</v>
      </c>
      <c r="AP810" s="35" t="str">
        <f t="shared" si="241"/>
        <v>X</v>
      </c>
      <c r="AQ810" s="55">
        <f t="shared" si="251"/>
        <v>1</v>
      </c>
      <c r="AR810" s="25" t="str">
        <f t="shared" si="242"/>
        <v/>
      </c>
      <c r="AS810" s="25" t="str">
        <f t="shared" si="243"/>
        <v/>
      </c>
      <c r="AT810" s="25" t="str">
        <f t="shared" si="244"/>
        <v/>
      </c>
      <c r="AU810" s="25" t="str">
        <f t="shared" si="245"/>
        <v/>
      </c>
      <c r="AV810" s="25">
        <f t="shared" si="246"/>
        <v>6</v>
      </c>
      <c r="AW810" s="65">
        <f t="shared" si="252"/>
        <v>0</v>
      </c>
      <c r="AX810" s="56"/>
      <c r="AY810" s="24">
        <f t="shared" ca="1" si="247"/>
        <v>-524</v>
      </c>
      <c r="AZ810" s="66">
        <f t="shared" ca="1" si="248"/>
        <v>0</v>
      </c>
      <c r="BA810" s="24" t="str">
        <f t="shared" ca="1" si="249"/>
        <v/>
      </c>
      <c r="BB810" s="87" t="str">
        <f t="shared" si="250"/>
        <v/>
      </c>
    </row>
    <row r="811" spans="1:54" ht="15" x14ac:dyDescent="0.2">
      <c r="A811" s="7">
        <v>810</v>
      </c>
      <c r="B811" s="162" t="s">
        <v>1346</v>
      </c>
      <c r="C811" s="162" t="s">
        <v>1347</v>
      </c>
      <c r="D811" s="162" t="s">
        <v>1343</v>
      </c>
      <c r="E811" s="162" t="s">
        <v>17</v>
      </c>
      <c r="F811" s="163">
        <v>45457</v>
      </c>
      <c r="G811" s="162" t="s">
        <v>5347</v>
      </c>
      <c r="H811" s="162" t="s">
        <v>1344</v>
      </c>
      <c r="I811" s="162" t="s">
        <v>24</v>
      </c>
      <c r="J811" s="163">
        <v>45503</v>
      </c>
      <c r="K811" s="163">
        <v>45572</v>
      </c>
      <c r="L811" s="162" t="s">
        <v>5347</v>
      </c>
      <c r="M811" s="163">
        <v>45611</v>
      </c>
      <c r="N811" s="164">
        <v>30</v>
      </c>
      <c r="O811" s="164">
        <v>8</v>
      </c>
      <c r="P811" s="162" t="s">
        <v>16</v>
      </c>
      <c r="Q811" s="165">
        <v>30</v>
      </c>
      <c r="R811" s="165">
        <v>30</v>
      </c>
      <c r="S811" s="165">
        <v>30</v>
      </c>
      <c r="T811" s="165">
        <v>0</v>
      </c>
      <c r="U811" s="166">
        <v>30</v>
      </c>
      <c r="V811" s="166">
        <v>0</v>
      </c>
      <c r="W811" s="162" t="s">
        <v>19</v>
      </c>
      <c r="X811" s="162" t="s">
        <v>5348</v>
      </c>
      <c r="Y811" s="162" t="s">
        <v>5347</v>
      </c>
      <c r="Z811" s="162" t="s">
        <v>39</v>
      </c>
      <c r="AA811" s="162" t="s">
        <v>75</v>
      </c>
      <c r="AB811" s="162" t="s">
        <v>1348</v>
      </c>
      <c r="AC811" s="162" t="s">
        <v>5347</v>
      </c>
      <c r="AD811" s="164">
        <v>1</v>
      </c>
      <c r="AE811" s="185">
        <v>1</v>
      </c>
      <c r="AG811" t="s">
        <v>814</v>
      </c>
      <c r="AH811" s="47">
        <f t="shared" si="235"/>
        <v>108</v>
      </c>
      <c r="AI811" s="46" t="str">
        <f t="shared" si="236"/>
        <v>-</v>
      </c>
      <c r="AJ811" s="12"/>
      <c r="AK811" s="53" t="str">
        <f t="shared" si="237"/>
        <v>YES</v>
      </c>
      <c r="AL811" s="54">
        <f t="shared" si="238"/>
        <v>30</v>
      </c>
      <c r="AM811" s="35"/>
      <c r="AN811" s="35" t="str">
        <f t="shared" si="239"/>
        <v/>
      </c>
      <c r="AO811" s="35">
        <f t="shared" si="240"/>
        <v>0</v>
      </c>
      <c r="AP811" s="35" t="str">
        <f t="shared" si="241"/>
        <v>X</v>
      </c>
      <c r="AQ811" s="55">
        <f t="shared" si="251"/>
        <v>1</v>
      </c>
      <c r="AR811" s="25" t="str">
        <f t="shared" si="242"/>
        <v/>
      </c>
      <c r="AS811" s="25" t="str">
        <f t="shared" si="243"/>
        <v/>
      </c>
      <c r="AT811" s="25" t="str">
        <f t="shared" si="244"/>
        <v/>
      </c>
      <c r="AU811" s="25" t="str">
        <f t="shared" si="245"/>
        <v/>
      </c>
      <c r="AV811" s="25">
        <f t="shared" si="246"/>
        <v>6</v>
      </c>
      <c r="AW811" s="65">
        <f t="shared" si="252"/>
        <v>0</v>
      </c>
      <c r="AX811" s="56"/>
      <c r="AY811" s="24">
        <f t="shared" ca="1" si="247"/>
        <v>-524</v>
      </c>
      <c r="AZ811" s="66">
        <f t="shared" ca="1" si="248"/>
        <v>0</v>
      </c>
      <c r="BA811" s="24" t="str">
        <f t="shared" ca="1" si="249"/>
        <v/>
      </c>
      <c r="BB811" s="87" t="str">
        <f t="shared" si="250"/>
        <v/>
      </c>
    </row>
    <row r="812" spans="1:54" ht="15" x14ac:dyDescent="0.2">
      <c r="A812" s="7">
        <v>811</v>
      </c>
      <c r="B812" s="162" t="s">
        <v>136</v>
      </c>
      <c r="C812" s="162" t="s">
        <v>137</v>
      </c>
      <c r="D812" s="162" t="s">
        <v>1343</v>
      </c>
      <c r="E812" s="162" t="s">
        <v>18</v>
      </c>
      <c r="F812" s="163">
        <v>45457</v>
      </c>
      <c r="G812" s="162" t="s">
        <v>5347</v>
      </c>
      <c r="H812" s="162" t="s">
        <v>760</v>
      </c>
      <c r="I812" s="162" t="s">
        <v>15</v>
      </c>
      <c r="J812" s="163">
        <v>45482</v>
      </c>
      <c r="K812" s="163">
        <v>45951</v>
      </c>
      <c r="L812" s="162" t="s">
        <v>5347</v>
      </c>
      <c r="M812" s="163">
        <v>45554</v>
      </c>
      <c r="N812" s="164">
        <v>30</v>
      </c>
      <c r="O812" s="164">
        <v>8</v>
      </c>
      <c r="P812" s="162" t="s">
        <v>16</v>
      </c>
      <c r="Q812" s="165">
        <v>200</v>
      </c>
      <c r="R812" s="165">
        <v>200</v>
      </c>
      <c r="S812" s="165">
        <v>200</v>
      </c>
      <c r="T812" s="165">
        <v>0</v>
      </c>
      <c r="U812" s="166">
        <v>0</v>
      </c>
      <c r="V812" s="166">
        <v>0</v>
      </c>
      <c r="W812" s="162" t="s">
        <v>19</v>
      </c>
      <c r="X812" s="162" t="s">
        <v>5348</v>
      </c>
      <c r="Y812" s="162" t="s">
        <v>5347</v>
      </c>
      <c r="Z812" s="162" t="s">
        <v>5289</v>
      </c>
      <c r="AA812" s="162" t="s">
        <v>75</v>
      </c>
      <c r="AB812" s="162" t="s">
        <v>138</v>
      </c>
      <c r="AC812" s="162" t="s">
        <v>5347</v>
      </c>
      <c r="AD812" s="164">
        <v>1</v>
      </c>
      <c r="AE812" s="185">
        <v>1</v>
      </c>
      <c r="AG812" t="s">
        <v>814</v>
      </c>
      <c r="AH812" s="47">
        <f t="shared" si="235"/>
        <v>72</v>
      </c>
      <c r="AI812" s="46" t="str">
        <f t="shared" si="236"/>
        <v>-</v>
      </c>
      <c r="AJ812" s="12"/>
      <c r="AK812" s="53" t="str">
        <f t="shared" si="237"/>
        <v>YES</v>
      </c>
      <c r="AL812" s="54">
        <f t="shared" si="238"/>
        <v>200</v>
      </c>
      <c r="AM812" s="35"/>
      <c r="AN812" s="35" t="str">
        <f t="shared" si="239"/>
        <v/>
      </c>
      <c r="AO812" s="35">
        <f t="shared" si="240"/>
        <v>0</v>
      </c>
      <c r="AP812" s="35" t="str">
        <f t="shared" si="241"/>
        <v>X</v>
      </c>
      <c r="AQ812" s="55">
        <f t="shared" si="251"/>
        <v>1</v>
      </c>
      <c r="AR812" s="25" t="str">
        <f t="shared" si="242"/>
        <v/>
      </c>
      <c r="AS812" s="25" t="str">
        <f t="shared" si="243"/>
        <v/>
      </c>
      <c r="AT812" s="25" t="str">
        <f t="shared" si="244"/>
        <v/>
      </c>
      <c r="AU812" s="25" t="str">
        <f t="shared" si="245"/>
        <v/>
      </c>
      <c r="AV812" s="25">
        <f t="shared" si="246"/>
        <v>6</v>
      </c>
      <c r="AW812" s="65">
        <f t="shared" si="252"/>
        <v>0</v>
      </c>
      <c r="AX812" s="56"/>
      <c r="AY812" s="24">
        <f t="shared" ca="1" si="247"/>
        <v>-581</v>
      </c>
      <c r="AZ812" s="66">
        <f t="shared" ca="1" si="248"/>
        <v>0</v>
      </c>
      <c r="BA812" s="24" t="str">
        <f t="shared" ca="1" si="249"/>
        <v/>
      </c>
      <c r="BB812" s="87" t="str">
        <f t="shared" si="250"/>
        <v/>
      </c>
    </row>
    <row r="813" spans="1:54" ht="15" x14ac:dyDescent="0.2">
      <c r="A813" s="7">
        <v>812</v>
      </c>
      <c r="B813" s="162" t="s">
        <v>139</v>
      </c>
      <c r="C813" s="162" t="s">
        <v>140</v>
      </c>
      <c r="D813" s="162" t="s">
        <v>1343</v>
      </c>
      <c r="E813" s="162" t="s">
        <v>24</v>
      </c>
      <c r="F813" s="163">
        <v>45457</v>
      </c>
      <c r="G813" s="162" t="s">
        <v>5347</v>
      </c>
      <c r="H813" s="162" t="s">
        <v>1344</v>
      </c>
      <c r="I813" s="162" t="s">
        <v>28</v>
      </c>
      <c r="J813" s="163">
        <v>45503</v>
      </c>
      <c r="K813" s="163">
        <v>45572</v>
      </c>
      <c r="L813" s="162" t="s">
        <v>5347</v>
      </c>
      <c r="M813" s="163">
        <v>45611</v>
      </c>
      <c r="N813" s="164">
        <v>35</v>
      </c>
      <c r="O813" s="164">
        <v>8</v>
      </c>
      <c r="P813" s="162" t="s">
        <v>16</v>
      </c>
      <c r="Q813" s="165">
        <v>200</v>
      </c>
      <c r="R813" s="165">
        <v>200</v>
      </c>
      <c r="S813" s="165">
        <v>200</v>
      </c>
      <c r="T813" s="165">
        <v>0</v>
      </c>
      <c r="U813" s="166">
        <v>200</v>
      </c>
      <c r="V813" s="166">
        <v>0</v>
      </c>
      <c r="W813" s="162" t="s">
        <v>19</v>
      </c>
      <c r="X813" s="162" t="s">
        <v>5348</v>
      </c>
      <c r="Y813" s="162" t="s">
        <v>5347</v>
      </c>
      <c r="Z813" s="162" t="s">
        <v>39</v>
      </c>
      <c r="AA813" s="162" t="s">
        <v>75</v>
      </c>
      <c r="AB813" s="162" t="s">
        <v>141</v>
      </c>
      <c r="AC813" s="162" t="s">
        <v>5347</v>
      </c>
      <c r="AD813" s="164">
        <v>1</v>
      </c>
      <c r="AE813" s="185">
        <v>1</v>
      </c>
      <c r="AG813" t="s">
        <v>814</v>
      </c>
      <c r="AH813" s="47">
        <f t="shared" si="235"/>
        <v>108</v>
      </c>
      <c r="AI813" s="46" t="str">
        <f t="shared" si="236"/>
        <v>-</v>
      </c>
      <c r="AJ813" s="12"/>
      <c r="AK813" s="53" t="str">
        <f t="shared" si="237"/>
        <v>YES</v>
      </c>
      <c r="AL813" s="54">
        <f t="shared" si="238"/>
        <v>200</v>
      </c>
      <c r="AM813" s="35"/>
      <c r="AN813" s="35" t="str">
        <f t="shared" si="239"/>
        <v/>
      </c>
      <c r="AO813" s="35">
        <f t="shared" si="240"/>
        <v>0</v>
      </c>
      <c r="AP813" s="35" t="str">
        <f t="shared" si="241"/>
        <v>X</v>
      </c>
      <c r="AQ813" s="55">
        <f t="shared" si="251"/>
        <v>1</v>
      </c>
      <c r="AR813" s="25" t="str">
        <f t="shared" si="242"/>
        <v/>
      </c>
      <c r="AS813" s="25" t="str">
        <f t="shared" si="243"/>
        <v/>
      </c>
      <c r="AT813" s="25" t="str">
        <f t="shared" si="244"/>
        <v/>
      </c>
      <c r="AU813" s="25" t="str">
        <f t="shared" si="245"/>
        <v/>
      </c>
      <c r="AV813" s="25">
        <f t="shared" si="246"/>
        <v>6</v>
      </c>
      <c r="AW813" s="65">
        <f t="shared" si="252"/>
        <v>0</v>
      </c>
      <c r="AX813" s="56"/>
      <c r="AY813" s="24">
        <f t="shared" ca="1" si="247"/>
        <v>-524</v>
      </c>
      <c r="AZ813" s="66">
        <f t="shared" ca="1" si="248"/>
        <v>0</v>
      </c>
      <c r="BA813" s="24" t="str">
        <f t="shared" ca="1" si="249"/>
        <v/>
      </c>
      <c r="BB813" s="87" t="str">
        <f t="shared" si="250"/>
        <v/>
      </c>
    </row>
    <row r="814" spans="1:54" ht="15" x14ac:dyDescent="0.2">
      <c r="A814" s="7">
        <v>813</v>
      </c>
      <c r="B814" s="162" t="s">
        <v>139</v>
      </c>
      <c r="C814" s="162" t="s">
        <v>140</v>
      </c>
      <c r="D814" s="162" t="s">
        <v>1343</v>
      </c>
      <c r="E814" s="162" t="s">
        <v>24</v>
      </c>
      <c r="F814" s="163">
        <v>45457</v>
      </c>
      <c r="G814" s="162" t="s">
        <v>5347</v>
      </c>
      <c r="H814" s="162" t="s">
        <v>747</v>
      </c>
      <c r="I814" s="162" t="s">
        <v>15</v>
      </c>
      <c r="J814" s="163">
        <v>45471</v>
      </c>
      <c r="K814" s="163">
        <v>45489</v>
      </c>
      <c r="L814" s="162" t="s">
        <v>332</v>
      </c>
      <c r="M814" s="163">
        <v>45488</v>
      </c>
      <c r="N814" s="164">
        <v>35</v>
      </c>
      <c r="O814" s="164">
        <v>8</v>
      </c>
      <c r="P814" s="162" t="s">
        <v>16</v>
      </c>
      <c r="Q814" s="165">
        <v>200</v>
      </c>
      <c r="R814" s="165">
        <v>200</v>
      </c>
      <c r="S814" s="165">
        <v>0</v>
      </c>
      <c r="T814" s="165">
        <v>200</v>
      </c>
      <c r="U814" s="166">
        <v>0</v>
      </c>
      <c r="V814" s="166">
        <v>0</v>
      </c>
      <c r="W814" s="162" t="s">
        <v>5347</v>
      </c>
      <c r="X814" s="162" t="s">
        <v>5430</v>
      </c>
      <c r="Y814" s="162" t="s">
        <v>5347</v>
      </c>
      <c r="Z814" s="162" t="s">
        <v>480</v>
      </c>
      <c r="AA814" s="162" t="s">
        <v>75</v>
      </c>
      <c r="AB814" s="162" t="s">
        <v>141</v>
      </c>
      <c r="AC814" s="162" t="s">
        <v>5347</v>
      </c>
      <c r="AD814" s="164">
        <v>0</v>
      </c>
      <c r="AE814" s="185">
        <v>0</v>
      </c>
      <c r="AG814" t="s">
        <v>814</v>
      </c>
      <c r="AH814" s="47">
        <f t="shared" si="235"/>
        <v>17</v>
      </c>
      <c r="AI814" s="46" t="str">
        <f t="shared" si="236"/>
        <v>-</v>
      </c>
      <c r="AJ814" s="12"/>
      <c r="AK814" s="53" t="str">
        <f t="shared" si="237"/>
        <v/>
      </c>
      <c r="AL814" s="54" t="str">
        <f t="shared" si="238"/>
        <v/>
      </c>
      <c r="AM814" s="35"/>
      <c r="AN814" s="35" t="str">
        <f t="shared" si="239"/>
        <v/>
      </c>
      <c r="AO814" s="35">
        <f t="shared" si="240"/>
        <v>0</v>
      </c>
      <c r="AP814" s="35" t="str">
        <f t="shared" si="241"/>
        <v/>
      </c>
      <c r="AQ814" s="55">
        <f t="shared" si="251"/>
        <v>0</v>
      </c>
      <c r="AR814" s="25" t="str">
        <f t="shared" si="242"/>
        <v/>
      </c>
      <c r="AS814" s="25" t="str">
        <f t="shared" si="243"/>
        <v/>
      </c>
      <c r="AT814" s="25" t="str">
        <f t="shared" si="244"/>
        <v/>
      </c>
      <c r="AU814" s="25" t="str">
        <f t="shared" si="245"/>
        <v/>
      </c>
      <c r="AV814" s="25">
        <f t="shared" si="246"/>
        <v>6</v>
      </c>
      <c r="AW814" s="65">
        <f t="shared" si="252"/>
        <v>1</v>
      </c>
      <c r="AX814" s="56"/>
      <c r="AY814" s="24">
        <f t="shared" ca="1" si="247"/>
        <v>-647</v>
      </c>
      <c r="AZ814" s="66">
        <f t="shared" ca="1" si="248"/>
        <v>0</v>
      </c>
      <c r="BA814" s="24" t="str">
        <f t="shared" ca="1" si="249"/>
        <v/>
      </c>
      <c r="BB814" s="87" t="str">
        <f t="shared" si="250"/>
        <v/>
      </c>
    </row>
    <row r="815" spans="1:54" ht="15" x14ac:dyDescent="0.2">
      <c r="A815" s="7">
        <v>814</v>
      </c>
      <c r="B815" s="162" t="s">
        <v>1349</v>
      </c>
      <c r="C815" s="162" t="s">
        <v>1350</v>
      </c>
      <c r="D815" s="162" t="s">
        <v>1343</v>
      </c>
      <c r="E815" s="162" t="s">
        <v>27</v>
      </c>
      <c r="F815" s="163">
        <v>45457</v>
      </c>
      <c r="G815" s="162" t="s">
        <v>5347</v>
      </c>
      <c r="H815" s="162" t="s">
        <v>1351</v>
      </c>
      <c r="I815" s="162" t="s">
        <v>15</v>
      </c>
      <c r="J815" s="163">
        <v>45503</v>
      </c>
      <c r="K815" s="163">
        <v>45503</v>
      </c>
      <c r="L815" s="162" t="s">
        <v>5347</v>
      </c>
      <c r="M815" s="163">
        <v>45597</v>
      </c>
      <c r="N815" s="164">
        <v>80</v>
      </c>
      <c r="O815" s="164">
        <v>8</v>
      </c>
      <c r="P815" s="162" t="s">
        <v>16</v>
      </c>
      <c r="Q815" s="165">
        <v>6</v>
      </c>
      <c r="R815" s="165">
        <v>10</v>
      </c>
      <c r="S815" s="165">
        <v>10</v>
      </c>
      <c r="T815" s="165">
        <v>0</v>
      </c>
      <c r="U815" s="166">
        <v>10</v>
      </c>
      <c r="V815" s="166">
        <v>0</v>
      </c>
      <c r="W815" s="162" t="s">
        <v>19</v>
      </c>
      <c r="X815" s="162" t="s">
        <v>5348</v>
      </c>
      <c r="Y815" s="162" t="s">
        <v>5347</v>
      </c>
      <c r="Z815" s="162" t="s">
        <v>480</v>
      </c>
      <c r="AA815" s="162" t="s">
        <v>75</v>
      </c>
      <c r="AB815" s="162" t="s">
        <v>1352</v>
      </c>
      <c r="AC815" s="162" t="s">
        <v>5347</v>
      </c>
      <c r="AD815" s="164">
        <v>0</v>
      </c>
      <c r="AE815" s="185">
        <v>0</v>
      </c>
      <c r="AG815" t="s">
        <v>814</v>
      </c>
      <c r="AH815" s="47">
        <f t="shared" si="235"/>
        <v>94</v>
      </c>
      <c r="AI815" s="46" t="str">
        <f t="shared" si="236"/>
        <v>-</v>
      </c>
      <c r="AJ815" s="12"/>
      <c r="AK815" s="53" t="str">
        <f t="shared" si="237"/>
        <v>YES</v>
      </c>
      <c r="AL815" s="54">
        <f t="shared" si="238"/>
        <v>10</v>
      </c>
      <c r="AM815" s="35"/>
      <c r="AN815" s="35" t="str">
        <f t="shared" si="239"/>
        <v/>
      </c>
      <c r="AO815" s="35">
        <f t="shared" si="240"/>
        <v>0</v>
      </c>
      <c r="AP815" s="35" t="str">
        <f t="shared" si="241"/>
        <v>X</v>
      </c>
      <c r="AQ815" s="55">
        <f t="shared" si="251"/>
        <v>1</v>
      </c>
      <c r="AR815" s="25" t="str">
        <f t="shared" si="242"/>
        <v/>
      </c>
      <c r="AS815" s="25" t="str">
        <f t="shared" si="243"/>
        <v/>
      </c>
      <c r="AT815" s="25" t="str">
        <f t="shared" si="244"/>
        <v/>
      </c>
      <c r="AU815" s="25" t="str">
        <f t="shared" si="245"/>
        <v/>
      </c>
      <c r="AV815" s="25">
        <f t="shared" si="246"/>
        <v>6</v>
      </c>
      <c r="AW815" s="65">
        <f t="shared" si="252"/>
        <v>0</v>
      </c>
      <c r="AX815" s="56"/>
      <c r="AY815" s="24">
        <f t="shared" ca="1" si="247"/>
        <v>-538</v>
      </c>
      <c r="AZ815" s="66">
        <f t="shared" ca="1" si="248"/>
        <v>0</v>
      </c>
      <c r="BA815" s="24" t="str">
        <f t="shared" ca="1" si="249"/>
        <v/>
      </c>
      <c r="BB815" s="87" t="str">
        <f t="shared" si="250"/>
        <v/>
      </c>
    </row>
    <row r="816" spans="1:54" ht="15" x14ac:dyDescent="0.2">
      <c r="A816" s="7">
        <v>815</v>
      </c>
      <c r="B816" s="162" t="s">
        <v>1349</v>
      </c>
      <c r="C816" s="162" t="s">
        <v>1350</v>
      </c>
      <c r="D816" s="162" t="s">
        <v>1343</v>
      </c>
      <c r="E816" s="162" t="s">
        <v>27</v>
      </c>
      <c r="F816" s="163">
        <v>45457</v>
      </c>
      <c r="G816" s="162" t="s">
        <v>5347</v>
      </c>
      <c r="H816" s="162" t="s">
        <v>1344</v>
      </c>
      <c r="I816" s="162" t="s">
        <v>56</v>
      </c>
      <c r="J816" s="163">
        <v>45503</v>
      </c>
      <c r="K816" s="163">
        <v>45572</v>
      </c>
      <c r="L816" s="162" t="s">
        <v>332</v>
      </c>
      <c r="M816" s="163">
        <v>45611</v>
      </c>
      <c r="N816" s="164">
        <v>80</v>
      </c>
      <c r="O816" s="164">
        <v>8</v>
      </c>
      <c r="P816" s="162" t="s">
        <v>16</v>
      </c>
      <c r="Q816" s="165">
        <v>6</v>
      </c>
      <c r="R816" s="165">
        <v>10</v>
      </c>
      <c r="S816" s="165">
        <v>0</v>
      </c>
      <c r="T816" s="165">
        <v>10</v>
      </c>
      <c r="U816" s="166">
        <v>0</v>
      </c>
      <c r="V816" s="166">
        <v>0</v>
      </c>
      <c r="W816" s="162" t="s">
        <v>5347</v>
      </c>
      <c r="X816" s="162" t="s">
        <v>5431</v>
      </c>
      <c r="Y816" s="162" t="s">
        <v>5347</v>
      </c>
      <c r="Z816" s="162" t="s">
        <v>39</v>
      </c>
      <c r="AA816" s="162" t="s">
        <v>75</v>
      </c>
      <c r="AB816" s="162" t="s">
        <v>1352</v>
      </c>
      <c r="AC816" s="162" t="s">
        <v>5347</v>
      </c>
      <c r="AD816" s="164">
        <v>1</v>
      </c>
      <c r="AE816" s="185">
        <v>1</v>
      </c>
      <c r="AG816" t="s">
        <v>814</v>
      </c>
      <c r="AH816" s="47">
        <f t="shared" si="235"/>
        <v>108</v>
      </c>
      <c r="AI816" s="46" t="str">
        <f t="shared" si="236"/>
        <v>-</v>
      </c>
      <c r="AJ816" s="12"/>
      <c r="AK816" s="53" t="str">
        <f t="shared" si="237"/>
        <v/>
      </c>
      <c r="AL816" s="54" t="str">
        <f t="shared" si="238"/>
        <v/>
      </c>
      <c r="AM816" s="35"/>
      <c r="AN816" s="35" t="str">
        <f t="shared" si="239"/>
        <v/>
      </c>
      <c r="AO816" s="35">
        <f t="shared" si="240"/>
        <v>0</v>
      </c>
      <c r="AP816" s="35" t="str">
        <f t="shared" si="241"/>
        <v/>
      </c>
      <c r="AQ816" s="55">
        <f t="shared" si="251"/>
        <v>0</v>
      </c>
      <c r="AR816" s="25" t="str">
        <f t="shared" si="242"/>
        <v/>
      </c>
      <c r="AS816" s="25" t="str">
        <f t="shared" si="243"/>
        <v/>
      </c>
      <c r="AT816" s="25" t="str">
        <f t="shared" si="244"/>
        <v/>
      </c>
      <c r="AU816" s="25" t="str">
        <f t="shared" si="245"/>
        <v/>
      </c>
      <c r="AV816" s="25">
        <f t="shared" si="246"/>
        <v>6</v>
      </c>
      <c r="AW816" s="65">
        <f t="shared" si="252"/>
        <v>1</v>
      </c>
      <c r="AX816" s="56"/>
      <c r="AY816" s="24">
        <f t="shared" ca="1" si="247"/>
        <v>-524</v>
      </c>
      <c r="AZ816" s="66">
        <f t="shared" ca="1" si="248"/>
        <v>0</v>
      </c>
      <c r="BA816" s="24" t="str">
        <f t="shared" ca="1" si="249"/>
        <v/>
      </c>
      <c r="BB816" s="87" t="str">
        <f t="shared" si="250"/>
        <v/>
      </c>
    </row>
    <row r="817" spans="1:54" ht="15" x14ac:dyDescent="0.2">
      <c r="A817" s="7">
        <v>816</v>
      </c>
      <c r="B817" s="162" t="s">
        <v>1353</v>
      </c>
      <c r="C817" s="162" t="s">
        <v>1354</v>
      </c>
      <c r="D817" s="162" t="s">
        <v>1343</v>
      </c>
      <c r="E817" s="162" t="s">
        <v>28</v>
      </c>
      <c r="F817" s="163">
        <v>45457</v>
      </c>
      <c r="G817" s="162" t="s">
        <v>5347</v>
      </c>
      <c r="H817" s="162" t="s">
        <v>1351</v>
      </c>
      <c r="I817" s="162" t="s">
        <v>17</v>
      </c>
      <c r="J817" s="163">
        <v>45503</v>
      </c>
      <c r="K817" s="163">
        <v>45503</v>
      </c>
      <c r="L817" s="162" t="s">
        <v>5347</v>
      </c>
      <c r="M817" s="163">
        <v>45530</v>
      </c>
      <c r="N817" s="164">
        <v>80</v>
      </c>
      <c r="O817" s="164">
        <v>8</v>
      </c>
      <c r="P817" s="162" t="s">
        <v>16</v>
      </c>
      <c r="Q817" s="165">
        <v>6</v>
      </c>
      <c r="R817" s="165">
        <v>10</v>
      </c>
      <c r="S817" s="165">
        <v>10</v>
      </c>
      <c r="T817" s="165">
        <v>0</v>
      </c>
      <c r="U817" s="166">
        <v>10</v>
      </c>
      <c r="V817" s="166">
        <v>0</v>
      </c>
      <c r="W817" s="162" t="s">
        <v>19</v>
      </c>
      <c r="X817" s="162" t="s">
        <v>5348</v>
      </c>
      <c r="Y817" s="162" t="s">
        <v>5347</v>
      </c>
      <c r="Z817" s="162" t="s">
        <v>480</v>
      </c>
      <c r="AA817" s="162" t="s">
        <v>75</v>
      </c>
      <c r="AB817" s="162" t="s">
        <v>1355</v>
      </c>
      <c r="AC817" s="162" t="s">
        <v>5347</v>
      </c>
      <c r="AD817" s="164">
        <v>0</v>
      </c>
      <c r="AE817" s="185">
        <v>0</v>
      </c>
      <c r="AG817" t="s">
        <v>814</v>
      </c>
      <c r="AH817" s="47">
        <f t="shared" si="235"/>
        <v>27</v>
      </c>
      <c r="AI817" s="46" t="str">
        <f t="shared" si="236"/>
        <v>-</v>
      </c>
      <c r="AJ817" s="12"/>
      <c r="AK817" s="53" t="str">
        <f t="shared" si="237"/>
        <v>YES</v>
      </c>
      <c r="AL817" s="54">
        <f t="shared" si="238"/>
        <v>10</v>
      </c>
      <c r="AM817" s="35"/>
      <c r="AN817" s="35" t="str">
        <f t="shared" si="239"/>
        <v/>
      </c>
      <c r="AO817" s="35">
        <f t="shared" si="240"/>
        <v>0</v>
      </c>
      <c r="AP817" s="35" t="str">
        <f t="shared" si="241"/>
        <v>X</v>
      </c>
      <c r="AQ817" s="55">
        <f t="shared" si="251"/>
        <v>1</v>
      </c>
      <c r="AR817" s="25" t="str">
        <f t="shared" si="242"/>
        <v/>
      </c>
      <c r="AS817" s="25" t="str">
        <f t="shared" si="243"/>
        <v/>
      </c>
      <c r="AT817" s="25" t="str">
        <f t="shared" si="244"/>
        <v/>
      </c>
      <c r="AU817" s="25" t="str">
        <f t="shared" si="245"/>
        <v/>
      </c>
      <c r="AV817" s="25">
        <f t="shared" si="246"/>
        <v>6</v>
      </c>
      <c r="AW817" s="65">
        <f t="shared" si="252"/>
        <v>0</v>
      </c>
      <c r="AX817" s="56"/>
      <c r="AY817" s="24">
        <f t="shared" ca="1" si="247"/>
        <v>-605</v>
      </c>
      <c r="AZ817" s="66">
        <f t="shared" ca="1" si="248"/>
        <v>0</v>
      </c>
      <c r="BA817" s="24" t="str">
        <f t="shared" ca="1" si="249"/>
        <v/>
      </c>
      <c r="BB817" s="87" t="str">
        <f t="shared" si="250"/>
        <v/>
      </c>
    </row>
    <row r="818" spans="1:54" ht="15" x14ac:dyDescent="0.2">
      <c r="A818" s="7">
        <v>817</v>
      </c>
      <c r="B818" s="162" t="s">
        <v>1353</v>
      </c>
      <c r="C818" s="162" t="s">
        <v>1354</v>
      </c>
      <c r="D818" s="162" t="s">
        <v>1343</v>
      </c>
      <c r="E818" s="162" t="s">
        <v>28</v>
      </c>
      <c r="F818" s="163">
        <v>45457</v>
      </c>
      <c r="G818" s="162" t="s">
        <v>5347</v>
      </c>
      <c r="H818" s="162" t="s">
        <v>1344</v>
      </c>
      <c r="I818" s="162" t="s">
        <v>72</v>
      </c>
      <c r="J818" s="163">
        <v>45503</v>
      </c>
      <c r="K818" s="163">
        <v>45572</v>
      </c>
      <c r="L818" s="162" t="s">
        <v>332</v>
      </c>
      <c r="M818" s="163">
        <v>45611</v>
      </c>
      <c r="N818" s="164">
        <v>80</v>
      </c>
      <c r="O818" s="164">
        <v>8</v>
      </c>
      <c r="P818" s="162" t="s">
        <v>16</v>
      </c>
      <c r="Q818" s="165">
        <v>6</v>
      </c>
      <c r="R818" s="165">
        <v>100</v>
      </c>
      <c r="S818" s="165">
        <v>0</v>
      </c>
      <c r="T818" s="165">
        <v>100</v>
      </c>
      <c r="U818" s="166">
        <v>0</v>
      </c>
      <c r="V818" s="166">
        <v>0</v>
      </c>
      <c r="W818" s="162" t="s">
        <v>5347</v>
      </c>
      <c r="X818" s="162" t="s">
        <v>5432</v>
      </c>
      <c r="Y818" s="162" t="s">
        <v>5347</v>
      </c>
      <c r="Z818" s="162" t="s">
        <v>39</v>
      </c>
      <c r="AA818" s="162" t="s">
        <v>75</v>
      </c>
      <c r="AB818" s="162" t="s">
        <v>1355</v>
      </c>
      <c r="AC818" s="162" t="s">
        <v>5347</v>
      </c>
      <c r="AD818" s="164">
        <v>1</v>
      </c>
      <c r="AE818" s="185">
        <v>1</v>
      </c>
      <c r="AG818" t="s">
        <v>814</v>
      </c>
      <c r="AH818" s="47">
        <f t="shared" si="235"/>
        <v>108</v>
      </c>
      <c r="AI818" s="46" t="str">
        <f t="shared" si="236"/>
        <v>-</v>
      </c>
      <c r="AJ818" s="12"/>
      <c r="AK818" s="53" t="str">
        <f t="shared" si="237"/>
        <v/>
      </c>
      <c r="AL818" s="54" t="str">
        <f t="shared" si="238"/>
        <v/>
      </c>
      <c r="AM818" s="35"/>
      <c r="AN818" s="35" t="str">
        <f t="shared" si="239"/>
        <v/>
      </c>
      <c r="AO818" s="35">
        <f t="shared" si="240"/>
        <v>0</v>
      </c>
      <c r="AP818" s="35" t="str">
        <f t="shared" si="241"/>
        <v/>
      </c>
      <c r="AQ818" s="55">
        <f t="shared" si="251"/>
        <v>0</v>
      </c>
      <c r="AR818" s="25" t="str">
        <f t="shared" si="242"/>
        <v/>
      </c>
      <c r="AS818" s="25" t="str">
        <f t="shared" si="243"/>
        <v/>
      </c>
      <c r="AT818" s="25" t="str">
        <f t="shared" si="244"/>
        <v/>
      </c>
      <c r="AU818" s="25" t="str">
        <f t="shared" si="245"/>
        <v/>
      </c>
      <c r="AV818" s="25">
        <f t="shared" si="246"/>
        <v>6</v>
      </c>
      <c r="AW818" s="65">
        <f t="shared" si="252"/>
        <v>1</v>
      </c>
      <c r="AX818" s="56"/>
      <c r="AY818" s="24">
        <f t="shared" ca="1" si="247"/>
        <v>-524</v>
      </c>
      <c r="AZ818" s="66">
        <f t="shared" ca="1" si="248"/>
        <v>0</v>
      </c>
      <c r="BA818" s="24" t="str">
        <f t="shared" ca="1" si="249"/>
        <v/>
      </c>
      <c r="BB818" s="87" t="str">
        <f t="shared" si="250"/>
        <v/>
      </c>
    </row>
    <row r="819" spans="1:54" ht="15" x14ac:dyDescent="0.2">
      <c r="A819" s="7">
        <v>818</v>
      </c>
      <c r="B819" s="162" t="s">
        <v>1356</v>
      </c>
      <c r="C819" s="162" t="s">
        <v>1357</v>
      </c>
      <c r="D819" s="162" t="s">
        <v>1343</v>
      </c>
      <c r="E819" s="162" t="s">
        <v>73</v>
      </c>
      <c r="F819" s="163">
        <v>45457</v>
      </c>
      <c r="G819" s="162" t="s">
        <v>5347</v>
      </c>
      <c r="H819" s="162" t="s">
        <v>1351</v>
      </c>
      <c r="I819" s="162" t="s">
        <v>18</v>
      </c>
      <c r="J819" s="163">
        <v>45503</v>
      </c>
      <c r="K819" s="163">
        <v>45503</v>
      </c>
      <c r="L819" s="162" t="s">
        <v>5347</v>
      </c>
      <c r="M819" s="163">
        <v>45530</v>
      </c>
      <c r="N819" s="164">
        <v>80</v>
      </c>
      <c r="O819" s="164">
        <v>8</v>
      </c>
      <c r="P819" s="162" t="s">
        <v>16</v>
      </c>
      <c r="Q819" s="165">
        <v>6</v>
      </c>
      <c r="R819" s="165">
        <v>10</v>
      </c>
      <c r="S819" s="165">
        <v>10</v>
      </c>
      <c r="T819" s="165">
        <v>0</v>
      </c>
      <c r="U819" s="166">
        <v>10</v>
      </c>
      <c r="V819" s="166">
        <v>0</v>
      </c>
      <c r="W819" s="162" t="s">
        <v>19</v>
      </c>
      <c r="X819" s="162" t="s">
        <v>5348</v>
      </c>
      <c r="Y819" s="162" t="s">
        <v>5347</v>
      </c>
      <c r="Z819" s="162" t="s">
        <v>480</v>
      </c>
      <c r="AA819" s="162" t="s">
        <v>75</v>
      </c>
      <c r="AB819" s="162" t="s">
        <v>1358</v>
      </c>
      <c r="AC819" s="162" t="s">
        <v>5347</v>
      </c>
      <c r="AD819" s="164">
        <v>0</v>
      </c>
      <c r="AE819" s="185">
        <v>0</v>
      </c>
      <c r="AG819" t="s">
        <v>814</v>
      </c>
      <c r="AH819" s="47">
        <f t="shared" si="235"/>
        <v>27</v>
      </c>
      <c r="AI819" s="46" t="str">
        <f t="shared" si="236"/>
        <v>-</v>
      </c>
      <c r="AJ819" s="12"/>
      <c r="AK819" s="53" t="str">
        <f t="shared" si="237"/>
        <v>YES</v>
      </c>
      <c r="AL819" s="54">
        <f t="shared" si="238"/>
        <v>10</v>
      </c>
      <c r="AM819" s="35"/>
      <c r="AN819" s="35" t="str">
        <f t="shared" si="239"/>
        <v/>
      </c>
      <c r="AO819" s="35">
        <f t="shared" si="240"/>
        <v>0</v>
      </c>
      <c r="AP819" s="35" t="str">
        <f t="shared" si="241"/>
        <v>X</v>
      </c>
      <c r="AQ819" s="55">
        <f t="shared" si="251"/>
        <v>1</v>
      </c>
      <c r="AR819" s="25" t="str">
        <f t="shared" si="242"/>
        <v/>
      </c>
      <c r="AS819" s="25" t="str">
        <f t="shared" si="243"/>
        <v/>
      </c>
      <c r="AT819" s="25" t="str">
        <f t="shared" si="244"/>
        <v/>
      </c>
      <c r="AU819" s="25" t="str">
        <f t="shared" si="245"/>
        <v/>
      </c>
      <c r="AV819" s="25">
        <f t="shared" si="246"/>
        <v>6</v>
      </c>
      <c r="AW819" s="65">
        <f t="shared" si="252"/>
        <v>0</v>
      </c>
      <c r="AX819" s="56"/>
      <c r="AY819" s="24">
        <f t="shared" ca="1" si="247"/>
        <v>-605</v>
      </c>
      <c r="AZ819" s="66">
        <f t="shared" ca="1" si="248"/>
        <v>0</v>
      </c>
      <c r="BA819" s="24" t="str">
        <f t="shared" ca="1" si="249"/>
        <v/>
      </c>
      <c r="BB819" s="87" t="str">
        <f t="shared" si="250"/>
        <v/>
      </c>
    </row>
    <row r="820" spans="1:54" ht="15" x14ac:dyDescent="0.2">
      <c r="A820" s="7">
        <v>819</v>
      </c>
      <c r="B820" s="162" t="s">
        <v>1356</v>
      </c>
      <c r="C820" s="162" t="s">
        <v>1357</v>
      </c>
      <c r="D820" s="162" t="s">
        <v>1343</v>
      </c>
      <c r="E820" s="162" t="s">
        <v>73</v>
      </c>
      <c r="F820" s="163">
        <v>45457</v>
      </c>
      <c r="G820" s="162" t="s">
        <v>5347</v>
      </c>
      <c r="H820" s="162" t="s">
        <v>1344</v>
      </c>
      <c r="I820" s="162" t="s">
        <v>69</v>
      </c>
      <c r="J820" s="163">
        <v>45503</v>
      </c>
      <c r="K820" s="163">
        <v>45572</v>
      </c>
      <c r="L820" s="162" t="s">
        <v>332</v>
      </c>
      <c r="M820" s="163">
        <v>45611</v>
      </c>
      <c r="N820" s="164">
        <v>80</v>
      </c>
      <c r="O820" s="164">
        <v>8</v>
      </c>
      <c r="P820" s="162" t="s">
        <v>16</v>
      </c>
      <c r="Q820" s="165">
        <v>6</v>
      </c>
      <c r="R820" s="165">
        <v>100</v>
      </c>
      <c r="S820" s="165">
        <v>0</v>
      </c>
      <c r="T820" s="165">
        <v>100</v>
      </c>
      <c r="U820" s="166">
        <v>0</v>
      </c>
      <c r="V820" s="166">
        <v>0</v>
      </c>
      <c r="W820" s="162" t="s">
        <v>5347</v>
      </c>
      <c r="X820" s="162" t="s">
        <v>5433</v>
      </c>
      <c r="Y820" s="162" t="s">
        <v>5347</v>
      </c>
      <c r="Z820" s="162" t="s">
        <v>39</v>
      </c>
      <c r="AA820" s="162" t="s">
        <v>75</v>
      </c>
      <c r="AB820" s="162" t="s">
        <v>1358</v>
      </c>
      <c r="AC820" s="162" t="s">
        <v>5347</v>
      </c>
      <c r="AD820" s="164">
        <v>1</v>
      </c>
      <c r="AE820" s="185">
        <v>1</v>
      </c>
      <c r="AG820" t="s">
        <v>814</v>
      </c>
      <c r="AH820" s="47">
        <f t="shared" si="235"/>
        <v>108</v>
      </c>
      <c r="AI820" s="46" t="str">
        <f t="shared" si="236"/>
        <v>-</v>
      </c>
      <c r="AJ820" s="12"/>
      <c r="AK820" s="53" t="str">
        <f t="shared" si="237"/>
        <v/>
      </c>
      <c r="AL820" s="54" t="str">
        <f t="shared" si="238"/>
        <v/>
      </c>
      <c r="AM820" s="35"/>
      <c r="AN820" s="35" t="str">
        <f t="shared" si="239"/>
        <v/>
      </c>
      <c r="AO820" s="35">
        <f t="shared" si="240"/>
        <v>0</v>
      </c>
      <c r="AP820" s="35" t="str">
        <f t="shared" si="241"/>
        <v/>
      </c>
      <c r="AQ820" s="55">
        <f t="shared" si="251"/>
        <v>0</v>
      </c>
      <c r="AR820" s="25" t="str">
        <f t="shared" si="242"/>
        <v/>
      </c>
      <c r="AS820" s="25" t="str">
        <f t="shared" si="243"/>
        <v/>
      </c>
      <c r="AT820" s="25" t="str">
        <f t="shared" si="244"/>
        <v/>
      </c>
      <c r="AU820" s="25" t="str">
        <f t="shared" si="245"/>
        <v/>
      </c>
      <c r="AV820" s="25">
        <f t="shared" si="246"/>
        <v>6</v>
      </c>
      <c r="AW820" s="65">
        <f t="shared" si="252"/>
        <v>1</v>
      </c>
      <c r="AX820" s="56"/>
      <c r="AY820" s="24">
        <f t="shared" ca="1" si="247"/>
        <v>-524</v>
      </c>
      <c r="AZ820" s="66">
        <f t="shared" ca="1" si="248"/>
        <v>0</v>
      </c>
      <c r="BA820" s="24" t="str">
        <f t="shared" ca="1" si="249"/>
        <v/>
      </c>
      <c r="BB820" s="87" t="str">
        <f t="shared" si="250"/>
        <v/>
      </c>
    </row>
    <row r="821" spans="1:54" ht="15" x14ac:dyDescent="0.2">
      <c r="A821" s="7">
        <v>820</v>
      </c>
      <c r="B821" s="162" t="s">
        <v>1359</v>
      </c>
      <c r="C821" s="162" t="s">
        <v>1360</v>
      </c>
      <c r="D821" s="162" t="s">
        <v>1343</v>
      </c>
      <c r="E821" s="162" t="s">
        <v>56</v>
      </c>
      <c r="F821" s="163">
        <v>45457</v>
      </c>
      <c r="G821" s="162" t="s">
        <v>5347</v>
      </c>
      <c r="H821" s="162" t="s">
        <v>1351</v>
      </c>
      <c r="I821" s="162" t="s">
        <v>24</v>
      </c>
      <c r="J821" s="163">
        <v>45503</v>
      </c>
      <c r="K821" s="163">
        <v>45503</v>
      </c>
      <c r="L821" s="162" t="s">
        <v>5347</v>
      </c>
      <c r="M821" s="163">
        <v>45530</v>
      </c>
      <c r="N821" s="164">
        <v>80</v>
      </c>
      <c r="O821" s="164">
        <v>8</v>
      </c>
      <c r="P821" s="162" t="s">
        <v>16</v>
      </c>
      <c r="Q821" s="165">
        <v>10</v>
      </c>
      <c r="R821" s="165">
        <v>10</v>
      </c>
      <c r="S821" s="165">
        <v>10</v>
      </c>
      <c r="T821" s="165">
        <v>0</v>
      </c>
      <c r="U821" s="166">
        <v>10</v>
      </c>
      <c r="V821" s="166">
        <v>0</v>
      </c>
      <c r="W821" s="162" t="s">
        <v>19</v>
      </c>
      <c r="X821" s="162" t="s">
        <v>5348</v>
      </c>
      <c r="Y821" s="162" t="s">
        <v>5347</v>
      </c>
      <c r="Z821" s="162" t="s">
        <v>480</v>
      </c>
      <c r="AA821" s="162" t="s">
        <v>75</v>
      </c>
      <c r="AB821" s="162" t="s">
        <v>1361</v>
      </c>
      <c r="AC821" s="162" t="s">
        <v>5347</v>
      </c>
      <c r="AD821" s="164">
        <v>0</v>
      </c>
      <c r="AE821" s="185">
        <v>0</v>
      </c>
      <c r="AG821" t="s">
        <v>814</v>
      </c>
      <c r="AH821" s="47">
        <f t="shared" si="235"/>
        <v>27</v>
      </c>
      <c r="AI821" s="46" t="str">
        <f t="shared" si="236"/>
        <v>-</v>
      </c>
      <c r="AJ821" s="12"/>
      <c r="AK821" s="53" t="str">
        <f t="shared" si="237"/>
        <v>YES</v>
      </c>
      <c r="AL821" s="54">
        <f t="shared" si="238"/>
        <v>10</v>
      </c>
      <c r="AM821" s="35"/>
      <c r="AN821" s="35" t="str">
        <f t="shared" si="239"/>
        <v/>
      </c>
      <c r="AO821" s="35">
        <f t="shared" si="240"/>
        <v>0</v>
      </c>
      <c r="AP821" s="35" t="str">
        <f t="shared" si="241"/>
        <v>X</v>
      </c>
      <c r="AQ821" s="55">
        <f t="shared" si="251"/>
        <v>1</v>
      </c>
      <c r="AR821" s="25" t="str">
        <f t="shared" si="242"/>
        <v/>
      </c>
      <c r="AS821" s="25" t="str">
        <f t="shared" si="243"/>
        <v/>
      </c>
      <c r="AT821" s="25" t="str">
        <f t="shared" si="244"/>
        <v/>
      </c>
      <c r="AU821" s="25" t="str">
        <f t="shared" si="245"/>
        <v/>
      </c>
      <c r="AV821" s="25">
        <f t="shared" si="246"/>
        <v>6</v>
      </c>
      <c r="AW821" s="65">
        <f t="shared" si="252"/>
        <v>0</v>
      </c>
      <c r="AX821" s="56"/>
      <c r="AY821" s="24">
        <f t="shared" ca="1" si="247"/>
        <v>-605</v>
      </c>
      <c r="AZ821" s="66">
        <f t="shared" ca="1" si="248"/>
        <v>0</v>
      </c>
      <c r="BA821" s="24" t="str">
        <f t="shared" ca="1" si="249"/>
        <v/>
      </c>
      <c r="BB821" s="87" t="str">
        <f t="shared" si="250"/>
        <v/>
      </c>
    </row>
    <row r="822" spans="1:54" ht="15" x14ac:dyDescent="0.2">
      <c r="A822" s="7">
        <v>821</v>
      </c>
      <c r="B822" s="162" t="s">
        <v>1359</v>
      </c>
      <c r="C822" s="162" t="s">
        <v>1360</v>
      </c>
      <c r="D822" s="162" t="s">
        <v>1343</v>
      </c>
      <c r="E822" s="162" t="s">
        <v>56</v>
      </c>
      <c r="F822" s="163">
        <v>45457</v>
      </c>
      <c r="G822" s="162" t="s">
        <v>5347</v>
      </c>
      <c r="H822" s="162" t="s">
        <v>1344</v>
      </c>
      <c r="I822" s="162" t="s">
        <v>79</v>
      </c>
      <c r="J822" s="163">
        <v>45503</v>
      </c>
      <c r="K822" s="163">
        <v>45572</v>
      </c>
      <c r="L822" s="162" t="s">
        <v>332</v>
      </c>
      <c r="M822" s="163">
        <v>45569</v>
      </c>
      <c r="N822" s="164">
        <v>80</v>
      </c>
      <c r="O822" s="164">
        <v>8</v>
      </c>
      <c r="P822" s="162" t="s">
        <v>16</v>
      </c>
      <c r="Q822" s="165">
        <v>10</v>
      </c>
      <c r="R822" s="165">
        <v>10</v>
      </c>
      <c r="S822" s="165">
        <v>0</v>
      </c>
      <c r="T822" s="165">
        <v>10</v>
      </c>
      <c r="U822" s="166">
        <v>0</v>
      </c>
      <c r="V822" s="166">
        <v>0</v>
      </c>
      <c r="W822" s="162" t="s">
        <v>5347</v>
      </c>
      <c r="X822" s="162" t="s">
        <v>5434</v>
      </c>
      <c r="Y822" s="162" t="s">
        <v>5347</v>
      </c>
      <c r="Z822" s="162" t="s">
        <v>39</v>
      </c>
      <c r="AA822" s="162" t="s">
        <v>75</v>
      </c>
      <c r="AB822" s="162" t="s">
        <v>1361</v>
      </c>
      <c r="AC822" s="162" t="s">
        <v>5347</v>
      </c>
      <c r="AD822" s="164">
        <v>1</v>
      </c>
      <c r="AE822" s="185">
        <v>1</v>
      </c>
      <c r="AG822" t="s">
        <v>814</v>
      </c>
      <c r="AH822" s="47">
        <f t="shared" si="235"/>
        <v>66</v>
      </c>
      <c r="AI822" s="46" t="str">
        <f t="shared" si="236"/>
        <v>-</v>
      </c>
      <c r="AJ822" s="12"/>
      <c r="AK822" s="53" t="str">
        <f t="shared" si="237"/>
        <v/>
      </c>
      <c r="AL822" s="54" t="str">
        <f t="shared" si="238"/>
        <v/>
      </c>
      <c r="AM822" s="35"/>
      <c r="AN822" s="35" t="str">
        <f t="shared" si="239"/>
        <v/>
      </c>
      <c r="AO822" s="35">
        <f t="shared" si="240"/>
        <v>0</v>
      </c>
      <c r="AP822" s="35" t="str">
        <f t="shared" si="241"/>
        <v/>
      </c>
      <c r="AQ822" s="55">
        <f t="shared" si="251"/>
        <v>0</v>
      </c>
      <c r="AR822" s="25" t="str">
        <f t="shared" si="242"/>
        <v/>
      </c>
      <c r="AS822" s="25" t="str">
        <f t="shared" si="243"/>
        <v/>
      </c>
      <c r="AT822" s="25" t="str">
        <f t="shared" si="244"/>
        <v/>
      </c>
      <c r="AU822" s="25" t="str">
        <f t="shared" si="245"/>
        <v/>
      </c>
      <c r="AV822" s="25">
        <f t="shared" si="246"/>
        <v>6</v>
      </c>
      <c r="AW822" s="65">
        <f t="shared" si="252"/>
        <v>1</v>
      </c>
      <c r="AX822" s="56"/>
      <c r="AY822" s="24">
        <f t="shared" ca="1" si="247"/>
        <v>-566</v>
      </c>
      <c r="AZ822" s="66">
        <f t="shared" ca="1" si="248"/>
        <v>0</v>
      </c>
      <c r="BA822" s="24" t="str">
        <f t="shared" ca="1" si="249"/>
        <v/>
      </c>
      <c r="BB822" s="87" t="str">
        <f t="shared" si="250"/>
        <v/>
      </c>
    </row>
    <row r="823" spans="1:54" ht="15" x14ac:dyDescent="0.2">
      <c r="A823" s="7">
        <v>822</v>
      </c>
      <c r="B823" s="162" t="s">
        <v>1362</v>
      </c>
      <c r="C823" s="162" t="s">
        <v>1363</v>
      </c>
      <c r="D823" s="162" t="s">
        <v>1343</v>
      </c>
      <c r="E823" s="162" t="s">
        <v>72</v>
      </c>
      <c r="F823" s="163">
        <v>45457</v>
      </c>
      <c r="G823" s="162" t="s">
        <v>5347</v>
      </c>
      <c r="H823" s="162" t="s">
        <v>1351</v>
      </c>
      <c r="I823" s="162" t="s">
        <v>27</v>
      </c>
      <c r="J823" s="163">
        <v>45503</v>
      </c>
      <c r="K823" s="163">
        <v>45503</v>
      </c>
      <c r="L823" s="162" t="s">
        <v>5347</v>
      </c>
      <c r="M823" s="163">
        <v>45565</v>
      </c>
      <c r="N823" s="164">
        <v>30</v>
      </c>
      <c r="O823" s="164">
        <v>8</v>
      </c>
      <c r="P823" s="162" t="s">
        <v>16</v>
      </c>
      <c r="Q823" s="165">
        <v>40</v>
      </c>
      <c r="R823" s="165">
        <v>40</v>
      </c>
      <c r="S823" s="165">
        <v>40</v>
      </c>
      <c r="T823" s="165">
        <v>0</v>
      </c>
      <c r="U823" s="166">
        <v>40</v>
      </c>
      <c r="V823" s="166">
        <v>0</v>
      </c>
      <c r="W823" s="162" t="s">
        <v>19</v>
      </c>
      <c r="X823" s="162" t="s">
        <v>5348</v>
      </c>
      <c r="Y823" s="162" t="s">
        <v>5347</v>
      </c>
      <c r="Z823" s="162" t="s">
        <v>480</v>
      </c>
      <c r="AA823" s="162" t="s">
        <v>75</v>
      </c>
      <c r="AB823" s="162" t="s">
        <v>1364</v>
      </c>
      <c r="AC823" s="162" t="s">
        <v>5347</v>
      </c>
      <c r="AD823" s="164">
        <v>0</v>
      </c>
      <c r="AE823" s="185">
        <v>0</v>
      </c>
      <c r="AG823" t="s">
        <v>814</v>
      </c>
      <c r="AH823" s="47">
        <f t="shared" si="235"/>
        <v>62</v>
      </c>
      <c r="AI823" s="46" t="str">
        <f t="shared" si="236"/>
        <v>-</v>
      </c>
      <c r="AJ823" s="12"/>
      <c r="AK823" s="53" t="str">
        <f t="shared" si="237"/>
        <v>YES</v>
      </c>
      <c r="AL823" s="54">
        <f t="shared" si="238"/>
        <v>40</v>
      </c>
      <c r="AM823" s="35"/>
      <c r="AN823" s="35" t="str">
        <f t="shared" si="239"/>
        <v/>
      </c>
      <c r="AO823" s="35">
        <f t="shared" si="240"/>
        <v>0</v>
      </c>
      <c r="AP823" s="35" t="str">
        <f t="shared" si="241"/>
        <v>X</v>
      </c>
      <c r="AQ823" s="55">
        <f t="shared" si="251"/>
        <v>1</v>
      </c>
      <c r="AR823" s="25" t="str">
        <f t="shared" si="242"/>
        <v/>
      </c>
      <c r="AS823" s="25" t="str">
        <f t="shared" si="243"/>
        <v/>
      </c>
      <c r="AT823" s="25" t="str">
        <f t="shared" si="244"/>
        <v/>
      </c>
      <c r="AU823" s="25" t="str">
        <f t="shared" si="245"/>
        <v/>
      </c>
      <c r="AV823" s="25">
        <f t="shared" si="246"/>
        <v>6</v>
      </c>
      <c r="AW823" s="65">
        <f t="shared" si="252"/>
        <v>0</v>
      </c>
      <c r="AX823" s="56"/>
      <c r="AY823" s="24">
        <f t="shared" ca="1" si="247"/>
        <v>-570</v>
      </c>
      <c r="AZ823" s="66">
        <f t="shared" ca="1" si="248"/>
        <v>0</v>
      </c>
      <c r="BA823" s="24" t="str">
        <f t="shared" ca="1" si="249"/>
        <v/>
      </c>
      <c r="BB823" s="87" t="str">
        <f t="shared" si="250"/>
        <v/>
      </c>
    </row>
    <row r="824" spans="1:54" ht="15" x14ac:dyDescent="0.2">
      <c r="A824" s="7">
        <v>823</v>
      </c>
      <c r="B824" s="162" t="s">
        <v>1362</v>
      </c>
      <c r="C824" s="162" t="s">
        <v>1363</v>
      </c>
      <c r="D824" s="162" t="s">
        <v>1343</v>
      </c>
      <c r="E824" s="162" t="s">
        <v>72</v>
      </c>
      <c r="F824" s="163">
        <v>45457</v>
      </c>
      <c r="G824" s="162" t="s">
        <v>5347</v>
      </c>
      <c r="H824" s="162" t="s">
        <v>1344</v>
      </c>
      <c r="I824" s="162" t="s">
        <v>38</v>
      </c>
      <c r="J824" s="163">
        <v>45503</v>
      </c>
      <c r="K824" s="163">
        <v>45572</v>
      </c>
      <c r="L824" s="162" t="s">
        <v>332</v>
      </c>
      <c r="M824" s="163">
        <v>45569</v>
      </c>
      <c r="N824" s="164">
        <v>30</v>
      </c>
      <c r="O824" s="164">
        <v>8</v>
      </c>
      <c r="P824" s="162" t="s">
        <v>16</v>
      </c>
      <c r="Q824" s="165">
        <v>40</v>
      </c>
      <c r="R824" s="165">
        <v>100</v>
      </c>
      <c r="S824" s="165">
        <v>0</v>
      </c>
      <c r="T824" s="165">
        <v>100</v>
      </c>
      <c r="U824" s="166">
        <v>0</v>
      </c>
      <c r="V824" s="166">
        <v>0</v>
      </c>
      <c r="W824" s="162" t="s">
        <v>5347</v>
      </c>
      <c r="X824" s="162" t="s">
        <v>5435</v>
      </c>
      <c r="Y824" s="162" t="s">
        <v>5347</v>
      </c>
      <c r="Z824" s="162" t="s">
        <v>39</v>
      </c>
      <c r="AA824" s="162" t="s">
        <v>75</v>
      </c>
      <c r="AB824" s="162" t="s">
        <v>1364</v>
      </c>
      <c r="AC824" s="162" t="s">
        <v>5347</v>
      </c>
      <c r="AD824" s="164">
        <v>1</v>
      </c>
      <c r="AE824" s="185">
        <v>1</v>
      </c>
      <c r="AG824" t="s">
        <v>814</v>
      </c>
      <c r="AH824" s="47">
        <f t="shared" si="235"/>
        <v>66</v>
      </c>
      <c r="AI824" s="46" t="str">
        <f t="shared" si="236"/>
        <v>-</v>
      </c>
      <c r="AJ824" s="12"/>
      <c r="AK824" s="53" t="str">
        <f t="shared" si="237"/>
        <v/>
      </c>
      <c r="AL824" s="54" t="str">
        <f t="shared" si="238"/>
        <v/>
      </c>
      <c r="AM824" s="35"/>
      <c r="AN824" s="35" t="str">
        <f t="shared" si="239"/>
        <v/>
      </c>
      <c r="AO824" s="35">
        <f t="shared" si="240"/>
        <v>0</v>
      </c>
      <c r="AP824" s="35" t="str">
        <f t="shared" si="241"/>
        <v/>
      </c>
      <c r="AQ824" s="55">
        <f t="shared" si="251"/>
        <v>0</v>
      </c>
      <c r="AR824" s="25" t="str">
        <f t="shared" si="242"/>
        <v/>
      </c>
      <c r="AS824" s="25" t="str">
        <f t="shared" si="243"/>
        <v/>
      </c>
      <c r="AT824" s="25" t="str">
        <f t="shared" si="244"/>
        <v/>
      </c>
      <c r="AU824" s="25" t="str">
        <f t="shared" si="245"/>
        <v/>
      </c>
      <c r="AV824" s="25">
        <f t="shared" si="246"/>
        <v>6</v>
      </c>
      <c r="AW824" s="65">
        <f t="shared" si="252"/>
        <v>1</v>
      </c>
      <c r="AX824" s="56"/>
      <c r="AY824" s="24">
        <f t="shared" ca="1" si="247"/>
        <v>-566</v>
      </c>
      <c r="AZ824" s="66">
        <f t="shared" ca="1" si="248"/>
        <v>0</v>
      </c>
      <c r="BA824" s="24" t="str">
        <f t="shared" ca="1" si="249"/>
        <v/>
      </c>
      <c r="BB824" s="87" t="str">
        <f t="shared" si="250"/>
        <v/>
      </c>
    </row>
    <row r="825" spans="1:54" ht="15" x14ac:dyDescent="0.2">
      <c r="A825" s="7">
        <v>824</v>
      </c>
      <c r="B825" s="162" t="s">
        <v>1365</v>
      </c>
      <c r="C825" s="162" t="s">
        <v>1366</v>
      </c>
      <c r="D825" s="162" t="s">
        <v>1343</v>
      </c>
      <c r="E825" s="162" t="s">
        <v>69</v>
      </c>
      <c r="F825" s="163">
        <v>45457</v>
      </c>
      <c r="G825" s="162" t="s">
        <v>5347</v>
      </c>
      <c r="H825" s="162" t="s">
        <v>769</v>
      </c>
      <c r="I825" s="162" t="s">
        <v>69</v>
      </c>
      <c r="J825" s="163">
        <v>45491</v>
      </c>
      <c r="K825" s="163">
        <v>45551</v>
      </c>
      <c r="L825" s="162" t="s">
        <v>5347</v>
      </c>
      <c r="M825" s="163">
        <v>45544</v>
      </c>
      <c r="N825" s="164">
        <v>80</v>
      </c>
      <c r="O825" s="164">
        <v>8</v>
      </c>
      <c r="P825" s="162" t="s">
        <v>16</v>
      </c>
      <c r="Q825" s="165">
        <v>10</v>
      </c>
      <c r="R825" s="165">
        <v>10</v>
      </c>
      <c r="S825" s="165">
        <v>10</v>
      </c>
      <c r="T825" s="165">
        <v>0</v>
      </c>
      <c r="U825" s="166">
        <v>10</v>
      </c>
      <c r="V825" s="166">
        <v>0</v>
      </c>
      <c r="W825" s="162" t="s">
        <v>19</v>
      </c>
      <c r="X825" s="162" t="s">
        <v>5348</v>
      </c>
      <c r="Y825" s="162" t="s">
        <v>5347</v>
      </c>
      <c r="Z825" s="162" t="s">
        <v>5289</v>
      </c>
      <c r="AA825" s="162" t="s">
        <v>75</v>
      </c>
      <c r="AB825" s="162" t="s">
        <v>1367</v>
      </c>
      <c r="AC825" s="162" t="s">
        <v>5347</v>
      </c>
      <c r="AD825" s="164">
        <v>0</v>
      </c>
      <c r="AE825" s="185">
        <v>0</v>
      </c>
      <c r="AG825" t="s">
        <v>814</v>
      </c>
      <c r="AH825" s="47">
        <f t="shared" si="235"/>
        <v>53</v>
      </c>
      <c r="AI825" s="46" t="str">
        <f t="shared" si="236"/>
        <v>-</v>
      </c>
      <c r="AJ825" s="12"/>
      <c r="AK825" s="53" t="str">
        <f t="shared" si="237"/>
        <v>YES</v>
      </c>
      <c r="AL825" s="54">
        <f t="shared" si="238"/>
        <v>10</v>
      </c>
      <c r="AM825" s="35"/>
      <c r="AN825" s="35" t="str">
        <f t="shared" si="239"/>
        <v/>
      </c>
      <c r="AO825" s="35">
        <f t="shared" si="240"/>
        <v>0</v>
      </c>
      <c r="AP825" s="35" t="str">
        <f t="shared" si="241"/>
        <v>X</v>
      </c>
      <c r="AQ825" s="55">
        <f t="shared" si="251"/>
        <v>1</v>
      </c>
      <c r="AR825" s="25" t="str">
        <f t="shared" si="242"/>
        <v/>
      </c>
      <c r="AS825" s="25" t="str">
        <f t="shared" si="243"/>
        <v/>
      </c>
      <c r="AT825" s="25" t="str">
        <f t="shared" si="244"/>
        <v/>
      </c>
      <c r="AU825" s="25" t="str">
        <f t="shared" si="245"/>
        <v/>
      </c>
      <c r="AV825" s="25">
        <f t="shared" si="246"/>
        <v>6</v>
      </c>
      <c r="AW825" s="65">
        <f t="shared" si="252"/>
        <v>0</v>
      </c>
      <c r="AX825" s="56"/>
      <c r="AY825" s="24">
        <f t="shared" ca="1" si="247"/>
        <v>-591</v>
      </c>
      <c r="AZ825" s="66">
        <f t="shared" ca="1" si="248"/>
        <v>0</v>
      </c>
      <c r="BA825" s="24" t="str">
        <f t="shared" ca="1" si="249"/>
        <v/>
      </c>
      <c r="BB825" s="87" t="str">
        <f t="shared" si="250"/>
        <v/>
      </c>
    </row>
    <row r="826" spans="1:54" ht="15" x14ac:dyDescent="0.2">
      <c r="A826" s="7">
        <v>825</v>
      </c>
      <c r="B826" s="162" t="s">
        <v>298</v>
      </c>
      <c r="C826" s="162" t="s">
        <v>299</v>
      </c>
      <c r="D826" s="162" t="s">
        <v>1343</v>
      </c>
      <c r="E826" s="162" t="s">
        <v>79</v>
      </c>
      <c r="F826" s="163">
        <v>45457</v>
      </c>
      <c r="G826" s="162" t="s">
        <v>5347</v>
      </c>
      <c r="H826" s="162" t="s">
        <v>1368</v>
      </c>
      <c r="I826" s="162" t="s">
        <v>79</v>
      </c>
      <c r="J826" s="163">
        <v>45477</v>
      </c>
      <c r="K826" s="163">
        <v>45478</v>
      </c>
      <c r="L826" s="162" t="s">
        <v>5347</v>
      </c>
      <c r="M826" s="163">
        <v>45488</v>
      </c>
      <c r="N826" s="164">
        <v>50</v>
      </c>
      <c r="O826" s="164">
        <v>8</v>
      </c>
      <c r="P826" s="162" t="s">
        <v>16</v>
      </c>
      <c r="Q826" s="166">
        <v>400</v>
      </c>
      <c r="R826" s="166">
        <v>400</v>
      </c>
      <c r="S826" s="166">
        <v>400</v>
      </c>
      <c r="T826" s="166">
        <v>0</v>
      </c>
      <c r="U826" s="166">
        <v>400</v>
      </c>
      <c r="V826" s="166">
        <v>0</v>
      </c>
      <c r="W826" s="162" t="s">
        <v>19</v>
      </c>
      <c r="X826" s="162" t="s">
        <v>5348</v>
      </c>
      <c r="Y826" s="162" t="s">
        <v>5347</v>
      </c>
      <c r="Z826" s="162" t="s">
        <v>5436</v>
      </c>
      <c r="AA826" s="162" t="s">
        <v>84</v>
      </c>
      <c r="AB826" s="162" t="s">
        <v>320</v>
      </c>
      <c r="AC826" s="162" t="s">
        <v>5347</v>
      </c>
      <c r="AD826" s="164">
        <v>0</v>
      </c>
      <c r="AE826" s="185">
        <v>0</v>
      </c>
      <c r="AG826" t="s">
        <v>814</v>
      </c>
      <c r="AH826" s="47">
        <f t="shared" si="235"/>
        <v>11</v>
      </c>
      <c r="AI826" s="46" t="str">
        <f t="shared" si="236"/>
        <v>-</v>
      </c>
      <c r="AJ826" s="12"/>
      <c r="AK826" s="53" t="str">
        <f t="shared" si="237"/>
        <v>YES</v>
      </c>
      <c r="AL826" s="54">
        <f t="shared" si="238"/>
        <v>400</v>
      </c>
      <c r="AM826" s="35"/>
      <c r="AN826" s="35" t="str">
        <f t="shared" si="239"/>
        <v/>
      </c>
      <c r="AO826" s="35">
        <f t="shared" si="240"/>
        <v>0</v>
      </c>
      <c r="AP826" s="35" t="str">
        <f t="shared" si="241"/>
        <v>X</v>
      </c>
      <c r="AQ826" s="55">
        <f t="shared" si="251"/>
        <v>1</v>
      </c>
      <c r="AR826" s="25" t="str">
        <f t="shared" si="242"/>
        <v/>
      </c>
      <c r="AS826" s="25" t="str">
        <f t="shared" si="243"/>
        <v/>
      </c>
      <c r="AT826" s="25" t="str">
        <f t="shared" si="244"/>
        <v/>
      </c>
      <c r="AU826" s="25" t="str">
        <f t="shared" si="245"/>
        <v/>
      </c>
      <c r="AV826" s="25">
        <f t="shared" si="246"/>
        <v>6</v>
      </c>
      <c r="AW826" s="65">
        <f t="shared" si="252"/>
        <v>0</v>
      </c>
      <c r="AX826" s="56"/>
      <c r="AY826" s="24">
        <f t="shared" ca="1" si="247"/>
        <v>-647</v>
      </c>
      <c r="AZ826" s="66">
        <f t="shared" ca="1" si="248"/>
        <v>0</v>
      </c>
      <c r="BA826" s="24" t="str">
        <f t="shared" ca="1" si="249"/>
        <v/>
      </c>
      <c r="BB826" s="87" t="str">
        <f t="shared" si="250"/>
        <v/>
      </c>
    </row>
    <row r="827" spans="1:54" ht="15" x14ac:dyDescent="0.2">
      <c r="A827" s="7">
        <v>826</v>
      </c>
      <c r="B827" s="162" t="s">
        <v>703</v>
      </c>
      <c r="C827" s="162" t="s">
        <v>704</v>
      </c>
      <c r="D827" s="162" t="s">
        <v>1343</v>
      </c>
      <c r="E827" s="162" t="s">
        <v>38</v>
      </c>
      <c r="F827" s="163">
        <v>45457</v>
      </c>
      <c r="G827" s="162" t="s">
        <v>5347</v>
      </c>
      <c r="H827" s="162" t="s">
        <v>760</v>
      </c>
      <c r="I827" s="162" t="s">
        <v>69</v>
      </c>
      <c r="J827" s="163">
        <v>45482</v>
      </c>
      <c r="K827" s="163">
        <v>45951</v>
      </c>
      <c r="L827" s="162" t="s">
        <v>5347</v>
      </c>
      <c r="M827" s="163">
        <v>45554</v>
      </c>
      <c r="N827" s="164">
        <v>30</v>
      </c>
      <c r="O827" s="164">
        <v>8</v>
      </c>
      <c r="P827" s="162" t="s">
        <v>16</v>
      </c>
      <c r="Q827" s="165">
        <v>50</v>
      </c>
      <c r="R827" s="165">
        <v>50</v>
      </c>
      <c r="S827" s="165">
        <v>50</v>
      </c>
      <c r="T827" s="165">
        <v>0</v>
      </c>
      <c r="U827" s="166">
        <v>50</v>
      </c>
      <c r="V827" s="166">
        <v>0</v>
      </c>
      <c r="W827" s="162" t="s">
        <v>19</v>
      </c>
      <c r="X827" s="162" t="s">
        <v>5348</v>
      </c>
      <c r="Y827" s="162" t="s">
        <v>5347</v>
      </c>
      <c r="Z827" s="162" t="s">
        <v>5289</v>
      </c>
      <c r="AA827" s="162" t="s">
        <v>84</v>
      </c>
      <c r="AB827" s="162" t="s">
        <v>763</v>
      </c>
      <c r="AC827" s="162" t="s">
        <v>5347</v>
      </c>
      <c r="AD827" s="164">
        <v>1</v>
      </c>
      <c r="AE827" s="185">
        <v>1</v>
      </c>
      <c r="AG827" t="s">
        <v>814</v>
      </c>
      <c r="AH827" s="47">
        <f t="shared" si="235"/>
        <v>72</v>
      </c>
      <c r="AI827" s="46" t="str">
        <f t="shared" si="236"/>
        <v>-</v>
      </c>
      <c r="AJ827" s="12"/>
      <c r="AK827" s="53" t="str">
        <f t="shared" si="237"/>
        <v>YES</v>
      </c>
      <c r="AL827" s="54">
        <f t="shared" si="238"/>
        <v>50</v>
      </c>
      <c r="AM827" s="35"/>
      <c r="AN827" s="35" t="str">
        <f t="shared" si="239"/>
        <v/>
      </c>
      <c r="AO827" s="35">
        <f t="shared" si="240"/>
        <v>0</v>
      </c>
      <c r="AP827" s="35" t="str">
        <f t="shared" si="241"/>
        <v>X</v>
      </c>
      <c r="AQ827" s="55">
        <f t="shared" si="251"/>
        <v>1</v>
      </c>
      <c r="AR827" s="25" t="str">
        <f t="shared" si="242"/>
        <v/>
      </c>
      <c r="AS827" s="25" t="str">
        <f t="shared" si="243"/>
        <v/>
      </c>
      <c r="AT827" s="25" t="str">
        <f t="shared" si="244"/>
        <v/>
      </c>
      <c r="AU827" s="25" t="str">
        <f t="shared" si="245"/>
        <v/>
      </c>
      <c r="AV827" s="25">
        <f t="shared" si="246"/>
        <v>6</v>
      </c>
      <c r="AW827" s="65">
        <f t="shared" si="252"/>
        <v>0</v>
      </c>
      <c r="AX827" s="56"/>
      <c r="AY827" s="24">
        <f t="shared" ca="1" si="247"/>
        <v>-581</v>
      </c>
      <c r="AZ827" s="66">
        <f t="shared" ca="1" si="248"/>
        <v>0</v>
      </c>
      <c r="BA827" s="24" t="str">
        <f t="shared" ca="1" si="249"/>
        <v/>
      </c>
      <c r="BB827" s="87" t="str">
        <f t="shared" si="250"/>
        <v/>
      </c>
    </row>
    <row r="828" spans="1:54" ht="15" x14ac:dyDescent="0.2">
      <c r="A828" s="7">
        <v>827</v>
      </c>
      <c r="B828" s="162" t="s">
        <v>781</v>
      </c>
      <c r="C828" s="162" t="s">
        <v>782</v>
      </c>
      <c r="D828" s="162" t="s">
        <v>1343</v>
      </c>
      <c r="E828" s="162" t="s">
        <v>57</v>
      </c>
      <c r="F828" s="163">
        <v>45457</v>
      </c>
      <c r="G828" s="162" t="s">
        <v>5347</v>
      </c>
      <c r="H828" s="162" t="s">
        <v>1369</v>
      </c>
      <c r="I828" s="162" t="s">
        <v>17</v>
      </c>
      <c r="J828" s="163">
        <v>45454</v>
      </c>
      <c r="K828" s="163">
        <v>45460</v>
      </c>
      <c r="L828" s="162" t="s">
        <v>5347</v>
      </c>
      <c r="M828" s="163">
        <v>45488</v>
      </c>
      <c r="N828" s="164">
        <v>30</v>
      </c>
      <c r="O828" s="164">
        <v>8</v>
      </c>
      <c r="P828" s="162" t="s">
        <v>16</v>
      </c>
      <c r="Q828" s="165">
        <v>60</v>
      </c>
      <c r="R828" s="165">
        <v>60</v>
      </c>
      <c r="S828" s="165">
        <v>60</v>
      </c>
      <c r="T828" s="165">
        <v>0</v>
      </c>
      <c r="U828" s="166">
        <v>60</v>
      </c>
      <c r="V828" s="166">
        <v>0</v>
      </c>
      <c r="W828" s="162" t="s">
        <v>19</v>
      </c>
      <c r="X828" s="162" t="s">
        <v>5348</v>
      </c>
      <c r="Y828" s="162" t="s">
        <v>5347</v>
      </c>
      <c r="Z828" s="162" t="s">
        <v>153</v>
      </c>
      <c r="AA828" s="162" t="s">
        <v>100</v>
      </c>
      <c r="AB828" s="162" t="s">
        <v>783</v>
      </c>
      <c r="AC828" s="162" t="s">
        <v>5347</v>
      </c>
      <c r="AD828" s="164">
        <v>0</v>
      </c>
      <c r="AE828" s="185">
        <v>0</v>
      </c>
      <c r="AG828" t="s">
        <v>814</v>
      </c>
      <c r="AH828" s="47">
        <f t="shared" si="235"/>
        <v>34</v>
      </c>
      <c r="AI828" s="46" t="str">
        <f t="shared" si="236"/>
        <v>-</v>
      </c>
      <c r="AJ828" s="12"/>
      <c r="AK828" s="53" t="str">
        <f t="shared" si="237"/>
        <v>YES</v>
      </c>
      <c r="AL828" s="54">
        <f t="shared" si="238"/>
        <v>60</v>
      </c>
      <c r="AM828" s="35"/>
      <c r="AN828" s="35" t="str">
        <f t="shared" si="239"/>
        <v/>
      </c>
      <c r="AO828" s="35">
        <f t="shared" si="240"/>
        <v>0</v>
      </c>
      <c r="AP828" s="35" t="str">
        <f t="shared" si="241"/>
        <v>X</v>
      </c>
      <c r="AQ828" s="55">
        <f t="shared" si="251"/>
        <v>1</v>
      </c>
      <c r="AR828" s="25" t="str">
        <f t="shared" si="242"/>
        <v/>
      </c>
      <c r="AS828" s="25" t="str">
        <f t="shared" si="243"/>
        <v/>
      </c>
      <c r="AT828" s="25" t="str">
        <f t="shared" si="244"/>
        <v/>
      </c>
      <c r="AU828" s="25" t="str">
        <f t="shared" si="245"/>
        <v/>
      </c>
      <c r="AV828" s="25">
        <f t="shared" si="246"/>
        <v>6</v>
      </c>
      <c r="AW828" s="65">
        <f t="shared" si="252"/>
        <v>0</v>
      </c>
      <c r="AX828" s="56"/>
      <c r="AY828" s="24">
        <f t="shared" ca="1" si="247"/>
        <v>-647</v>
      </c>
      <c r="AZ828" s="66">
        <f t="shared" ca="1" si="248"/>
        <v>0</v>
      </c>
      <c r="BA828" s="24" t="str">
        <f t="shared" ca="1" si="249"/>
        <v/>
      </c>
      <c r="BB828" s="87" t="str">
        <f t="shared" si="250"/>
        <v/>
      </c>
    </row>
    <row r="829" spans="1:54" ht="15" x14ac:dyDescent="0.2">
      <c r="A829" s="7">
        <v>828</v>
      </c>
      <c r="B829" s="162" t="s">
        <v>1370</v>
      </c>
      <c r="C829" s="162" t="s">
        <v>1371</v>
      </c>
      <c r="D829" s="162" t="s">
        <v>1343</v>
      </c>
      <c r="E829" s="162" t="s">
        <v>54</v>
      </c>
      <c r="F829" s="163">
        <v>45457</v>
      </c>
      <c r="G829" s="162" t="s">
        <v>5347</v>
      </c>
      <c r="H829" s="162" t="s">
        <v>1344</v>
      </c>
      <c r="I829" s="162" t="s">
        <v>437</v>
      </c>
      <c r="J829" s="163">
        <v>45503</v>
      </c>
      <c r="K829" s="163">
        <v>45572</v>
      </c>
      <c r="L829" s="162" t="s">
        <v>5347</v>
      </c>
      <c r="M829" s="163">
        <v>45569</v>
      </c>
      <c r="N829" s="164">
        <v>40</v>
      </c>
      <c r="O829" s="164">
        <v>8</v>
      </c>
      <c r="P829" s="162" t="s">
        <v>16</v>
      </c>
      <c r="Q829" s="165">
        <v>30</v>
      </c>
      <c r="R829" s="165">
        <v>30</v>
      </c>
      <c r="S829" s="165">
        <v>30</v>
      </c>
      <c r="T829" s="165">
        <v>0</v>
      </c>
      <c r="U829" s="166">
        <v>30</v>
      </c>
      <c r="V829" s="166">
        <v>0</v>
      </c>
      <c r="W829" s="162" t="s">
        <v>19</v>
      </c>
      <c r="X829" s="162" t="s">
        <v>5348</v>
      </c>
      <c r="Y829" s="162" t="s">
        <v>5347</v>
      </c>
      <c r="Z829" s="162" t="s">
        <v>39</v>
      </c>
      <c r="AA829" s="162" t="s">
        <v>75</v>
      </c>
      <c r="AB829" s="162" t="s">
        <v>1372</v>
      </c>
      <c r="AC829" s="162" t="s">
        <v>5347</v>
      </c>
      <c r="AD829" s="164">
        <v>1</v>
      </c>
      <c r="AE829" s="185">
        <v>1</v>
      </c>
      <c r="AG829" t="s">
        <v>814</v>
      </c>
      <c r="AH829" s="47">
        <f t="shared" si="235"/>
        <v>66</v>
      </c>
      <c r="AI829" s="46" t="str">
        <f t="shared" si="236"/>
        <v>-</v>
      </c>
      <c r="AJ829" s="12"/>
      <c r="AK829" s="53" t="str">
        <f t="shared" si="237"/>
        <v>YES</v>
      </c>
      <c r="AL829" s="54">
        <f t="shared" si="238"/>
        <v>30</v>
      </c>
      <c r="AM829" s="35"/>
      <c r="AN829" s="35" t="str">
        <f t="shared" si="239"/>
        <v/>
      </c>
      <c r="AO829" s="35">
        <f t="shared" si="240"/>
        <v>0</v>
      </c>
      <c r="AP829" s="35" t="str">
        <f t="shared" si="241"/>
        <v>X</v>
      </c>
      <c r="AQ829" s="55">
        <f t="shared" si="251"/>
        <v>1</v>
      </c>
      <c r="AR829" s="25" t="str">
        <f t="shared" si="242"/>
        <v/>
      </c>
      <c r="AS829" s="25" t="str">
        <f t="shared" si="243"/>
        <v/>
      </c>
      <c r="AT829" s="25" t="str">
        <f t="shared" si="244"/>
        <v/>
      </c>
      <c r="AU829" s="25" t="str">
        <f t="shared" si="245"/>
        <v/>
      </c>
      <c r="AV829" s="25">
        <f t="shared" si="246"/>
        <v>6</v>
      </c>
      <c r="AW829" s="65">
        <f t="shared" si="252"/>
        <v>0</v>
      </c>
      <c r="AX829" s="56"/>
      <c r="AY829" s="24">
        <f t="shared" ca="1" si="247"/>
        <v>-566</v>
      </c>
      <c r="AZ829" s="66">
        <f t="shared" ca="1" si="248"/>
        <v>0</v>
      </c>
      <c r="BA829" s="24" t="str">
        <f t="shared" ca="1" si="249"/>
        <v/>
      </c>
      <c r="BB829" s="87" t="str">
        <f t="shared" si="250"/>
        <v/>
      </c>
    </row>
    <row r="830" spans="1:54" ht="15" x14ac:dyDescent="0.2">
      <c r="A830" s="7">
        <v>829</v>
      </c>
      <c r="B830" s="162" t="s">
        <v>1373</v>
      </c>
      <c r="C830" s="162" t="s">
        <v>1374</v>
      </c>
      <c r="D830" s="162" t="s">
        <v>1343</v>
      </c>
      <c r="E830" s="162" t="s">
        <v>41</v>
      </c>
      <c r="F830" s="163">
        <v>45457</v>
      </c>
      <c r="G830" s="162" t="s">
        <v>5347</v>
      </c>
      <c r="H830" s="162" t="s">
        <v>2893</v>
      </c>
      <c r="I830" s="162" t="s">
        <v>15</v>
      </c>
      <c r="J830" s="163">
        <v>45574</v>
      </c>
      <c r="K830" s="163">
        <v>45576</v>
      </c>
      <c r="L830" s="162" t="s">
        <v>5347</v>
      </c>
      <c r="M830" s="163">
        <v>45590</v>
      </c>
      <c r="N830" s="164">
        <v>85</v>
      </c>
      <c r="O830" s="164">
        <v>8</v>
      </c>
      <c r="P830" s="162" t="s">
        <v>16</v>
      </c>
      <c r="Q830" s="165">
        <v>35</v>
      </c>
      <c r="R830" s="165">
        <v>50</v>
      </c>
      <c r="S830" s="165">
        <v>50</v>
      </c>
      <c r="T830" s="165">
        <v>0</v>
      </c>
      <c r="U830" s="166">
        <v>50</v>
      </c>
      <c r="V830" s="166">
        <v>0</v>
      </c>
      <c r="W830" s="162" t="s">
        <v>19</v>
      </c>
      <c r="X830" s="162" t="s">
        <v>5348</v>
      </c>
      <c r="Y830" s="162" t="s">
        <v>5347</v>
      </c>
      <c r="Z830" s="162" t="s">
        <v>5289</v>
      </c>
      <c r="AA830" s="162" t="s">
        <v>84</v>
      </c>
      <c r="AB830" s="162" t="s">
        <v>2894</v>
      </c>
      <c r="AC830" s="162" t="s">
        <v>5347</v>
      </c>
      <c r="AD830" s="164">
        <v>0</v>
      </c>
      <c r="AE830" s="185">
        <v>0</v>
      </c>
      <c r="AG830" t="s">
        <v>814</v>
      </c>
      <c r="AH830" s="47">
        <f t="shared" si="235"/>
        <v>16</v>
      </c>
      <c r="AI830" s="46" t="str">
        <f t="shared" si="236"/>
        <v>-</v>
      </c>
      <c r="AJ830" s="12"/>
      <c r="AK830" s="53" t="str">
        <f t="shared" si="237"/>
        <v>YES</v>
      </c>
      <c r="AL830" s="54">
        <f t="shared" si="238"/>
        <v>50</v>
      </c>
      <c r="AM830" s="35"/>
      <c r="AN830" s="35" t="str">
        <f t="shared" si="239"/>
        <v/>
      </c>
      <c r="AO830" s="35">
        <f t="shared" si="240"/>
        <v>0</v>
      </c>
      <c r="AP830" s="35" t="str">
        <f t="shared" si="241"/>
        <v>X</v>
      </c>
      <c r="AQ830" s="55">
        <f t="shared" si="251"/>
        <v>1</v>
      </c>
      <c r="AR830" s="25" t="str">
        <f t="shared" si="242"/>
        <v/>
      </c>
      <c r="AS830" s="25" t="str">
        <f t="shared" si="243"/>
        <v/>
      </c>
      <c r="AT830" s="25" t="str">
        <f t="shared" si="244"/>
        <v/>
      </c>
      <c r="AU830" s="25" t="str">
        <f t="shared" si="245"/>
        <v/>
      </c>
      <c r="AV830" s="25">
        <f t="shared" si="246"/>
        <v>6</v>
      </c>
      <c r="AW830" s="65">
        <f t="shared" si="252"/>
        <v>0</v>
      </c>
      <c r="AX830" s="56"/>
      <c r="AY830" s="24">
        <f t="shared" ca="1" si="247"/>
        <v>-545</v>
      </c>
      <c r="AZ830" s="66">
        <f t="shared" ca="1" si="248"/>
        <v>0</v>
      </c>
      <c r="BA830" s="24" t="str">
        <f t="shared" ca="1" si="249"/>
        <v/>
      </c>
      <c r="BB830" s="87" t="str">
        <f t="shared" si="250"/>
        <v/>
      </c>
    </row>
    <row r="831" spans="1:54" ht="15" x14ac:dyDescent="0.2">
      <c r="A831" s="7">
        <v>830</v>
      </c>
      <c r="B831" s="162" t="s">
        <v>1375</v>
      </c>
      <c r="C831" s="162" t="s">
        <v>1376</v>
      </c>
      <c r="D831" s="162" t="s">
        <v>1343</v>
      </c>
      <c r="E831" s="162" t="s">
        <v>173</v>
      </c>
      <c r="F831" s="163">
        <v>45457</v>
      </c>
      <c r="G831" s="162" t="s">
        <v>5347</v>
      </c>
      <c r="H831" s="162" t="s">
        <v>778</v>
      </c>
      <c r="I831" s="162" t="s">
        <v>18</v>
      </c>
      <c r="J831" s="163">
        <v>45506</v>
      </c>
      <c r="K831" s="163">
        <v>45638</v>
      </c>
      <c r="L831" s="162" t="s">
        <v>5347</v>
      </c>
      <c r="M831" s="163">
        <v>45488</v>
      </c>
      <c r="N831" s="164">
        <v>62</v>
      </c>
      <c r="O831" s="164">
        <v>8</v>
      </c>
      <c r="P831" s="162" t="s">
        <v>16</v>
      </c>
      <c r="Q831" s="165">
        <v>415</v>
      </c>
      <c r="R831" s="165">
        <v>415</v>
      </c>
      <c r="S831" s="165">
        <v>415</v>
      </c>
      <c r="T831" s="165">
        <v>0</v>
      </c>
      <c r="U831" s="166">
        <v>415</v>
      </c>
      <c r="V831" s="166">
        <v>0</v>
      </c>
      <c r="W831" s="162" t="s">
        <v>19</v>
      </c>
      <c r="X831" s="162" t="s">
        <v>5348</v>
      </c>
      <c r="Y831" s="162" t="s">
        <v>5347</v>
      </c>
      <c r="Z831" s="162" t="s">
        <v>5289</v>
      </c>
      <c r="AA831" s="162" t="s">
        <v>84</v>
      </c>
      <c r="AB831" s="162" t="s">
        <v>321</v>
      </c>
      <c r="AC831" s="162" t="s">
        <v>5347</v>
      </c>
      <c r="AD831" s="164">
        <v>0</v>
      </c>
      <c r="AE831" s="185">
        <v>0</v>
      </c>
      <c r="AG831" t="s">
        <v>814</v>
      </c>
      <c r="AH831" s="47">
        <f t="shared" si="235"/>
        <v>-18</v>
      </c>
      <c r="AI831" s="46" t="str">
        <f t="shared" si="236"/>
        <v>-</v>
      </c>
      <c r="AJ831" s="12"/>
      <c r="AK831" s="53" t="str">
        <f t="shared" si="237"/>
        <v>YES</v>
      </c>
      <c r="AL831" s="54">
        <f t="shared" si="238"/>
        <v>415</v>
      </c>
      <c r="AM831" s="35"/>
      <c r="AN831" s="35" t="str">
        <f t="shared" si="239"/>
        <v/>
      </c>
      <c r="AO831" s="35">
        <f t="shared" si="240"/>
        <v>0</v>
      </c>
      <c r="AP831" s="35" t="str">
        <f t="shared" si="241"/>
        <v>X</v>
      </c>
      <c r="AQ831" s="55">
        <f t="shared" si="251"/>
        <v>1</v>
      </c>
      <c r="AR831" s="25" t="str">
        <f t="shared" si="242"/>
        <v/>
      </c>
      <c r="AS831" s="25" t="str">
        <f t="shared" si="243"/>
        <v/>
      </c>
      <c r="AT831" s="25" t="str">
        <f t="shared" si="244"/>
        <v/>
      </c>
      <c r="AU831" s="25" t="str">
        <f t="shared" si="245"/>
        <v/>
      </c>
      <c r="AV831" s="25">
        <f t="shared" si="246"/>
        <v>6</v>
      </c>
      <c r="AW831" s="65">
        <f t="shared" si="252"/>
        <v>0</v>
      </c>
      <c r="AX831" s="56"/>
      <c r="AY831" s="24">
        <f t="shared" ca="1" si="247"/>
        <v>-647</v>
      </c>
      <c r="AZ831" s="66">
        <f t="shared" ca="1" si="248"/>
        <v>0</v>
      </c>
      <c r="BA831" s="24" t="str">
        <f t="shared" ca="1" si="249"/>
        <v/>
      </c>
      <c r="BB831" s="87" t="str">
        <f t="shared" si="250"/>
        <v/>
      </c>
    </row>
    <row r="832" spans="1:54" ht="15" x14ac:dyDescent="0.2">
      <c r="A832" s="7">
        <v>831</v>
      </c>
      <c r="B832" s="162" t="s">
        <v>1377</v>
      </c>
      <c r="C832" s="162" t="s">
        <v>1378</v>
      </c>
      <c r="D832" s="162" t="s">
        <v>1343</v>
      </c>
      <c r="E832" s="162" t="s">
        <v>159</v>
      </c>
      <c r="F832" s="163">
        <v>45457</v>
      </c>
      <c r="G832" s="162" t="s">
        <v>5347</v>
      </c>
      <c r="H832" s="162" t="s">
        <v>1344</v>
      </c>
      <c r="I832" s="162" t="s">
        <v>158</v>
      </c>
      <c r="J832" s="163">
        <v>45503</v>
      </c>
      <c r="K832" s="163">
        <v>45572</v>
      </c>
      <c r="L832" s="162" t="s">
        <v>5347</v>
      </c>
      <c r="M832" s="163">
        <v>45520</v>
      </c>
      <c r="N832" s="164">
        <v>42</v>
      </c>
      <c r="O832" s="164">
        <v>8</v>
      </c>
      <c r="P832" s="162" t="s">
        <v>16</v>
      </c>
      <c r="Q832" s="165">
        <v>35</v>
      </c>
      <c r="R832" s="165">
        <v>35</v>
      </c>
      <c r="S832" s="165">
        <v>35</v>
      </c>
      <c r="T832" s="165">
        <v>0</v>
      </c>
      <c r="U832" s="166">
        <v>35</v>
      </c>
      <c r="V832" s="166">
        <v>0</v>
      </c>
      <c r="W832" s="162" t="s">
        <v>19</v>
      </c>
      <c r="X832" s="162" t="s">
        <v>5348</v>
      </c>
      <c r="Y832" s="162" t="s">
        <v>5347</v>
      </c>
      <c r="Z832" s="162" t="s">
        <v>39</v>
      </c>
      <c r="AA832" s="162" t="s">
        <v>84</v>
      </c>
      <c r="AB832" s="162" t="s">
        <v>1379</v>
      </c>
      <c r="AC832" s="162" t="s">
        <v>5347</v>
      </c>
      <c r="AD832" s="164">
        <v>1</v>
      </c>
      <c r="AE832" s="185">
        <v>1</v>
      </c>
      <c r="AG832" t="s">
        <v>814</v>
      </c>
      <c r="AH832" s="47">
        <f t="shared" si="235"/>
        <v>17</v>
      </c>
      <c r="AI832" s="46" t="str">
        <f t="shared" si="236"/>
        <v>-</v>
      </c>
      <c r="AJ832" s="12"/>
      <c r="AK832" s="53" t="str">
        <f t="shared" si="237"/>
        <v>YES</v>
      </c>
      <c r="AL832" s="54">
        <f t="shared" si="238"/>
        <v>35</v>
      </c>
      <c r="AM832" s="35"/>
      <c r="AN832" s="35" t="str">
        <f t="shared" si="239"/>
        <v/>
      </c>
      <c r="AO832" s="35">
        <f t="shared" si="240"/>
        <v>0</v>
      </c>
      <c r="AP832" s="35" t="str">
        <f t="shared" si="241"/>
        <v>X</v>
      </c>
      <c r="AQ832" s="55">
        <f t="shared" si="251"/>
        <v>1</v>
      </c>
      <c r="AR832" s="25" t="str">
        <f t="shared" si="242"/>
        <v/>
      </c>
      <c r="AS832" s="25" t="str">
        <f t="shared" si="243"/>
        <v/>
      </c>
      <c r="AT832" s="25" t="str">
        <f t="shared" si="244"/>
        <v/>
      </c>
      <c r="AU832" s="25" t="str">
        <f t="shared" si="245"/>
        <v/>
      </c>
      <c r="AV832" s="25">
        <f t="shared" si="246"/>
        <v>6</v>
      </c>
      <c r="AW832" s="65">
        <f t="shared" si="252"/>
        <v>0</v>
      </c>
      <c r="AX832" s="56"/>
      <c r="AY832" s="24">
        <f t="shared" ca="1" si="247"/>
        <v>-615</v>
      </c>
      <c r="AZ832" s="66">
        <f t="shared" ca="1" si="248"/>
        <v>0</v>
      </c>
      <c r="BA832" s="24" t="str">
        <f t="shared" ca="1" si="249"/>
        <v/>
      </c>
      <c r="BB832" s="87" t="str">
        <f t="shared" si="250"/>
        <v/>
      </c>
    </row>
    <row r="833" spans="1:54" ht="15" x14ac:dyDescent="0.2">
      <c r="A833" s="7">
        <v>832</v>
      </c>
      <c r="B833" s="162" t="s">
        <v>1380</v>
      </c>
      <c r="C833" s="162" t="s">
        <v>1381</v>
      </c>
      <c r="D833" s="162" t="s">
        <v>1343</v>
      </c>
      <c r="E833" s="162" t="s">
        <v>122</v>
      </c>
      <c r="F833" s="163">
        <v>45457</v>
      </c>
      <c r="G833" s="162" t="s">
        <v>5347</v>
      </c>
      <c r="H833" s="162" t="s">
        <v>1344</v>
      </c>
      <c r="I833" s="162" t="s">
        <v>157</v>
      </c>
      <c r="J833" s="163">
        <v>45503</v>
      </c>
      <c r="K833" s="163">
        <v>45572</v>
      </c>
      <c r="L833" s="162" t="s">
        <v>5347</v>
      </c>
      <c r="M833" s="163">
        <v>45488</v>
      </c>
      <c r="N833" s="164">
        <v>58</v>
      </c>
      <c r="O833" s="164">
        <v>8</v>
      </c>
      <c r="P833" s="162" t="s">
        <v>16</v>
      </c>
      <c r="Q833" s="165">
        <v>20</v>
      </c>
      <c r="R833" s="165">
        <v>20</v>
      </c>
      <c r="S833" s="165">
        <v>20</v>
      </c>
      <c r="T833" s="165">
        <v>0</v>
      </c>
      <c r="U833" s="166">
        <v>20</v>
      </c>
      <c r="V833" s="166">
        <v>0</v>
      </c>
      <c r="W833" s="162" t="s">
        <v>19</v>
      </c>
      <c r="X833" s="162" t="s">
        <v>5348</v>
      </c>
      <c r="Y833" s="162" t="s">
        <v>5347</v>
      </c>
      <c r="Z833" s="162" t="s">
        <v>39</v>
      </c>
      <c r="AA833" s="162" t="s">
        <v>84</v>
      </c>
      <c r="AB833" s="162" t="s">
        <v>1382</v>
      </c>
      <c r="AC833" s="162" t="s">
        <v>5347</v>
      </c>
      <c r="AD833" s="164">
        <v>0</v>
      </c>
      <c r="AE833" s="185">
        <v>0</v>
      </c>
      <c r="AG833" t="s">
        <v>814</v>
      </c>
      <c r="AH833" s="47">
        <f t="shared" si="235"/>
        <v>-15</v>
      </c>
      <c r="AI833" s="46" t="str">
        <f t="shared" si="236"/>
        <v>-</v>
      </c>
      <c r="AJ833" s="12"/>
      <c r="AK833" s="53" t="str">
        <f t="shared" si="237"/>
        <v>YES</v>
      </c>
      <c r="AL833" s="54">
        <f t="shared" si="238"/>
        <v>20</v>
      </c>
      <c r="AM833" s="35"/>
      <c r="AN833" s="35" t="str">
        <f t="shared" si="239"/>
        <v/>
      </c>
      <c r="AO833" s="35">
        <f t="shared" si="240"/>
        <v>0</v>
      </c>
      <c r="AP833" s="35" t="str">
        <f t="shared" si="241"/>
        <v>X</v>
      </c>
      <c r="AQ833" s="55">
        <f t="shared" si="251"/>
        <v>1</v>
      </c>
      <c r="AR833" s="25" t="str">
        <f t="shared" si="242"/>
        <v/>
      </c>
      <c r="AS833" s="25" t="str">
        <f t="shared" si="243"/>
        <v/>
      </c>
      <c r="AT833" s="25" t="str">
        <f t="shared" si="244"/>
        <v/>
      </c>
      <c r="AU833" s="25" t="str">
        <f t="shared" si="245"/>
        <v/>
      </c>
      <c r="AV833" s="25">
        <f t="shared" si="246"/>
        <v>6</v>
      </c>
      <c r="AW833" s="65">
        <f t="shared" si="252"/>
        <v>0</v>
      </c>
      <c r="AX833" s="56"/>
      <c r="AY833" s="24">
        <f t="shared" ca="1" si="247"/>
        <v>-647</v>
      </c>
      <c r="AZ833" s="66">
        <f t="shared" ca="1" si="248"/>
        <v>0</v>
      </c>
      <c r="BA833" s="24" t="str">
        <f t="shared" ca="1" si="249"/>
        <v/>
      </c>
      <c r="BB833" s="87" t="str">
        <f t="shared" si="250"/>
        <v/>
      </c>
    </row>
    <row r="834" spans="1:54" ht="15" x14ac:dyDescent="0.2">
      <c r="A834" s="7">
        <v>833</v>
      </c>
      <c r="B834" s="162" t="s">
        <v>705</v>
      </c>
      <c r="C834" s="162" t="s">
        <v>706</v>
      </c>
      <c r="D834" s="162" t="s">
        <v>1383</v>
      </c>
      <c r="E834" s="162" t="s">
        <v>15</v>
      </c>
      <c r="F834" s="163">
        <v>45457</v>
      </c>
      <c r="G834" s="162" t="s">
        <v>5347</v>
      </c>
      <c r="H834" s="162" t="s">
        <v>765</v>
      </c>
      <c r="I834" s="162" t="s">
        <v>69</v>
      </c>
      <c r="J834" s="163">
        <v>45491</v>
      </c>
      <c r="K834" s="163">
        <v>45580</v>
      </c>
      <c r="L834" s="162" t="s">
        <v>5347</v>
      </c>
      <c r="M834" s="163">
        <v>45512</v>
      </c>
      <c r="N834" s="164">
        <v>50</v>
      </c>
      <c r="O834" s="164">
        <v>8</v>
      </c>
      <c r="P834" s="162" t="s">
        <v>16</v>
      </c>
      <c r="Q834" s="165">
        <v>1000</v>
      </c>
      <c r="R834" s="165">
        <v>1000</v>
      </c>
      <c r="S834" s="165">
        <v>1000</v>
      </c>
      <c r="T834" s="165">
        <v>0</v>
      </c>
      <c r="U834" s="166">
        <v>0</v>
      </c>
      <c r="V834" s="166">
        <v>0</v>
      </c>
      <c r="W834" s="162" t="s">
        <v>19</v>
      </c>
      <c r="X834" s="162" t="s">
        <v>5348</v>
      </c>
      <c r="Y834" s="162" t="s">
        <v>5347</v>
      </c>
      <c r="Z834" s="162" t="s">
        <v>39</v>
      </c>
      <c r="AA834" s="162" t="s">
        <v>766</v>
      </c>
      <c r="AB834" s="162" t="s">
        <v>767</v>
      </c>
      <c r="AC834" s="162" t="s">
        <v>5347</v>
      </c>
      <c r="AD834" s="164">
        <v>0</v>
      </c>
      <c r="AE834" s="185">
        <v>0</v>
      </c>
      <c r="AG834" t="s">
        <v>814</v>
      </c>
      <c r="AH834" s="47">
        <f t="shared" ref="AH834:AH897" si="253">IF(M834=0,"-",M834-J834)</f>
        <v>21</v>
      </c>
      <c r="AI834" s="46" t="str">
        <f t="shared" ref="AI834:AI897" si="254">IF(AND(S834=0,M834&gt;0,L834=0),IF(AH834&gt;=120,"VERY HIGH",IF(AH834&gt;=90,"HIGH",IF(AH834&gt;=60,"MEDIUM",IF(AH834&lt;60,"LOW")))),"-")</f>
        <v>-</v>
      </c>
      <c r="AJ834" s="12"/>
      <c r="AK834" s="53" t="str">
        <f t="shared" ref="AK834:AK897" si="255">IF(AND(W834="X",M834&lt;=$AJ$2),"YES","")</f>
        <v>YES</v>
      </c>
      <c r="AL834" s="54">
        <f t="shared" ref="AL834:AL897" si="256">IF(AND(W834="X",M834&lt;=$AJ$2),S834,"")</f>
        <v>1000</v>
      </c>
      <c r="AM834" s="35"/>
      <c r="AN834" s="35" t="str">
        <f t="shared" ref="AN834:AN897" si="257">IF(AND(W834="X",M834&gt;$AJ$2),S834,"")</f>
        <v/>
      </c>
      <c r="AO834" s="35">
        <f t="shared" ref="AO834:AO897" si="258">IF(AND(W834="",M834&gt;0,$AJ$2&gt;M834,L834=""),1,0)</f>
        <v>0</v>
      </c>
      <c r="AP834" s="35" t="str">
        <f t="shared" ref="AP834:AP897" si="259">IF(AND(AK834="YES",W834="X"),"X","")</f>
        <v>X</v>
      </c>
      <c r="AQ834" s="55">
        <f t="shared" si="251"/>
        <v>1</v>
      </c>
      <c r="AR834" s="25" t="str">
        <f t="shared" ref="AR834:AR897" si="260">IF(AND(T834&gt;0,L834=""),H834,"")</f>
        <v/>
      </c>
      <c r="AS834" s="25" t="str">
        <f t="shared" ref="AS834:AS897" si="261">IF(AND(D834&gt;0,H834=0,G834=""),1,"")</f>
        <v/>
      </c>
      <c r="AT834" s="25" t="str">
        <f t="shared" ref="AT834:AT897" si="262">IF(G834="BLOQ",1,"")</f>
        <v/>
      </c>
      <c r="AU834" s="25" t="str">
        <f t="shared" ref="AU834:AU897" si="263">IF(L834="BLOQ",1,"")</f>
        <v/>
      </c>
      <c r="AV834" s="25">
        <f t="shared" ref="AV834:AV897" si="264">MONTH(F834)</f>
        <v>6</v>
      </c>
      <c r="AW834" s="65">
        <f t="shared" si="252"/>
        <v>0</v>
      </c>
      <c r="AX834" s="56"/>
      <c r="AY834" s="24">
        <f t="shared" ref="AY834:AY897" ca="1" si="265">IF(M834=0,"",M834-$AX$2)</f>
        <v>-623</v>
      </c>
      <c r="AZ834" s="66">
        <f t="shared" ref="AZ834:AZ897" ca="1" si="266">IF(AND(W834="",AY834&gt;0,AY834&lt;15),1,0)</f>
        <v>0</v>
      </c>
      <c r="BA834" s="24" t="str">
        <f t="shared" ref="BA834:BA897" ca="1" si="267">IF(AND(W834="",AY834&gt;0,AY834&lt;15),T834,"")</f>
        <v/>
      </c>
      <c r="BB834" s="87" t="str">
        <f t="shared" ref="BB834:BB897" si="268">IF(R834&lt;Q834,"X","")</f>
        <v/>
      </c>
    </row>
    <row r="835" spans="1:54" ht="15" x14ac:dyDescent="0.2">
      <c r="A835" s="7">
        <v>834</v>
      </c>
      <c r="B835" s="162" t="s">
        <v>1384</v>
      </c>
      <c r="C835" s="162" t="s">
        <v>1385</v>
      </c>
      <c r="D835" s="162" t="s">
        <v>1383</v>
      </c>
      <c r="E835" s="162" t="s">
        <v>17</v>
      </c>
      <c r="F835" s="163">
        <v>45457</v>
      </c>
      <c r="G835" s="162" t="s">
        <v>5347</v>
      </c>
      <c r="H835" s="162" t="s">
        <v>761</v>
      </c>
      <c r="I835" s="162" t="s">
        <v>17</v>
      </c>
      <c r="J835" s="163">
        <v>45485</v>
      </c>
      <c r="K835" s="163">
        <v>45491</v>
      </c>
      <c r="L835" s="162" t="s">
        <v>5347</v>
      </c>
      <c r="M835" s="163">
        <v>45555</v>
      </c>
      <c r="N835" s="164">
        <v>60</v>
      </c>
      <c r="O835" s="164">
        <v>8</v>
      </c>
      <c r="P835" s="162" t="s">
        <v>16</v>
      </c>
      <c r="Q835" s="165">
        <v>1000</v>
      </c>
      <c r="R835" s="165">
        <v>1006.5</v>
      </c>
      <c r="S835" s="165">
        <v>1006.5</v>
      </c>
      <c r="T835" s="165">
        <v>0</v>
      </c>
      <c r="U835" s="166">
        <v>0</v>
      </c>
      <c r="V835" s="166">
        <v>0</v>
      </c>
      <c r="W835" s="162" t="s">
        <v>19</v>
      </c>
      <c r="X835" s="162" t="s">
        <v>5348</v>
      </c>
      <c r="Y835" s="162" t="s">
        <v>5347</v>
      </c>
      <c r="Z835" s="162" t="s">
        <v>39</v>
      </c>
      <c r="AA835" s="162" t="s">
        <v>762</v>
      </c>
      <c r="AB835" s="162" t="s">
        <v>1386</v>
      </c>
      <c r="AC835" s="162" t="s">
        <v>5347</v>
      </c>
      <c r="AD835" s="164">
        <v>0</v>
      </c>
      <c r="AE835" s="185">
        <v>0</v>
      </c>
      <c r="AG835" t="s">
        <v>814</v>
      </c>
      <c r="AH835" s="47">
        <f t="shared" si="253"/>
        <v>70</v>
      </c>
      <c r="AI835" s="46" t="str">
        <f t="shared" si="254"/>
        <v>-</v>
      </c>
      <c r="AJ835" s="12"/>
      <c r="AK835" s="53" t="str">
        <f t="shared" si="255"/>
        <v>YES</v>
      </c>
      <c r="AL835" s="54">
        <f t="shared" si="256"/>
        <v>1006.5</v>
      </c>
      <c r="AM835" s="35"/>
      <c r="AN835" s="35" t="str">
        <f t="shared" si="257"/>
        <v/>
      </c>
      <c r="AO835" s="35">
        <f t="shared" si="258"/>
        <v>0</v>
      </c>
      <c r="AP835" s="35" t="str">
        <f t="shared" si="259"/>
        <v>X</v>
      </c>
      <c r="AQ835" s="55">
        <f t="shared" si="251"/>
        <v>1</v>
      </c>
      <c r="AR835" s="25" t="str">
        <f t="shared" si="260"/>
        <v/>
      </c>
      <c r="AS835" s="25" t="str">
        <f t="shared" si="261"/>
        <v/>
      </c>
      <c r="AT835" s="25" t="str">
        <f t="shared" si="262"/>
        <v/>
      </c>
      <c r="AU835" s="25" t="str">
        <f t="shared" si="263"/>
        <v/>
      </c>
      <c r="AV835" s="25">
        <f t="shared" si="264"/>
        <v>6</v>
      </c>
      <c r="AW835" s="65">
        <f t="shared" si="252"/>
        <v>0</v>
      </c>
      <c r="AX835" s="56"/>
      <c r="AY835" s="24">
        <f t="shared" ca="1" si="265"/>
        <v>-580</v>
      </c>
      <c r="AZ835" s="66">
        <f t="shared" ca="1" si="266"/>
        <v>0</v>
      </c>
      <c r="BA835" s="24" t="str">
        <f t="shared" ca="1" si="267"/>
        <v/>
      </c>
      <c r="BB835" s="87" t="str">
        <f t="shared" si="268"/>
        <v/>
      </c>
    </row>
    <row r="836" spans="1:54" ht="15" x14ac:dyDescent="0.2">
      <c r="A836" s="7">
        <v>835</v>
      </c>
      <c r="B836" s="162" t="s">
        <v>1387</v>
      </c>
      <c r="C836" s="162" t="s">
        <v>1388</v>
      </c>
      <c r="D836" s="162" t="s">
        <v>1383</v>
      </c>
      <c r="E836" s="162" t="s">
        <v>18</v>
      </c>
      <c r="F836" s="163">
        <v>45457</v>
      </c>
      <c r="G836" s="162" t="s">
        <v>5347</v>
      </c>
      <c r="H836" s="162" t="s">
        <v>761</v>
      </c>
      <c r="I836" s="162" t="s">
        <v>18</v>
      </c>
      <c r="J836" s="163">
        <v>45485</v>
      </c>
      <c r="K836" s="163">
        <v>45491</v>
      </c>
      <c r="L836" s="162" t="s">
        <v>5347</v>
      </c>
      <c r="M836" s="163">
        <v>45555</v>
      </c>
      <c r="N836" s="164">
        <v>30</v>
      </c>
      <c r="O836" s="164">
        <v>8</v>
      </c>
      <c r="P836" s="162" t="s">
        <v>16</v>
      </c>
      <c r="Q836" s="165">
        <v>1000</v>
      </c>
      <c r="R836" s="165">
        <v>1006.5</v>
      </c>
      <c r="S836" s="165">
        <v>1006.5</v>
      </c>
      <c r="T836" s="165">
        <v>0</v>
      </c>
      <c r="U836" s="166">
        <v>0</v>
      </c>
      <c r="V836" s="166">
        <v>0</v>
      </c>
      <c r="W836" s="162" t="s">
        <v>19</v>
      </c>
      <c r="X836" s="162" t="s">
        <v>5348</v>
      </c>
      <c r="Y836" s="162" t="s">
        <v>5347</v>
      </c>
      <c r="Z836" s="162" t="s">
        <v>39</v>
      </c>
      <c r="AA836" s="162" t="s">
        <v>762</v>
      </c>
      <c r="AB836" s="162" t="s">
        <v>1389</v>
      </c>
      <c r="AC836" s="162" t="s">
        <v>5347</v>
      </c>
      <c r="AD836" s="164">
        <v>0</v>
      </c>
      <c r="AE836" s="185">
        <v>0</v>
      </c>
      <c r="AG836" t="s">
        <v>814</v>
      </c>
      <c r="AH836" s="47">
        <f t="shared" si="253"/>
        <v>70</v>
      </c>
      <c r="AI836" s="46" t="str">
        <f t="shared" si="254"/>
        <v>-</v>
      </c>
      <c r="AJ836" s="12"/>
      <c r="AK836" s="53" t="str">
        <f t="shared" si="255"/>
        <v>YES</v>
      </c>
      <c r="AL836" s="54">
        <f t="shared" si="256"/>
        <v>1006.5</v>
      </c>
      <c r="AM836" s="35"/>
      <c r="AN836" s="35" t="str">
        <f t="shared" si="257"/>
        <v/>
      </c>
      <c r="AO836" s="35">
        <f t="shared" si="258"/>
        <v>0</v>
      </c>
      <c r="AP836" s="35" t="str">
        <f t="shared" si="259"/>
        <v>X</v>
      </c>
      <c r="AQ836" s="55">
        <f t="shared" si="251"/>
        <v>1</v>
      </c>
      <c r="AR836" s="25" t="str">
        <f t="shared" si="260"/>
        <v/>
      </c>
      <c r="AS836" s="25" t="str">
        <f t="shared" si="261"/>
        <v/>
      </c>
      <c r="AT836" s="25" t="str">
        <f t="shared" si="262"/>
        <v/>
      </c>
      <c r="AU836" s="25" t="str">
        <f t="shared" si="263"/>
        <v/>
      </c>
      <c r="AV836" s="25">
        <f t="shared" si="264"/>
        <v>6</v>
      </c>
      <c r="AW836" s="65">
        <f t="shared" si="252"/>
        <v>0</v>
      </c>
      <c r="AX836" s="56"/>
      <c r="AY836" s="24">
        <f t="shared" ca="1" si="265"/>
        <v>-580</v>
      </c>
      <c r="AZ836" s="66">
        <f t="shared" ca="1" si="266"/>
        <v>0</v>
      </c>
      <c r="BA836" s="24" t="str">
        <f t="shared" ca="1" si="267"/>
        <v/>
      </c>
      <c r="BB836" s="87" t="str">
        <f t="shared" si="268"/>
        <v/>
      </c>
    </row>
    <row r="837" spans="1:54" ht="15" x14ac:dyDescent="0.2">
      <c r="A837" s="7">
        <v>836</v>
      </c>
      <c r="B837" s="162" t="s">
        <v>1390</v>
      </c>
      <c r="C837" s="162" t="s">
        <v>1391</v>
      </c>
      <c r="D837" s="162" t="s">
        <v>1383</v>
      </c>
      <c r="E837" s="162" t="s">
        <v>24</v>
      </c>
      <c r="F837" s="163">
        <v>45457</v>
      </c>
      <c r="G837" s="162" t="s">
        <v>5347</v>
      </c>
      <c r="H837" s="162" t="s">
        <v>1392</v>
      </c>
      <c r="I837" s="162" t="s">
        <v>17</v>
      </c>
      <c r="J837" s="163">
        <v>45523</v>
      </c>
      <c r="K837" s="163">
        <v>45527</v>
      </c>
      <c r="L837" s="162" t="s">
        <v>5347</v>
      </c>
      <c r="M837" s="163">
        <v>45537</v>
      </c>
      <c r="N837" s="164">
        <v>50</v>
      </c>
      <c r="O837" s="164">
        <v>8</v>
      </c>
      <c r="P837" s="162" t="s">
        <v>16</v>
      </c>
      <c r="Q837" s="165">
        <v>30</v>
      </c>
      <c r="R837" s="165">
        <v>600</v>
      </c>
      <c r="S837" s="165">
        <v>600</v>
      </c>
      <c r="T837" s="165">
        <v>0</v>
      </c>
      <c r="U837" s="166">
        <v>600</v>
      </c>
      <c r="V837" s="166">
        <v>0</v>
      </c>
      <c r="W837" s="162" t="s">
        <v>19</v>
      </c>
      <c r="X837" s="162" t="s">
        <v>5348</v>
      </c>
      <c r="Y837" s="162" t="s">
        <v>5347</v>
      </c>
      <c r="Z837" s="162" t="s">
        <v>76</v>
      </c>
      <c r="AA837" s="162" t="s">
        <v>34</v>
      </c>
      <c r="AB837" s="162" t="s">
        <v>1393</v>
      </c>
      <c r="AC837" s="162" t="s">
        <v>5347</v>
      </c>
      <c r="AD837" s="164">
        <v>0</v>
      </c>
      <c r="AE837" s="185">
        <v>0</v>
      </c>
      <c r="AG837" t="s">
        <v>814</v>
      </c>
      <c r="AH837" s="47">
        <f t="shared" si="253"/>
        <v>14</v>
      </c>
      <c r="AI837" s="46" t="str">
        <f t="shared" si="254"/>
        <v>-</v>
      </c>
      <c r="AJ837" s="12"/>
      <c r="AK837" s="53" t="str">
        <f t="shared" si="255"/>
        <v>YES</v>
      </c>
      <c r="AL837" s="54">
        <f t="shared" si="256"/>
        <v>600</v>
      </c>
      <c r="AM837" s="35"/>
      <c r="AN837" s="35" t="str">
        <f t="shared" si="257"/>
        <v/>
      </c>
      <c r="AO837" s="35">
        <f t="shared" si="258"/>
        <v>0</v>
      </c>
      <c r="AP837" s="35" t="str">
        <f t="shared" si="259"/>
        <v>X</v>
      </c>
      <c r="AQ837" s="55">
        <f t="shared" ref="AQ837:AQ900" si="269">IF(AP837="X",100%,0%)</f>
        <v>1</v>
      </c>
      <c r="AR837" s="25" t="str">
        <f t="shared" si="260"/>
        <v/>
      </c>
      <c r="AS837" s="25" t="str">
        <f t="shared" si="261"/>
        <v/>
      </c>
      <c r="AT837" s="25" t="str">
        <f t="shared" si="262"/>
        <v/>
      </c>
      <c r="AU837" s="25" t="str">
        <f t="shared" si="263"/>
        <v/>
      </c>
      <c r="AV837" s="25">
        <f t="shared" si="264"/>
        <v>6</v>
      </c>
      <c r="AW837" s="65">
        <f t="shared" ref="AW837:AW900" si="270">IF(AP837="",100%,0%)</f>
        <v>0</v>
      </c>
      <c r="AX837" s="56"/>
      <c r="AY837" s="24">
        <f t="shared" ca="1" si="265"/>
        <v>-598</v>
      </c>
      <c r="AZ837" s="66">
        <f t="shared" ca="1" si="266"/>
        <v>0</v>
      </c>
      <c r="BA837" s="24" t="str">
        <f t="shared" ca="1" si="267"/>
        <v/>
      </c>
      <c r="BB837" s="87" t="str">
        <f t="shared" si="268"/>
        <v/>
      </c>
    </row>
    <row r="838" spans="1:54" ht="15" x14ac:dyDescent="0.2">
      <c r="A838" s="7">
        <v>837</v>
      </c>
      <c r="B838" s="162" t="s">
        <v>1394</v>
      </c>
      <c r="C838" s="162" t="s">
        <v>1395</v>
      </c>
      <c r="D838" s="162" t="s">
        <v>1396</v>
      </c>
      <c r="E838" s="162" t="s">
        <v>15</v>
      </c>
      <c r="F838" s="163">
        <v>45457</v>
      </c>
      <c r="G838" s="162" t="s">
        <v>5347</v>
      </c>
      <c r="H838" s="162" t="s">
        <v>1397</v>
      </c>
      <c r="I838" s="162" t="s">
        <v>79</v>
      </c>
      <c r="J838" s="163">
        <v>45467</v>
      </c>
      <c r="K838" s="163">
        <v>45468</v>
      </c>
      <c r="L838" s="162" t="s">
        <v>5347</v>
      </c>
      <c r="M838" s="163">
        <v>45509</v>
      </c>
      <c r="N838" s="164">
        <v>55</v>
      </c>
      <c r="O838" s="164">
        <v>8</v>
      </c>
      <c r="P838" s="162" t="s">
        <v>16</v>
      </c>
      <c r="Q838" s="165">
        <v>6</v>
      </c>
      <c r="R838" s="165">
        <v>10</v>
      </c>
      <c r="S838" s="165">
        <v>10</v>
      </c>
      <c r="T838" s="165">
        <v>0</v>
      </c>
      <c r="U838" s="166">
        <v>10</v>
      </c>
      <c r="V838" s="166">
        <v>0</v>
      </c>
      <c r="W838" s="162" t="s">
        <v>19</v>
      </c>
      <c r="X838" s="162" t="s">
        <v>5348</v>
      </c>
      <c r="Y838" s="162" t="s">
        <v>5347</v>
      </c>
      <c r="Z838" s="162" t="s">
        <v>665</v>
      </c>
      <c r="AA838" s="162" t="s">
        <v>666</v>
      </c>
      <c r="AB838" s="162" t="s">
        <v>1398</v>
      </c>
      <c r="AC838" s="162" t="s">
        <v>5347</v>
      </c>
      <c r="AD838" s="164">
        <v>0</v>
      </c>
      <c r="AE838" s="185">
        <v>0</v>
      </c>
      <c r="AG838" t="s">
        <v>814</v>
      </c>
      <c r="AH838" s="47">
        <f t="shared" si="253"/>
        <v>42</v>
      </c>
      <c r="AI838" s="46" t="str">
        <f t="shared" si="254"/>
        <v>-</v>
      </c>
      <c r="AJ838" s="12"/>
      <c r="AK838" s="53" t="str">
        <f t="shared" si="255"/>
        <v>YES</v>
      </c>
      <c r="AL838" s="54">
        <f t="shared" si="256"/>
        <v>10</v>
      </c>
      <c r="AM838" s="35"/>
      <c r="AN838" s="35" t="str">
        <f t="shared" si="257"/>
        <v/>
      </c>
      <c r="AO838" s="35">
        <f t="shared" si="258"/>
        <v>0</v>
      </c>
      <c r="AP838" s="35" t="str">
        <f t="shared" si="259"/>
        <v>X</v>
      </c>
      <c r="AQ838" s="55">
        <f t="shared" si="269"/>
        <v>1</v>
      </c>
      <c r="AR838" s="25" t="str">
        <f t="shared" si="260"/>
        <v/>
      </c>
      <c r="AS838" s="25" t="str">
        <f t="shared" si="261"/>
        <v/>
      </c>
      <c r="AT838" s="25" t="str">
        <f t="shared" si="262"/>
        <v/>
      </c>
      <c r="AU838" s="25" t="str">
        <f t="shared" si="263"/>
        <v/>
      </c>
      <c r="AV838" s="25">
        <f t="shared" si="264"/>
        <v>6</v>
      </c>
      <c r="AW838" s="65">
        <f t="shared" si="270"/>
        <v>0</v>
      </c>
      <c r="AX838" s="56"/>
      <c r="AY838" s="24">
        <f t="shared" ca="1" si="265"/>
        <v>-626</v>
      </c>
      <c r="AZ838" s="66">
        <f t="shared" ca="1" si="266"/>
        <v>0</v>
      </c>
      <c r="BA838" s="24" t="str">
        <f t="shared" ca="1" si="267"/>
        <v/>
      </c>
      <c r="BB838" s="87" t="str">
        <f t="shared" si="268"/>
        <v/>
      </c>
    </row>
    <row r="839" spans="1:54" ht="15" x14ac:dyDescent="0.2">
      <c r="A839" s="7">
        <v>838</v>
      </c>
      <c r="B839" s="162" t="s">
        <v>1399</v>
      </c>
      <c r="C839" s="162" t="s">
        <v>1400</v>
      </c>
      <c r="D839" s="162" t="s">
        <v>1396</v>
      </c>
      <c r="E839" s="162" t="s">
        <v>17</v>
      </c>
      <c r="F839" s="163">
        <v>45457</v>
      </c>
      <c r="G839" s="162" t="s">
        <v>5347</v>
      </c>
      <c r="H839" s="162" t="s">
        <v>1397</v>
      </c>
      <c r="I839" s="162" t="s">
        <v>38</v>
      </c>
      <c r="J839" s="163">
        <v>45467</v>
      </c>
      <c r="K839" s="163">
        <v>45468</v>
      </c>
      <c r="L839" s="162" t="s">
        <v>5347</v>
      </c>
      <c r="M839" s="163">
        <v>45509</v>
      </c>
      <c r="N839" s="164">
        <v>52</v>
      </c>
      <c r="O839" s="164">
        <v>8</v>
      </c>
      <c r="P839" s="162" t="s">
        <v>16</v>
      </c>
      <c r="Q839" s="165">
        <v>2</v>
      </c>
      <c r="R839" s="165">
        <v>10</v>
      </c>
      <c r="S839" s="165">
        <v>10</v>
      </c>
      <c r="T839" s="165">
        <v>0</v>
      </c>
      <c r="U839" s="166">
        <v>10</v>
      </c>
      <c r="V839" s="166">
        <v>0</v>
      </c>
      <c r="W839" s="162" t="s">
        <v>19</v>
      </c>
      <c r="X839" s="162" t="s">
        <v>5348</v>
      </c>
      <c r="Y839" s="162" t="s">
        <v>5347</v>
      </c>
      <c r="Z839" s="162" t="s">
        <v>665</v>
      </c>
      <c r="AA839" s="162" t="s">
        <v>666</v>
      </c>
      <c r="AB839" s="162" t="s">
        <v>1401</v>
      </c>
      <c r="AC839" s="162" t="s">
        <v>5347</v>
      </c>
      <c r="AD839" s="164">
        <v>0</v>
      </c>
      <c r="AE839" s="185">
        <v>0</v>
      </c>
      <c r="AG839" t="s">
        <v>814</v>
      </c>
      <c r="AH839" s="47">
        <f t="shared" si="253"/>
        <v>42</v>
      </c>
      <c r="AI839" s="46" t="str">
        <f t="shared" si="254"/>
        <v>-</v>
      </c>
      <c r="AJ839" s="12"/>
      <c r="AK839" s="53" t="str">
        <f t="shared" si="255"/>
        <v>YES</v>
      </c>
      <c r="AL839" s="54">
        <f t="shared" si="256"/>
        <v>10</v>
      </c>
      <c r="AM839" s="35"/>
      <c r="AN839" s="35" t="str">
        <f t="shared" si="257"/>
        <v/>
      </c>
      <c r="AO839" s="35">
        <f t="shared" si="258"/>
        <v>0</v>
      </c>
      <c r="AP839" s="35" t="str">
        <f t="shared" si="259"/>
        <v>X</v>
      </c>
      <c r="AQ839" s="55">
        <f t="shared" si="269"/>
        <v>1</v>
      </c>
      <c r="AR839" s="25" t="str">
        <f t="shared" si="260"/>
        <v/>
      </c>
      <c r="AS839" s="25" t="str">
        <f t="shared" si="261"/>
        <v/>
      </c>
      <c r="AT839" s="25" t="str">
        <f t="shared" si="262"/>
        <v/>
      </c>
      <c r="AU839" s="25" t="str">
        <f t="shared" si="263"/>
        <v/>
      </c>
      <c r="AV839" s="25">
        <f t="shared" si="264"/>
        <v>6</v>
      </c>
      <c r="AW839" s="65">
        <f t="shared" si="270"/>
        <v>0</v>
      </c>
      <c r="AX839" s="56"/>
      <c r="AY839" s="24">
        <f t="shared" ca="1" si="265"/>
        <v>-626</v>
      </c>
      <c r="AZ839" s="66">
        <f t="shared" ca="1" si="266"/>
        <v>0</v>
      </c>
      <c r="BA839" s="24" t="str">
        <f t="shared" ca="1" si="267"/>
        <v/>
      </c>
      <c r="BB839" s="87" t="str">
        <f t="shared" si="268"/>
        <v/>
      </c>
    </row>
    <row r="840" spans="1:54" ht="15" x14ac:dyDescent="0.2">
      <c r="A840" s="7">
        <v>839</v>
      </c>
      <c r="B840" s="162" t="s">
        <v>791</v>
      </c>
      <c r="C840" s="162" t="s">
        <v>792</v>
      </c>
      <c r="D840" s="162" t="s">
        <v>1396</v>
      </c>
      <c r="E840" s="162" t="s">
        <v>18</v>
      </c>
      <c r="F840" s="163">
        <v>45457</v>
      </c>
      <c r="G840" s="162" t="s">
        <v>5347</v>
      </c>
      <c r="H840" s="162" t="s">
        <v>1404</v>
      </c>
      <c r="I840" s="162" t="s">
        <v>15</v>
      </c>
      <c r="J840" s="163">
        <v>45483</v>
      </c>
      <c r="K840" s="163">
        <v>45485</v>
      </c>
      <c r="L840" s="162" t="s">
        <v>332</v>
      </c>
      <c r="M840" s="163">
        <v>45630</v>
      </c>
      <c r="N840" s="164">
        <v>40</v>
      </c>
      <c r="O840" s="164">
        <v>8</v>
      </c>
      <c r="P840" s="162" t="s">
        <v>16</v>
      </c>
      <c r="Q840" s="165">
        <v>95</v>
      </c>
      <c r="R840" s="165">
        <v>160</v>
      </c>
      <c r="S840" s="165">
        <v>0</v>
      </c>
      <c r="T840" s="165">
        <v>160</v>
      </c>
      <c r="U840" s="166">
        <v>0</v>
      </c>
      <c r="V840" s="166">
        <v>0</v>
      </c>
      <c r="W840" s="162" t="s">
        <v>5347</v>
      </c>
      <c r="X840" s="162" t="s">
        <v>5437</v>
      </c>
      <c r="Y840" s="162" t="s">
        <v>5347</v>
      </c>
      <c r="Z840" s="162" t="s">
        <v>5289</v>
      </c>
      <c r="AA840" s="162" t="s">
        <v>172</v>
      </c>
      <c r="AB840" s="162" t="s">
        <v>1403</v>
      </c>
      <c r="AC840" s="162" t="s">
        <v>5347</v>
      </c>
      <c r="AD840" s="164">
        <v>0</v>
      </c>
      <c r="AE840" s="185">
        <v>0</v>
      </c>
      <c r="AG840" t="s">
        <v>814</v>
      </c>
      <c r="AH840" s="47">
        <f t="shared" si="253"/>
        <v>147</v>
      </c>
      <c r="AI840" s="46" t="str">
        <f t="shared" si="254"/>
        <v>-</v>
      </c>
      <c r="AJ840" s="12"/>
      <c r="AK840" s="53" t="str">
        <f t="shared" si="255"/>
        <v/>
      </c>
      <c r="AL840" s="54" t="str">
        <f t="shared" si="256"/>
        <v/>
      </c>
      <c r="AM840" s="35"/>
      <c r="AN840" s="35" t="str">
        <f t="shared" si="257"/>
        <v/>
      </c>
      <c r="AO840" s="35">
        <f t="shared" si="258"/>
        <v>0</v>
      </c>
      <c r="AP840" s="35" t="str">
        <f t="shared" si="259"/>
        <v/>
      </c>
      <c r="AQ840" s="55">
        <f t="shared" si="269"/>
        <v>0</v>
      </c>
      <c r="AR840" s="25" t="str">
        <f t="shared" si="260"/>
        <v/>
      </c>
      <c r="AS840" s="25" t="str">
        <f t="shared" si="261"/>
        <v/>
      </c>
      <c r="AT840" s="25" t="str">
        <f t="shared" si="262"/>
        <v/>
      </c>
      <c r="AU840" s="25" t="str">
        <f t="shared" si="263"/>
        <v/>
      </c>
      <c r="AV840" s="25">
        <f t="shared" si="264"/>
        <v>6</v>
      </c>
      <c r="AW840" s="65">
        <f t="shared" si="270"/>
        <v>1</v>
      </c>
      <c r="AX840" s="56"/>
      <c r="AY840" s="24">
        <f t="shared" ca="1" si="265"/>
        <v>-505</v>
      </c>
      <c r="AZ840" s="66">
        <f t="shared" ca="1" si="266"/>
        <v>0</v>
      </c>
      <c r="BA840" s="24" t="str">
        <f t="shared" ca="1" si="267"/>
        <v/>
      </c>
      <c r="BB840" s="87" t="str">
        <f t="shared" si="268"/>
        <v/>
      </c>
    </row>
    <row r="841" spans="1:54" ht="15" x14ac:dyDescent="0.2">
      <c r="A841" s="7">
        <v>840</v>
      </c>
      <c r="B841" s="162" t="s">
        <v>791</v>
      </c>
      <c r="C841" s="162" t="s">
        <v>792</v>
      </c>
      <c r="D841" s="162" t="s">
        <v>1396</v>
      </c>
      <c r="E841" s="162" t="s">
        <v>18</v>
      </c>
      <c r="F841" s="163">
        <v>45457</v>
      </c>
      <c r="G841" s="162" t="s">
        <v>5347</v>
      </c>
      <c r="H841" s="162" t="s">
        <v>1402</v>
      </c>
      <c r="I841" s="162" t="s">
        <v>15</v>
      </c>
      <c r="J841" s="163">
        <v>45484</v>
      </c>
      <c r="K841" s="163">
        <v>45485</v>
      </c>
      <c r="L841" s="162" t="s">
        <v>5347</v>
      </c>
      <c r="M841" s="163">
        <v>45492</v>
      </c>
      <c r="N841" s="164">
        <v>40</v>
      </c>
      <c r="O841" s="164">
        <v>8</v>
      </c>
      <c r="P841" s="162" t="s">
        <v>16</v>
      </c>
      <c r="Q841" s="165">
        <v>95</v>
      </c>
      <c r="R841" s="165">
        <v>95</v>
      </c>
      <c r="S841" s="165">
        <v>95</v>
      </c>
      <c r="T841" s="165">
        <v>0</v>
      </c>
      <c r="U841" s="166">
        <v>95</v>
      </c>
      <c r="V841" s="166">
        <v>0</v>
      </c>
      <c r="W841" s="162" t="s">
        <v>19</v>
      </c>
      <c r="X841" s="162" t="s">
        <v>5348</v>
      </c>
      <c r="Y841" s="162" t="s">
        <v>5347</v>
      </c>
      <c r="Z841" s="162" t="s">
        <v>5436</v>
      </c>
      <c r="AA841" s="162" t="s">
        <v>172</v>
      </c>
      <c r="AB841" s="162" t="s">
        <v>1403</v>
      </c>
      <c r="AC841" s="162" t="s">
        <v>5347</v>
      </c>
      <c r="AD841" s="164">
        <v>0</v>
      </c>
      <c r="AE841" s="185">
        <v>0</v>
      </c>
      <c r="AG841" t="s">
        <v>814</v>
      </c>
      <c r="AH841" s="47">
        <f t="shared" si="253"/>
        <v>8</v>
      </c>
      <c r="AI841" s="46" t="str">
        <f t="shared" si="254"/>
        <v>-</v>
      </c>
      <c r="AJ841" s="12"/>
      <c r="AK841" s="53" t="str">
        <f t="shared" si="255"/>
        <v>YES</v>
      </c>
      <c r="AL841" s="54">
        <f t="shared" si="256"/>
        <v>95</v>
      </c>
      <c r="AM841" s="35"/>
      <c r="AN841" s="35" t="str">
        <f t="shared" si="257"/>
        <v/>
      </c>
      <c r="AO841" s="35">
        <f t="shared" si="258"/>
        <v>0</v>
      </c>
      <c r="AP841" s="35" t="str">
        <f t="shared" si="259"/>
        <v>X</v>
      </c>
      <c r="AQ841" s="55">
        <f t="shared" si="269"/>
        <v>1</v>
      </c>
      <c r="AR841" s="25" t="str">
        <f t="shared" si="260"/>
        <v/>
      </c>
      <c r="AS841" s="25" t="str">
        <f t="shared" si="261"/>
        <v/>
      </c>
      <c r="AT841" s="25" t="str">
        <f t="shared" si="262"/>
        <v/>
      </c>
      <c r="AU841" s="25" t="str">
        <f t="shared" si="263"/>
        <v/>
      </c>
      <c r="AV841" s="25">
        <f t="shared" si="264"/>
        <v>6</v>
      </c>
      <c r="AW841" s="65">
        <f t="shared" si="270"/>
        <v>0</v>
      </c>
      <c r="AX841" s="56"/>
      <c r="AY841" s="24">
        <f t="shared" ca="1" si="265"/>
        <v>-643</v>
      </c>
      <c r="AZ841" s="66">
        <f t="shared" ca="1" si="266"/>
        <v>0</v>
      </c>
      <c r="BA841" s="24" t="str">
        <f t="shared" ca="1" si="267"/>
        <v/>
      </c>
      <c r="BB841" s="87" t="str">
        <f t="shared" si="268"/>
        <v/>
      </c>
    </row>
    <row r="842" spans="1:54" ht="15" x14ac:dyDescent="0.2">
      <c r="A842" s="7">
        <v>841</v>
      </c>
      <c r="B842" s="162" t="s">
        <v>1405</v>
      </c>
      <c r="C842" s="162" t="s">
        <v>1406</v>
      </c>
      <c r="D842" s="162" t="s">
        <v>1396</v>
      </c>
      <c r="E842" s="162" t="s">
        <v>24</v>
      </c>
      <c r="F842" s="163">
        <v>45457</v>
      </c>
      <c r="G842" s="162" t="s">
        <v>5347</v>
      </c>
      <c r="H842" s="162" t="s">
        <v>1407</v>
      </c>
      <c r="I842" s="162" t="s">
        <v>15</v>
      </c>
      <c r="J842" s="163">
        <v>45461</v>
      </c>
      <c r="K842" s="163">
        <v>45463</v>
      </c>
      <c r="L842" s="162" t="s">
        <v>5347</v>
      </c>
      <c r="M842" s="163">
        <v>45488</v>
      </c>
      <c r="N842" s="164">
        <v>30</v>
      </c>
      <c r="O842" s="164">
        <v>8</v>
      </c>
      <c r="P842" s="162" t="s">
        <v>16</v>
      </c>
      <c r="Q842" s="165">
        <v>100</v>
      </c>
      <c r="R842" s="165">
        <v>100</v>
      </c>
      <c r="S842" s="165">
        <v>100</v>
      </c>
      <c r="T842" s="165">
        <v>0</v>
      </c>
      <c r="U842" s="166">
        <v>100</v>
      </c>
      <c r="V842" s="166">
        <v>0</v>
      </c>
      <c r="W842" s="162" t="s">
        <v>19</v>
      </c>
      <c r="X842" s="162" t="s">
        <v>5348</v>
      </c>
      <c r="Y842" s="162" t="s">
        <v>5347</v>
      </c>
      <c r="Z842" s="162" t="s">
        <v>624</v>
      </c>
      <c r="AA842" s="162" t="s">
        <v>1408</v>
      </c>
      <c r="AB842" s="162" t="s">
        <v>1409</v>
      </c>
      <c r="AC842" s="162" t="s">
        <v>5347</v>
      </c>
      <c r="AD842" s="164">
        <v>0</v>
      </c>
      <c r="AE842" s="185">
        <v>0</v>
      </c>
      <c r="AG842" t="s">
        <v>814</v>
      </c>
      <c r="AH842" s="47">
        <f t="shared" si="253"/>
        <v>27</v>
      </c>
      <c r="AI842" s="46" t="str">
        <f t="shared" si="254"/>
        <v>-</v>
      </c>
      <c r="AJ842" s="12"/>
      <c r="AK842" s="53" t="str">
        <f t="shared" si="255"/>
        <v>YES</v>
      </c>
      <c r="AL842" s="54">
        <f t="shared" si="256"/>
        <v>100</v>
      </c>
      <c r="AM842" s="35"/>
      <c r="AN842" s="35" t="str">
        <f t="shared" si="257"/>
        <v/>
      </c>
      <c r="AO842" s="35">
        <f t="shared" si="258"/>
        <v>0</v>
      </c>
      <c r="AP842" s="35" t="str">
        <f t="shared" si="259"/>
        <v>X</v>
      </c>
      <c r="AQ842" s="55">
        <f t="shared" si="269"/>
        <v>1</v>
      </c>
      <c r="AR842" s="25" t="str">
        <f t="shared" si="260"/>
        <v/>
      </c>
      <c r="AS842" s="25" t="str">
        <f t="shared" si="261"/>
        <v/>
      </c>
      <c r="AT842" s="25" t="str">
        <f t="shared" si="262"/>
        <v/>
      </c>
      <c r="AU842" s="25" t="str">
        <f t="shared" si="263"/>
        <v/>
      </c>
      <c r="AV842" s="25">
        <f t="shared" si="264"/>
        <v>6</v>
      </c>
      <c r="AW842" s="65">
        <f t="shared" si="270"/>
        <v>0</v>
      </c>
      <c r="AX842" s="56"/>
      <c r="AY842" s="24">
        <f t="shared" ca="1" si="265"/>
        <v>-647</v>
      </c>
      <c r="AZ842" s="66">
        <f t="shared" ca="1" si="266"/>
        <v>0</v>
      </c>
      <c r="BA842" s="24" t="str">
        <f t="shared" ca="1" si="267"/>
        <v/>
      </c>
      <c r="BB842" s="87" t="str">
        <f t="shared" si="268"/>
        <v/>
      </c>
    </row>
    <row r="843" spans="1:54" ht="15" x14ac:dyDescent="0.2">
      <c r="A843" s="7">
        <v>842</v>
      </c>
      <c r="B843" s="162" t="s">
        <v>1410</v>
      </c>
      <c r="C843" s="162" t="s">
        <v>1411</v>
      </c>
      <c r="D843" s="162" t="s">
        <v>1396</v>
      </c>
      <c r="E843" s="162" t="s">
        <v>27</v>
      </c>
      <c r="F843" s="163">
        <v>45457</v>
      </c>
      <c r="G843" s="162" t="s">
        <v>5347</v>
      </c>
      <c r="H843" s="162" t="s">
        <v>1412</v>
      </c>
      <c r="I843" s="162" t="s">
        <v>15</v>
      </c>
      <c r="J843" s="163">
        <v>45476</v>
      </c>
      <c r="K843" s="163">
        <v>45478</v>
      </c>
      <c r="L843" s="162" t="s">
        <v>5347</v>
      </c>
      <c r="M843" s="163">
        <v>45502</v>
      </c>
      <c r="N843" s="164">
        <v>30</v>
      </c>
      <c r="O843" s="164">
        <v>8</v>
      </c>
      <c r="P843" s="162" t="s">
        <v>16</v>
      </c>
      <c r="Q843" s="165">
        <v>6</v>
      </c>
      <c r="R843" s="165">
        <v>6</v>
      </c>
      <c r="S843" s="165">
        <v>6</v>
      </c>
      <c r="T843" s="165">
        <v>0</v>
      </c>
      <c r="U843" s="166">
        <v>6</v>
      </c>
      <c r="V843" s="166">
        <v>0</v>
      </c>
      <c r="W843" s="162" t="s">
        <v>19</v>
      </c>
      <c r="X843" s="162" t="s">
        <v>5348</v>
      </c>
      <c r="Y843" s="162" t="s">
        <v>5347</v>
      </c>
      <c r="Z843" s="162" t="s">
        <v>5112</v>
      </c>
      <c r="AA843" s="162" t="s">
        <v>746</v>
      </c>
      <c r="AB843" s="162" t="s">
        <v>1413</v>
      </c>
      <c r="AC843" s="162" t="s">
        <v>5347</v>
      </c>
      <c r="AD843" s="164">
        <v>1</v>
      </c>
      <c r="AE843" s="185">
        <v>1</v>
      </c>
      <c r="AG843" t="s">
        <v>814</v>
      </c>
      <c r="AH843" s="47">
        <f t="shared" si="253"/>
        <v>26</v>
      </c>
      <c r="AI843" s="46" t="str">
        <f t="shared" si="254"/>
        <v>-</v>
      </c>
      <c r="AJ843" s="12"/>
      <c r="AK843" s="53" t="str">
        <f t="shared" si="255"/>
        <v>YES</v>
      </c>
      <c r="AL843" s="54">
        <f t="shared" si="256"/>
        <v>6</v>
      </c>
      <c r="AM843" s="35"/>
      <c r="AN843" s="35" t="str">
        <f t="shared" si="257"/>
        <v/>
      </c>
      <c r="AO843" s="35">
        <f t="shared" si="258"/>
        <v>0</v>
      </c>
      <c r="AP843" s="35" t="str">
        <f t="shared" si="259"/>
        <v>X</v>
      </c>
      <c r="AQ843" s="55">
        <f t="shared" si="269"/>
        <v>1</v>
      </c>
      <c r="AR843" s="25" t="str">
        <f t="shared" si="260"/>
        <v/>
      </c>
      <c r="AS843" s="25" t="str">
        <f t="shared" si="261"/>
        <v/>
      </c>
      <c r="AT843" s="25" t="str">
        <f t="shared" si="262"/>
        <v/>
      </c>
      <c r="AU843" s="25" t="str">
        <f t="shared" si="263"/>
        <v/>
      </c>
      <c r="AV843" s="25">
        <f t="shared" si="264"/>
        <v>6</v>
      </c>
      <c r="AW843" s="65">
        <f t="shared" si="270"/>
        <v>0</v>
      </c>
      <c r="AX843" s="56"/>
      <c r="AY843" s="24">
        <f t="shared" ca="1" si="265"/>
        <v>-633</v>
      </c>
      <c r="AZ843" s="66">
        <f t="shared" ca="1" si="266"/>
        <v>0</v>
      </c>
      <c r="BA843" s="24" t="str">
        <f t="shared" ca="1" si="267"/>
        <v/>
      </c>
      <c r="BB843" s="87" t="str">
        <f t="shared" si="268"/>
        <v/>
      </c>
    </row>
    <row r="844" spans="1:54" ht="15" x14ac:dyDescent="0.2">
      <c r="A844" s="7">
        <v>843</v>
      </c>
      <c r="B844" s="162" t="s">
        <v>1414</v>
      </c>
      <c r="C844" s="162" t="s">
        <v>1415</v>
      </c>
      <c r="D844" s="162" t="s">
        <v>1396</v>
      </c>
      <c r="E844" s="162" t="s">
        <v>28</v>
      </c>
      <c r="F844" s="163">
        <v>45457</v>
      </c>
      <c r="G844" s="162" t="s">
        <v>5347</v>
      </c>
      <c r="H844" s="162" t="s">
        <v>1412</v>
      </c>
      <c r="I844" s="162" t="s">
        <v>17</v>
      </c>
      <c r="J844" s="163">
        <v>45476</v>
      </c>
      <c r="K844" s="163">
        <v>45478</v>
      </c>
      <c r="L844" s="162" t="s">
        <v>5347</v>
      </c>
      <c r="M844" s="163">
        <v>45502</v>
      </c>
      <c r="N844" s="164">
        <v>105</v>
      </c>
      <c r="O844" s="164">
        <v>8</v>
      </c>
      <c r="P844" s="162" t="s">
        <v>16</v>
      </c>
      <c r="Q844" s="165">
        <v>8</v>
      </c>
      <c r="R844" s="165">
        <v>8</v>
      </c>
      <c r="S844" s="165">
        <v>8</v>
      </c>
      <c r="T844" s="165">
        <v>0</v>
      </c>
      <c r="U844" s="166">
        <v>8</v>
      </c>
      <c r="V844" s="166">
        <v>0</v>
      </c>
      <c r="W844" s="162" t="s">
        <v>19</v>
      </c>
      <c r="X844" s="162" t="s">
        <v>5348</v>
      </c>
      <c r="Y844" s="162" t="s">
        <v>5347</v>
      </c>
      <c r="Z844" s="162" t="s">
        <v>5112</v>
      </c>
      <c r="AA844" s="162" t="s">
        <v>746</v>
      </c>
      <c r="AB844" s="162" t="s">
        <v>1416</v>
      </c>
      <c r="AC844" s="162" t="s">
        <v>5347</v>
      </c>
      <c r="AD844" s="164">
        <v>1</v>
      </c>
      <c r="AE844" s="185">
        <v>1</v>
      </c>
      <c r="AG844" t="s">
        <v>814</v>
      </c>
      <c r="AH844" s="47">
        <f t="shared" si="253"/>
        <v>26</v>
      </c>
      <c r="AI844" s="46" t="str">
        <f t="shared" si="254"/>
        <v>-</v>
      </c>
      <c r="AJ844" s="12"/>
      <c r="AK844" s="53" t="str">
        <f t="shared" si="255"/>
        <v>YES</v>
      </c>
      <c r="AL844" s="54">
        <f t="shared" si="256"/>
        <v>8</v>
      </c>
      <c r="AM844" s="35"/>
      <c r="AN844" s="35" t="str">
        <f t="shared" si="257"/>
        <v/>
      </c>
      <c r="AO844" s="35">
        <f t="shared" si="258"/>
        <v>0</v>
      </c>
      <c r="AP844" s="35" t="str">
        <f t="shared" si="259"/>
        <v>X</v>
      </c>
      <c r="AQ844" s="55">
        <f t="shared" si="269"/>
        <v>1</v>
      </c>
      <c r="AR844" s="25" t="str">
        <f t="shared" si="260"/>
        <v/>
      </c>
      <c r="AS844" s="25" t="str">
        <f t="shared" si="261"/>
        <v/>
      </c>
      <c r="AT844" s="25" t="str">
        <f t="shared" si="262"/>
        <v/>
      </c>
      <c r="AU844" s="25" t="str">
        <f t="shared" si="263"/>
        <v/>
      </c>
      <c r="AV844" s="25">
        <f t="shared" si="264"/>
        <v>6</v>
      </c>
      <c r="AW844" s="65">
        <f t="shared" si="270"/>
        <v>0</v>
      </c>
      <c r="AX844" s="56"/>
      <c r="AY844" s="24">
        <f t="shared" ca="1" si="265"/>
        <v>-633</v>
      </c>
      <c r="AZ844" s="66">
        <f t="shared" ca="1" si="266"/>
        <v>0</v>
      </c>
      <c r="BA844" s="24" t="str">
        <f t="shared" ca="1" si="267"/>
        <v/>
      </c>
      <c r="BB844" s="87" t="str">
        <f t="shared" si="268"/>
        <v/>
      </c>
    </row>
    <row r="845" spans="1:54" ht="15" x14ac:dyDescent="0.2">
      <c r="A845" s="7">
        <v>844</v>
      </c>
      <c r="B845" s="162" t="s">
        <v>1417</v>
      </c>
      <c r="C845" s="162" t="s">
        <v>1418</v>
      </c>
      <c r="D845" s="162" t="s">
        <v>1396</v>
      </c>
      <c r="E845" s="162" t="s">
        <v>73</v>
      </c>
      <c r="F845" s="163">
        <v>45457</v>
      </c>
      <c r="G845" s="162" t="s">
        <v>5347</v>
      </c>
      <c r="H845" s="162" t="s">
        <v>1421</v>
      </c>
      <c r="I845" s="162" t="s">
        <v>18</v>
      </c>
      <c r="J845" s="163">
        <v>45523</v>
      </c>
      <c r="K845" s="163">
        <v>45527</v>
      </c>
      <c r="L845" s="162" t="s">
        <v>5347</v>
      </c>
      <c r="M845" s="163">
        <v>45538</v>
      </c>
      <c r="N845" s="164">
        <v>60</v>
      </c>
      <c r="O845" s="164">
        <v>8</v>
      </c>
      <c r="P845" s="162" t="s">
        <v>16</v>
      </c>
      <c r="Q845" s="165">
        <v>200</v>
      </c>
      <c r="R845" s="165">
        <v>200</v>
      </c>
      <c r="S845" s="165">
        <v>200</v>
      </c>
      <c r="T845" s="165">
        <v>0</v>
      </c>
      <c r="U845" s="166">
        <v>200</v>
      </c>
      <c r="V845" s="166">
        <v>0</v>
      </c>
      <c r="W845" s="162" t="s">
        <v>19</v>
      </c>
      <c r="X845" s="162" t="s">
        <v>5348</v>
      </c>
      <c r="Y845" s="162" t="s">
        <v>5347</v>
      </c>
      <c r="Z845" s="162" t="s">
        <v>39</v>
      </c>
      <c r="AA845" s="162" t="s">
        <v>663</v>
      </c>
      <c r="AB845" s="162" t="s">
        <v>1420</v>
      </c>
      <c r="AC845" s="162" t="s">
        <v>5347</v>
      </c>
      <c r="AD845" s="164">
        <v>0</v>
      </c>
      <c r="AE845" s="185">
        <v>0</v>
      </c>
      <c r="AG845" t="s">
        <v>814</v>
      </c>
      <c r="AH845" s="47">
        <f t="shared" si="253"/>
        <v>15</v>
      </c>
      <c r="AI845" s="46" t="str">
        <f t="shared" si="254"/>
        <v>-</v>
      </c>
      <c r="AJ845" s="12"/>
      <c r="AK845" s="53" t="str">
        <f t="shared" si="255"/>
        <v>YES</v>
      </c>
      <c r="AL845" s="54">
        <f t="shared" si="256"/>
        <v>200</v>
      </c>
      <c r="AM845" s="35"/>
      <c r="AN845" s="35" t="str">
        <f t="shared" si="257"/>
        <v/>
      </c>
      <c r="AO845" s="35">
        <f t="shared" si="258"/>
        <v>0</v>
      </c>
      <c r="AP845" s="35" t="str">
        <f t="shared" si="259"/>
        <v>X</v>
      </c>
      <c r="AQ845" s="55">
        <f t="shared" si="269"/>
        <v>1</v>
      </c>
      <c r="AR845" s="25" t="str">
        <f t="shared" si="260"/>
        <v/>
      </c>
      <c r="AS845" s="25" t="str">
        <f t="shared" si="261"/>
        <v/>
      </c>
      <c r="AT845" s="25" t="str">
        <f t="shared" si="262"/>
        <v/>
      </c>
      <c r="AU845" s="25" t="str">
        <f t="shared" si="263"/>
        <v/>
      </c>
      <c r="AV845" s="25">
        <f t="shared" si="264"/>
        <v>6</v>
      </c>
      <c r="AW845" s="65">
        <f t="shared" si="270"/>
        <v>0</v>
      </c>
      <c r="AX845" s="56"/>
      <c r="AY845" s="24">
        <f t="shared" ca="1" si="265"/>
        <v>-597</v>
      </c>
      <c r="AZ845" s="66">
        <f t="shared" ca="1" si="266"/>
        <v>0</v>
      </c>
      <c r="BA845" s="24" t="str">
        <f t="shared" ca="1" si="267"/>
        <v/>
      </c>
      <c r="BB845" s="87" t="str">
        <f t="shared" si="268"/>
        <v/>
      </c>
    </row>
    <row r="846" spans="1:54" ht="15" x14ac:dyDescent="0.2">
      <c r="A846" s="7">
        <v>845</v>
      </c>
      <c r="B846" s="162" t="s">
        <v>1417</v>
      </c>
      <c r="C846" s="162" t="s">
        <v>1418</v>
      </c>
      <c r="D846" s="162" t="s">
        <v>1396</v>
      </c>
      <c r="E846" s="162" t="s">
        <v>73</v>
      </c>
      <c r="F846" s="163">
        <v>45457</v>
      </c>
      <c r="G846" s="162" t="s">
        <v>5347</v>
      </c>
      <c r="H846" s="162" t="s">
        <v>1419</v>
      </c>
      <c r="I846" s="162" t="s">
        <v>18</v>
      </c>
      <c r="J846" s="163">
        <v>45490</v>
      </c>
      <c r="K846" s="163">
        <v>45527</v>
      </c>
      <c r="L846" s="162" t="s">
        <v>332</v>
      </c>
      <c r="M846" s="163">
        <v>45495</v>
      </c>
      <c r="N846" s="164">
        <v>60</v>
      </c>
      <c r="O846" s="164">
        <v>8</v>
      </c>
      <c r="P846" s="162" t="s">
        <v>16</v>
      </c>
      <c r="Q846" s="165">
        <v>200</v>
      </c>
      <c r="R846" s="165">
        <v>200</v>
      </c>
      <c r="S846" s="165">
        <v>0</v>
      </c>
      <c r="T846" s="165">
        <v>200</v>
      </c>
      <c r="U846" s="166">
        <v>0</v>
      </c>
      <c r="V846" s="166">
        <v>0</v>
      </c>
      <c r="W846" s="162" t="s">
        <v>5347</v>
      </c>
      <c r="X846" s="162" t="s">
        <v>5438</v>
      </c>
      <c r="Y846" s="162" t="s">
        <v>5347</v>
      </c>
      <c r="Z846" s="162" t="s">
        <v>77</v>
      </c>
      <c r="AA846" s="162" t="s">
        <v>663</v>
      </c>
      <c r="AB846" s="162" t="s">
        <v>1420</v>
      </c>
      <c r="AC846" s="162" t="s">
        <v>5347</v>
      </c>
      <c r="AD846" s="164">
        <v>0</v>
      </c>
      <c r="AE846" s="185">
        <v>0</v>
      </c>
      <c r="AG846" t="s">
        <v>814</v>
      </c>
      <c r="AH846" s="47">
        <f t="shared" si="253"/>
        <v>5</v>
      </c>
      <c r="AI846" s="46" t="str">
        <f t="shared" si="254"/>
        <v>-</v>
      </c>
      <c r="AJ846" s="12"/>
      <c r="AK846" s="53" t="str">
        <f t="shared" si="255"/>
        <v/>
      </c>
      <c r="AL846" s="54" t="str">
        <f t="shared" si="256"/>
        <v/>
      </c>
      <c r="AM846" s="35"/>
      <c r="AN846" s="35" t="str">
        <f t="shared" si="257"/>
        <v/>
      </c>
      <c r="AO846" s="35">
        <f t="shared" si="258"/>
        <v>0</v>
      </c>
      <c r="AP846" s="35" t="str">
        <f t="shared" si="259"/>
        <v/>
      </c>
      <c r="AQ846" s="55">
        <f t="shared" si="269"/>
        <v>0</v>
      </c>
      <c r="AR846" s="25" t="str">
        <f t="shared" si="260"/>
        <v/>
      </c>
      <c r="AS846" s="25" t="str">
        <f t="shared" si="261"/>
        <v/>
      </c>
      <c r="AT846" s="25" t="str">
        <f t="shared" si="262"/>
        <v/>
      </c>
      <c r="AU846" s="25" t="str">
        <f t="shared" si="263"/>
        <v/>
      </c>
      <c r="AV846" s="25">
        <f t="shared" si="264"/>
        <v>6</v>
      </c>
      <c r="AW846" s="65">
        <f t="shared" si="270"/>
        <v>1</v>
      </c>
      <c r="AX846" s="56"/>
      <c r="AY846" s="24">
        <f t="shared" ca="1" si="265"/>
        <v>-640</v>
      </c>
      <c r="AZ846" s="66">
        <f t="shared" ca="1" si="266"/>
        <v>0</v>
      </c>
      <c r="BA846" s="24" t="str">
        <f t="shared" ca="1" si="267"/>
        <v/>
      </c>
      <c r="BB846" s="87" t="str">
        <f t="shared" si="268"/>
        <v/>
      </c>
    </row>
    <row r="847" spans="1:54" ht="15" x14ac:dyDescent="0.2">
      <c r="A847" s="7">
        <v>846</v>
      </c>
      <c r="B847" s="162" t="s">
        <v>1422</v>
      </c>
      <c r="C847" s="162" t="s">
        <v>1423</v>
      </c>
      <c r="D847" s="162" t="s">
        <v>1396</v>
      </c>
      <c r="E847" s="162" t="s">
        <v>56</v>
      </c>
      <c r="F847" s="163">
        <v>45457</v>
      </c>
      <c r="G847" s="162" t="s">
        <v>5347</v>
      </c>
      <c r="H847" s="162" t="s">
        <v>755</v>
      </c>
      <c r="I847" s="162" t="s">
        <v>72</v>
      </c>
      <c r="J847" s="163">
        <v>45476</v>
      </c>
      <c r="K847" s="163">
        <v>45477</v>
      </c>
      <c r="L847" s="162" t="s">
        <v>5347</v>
      </c>
      <c r="M847" s="163">
        <v>45494</v>
      </c>
      <c r="N847" s="164">
        <v>30</v>
      </c>
      <c r="O847" s="164">
        <v>8</v>
      </c>
      <c r="P847" s="162" t="s">
        <v>16</v>
      </c>
      <c r="Q847" s="165">
        <v>20</v>
      </c>
      <c r="R847" s="165">
        <v>20</v>
      </c>
      <c r="S847" s="165">
        <v>20</v>
      </c>
      <c r="T847" s="165">
        <v>0</v>
      </c>
      <c r="U847" s="166">
        <v>20</v>
      </c>
      <c r="V847" s="166">
        <v>0</v>
      </c>
      <c r="W847" s="162" t="s">
        <v>19</v>
      </c>
      <c r="X847" s="162" t="s">
        <v>5348</v>
      </c>
      <c r="Y847" s="162" t="s">
        <v>5347</v>
      </c>
      <c r="Z847" s="162" t="s">
        <v>39</v>
      </c>
      <c r="AA847" s="162" t="s">
        <v>1424</v>
      </c>
      <c r="AB847" s="162" t="s">
        <v>1425</v>
      </c>
      <c r="AC847" s="162" t="s">
        <v>5347</v>
      </c>
      <c r="AD847" s="164">
        <v>0</v>
      </c>
      <c r="AE847" s="185">
        <v>0</v>
      </c>
      <c r="AG847" t="s">
        <v>814</v>
      </c>
      <c r="AH847" s="47">
        <f t="shared" si="253"/>
        <v>18</v>
      </c>
      <c r="AI847" s="46" t="str">
        <f t="shared" si="254"/>
        <v>-</v>
      </c>
      <c r="AJ847" s="12"/>
      <c r="AK847" s="53" t="str">
        <f t="shared" si="255"/>
        <v>YES</v>
      </c>
      <c r="AL847" s="54">
        <f t="shared" si="256"/>
        <v>20</v>
      </c>
      <c r="AM847" s="35"/>
      <c r="AN847" s="35" t="str">
        <f t="shared" si="257"/>
        <v/>
      </c>
      <c r="AO847" s="35">
        <f t="shared" si="258"/>
        <v>0</v>
      </c>
      <c r="AP847" s="35" t="str">
        <f t="shared" si="259"/>
        <v>X</v>
      </c>
      <c r="AQ847" s="55">
        <f t="shared" si="269"/>
        <v>1</v>
      </c>
      <c r="AR847" s="25" t="str">
        <f t="shared" si="260"/>
        <v/>
      </c>
      <c r="AS847" s="25" t="str">
        <f t="shared" si="261"/>
        <v/>
      </c>
      <c r="AT847" s="25" t="str">
        <f t="shared" si="262"/>
        <v/>
      </c>
      <c r="AU847" s="25" t="str">
        <f t="shared" si="263"/>
        <v/>
      </c>
      <c r="AV847" s="25">
        <f t="shared" si="264"/>
        <v>6</v>
      </c>
      <c r="AW847" s="65">
        <f t="shared" si="270"/>
        <v>0</v>
      </c>
      <c r="AX847" s="56"/>
      <c r="AY847" s="24">
        <f t="shared" ca="1" si="265"/>
        <v>-641</v>
      </c>
      <c r="AZ847" s="66">
        <f t="shared" ca="1" si="266"/>
        <v>0</v>
      </c>
      <c r="BA847" s="24" t="str">
        <f t="shared" ca="1" si="267"/>
        <v/>
      </c>
      <c r="BB847" s="87" t="str">
        <f t="shared" si="268"/>
        <v/>
      </c>
    </row>
    <row r="848" spans="1:54" ht="15" x14ac:dyDescent="0.2">
      <c r="A848" s="7">
        <v>847</v>
      </c>
      <c r="B848" s="162" t="s">
        <v>1426</v>
      </c>
      <c r="C848" s="162" t="s">
        <v>1427</v>
      </c>
      <c r="D848" s="162" t="s">
        <v>1396</v>
      </c>
      <c r="E848" s="162" t="s">
        <v>72</v>
      </c>
      <c r="F848" s="163">
        <v>45457</v>
      </c>
      <c r="G848" s="162" t="s">
        <v>5347</v>
      </c>
      <c r="H848" s="162" t="s">
        <v>755</v>
      </c>
      <c r="I848" s="162" t="s">
        <v>69</v>
      </c>
      <c r="J848" s="163">
        <v>45476</v>
      </c>
      <c r="K848" s="163">
        <v>45477</v>
      </c>
      <c r="L848" s="162" t="s">
        <v>5347</v>
      </c>
      <c r="M848" s="163">
        <v>45494</v>
      </c>
      <c r="N848" s="164">
        <v>110</v>
      </c>
      <c r="O848" s="164">
        <v>8</v>
      </c>
      <c r="P848" s="162" t="s">
        <v>16</v>
      </c>
      <c r="Q848" s="165">
        <v>6</v>
      </c>
      <c r="R848" s="165">
        <v>6</v>
      </c>
      <c r="S848" s="165">
        <v>6</v>
      </c>
      <c r="T848" s="165">
        <v>0</v>
      </c>
      <c r="U848" s="166">
        <v>6</v>
      </c>
      <c r="V848" s="166">
        <v>0</v>
      </c>
      <c r="W848" s="162" t="s">
        <v>19</v>
      </c>
      <c r="X848" s="162" t="s">
        <v>5348</v>
      </c>
      <c r="Y848" s="162" t="s">
        <v>5347</v>
      </c>
      <c r="Z848" s="162" t="s">
        <v>39</v>
      </c>
      <c r="AA848" s="162" t="s">
        <v>1424</v>
      </c>
      <c r="AB848" s="162" t="s">
        <v>1428</v>
      </c>
      <c r="AC848" s="162" t="s">
        <v>5347</v>
      </c>
      <c r="AD848" s="164">
        <v>0</v>
      </c>
      <c r="AE848" s="185">
        <v>0</v>
      </c>
      <c r="AG848" t="s">
        <v>814</v>
      </c>
      <c r="AH848" s="47">
        <f t="shared" si="253"/>
        <v>18</v>
      </c>
      <c r="AI848" s="46" t="str">
        <f t="shared" si="254"/>
        <v>-</v>
      </c>
      <c r="AJ848" s="12"/>
      <c r="AK848" s="53" t="str">
        <f t="shared" si="255"/>
        <v>YES</v>
      </c>
      <c r="AL848" s="54">
        <f t="shared" si="256"/>
        <v>6</v>
      </c>
      <c r="AM848" s="35"/>
      <c r="AN848" s="35" t="str">
        <f t="shared" si="257"/>
        <v/>
      </c>
      <c r="AO848" s="35">
        <f t="shared" si="258"/>
        <v>0</v>
      </c>
      <c r="AP848" s="35" t="str">
        <f t="shared" si="259"/>
        <v>X</v>
      </c>
      <c r="AQ848" s="55">
        <f t="shared" si="269"/>
        <v>1</v>
      </c>
      <c r="AR848" s="25" t="str">
        <f t="shared" si="260"/>
        <v/>
      </c>
      <c r="AS848" s="25" t="str">
        <f t="shared" si="261"/>
        <v/>
      </c>
      <c r="AT848" s="25" t="str">
        <f t="shared" si="262"/>
        <v/>
      </c>
      <c r="AU848" s="25" t="str">
        <f t="shared" si="263"/>
        <v/>
      </c>
      <c r="AV848" s="25">
        <f t="shared" si="264"/>
        <v>6</v>
      </c>
      <c r="AW848" s="65">
        <f t="shared" si="270"/>
        <v>0</v>
      </c>
      <c r="AX848" s="56"/>
      <c r="AY848" s="24">
        <f t="shared" ca="1" si="265"/>
        <v>-641</v>
      </c>
      <c r="AZ848" s="66">
        <f t="shared" ca="1" si="266"/>
        <v>0</v>
      </c>
      <c r="BA848" s="24" t="str">
        <f t="shared" ca="1" si="267"/>
        <v/>
      </c>
      <c r="BB848" s="87" t="str">
        <f t="shared" si="268"/>
        <v/>
      </c>
    </row>
    <row r="849" spans="1:54" ht="15" x14ac:dyDescent="0.2">
      <c r="A849" s="7">
        <v>848</v>
      </c>
      <c r="B849" s="162" t="s">
        <v>1429</v>
      </c>
      <c r="C849" s="162" t="s">
        <v>1430</v>
      </c>
      <c r="D849" s="162" t="s">
        <v>1396</v>
      </c>
      <c r="E849" s="162" t="s">
        <v>69</v>
      </c>
      <c r="F849" s="163">
        <v>45457</v>
      </c>
      <c r="G849" s="162" t="s">
        <v>5347</v>
      </c>
      <c r="H849" s="162" t="s">
        <v>1431</v>
      </c>
      <c r="I849" s="162" t="s">
        <v>15</v>
      </c>
      <c r="J849" s="163">
        <v>45461</v>
      </c>
      <c r="K849" s="163">
        <v>45463</v>
      </c>
      <c r="L849" s="162" t="s">
        <v>5347</v>
      </c>
      <c r="M849" s="163">
        <v>45488</v>
      </c>
      <c r="N849" s="164">
        <v>110</v>
      </c>
      <c r="O849" s="164">
        <v>8</v>
      </c>
      <c r="P849" s="162" t="s">
        <v>16</v>
      </c>
      <c r="Q849" s="165">
        <v>200</v>
      </c>
      <c r="R849" s="165">
        <v>200</v>
      </c>
      <c r="S849" s="165">
        <v>200</v>
      </c>
      <c r="T849" s="165">
        <v>0</v>
      </c>
      <c r="U849" s="166">
        <v>200</v>
      </c>
      <c r="V849" s="166">
        <v>0</v>
      </c>
      <c r="W849" s="162" t="s">
        <v>19</v>
      </c>
      <c r="X849" s="162" t="s">
        <v>5348</v>
      </c>
      <c r="Y849" s="162" t="s">
        <v>5347</v>
      </c>
      <c r="Z849" s="162" t="s">
        <v>109</v>
      </c>
      <c r="AA849" s="162" t="s">
        <v>456</v>
      </c>
      <c r="AB849" s="162" t="s">
        <v>1432</v>
      </c>
      <c r="AC849" s="162" t="s">
        <v>5347</v>
      </c>
      <c r="AD849" s="164">
        <v>0</v>
      </c>
      <c r="AE849" s="185">
        <v>0</v>
      </c>
      <c r="AG849" t="s">
        <v>814</v>
      </c>
      <c r="AH849" s="47">
        <f t="shared" si="253"/>
        <v>27</v>
      </c>
      <c r="AI849" s="46" t="str">
        <f t="shared" si="254"/>
        <v>-</v>
      </c>
      <c r="AJ849" s="12"/>
      <c r="AK849" s="53" t="str">
        <f t="shared" si="255"/>
        <v>YES</v>
      </c>
      <c r="AL849" s="54">
        <f t="shared" si="256"/>
        <v>200</v>
      </c>
      <c r="AM849" s="35"/>
      <c r="AN849" s="35" t="str">
        <f t="shared" si="257"/>
        <v/>
      </c>
      <c r="AO849" s="35">
        <f t="shared" si="258"/>
        <v>0</v>
      </c>
      <c r="AP849" s="35" t="str">
        <f t="shared" si="259"/>
        <v>X</v>
      </c>
      <c r="AQ849" s="55">
        <f t="shared" si="269"/>
        <v>1</v>
      </c>
      <c r="AR849" s="25" t="str">
        <f t="shared" si="260"/>
        <v/>
      </c>
      <c r="AS849" s="25" t="str">
        <f t="shared" si="261"/>
        <v/>
      </c>
      <c r="AT849" s="25" t="str">
        <f t="shared" si="262"/>
        <v/>
      </c>
      <c r="AU849" s="25" t="str">
        <f t="shared" si="263"/>
        <v/>
      </c>
      <c r="AV849" s="25">
        <f t="shared" si="264"/>
        <v>6</v>
      </c>
      <c r="AW849" s="65">
        <f t="shared" si="270"/>
        <v>0</v>
      </c>
      <c r="AX849" s="56"/>
      <c r="AY849" s="24">
        <f t="shared" ca="1" si="265"/>
        <v>-647</v>
      </c>
      <c r="AZ849" s="66">
        <f t="shared" ca="1" si="266"/>
        <v>0</v>
      </c>
      <c r="BA849" s="24" t="str">
        <f t="shared" ca="1" si="267"/>
        <v/>
      </c>
      <c r="BB849" s="87" t="str">
        <f t="shared" si="268"/>
        <v/>
      </c>
    </row>
    <row r="850" spans="1:54" ht="15" x14ac:dyDescent="0.2">
      <c r="A850" s="7">
        <v>849</v>
      </c>
      <c r="B850" s="162" t="s">
        <v>1433</v>
      </c>
      <c r="C850" s="162" t="s">
        <v>1434</v>
      </c>
      <c r="D850" s="162" t="s">
        <v>1396</v>
      </c>
      <c r="E850" s="162" t="s">
        <v>79</v>
      </c>
      <c r="F850" s="163">
        <v>45457</v>
      </c>
      <c r="G850" s="162" t="s">
        <v>5347</v>
      </c>
      <c r="H850" s="162" t="s">
        <v>755</v>
      </c>
      <c r="I850" s="162" t="s">
        <v>79</v>
      </c>
      <c r="J850" s="163">
        <v>45476</v>
      </c>
      <c r="K850" s="163">
        <v>45477</v>
      </c>
      <c r="L850" s="162" t="s">
        <v>5347</v>
      </c>
      <c r="M850" s="163">
        <v>45494</v>
      </c>
      <c r="N850" s="164">
        <v>40</v>
      </c>
      <c r="O850" s="164">
        <v>8</v>
      </c>
      <c r="P850" s="162" t="s">
        <v>16</v>
      </c>
      <c r="Q850" s="165">
        <v>5</v>
      </c>
      <c r="R850" s="165">
        <v>5</v>
      </c>
      <c r="S850" s="165">
        <v>5</v>
      </c>
      <c r="T850" s="165">
        <v>0</v>
      </c>
      <c r="U850" s="166">
        <v>5</v>
      </c>
      <c r="V850" s="166">
        <v>0</v>
      </c>
      <c r="W850" s="162" t="s">
        <v>19</v>
      </c>
      <c r="X850" s="162" t="s">
        <v>5348</v>
      </c>
      <c r="Y850" s="162" t="s">
        <v>5347</v>
      </c>
      <c r="Z850" s="162" t="s">
        <v>39</v>
      </c>
      <c r="AA850" s="162" t="s">
        <v>1424</v>
      </c>
      <c r="AB850" s="162" t="s">
        <v>1435</v>
      </c>
      <c r="AC850" s="162" t="s">
        <v>5347</v>
      </c>
      <c r="AD850" s="164">
        <v>0</v>
      </c>
      <c r="AE850" s="185">
        <v>0</v>
      </c>
      <c r="AG850" t="s">
        <v>814</v>
      </c>
      <c r="AH850" s="47">
        <f t="shared" si="253"/>
        <v>18</v>
      </c>
      <c r="AI850" s="46" t="str">
        <f t="shared" si="254"/>
        <v>-</v>
      </c>
      <c r="AJ850" s="12"/>
      <c r="AK850" s="53" t="str">
        <f t="shared" si="255"/>
        <v>YES</v>
      </c>
      <c r="AL850" s="54">
        <f t="shared" si="256"/>
        <v>5</v>
      </c>
      <c r="AM850" s="35"/>
      <c r="AN850" s="35" t="str">
        <f t="shared" si="257"/>
        <v/>
      </c>
      <c r="AO850" s="35">
        <f t="shared" si="258"/>
        <v>0</v>
      </c>
      <c r="AP850" s="35" t="str">
        <f t="shared" si="259"/>
        <v>X</v>
      </c>
      <c r="AQ850" s="55">
        <f t="shared" si="269"/>
        <v>1</v>
      </c>
      <c r="AR850" s="25" t="str">
        <f t="shared" si="260"/>
        <v/>
      </c>
      <c r="AS850" s="25" t="str">
        <f t="shared" si="261"/>
        <v/>
      </c>
      <c r="AT850" s="25" t="str">
        <f t="shared" si="262"/>
        <v/>
      </c>
      <c r="AU850" s="25" t="str">
        <f t="shared" si="263"/>
        <v/>
      </c>
      <c r="AV850" s="25">
        <f t="shared" si="264"/>
        <v>6</v>
      </c>
      <c r="AW850" s="65">
        <f t="shared" si="270"/>
        <v>0</v>
      </c>
      <c r="AX850" s="56"/>
      <c r="AY850" s="24">
        <f t="shared" ca="1" si="265"/>
        <v>-641</v>
      </c>
      <c r="AZ850" s="66">
        <f t="shared" ca="1" si="266"/>
        <v>0</v>
      </c>
      <c r="BA850" s="24" t="str">
        <f t="shared" ca="1" si="267"/>
        <v/>
      </c>
      <c r="BB850" s="87" t="str">
        <f t="shared" si="268"/>
        <v/>
      </c>
    </row>
    <row r="851" spans="1:54" ht="15" x14ac:dyDescent="0.2">
      <c r="A851" s="7">
        <v>850</v>
      </c>
      <c r="B851" s="162" t="s">
        <v>48</v>
      </c>
      <c r="C851" s="162" t="s">
        <v>49</v>
      </c>
      <c r="D851" s="162" t="s">
        <v>1396</v>
      </c>
      <c r="E851" s="162" t="s">
        <v>38</v>
      </c>
      <c r="F851" s="163">
        <v>45457</v>
      </c>
      <c r="G851" s="162" t="s">
        <v>5347</v>
      </c>
      <c r="H851" s="162" t="s">
        <v>751</v>
      </c>
      <c r="I851" s="162" t="s">
        <v>18</v>
      </c>
      <c r="J851" s="163">
        <v>45477</v>
      </c>
      <c r="K851" s="163">
        <v>45484</v>
      </c>
      <c r="L851" s="162" t="s">
        <v>5347</v>
      </c>
      <c r="M851" s="163">
        <v>45488</v>
      </c>
      <c r="N851" s="164">
        <v>30</v>
      </c>
      <c r="O851" s="164">
        <v>8</v>
      </c>
      <c r="P851" s="162" t="s">
        <v>16</v>
      </c>
      <c r="Q851" s="165">
        <v>2000</v>
      </c>
      <c r="R851" s="165">
        <v>2000</v>
      </c>
      <c r="S851" s="165">
        <v>2000</v>
      </c>
      <c r="T851" s="165">
        <v>0</v>
      </c>
      <c r="U851" s="166">
        <v>2000</v>
      </c>
      <c r="V851" s="166">
        <v>0</v>
      </c>
      <c r="W851" s="162" t="s">
        <v>19</v>
      </c>
      <c r="X851" s="162" t="s">
        <v>5348</v>
      </c>
      <c r="Y851" s="162" t="s">
        <v>5347</v>
      </c>
      <c r="Z851" s="162" t="s">
        <v>50</v>
      </c>
      <c r="AA851" s="162" t="s">
        <v>29</v>
      </c>
      <c r="AB851" s="162" t="s">
        <v>51</v>
      </c>
      <c r="AC851" s="162" t="s">
        <v>5347</v>
      </c>
      <c r="AD851" s="164">
        <v>0</v>
      </c>
      <c r="AE851" s="185">
        <v>0</v>
      </c>
      <c r="AG851" t="s">
        <v>814</v>
      </c>
      <c r="AH851" s="47">
        <f t="shared" si="253"/>
        <v>11</v>
      </c>
      <c r="AI851" s="46" t="str">
        <f t="shared" si="254"/>
        <v>-</v>
      </c>
      <c r="AJ851" s="12"/>
      <c r="AK851" s="53" t="str">
        <f t="shared" si="255"/>
        <v>YES</v>
      </c>
      <c r="AL851" s="54">
        <f t="shared" si="256"/>
        <v>2000</v>
      </c>
      <c r="AM851" s="35"/>
      <c r="AN851" s="35" t="str">
        <f t="shared" si="257"/>
        <v/>
      </c>
      <c r="AO851" s="35">
        <f t="shared" si="258"/>
        <v>0</v>
      </c>
      <c r="AP851" s="35" t="str">
        <f t="shared" si="259"/>
        <v>X</v>
      </c>
      <c r="AQ851" s="55">
        <f t="shared" si="269"/>
        <v>1</v>
      </c>
      <c r="AR851" s="25" t="str">
        <f t="shared" si="260"/>
        <v/>
      </c>
      <c r="AS851" s="25" t="str">
        <f t="shared" si="261"/>
        <v/>
      </c>
      <c r="AT851" s="25" t="str">
        <f t="shared" si="262"/>
        <v/>
      </c>
      <c r="AU851" s="25" t="str">
        <f t="shared" si="263"/>
        <v/>
      </c>
      <c r="AV851" s="25">
        <f t="shared" si="264"/>
        <v>6</v>
      </c>
      <c r="AW851" s="65">
        <f t="shared" si="270"/>
        <v>0</v>
      </c>
      <c r="AX851" s="56"/>
      <c r="AY851" s="24">
        <f t="shared" ca="1" si="265"/>
        <v>-647</v>
      </c>
      <c r="AZ851" s="66">
        <f t="shared" ca="1" si="266"/>
        <v>0</v>
      </c>
      <c r="BA851" s="24" t="str">
        <f t="shared" ca="1" si="267"/>
        <v/>
      </c>
      <c r="BB851" s="87" t="str">
        <f t="shared" si="268"/>
        <v/>
      </c>
    </row>
    <row r="852" spans="1:54" ht="15" x14ac:dyDescent="0.2">
      <c r="A852" s="7">
        <v>851</v>
      </c>
      <c r="B852" s="162" t="s">
        <v>1436</v>
      </c>
      <c r="C852" s="162" t="s">
        <v>1437</v>
      </c>
      <c r="D852" s="162" t="s">
        <v>1438</v>
      </c>
      <c r="E852" s="162" t="s">
        <v>15</v>
      </c>
      <c r="F852" s="163">
        <v>45457</v>
      </c>
      <c r="G852" s="162" t="s">
        <v>5347</v>
      </c>
      <c r="H852" s="162" t="s">
        <v>1439</v>
      </c>
      <c r="I852" s="162" t="s">
        <v>15</v>
      </c>
      <c r="J852" s="163">
        <v>45464</v>
      </c>
      <c r="K852" s="163">
        <v>45464</v>
      </c>
      <c r="L852" s="162" t="s">
        <v>5347</v>
      </c>
      <c r="M852" s="163">
        <v>45495</v>
      </c>
      <c r="N852" s="164">
        <v>30</v>
      </c>
      <c r="O852" s="164">
        <v>8</v>
      </c>
      <c r="P852" s="162" t="s">
        <v>16</v>
      </c>
      <c r="Q852" s="165">
        <v>50</v>
      </c>
      <c r="R852" s="165">
        <v>50</v>
      </c>
      <c r="S852" s="165">
        <v>50</v>
      </c>
      <c r="T852" s="165">
        <v>0</v>
      </c>
      <c r="U852" s="166">
        <v>50</v>
      </c>
      <c r="V852" s="166">
        <v>0</v>
      </c>
      <c r="W852" s="162" t="s">
        <v>19</v>
      </c>
      <c r="X852" s="162" t="s">
        <v>5348</v>
      </c>
      <c r="Y852" s="162" t="s">
        <v>5347</v>
      </c>
      <c r="Z852" s="162" t="s">
        <v>318</v>
      </c>
      <c r="AA852" s="162" t="s">
        <v>1440</v>
      </c>
      <c r="AB852" s="162" t="s">
        <v>1441</v>
      </c>
      <c r="AC852" s="162" t="s">
        <v>5347</v>
      </c>
      <c r="AD852" s="164">
        <v>1</v>
      </c>
      <c r="AE852" s="185">
        <v>1</v>
      </c>
      <c r="AG852" t="s">
        <v>814</v>
      </c>
      <c r="AH852" s="47">
        <f t="shared" si="253"/>
        <v>31</v>
      </c>
      <c r="AI852" s="46" t="str">
        <f t="shared" si="254"/>
        <v>-</v>
      </c>
      <c r="AJ852" s="12"/>
      <c r="AK852" s="53" t="str">
        <f t="shared" si="255"/>
        <v>YES</v>
      </c>
      <c r="AL852" s="54">
        <f t="shared" si="256"/>
        <v>50</v>
      </c>
      <c r="AM852" s="35"/>
      <c r="AN852" s="35" t="str">
        <f t="shared" si="257"/>
        <v/>
      </c>
      <c r="AO852" s="35">
        <f t="shared" si="258"/>
        <v>0</v>
      </c>
      <c r="AP852" s="35" t="str">
        <f t="shared" si="259"/>
        <v>X</v>
      </c>
      <c r="AQ852" s="55">
        <f t="shared" si="269"/>
        <v>1</v>
      </c>
      <c r="AR852" s="25" t="str">
        <f t="shared" si="260"/>
        <v/>
      </c>
      <c r="AS852" s="25" t="str">
        <f t="shared" si="261"/>
        <v/>
      </c>
      <c r="AT852" s="25" t="str">
        <f t="shared" si="262"/>
        <v/>
      </c>
      <c r="AU852" s="25" t="str">
        <f t="shared" si="263"/>
        <v/>
      </c>
      <c r="AV852" s="25">
        <f t="shared" si="264"/>
        <v>6</v>
      </c>
      <c r="AW852" s="65">
        <f t="shared" si="270"/>
        <v>0</v>
      </c>
      <c r="AX852" s="56"/>
      <c r="AY852" s="24">
        <f t="shared" ca="1" si="265"/>
        <v>-640</v>
      </c>
      <c r="AZ852" s="66">
        <f t="shared" ca="1" si="266"/>
        <v>0</v>
      </c>
      <c r="BA852" s="24" t="str">
        <f t="shared" ca="1" si="267"/>
        <v/>
      </c>
      <c r="BB852" s="87" t="str">
        <f t="shared" si="268"/>
        <v/>
      </c>
    </row>
    <row r="853" spans="1:54" ht="15" x14ac:dyDescent="0.2">
      <c r="A853" s="7">
        <v>852</v>
      </c>
      <c r="B853" s="162" t="s">
        <v>1442</v>
      </c>
      <c r="C853" s="162" t="s">
        <v>1443</v>
      </c>
      <c r="D853" s="162" t="s">
        <v>1438</v>
      </c>
      <c r="E853" s="162" t="s">
        <v>17</v>
      </c>
      <c r="F853" s="163">
        <v>45457</v>
      </c>
      <c r="G853" s="162" t="s">
        <v>5347</v>
      </c>
      <c r="H853" s="162" t="s">
        <v>1439</v>
      </c>
      <c r="I853" s="162" t="s">
        <v>17</v>
      </c>
      <c r="J853" s="163">
        <v>45464</v>
      </c>
      <c r="K853" s="163">
        <v>45464</v>
      </c>
      <c r="L853" s="162" t="s">
        <v>5347</v>
      </c>
      <c r="M853" s="163">
        <v>45495</v>
      </c>
      <c r="N853" s="164">
        <v>50</v>
      </c>
      <c r="O853" s="164">
        <v>8</v>
      </c>
      <c r="P853" s="162" t="s">
        <v>16</v>
      </c>
      <c r="Q853" s="165">
        <v>6</v>
      </c>
      <c r="R853" s="165">
        <v>6</v>
      </c>
      <c r="S853" s="165">
        <v>12</v>
      </c>
      <c r="T853" s="165">
        <v>0</v>
      </c>
      <c r="U853" s="166">
        <v>6</v>
      </c>
      <c r="V853" s="166">
        <v>6</v>
      </c>
      <c r="W853" s="162" t="s">
        <v>19</v>
      </c>
      <c r="X853" s="162" t="s">
        <v>5348</v>
      </c>
      <c r="Y853" s="162" t="s">
        <v>5347</v>
      </c>
      <c r="Z853" s="162" t="s">
        <v>318</v>
      </c>
      <c r="AA853" s="162" t="s">
        <v>1440</v>
      </c>
      <c r="AB853" s="162" t="s">
        <v>1444</v>
      </c>
      <c r="AC853" s="162" t="s">
        <v>5347</v>
      </c>
      <c r="AD853" s="164">
        <v>1</v>
      </c>
      <c r="AE853" s="185">
        <v>1</v>
      </c>
      <c r="AG853" t="s">
        <v>814</v>
      </c>
      <c r="AH853" s="47">
        <f t="shared" si="253"/>
        <v>31</v>
      </c>
      <c r="AI853" s="46" t="str">
        <f t="shared" si="254"/>
        <v>-</v>
      </c>
      <c r="AJ853" s="12"/>
      <c r="AK853" s="53" t="str">
        <f t="shared" si="255"/>
        <v>YES</v>
      </c>
      <c r="AL853" s="54">
        <f t="shared" si="256"/>
        <v>12</v>
      </c>
      <c r="AM853" s="35"/>
      <c r="AN853" s="35" t="str">
        <f t="shared" si="257"/>
        <v/>
      </c>
      <c r="AO853" s="35">
        <f t="shared" si="258"/>
        <v>0</v>
      </c>
      <c r="AP853" s="35" t="str">
        <f t="shared" si="259"/>
        <v>X</v>
      </c>
      <c r="AQ853" s="55">
        <f t="shared" si="269"/>
        <v>1</v>
      </c>
      <c r="AR853" s="25" t="str">
        <f t="shared" si="260"/>
        <v/>
      </c>
      <c r="AS853" s="25" t="str">
        <f t="shared" si="261"/>
        <v/>
      </c>
      <c r="AT853" s="25" t="str">
        <f t="shared" si="262"/>
        <v/>
      </c>
      <c r="AU853" s="25" t="str">
        <f t="shared" si="263"/>
        <v/>
      </c>
      <c r="AV853" s="25">
        <f t="shared" si="264"/>
        <v>6</v>
      </c>
      <c r="AW853" s="65">
        <f t="shared" si="270"/>
        <v>0</v>
      </c>
      <c r="AX853" s="56"/>
      <c r="AY853" s="24">
        <f t="shared" ca="1" si="265"/>
        <v>-640</v>
      </c>
      <c r="AZ853" s="66">
        <f t="shared" ca="1" si="266"/>
        <v>0</v>
      </c>
      <c r="BA853" s="24" t="str">
        <f t="shared" ca="1" si="267"/>
        <v/>
      </c>
      <c r="BB853" s="87" t="str">
        <f t="shared" si="268"/>
        <v/>
      </c>
    </row>
    <row r="854" spans="1:54" ht="15" x14ac:dyDescent="0.2">
      <c r="A854" s="7">
        <v>853</v>
      </c>
      <c r="B854" s="162" t="s">
        <v>1445</v>
      </c>
      <c r="C854" s="162" t="s">
        <v>1446</v>
      </c>
      <c r="D854" s="162" t="s">
        <v>1438</v>
      </c>
      <c r="E854" s="162" t="s">
        <v>18</v>
      </c>
      <c r="F854" s="163">
        <v>45457</v>
      </c>
      <c r="G854" s="162" t="s">
        <v>5347</v>
      </c>
      <c r="H854" s="162" t="s">
        <v>1439</v>
      </c>
      <c r="I854" s="162" t="s">
        <v>18</v>
      </c>
      <c r="J854" s="163">
        <v>45464</v>
      </c>
      <c r="K854" s="163">
        <v>45464</v>
      </c>
      <c r="L854" s="162" t="s">
        <v>5347</v>
      </c>
      <c r="M854" s="163">
        <v>45776</v>
      </c>
      <c r="N854" s="164">
        <v>50</v>
      </c>
      <c r="O854" s="164">
        <v>8</v>
      </c>
      <c r="P854" s="162" t="s">
        <v>16</v>
      </c>
      <c r="Q854" s="165">
        <v>50</v>
      </c>
      <c r="R854" s="165">
        <v>50</v>
      </c>
      <c r="S854" s="165">
        <v>50</v>
      </c>
      <c r="T854" s="165">
        <v>0</v>
      </c>
      <c r="U854" s="166">
        <v>50</v>
      </c>
      <c r="V854" s="166">
        <v>0</v>
      </c>
      <c r="W854" s="162" t="s">
        <v>19</v>
      </c>
      <c r="X854" s="162" t="s">
        <v>5348</v>
      </c>
      <c r="Y854" s="162" t="s">
        <v>5347</v>
      </c>
      <c r="Z854" s="162" t="s">
        <v>318</v>
      </c>
      <c r="AA854" s="162" t="s">
        <v>1440</v>
      </c>
      <c r="AB854" s="162" t="s">
        <v>1447</v>
      </c>
      <c r="AC854" s="162" t="s">
        <v>5347</v>
      </c>
      <c r="AD854" s="164">
        <v>3</v>
      </c>
      <c r="AE854" s="185">
        <v>1</v>
      </c>
      <c r="AG854" t="s">
        <v>814</v>
      </c>
      <c r="AH854" s="47">
        <f t="shared" si="253"/>
        <v>312</v>
      </c>
      <c r="AI854" s="46" t="str">
        <f t="shared" si="254"/>
        <v>-</v>
      </c>
      <c r="AJ854" s="12"/>
      <c r="AK854" s="53" t="str">
        <f t="shared" si="255"/>
        <v>YES</v>
      </c>
      <c r="AL854" s="54">
        <f t="shared" si="256"/>
        <v>50</v>
      </c>
      <c r="AM854" s="35"/>
      <c r="AN854" s="35" t="str">
        <f t="shared" si="257"/>
        <v/>
      </c>
      <c r="AO854" s="35">
        <f t="shared" si="258"/>
        <v>0</v>
      </c>
      <c r="AP854" s="35" t="str">
        <f t="shared" si="259"/>
        <v>X</v>
      </c>
      <c r="AQ854" s="55">
        <f t="shared" si="269"/>
        <v>1</v>
      </c>
      <c r="AR854" s="25" t="str">
        <f t="shared" si="260"/>
        <v/>
      </c>
      <c r="AS854" s="25" t="str">
        <f t="shared" si="261"/>
        <v/>
      </c>
      <c r="AT854" s="25" t="str">
        <f t="shared" si="262"/>
        <v/>
      </c>
      <c r="AU854" s="25" t="str">
        <f t="shared" si="263"/>
        <v/>
      </c>
      <c r="AV854" s="25">
        <f t="shared" si="264"/>
        <v>6</v>
      </c>
      <c r="AW854" s="65">
        <f t="shared" si="270"/>
        <v>0</v>
      </c>
      <c r="AX854" s="56"/>
      <c r="AY854" s="24">
        <f t="shared" ca="1" si="265"/>
        <v>-359</v>
      </c>
      <c r="AZ854" s="66">
        <f t="shared" ca="1" si="266"/>
        <v>0</v>
      </c>
      <c r="BA854" s="24" t="str">
        <f t="shared" ca="1" si="267"/>
        <v/>
      </c>
      <c r="BB854" s="87" t="str">
        <f t="shared" si="268"/>
        <v/>
      </c>
    </row>
    <row r="855" spans="1:54" ht="15" x14ac:dyDescent="0.2">
      <c r="A855" s="7">
        <v>854</v>
      </c>
      <c r="B855" s="162" t="s">
        <v>1448</v>
      </c>
      <c r="C855" s="162" t="s">
        <v>1449</v>
      </c>
      <c r="D855" s="162" t="s">
        <v>1438</v>
      </c>
      <c r="E855" s="162" t="s">
        <v>24</v>
      </c>
      <c r="F855" s="163">
        <v>45457</v>
      </c>
      <c r="G855" s="162" t="s">
        <v>5347</v>
      </c>
      <c r="H855" s="162" t="s">
        <v>749</v>
      </c>
      <c r="I855" s="162" t="s">
        <v>73</v>
      </c>
      <c r="J855" s="163">
        <v>45481</v>
      </c>
      <c r="K855" s="163">
        <v>45483</v>
      </c>
      <c r="L855" s="162" t="s">
        <v>5347</v>
      </c>
      <c r="M855" s="163">
        <v>45488</v>
      </c>
      <c r="N855" s="164">
        <v>30</v>
      </c>
      <c r="O855" s="164">
        <v>8</v>
      </c>
      <c r="P855" s="162" t="s">
        <v>16</v>
      </c>
      <c r="Q855" s="165">
        <v>20</v>
      </c>
      <c r="R855" s="165">
        <v>20</v>
      </c>
      <c r="S855" s="165">
        <v>20</v>
      </c>
      <c r="T855" s="165">
        <v>0</v>
      </c>
      <c r="U855" s="166">
        <v>0</v>
      </c>
      <c r="V855" s="166">
        <v>0</v>
      </c>
      <c r="W855" s="162" t="s">
        <v>19</v>
      </c>
      <c r="X855" s="162" t="s">
        <v>5348</v>
      </c>
      <c r="Y855" s="162" t="s">
        <v>5347</v>
      </c>
      <c r="Z855" s="162" t="s">
        <v>39</v>
      </c>
      <c r="AA855" s="162" t="s">
        <v>1450</v>
      </c>
      <c r="AB855" s="162" t="s">
        <v>1451</v>
      </c>
      <c r="AC855" s="162" t="s">
        <v>5347</v>
      </c>
      <c r="AD855" s="164">
        <v>0</v>
      </c>
      <c r="AE855" s="185">
        <v>0</v>
      </c>
      <c r="AG855" t="s">
        <v>814</v>
      </c>
      <c r="AH855" s="47">
        <f t="shared" si="253"/>
        <v>7</v>
      </c>
      <c r="AI855" s="46" t="str">
        <f t="shared" si="254"/>
        <v>-</v>
      </c>
      <c r="AJ855" s="12"/>
      <c r="AK855" s="53" t="str">
        <f t="shared" si="255"/>
        <v>YES</v>
      </c>
      <c r="AL855" s="54">
        <f t="shared" si="256"/>
        <v>20</v>
      </c>
      <c r="AM855" s="35"/>
      <c r="AN855" s="35" t="str">
        <f t="shared" si="257"/>
        <v/>
      </c>
      <c r="AO855" s="35">
        <f t="shared" si="258"/>
        <v>0</v>
      </c>
      <c r="AP855" s="35" t="str">
        <f t="shared" si="259"/>
        <v>X</v>
      </c>
      <c r="AQ855" s="55">
        <f t="shared" si="269"/>
        <v>1</v>
      </c>
      <c r="AR855" s="25" t="str">
        <f t="shared" si="260"/>
        <v/>
      </c>
      <c r="AS855" s="25" t="str">
        <f t="shared" si="261"/>
        <v/>
      </c>
      <c r="AT855" s="25" t="str">
        <f t="shared" si="262"/>
        <v/>
      </c>
      <c r="AU855" s="25" t="str">
        <f t="shared" si="263"/>
        <v/>
      </c>
      <c r="AV855" s="25">
        <f t="shared" si="264"/>
        <v>6</v>
      </c>
      <c r="AW855" s="65">
        <f t="shared" si="270"/>
        <v>0</v>
      </c>
      <c r="AX855" s="56"/>
      <c r="AY855" s="24">
        <f t="shared" ca="1" si="265"/>
        <v>-647</v>
      </c>
      <c r="AZ855" s="66">
        <f t="shared" ca="1" si="266"/>
        <v>0</v>
      </c>
      <c r="BA855" s="24" t="str">
        <f t="shared" ca="1" si="267"/>
        <v/>
      </c>
      <c r="BB855" s="87" t="str">
        <f t="shared" si="268"/>
        <v/>
      </c>
    </row>
    <row r="856" spans="1:54" ht="15" x14ac:dyDescent="0.2">
      <c r="A856" s="7">
        <v>855</v>
      </c>
      <c r="B856" s="162" t="s">
        <v>1452</v>
      </c>
      <c r="C856" s="162" t="s">
        <v>1453</v>
      </c>
      <c r="D856" s="162" t="s">
        <v>1438</v>
      </c>
      <c r="E856" s="162" t="s">
        <v>27</v>
      </c>
      <c r="F856" s="163">
        <v>45457</v>
      </c>
      <c r="G856" s="162" t="s">
        <v>5347</v>
      </c>
      <c r="H856" s="162" t="s">
        <v>1454</v>
      </c>
      <c r="I856" s="162" t="s">
        <v>15</v>
      </c>
      <c r="J856" s="163">
        <v>45470</v>
      </c>
      <c r="K856" s="163">
        <v>45470</v>
      </c>
      <c r="L856" s="162" t="s">
        <v>5347</v>
      </c>
      <c r="M856" s="163">
        <v>45488</v>
      </c>
      <c r="N856" s="164">
        <v>80</v>
      </c>
      <c r="O856" s="164">
        <v>8</v>
      </c>
      <c r="P856" s="162" t="s">
        <v>16</v>
      </c>
      <c r="Q856" s="165">
        <v>15</v>
      </c>
      <c r="R856" s="165">
        <v>15</v>
      </c>
      <c r="S856" s="165">
        <v>15</v>
      </c>
      <c r="T856" s="165">
        <v>0</v>
      </c>
      <c r="U856" s="166">
        <v>15</v>
      </c>
      <c r="V856" s="166">
        <v>0</v>
      </c>
      <c r="W856" s="162" t="s">
        <v>19</v>
      </c>
      <c r="X856" s="162" t="s">
        <v>5348</v>
      </c>
      <c r="Y856" s="162" t="s">
        <v>5347</v>
      </c>
      <c r="Z856" s="162" t="s">
        <v>3993</v>
      </c>
      <c r="AA856" s="162" t="s">
        <v>1455</v>
      </c>
      <c r="AB856" s="162" t="s">
        <v>1456</v>
      </c>
      <c r="AC856" s="162" t="s">
        <v>5347</v>
      </c>
      <c r="AD856" s="164">
        <v>0</v>
      </c>
      <c r="AE856" s="185">
        <v>0</v>
      </c>
      <c r="AG856" t="s">
        <v>814</v>
      </c>
      <c r="AH856" s="47">
        <f t="shared" si="253"/>
        <v>18</v>
      </c>
      <c r="AI856" s="46" t="str">
        <f t="shared" si="254"/>
        <v>-</v>
      </c>
      <c r="AJ856" s="12"/>
      <c r="AK856" s="53" t="str">
        <f t="shared" si="255"/>
        <v>YES</v>
      </c>
      <c r="AL856" s="54">
        <f t="shared" si="256"/>
        <v>15</v>
      </c>
      <c r="AM856" s="35"/>
      <c r="AN856" s="35" t="str">
        <f t="shared" si="257"/>
        <v/>
      </c>
      <c r="AO856" s="35">
        <f t="shared" si="258"/>
        <v>0</v>
      </c>
      <c r="AP856" s="35" t="str">
        <f t="shared" si="259"/>
        <v>X</v>
      </c>
      <c r="AQ856" s="55">
        <f t="shared" si="269"/>
        <v>1</v>
      </c>
      <c r="AR856" s="25" t="str">
        <f t="shared" si="260"/>
        <v/>
      </c>
      <c r="AS856" s="25" t="str">
        <f t="shared" si="261"/>
        <v/>
      </c>
      <c r="AT856" s="25" t="str">
        <f t="shared" si="262"/>
        <v/>
      </c>
      <c r="AU856" s="25" t="str">
        <f t="shared" si="263"/>
        <v/>
      </c>
      <c r="AV856" s="25">
        <f t="shared" si="264"/>
        <v>6</v>
      </c>
      <c r="AW856" s="65">
        <f t="shared" si="270"/>
        <v>0</v>
      </c>
      <c r="AX856" s="56"/>
      <c r="AY856" s="24">
        <f t="shared" ca="1" si="265"/>
        <v>-647</v>
      </c>
      <c r="AZ856" s="66">
        <f t="shared" ca="1" si="266"/>
        <v>0</v>
      </c>
      <c r="BA856" s="24" t="str">
        <f t="shared" ca="1" si="267"/>
        <v/>
      </c>
      <c r="BB856" s="87" t="str">
        <f t="shared" si="268"/>
        <v/>
      </c>
    </row>
    <row r="857" spans="1:54" ht="15" x14ac:dyDescent="0.2">
      <c r="A857" s="7">
        <v>856</v>
      </c>
      <c r="B857" s="162" t="s">
        <v>1457</v>
      </c>
      <c r="C857" s="162" t="s">
        <v>1458</v>
      </c>
      <c r="D857" s="162" t="s">
        <v>1438</v>
      </c>
      <c r="E857" s="162" t="s">
        <v>28</v>
      </c>
      <c r="F857" s="163">
        <v>45457</v>
      </c>
      <c r="G857" s="162" t="s">
        <v>5347</v>
      </c>
      <c r="H857" s="162" t="s">
        <v>749</v>
      </c>
      <c r="I857" s="162" t="s">
        <v>79</v>
      </c>
      <c r="J857" s="163">
        <v>45481</v>
      </c>
      <c r="K857" s="163">
        <v>45483</v>
      </c>
      <c r="L857" s="162" t="s">
        <v>5347</v>
      </c>
      <c r="M857" s="163">
        <v>45499</v>
      </c>
      <c r="N857" s="164">
        <v>35</v>
      </c>
      <c r="O857" s="164">
        <v>8</v>
      </c>
      <c r="P857" s="162" t="s">
        <v>16</v>
      </c>
      <c r="Q857" s="165">
        <v>100</v>
      </c>
      <c r="R857" s="165">
        <v>100</v>
      </c>
      <c r="S857" s="165">
        <v>100</v>
      </c>
      <c r="T857" s="165">
        <v>0</v>
      </c>
      <c r="U857" s="166">
        <v>100</v>
      </c>
      <c r="V857" s="166">
        <v>0</v>
      </c>
      <c r="W857" s="162" t="s">
        <v>19</v>
      </c>
      <c r="X857" s="162" t="s">
        <v>5348</v>
      </c>
      <c r="Y857" s="162" t="s">
        <v>5347</v>
      </c>
      <c r="Z857" s="162" t="s">
        <v>39</v>
      </c>
      <c r="AA857" s="162" t="s">
        <v>1459</v>
      </c>
      <c r="AB857" s="162" t="s">
        <v>1460</v>
      </c>
      <c r="AC857" s="162" t="s">
        <v>5347</v>
      </c>
      <c r="AD857" s="164">
        <v>0</v>
      </c>
      <c r="AE857" s="185">
        <v>0</v>
      </c>
      <c r="AG857" t="s">
        <v>814</v>
      </c>
      <c r="AH857" s="47">
        <f t="shared" si="253"/>
        <v>18</v>
      </c>
      <c r="AI857" s="46" t="str">
        <f t="shared" si="254"/>
        <v>-</v>
      </c>
      <c r="AJ857" s="12"/>
      <c r="AK857" s="53" t="str">
        <f t="shared" si="255"/>
        <v>YES</v>
      </c>
      <c r="AL857" s="54">
        <f t="shared" si="256"/>
        <v>100</v>
      </c>
      <c r="AM857" s="35"/>
      <c r="AN857" s="35" t="str">
        <f t="shared" si="257"/>
        <v/>
      </c>
      <c r="AO857" s="35">
        <f t="shared" si="258"/>
        <v>0</v>
      </c>
      <c r="AP857" s="35" t="str">
        <f t="shared" si="259"/>
        <v>X</v>
      </c>
      <c r="AQ857" s="55">
        <f t="shared" si="269"/>
        <v>1</v>
      </c>
      <c r="AR857" s="25" t="str">
        <f t="shared" si="260"/>
        <v/>
      </c>
      <c r="AS857" s="25" t="str">
        <f t="shared" si="261"/>
        <v/>
      </c>
      <c r="AT857" s="25" t="str">
        <f t="shared" si="262"/>
        <v/>
      </c>
      <c r="AU857" s="25" t="str">
        <f t="shared" si="263"/>
        <v/>
      </c>
      <c r="AV857" s="25">
        <f t="shared" si="264"/>
        <v>6</v>
      </c>
      <c r="AW857" s="65">
        <f t="shared" si="270"/>
        <v>0</v>
      </c>
      <c r="AX857" s="56"/>
      <c r="AY857" s="24">
        <f t="shared" ca="1" si="265"/>
        <v>-636</v>
      </c>
      <c r="AZ857" s="66">
        <f t="shared" ca="1" si="266"/>
        <v>0</v>
      </c>
      <c r="BA857" s="24" t="str">
        <f t="shared" ca="1" si="267"/>
        <v/>
      </c>
      <c r="BB857" s="87" t="str">
        <f t="shared" si="268"/>
        <v/>
      </c>
    </row>
    <row r="858" spans="1:54" ht="15" x14ac:dyDescent="0.2">
      <c r="A858" s="7">
        <v>857</v>
      </c>
      <c r="B858" s="162" t="s">
        <v>52</v>
      </c>
      <c r="C858" s="162" t="s">
        <v>53</v>
      </c>
      <c r="D858" s="162" t="s">
        <v>1438</v>
      </c>
      <c r="E858" s="162" t="s">
        <v>73</v>
      </c>
      <c r="F858" s="163">
        <v>45457</v>
      </c>
      <c r="G858" s="162" t="s">
        <v>5347</v>
      </c>
      <c r="H858" s="162" t="s">
        <v>1461</v>
      </c>
      <c r="I858" s="162" t="s">
        <v>15</v>
      </c>
      <c r="J858" s="163">
        <v>45464</v>
      </c>
      <c r="K858" s="163">
        <v>45546</v>
      </c>
      <c r="L858" s="162" t="s">
        <v>332</v>
      </c>
      <c r="M858" s="163">
        <v>45488</v>
      </c>
      <c r="N858" s="164">
        <v>45</v>
      </c>
      <c r="O858" s="164">
        <v>8</v>
      </c>
      <c r="P858" s="162" t="s">
        <v>2841</v>
      </c>
      <c r="Q858" s="165">
        <v>150</v>
      </c>
      <c r="R858" s="165">
        <v>200</v>
      </c>
      <c r="S858" s="165">
        <v>2</v>
      </c>
      <c r="T858" s="165">
        <v>200</v>
      </c>
      <c r="U858" s="166">
        <v>0</v>
      </c>
      <c r="V858" s="166">
        <v>2</v>
      </c>
      <c r="W858" s="162" t="s">
        <v>19</v>
      </c>
      <c r="X858" s="162" t="s">
        <v>5439</v>
      </c>
      <c r="Y858" s="162" t="s">
        <v>5347</v>
      </c>
      <c r="Z858" s="162" t="s">
        <v>77</v>
      </c>
      <c r="AA858" s="162" t="s">
        <v>34</v>
      </c>
      <c r="AB858" s="162" t="s">
        <v>628</v>
      </c>
      <c r="AC858" s="162" t="s">
        <v>5347</v>
      </c>
      <c r="AD858" s="164">
        <v>0</v>
      </c>
      <c r="AE858" s="185">
        <v>0</v>
      </c>
      <c r="AG858" t="s">
        <v>814</v>
      </c>
      <c r="AH858" s="47">
        <f t="shared" si="253"/>
        <v>24</v>
      </c>
      <c r="AI858" s="46" t="str">
        <f t="shared" si="254"/>
        <v>-</v>
      </c>
      <c r="AJ858" s="12"/>
      <c r="AK858" s="53" t="str">
        <f t="shared" si="255"/>
        <v>YES</v>
      </c>
      <c r="AL858" s="54">
        <f t="shared" si="256"/>
        <v>2</v>
      </c>
      <c r="AM858" s="35"/>
      <c r="AN858" s="35" t="str">
        <f t="shared" si="257"/>
        <v/>
      </c>
      <c r="AO858" s="35">
        <f t="shared" si="258"/>
        <v>0</v>
      </c>
      <c r="AP858" s="35" t="str">
        <f t="shared" si="259"/>
        <v>X</v>
      </c>
      <c r="AQ858" s="55">
        <f t="shared" si="269"/>
        <v>1</v>
      </c>
      <c r="AR858" s="25" t="str">
        <f t="shared" si="260"/>
        <v/>
      </c>
      <c r="AS858" s="25" t="str">
        <f t="shared" si="261"/>
        <v/>
      </c>
      <c r="AT858" s="25" t="str">
        <f t="shared" si="262"/>
        <v/>
      </c>
      <c r="AU858" s="25" t="str">
        <f t="shared" si="263"/>
        <v/>
      </c>
      <c r="AV858" s="25">
        <f t="shared" si="264"/>
        <v>6</v>
      </c>
      <c r="AW858" s="65">
        <f t="shared" si="270"/>
        <v>0</v>
      </c>
      <c r="AX858" s="56"/>
      <c r="AY858" s="24">
        <f t="shared" ca="1" si="265"/>
        <v>-647</v>
      </c>
      <c r="AZ858" s="66">
        <f t="shared" ca="1" si="266"/>
        <v>0</v>
      </c>
      <c r="BA858" s="24" t="str">
        <f t="shared" ca="1" si="267"/>
        <v/>
      </c>
      <c r="BB858" s="87" t="str">
        <f t="shared" si="268"/>
        <v/>
      </c>
    </row>
    <row r="859" spans="1:54" ht="15" x14ac:dyDescent="0.2">
      <c r="A859" s="7">
        <v>858</v>
      </c>
      <c r="B859" s="162" t="s">
        <v>52</v>
      </c>
      <c r="C859" s="162" t="s">
        <v>53</v>
      </c>
      <c r="D859" s="162" t="s">
        <v>1438</v>
      </c>
      <c r="E859" s="162" t="s">
        <v>73</v>
      </c>
      <c r="F859" s="163">
        <v>45457</v>
      </c>
      <c r="G859" s="162" t="s">
        <v>5347</v>
      </c>
      <c r="H859" s="162" t="s">
        <v>3917</v>
      </c>
      <c r="I859" s="162" t="s">
        <v>15</v>
      </c>
      <c r="J859" s="163">
        <v>45629</v>
      </c>
      <c r="K859" s="163">
        <v>45630</v>
      </c>
      <c r="L859" s="162" t="s">
        <v>5347</v>
      </c>
      <c r="M859" s="163">
        <v>45637</v>
      </c>
      <c r="N859" s="164">
        <v>45</v>
      </c>
      <c r="O859" s="164">
        <v>8</v>
      </c>
      <c r="P859" s="162" t="s">
        <v>16</v>
      </c>
      <c r="Q859" s="165">
        <v>150</v>
      </c>
      <c r="R859" s="165">
        <v>150</v>
      </c>
      <c r="S859" s="165">
        <v>150</v>
      </c>
      <c r="T859" s="165">
        <v>0</v>
      </c>
      <c r="U859" s="166">
        <v>150</v>
      </c>
      <c r="V859" s="166">
        <v>0</v>
      </c>
      <c r="W859" s="162" t="s">
        <v>19</v>
      </c>
      <c r="X859" s="162" t="s">
        <v>5348</v>
      </c>
      <c r="Y859" s="162" t="s">
        <v>5347</v>
      </c>
      <c r="Z859" s="162" t="s">
        <v>3993</v>
      </c>
      <c r="AA859" s="162" t="s">
        <v>34</v>
      </c>
      <c r="AB859" s="162" t="s">
        <v>628</v>
      </c>
      <c r="AC859" s="162" t="s">
        <v>5347</v>
      </c>
      <c r="AD859" s="164">
        <v>0</v>
      </c>
      <c r="AE859" s="185">
        <v>0</v>
      </c>
      <c r="AG859" t="s">
        <v>814</v>
      </c>
      <c r="AH859" s="47">
        <f t="shared" si="253"/>
        <v>8</v>
      </c>
      <c r="AI859" s="46" t="str">
        <f t="shared" si="254"/>
        <v>-</v>
      </c>
      <c r="AJ859" s="12"/>
      <c r="AK859" s="53" t="str">
        <f t="shared" si="255"/>
        <v>YES</v>
      </c>
      <c r="AL859" s="54">
        <f t="shared" si="256"/>
        <v>150</v>
      </c>
      <c r="AM859" s="35"/>
      <c r="AN859" s="35" t="str">
        <f t="shared" si="257"/>
        <v/>
      </c>
      <c r="AO859" s="35">
        <f t="shared" si="258"/>
        <v>0</v>
      </c>
      <c r="AP859" s="35" t="str">
        <f t="shared" si="259"/>
        <v>X</v>
      </c>
      <c r="AQ859" s="55">
        <f t="shared" si="269"/>
        <v>1</v>
      </c>
      <c r="AR859" s="25" t="str">
        <f t="shared" si="260"/>
        <v/>
      </c>
      <c r="AS859" s="25" t="str">
        <f t="shared" si="261"/>
        <v/>
      </c>
      <c r="AT859" s="25" t="str">
        <f t="shared" si="262"/>
        <v/>
      </c>
      <c r="AU859" s="25" t="str">
        <f t="shared" si="263"/>
        <v/>
      </c>
      <c r="AV859" s="25">
        <f t="shared" si="264"/>
        <v>6</v>
      </c>
      <c r="AW859" s="65">
        <f t="shared" si="270"/>
        <v>0</v>
      </c>
      <c r="AX859" s="56"/>
      <c r="AY859" s="24">
        <f t="shared" ca="1" si="265"/>
        <v>-498</v>
      </c>
      <c r="AZ859" s="66">
        <f t="shared" ca="1" si="266"/>
        <v>0</v>
      </c>
      <c r="BA859" s="24" t="str">
        <f t="shared" ca="1" si="267"/>
        <v/>
      </c>
      <c r="BB859" s="87" t="str">
        <f t="shared" si="268"/>
        <v/>
      </c>
    </row>
    <row r="860" spans="1:54" ht="15" x14ac:dyDescent="0.2">
      <c r="A860" s="7">
        <v>859</v>
      </c>
      <c r="B860" s="162" t="s">
        <v>1462</v>
      </c>
      <c r="C860" s="162" t="s">
        <v>1463</v>
      </c>
      <c r="D860" s="162" t="s">
        <v>1438</v>
      </c>
      <c r="E860" s="162" t="s">
        <v>56</v>
      </c>
      <c r="F860" s="163">
        <v>45457</v>
      </c>
      <c r="G860" s="162" t="s">
        <v>5347</v>
      </c>
      <c r="H860" s="162" t="s">
        <v>757</v>
      </c>
      <c r="I860" s="162" t="s">
        <v>56</v>
      </c>
      <c r="J860" s="163">
        <v>45483</v>
      </c>
      <c r="K860" s="163">
        <v>45518</v>
      </c>
      <c r="L860" s="162" t="s">
        <v>5347</v>
      </c>
      <c r="M860" s="163">
        <v>45488</v>
      </c>
      <c r="N860" s="164">
        <v>30</v>
      </c>
      <c r="O860" s="164">
        <v>8</v>
      </c>
      <c r="P860" s="162" t="s">
        <v>16</v>
      </c>
      <c r="Q860" s="165">
        <v>5000</v>
      </c>
      <c r="R860" s="165">
        <v>5000</v>
      </c>
      <c r="S860" s="165">
        <v>5000</v>
      </c>
      <c r="T860" s="165">
        <v>0</v>
      </c>
      <c r="U860" s="166">
        <v>5000</v>
      </c>
      <c r="V860" s="166">
        <v>0</v>
      </c>
      <c r="W860" s="162" t="s">
        <v>19</v>
      </c>
      <c r="X860" s="162" t="s">
        <v>5348</v>
      </c>
      <c r="Y860" s="162" t="s">
        <v>5347</v>
      </c>
      <c r="Z860" s="162" t="s">
        <v>47</v>
      </c>
      <c r="AA860" s="162" t="s">
        <v>613</v>
      </c>
      <c r="AB860" s="162" t="s">
        <v>1464</v>
      </c>
      <c r="AC860" s="162" t="s">
        <v>5347</v>
      </c>
      <c r="AD860" s="164">
        <v>0</v>
      </c>
      <c r="AE860" s="185">
        <v>0</v>
      </c>
      <c r="AG860" t="s">
        <v>814</v>
      </c>
      <c r="AH860" s="47">
        <f t="shared" si="253"/>
        <v>5</v>
      </c>
      <c r="AI860" s="46" t="str">
        <f t="shared" si="254"/>
        <v>-</v>
      </c>
      <c r="AJ860" s="12"/>
      <c r="AK860" s="53" t="str">
        <f t="shared" si="255"/>
        <v>YES</v>
      </c>
      <c r="AL860" s="54">
        <f t="shared" si="256"/>
        <v>5000</v>
      </c>
      <c r="AM860" s="35"/>
      <c r="AN860" s="35" t="str">
        <f t="shared" si="257"/>
        <v/>
      </c>
      <c r="AO860" s="35">
        <f t="shared" si="258"/>
        <v>0</v>
      </c>
      <c r="AP860" s="35" t="str">
        <f t="shared" si="259"/>
        <v>X</v>
      </c>
      <c r="AQ860" s="55">
        <f t="shared" si="269"/>
        <v>1</v>
      </c>
      <c r="AR860" s="25" t="str">
        <f t="shared" si="260"/>
        <v/>
      </c>
      <c r="AS860" s="25" t="str">
        <f t="shared" si="261"/>
        <v/>
      </c>
      <c r="AT860" s="25" t="str">
        <f t="shared" si="262"/>
        <v/>
      </c>
      <c r="AU860" s="25" t="str">
        <f t="shared" si="263"/>
        <v/>
      </c>
      <c r="AV860" s="25">
        <f t="shared" si="264"/>
        <v>6</v>
      </c>
      <c r="AW860" s="65">
        <f t="shared" si="270"/>
        <v>0</v>
      </c>
      <c r="AX860" s="56"/>
      <c r="AY860" s="24">
        <f t="shared" ca="1" si="265"/>
        <v>-647</v>
      </c>
      <c r="AZ860" s="66">
        <f t="shared" ca="1" si="266"/>
        <v>0</v>
      </c>
      <c r="BA860" s="24" t="str">
        <f t="shared" ca="1" si="267"/>
        <v/>
      </c>
      <c r="BB860" s="87" t="str">
        <f t="shared" si="268"/>
        <v/>
      </c>
    </row>
    <row r="861" spans="1:54" ht="15" x14ac:dyDescent="0.2">
      <c r="A861" s="7">
        <v>860</v>
      </c>
      <c r="B861" s="162" t="s">
        <v>1465</v>
      </c>
      <c r="C861" s="162" t="s">
        <v>1466</v>
      </c>
      <c r="D861" s="162" t="s">
        <v>1438</v>
      </c>
      <c r="E861" s="162" t="s">
        <v>72</v>
      </c>
      <c r="F861" s="163">
        <v>45457</v>
      </c>
      <c r="G861" s="162" t="s">
        <v>5347</v>
      </c>
      <c r="H861" s="162" t="s">
        <v>759</v>
      </c>
      <c r="I861" s="162" t="s">
        <v>69</v>
      </c>
      <c r="J861" s="163">
        <v>45484</v>
      </c>
      <c r="K861" s="163">
        <v>45489</v>
      </c>
      <c r="L861" s="162" t="s">
        <v>5347</v>
      </c>
      <c r="M861" s="163">
        <v>45569</v>
      </c>
      <c r="N861" s="164">
        <v>40</v>
      </c>
      <c r="O861" s="164">
        <v>8</v>
      </c>
      <c r="P861" s="162" t="s">
        <v>16</v>
      </c>
      <c r="Q861" s="165">
        <v>500</v>
      </c>
      <c r="R861" s="165">
        <v>1000</v>
      </c>
      <c r="S861" s="165">
        <v>2000</v>
      </c>
      <c r="T861" s="165">
        <v>0</v>
      </c>
      <c r="U861" s="166">
        <v>1000</v>
      </c>
      <c r="V861" s="166">
        <v>1000</v>
      </c>
      <c r="W861" s="162" t="s">
        <v>19</v>
      </c>
      <c r="X861" s="162" t="s">
        <v>5348</v>
      </c>
      <c r="Y861" s="162" t="s">
        <v>5347</v>
      </c>
      <c r="Z861" s="162" t="s">
        <v>315</v>
      </c>
      <c r="AA861" s="162" t="s">
        <v>316</v>
      </c>
      <c r="AB861" s="162" t="s">
        <v>1467</v>
      </c>
      <c r="AC861" s="162" t="s">
        <v>5347</v>
      </c>
      <c r="AD861" s="164">
        <v>1</v>
      </c>
      <c r="AE861" s="185">
        <v>0</v>
      </c>
      <c r="AG861" t="s">
        <v>814</v>
      </c>
      <c r="AH861" s="47">
        <f t="shared" si="253"/>
        <v>85</v>
      </c>
      <c r="AI861" s="46" t="str">
        <f t="shared" si="254"/>
        <v>-</v>
      </c>
      <c r="AJ861" s="12"/>
      <c r="AK861" s="53" t="str">
        <f t="shared" si="255"/>
        <v>YES</v>
      </c>
      <c r="AL861" s="54">
        <f t="shared" si="256"/>
        <v>2000</v>
      </c>
      <c r="AM861" s="35"/>
      <c r="AN861" s="35" t="str">
        <f t="shared" si="257"/>
        <v/>
      </c>
      <c r="AO861" s="35">
        <f t="shared" si="258"/>
        <v>0</v>
      </c>
      <c r="AP861" s="35" t="str">
        <f t="shared" si="259"/>
        <v>X</v>
      </c>
      <c r="AQ861" s="55">
        <f t="shared" si="269"/>
        <v>1</v>
      </c>
      <c r="AR861" s="25" t="str">
        <f t="shared" si="260"/>
        <v/>
      </c>
      <c r="AS861" s="25" t="str">
        <f t="shared" si="261"/>
        <v/>
      </c>
      <c r="AT861" s="25" t="str">
        <f t="shared" si="262"/>
        <v/>
      </c>
      <c r="AU861" s="25" t="str">
        <f t="shared" si="263"/>
        <v/>
      </c>
      <c r="AV861" s="25">
        <f t="shared" si="264"/>
        <v>6</v>
      </c>
      <c r="AW861" s="65">
        <f t="shared" si="270"/>
        <v>0</v>
      </c>
      <c r="AX861" s="56"/>
      <c r="AY861" s="24">
        <f t="shared" ca="1" si="265"/>
        <v>-566</v>
      </c>
      <c r="AZ861" s="66">
        <f t="shared" ca="1" si="266"/>
        <v>0</v>
      </c>
      <c r="BA861" s="24" t="str">
        <f t="shared" ca="1" si="267"/>
        <v/>
      </c>
      <c r="BB861" s="87" t="str">
        <f t="shared" si="268"/>
        <v/>
      </c>
    </row>
    <row r="862" spans="1:54" ht="15" x14ac:dyDescent="0.2">
      <c r="A862" s="7">
        <v>861</v>
      </c>
      <c r="B862" s="162" t="s">
        <v>1468</v>
      </c>
      <c r="C862" s="162" t="s">
        <v>1469</v>
      </c>
      <c r="D862" s="162" t="s">
        <v>1438</v>
      </c>
      <c r="E862" s="162" t="s">
        <v>69</v>
      </c>
      <c r="F862" s="163">
        <v>45457</v>
      </c>
      <c r="G862" s="162" t="s">
        <v>5347</v>
      </c>
      <c r="H862" s="162" t="s">
        <v>1344</v>
      </c>
      <c r="I862" s="162" t="s">
        <v>15</v>
      </c>
      <c r="J862" s="163">
        <v>45503</v>
      </c>
      <c r="K862" s="163">
        <v>45572</v>
      </c>
      <c r="L862" s="162" t="s">
        <v>5347</v>
      </c>
      <c r="M862" s="163">
        <v>45527</v>
      </c>
      <c r="N862" s="164">
        <v>30</v>
      </c>
      <c r="O862" s="164">
        <v>8</v>
      </c>
      <c r="P862" s="162" t="s">
        <v>16</v>
      </c>
      <c r="Q862" s="165">
        <v>5</v>
      </c>
      <c r="R862" s="165">
        <v>100</v>
      </c>
      <c r="S862" s="165">
        <v>100</v>
      </c>
      <c r="T862" s="165">
        <v>0</v>
      </c>
      <c r="U862" s="166">
        <v>100</v>
      </c>
      <c r="V862" s="166">
        <v>0</v>
      </c>
      <c r="W862" s="162" t="s">
        <v>19</v>
      </c>
      <c r="X862" s="162" t="s">
        <v>5348</v>
      </c>
      <c r="Y862" s="162" t="s">
        <v>5347</v>
      </c>
      <c r="Z862" s="162" t="s">
        <v>39</v>
      </c>
      <c r="AA862" s="162" t="s">
        <v>748</v>
      </c>
      <c r="AB862" s="162" t="s">
        <v>1468</v>
      </c>
      <c r="AC862" s="162" t="s">
        <v>5347</v>
      </c>
      <c r="AD862" s="164">
        <v>1</v>
      </c>
      <c r="AE862" s="185">
        <v>1</v>
      </c>
      <c r="AG862" t="s">
        <v>814</v>
      </c>
      <c r="AH862" s="47">
        <f t="shared" si="253"/>
        <v>24</v>
      </c>
      <c r="AI862" s="46" t="str">
        <f t="shared" si="254"/>
        <v>-</v>
      </c>
      <c r="AJ862" s="12"/>
      <c r="AK862" s="53" t="str">
        <f t="shared" si="255"/>
        <v>YES</v>
      </c>
      <c r="AL862" s="54">
        <f t="shared" si="256"/>
        <v>100</v>
      </c>
      <c r="AM862" s="35"/>
      <c r="AN862" s="35" t="str">
        <f t="shared" si="257"/>
        <v/>
      </c>
      <c r="AO862" s="35">
        <f t="shared" si="258"/>
        <v>0</v>
      </c>
      <c r="AP862" s="35" t="str">
        <f t="shared" si="259"/>
        <v>X</v>
      </c>
      <c r="AQ862" s="55">
        <f t="shared" si="269"/>
        <v>1</v>
      </c>
      <c r="AR862" s="25" t="str">
        <f t="shared" si="260"/>
        <v/>
      </c>
      <c r="AS862" s="25" t="str">
        <f t="shared" si="261"/>
        <v/>
      </c>
      <c r="AT862" s="25" t="str">
        <f t="shared" si="262"/>
        <v/>
      </c>
      <c r="AU862" s="25" t="str">
        <f t="shared" si="263"/>
        <v/>
      </c>
      <c r="AV862" s="25">
        <f t="shared" si="264"/>
        <v>6</v>
      </c>
      <c r="AW862" s="65">
        <f t="shared" si="270"/>
        <v>0</v>
      </c>
      <c r="AX862" s="56"/>
      <c r="AY862" s="24">
        <f t="shared" ca="1" si="265"/>
        <v>-608</v>
      </c>
      <c r="AZ862" s="66">
        <f t="shared" ca="1" si="266"/>
        <v>0</v>
      </c>
      <c r="BA862" s="24" t="str">
        <f t="shared" ca="1" si="267"/>
        <v/>
      </c>
      <c r="BB862" s="87" t="str">
        <f t="shared" si="268"/>
        <v/>
      </c>
    </row>
    <row r="863" spans="1:54" ht="15" x14ac:dyDescent="0.2">
      <c r="A863" s="7">
        <v>862</v>
      </c>
      <c r="B863" s="162" t="s">
        <v>1470</v>
      </c>
      <c r="C863" s="162" t="s">
        <v>1471</v>
      </c>
      <c r="D863" s="162" t="s">
        <v>1438</v>
      </c>
      <c r="E863" s="162" t="s">
        <v>79</v>
      </c>
      <c r="F863" s="163">
        <v>45457</v>
      </c>
      <c r="G863" s="162" t="s">
        <v>5347</v>
      </c>
      <c r="H863" s="162" t="s">
        <v>772</v>
      </c>
      <c r="I863" s="162" t="s">
        <v>149</v>
      </c>
      <c r="J863" s="163">
        <v>45505</v>
      </c>
      <c r="K863" s="163">
        <v>45638</v>
      </c>
      <c r="L863" s="162" t="s">
        <v>5347</v>
      </c>
      <c r="M863" s="163">
        <v>45565</v>
      </c>
      <c r="N863" s="164">
        <v>85</v>
      </c>
      <c r="O863" s="164">
        <v>8</v>
      </c>
      <c r="P863" s="162" t="s">
        <v>16</v>
      </c>
      <c r="Q863" s="165">
        <v>4000</v>
      </c>
      <c r="R863" s="165">
        <v>4000</v>
      </c>
      <c r="S863" s="165">
        <v>4000</v>
      </c>
      <c r="T863" s="165">
        <v>0</v>
      </c>
      <c r="U863" s="166">
        <v>4000</v>
      </c>
      <c r="V863" s="166">
        <v>0</v>
      </c>
      <c r="W863" s="162" t="s">
        <v>19</v>
      </c>
      <c r="X863" s="162" t="s">
        <v>5348</v>
      </c>
      <c r="Y863" s="162" t="s">
        <v>5347</v>
      </c>
      <c r="Z863" s="162" t="s">
        <v>46</v>
      </c>
      <c r="AA863" s="162" t="s">
        <v>748</v>
      </c>
      <c r="AB863" s="162" t="s">
        <v>1470</v>
      </c>
      <c r="AC863" s="162" t="s">
        <v>5347</v>
      </c>
      <c r="AD863" s="164">
        <v>1</v>
      </c>
      <c r="AE863" s="185">
        <v>1</v>
      </c>
      <c r="AG863" t="s">
        <v>814</v>
      </c>
      <c r="AH863" s="47">
        <f t="shared" si="253"/>
        <v>60</v>
      </c>
      <c r="AI863" s="46" t="str">
        <f t="shared" si="254"/>
        <v>-</v>
      </c>
      <c r="AJ863" s="12"/>
      <c r="AK863" s="53" t="str">
        <f t="shared" si="255"/>
        <v>YES</v>
      </c>
      <c r="AL863" s="54">
        <f t="shared" si="256"/>
        <v>4000</v>
      </c>
      <c r="AM863" s="35"/>
      <c r="AN863" s="35" t="str">
        <f t="shared" si="257"/>
        <v/>
      </c>
      <c r="AO863" s="35">
        <f t="shared" si="258"/>
        <v>0</v>
      </c>
      <c r="AP863" s="35" t="str">
        <f t="shared" si="259"/>
        <v>X</v>
      </c>
      <c r="AQ863" s="55">
        <f t="shared" si="269"/>
        <v>1</v>
      </c>
      <c r="AR863" s="25" t="str">
        <f t="shared" si="260"/>
        <v/>
      </c>
      <c r="AS863" s="25" t="str">
        <f t="shared" si="261"/>
        <v/>
      </c>
      <c r="AT863" s="25" t="str">
        <f t="shared" si="262"/>
        <v/>
      </c>
      <c r="AU863" s="25" t="str">
        <f t="shared" si="263"/>
        <v/>
      </c>
      <c r="AV863" s="25">
        <f t="shared" si="264"/>
        <v>6</v>
      </c>
      <c r="AW863" s="65">
        <f t="shared" si="270"/>
        <v>0</v>
      </c>
      <c r="AX863" s="56"/>
      <c r="AY863" s="24">
        <f t="shared" ca="1" si="265"/>
        <v>-570</v>
      </c>
      <c r="AZ863" s="66">
        <f t="shared" ca="1" si="266"/>
        <v>0</v>
      </c>
      <c r="BA863" s="24" t="str">
        <f t="shared" ca="1" si="267"/>
        <v/>
      </c>
      <c r="BB863" s="87" t="str">
        <f t="shared" si="268"/>
        <v/>
      </c>
    </row>
    <row r="864" spans="1:54" ht="15" x14ac:dyDescent="0.2">
      <c r="A864" s="7">
        <v>863</v>
      </c>
      <c r="B864" s="162" t="s">
        <v>1474</v>
      </c>
      <c r="C864" s="162" t="s">
        <v>1475</v>
      </c>
      <c r="D864" s="162" t="s">
        <v>1472</v>
      </c>
      <c r="E864" s="162" t="s">
        <v>17</v>
      </c>
      <c r="F864" s="163">
        <v>45459</v>
      </c>
      <c r="G864" s="162" t="s">
        <v>5347</v>
      </c>
      <c r="H864" s="162" t="s">
        <v>1476</v>
      </c>
      <c r="I864" s="162" t="s">
        <v>15</v>
      </c>
      <c r="J864" s="163">
        <v>45463</v>
      </c>
      <c r="K864" s="163">
        <v>45464</v>
      </c>
      <c r="L864" s="162" t="s">
        <v>5347</v>
      </c>
      <c r="M864" s="163">
        <v>45493</v>
      </c>
      <c r="N864" s="164">
        <v>30</v>
      </c>
      <c r="O864" s="164">
        <v>8</v>
      </c>
      <c r="P864" s="162" t="s">
        <v>16</v>
      </c>
      <c r="Q864" s="165">
        <v>25</v>
      </c>
      <c r="R864" s="165">
        <v>25</v>
      </c>
      <c r="S864" s="165">
        <v>25</v>
      </c>
      <c r="T864" s="165">
        <v>0</v>
      </c>
      <c r="U864" s="166">
        <v>25</v>
      </c>
      <c r="V864" s="166">
        <v>0</v>
      </c>
      <c r="W864" s="162" t="s">
        <v>19</v>
      </c>
      <c r="X864" s="162" t="s">
        <v>5348</v>
      </c>
      <c r="Y864" s="162" t="s">
        <v>5347</v>
      </c>
      <c r="Z864" s="162" t="s">
        <v>1477</v>
      </c>
      <c r="AA864" s="162" t="s">
        <v>148</v>
      </c>
      <c r="AB864" s="162" t="s">
        <v>1474</v>
      </c>
      <c r="AC864" s="162" t="s">
        <v>5347</v>
      </c>
      <c r="AD864" s="164">
        <v>0</v>
      </c>
      <c r="AE864" s="185">
        <v>0</v>
      </c>
      <c r="AG864" t="s">
        <v>1473</v>
      </c>
      <c r="AH864" s="47">
        <f t="shared" si="253"/>
        <v>30</v>
      </c>
      <c r="AI864" s="46" t="str">
        <f t="shared" si="254"/>
        <v>-</v>
      </c>
      <c r="AJ864" s="12"/>
      <c r="AK864" s="53" t="str">
        <f t="shared" si="255"/>
        <v>YES</v>
      </c>
      <c r="AL864" s="54">
        <f t="shared" si="256"/>
        <v>25</v>
      </c>
      <c r="AM864" s="35"/>
      <c r="AN864" s="35" t="str">
        <f t="shared" si="257"/>
        <v/>
      </c>
      <c r="AO864" s="35">
        <f t="shared" si="258"/>
        <v>0</v>
      </c>
      <c r="AP864" s="35" t="str">
        <f t="shared" si="259"/>
        <v>X</v>
      </c>
      <c r="AQ864" s="55">
        <f t="shared" si="269"/>
        <v>1</v>
      </c>
      <c r="AR864" s="25" t="str">
        <f t="shared" si="260"/>
        <v/>
      </c>
      <c r="AS864" s="25" t="str">
        <f t="shared" si="261"/>
        <v/>
      </c>
      <c r="AT864" s="25" t="str">
        <f t="shared" si="262"/>
        <v/>
      </c>
      <c r="AU864" s="25" t="str">
        <f t="shared" si="263"/>
        <v/>
      </c>
      <c r="AV864" s="25">
        <f t="shared" si="264"/>
        <v>6</v>
      </c>
      <c r="AW864" s="65">
        <f t="shared" si="270"/>
        <v>0</v>
      </c>
      <c r="AX864" s="56"/>
      <c r="AY864" s="24">
        <f t="shared" ca="1" si="265"/>
        <v>-642</v>
      </c>
      <c r="AZ864" s="66">
        <f t="shared" ca="1" si="266"/>
        <v>0</v>
      </c>
      <c r="BA864" s="24" t="str">
        <f t="shared" ca="1" si="267"/>
        <v/>
      </c>
      <c r="BB864" s="87" t="str">
        <f t="shared" si="268"/>
        <v/>
      </c>
    </row>
    <row r="865" spans="1:54" ht="15" x14ac:dyDescent="0.2">
      <c r="A865" s="7">
        <v>864</v>
      </c>
      <c r="B865" s="162" t="s">
        <v>346</v>
      </c>
      <c r="C865" s="162" t="s">
        <v>347</v>
      </c>
      <c r="D865" s="162" t="s">
        <v>1472</v>
      </c>
      <c r="E865" s="162" t="s">
        <v>18</v>
      </c>
      <c r="F865" s="163">
        <v>45459</v>
      </c>
      <c r="G865" s="162" t="s">
        <v>5347</v>
      </c>
      <c r="H865" s="162" t="s">
        <v>1478</v>
      </c>
      <c r="I865" s="162" t="s">
        <v>17</v>
      </c>
      <c r="J865" s="163">
        <v>45471</v>
      </c>
      <c r="K865" s="163">
        <v>45471</v>
      </c>
      <c r="L865" s="162" t="s">
        <v>5347</v>
      </c>
      <c r="M865" s="163">
        <v>45490</v>
      </c>
      <c r="N865" s="164">
        <v>30</v>
      </c>
      <c r="O865" s="164">
        <v>8</v>
      </c>
      <c r="P865" s="162" t="s">
        <v>16</v>
      </c>
      <c r="Q865" s="165">
        <v>12</v>
      </c>
      <c r="R865" s="165">
        <v>12</v>
      </c>
      <c r="S865" s="165">
        <v>12</v>
      </c>
      <c r="T865" s="165">
        <v>0</v>
      </c>
      <c r="U865" s="166">
        <v>12</v>
      </c>
      <c r="V865" s="166">
        <v>0</v>
      </c>
      <c r="W865" s="162" t="s">
        <v>19</v>
      </c>
      <c r="X865" s="162" t="s">
        <v>5348</v>
      </c>
      <c r="Y865" s="162" t="s">
        <v>5347</v>
      </c>
      <c r="Z865" s="162" t="s">
        <v>46</v>
      </c>
      <c r="AA865" s="162" t="s">
        <v>689</v>
      </c>
      <c r="AB865" s="162" t="s">
        <v>690</v>
      </c>
      <c r="AC865" s="162" t="s">
        <v>5347</v>
      </c>
      <c r="AD865" s="164">
        <v>0</v>
      </c>
      <c r="AE865" s="185">
        <v>0</v>
      </c>
      <c r="AG865" t="s">
        <v>1473</v>
      </c>
      <c r="AH865" s="47">
        <f t="shared" si="253"/>
        <v>19</v>
      </c>
      <c r="AI865" s="46" t="str">
        <f t="shared" si="254"/>
        <v>-</v>
      </c>
      <c r="AJ865" s="12"/>
      <c r="AK865" s="53" t="str">
        <f t="shared" si="255"/>
        <v>YES</v>
      </c>
      <c r="AL865" s="54">
        <f t="shared" si="256"/>
        <v>12</v>
      </c>
      <c r="AM865" s="35"/>
      <c r="AN865" s="35" t="str">
        <f t="shared" si="257"/>
        <v/>
      </c>
      <c r="AO865" s="35">
        <f t="shared" si="258"/>
        <v>0</v>
      </c>
      <c r="AP865" s="35" t="str">
        <f t="shared" si="259"/>
        <v>X</v>
      </c>
      <c r="AQ865" s="55">
        <f t="shared" si="269"/>
        <v>1</v>
      </c>
      <c r="AR865" s="25" t="str">
        <f t="shared" si="260"/>
        <v/>
      </c>
      <c r="AS865" s="25" t="str">
        <f t="shared" si="261"/>
        <v/>
      </c>
      <c r="AT865" s="25" t="str">
        <f t="shared" si="262"/>
        <v/>
      </c>
      <c r="AU865" s="25" t="str">
        <f t="shared" si="263"/>
        <v/>
      </c>
      <c r="AV865" s="25">
        <f t="shared" si="264"/>
        <v>6</v>
      </c>
      <c r="AW865" s="65">
        <f t="shared" si="270"/>
        <v>0</v>
      </c>
      <c r="AX865" s="56"/>
      <c r="AY865" s="24">
        <f t="shared" ca="1" si="265"/>
        <v>-645</v>
      </c>
      <c r="AZ865" s="66">
        <f t="shared" ca="1" si="266"/>
        <v>0</v>
      </c>
      <c r="BA865" s="24" t="str">
        <f t="shared" ca="1" si="267"/>
        <v/>
      </c>
      <c r="BB865" s="87" t="str">
        <f t="shared" si="268"/>
        <v/>
      </c>
    </row>
    <row r="866" spans="1:54" ht="15" x14ac:dyDescent="0.2">
      <c r="A866" s="7">
        <v>865</v>
      </c>
      <c r="B866" s="162" t="s">
        <v>1479</v>
      </c>
      <c r="C866" s="162" t="s">
        <v>1480</v>
      </c>
      <c r="D866" s="162" t="s">
        <v>1472</v>
      </c>
      <c r="E866" s="162" t="s">
        <v>24</v>
      </c>
      <c r="F866" s="163">
        <v>45459</v>
      </c>
      <c r="G866" s="162" t="s">
        <v>5347</v>
      </c>
      <c r="H866" s="162" t="s">
        <v>1481</v>
      </c>
      <c r="I866" s="162" t="s">
        <v>17</v>
      </c>
      <c r="J866" s="163">
        <v>45482</v>
      </c>
      <c r="K866" s="163">
        <v>45483</v>
      </c>
      <c r="L866" s="162" t="s">
        <v>5347</v>
      </c>
      <c r="M866" s="163">
        <v>45495</v>
      </c>
      <c r="N866" s="164">
        <v>30</v>
      </c>
      <c r="O866" s="164">
        <v>8</v>
      </c>
      <c r="P866" s="162" t="s">
        <v>16</v>
      </c>
      <c r="Q866" s="165">
        <v>2</v>
      </c>
      <c r="R866" s="165">
        <v>2</v>
      </c>
      <c r="S866" s="165">
        <v>2</v>
      </c>
      <c r="T866" s="165">
        <v>0</v>
      </c>
      <c r="U866" s="166">
        <v>2</v>
      </c>
      <c r="V866" s="166">
        <v>0</v>
      </c>
      <c r="W866" s="162" t="s">
        <v>19</v>
      </c>
      <c r="X866" s="162" t="s">
        <v>5348</v>
      </c>
      <c r="Y866" s="162" t="s">
        <v>5347</v>
      </c>
      <c r="Z866" s="162" t="s">
        <v>3993</v>
      </c>
      <c r="AA866" s="162" t="s">
        <v>1482</v>
      </c>
      <c r="AB866" s="162" t="s">
        <v>1483</v>
      </c>
      <c r="AC866" s="162" t="s">
        <v>5347</v>
      </c>
      <c r="AD866" s="164">
        <v>0</v>
      </c>
      <c r="AE866" s="185">
        <v>0</v>
      </c>
      <c r="AG866" t="s">
        <v>1473</v>
      </c>
      <c r="AH866" s="47">
        <f t="shared" si="253"/>
        <v>13</v>
      </c>
      <c r="AI866" s="46" t="str">
        <f t="shared" si="254"/>
        <v>-</v>
      </c>
      <c r="AJ866" s="12"/>
      <c r="AK866" s="53" t="str">
        <f t="shared" si="255"/>
        <v>YES</v>
      </c>
      <c r="AL866" s="54">
        <f t="shared" si="256"/>
        <v>2</v>
      </c>
      <c r="AM866" s="35"/>
      <c r="AN866" s="35" t="str">
        <f t="shared" si="257"/>
        <v/>
      </c>
      <c r="AO866" s="35">
        <f t="shared" si="258"/>
        <v>0</v>
      </c>
      <c r="AP866" s="35" t="str">
        <f t="shared" si="259"/>
        <v>X</v>
      </c>
      <c r="AQ866" s="55">
        <f t="shared" si="269"/>
        <v>1</v>
      </c>
      <c r="AR866" s="25" t="str">
        <f t="shared" si="260"/>
        <v/>
      </c>
      <c r="AS866" s="25" t="str">
        <f t="shared" si="261"/>
        <v/>
      </c>
      <c r="AT866" s="25" t="str">
        <f t="shared" si="262"/>
        <v/>
      </c>
      <c r="AU866" s="25" t="str">
        <f t="shared" si="263"/>
        <v/>
      </c>
      <c r="AV866" s="25">
        <f t="shared" si="264"/>
        <v>6</v>
      </c>
      <c r="AW866" s="65">
        <f t="shared" si="270"/>
        <v>0</v>
      </c>
      <c r="AX866" s="56"/>
      <c r="AY866" s="24">
        <f t="shared" ca="1" si="265"/>
        <v>-640</v>
      </c>
      <c r="AZ866" s="66">
        <f t="shared" ca="1" si="266"/>
        <v>0</v>
      </c>
      <c r="BA866" s="24" t="str">
        <f t="shared" ca="1" si="267"/>
        <v/>
      </c>
      <c r="BB866" s="87" t="str">
        <f t="shared" si="268"/>
        <v/>
      </c>
    </row>
    <row r="867" spans="1:54" ht="15" x14ac:dyDescent="0.2">
      <c r="A867" s="7">
        <v>866</v>
      </c>
      <c r="B867" s="162" t="s">
        <v>1484</v>
      </c>
      <c r="C867" s="162" t="s">
        <v>1485</v>
      </c>
      <c r="D867" s="162" t="s">
        <v>1472</v>
      </c>
      <c r="E867" s="162" t="s">
        <v>27</v>
      </c>
      <c r="F867" s="163">
        <v>45459</v>
      </c>
      <c r="G867" s="162" t="s">
        <v>5347</v>
      </c>
      <c r="H867" s="162" t="s">
        <v>1478</v>
      </c>
      <c r="I867" s="162" t="s">
        <v>18</v>
      </c>
      <c r="J867" s="163">
        <v>45471</v>
      </c>
      <c r="K867" s="163">
        <v>45471</v>
      </c>
      <c r="L867" s="162" t="s">
        <v>5347</v>
      </c>
      <c r="M867" s="163">
        <v>45594</v>
      </c>
      <c r="N867" s="164">
        <v>126</v>
      </c>
      <c r="O867" s="164">
        <v>8</v>
      </c>
      <c r="P867" s="162" t="s">
        <v>16</v>
      </c>
      <c r="Q867" s="165">
        <v>1</v>
      </c>
      <c r="R867" s="165">
        <v>1</v>
      </c>
      <c r="S867" s="165">
        <v>1</v>
      </c>
      <c r="T867" s="165">
        <v>0</v>
      </c>
      <c r="U867" s="166">
        <v>1</v>
      </c>
      <c r="V867" s="166">
        <v>0</v>
      </c>
      <c r="W867" s="162" t="s">
        <v>19</v>
      </c>
      <c r="X867" s="162" t="s">
        <v>5348</v>
      </c>
      <c r="Y867" s="162" t="s">
        <v>5347</v>
      </c>
      <c r="Z867" s="162" t="s">
        <v>46</v>
      </c>
      <c r="AA867" s="162" t="s">
        <v>1486</v>
      </c>
      <c r="AB867" s="162" t="s">
        <v>1487</v>
      </c>
      <c r="AC867" s="162" t="s">
        <v>5347</v>
      </c>
      <c r="AD867" s="164">
        <v>1</v>
      </c>
      <c r="AE867" s="185">
        <v>0</v>
      </c>
      <c r="AG867" t="s">
        <v>1473</v>
      </c>
      <c r="AH867" s="47">
        <f t="shared" si="253"/>
        <v>123</v>
      </c>
      <c r="AI867" s="46" t="str">
        <f t="shared" si="254"/>
        <v>-</v>
      </c>
      <c r="AJ867" s="12"/>
      <c r="AK867" s="53" t="str">
        <f t="shared" si="255"/>
        <v>YES</v>
      </c>
      <c r="AL867" s="54">
        <f t="shared" si="256"/>
        <v>1</v>
      </c>
      <c r="AM867" s="35"/>
      <c r="AN867" s="35" t="str">
        <f t="shared" si="257"/>
        <v/>
      </c>
      <c r="AO867" s="35">
        <f t="shared" si="258"/>
        <v>0</v>
      </c>
      <c r="AP867" s="35" t="str">
        <f t="shared" si="259"/>
        <v>X</v>
      </c>
      <c r="AQ867" s="55">
        <f t="shared" si="269"/>
        <v>1</v>
      </c>
      <c r="AR867" s="25" t="str">
        <f t="shared" si="260"/>
        <v/>
      </c>
      <c r="AS867" s="25" t="str">
        <f t="shared" si="261"/>
        <v/>
      </c>
      <c r="AT867" s="25" t="str">
        <f t="shared" si="262"/>
        <v/>
      </c>
      <c r="AU867" s="25" t="str">
        <f t="shared" si="263"/>
        <v/>
      </c>
      <c r="AV867" s="25">
        <f t="shared" si="264"/>
        <v>6</v>
      </c>
      <c r="AW867" s="65">
        <f t="shared" si="270"/>
        <v>0</v>
      </c>
      <c r="AX867" s="56"/>
      <c r="AY867" s="24">
        <f t="shared" ca="1" si="265"/>
        <v>-541</v>
      </c>
      <c r="AZ867" s="66">
        <f t="shared" ca="1" si="266"/>
        <v>0</v>
      </c>
      <c r="BA867" s="24" t="str">
        <f t="shared" ca="1" si="267"/>
        <v/>
      </c>
      <c r="BB867" s="87" t="str">
        <f t="shared" si="268"/>
        <v/>
      </c>
    </row>
    <row r="868" spans="1:54" ht="15" x14ac:dyDescent="0.2">
      <c r="A868" s="7">
        <v>867</v>
      </c>
      <c r="B868" s="162" t="s">
        <v>1488</v>
      </c>
      <c r="C868" s="162" t="s">
        <v>1489</v>
      </c>
      <c r="D868" s="162" t="s">
        <v>1472</v>
      </c>
      <c r="E868" s="162" t="s">
        <v>28</v>
      </c>
      <c r="F868" s="163">
        <v>45459</v>
      </c>
      <c r="G868" s="162" t="s">
        <v>5347</v>
      </c>
      <c r="H868" s="162" t="s">
        <v>1490</v>
      </c>
      <c r="I868" s="162" t="s">
        <v>15</v>
      </c>
      <c r="J868" s="163">
        <v>45464</v>
      </c>
      <c r="K868" s="163">
        <v>45468</v>
      </c>
      <c r="L868" s="162" t="s">
        <v>5347</v>
      </c>
      <c r="M868" s="163">
        <v>45488</v>
      </c>
      <c r="N868" s="164">
        <v>80</v>
      </c>
      <c r="O868" s="164">
        <v>8</v>
      </c>
      <c r="P868" s="162" t="s">
        <v>16</v>
      </c>
      <c r="Q868" s="165">
        <v>1</v>
      </c>
      <c r="R868" s="165">
        <v>1</v>
      </c>
      <c r="S868" s="165">
        <v>1</v>
      </c>
      <c r="T868" s="165">
        <v>0</v>
      </c>
      <c r="U868" s="166">
        <v>1</v>
      </c>
      <c r="V868" s="166">
        <v>0</v>
      </c>
      <c r="W868" s="162" t="s">
        <v>19</v>
      </c>
      <c r="X868" s="162" t="s">
        <v>5348</v>
      </c>
      <c r="Y868" s="162" t="s">
        <v>5347</v>
      </c>
      <c r="Z868" s="162" t="s">
        <v>5436</v>
      </c>
      <c r="AA868" s="162" t="s">
        <v>1491</v>
      </c>
      <c r="AB868" s="162" t="s">
        <v>1492</v>
      </c>
      <c r="AC868" s="162" t="s">
        <v>5347</v>
      </c>
      <c r="AD868" s="164">
        <v>0</v>
      </c>
      <c r="AE868" s="185">
        <v>0</v>
      </c>
      <c r="AG868" t="s">
        <v>1473</v>
      </c>
      <c r="AH868" s="47">
        <f t="shared" si="253"/>
        <v>24</v>
      </c>
      <c r="AI868" s="46" t="str">
        <f t="shared" si="254"/>
        <v>-</v>
      </c>
      <c r="AJ868" s="12"/>
      <c r="AK868" s="53" t="str">
        <f t="shared" si="255"/>
        <v>YES</v>
      </c>
      <c r="AL868" s="54">
        <f t="shared" si="256"/>
        <v>1</v>
      </c>
      <c r="AM868" s="35"/>
      <c r="AN868" s="35" t="str">
        <f t="shared" si="257"/>
        <v/>
      </c>
      <c r="AO868" s="35">
        <f t="shared" si="258"/>
        <v>0</v>
      </c>
      <c r="AP868" s="35" t="str">
        <f t="shared" si="259"/>
        <v>X</v>
      </c>
      <c r="AQ868" s="55">
        <f t="shared" si="269"/>
        <v>1</v>
      </c>
      <c r="AR868" s="25" t="str">
        <f t="shared" si="260"/>
        <v/>
      </c>
      <c r="AS868" s="25" t="str">
        <f t="shared" si="261"/>
        <v/>
      </c>
      <c r="AT868" s="25" t="str">
        <f t="shared" si="262"/>
        <v/>
      </c>
      <c r="AU868" s="25" t="str">
        <f t="shared" si="263"/>
        <v/>
      </c>
      <c r="AV868" s="25">
        <f t="shared" si="264"/>
        <v>6</v>
      </c>
      <c r="AW868" s="65">
        <f t="shared" si="270"/>
        <v>0</v>
      </c>
      <c r="AX868" s="56"/>
      <c r="AY868" s="24">
        <f t="shared" ca="1" si="265"/>
        <v>-647</v>
      </c>
      <c r="AZ868" s="66">
        <f t="shared" ca="1" si="266"/>
        <v>0</v>
      </c>
      <c r="BA868" s="24" t="str">
        <f t="shared" ca="1" si="267"/>
        <v/>
      </c>
      <c r="BB868" s="87" t="str">
        <f t="shared" si="268"/>
        <v/>
      </c>
    </row>
    <row r="869" spans="1:54" ht="15" x14ac:dyDescent="0.2">
      <c r="A869" s="7">
        <v>868</v>
      </c>
      <c r="B869" s="162" t="s">
        <v>496</v>
      </c>
      <c r="C869" s="162" t="s">
        <v>497</v>
      </c>
      <c r="D869" s="162" t="s">
        <v>1472</v>
      </c>
      <c r="E869" s="162" t="s">
        <v>73</v>
      </c>
      <c r="F869" s="163">
        <v>45459</v>
      </c>
      <c r="G869" s="162" t="s">
        <v>5347</v>
      </c>
      <c r="H869" s="162" t="s">
        <v>779</v>
      </c>
      <c r="I869" s="162" t="s">
        <v>15</v>
      </c>
      <c r="J869" s="163">
        <v>45509</v>
      </c>
      <c r="K869" s="163">
        <v>45558</v>
      </c>
      <c r="L869" s="162" t="s">
        <v>5347</v>
      </c>
      <c r="M869" s="163">
        <v>45558</v>
      </c>
      <c r="N869" s="164">
        <v>30</v>
      </c>
      <c r="O869" s="164">
        <v>8</v>
      </c>
      <c r="P869" s="162" t="s">
        <v>16</v>
      </c>
      <c r="Q869" s="165">
        <v>5</v>
      </c>
      <c r="R869" s="165">
        <v>5</v>
      </c>
      <c r="S869" s="165">
        <v>5</v>
      </c>
      <c r="T869" s="165">
        <v>0</v>
      </c>
      <c r="U869" s="166">
        <v>5</v>
      </c>
      <c r="V869" s="166">
        <v>0</v>
      </c>
      <c r="W869" s="162" t="s">
        <v>19</v>
      </c>
      <c r="X869" s="162" t="s">
        <v>5348</v>
      </c>
      <c r="Y869" s="162" t="s">
        <v>5347</v>
      </c>
      <c r="Z869" s="162" t="s">
        <v>379</v>
      </c>
      <c r="AA869" s="162" t="s">
        <v>379</v>
      </c>
      <c r="AB869" s="162" t="s">
        <v>498</v>
      </c>
      <c r="AC869" s="162" t="s">
        <v>5347</v>
      </c>
      <c r="AD869" s="164">
        <v>0</v>
      </c>
      <c r="AE869" s="185">
        <v>0</v>
      </c>
      <c r="AG869" t="s">
        <v>1473</v>
      </c>
      <c r="AH869" s="47">
        <f t="shared" si="253"/>
        <v>49</v>
      </c>
      <c r="AI869" s="46" t="str">
        <f t="shared" si="254"/>
        <v>-</v>
      </c>
      <c r="AJ869" s="12"/>
      <c r="AK869" s="53" t="str">
        <f t="shared" si="255"/>
        <v>YES</v>
      </c>
      <c r="AL869" s="54">
        <f t="shared" si="256"/>
        <v>5</v>
      </c>
      <c r="AM869" s="35"/>
      <c r="AN869" s="35" t="str">
        <f t="shared" si="257"/>
        <v/>
      </c>
      <c r="AO869" s="35">
        <f t="shared" si="258"/>
        <v>0</v>
      </c>
      <c r="AP869" s="35" t="str">
        <f t="shared" si="259"/>
        <v>X</v>
      </c>
      <c r="AQ869" s="55">
        <f t="shared" si="269"/>
        <v>1</v>
      </c>
      <c r="AR869" s="25" t="str">
        <f t="shared" si="260"/>
        <v/>
      </c>
      <c r="AS869" s="25" t="str">
        <f t="shared" si="261"/>
        <v/>
      </c>
      <c r="AT869" s="25" t="str">
        <f t="shared" si="262"/>
        <v/>
      </c>
      <c r="AU869" s="25" t="str">
        <f t="shared" si="263"/>
        <v/>
      </c>
      <c r="AV869" s="25">
        <f t="shared" si="264"/>
        <v>6</v>
      </c>
      <c r="AW869" s="65">
        <f t="shared" si="270"/>
        <v>0</v>
      </c>
      <c r="AX869" s="56"/>
      <c r="AY869" s="24">
        <f t="shared" ca="1" si="265"/>
        <v>-577</v>
      </c>
      <c r="AZ869" s="66">
        <f t="shared" ca="1" si="266"/>
        <v>0</v>
      </c>
      <c r="BA869" s="24" t="str">
        <f t="shared" ca="1" si="267"/>
        <v/>
      </c>
      <c r="BB869" s="87" t="str">
        <f t="shared" si="268"/>
        <v/>
      </c>
    </row>
    <row r="870" spans="1:54" ht="15" x14ac:dyDescent="0.2">
      <c r="A870" s="7">
        <v>869</v>
      </c>
      <c r="B870" s="162" t="s">
        <v>496</v>
      </c>
      <c r="C870" s="162" t="s">
        <v>497</v>
      </c>
      <c r="D870" s="162" t="s">
        <v>1472</v>
      </c>
      <c r="E870" s="162" t="s">
        <v>73</v>
      </c>
      <c r="F870" s="163">
        <v>45459</v>
      </c>
      <c r="G870" s="162" t="s">
        <v>5347</v>
      </c>
      <c r="H870" s="162" t="s">
        <v>780</v>
      </c>
      <c r="I870" s="162" t="s">
        <v>15</v>
      </c>
      <c r="J870" s="163">
        <v>45502</v>
      </c>
      <c r="K870" s="163">
        <v>45504</v>
      </c>
      <c r="L870" s="162" t="s">
        <v>332</v>
      </c>
      <c r="M870" s="163">
        <v>45558</v>
      </c>
      <c r="N870" s="164">
        <v>30</v>
      </c>
      <c r="O870" s="164">
        <v>8</v>
      </c>
      <c r="P870" s="162" t="s">
        <v>5347</v>
      </c>
      <c r="Q870" s="165">
        <v>5</v>
      </c>
      <c r="R870" s="165">
        <v>5</v>
      </c>
      <c r="S870" s="165">
        <v>0</v>
      </c>
      <c r="T870" s="165">
        <v>5</v>
      </c>
      <c r="U870" s="166">
        <v>0</v>
      </c>
      <c r="V870" s="166">
        <v>0</v>
      </c>
      <c r="W870" s="162" t="s">
        <v>5347</v>
      </c>
      <c r="X870" s="162" t="s">
        <v>5440</v>
      </c>
      <c r="Y870" s="162" t="s">
        <v>5347</v>
      </c>
      <c r="Z870" s="162" t="s">
        <v>379</v>
      </c>
      <c r="AA870" s="162" t="s">
        <v>379</v>
      </c>
      <c r="AB870" s="162" t="s">
        <v>498</v>
      </c>
      <c r="AC870" s="162" t="s">
        <v>5347</v>
      </c>
      <c r="AD870" s="164">
        <v>0</v>
      </c>
      <c r="AE870" s="185">
        <v>0</v>
      </c>
      <c r="AG870" t="s">
        <v>1473</v>
      </c>
      <c r="AH870" s="47">
        <f t="shared" si="253"/>
        <v>56</v>
      </c>
      <c r="AI870" s="46" t="str">
        <f t="shared" si="254"/>
        <v>-</v>
      </c>
      <c r="AJ870" s="12"/>
      <c r="AK870" s="53" t="str">
        <f t="shared" si="255"/>
        <v/>
      </c>
      <c r="AL870" s="54" t="str">
        <f t="shared" si="256"/>
        <v/>
      </c>
      <c r="AM870" s="35"/>
      <c r="AN870" s="35" t="str">
        <f t="shared" si="257"/>
        <v/>
      </c>
      <c r="AO870" s="35">
        <f t="shared" si="258"/>
        <v>0</v>
      </c>
      <c r="AP870" s="35" t="str">
        <f t="shared" si="259"/>
        <v/>
      </c>
      <c r="AQ870" s="55">
        <f t="shared" si="269"/>
        <v>0</v>
      </c>
      <c r="AR870" s="25" t="str">
        <f t="shared" si="260"/>
        <v/>
      </c>
      <c r="AS870" s="25" t="str">
        <f t="shared" si="261"/>
        <v/>
      </c>
      <c r="AT870" s="25" t="str">
        <f t="shared" si="262"/>
        <v/>
      </c>
      <c r="AU870" s="25" t="str">
        <f t="shared" si="263"/>
        <v/>
      </c>
      <c r="AV870" s="25">
        <f t="shared" si="264"/>
        <v>6</v>
      </c>
      <c r="AW870" s="65">
        <f t="shared" si="270"/>
        <v>1</v>
      </c>
      <c r="AX870" s="56"/>
      <c r="AY870" s="24">
        <f t="shared" ca="1" si="265"/>
        <v>-577</v>
      </c>
      <c r="AZ870" s="66">
        <f t="shared" ca="1" si="266"/>
        <v>0</v>
      </c>
      <c r="BA870" s="24" t="str">
        <f t="shared" ca="1" si="267"/>
        <v/>
      </c>
      <c r="BB870" s="87" t="str">
        <f t="shared" si="268"/>
        <v/>
      </c>
    </row>
    <row r="871" spans="1:54" ht="15" x14ac:dyDescent="0.2">
      <c r="A871" s="7">
        <v>870</v>
      </c>
      <c r="B871" s="162" t="s">
        <v>1493</v>
      </c>
      <c r="C871" s="162" t="s">
        <v>1494</v>
      </c>
      <c r="D871" s="162" t="s">
        <v>1472</v>
      </c>
      <c r="E871" s="162" t="s">
        <v>56</v>
      </c>
      <c r="F871" s="163">
        <v>45459</v>
      </c>
      <c r="G871" s="162" t="s">
        <v>5347</v>
      </c>
      <c r="H871" s="162" t="s">
        <v>780</v>
      </c>
      <c r="I871" s="162" t="s">
        <v>17</v>
      </c>
      <c r="J871" s="163">
        <v>45502</v>
      </c>
      <c r="K871" s="163">
        <v>45504</v>
      </c>
      <c r="L871" s="162" t="s">
        <v>332</v>
      </c>
      <c r="M871" s="163">
        <v>45558</v>
      </c>
      <c r="N871" s="164">
        <v>105</v>
      </c>
      <c r="O871" s="164">
        <v>8</v>
      </c>
      <c r="P871" s="162" t="s">
        <v>5347</v>
      </c>
      <c r="Q871" s="165">
        <v>1</v>
      </c>
      <c r="R871" s="165">
        <v>1</v>
      </c>
      <c r="S871" s="165">
        <v>0</v>
      </c>
      <c r="T871" s="165">
        <v>1</v>
      </c>
      <c r="U871" s="166">
        <v>0</v>
      </c>
      <c r="V871" s="166">
        <v>0</v>
      </c>
      <c r="W871" s="162" t="s">
        <v>5347</v>
      </c>
      <c r="X871" s="162" t="s">
        <v>5441</v>
      </c>
      <c r="Y871" s="162" t="s">
        <v>5347</v>
      </c>
      <c r="Z871" s="162" t="s">
        <v>379</v>
      </c>
      <c r="AA871" s="162" t="s">
        <v>379</v>
      </c>
      <c r="AB871" s="162" t="s">
        <v>1495</v>
      </c>
      <c r="AC871" s="162" t="s">
        <v>5347</v>
      </c>
      <c r="AD871" s="164">
        <v>0</v>
      </c>
      <c r="AE871" s="185">
        <v>0</v>
      </c>
      <c r="AG871" t="s">
        <v>1473</v>
      </c>
      <c r="AH871" s="47">
        <f t="shared" si="253"/>
        <v>56</v>
      </c>
      <c r="AI871" s="46" t="str">
        <f t="shared" si="254"/>
        <v>-</v>
      </c>
      <c r="AJ871" s="12"/>
      <c r="AK871" s="53" t="str">
        <f t="shared" si="255"/>
        <v/>
      </c>
      <c r="AL871" s="54" t="str">
        <f t="shared" si="256"/>
        <v/>
      </c>
      <c r="AM871" s="35"/>
      <c r="AN871" s="35" t="str">
        <f t="shared" si="257"/>
        <v/>
      </c>
      <c r="AO871" s="35">
        <f t="shared" si="258"/>
        <v>0</v>
      </c>
      <c r="AP871" s="35" t="str">
        <f t="shared" si="259"/>
        <v/>
      </c>
      <c r="AQ871" s="55">
        <f t="shared" si="269"/>
        <v>0</v>
      </c>
      <c r="AR871" s="25" t="str">
        <f t="shared" si="260"/>
        <v/>
      </c>
      <c r="AS871" s="25" t="str">
        <f t="shared" si="261"/>
        <v/>
      </c>
      <c r="AT871" s="25" t="str">
        <f t="shared" si="262"/>
        <v/>
      </c>
      <c r="AU871" s="25" t="str">
        <f t="shared" si="263"/>
        <v/>
      </c>
      <c r="AV871" s="25">
        <f t="shared" si="264"/>
        <v>6</v>
      </c>
      <c r="AW871" s="65">
        <f t="shared" si="270"/>
        <v>1</v>
      </c>
      <c r="AX871" s="56"/>
      <c r="AY871" s="24">
        <f t="shared" ca="1" si="265"/>
        <v>-577</v>
      </c>
      <c r="AZ871" s="66">
        <f t="shared" ca="1" si="266"/>
        <v>0</v>
      </c>
      <c r="BA871" s="24" t="str">
        <f t="shared" ca="1" si="267"/>
        <v/>
      </c>
      <c r="BB871" s="87" t="str">
        <f t="shared" si="268"/>
        <v/>
      </c>
    </row>
    <row r="872" spans="1:54" ht="15" x14ac:dyDescent="0.2">
      <c r="A872" s="7">
        <v>871</v>
      </c>
      <c r="B872" s="162" t="s">
        <v>1493</v>
      </c>
      <c r="C872" s="162" t="s">
        <v>1494</v>
      </c>
      <c r="D872" s="162" t="s">
        <v>1472</v>
      </c>
      <c r="E872" s="162" t="s">
        <v>56</v>
      </c>
      <c r="F872" s="163">
        <v>45459</v>
      </c>
      <c r="G872" s="162" t="s">
        <v>5347</v>
      </c>
      <c r="H872" s="162" t="s">
        <v>779</v>
      </c>
      <c r="I872" s="162" t="s">
        <v>17</v>
      </c>
      <c r="J872" s="163">
        <v>45509</v>
      </c>
      <c r="K872" s="163">
        <v>45558</v>
      </c>
      <c r="L872" s="162" t="s">
        <v>5347</v>
      </c>
      <c r="M872" s="163">
        <v>45558</v>
      </c>
      <c r="N872" s="164">
        <v>105</v>
      </c>
      <c r="O872" s="164">
        <v>8</v>
      </c>
      <c r="P872" s="162" t="s">
        <v>16</v>
      </c>
      <c r="Q872" s="165">
        <v>1</v>
      </c>
      <c r="R872" s="165">
        <v>1</v>
      </c>
      <c r="S872" s="165">
        <v>1</v>
      </c>
      <c r="T872" s="165">
        <v>0</v>
      </c>
      <c r="U872" s="166">
        <v>1</v>
      </c>
      <c r="V872" s="166">
        <v>0</v>
      </c>
      <c r="W872" s="162" t="s">
        <v>19</v>
      </c>
      <c r="X872" s="162" t="s">
        <v>5348</v>
      </c>
      <c r="Y872" s="162" t="s">
        <v>5347</v>
      </c>
      <c r="Z872" s="162" t="s">
        <v>379</v>
      </c>
      <c r="AA872" s="162" t="s">
        <v>379</v>
      </c>
      <c r="AB872" s="162" t="s">
        <v>1495</v>
      </c>
      <c r="AC872" s="162" t="s">
        <v>5347</v>
      </c>
      <c r="AD872" s="164">
        <v>0</v>
      </c>
      <c r="AE872" s="185">
        <v>0</v>
      </c>
      <c r="AG872" t="s">
        <v>1473</v>
      </c>
      <c r="AH872" s="47">
        <f t="shared" si="253"/>
        <v>49</v>
      </c>
      <c r="AI872" s="46" t="str">
        <f t="shared" si="254"/>
        <v>-</v>
      </c>
      <c r="AJ872" s="12"/>
      <c r="AK872" s="53" t="str">
        <f t="shared" si="255"/>
        <v>YES</v>
      </c>
      <c r="AL872" s="54">
        <f t="shared" si="256"/>
        <v>1</v>
      </c>
      <c r="AM872" s="35"/>
      <c r="AN872" s="35" t="str">
        <f t="shared" si="257"/>
        <v/>
      </c>
      <c r="AO872" s="35">
        <f t="shared" si="258"/>
        <v>0</v>
      </c>
      <c r="AP872" s="35" t="str">
        <f t="shared" si="259"/>
        <v>X</v>
      </c>
      <c r="AQ872" s="55">
        <f t="shared" si="269"/>
        <v>1</v>
      </c>
      <c r="AR872" s="25" t="str">
        <f t="shared" si="260"/>
        <v/>
      </c>
      <c r="AS872" s="25" t="str">
        <f t="shared" si="261"/>
        <v/>
      </c>
      <c r="AT872" s="25" t="str">
        <f t="shared" si="262"/>
        <v/>
      </c>
      <c r="AU872" s="25" t="str">
        <f t="shared" si="263"/>
        <v/>
      </c>
      <c r="AV872" s="25">
        <f t="shared" si="264"/>
        <v>6</v>
      </c>
      <c r="AW872" s="65">
        <f t="shared" si="270"/>
        <v>0</v>
      </c>
      <c r="AX872" s="56"/>
      <c r="AY872" s="24">
        <f t="shared" ca="1" si="265"/>
        <v>-577</v>
      </c>
      <c r="AZ872" s="66">
        <f t="shared" ca="1" si="266"/>
        <v>0</v>
      </c>
      <c r="BA872" s="24" t="str">
        <f t="shared" ca="1" si="267"/>
        <v/>
      </c>
      <c r="BB872" s="87" t="str">
        <f t="shared" si="268"/>
        <v/>
      </c>
    </row>
    <row r="873" spans="1:54" ht="15" x14ac:dyDescent="0.2">
      <c r="A873" s="7">
        <v>872</v>
      </c>
      <c r="B873" s="162" t="s">
        <v>1496</v>
      </c>
      <c r="C873" s="162" t="s">
        <v>1497</v>
      </c>
      <c r="D873" s="162" t="s">
        <v>1472</v>
      </c>
      <c r="E873" s="162" t="s">
        <v>72</v>
      </c>
      <c r="F873" s="163">
        <v>45459</v>
      </c>
      <c r="G873" s="162" t="s">
        <v>5347</v>
      </c>
      <c r="H873" s="162" t="s">
        <v>1498</v>
      </c>
      <c r="I873" s="162" t="s">
        <v>15</v>
      </c>
      <c r="J873" s="163">
        <v>45532</v>
      </c>
      <c r="K873" s="163">
        <v>45544</v>
      </c>
      <c r="L873" s="162" t="s">
        <v>5347</v>
      </c>
      <c r="M873" s="163">
        <v>45602</v>
      </c>
      <c r="N873" s="164">
        <v>30</v>
      </c>
      <c r="O873" s="164">
        <v>8</v>
      </c>
      <c r="P873" s="162" t="s">
        <v>16</v>
      </c>
      <c r="Q873" s="165">
        <v>4</v>
      </c>
      <c r="R873" s="165">
        <v>4</v>
      </c>
      <c r="S873" s="165">
        <v>4</v>
      </c>
      <c r="T873" s="165">
        <v>0</v>
      </c>
      <c r="U873" s="166">
        <v>4</v>
      </c>
      <c r="V873" s="166">
        <v>0</v>
      </c>
      <c r="W873" s="162" t="s">
        <v>19</v>
      </c>
      <c r="X873" s="162" t="s">
        <v>5348</v>
      </c>
      <c r="Y873" s="162" t="s">
        <v>5347</v>
      </c>
      <c r="Z873" s="162" t="s">
        <v>379</v>
      </c>
      <c r="AA873" s="162" t="s">
        <v>379</v>
      </c>
      <c r="AB873" s="162" t="s">
        <v>1499</v>
      </c>
      <c r="AC873" s="162" t="s">
        <v>5347</v>
      </c>
      <c r="AD873" s="164">
        <v>0</v>
      </c>
      <c r="AE873" s="185">
        <v>0</v>
      </c>
      <c r="AG873" t="s">
        <v>1473</v>
      </c>
      <c r="AH873" s="47">
        <f t="shared" si="253"/>
        <v>70</v>
      </c>
      <c r="AI873" s="46" t="str">
        <f t="shared" si="254"/>
        <v>-</v>
      </c>
      <c r="AJ873" s="12"/>
      <c r="AK873" s="53" t="str">
        <f t="shared" si="255"/>
        <v>YES</v>
      </c>
      <c r="AL873" s="54">
        <f t="shared" si="256"/>
        <v>4</v>
      </c>
      <c r="AM873" s="35"/>
      <c r="AN873" s="35" t="str">
        <f t="shared" si="257"/>
        <v/>
      </c>
      <c r="AO873" s="35">
        <f t="shared" si="258"/>
        <v>0</v>
      </c>
      <c r="AP873" s="35" t="str">
        <f t="shared" si="259"/>
        <v>X</v>
      </c>
      <c r="AQ873" s="55">
        <f t="shared" si="269"/>
        <v>1</v>
      </c>
      <c r="AR873" s="25" t="str">
        <f t="shared" si="260"/>
        <v/>
      </c>
      <c r="AS873" s="25" t="str">
        <f t="shared" si="261"/>
        <v/>
      </c>
      <c r="AT873" s="25" t="str">
        <f t="shared" si="262"/>
        <v/>
      </c>
      <c r="AU873" s="25" t="str">
        <f t="shared" si="263"/>
        <v/>
      </c>
      <c r="AV873" s="25">
        <f t="shared" si="264"/>
        <v>6</v>
      </c>
      <c r="AW873" s="65">
        <f t="shared" si="270"/>
        <v>0</v>
      </c>
      <c r="AX873" s="56"/>
      <c r="AY873" s="24">
        <f t="shared" ca="1" si="265"/>
        <v>-533</v>
      </c>
      <c r="AZ873" s="66">
        <f t="shared" ca="1" si="266"/>
        <v>0</v>
      </c>
      <c r="BA873" s="24" t="str">
        <f t="shared" ca="1" si="267"/>
        <v/>
      </c>
      <c r="BB873" s="87" t="str">
        <f t="shared" si="268"/>
        <v/>
      </c>
    </row>
    <row r="874" spans="1:54" ht="15" x14ac:dyDescent="0.2">
      <c r="A874" s="7">
        <v>873</v>
      </c>
      <c r="B874" s="162" t="s">
        <v>1500</v>
      </c>
      <c r="C874" s="162" t="s">
        <v>1501</v>
      </c>
      <c r="D874" s="162" t="s">
        <v>1472</v>
      </c>
      <c r="E874" s="162" t="s">
        <v>69</v>
      </c>
      <c r="F874" s="163">
        <v>45459</v>
      </c>
      <c r="G874" s="162" t="s">
        <v>5347</v>
      </c>
      <c r="H874" s="162" t="s">
        <v>1498</v>
      </c>
      <c r="I874" s="162" t="s">
        <v>17</v>
      </c>
      <c r="J874" s="163">
        <v>45532</v>
      </c>
      <c r="K874" s="163">
        <v>45544</v>
      </c>
      <c r="L874" s="162" t="s">
        <v>5347</v>
      </c>
      <c r="M874" s="163">
        <v>45602</v>
      </c>
      <c r="N874" s="164">
        <v>30</v>
      </c>
      <c r="O874" s="164">
        <v>8</v>
      </c>
      <c r="P874" s="162" t="s">
        <v>16</v>
      </c>
      <c r="Q874" s="165">
        <v>8</v>
      </c>
      <c r="R874" s="165">
        <v>8</v>
      </c>
      <c r="S874" s="165">
        <v>8</v>
      </c>
      <c r="T874" s="165">
        <v>0</v>
      </c>
      <c r="U874" s="166">
        <v>8</v>
      </c>
      <c r="V874" s="166">
        <v>0</v>
      </c>
      <c r="W874" s="162" t="s">
        <v>19</v>
      </c>
      <c r="X874" s="162" t="s">
        <v>5348</v>
      </c>
      <c r="Y874" s="162" t="s">
        <v>5347</v>
      </c>
      <c r="Z874" s="162" t="s">
        <v>379</v>
      </c>
      <c r="AA874" s="162" t="s">
        <v>379</v>
      </c>
      <c r="AB874" s="162" t="s">
        <v>1502</v>
      </c>
      <c r="AC874" s="162" t="s">
        <v>5347</v>
      </c>
      <c r="AD874" s="164">
        <v>0</v>
      </c>
      <c r="AE874" s="185">
        <v>0</v>
      </c>
      <c r="AG874" t="s">
        <v>1473</v>
      </c>
      <c r="AH874" s="47">
        <f t="shared" si="253"/>
        <v>70</v>
      </c>
      <c r="AI874" s="46" t="str">
        <f t="shared" si="254"/>
        <v>-</v>
      </c>
      <c r="AJ874" s="12"/>
      <c r="AK874" s="53" t="str">
        <f t="shared" si="255"/>
        <v>YES</v>
      </c>
      <c r="AL874" s="54">
        <f t="shared" si="256"/>
        <v>8</v>
      </c>
      <c r="AM874" s="35"/>
      <c r="AN874" s="35" t="str">
        <f t="shared" si="257"/>
        <v/>
      </c>
      <c r="AO874" s="35">
        <f t="shared" si="258"/>
        <v>0</v>
      </c>
      <c r="AP874" s="35" t="str">
        <f t="shared" si="259"/>
        <v>X</v>
      </c>
      <c r="AQ874" s="55">
        <f t="shared" si="269"/>
        <v>1</v>
      </c>
      <c r="AR874" s="25" t="str">
        <f t="shared" si="260"/>
        <v/>
      </c>
      <c r="AS874" s="25" t="str">
        <f t="shared" si="261"/>
        <v/>
      </c>
      <c r="AT874" s="25" t="str">
        <f t="shared" si="262"/>
        <v/>
      </c>
      <c r="AU874" s="25" t="str">
        <f t="shared" si="263"/>
        <v/>
      </c>
      <c r="AV874" s="25">
        <f t="shared" si="264"/>
        <v>6</v>
      </c>
      <c r="AW874" s="65">
        <f t="shared" si="270"/>
        <v>0</v>
      </c>
      <c r="AX874" s="56"/>
      <c r="AY874" s="24">
        <f t="shared" ca="1" si="265"/>
        <v>-533</v>
      </c>
      <c r="AZ874" s="66">
        <f t="shared" ca="1" si="266"/>
        <v>0</v>
      </c>
      <c r="BA874" s="24" t="str">
        <f t="shared" ca="1" si="267"/>
        <v/>
      </c>
      <c r="BB874" s="87" t="str">
        <f t="shared" si="268"/>
        <v/>
      </c>
    </row>
    <row r="875" spans="1:54" ht="15" x14ac:dyDescent="0.2">
      <c r="A875" s="7">
        <v>874</v>
      </c>
      <c r="B875" s="162" t="s">
        <v>1503</v>
      </c>
      <c r="C875" s="162" t="s">
        <v>1504</v>
      </c>
      <c r="D875" s="162" t="s">
        <v>1472</v>
      </c>
      <c r="E875" s="162" t="s">
        <v>79</v>
      </c>
      <c r="F875" s="163">
        <v>45459</v>
      </c>
      <c r="G875" s="162" t="s">
        <v>5347</v>
      </c>
      <c r="H875" s="162" t="s">
        <v>1505</v>
      </c>
      <c r="I875" s="162" t="s">
        <v>15</v>
      </c>
      <c r="J875" s="163">
        <v>45481</v>
      </c>
      <c r="K875" s="163">
        <v>45481</v>
      </c>
      <c r="L875" s="162" t="s">
        <v>5347</v>
      </c>
      <c r="M875" s="163">
        <v>45488</v>
      </c>
      <c r="N875" s="164">
        <v>40</v>
      </c>
      <c r="O875" s="164">
        <v>8</v>
      </c>
      <c r="P875" s="162" t="s">
        <v>16</v>
      </c>
      <c r="Q875" s="165">
        <v>1</v>
      </c>
      <c r="R875" s="165">
        <v>1</v>
      </c>
      <c r="S875" s="165">
        <v>1</v>
      </c>
      <c r="T875" s="165">
        <v>0</v>
      </c>
      <c r="U875" s="166">
        <v>1</v>
      </c>
      <c r="V875" s="166">
        <v>0</v>
      </c>
      <c r="W875" s="162" t="s">
        <v>19</v>
      </c>
      <c r="X875" s="162" t="s">
        <v>5348</v>
      </c>
      <c r="Y875" s="162" t="s">
        <v>5347</v>
      </c>
      <c r="Z875" s="162" t="s">
        <v>77</v>
      </c>
      <c r="AA875" s="162" t="s">
        <v>1506</v>
      </c>
      <c r="AB875" s="162" t="s">
        <v>1507</v>
      </c>
      <c r="AC875" s="162" t="s">
        <v>5347</v>
      </c>
      <c r="AD875" s="164">
        <v>0</v>
      </c>
      <c r="AE875" s="185">
        <v>0</v>
      </c>
      <c r="AG875" t="s">
        <v>1473</v>
      </c>
      <c r="AH875" s="47">
        <f t="shared" si="253"/>
        <v>7</v>
      </c>
      <c r="AI875" s="46" t="str">
        <f t="shared" si="254"/>
        <v>-</v>
      </c>
      <c r="AJ875" s="12"/>
      <c r="AK875" s="53" t="str">
        <f t="shared" si="255"/>
        <v>YES</v>
      </c>
      <c r="AL875" s="54">
        <f t="shared" si="256"/>
        <v>1</v>
      </c>
      <c r="AM875" s="35"/>
      <c r="AN875" s="35" t="str">
        <f t="shared" si="257"/>
        <v/>
      </c>
      <c r="AO875" s="35">
        <f t="shared" si="258"/>
        <v>0</v>
      </c>
      <c r="AP875" s="35" t="str">
        <f t="shared" si="259"/>
        <v>X</v>
      </c>
      <c r="AQ875" s="55">
        <f t="shared" si="269"/>
        <v>1</v>
      </c>
      <c r="AR875" s="25" t="str">
        <f t="shared" si="260"/>
        <v/>
      </c>
      <c r="AS875" s="25" t="str">
        <f t="shared" si="261"/>
        <v/>
      </c>
      <c r="AT875" s="25" t="str">
        <f t="shared" si="262"/>
        <v/>
      </c>
      <c r="AU875" s="25" t="str">
        <f t="shared" si="263"/>
        <v/>
      </c>
      <c r="AV875" s="25">
        <f t="shared" si="264"/>
        <v>6</v>
      </c>
      <c r="AW875" s="65">
        <f t="shared" si="270"/>
        <v>0</v>
      </c>
      <c r="AX875" s="56"/>
      <c r="AY875" s="24">
        <f t="shared" ca="1" si="265"/>
        <v>-647</v>
      </c>
      <c r="AZ875" s="66">
        <f t="shared" ca="1" si="266"/>
        <v>0</v>
      </c>
      <c r="BA875" s="24" t="str">
        <f t="shared" ca="1" si="267"/>
        <v/>
      </c>
      <c r="BB875" s="87" t="str">
        <f t="shared" si="268"/>
        <v/>
      </c>
    </row>
    <row r="876" spans="1:54" ht="15" x14ac:dyDescent="0.2">
      <c r="A876" s="7">
        <v>875</v>
      </c>
      <c r="B876" s="162" t="s">
        <v>1508</v>
      </c>
      <c r="C876" s="162" t="s">
        <v>1509</v>
      </c>
      <c r="D876" s="162" t="s">
        <v>1472</v>
      </c>
      <c r="E876" s="162" t="s">
        <v>38</v>
      </c>
      <c r="F876" s="163">
        <v>45459</v>
      </c>
      <c r="G876" s="162" t="s">
        <v>5347</v>
      </c>
      <c r="H876" s="162" t="s">
        <v>1510</v>
      </c>
      <c r="I876" s="162" t="s">
        <v>15</v>
      </c>
      <c r="J876" s="163">
        <v>45481</v>
      </c>
      <c r="K876" s="163">
        <v>45481</v>
      </c>
      <c r="L876" s="162" t="s">
        <v>5347</v>
      </c>
      <c r="M876" s="163">
        <v>45495</v>
      </c>
      <c r="N876" s="164">
        <v>45</v>
      </c>
      <c r="O876" s="164">
        <v>8</v>
      </c>
      <c r="P876" s="162" t="s">
        <v>16</v>
      </c>
      <c r="Q876" s="165">
        <v>6</v>
      </c>
      <c r="R876" s="165">
        <v>6</v>
      </c>
      <c r="S876" s="165">
        <v>6</v>
      </c>
      <c r="T876" s="165">
        <v>0</v>
      </c>
      <c r="U876" s="166">
        <v>6</v>
      </c>
      <c r="V876" s="166">
        <v>0</v>
      </c>
      <c r="W876" s="162" t="s">
        <v>19</v>
      </c>
      <c r="X876" s="162" t="s">
        <v>5348</v>
      </c>
      <c r="Y876" s="162" t="s">
        <v>5347</v>
      </c>
      <c r="Z876" s="162" t="s">
        <v>55</v>
      </c>
      <c r="AA876" s="162" t="s">
        <v>174</v>
      </c>
      <c r="AB876" s="162" t="s">
        <v>1511</v>
      </c>
      <c r="AC876" s="162" t="s">
        <v>5347</v>
      </c>
      <c r="AD876" s="164">
        <v>0</v>
      </c>
      <c r="AE876" s="185">
        <v>0</v>
      </c>
      <c r="AG876" t="s">
        <v>1473</v>
      </c>
      <c r="AH876" s="47">
        <f t="shared" si="253"/>
        <v>14</v>
      </c>
      <c r="AI876" s="46" t="str">
        <f t="shared" si="254"/>
        <v>-</v>
      </c>
      <c r="AJ876" s="12"/>
      <c r="AK876" s="53" t="str">
        <f t="shared" si="255"/>
        <v>YES</v>
      </c>
      <c r="AL876" s="54">
        <f t="shared" si="256"/>
        <v>6</v>
      </c>
      <c r="AM876" s="35"/>
      <c r="AN876" s="35" t="str">
        <f t="shared" si="257"/>
        <v/>
      </c>
      <c r="AO876" s="35">
        <f t="shared" si="258"/>
        <v>0</v>
      </c>
      <c r="AP876" s="35" t="str">
        <f t="shared" si="259"/>
        <v>X</v>
      </c>
      <c r="AQ876" s="55">
        <f t="shared" si="269"/>
        <v>1</v>
      </c>
      <c r="AR876" s="25" t="str">
        <f t="shared" si="260"/>
        <v/>
      </c>
      <c r="AS876" s="25" t="str">
        <f t="shared" si="261"/>
        <v/>
      </c>
      <c r="AT876" s="25" t="str">
        <f t="shared" si="262"/>
        <v/>
      </c>
      <c r="AU876" s="25" t="str">
        <f t="shared" si="263"/>
        <v/>
      </c>
      <c r="AV876" s="25">
        <f t="shared" si="264"/>
        <v>6</v>
      </c>
      <c r="AW876" s="65">
        <f t="shared" si="270"/>
        <v>0</v>
      </c>
      <c r="AX876" s="56"/>
      <c r="AY876" s="24">
        <f t="shared" ca="1" si="265"/>
        <v>-640</v>
      </c>
      <c r="AZ876" s="66">
        <f t="shared" ca="1" si="266"/>
        <v>0</v>
      </c>
      <c r="BA876" s="24" t="str">
        <f t="shared" ca="1" si="267"/>
        <v/>
      </c>
      <c r="BB876" s="87" t="str">
        <f t="shared" si="268"/>
        <v/>
      </c>
    </row>
    <row r="877" spans="1:54" ht="15" x14ac:dyDescent="0.2">
      <c r="A877" s="7">
        <v>876</v>
      </c>
      <c r="B877" s="162" t="s">
        <v>491</v>
      </c>
      <c r="C877" s="162" t="s">
        <v>492</v>
      </c>
      <c r="D877" s="162" t="s">
        <v>1472</v>
      </c>
      <c r="E877" s="162" t="s">
        <v>57</v>
      </c>
      <c r="F877" s="163">
        <v>45459</v>
      </c>
      <c r="G877" s="162" t="s">
        <v>5347</v>
      </c>
      <c r="H877" s="162" t="s">
        <v>1512</v>
      </c>
      <c r="I877" s="162" t="s">
        <v>17</v>
      </c>
      <c r="J877" s="163">
        <v>45527</v>
      </c>
      <c r="K877" s="163">
        <v>45530</v>
      </c>
      <c r="L877" s="162" t="s">
        <v>5347</v>
      </c>
      <c r="M877" s="163">
        <v>45600</v>
      </c>
      <c r="N877" s="164">
        <v>105</v>
      </c>
      <c r="O877" s="164">
        <v>8</v>
      </c>
      <c r="P877" s="162" t="s">
        <v>16</v>
      </c>
      <c r="Q877" s="165">
        <v>1</v>
      </c>
      <c r="R877" s="165">
        <v>1</v>
      </c>
      <c r="S877" s="165">
        <v>1</v>
      </c>
      <c r="T877" s="165">
        <v>0</v>
      </c>
      <c r="U877" s="166">
        <v>1</v>
      </c>
      <c r="V877" s="166">
        <v>0</v>
      </c>
      <c r="W877" s="162" t="s">
        <v>19</v>
      </c>
      <c r="X877" s="162" t="s">
        <v>5348</v>
      </c>
      <c r="Y877" s="162" t="s">
        <v>5347</v>
      </c>
      <c r="Z877" s="162" t="s">
        <v>493</v>
      </c>
      <c r="AA877" s="162" t="s">
        <v>494</v>
      </c>
      <c r="AB877" s="162" t="s">
        <v>495</v>
      </c>
      <c r="AC877" s="162" t="s">
        <v>5347</v>
      </c>
      <c r="AD877" s="164">
        <v>0</v>
      </c>
      <c r="AE877" s="185">
        <v>0</v>
      </c>
      <c r="AG877" t="s">
        <v>1473</v>
      </c>
      <c r="AH877" s="47">
        <f t="shared" si="253"/>
        <v>73</v>
      </c>
      <c r="AI877" s="46" t="str">
        <f t="shared" si="254"/>
        <v>-</v>
      </c>
      <c r="AJ877" s="12"/>
      <c r="AK877" s="53" t="str">
        <f t="shared" si="255"/>
        <v>YES</v>
      </c>
      <c r="AL877" s="54">
        <f t="shared" si="256"/>
        <v>1</v>
      </c>
      <c r="AM877" s="35"/>
      <c r="AN877" s="35" t="str">
        <f t="shared" si="257"/>
        <v/>
      </c>
      <c r="AO877" s="35">
        <f t="shared" si="258"/>
        <v>0</v>
      </c>
      <c r="AP877" s="35" t="str">
        <f t="shared" si="259"/>
        <v>X</v>
      </c>
      <c r="AQ877" s="55">
        <f t="shared" si="269"/>
        <v>1</v>
      </c>
      <c r="AR877" s="25" t="str">
        <f t="shared" si="260"/>
        <v/>
      </c>
      <c r="AS877" s="25" t="str">
        <f t="shared" si="261"/>
        <v/>
      </c>
      <c r="AT877" s="25" t="str">
        <f t="shared" si="262"/>
        <v/>
      </c>
      <c r="AU877" s="25" t="str">
        <f t="shared" si="263"/>
        <v/>
      </c>
      <c r="AV877" s="25">
        <f t="shared" si="264"/>
        <v>6</v>
      </c>
      <c r="AW877" s="65">
        <f t="shared" si="270"/>
        <v>0</v>
      </c>
      <c r="AX877" s="56"/>
      <c r="AY877" s="24">
        <f t="shared" ca="1" si="265"/>
        <v>-535</v>
      </c>
      <c r="AZ877" s="66">
        <f t="shared" ca="1" si="266"/>
        <v>0</v>
      </c>
      <c r="BA877" s="24" t="str">
        <f t="shared" ca="1" si="267"/>
        <v/>
      </c>
      <c r="BB877" s="87" t="str">
        <f t="shared" si="268"/>
        <v/>
      </c>
    </row>
    <row r="878" spans="1:54" ht="15" x14ac:dyDescent="0.2">
      <c r="A878" s="7">
        <v>877</v>
      </c>
      <c r="B878" s="162" t="s">
        <v>1513</v>
      </c>
      <c r="C878" s="162" t="s">
        <v>1514</v>
      </c>
      <c r="D878" s="162" t="s">
        <v>1472</v>
      </c>
      <c r="E878" s="162" t="s">
        <v>54</v>
      </c>
      <c r="F878" s="163">
        <v>45459</v>
      </c>
      <c r="G878" s="162" t="s">
        <v>5347</v>
      </c>
      <c r="H878" s="162" t="s">
        <v>1515</v>
      </c>
      <c r="I878" s="162" t="s">
        <v>15</v>
      </c>
      <c r="J878" s="163">
        <v>45481</v>
      </c>
      <c r="K878" s="163">
        <v>45482</v>
      </c>
      <c r="L878" s="162" t="s">
        <v>5347</v>
      </c>
      <c r="M878" s="163">
        <v>45488</v>
      </c>
      <c r="N878" s="164">
        <v>40</v>
      </c>
      <c r="O878" s="164">
        <v>8</v>
      </c>
      <c r="P878" s="162" t="s">
        <v>16</v>
      </c>
      <c r="Q878" s="165">
        <v>1</v>
      </c>
      <c r="R878" s="165">
        <v>1</v>
      </c>
      <c r="S878" s="165">
        <v>1</v>
      </c>
      <c r="T878" s="165">
        <v>0</v>
      </c>
      <c r="U878" s="166">
        <v>1</v>
      </c>
      <c r="V878" s="166">
        <v>0</v>
      </c>
      <c r="W878" s="162" t="s">
        <v>19</v>
      </c>
      <c r="X878" s="162" t="s">
        <v>5348</v>
      </c>
      <c r="Y878" s="162" t="s">
        <v>5347</v>
      </c>
      <c r="Z878" s="162" t="s">
        <v>44</v>
      </c>
      <c r="AA878" s="162" t="s">
        <v>65</v>
      </c>
      <c r="AB878" s="162" t="s">
        <v>1516</v>
      </c>
      <c r="AC878" s="162" t="s">
        <v>5347</v>
      </c>
      <c r="AD878" s="164">
        <v>0</v>
      </c>
      <c r="AE878" s="185">
        <v>0</v>
      </c>
      <c r="AG878" t="s">
        <v>1473</v>
      </c>
      <c r="AH878" s="47">
        <f t="shared" si="253"/>
        <v>7</v>
      </c>
      <c r="AI878" s="46" t="str">
        <f t="shared" si="254"/>
        <v>-</v>
      </c>
      <c r="AJ878" s="12"/>
      <c r="AK878" s="53" t="str">
        <f t="shared" si="255"/>
        <v>YES</v>
      </c>
      <c r="AL878" s="54">
        <f t="shared" si="256"/>
        <v>1</v>
      </c>
      <c r="AM878" s="35"/>
      <c r="AN878" s="35" t="str">
        <f t="shared" si="257"/>
        <v/>
      </c>
      <c r="AO878" s="35">
        <f t="shared" si="258"/>
        <v>0</v>
      </c>
      <c r="AP878" s="35" t="str">
        <f t="shared" si="259"/>
        <v>X</v>
      </c>
      <c r="AQ878" s="55">
        <f t="shared" si="269"/>
        <v>1</v>
      </c>
      <c r="AR878" s="25" t="str">
        <f t="shared" si="260"/>
        <v/>
      </c>
      <c r="AS878" s="25" t="str">
        <f t="shared" si="261"/>
        <v/>
      </c>
      <c r="AT878" s="25" t="str">
        <f t="shared" si="262"/>
        <v/>
      </c>
      <c r="AU878" s="25" t="str">
        <f t="shared" si="263"/>
        <v/>
      </c>
      <c r="AV878" s="25">
        <f t="shared" si="264"/>
        <v>6</v>
      </c>
      <c r="AW878" s="65">
        <f t="shared" si="270"/>
        <v>0</v>
      </c>
      <c r="AX878" s="56"/>
      <c r="AY878" s="24">
        <f t="shared" ca="1" si="265"/>
        <v>-647</v>
      </c>
      <c r="AZ878" s="66">
        <f t="shared" ca="1" si="266"/>
        <v>0</v>
      </c>
      <c r="BA878" s="24" t="str">
        <f t="shared" ca="1" si="267"/>
        <v/>
      </c>
      <c r="BB878" s="87" t="str">
        <f t="shared" si="268"/>
        <v/>
      </c>
    </row>
    <row r="879" spans="1:54" ht="15" x14ac:dyDescent="0.2">
      <c r="A879" s="7">
        <v>878</v>
      </c>
      <c r="B879" s="162" t="s">
        <v>694</v>
      </c>
      <c r="C879" s="162" t="s">
        <v>695</v>
      </c>
      <c r="D879" s="162" t="s">
        <v>1472</v>
      </c>
      <c r="E879" s="162" t="s">
        <v>41</v>
      </c>
      <c r="F879" s="163">
        <v>45459</v>
      </c>
      <c r="G879" s="162" t="s">
        <v>5347</v>
      </c>
      <c r="H879" s="162" t="s">
        <v>1517</v>
      </c>
      <c r="I879" s="162" t="s">
        <v>15</v>
      </c>
      <c r="J879" s="163">
        <v>45469</v>
      </c>
      <c r="K879" s="163">
        <v>45505</v>
      </c>
      <c r="L879" s="162" t="s">
        <v>5347</v>
      </c>
      <c r="M879" s="163">
        <v>45518</v>
      </c>
      <c r="N879" s="164">
        <v>60</v>
      </c>
      <c r="O879" s="164">
        <v>8</v>
      </c>
      <c r="P879" s="162" t="s">
        <v>16</v>
      </c>
      <c r="Q879" s="165">
        <v>1</v>
      </c>
      <c r="R879" s="165">
        <v>1</v>
      </c>
      <c r="S879" s="165">
        <v>1</v>
      </c>
      <c r="T879" s="165">
        <v>0</v>
      </c>
      <c r="U879" s="166">
        <v>1</v>
      </c>
      <c r="V879" s="166">
        <v>0</v>
      </c>
      <c r="W879" s="162" t="s">
        <v>19</v>
      </c>
      <c r="X879" s="162" t="s">
        <v>5348</v>
      </c>
      <c r="Y879" s="162" t="s">
        <v>5347</v>
      </c>
      <c r="Z879" s="162" t="s">
        <v>697</v>
      </c>
      <c r="AA879" s="162" t="s">
        <v>698</v>
      </c>
      <c r="AB879" s="162" t="s">
        <v>699</v>
      </c>
      <c r="AC879" s="162" t="s">
        <v>5347</v>
      </c>
      <c r="AD879" s="164">
        <v>1</v>
      </c>
      <c r="AE879" s="185">
        <v>1</v>
      </c>
      <c r="AG879" t="s">
        <v>1473</v>
      </c>
      <c r="AH879" s="47">
        <f t="shared" si="253"/>
        <v>49</v>
      </c>
      <c r="AI879" s="46" t="str">
        <f t="shared" si="254"/>
        <v>-</v>
      </c>
      <c r="AJ879" s="12"/>
      <c r="AK879" s="53" t="str">
        <f t="shared" si="255"/>
        <v>YES</v>
      </c>
      <c r="AL879" s="54">
        <f t="shared" si="256"/>
        <v>1</v>
      </c>
      <c r="AM879" s="35"/>
      <c r="AN879" s="35" t="str">
        <f t="shared" si="257"/>
        <v/>
      </c>
      <c r="AO879" s="35">
        <f t="shared" si="258"/>
        <v>0</v>
      </c>
      <c r="AP879" s="35" t="str">
        <f t="shared" si="259"/>
        <v>X</v>
      </c>
      <c r="AQ879" s="55">
        <f t="shared" si="269"/>
        <v>1</v>
      </c>
      <c r="AR879" s="25" t="str">
        <f t="shared" si="260"/>
        <v/>
      </c>
      <c r="AS879" s="25" t="str">
        <f t="shared" si="261"/>
        <v/>
      </c>
      <c r="AT879" s="25" t="str">
        <f t="shared" si="262"/>
        <v/>
      </c>
      <c r="AU879" s="25" t="str">
        <f t="shared" si="263"/>
        <v/>
      </c>
      <c r="AV879" s="25">
        <f t="shared" si="264"/>
        <v>6</v>
      </c>
      <c r="AW879" s="65">
        <f t="shared" si="270"/>
        <v>0</v>
      </c>
      <c r="AX879" s="56"/>
      <c r="AY879" s="24">
        <f t="shared" ca="1" si="265"/>
        <v>-617</v>
      </c>
      <c r="AZ879" s="66">
        <f t="shared" ca="1" si="266"/>
        <v>0</v>
      </c>
      <c r="BA879" s="24" t="str">
        <f t="shared" ca="1" si="267"/>
        <v/>
      </c>
      <c r="BB879" s="87" t="str">
        <f t="shared" si="268"/>
        <v/>
      </c>
    </row>
    <row r="880" spans="1:54" ht="15" x14ac:dyDescent="0.2">
      <c r="A880" s="7">
        <v>879</v>
      </c>
      <c r="B880" s="162" t="s">
        <v>1518</v>
      </c>
      <c r="C880" s="162" t="s">
        <v>1519</v>
      </c>
      <c r="D880" s="162" t="s">
        <v>1472</v>
      </c>
      <c r="E880" s="162" t="s">
        <v>173</v>
      </c>
      <c r="F880" s="163">
        <v>45459</v>
      </c>
      <c r="G880" s="162" t="s">
        <v>5347</v>
      </c>
      <c r="H880" s="162" t="s">
        <v>1510</v>
      </c>
      <c r="I880" s="162" t="s">
        <v>17</v>
      </c>
      <c r="J880" s="163">
        <v>45481</v>
      </c>
      <c r="K880" s="163">
        <v>45481</v>
      </c>
      <c r="L880" s="162" t="s">
        <v>5347</v>
      </c>
      <c r="M880" s="163">
        <v>45495</v>
      </c>
      <c r="N880" s="164">
        <v>30</v>
      </c>
      <c r="O880" s="164">
        <v>8</v>
      </c>
      <c r="P880" s="162" t="s">
        <v>16</v>
      </c>
      <c r="Q880" s="165">
        <v>2</v>
      </c>
      <c r="R880" s="165">
        <v>2</v>
      </c>
      <c r="S880" s="165">
        <v>2</v>
      </c>
      <c r="T880" s="165">
        <v>0</v>
      </c>
      <c r="U880" s="166">
        <v>2</v>
      </c>
      <c r="V880" s="166">
        <v>0</v>
      </c>
      <c r="W880" s="162" t="s">
        <v>19</v>
      </c>
      <c r="X880" s="162" t="s">
        <v>5348</v>
      </c>
      <c r="Y880" s="162" t="s">
        <v>5347</v>
      </c>
      <c r="Z880" s="162" t="s">
        <v>55</v>
      </c>
      <c r="AA880" s="162" t="s">
        <v>174</v>
      </c>
      <c r="AB880" s="162" t="s">
        <v>1520</v>
      </c>
      <c r="AC880" s="162" t="s">
        <v>5347</v>
      </c>
      <c r="AD880" s="164">
        <v>0</v>
      </c>
      <c r="AE880" s="185">
        <v>0</v>
      </c>
      <c r="AG880" t="s">
        <v>1473</v>
      </c>
      <c r="AH880" s="47">
        <f t="shared" si="253"/>
        <v>14</v>
      </c>
      <c r="AI880" s="46" t="str">
        <f t="shared" si="254"/>
        <v>-</v>
      </c>
      <c r="AJ880" s="12"/>
      <c r="AK880" s="53" t="str">
        <f t="shared" si="255"/>
        <v>YES</v>
      </c>
      <c r="AL880" s="54">
        <f t="shared" si="256"/>
        <v>2</v>
      </c>
      <c r="AM880" s="35"/>
      <c r="AN880" s="35" t="str">
        <f t="shared" si="257"/>
        <v/>
      </c>
      <c r="AO880" s="35">
        <f t="shared" si="258"/>
        <v>0</v>
      </c>
      <c r="AP880" s="35" t="str">
        <f t="shared" si="259"/>
        <v>X</v>
      </c>
      <c r="AQ880" s="55">
        <f t="shared" si="269"/>
        <v>1</v>
      </c>
      <c r="AR880" s="25" t="str">
        <f t="shared" si="260"/>
        <v/>
      </c>
      <c r="AS880" s="25" t="str">
        <f t="shared" si="261"/>
        <v/>
      </c>
      <c r="AT880" s="25" t="str">
        <f t="shared" si="262"/>
        <v/>
      </c>
      <c r="AU880" s="25" t="str">
        <f t="shared" si="263"/>
        <v/>
      </c>
      <c r="AV880" s="25">
        <f t="shared" si="264"/>
        <v>6</v>
      </c>
      <c r="AW880" s="65">
        <f t="shared" si="270"/>
        <v>0</v>
      </c>
      <c r="AX880" s="56"/>
      <c r="AY880" s="24">
        <f t="shared" ca="1" si="265"/>
        <v>-640</v>
      </c>
      <c r="AZ880" s="66">
        <f t="shared" ca="1" si="266"/>
        <v>0</v>
      </c>
      <c r="BA880" s="24" t="str">
        <f t="shared" ca="1" si="267"/>
        <v/>
      </c>
      <c r="BB880" s="87" t="str">
        <f t="shared" si="268"/>
        <v/>
      </c>
    </row>
    <row r="881" spans="1:54" ht="15" x14ac:dyDescent="0.2">
      <c r="A881" s="7">
        <v>880</v>
      </c>
      <c r="B881" s="162" t="s">
        <v>1521</v>
      </c>
      <c r="C881" s="162" t="s">
        <v>1522</v>
      </c>
      <c r="D881" s="162" t="s">
        <v>1523</v>
      </c>
      <c r="E881" s="162" t="s">
        <v>15</v>
      </c>
      <c r="F881" s="163">
        <v>45459</v>
      </c>
      <c r="G881" s="162" t="s">
        <v>5347</v>
      </c>
      <c r="H881" s="162" t="s">
        <v>1524</v>
      </c>
      <c r="I881" s="162" t="s">
        <v>17</v>
      </c>
      <c r="J881" s="163">
        <v>45481</v>
      </c>
      <c r="K881" s="163">
        <v>45481</v>
      </c>
      <c r="L881" s="162" t="s">
        <v>5347</v>
      </c>
      <c r="M881" s="163">
        <v>45687</v>
      </c>
      <c r="N881" s="164">
        <v>135</v>
      </c>
      <c r="O881" s="164">
        <v>8</v>
      </c>
      <c r="P881" s="162" t="s">
        <v>16</v>
      </c>
      <c r="Q881" s="165">
        <v>1</v>
      </c>
      <c r="R881" s="165">
        <v>1</v>
      </c>
      <c r="S881" s="165">
        <v>1</v>
      </c>
      <c r="T881" s="165">
        <v>0</v>
      </c>
      <c r="U881" s="166">
        <v>1</v>
      </c>
      <c r="V881" s="166">
        <v>0</v>
      </c>
      <c r="W881" s="162" t="s">
        <v>19</v>
      </c>
      <c r="X881" s="162" t="s">
        <v>5348</v>
      </c>
      <c r="Y881" s="162" t="s">
        <v>5347</v>
      </c>
      <c r="Z881" s="162" t="s">
        <v>1525</v>
      </c>
      <c r="AA881" s="162" t="s">
        <v>1526</v>
      </c>
      <c r="AB881" s="162" t="s">
        <v>1527</v>
      </c>
      <c r="AC881" s="162" t="s">
        <v>5347</v>
      </c>
      <c r="AD881" s="164">
        <v>1</v>
      </c>
      <c r="AE881" s="185">
        <v>1</v>
      </c>
      <c r="AG881" t="s">
        <v>962</v>
      </c>
      <c r="AH881" s="47">
        <f t="shared" si="253"/>
        <v>206</v>
      </c>
      <c r="AI881" s="46" t="str">
        <f t="shared" si="254"/>
        <v>-</v>
      </c>
      <c r="AJ881" s="12"/>
      <c r="AK881" s="53" t="str">
        <f t="shared" si="255"/>
        <v>YES</v>
      </c>
      <c r="AL881" s="54">
        <f t="shared" si="256"/>
        <v>1</v>
      </c>
      <c r="AM881" s="35"/>
      <c r="AN881" s="35" t="str">
        <f t="shared" si="257"/>
        <v/>
      </c>
      <c r="AO881" s="35">
        <f t="shared" si="258"/>
        <v>0</v>
      </c>
      <c r="AP881" s="35" t="str">
        <f t="shared" si="259"/>
        <v>X</v>
      </c>
      <c r="AQ881" s="55">
        <f t="shared" si="269"/>
        <v>1</v>
      </c>
      <c r="AR881" s="25" t="str">
        <f t="shared" si="260"/>
        <v/>
      </c>
      <c r="AS881" s="25" t="str">
        <f t="shared" si="261"/>
        <v/>
      </c>
      <c r="AT881" s="25" t="str">
        <f t="shared" si="262"/>
        <v/>
      </c>
      <c r="AU881" s="25" t="str">
        <f t="shared" si="263"/>
        <v/>
      </c>
      <c r="AV881" s="25">
        <f t="shared" si="264"/>
        <v>6</v>
      </c>
      <c r="AW881" s="65">
        <f t="shared" si="270"/>
        <v>0</v>
      </c>
      <c r="AX881" s="56"/>
      <c r="AY881" s="24">
        <f t="shared" ca="1" si="265"/>
        <v>-448</v>
      </c>
      <c r="AZ881" s="66">
        <f t="shared" ca="1" si="266"/>
        <v>0</v>
      </c>
      <c r="BA881" s="24" t="str">
        <f t="shared" ca="1" si="267"/>
        <v/>
      </c>
      <c r="BB881" s="87" t="str">
        <f t="shared" si="268"/>
        <v/>
      </c>
    </row>
    <row r="882" spans="1:54" ht="15" x14ac:dyDescent="0.2">
      <c r="A882" s="7">
        <v>881</v>
      </c>
      <c r="B882" s="162" t="s">
        <v>1528</v>
      </c>
      <c r="C882" s="162" t="s">
        <v>1529</v>
      </c>
      <c r="D882" s="162" t="s">
        <v>1523</v>
      </c>
      <c r="E882" s="162" t="s">
        <v>17</v>
      </c>
      <c r="F882" s="163">
        <v>45459</v>
      </c>
      <c r="G882" s="162" t="s">
        <v>5347</v>
      </c>
      <c r="H882" s="162" t="s">
        <v>1530</v>
      </c>
      <c r="I882" s="162" t="s">
        <v>15</v>
      </c>
      <c r="J882" s="163">
        <v>45461</v>
      </c>
      <c r="K882" s="163">
        <v>45464</v>
      </c>
      <c r="L882" s="162" t="s">
        <v>5347</v>
      </c>
      <c r="M882" s="163">
        <v>45656</v>
      </c>
      <c r="N882" s="164">
        <v>130</v>
      </c>
      <c r="O882" s="164">
        <v>8</v>
      </c>
      <c r="P882" s="162" t="s">
        <v>16</v>
      </c>
      <c r="Q882" s="165">
        <v>2</v>
      </c>
      <c r="R882" s="165">
        <v>2</v>
      </c>
      <c r="S882" s="165">
        <v>2</v>
      </c>
      <c r="T882" s="165">
        <v>0</v>
      </c>
      <c r="U882" s="166">
        <v>2</v>
      </c>
      <c r="V882" s="166">
        <v>0</v>
      </c>
      <c r="W882" s="162" t="s">
        <v>19</v>
      </c>
      <c r="X882" s="162" t="s">
        <v>5348</v>
      </c>
      <c r="Y882" s="162" t="s">
        <v>5347</v>
      </c>
      <c r="Z882" s="162" t="s">
        <v>153</v>
      </c>
      <c r="AA882" s="162" t="s">
        <v>154</v>
      </c>
      <c r="AB882" s="162" t="s">
        <v>1531</v>
      </c>
      <c r="AC882" s="162" t="s">
        <v>5347</v>
      </c>
      <c r="AD882" s="164">
        <v>2</v>
      </c>
      <c r="AE882" s="185">
        <v>1</v>
      </c>
      <c r="AG882" t="s">
        <v>962</v>
      </c>
      <c r="AH882" s="47">
        <f t="shared" si="253"/>
        <v>195</v>
      </c>
      <c r="AI882" s="46" t="str">
        <f t="shared" si="254"/>
        <v>-</v>
      </c>
      <c r="AJ882" s="12"/>
      <c r="AK882" s="53" t="str">
        <f t="shared" si="255"/>
        <v>YES</v>
      </c>
      <c r="AL882" s="54">
        <f t="shared" si="256"/>
        <v>2</v>
      </c>
      <c r="AM882" s="35"/>
      <c r="AN882" s="35" t="str">
        <f t="shared" si="257"/>
        <v/>
      </c>
      <c r="AO882" s="35">
        <f t="shared" si="258"/>
        <v>0</v>
      </c>
      <c r="AP882" s="35" t="str">
        <f t="shared" si="259"/>
        <v>X</v>
      </c>
      <c r="AQ882" s="55">
        <f t="shared" si="269"/>
        <v>1</v>
      </c>
      <c r="AR882" s="25" t="str">
        <f t="shared" si="260"/>
        <v/>
      </c>
      <c r="AS882" s="25" t="str">
        <f t="shared" si="261"/>
        <v/>
      </c>
      <c r="AT882" s="25" t="str">
        <f t="shared" si="262"/>
        <v/>
      </c>
      <c r="AU882" s="25" t="str">
        <f t="shared" si="263"/>
        <v/>
      </c>
      <c r="AV882" s="25">
        <f t="shared" si="264"/>
        <v>6</v>
      </c>
      <c r="AW882" s="65">
        <f t="shared" si="270"/>
        <v>0</v>
      </c>
      <c r="AX882" s="56"/>
      <c r="AY882" s="24">
        <f t="shared" ca="1" si="265"/>
        <v>-479</v>
      </c>
      <c r="AZ882" s="66">
        <f t="shared" ca="1" si="266"/>
        <v>0</v>
      </c>
      <c r="BA882" s="24" t="str">
        <f t="shared" ca="1" si="267"/>
        <v/>
      </c>
      <c r="BB882" s="87" t="str">
        <f t="shared" si="268"/>
        <v/>
      </c>
    </row>
    <row r="883" spans="1:54" ht="15" x14ac:dyDescent="0.2">
      <c r="A883" s="7">
        <v>882</v>
      </c>
      <c r="B883" s="162" t="s">
        <v>438</v>
      </c>
      <c r="C883" s="162" t="s">
        <v>439</v>
      </c>
      <c r="D883" s="162" t="s">
        <v>1532</v>
      </c>
      <c r="E883" s="162" t="s">
        <v>15</v>
      </c>
      <c r="F883" s="163">
        <v>45459</v>
      </c>
      <c r="G883" s="162" t="s">
        <v>5347</v>
      </c>
      <c r="H883" s="162" t="s">
        <v>1533</v>
      </c>
      <c r="I883" s="162" t="s">
        <v>79</v>
      </c>
      <c r="J883" s="163">
        <v>45463</v>
      </c>
      <c r="K883" s="163">
        <v>45464</v>
      </c>
      <c r="L883" s="162" t="s">
        <v>5347</v>
      </c>
      <c r="M883" s="163">
        <v>45505</v>
      </c>
      <c r="N883" s="164">
        <v>55</v>
      </c>
      <c r="O883" s="164">
        <v>8</v>
      </c>
      <c r="P883" s="162" t="s">
        <v>16</v>
      </c>
      <c r="Q883" s="165">
        <v>290</v>
      </c>
      <c r="R883" s="165">
        <v>290</v>
      </c>
      <c r="S883" s="165">
        <v>290</v>
      </c>
      <c r="T883" s="165">
        <v>0</v>
      </c>
      <c r="U883" s="166">
        <v>290</v>
      </c>
      <c r="V883" s="166">
        <v>0</v>
      </c>
      <c r="W883" s="162" t="s">
        <v>19</v>
      </c>
      <c r="X883" s="162" t="s">
        <v>5348</v>
      </c>
      <c r="Y883" s="162" t="s">
        <v>5347</v>
      </c>
      <c r="Z883" s="162" t="s">
        <v>665</v>
      </c>
      <c r="AA883" s="162" t="s">
        <v>666</v>
      </c>
      <c r="AB883" s="162" t="s">
        <v>667</v>
      </c>
      <c r="AC883" s="162" t="s">
        <v>5347</v>
      </c>
      <c r="AD883" s="164">
        <v>0</v>
      </c>
      <c r="AE883" s="185">
        <v>0</v>
      </c>
      <c r="AG883" t="s">
        <v>962</v>
      </c>
      <c r="AH883" s="47">
        <f t="shared" si="253"/>
        <v>42</v>
      </c>
      <c r="AI883" s="46" t="str">
        <f t="shared" si="254"/>
        <v>-</v>
      </c>
      <c r="AJ883" s="12"/>
      <c r="AK883" s="53" t="str">
        <f t="shared" si="255"/>
        <v>YES</v>
      </c>
      <c r="AL883" s="54">
        <f t="shared" si="256"/>
        <v>290</v>
      </c>
      <c r="AM883" s="35"/>
      <c r="AN883" s="35" t="str">
        <f t="shared" si="257"/>
        <v/>
      </c>
      <c r="AO883" s="35">
        <f t="shared" si="258"/>
        <v>0</v>
      </c>
      <c r="AP883" s="35" t="str">
        <f t="shared" si="259"/>
        <v>X</v>
      </c>
      <c r="AQ883" s="55">
        <f t="shared" si="269"/>
        <v>1</v>
      </c>
      <c r="AR883" s="25" t="str">
        <f t="shared" si="260"/>
        <v/>
      </c>
      <c r="AS883" s="25" t="str">
        <f t="shared" si="261"/>
        <v/>
      </c>
      <c r="AT883" s="25" t="str">
        <f t="shared" si="262"/>
        <v/>
      </c>
      <c r="AU883" s="25" t="str">
        <f t="shared" si="263"/>
        <v/>
      </c>
      <c r="AV883" s="25">
        <f t="shared" si="264"/>
        <v>6</v>
      </c>
      <c r="AW883" s="65">
        <f t="shared" si="270"/>
        <v>0</v>
      </c>
      <c r="AX883" s="56"/>
      <c r="AY883" s="24">
        <f t="shared" ca="1" si="265"/>
        <v>-630</v>
      </c>
      <c r="AZ883" s="66">
        <f t="shared" ca="1" si="266"/>
        <v>0</v>
      </c>
      <c r="BA883" s="24" t="str">
        <f t="shared" ca="1" si="267"/>
        <v/>
      </c>
      <c r="BB883" s="87" t="str">
        <f t="shared" si="268"/>
        <v/>
      </c>
    </row>
    <row r="884" spans="1:54" ht="15" x14ac:dyDescent="0.2">
      <c r="A884" s="7">
        <v>883</v>
      </c>
      <c r="B884" s="162" t="s">
        <v>1534</v>
      </c>
      <c r="C884" s="162" t="s">
        <v>1535</v>
      </c>
      <c r="D884" s="162" t="s">
        <v>1532</v>
      </c>
      <c r="E884" s="162" t="s">
        <v>17</v>
      </c>
      <c r="F884" s="163">
        <v>45459</v>
      </c>
      <c r="G884" s="162" t="s">
        <v>5347</v>
      </c>
      <c r="H884" s="162" t="s">
        <v>1397</v>
      </c>
      <c r="I884" s="162" t="s">
        <v>15</v>
      </c>
      <c r="J884" s="163">
        <v>45467</v>
      </c>
      <c r="K884" s="163">
        <v>45468</v>
      </c>
      <c r="L884" s="162" t="s">
        <v>5347</v>
      </c>
      <c r="M884" s="163">
        <v>45509</v>
      </c>
      <c r="N884" s="164">
        <v>39</v>
      </c>
      <c r="O884" s="164">
        <v>8</v>
      </c>
      <c r="P884" s="162" t="s">
        <v>16</v>
      </c>
      <c r="Q884" s="165">
        <v>24</v>
      </c>
      <c r="R884" s="165">
        <v>24</v>
      </c>
      <c r="S884" s="165">
        <v>24</v>
      </c>
      <c r="T884" s="165">
        <v>0</v>
      </c>
      <c r="U884" s="166">
        <v>24</v>
      </c>
      <c r="V884" s="166">
        <v>0</v>
      </c>
      <c r="W884" s="162" t="s">
        <v>19</v>
      </c>
      <c r="X884" s="162" t="s">
        <v>5348</v>
      </c>
      <c r="Y884" s="162" t="s">
        <v>5347</v>
      </c>
      <c r="Z884" s="162" t="s">
        <v>665</v>
      </c>
      <c r="AA884" s="162" t="s">
        <v>666</v>
      </c>
      <c r="AB884" s="162" t="s">
        <v>1536</v>
      </c>
      <c r="AC884" s="162" t="s">
        <v>5347</v>
      </c>
      <c r="AD884" s="164">
        <v>0</v>
      </c>
      <c r="AE884" s="185">
        <v>0</v>
      </c>
      <c r="AG884" t="s">
        <v>962</v>
      </c>
      <c r="AH884" s="47">
        <f t="shared" si="253"/>
        <v>42</v>
      </c>
      <c r="AI884" s="46" t="str">
        <f t="shared" si="254"/>
        <v>-</v>
      </c>
      <c r="AJ884" s="12"/>
      <c r="AK884" s="53" t="str">
        <f t="shared" si="255"/>
        <v>YES</v>
      </c>
      <c r="AL884" s="54">
        <f t="shared" si="256"/>
        <v>24</v>
      </c>
      <c r="AM884" s="35"/>
      <c r="AN884" s="35" t="str">
        <f t="shared" si="257"/>
        <v/>
      </c>
      <c r="AO884" s="35">
        <f t="shared" si="258"/>
        <v>0</v>
      </c>
      <c r="AP884" s="35" t="str">
        <f t="shared" si="259"/>
        <v>X</v>
      </c>
      <c r="AQ884" s="55">
        <f t="shared" si="269"/>
        <v>1</v>
      </c>
      <c r="AR884" s="25" t="str">
        <f t="shared" si="260"/>
        <v/>
      </c>
      <c r="AS884" s="25" t="str">
        <f t="shared" si="261"/>
        <v/>
      </c>
      <c r="AT884" s="25" t="str">
        <f t="shared" si="262"/>
        <v/>
      </c>
      <c r="AU884" s="25" t="str">
        <f t="shared" si="263"/>
        <v/>
      </c>
      <c r="AV884" s="25">
        <f t="shared" si="264"/>
        <v>6</v>
      </c>
      <c r="AW884" s="65">
        <f t="shared" si="270"/>
        <v>0</v>
      </c>
      <c r="AX884" s="56"/>
      <c r="AY884" s="24">
        <f t="shared" ca="1" si="265"/>
        <v>-626</v>
      </c>
      <c r="AZ884" s="66">
        <f t="shared" ca="1" si="266"/>
        <v>0</v>
      </c>
      <c r="BA884" s="24" t="str">
        <f t="shared" ca="1" si="267"/>
        <v/>
      </c>
      <c r="BB884" s="87" t="str">
        <f t="shared" si="268"/>
        <v/>
      </c>
    </row>
    <row r="885" spans="1:54" ht="15" x14ac:dyDescent="0.2">
      <c r="A885" s="7">
        <v>884</v>
      </c>
      <c r="B885" s="162" t="s">
        <v>1537</v>
      </c>
      <c r="C885" s="162" t="s">
        <v>1538</v>
      </c>
      <c r="D885" s="162" t="s">
        <v>1532</v>
      </c>
      <c r="E885" s="162" t="s">
        <v>18</v>
      </c>
      <c r="F885" s="163">
        <v>45459</v>
      </c>
      <c r="G885" s="162" t="s">
        <v>5347</v>
      </c>
      <c r="H885" s="162" t="s">
        <v>1397</v>
      </c>
      <c r="I885" s="162" t="s">
        <v>17</v>
      </c>
      <c r="J885" s="163">
        <v>45467</v>
      </c>
      <c r="K885" s="163">
        <v>45468</v>
      </c>
      <c r="L885" s="162" t="s">
        <v>5347</v>
      </c>
      <c r="M885" s="163">
        <v>45509</v>
      </c>
      <c r="N885" s="164">
        <v>39</v>
      </c>
      <c r="O885" s="164">
        <v>8</v>
      </c>
      <c r="P885" s="162" t="s">
        <v>16</v>
      </c>
      <c r="Q885" s="165">
        <v>5</v>
      </c>
      <c r="R885" s="165">
        <v>10</v>
      </c>
      <c r="S885" s="165">
        <v>10</v>
      </c>
      <c r="T885" s="165">
        <v>0</v>
      </c>
      <c r="U885" s="166">
        <v>10</v>
      </c>
      <c r="V885" s="166">
        <v>0</v>
      </c>
      <c r="W885" s="162" t="s">
        <v>19</v>
      </c>
      <c r="X885" s="162" t="s">
        <v>5348</v>
      </c>
      <c r="Y885" s="162" t="s">
        <v>5347</v>
      </c>
      <c r="Z885" s="162" t="s">
        <v>665</v>
      </c>
      <c r="AA885" s="162" t="s">
        <v>666</v>
      </c>
      <c r="AB885" s="162" t="s">
        <v>1539</v>
      </c>
      <c r="AC885" s="162" t="s">
        <v>5347</v>
      </c>
      <c r="AD885" s="164">
        <v>0</v>
      </c>
      <c r="AE885" s="185">
        <v>0</v>
      </c>
      <c r="AG885" t="s">
        <v>962</v>
      </c>
      <c r="AH885" s="47">
        <f t="shared" si="253"/>
        <v>42</v>
      </c>
      <c r="AI885" s="46" t="str">
        <f t="shared" si="254"/>
        <v>-</v>
      </c>
      <c r="AJ885" s="12"/>
      <c r="AK885" s="53" t="str">
        <f t="shared" si="255"/>
        <v>YES</v>
      </c>
      <c r="AL885" s="54">
        <f t="shared" si="256"/>
        <v>10</v>
      </c>
      <c r="AM885" s="35"/>
      <c r="AN885" s="35" t="str">
        <f t="shared" si="257"/>
        <v/>
      </c>
      <c r="AO885" s="35">
        <f t="shared" si="258"/>
        <v>0</v>
      </c>
      <c r="AP885" s="35" t="str">
        <f t="shared" si="259"/>
        <v>X</v>
      </c>
      <c r="AQ885" s="55">
        <f t="shared" si="269"/>
        <v>1</v>
      </c>
      <c r="AR885" s="25" t="str">
        <f t="shared" si="260"/>
        <v/>
      </c>
      <c r="AS885" s="25" t="str">
        <f t="shared" si="261"/>
        <v/>
      </c>
      <c r="AT885" s="25" t="str">
        <f t="shared" si="262"/>
        <v/>
      </c>
      <c r="AU885" s="25" t="str">
        <f t="shared" si="263"/>
        <v/>
      </c>
      <c r="AV885" s="25">
        <f t="shared" si="264"/>
        <v>6</v>
      </c>
      <c r="AW885" s="65">
        <f t="shared" si="270"/>
        <v>0</v>
      </c>
      <c r="AX885" s="56"/>
      <c r="AY885" s="24">
        <f t="shared" ca="1" si="265"/>
        <v>-626</v>
      </c>
      <c r="AZ885" s="66">
        <f t="shared" ca="1" si="266"/>
        <v>0</v>
      </c>
      <c r="BA885" s="24" t="str">
        <f t="shared" ca="1" si="267"/>
        <v/>
      </c>
      <c r="BB885" s="87" t="str">
        <f t="shared" si="268"/>
        <v/>
      </c>
    </row>
    <row r="886" spans="1:54" ht="15" x14ac:dyDescent="0.2">
      <c r="A886" s="7">
        <v>885</v>
      </c>
      <c r="B886" s="162" t="s">
        <v>1540</v>
      </c>
      <c r="C886" s="162" t="s">
        <v>1541</v>
      </c>
      <c r="D886" s="162" t="s">
        <v>1532</v>
      </c>
      <c r="E886" s="162" t="s">
        <v>24</v>
      </c>
      <c r="F886" s="163">
        <v>45459</v>
      </c>
      <c r="G886" s="162" t="s">
        <v>5347</v>
      </c>
      <c r="H886" s="162" t="s">
        <v>1397</v>
      </c>
      <c r="I886" s="162" t="s">
        <v>18</v>
      </c>
      <c r="J886" s="163">
        <v>45467</v>
      </c>
      <c r="K886" s="163">
        <v>45468</v>
      </c>
      <c r="L886" s="162" t="s">
        <v>5347</v>
      </c>
      <c r="M886" s="163">
        <v>45509</v>
      </c>
      <c r="N886" s="164">
        <v>39</v>
      </c>
      <c r="O886" s="164">
        <v>8</v>
      </c>
      <c r="P886" s="162" t="s">
        <v>16</v>
      </c>
      <c r="Q886" s="165">
        <v>27</v>
      </c>
      <c r="R886" s="165">
        <v>27</v>
      </c>
      <c r="S886" s="165">
        <v>27</v>
      </c>
      <c r="T886" s="165">
        <v>0</v>
      </c>
      <c r="U886" s="166">
        <v>27</v>
      </c>
      <c r="V886" s="166">
        <v>0</v>
      </c>
      <c r="W886" s="162" t="s">
        <v>19</v>
      </c>
      <c r="X886" s="162" t="s">
        <v>5348</v>
      </c>
      <c r="Y886" s="162" t="s">
        <v>5347</v>
      </c>
      <c r="Z886" s="162" t="s">
        <v>665</v>
      </c>
      <c r="AA886" s="162" t="s">
        <v>666</v>
      </c>
      <c r="AB886" s="162" t="s">
        <v>1542</v>
      </c>
      <c r="AC886" s="162" t="s">
        <v>5347</v>
      </c>
      <c r="AD886" s="164">
        <v>0</v>
      </c>
      <c r="AE886" s="185">
        <v>0</v>
      </c>
      <c r="AG886" t="s">
        <v>962</v>
      </c>
      <c r="AH886" s="47">
        <f t="shared" si="253"/>
        <v>42</v>
      </c>
      <c r="AI886" s="46" t="str">
        <f t="shared" si="254"/>
        <v>-</v>
      </c>
      <c r="AJ886" s="12"/>
      <c r="AK886" s="53" t="str">
        <f t="shared" si="255"/>
        <v>YES</v>
      </c>
      <c r="AL886" s="54">
        <f t="shared" si="256"/>
        <v>27</v>
      </c>
      <c r="AM886" s="35"/>
      <c r="AN886" s="35" t="str">
        <f t="shared" si="257"/>
        <v/>
      </c>
      <c r="AO886" s="35">
        <f t="shared" si="258"/>
        <v>0</v>
      </c>
      <c r="AP886" s="35" t="str">
        <f t="shared" si="259"/>
        <v>X</v>
      </c>
      <c r="AQ886" s="55">
        <f t="shared" si="269"/>
        <v>1</v>
      </c>
      <c r="AR886" s="25" t="str">
        <f t="shared" si="260"/>
        <v/>
      </c>
      <c r="AS886" s="25" t="str">
        <f t="shared" si="261"/>
        <v/>
      </c>
      <c r="AT886" s="25" t="str">
        <f t="shared" si="262"/>
        <v/>
      </c>
      <c r="AU886" s="25" t="str">
        <f t="shared" si="263"/>
        <v/>
      </c>
      <c r="AV886" s="25">
        <f t="shared" si="264"/>
        <v>6</v>
      </c>
      <c r="AW886" s="65">
        <f t="shared" si="270"/>
        <v>0</v>
      </c>
      <c r="AX886" s="56"/>
      <c r="AY886" s="24">
        <f t="shared" ca="1" si="265"/>
        <v>-626</v>
      </c>
      <c r="AZ886" s="66">
        <f t="shared" ca="1" si="266"/>
        <v>0</v>
      </c>
      <c r="BA886" s="24" t="str">
        <f t="shared" ca="1" si="267"/>
        <v/>
      </c>
      <c r="BB886" s="87" t="str">
        <f t="shared" si="268"/>
        <v/>
      </c>
    </row>
    <row r="887" spans="1:54" ht="15" x14ac:dyDescent="0.2">
      <c r="A887" s="7">
        <v>886</v>
      </c>
      <c r="B887" s="162" t="s">
        <v>1543</v>
      </c>
      <c r="C887" s="162" t="s">
        <v>1544</v>
      </c>
      <c r="D887" s="162" t="s">
        <v>1532</v>
      </c>
      <c r="E887" s="162" t="s">
        <v>27</v>
      </c>
      <c r="F887" s="163">
        <v>45459</v>
      </c>
      <c r="G887" s="162" t="s">
        <v>5347</v>
      </c>
      <c r="H887" s="162" t="s">
        <v>1397</v>
      </c>
      <c r="I887" s="162" t="s">
        <v>24</v>
      </c>
      <c r="J887" s="163">
        <v>45467</v>
      </c>
      <c r="K887" s="163">
        <v>45468</v>
      </c>
      <c r="L887" s="162" t="s">
        <v>5347</v>
      </c>
      <c r="M887" s="163">
        <v>45509</v>
      </c>
      <c r="N887" s="164">
        <v>45</v>
      </c>
      <c r="O887" s="164">
        <v>8</v>
      </c>
      <c r="P887" s="162" t="s">
        <v>16</v>
      </c>
      <c r="Q887" s="165">
        <v>5</v>
      </c>
      <c r="R887" s="165">
        <v>10</v>
      </c>
      <c r="S887" s="165">
        <v>10</v>
      </c>
      <c r="T887" s="165">
        <v>0</v>
      </c>
      <c r="U887" s="166">
        <v>10</v>
      </c>
      <c r="V887" s="166">
        <v>0</v>
      </c>
      <c r="W887" s="162" t="s">
        <v>19</v>
      </c>
      <c r="X887" s="162" t="s">
        <v>5348</v>
      </c>
      <c r="Y887" s="162" t="s">
        <v>5347</v>
      </c>
      <c r="Z887" s="162" t="s">
        <v>665</v>
      </c>
      <c r="AA887" s="162" t="s">
        <v>666</v>
      </c>
      <c r="AB887" s="162" t="s">
        <v>1545</v>
      </c>
      <c r="AC887" s="162" t="s">
        <v>5347</v>
      </c>
      <c r="AD887" s="164">
        <v>0</v>
      </c>
      <c r="AE887" s="185">
        <v>0</v>
      </c>
      <c r="AG887" t="s">
        <v>962</v>
      </c>
      <c r="AH887" s="47">
        <f t="shared" si="253"/>
        <v>42</v>
      </c>
      <c r="AI887" s="46" t="str">
        <f t="shared" si="254"/>
        <v>-</v>
      </c>
      <c r="AJ887" s="12"/>
      <c r="AK887" s="53" t="str">
        <f t="shared" si="255"/>
        <v>YES</v>
      </c>
      <c r="AL887" s="54">
        <f t="shared" si="256"/>
        <v>10</v>
      </c>
      <c r="AM887" s="35"/>
      <c r="AN887" s="35" t="str">
        <f t="shared" si="257"/>
        <v/>
      </c>
      <c r="AO887" s="35">
        <f t="shared" si="258"/>
        <v>0</v>
      </c>
      <c r="AP887" s="35" t="str">
        <f t="shared" si="259"/>
        <v>X</v>
      </c>
      <c r="AQ887" s="55">
        <f t="shared" si="269"/>
        <v>1</v>
      </c>
      <c r="AR887" s="25" t="str">
        <f t="shared" si="260"/>
        <v/>
      </c>
      <c r="AS887" s="25" t="str">
        <f t="shared" si="261"/>
        <v/>
      </c>
      <c r="AT887" s="25" t="str">
        <f t="shared" si="262"/>
        <v/>
      </c>
      <c r="AU887" s="25" t="str">
        <f t="shared" si="263"/>
        <v/>
      </c>
      <c r="AV887" s="25">
        <f t="shared" si="264"/>
        <v>6</v>
      </c>
      <c r="AW887" s="65">
        <f t="shared" si="270"/>
        <v>0</v>
      </c>
      <c r="AX887" s="56"/>
      <c r="AY887" s="24">
        <f t="shared" ca="1" si="265"/>
        <v>-626</v>
      </c>
      <c r="AZ887" s="66">
        <f t="shared" ca="1" si="266"/>
        <v>0</v>
      </c>
      <c r="BA887" s="24" t="str">
        <f t="shared" ca="1" si="267"/>
        <v/>
      </c>
      <c r="BB887" s="87" t="str">
        <f t="shared" si="268"/>
        <v/>
      </c>
    </row>
    <row r="888" spans="1:54" ht="15" x14ac:dyDescent="0.2">
      <c r="A888" s="7">
        <v>887</v>
      </c>
      <c r="B888" s="162" t="s">
        <v>1546</v>
      </c>
      <c r="C888" s="162" t="s">
        <v>1547</v>
      </c>
      <c r="D888" s="162" t="s">
        <v>1532</v>
      </c>
      <c r="E888" s="162" t="s">
        <v>28</v>
      </c>
      <c r="F888" s="163">
        <v>45459</v>
      </c>
      <c r="G888" s="162" t="s">
        <v>5347</v>
      </c>
      <c r="H888" s="162" t="s">
        <v>1397</v>
      </c>
      <c r="I888" s="162" t="s">
        <v>27</v>
      </c>
      <c r="J888" s="163">
        <v>45467</v>
      </c>
      <c r="K888" s="163">
        <v>45468</v>
      </c>
      <c r="L888" s="162" t="s">
        <v>5347</v>
      </c>
      <c r="M888" s="163">
        <v>45509</v>
      </c>
      <c r="N888" s="164">
        <v>39</v>
      </c>
      <c r="O888" s="164">
        <v>8</v>
      </c>
      <c r="P888" s="162" t="s">
        <v>16</v>
      </c>
      <c r="Q888" s="165">
        <v>6</v>
      </c>
      <c r="R888" s="165">
        <v>10</v>
      </c>
      <c r="S888" s="165">
        <v>10</v>
      </c>
      <c r="T888" s="165">
        <v>0</v>
      </c>
      <c r="U888" s="166">
        <v>10</v>
      </c>
      <c r="V888" s="166">
        <v>0</v>
      </c>
      <c r="W888" s="162" t="s">
        <v>19</v>
      </c>
      <c r="X888" s="162" t="s">
        <v>5348</v>
      </c>
      <c r="Y888" s="162" t="s">
        <v>5347</v>
      </c>
      <c r="Z888" s="162" t="s">
        <v>665</v>
      </c>
      <c r="AA888" s="162" t="s">
        <v>666</v>
      </c>
      <c r="AB888" s="162" t="s">
        <v>1548</v>
      </c>
      <c r="AC888" s="162" t="s">
        <v>5347</v>
      </c>
      <c r="AD888" s="164">
        <v>0</v>
      </c>
      <c r="AE888" s="185">
        <v>0</v>
      </c>
      <c r="AG888" t="s">
        <v>962</v>
      </c>
      <c r="AH888" s="47">
        <f t="shared" si="253"/>
        <v>42</v>
      </c>
      <c r="AI888" s="46" t="str">
        <f t="shared" si="254"/>
        <v>-</v>
      </c>
      <c r="AJ888" s="12"/>
      <c r="AK888" s="53" t="str">
        <f t="shared" si="255"/>
        <v>YES</v>
      </c>
      <c r="AL888" s="54">
        <f t="shared" si="256"/>
        <v>10</v>
      </c>
      <c r="AM888" s="35"/>
      <c r="AN888" s="35" t="str">
        <f t="shared" si="257"/>
        <v/>
      </c>
      <c r="AO888" s="35">
        <f t="shared" si="258"/>
        <v>0</v>
      </c>
      <c r="AP888" s="35" t="str">
        <f t="shared" si="259"/>
        <v>X</v>
      </c>
      <c r="AQ888" s="55">
        <f t="shared" si="269"/>
        <v>1</v>
      </c>
      <c r="AR888" s="25" t="str">
        <f t="shared" si="260"/>
        <v/>
      </c>
      <c r="AS888" s="25" t="str">
        <f t="shared" si="261"/>
        <v/>
      </c>
      <c r="AT888" s="25" t="str">
        <f t="shared" si="262"/>
        <v/>
      </c>
      <c r="AU888" s="25" t="str">
        <f t="shared" si="263"/>
        <v/>
      </c>
      <c r="AV888" s="25">
        <f t="shared" si="264"/>
        <v>6</v>
      </c>
      <c r="AW888" s="65">
        <f t="shared" si="270"/>
        <v>0</v>
      </c>
      <c r="AX888" s="56"/>
      <c r="AY888" s="24">
        <f t="shared" ca="1" si="265"/>
        <v>-626</v>
      </c>
      <c r="AZ888" s="66">
        <f t="shared" ca="1" si="266"/>
        <v>0</v>
      </c>
      <c r="BA888" s="24" t="str">
        <f t="shared" ca="1" si="267"/>
        <v/>
      </c>
      <c r="BB888" s="87" t="str">
        <f t="shared" si="268"/>
        <v/>
      </c>
    </row>
    <row r="889" spans="1:54" ht="15" x14ac:dyDescent="0.2">
      <c r="A889" s="7">
        <v>888</v>
      </c>
      <c r="B889" s="162" t="s">
        <v>1549</v>
      </c>
      <c r="C889" s="162" t="s">
        <v>1550</v>
      </c>
      <c r="D889" s="162" t="s">
        <v>1532</v>
      </c>
      <c r="E889" s="162" t="s">
        <v>73</v>
      </c>
      <c r="F889" s="163">
        <v>45459</v>
      </c>
      <c r="G889" s="162" t="s">
        <v>5347</v>
      </c>
      <c r="H889" s="162" t="s">
        <v>1397</v>
      </c>
      <c r="I889" s="162" t="s">
        <v>28</v>
      </c>
      <c r="J889" s="163">
        <v>45467</v>
      </c>
      <c r="K889" s="163">
        <v>45468</v>
      </c>
      <c r="L889" s="162" t="s">
        <v>5347</v>
      </c>
      <c r="M889" s="163">
        <v>45509</v>
      </c>
      <c r="N889" s="164">
        <v>39</v>
      </c>
      <c r="O889" s="164">
        <v>8</v>
      </c>
      <c r="P889" s="162" t="s">
        <v>16</v>
      </c>
      <c r="Q889" s="165">
        <v>5</v>
      </c>
      <c r="R889" s="165">
        <v>10</v>
      </c>
      <c r="S889" s="165">
        <v>10</v>
      </c>
      <c r="T889" s="165">
        <v>0</v>
      </c>
      <c r="U889" s="166">
        <v>10</v>
      </c>
      <c r="V889" s="166">
        <v>0</v>
      </c>
      <c r="W889" s="162" t="s">
        <v>19</v>
      </c>
      <c r="X889" s="162" t="s">
        <v>5348</v>
      </c>
      <c r="Y889" s="162" t="s">
        <v>5347</v>
      </c>
      <c r="Z889" s="162" t="s">
        <v>665</v>
      </c>
      <c r="AA889" s="162" t="s">
        <v>666</v>
      </c>
      <c r="AB889" s="162" t="s">
        <v>1551</v>
      </c>
      <c r="AC889" s="162" t="s">
        <v>5347</v>
      </c>
      <c r="AD889" s="164">
        <v>0</v>
      </c>
      <c r="AE889" s="185">
        <v>0</v>
      </c>
      <c r="AG889" t="s">
        <v>962</v>
      </c>
      <c r="AH889" s="47">
        <f t="shared" si="253"/>
        <v>42</v>
      </c>
      <c r="AI889" s="46" t="str">
        <f t="shared" si="254"/>
        <v>-</v>
      </c>
      <c r="AJ889" s="12"/>
      <c r="AK889" s="53" t="str">
        <f t="shared" si="255"/>
        <v>YES</v>
      </c>
      <c r="AL889" s="54">
        <f t="shared" si="256"/>
        <v>10</v>
      </c>
      <c r="AM889" s="35"/>
      <c r="AN889" s="35" t="str">
        <f t="shared" si="257"/>
        <v/>
      </c>
      <c r="AO889" s="35">
        <f t="shared" si="258"/>
        <v>0</v>
      </c>
      <c r="AP889" s="35" t="str">
        <f t="shared" si="259"/>
        <v>X</v>
      </c>
      <c r="AQ889" s="55">
        <f t="shared" si="269"/>
        <v>1</v>
      </c>
      <c r="AR889" s="25" t="str">
        <f t="shared" si="260"/>
        <v/>
      </c>
      <c r="AS889" s="25" t="str">
        <f t="shared" si="261"/>
        <v/>
      </c>
      <c r="AT889" s="25" t="str">
        <f t="shared" si="262"/>
        <v/>
      </c>
      <c r="AU889" s="25" t="str">
        <f t="shared" si="263"/>
        <v/>
      </c>
      <c r="AV889" s="25">
        <f t="shared" si="264"/>
        <v>6</v>
      </c>
      <c r="AW889" s="65">
        <f t="shared" si="270"/>
        <v>0</v>
      </c>
      <c r="AX889" s="56"/>
      <c r="AY889" s="24">
        <f t="shared" ca="1" si="265"/>
        <v>-626</v>
      </c>
      <c r="AZ889" s="66">
        <f t="shared" ca="1" si="266"/>
        <v>0</v>
      </c>
      <c r="BA889" s="24" t="str">
        <f t="shared" ca="1" si="267"/>
        <v/>
      </c>
      <c r="BB889" s="87" t="str">
        <f t="shared" si="268"/>
        <v/>
      </c>
    </row>
    <row r="890" spans="1:54" ht="15" x14ac:dyDescent="0.2">
      <c r="A890" s="7">
        <v>889</v>
      </c>
      <c r="B890" s="162" t="s">
        <v>1552</v>
      </c>
      <c r="C890" s="162" t="s">
        <v>1553</v>
      </c>
      <c r="D890" s="162" t="s">
        <v>1532</v>
      </c>
      <c r="E890" s="162" t="s">
        <v>56</v>
      </c>
      <c r="F890" s="163">
        <v>45459</v>
      </c>
      <c r="G890" s="162" t="s">
        <v>5347</v>
      </c>
      <c r="H890" s="162" t="s">
        <v>1397</v>
      </c>
      <c r="I890" s="162" t="s">
        <v>73</v>
      </c>
      <c r="J890" s="163">
        <v>45467</v>
      </c>
      <c r="K890" s="163">
        <v>45468</v>
      </c>
      <c r="L890" s="162" t="s">
        <v>5347</v>
      </c>
      <c r="M890" s="163">
        <v>45509</v>
      </c>
      <c r="N890" s="164">
        <v>39</v>
      </c>
      <c r="O890" s="164">
        <v>8</v>
      </c>
      <c r="P890" s="162" t="s">
        <v>16</v>
      </c>
      <c r="Q890" s="165">
        <v>5</v>
      </c>
      <c r="R890" s="165">
        <v>10</v>
      </c>
      <c r="S890" s="165">
        <v>10</v>
      </c>
      <c r="T890" s="165">
        <v>0</v>
      </c>
      <c r="U890" s="166">
        <v>10</v>
      </c>
      <c r="V890" s="166">
        <v>0</v>
      </c>
      <c r="W890" s="162" t="s">
        <v>19</v>
      </c>
      <c r="X890" s="162" t="s">
        <v>5348</v>
      </c>
      <c r="Y890" s="162" t="s">
        <v>5347</v>
      </c>
      <c r="Z890" s="162" t="s">
        <v>665</v>
      </c>
      <c r="AA890" s="162" t="s">
        <v>666</v>
      </c>
      <c r="AB890" s="162" t="s">
        <v>1554</v>
      </c>
      <c r="AC890" s="162" t="s">
        <v>5347</v>
      </c>
      <c r="AD890" s="164">
        <v>0</v>
      </c>
      <c r="AE890" s="185">
        <v>0</v>
      </c>
      <c r="AG890" t="s">
        <v>962</v>
      </c>
      <c r="AH890" s="47">
        <f t="shared" si="253"/>
        <v>42</v>
      </c>
      <c r="AI890" s="46" t="str">
        <f t="shared" si="254"/>
        <v>-</v>
      </c>
      <c r="AJ890" s="12"/>
      <c r="AK890" s="53" t="str">
        <f t="shared" si="255"/>
        <v>YES</v>
      </c>
      <c r="AL890" s="54">
        <f t="shared" si="256"/>
        <v>10</v>
      </c>
      <c r="AM890" s="35"/>
      <c r="AN890" s="35" t="str">
        <f t="shared" si="257"/>
        <v/>
      </c>
      <c r="AO890" s="35">
        <f t="shared" si="258"/>
        <v>0</v>
      </c>
      <c r="AP890" s="35" t="str">
        <f t="shared" si="259"/>
        <v>X</v>
      </c>
      <c r="AQ890" s="55">
        <f t="shared" si="269"/>
        <v>1</v>
      </c>
      <c r="AR890" s="25" t="str">
        <f t="shared" si="260"/>
        <v/>
      </c>
      <c r="AS890" s="25" t="str">
        <f t="shared" si="261"/>
        <v/>
      </c>
      <c r="AT890" s="25" t="str">
        <f t="shared" si="262"/>
        <v/>
      </c>
      <c r="AU890" s="25" t="str">
        <f t="shared" si="263"/>
        <v/>
      </c>
      <c r="AV890" s="25">
        <f t="shared" si="264"/>
        <v>6</v>
      </c>
      <c r="AW890" s="65">
        <f t="shared" si="270"/>
        <v>0</v>
      </c>
      <c r="AX890" s="56"/>
      <c r="AY890" s="24">
        <f t="shared" ca="1" si="265"/>
        <v>-626</v>
      </c>
      <c r="AZ890" s="66">
        <f t="shared" ca="1" si="266"/>
        <v>0</v>
      </c>
      <c r="BA890" s="24" t="str">
        <f t="shared" ca="1" si="267"/>
        <v/>
      </c>
      <c r="BB890" s="87" t="str">
        <f t="shared" si="268"/>
        <v/>
      </c>
    </row>
    <row r="891" spans="1:54" ht="15" x14ac:dyDescent="0.2">
      <c r="A891" s="7">
        <v>890</v>
      </c>
      <c r="B891" s="162" t="s">
        <v>1555</v>
      </c>
      <c r="C891" s="162" t="s">
        <v>1556</v>
      </c>
      <c r="D891" s="162" t="s">
        <v>1532</v>
      </c>
      <c r="E891" s="162" t="s">
        <v>72</v>
      </c>
      <c r="F891" s="163">
        <v>45459</v>
      </c>
      <c r="G891" s="162" t="s">
        <v>5347</v>
      </c>
      <c r="H891" s="162" t="s">
        <v>1397</v>
      </c>
      <c r="I891" s="162" t="s">
        <v>56</v>
      </c>
      <c r="J891" s="163">
        <v>45467</v>
      </c>
      <c r="K891" s="163">
        <v>45468</v>
      </c>
      <c r="L891" s="162" t="s">
        <v>5347</v>
      </c>
      <c r="M891" s="163">
        <v>45509</v>
      </c>
      <c r="N891" s="164">
        <v>39</v>
      </c>
      <c r="O891" s="164">
        <v>8</v>
      </c>
      <c r="P891" s="162" t="s">
        <v>16</v>
      </c>
      <c r="Q891" s="165">
        <v>5</v>
      </c>
      <c r="R891" s="165">
        <v>10</v>
      </c>
      <c r="S891" s="165">
        <v>10</v>
      </c>
      <c r="T891" s="165">
        <v>0</v>
      </c>
      <c r="U891" s="166">
        <v>10</v>
      </c>
      <c r="V891" s="166">
        <v>0</v>
      </c>
      <c r="W891" s="162" t="s">
        <v>19</v>
      </c>
      <c r="X891" s="162" t="s">
        <v>5348</v>
      </c>
      <c r="Y891" s="162" t="s">
        <v>5347</v>
      </c>
      <c r="Z891" s="162" t="s">
        <v>665</v>
      </c>
      <c r="AA891" s="162" t="s">
        <v>666</v>
      </c>
      <c r="AB891" s="162" t="s">
        <v>1557</v>
      </c>
      <c r="AC891" s="162" t="s">
        <v>5347</v>
      </c>
      <c r="AD891" s="164">
        <v>0</v>
      </c>
      <c r="AE891" s="185">
        <v>0</v>
      </c>
      <c r="AG891" t="s">
        <v>962</v>
      </c>
      <c r="AH891" s="47">
        <f t="shared" si="253"/>
        <v>42</v>
      </c>
      <c r="AI891" s="46" t="str">
        <f t="shared" si="254"/>
        <v>-</v>
      </c>
      <c r="AJ891" s="12"/>
      <c r="AK891" s="53" t="str">
        <f t="shared" si="255"/>
        <v>YES</v>
      </c>
      <c r="AL891" s="54">
        <f t="shared" si="256"/>
        <v>10</v>
      </c>
      <c r="AM891" s="35"/>
      <c r="AN891" s="35" t="str">
        <f t="shared" si="257"/>
        <v/>
      </c>
      <c r="AO891" s="35">
        <f t="shared" si="258"/>
        <v>0</v>
      </c>
      <c r="AP891" s="35" t="str">
        <f t="shared" si="259"/>
        <v>X</v>
      </c>
      <c r="AQ891" s="55">
        <f t="shared" si="269"/>
        <v>1</v>
      </c>
      <c r="AR891" s="25" t="str">
        <f t="shared" si="260"/>
        <v/>
      </c>
      <c r="AS891" s="25" t="str">
        <f t="shared" si="261"/>
        <v/>
      </c>
      <c r="AT891" s="25" t="str">
        <f t="shared" si="262"/>
        <v/>
      </c>
      <c r="AU891" s="25" t="str">
        <f t="shared" si="263"/>
        <v/>
      </c>
      <c r="AV891" s="25">
        <f t="shared" si="264"/>
        <v>6</v>
      </c>
      <c r="AW891" s="65">
        <f t="shared" si="270"/>
        <v>0</v>
      </c>
      <c r="AX891" s="56"/>
      <c r="AY891" s="24">
        <f t="shared" ca="1" si="265"/>
        <v>-626</v>
      </c>
      <c r="AZ891" s="66">
        <f t="shared" ca="1" si="266"/>
        <v>0</v>
      </c>
      <c r="BA891" s="24" t="str">
        <f t="shared" ca="1" si="267"/>
        <v/>
      </c>
      <c r="BB891" s="87" t="str">
        <f t="shared" si="268"/>
        <v/>
      </c>
    </row>
    <row r="892" spans="1:54" ht="15" x14ac:dyDescent="0.2">
      <c r="A892" s="7">
        <v>891</v>
      </c>
      <c r="B892" s="162" t="s">
        <v>1558</v>
      </c>
      <c r="C892" s="162" t="s">
        <v>1559</v>
      </c>
      <c r="D892" s="162" t="s">
        <v>1532</v>
      </c>
      <c r="E892" s="162" t="s">
        <v>69</v>
      </c>
      <c r="F892" s="163">
        <v>45459</v>
      </c>
      <c r="G892" s="162" t="s">
        <v>5347</v>
      </c>
      <c r="H892" s="162" t="s">
        <v>1397</v>
      </c>
      <c r="I892" s="162" t="s">
        <v>72</v>
      </c>
      <c r="J892" s="163">
        <v>45467</v>
      </c>
      <c r="K892" s="163">
        <v>45468</v>
      </c>
      <c r="L892" s="162" t="s">
        <v>5347</v>
      </c>
      <c r="M892" s="163">
        <v>45509</v>
      </c>
      <c r="N892" s="164">
        <v>39</v>
      </c>
      <c r="O892" s="164">
        <v>8</v>
      </c>
      <c r="P892" s="162" t="s">
        <v>16</v>
      </c>
      <c r="Q892" s="165">
        <v>113</v>
      </c>
      <c r="R892" s="165">
        <v>113</v>
      </c>
      <c r="S892" s="165">
        <v>113</v>
      </c>
      <c r="T892" s="165">
        <v>0</v>
      </c>
      <c r="U892" s="166">
        <v>113</v>
      </c>
      <c r="V892" s="166">
        <v>0</v>
      </c>
      <c r="W892" s="162" t="s">
        <v>19</v>
      </c>
      <c r="X892" s="162" t="s">
        <v>5348</v>
      </c>
      <c r="Y892" s="162" t="s">
        <v>5347</v>
      </c>
      <c r="Z892" s="162" t="s">
        <v>665</v>
      </c>
      <c r="AA892" s="162" t="s">
        <v>666</v>
      </c>
      <c r="AB892" s="162" t="s">
        <v>1560</v>
      </c>
      <c r="AC892" s="162" t="s">
        <v>5347</v>
      </c>
      <c r="AD892" s="164">
        <v>0</v>
      </c>
      <c r="AE892" s="185">
        <v>0</v>
      </c>
      <c r="AG892" t="s">
        <v>962</v>
      </c>
      <c r="AH892" s="47">
        <f t="shared" si="253"/>
        <v>42</v>
      </c>
      <c r="AI892" s="46" t="str">
        <f t="shared" si="254"/>
        <v>-</v>
      </c>
      <c r="AJ892" s="12"/>
      <c r="AK892" s="53" t="str">
        <f t="shared" si="255"/>
        <v>YES</v>
      </c>
      <c r="AL892" s="54">
        <f t="shared" si="256"/>
        <v>113</v>
      </c>
      <c r="AM892" s="35"/>
      <c r="AN892" s="35" t="str">
        <f t="shared" si="257"/>
        <v/>
      </c>
      <c r="AO892" s="35">
        <f t="shared" si="258"/>
        <v>0</v>
      </c>
      <c r="AP892" s="35" t="str">
        <f t="shared" si="259"/>
        <v>X</v>
      </c>
      <c r="AQ892" s="55">
        <f t="shared" si="269"/>
        <v>1</v>
      </c>
      <c r="AR892" s="25" t="str">
        <f t="shared" si="260"/>
        <v/>
      </c>
      <c r="AS892" s="25" t="str">
        <f t="shared" si="261"/>
        <v/>
      </c>
      <c r="AT892" s="25" t="str">
        <f t="shared" si="262"/>
        <v/>
      </c>
      <c r="AU892" s="25" t="str">
        <f t="shared" si="263"/>
        <v/>
      </c>
      <c r="AV892" s="25">
        <f t="shared" si="264"/>
        <v>6</v>
      </c>
      <c r="AW892" s="65">
        <f t="shared" si="270"/>
        <v>0</v>
      </c>
      <c r="AX892" s="56"/>
      <c r="AY892" s="24">
        <f t="shared" ca="1" si="265"/>
        <v>-626</v>
      </c>
      <c r="AZ892" s="66">
        <f t="shared" ca="1" si="266"/>
        <v>0</v>
      </c>
      <c r="BA892" s="24" t="str">
        <f t="shared" ca="1" si="267"/>
        <v/>
      </c>
      <c r="BB892" s="87" t="str">
        <f t="shared" si="268"/>
        <v/>
      </c>
    </row>
    <row r="893" spans="1:54" ht="15" x14ac:dyDescent="0.2">
      <c r="A893" s="7">
        <v>892</v>
      </c>
      <c r="B893" s="162" t="s">
        <v>1561</v>
      </c>
      <c r="C893" s="162" t="s">
        <v>1562</v>
      </c>
      <c r="D893" s="162" t="s">
        <v>1532</v>
      </c>
      <c r="E893" s="162" t="s">
        <v>79</v>
      </c>
      <c r="F893" s="163">
        <v>45459</v>
      </c>
      <c r="G893" s="162" t="s">
        <v>5347</v>
      </c>
      <c r="H893" s="162" t="s">
        <v>1397</v>
      </c>
      <c r="I893" s="162" t="s">
        <v>69</v>
      </c>
      <c r="J893" s="163">
        <v>45467</v>
      </c>
      <c r="K893" s="163">
        <v>45468</v>
      </c>
      <c r="L893" s="162" t="s">
        <v>5347</v>
      </c>
      <c r="M893" s="163">
        <v>45509</v>
      </c>
      <c r="N893" s="164">
        <v>85</v>
      </c>
      <c r="O893" s="164">
        <v>8</v>
      </c>
      <c r="P893" s="162" t="s">
        <v>16</v>
      </c>
      <c r="Q893" s="165">
        <v>25</v>
      </c>
      <c r="R893" s="165">
        <v>25</v>
      </c>
      <c r="S893" s="165">
        <v>25</v>
      </c>
      <c r="T893" s="165">
        <v>0</v>
      </c>
      <c r="U893" s="166">
        <v>25</v>
      </c>
      <c r="V893" s="166">
        <v>0</v>
      </c>
      <c r="W893" s="162" t="s">
        <v>19</v>
      </c>
      <c r="X893" s="162" t="s">
        <v>5348</v>
      </c>
      <c r="Y893" s="162" t="s">
        <v>5347</v>
      </c>
      <c r="Z893" s="162" t="s">
        <v>665</v>
      </c>
      <c r="AA893" s="162" t="s">
        <v>666</v>
      </c>
      <c r="AB893" s="162" t="s">
        <v>1563</v>
      </c>
      <c r="AC893" s="162" t="s">
        <v>5347</v>
      </c>
      <c r="AD893" s="164">
        <v>0</v>
      </c>
      <c r="AE893" s="185">
        <v>0</v>
      </c>
      <c r="AG893" t="s">
        <v>962</v>
      </c>
      <c r="AH893" s="47">
        <f t="shared" si="253"/>
        <v>42</v>
      </c>
      <c r="AI893" s="46" t="str">
        <f t="shared" si="254"/>
        <v>-</v>
      </c>
      <c r="AJ893" s="12"/>
      <c r="AK893" s="53" t="str">
        <f t="shared" si="255"/>
        <v>YES</v>
      </c>
      <c r="AL893" s="54">
        <f t="shared" si="256"/>
        <v>25</v>
      </c>
      <c r="AM893" s="35"/>
      <c r="AN893" s="35" t="str">
        <f t="shared" si="257"/>
        <v/>
      </c>
      <c r="AO893" s="35">
        <f t="shared" si="258"/>
        <v>0</v>
      </c>
      <c r="AP893" s="35" t="str">
        <f t="shared" si="259"/>
        <v>X</v>
      </c>
      <c r="AQ893" s="55">
        <f t="shared" si="269"/>
        <v>1</v>
      </c>
      <c r="AR893" s="25" t="str">
        <f t="shared" si="260"/>
        <v/>
      </c>
      <c r="AS893" s="25" t="str">
        <f t="shared" si="261"/>
        <v/>
      </c>
      <c r="AT893" s="25" t="str">
        <f t="shared" si="262"/>
        <v/>
      </c>
      <c r="AU893" s="25" t="str">
        <f t="shared" si="263"/>
        <v/>
      </c>
      <c r="AV893" s="25">
        <f t="shared" si="264"/>
        <v>6</v>
      </c>
      <c r="AW893" s="65">
        <f t="shared" si="270"/>
        <v>0</v>
      </c>
      <c r="AX893" s="56"/>
      <c r="AY893" s="24">
        <f t="shared" ca="1" si="265"/>
        <v>-626</v>
      </c>
      <c r="AZ893" s="66">
        <f t="shared" ca="1" si="266"/>
        <v>0</v>
      </c>
      <c r="BA893" s="24" t="str">
        <f t="shared" ca="1" si="267"/>
        <v/>
      </c>
      <c r="BB893" s="87" t="str">
        <f t="shared" si="268"/>
        <v/>
      </c>
    </row>
    <row r="894" spans="1:54" ht="15" x14ac:dyDescent="0.2">
      <c r="A894" s="7">
        <v>893</v>
      </c>
      <c r="B894" s="162" t="s">
        <v>1564</v>
      </c>
      <c r="C894" s="162" t="s">
        <v>1565</v>
      </c>
      <c r="D894" s="162" t="s">
        <v>1532</v>
      </c>
      <c r="E894" s="162" t="s">
        <v>38</v>
      </c>
      <c r="F894" s="163">
        <v>45459</v>
      </c>
      <c r="G894" s="162" t="s">
        <v>5347</v>
      </c>
      <c r="H894" s="162" t="s">
        <v>1533</v>
      </c>
      <c r="I894" s="162" t="s">
        <v>122</v>
      </c>
      <c r="J894" s="163">
        <v>45463</v>
      </c>
      <c r="K894" s="163">
        <v>45464</v>
      </c>
      <c r="L894" s="162" t="s">
        <v>5347</v>
      </c>
      <c r="M894" s="163">
        <v>45505</v>
      </c>
      <c r="N894" s="164">
        <v>85</v>
      </c>
      <c r="O894" s="164">
        <v>8</v>
      </c>
      <c r="P894" s="162" t="s">
        <v>16</v>
      </c>
      <c r="Q894" s="165">
        <v>24</v>
      </c>
      <c r="R894" s="165">
        <v>24</v>
      </c>
      <c r="S894" s="165">
        <v>24</v>
      </c>
      <c r="T894" s="165">
        <v>0</v>
      </c>
      <c r="U894" s="166">
        <v>24</v>
      </c>
      <c r="V894" s="166">
        <v>0</v>
      </c>
      <c r="W894" s="162" t="s">
        <v>19</v>
      </c>
      <c r="X894" s="162" t="s">
        <v>5348</v>
      </c>
      <c r="Y894" s="162" t="s">
        <v>5347</v>
      </c>
      <c r="Z894" s="162" t="s">
        <v>665</v>
      </c>
      <c r="AA894" s="162" t="s">
        <v>666</v>
      </c>
      <c r="AB894" s="162" t="s">
        <v>1566</v>
      </c>
      <c r="AC894" s="162" t="s">
        <v>5347</v>
      </c>
      <c r="AD894" s="164">
        <v>0</v>
      </c>
      <c r="AE894" s="185">
        <v>0</v>
      </c>
      <c r="AG894" t="s">
        <v>962</v>
      </c>
      <c r="AH894" s="47">
        <f t="shared" si="253"/>
        <v>42</v>
      </c>
      <c r="AI894" s="46" t="str">
        <f t="shared" si="254"/>
        <v>-</v>
      </c>
      <c r="AJ894" s="12"/>
      <c r="AK894" s="53" t="str">
        <f t="shared" si="255"/>
        <v>YES</v>
      </c>
      <c r="AL894" s="54">
        <f t="shared" si="256"/>
        <v>24</v>
      </c>
      <c r="AM894" s="35"/>
      <c r="AN894" s="35" t="str">
        <f t="shared" si="257"/>
        <v/>
      </c>
      <c r="AO894" s="35">
        <f t="shared" si="258"/>
        <v>0</v>
      </c>
      <c r="AP894" s="35" t="str">
        <f t="shared" si="259"/>
        <v>X</v>
      </c>
      <c r="AQ894" s="55">
        <f t="shared" si="269"/>
        <v>1</v>
      </c>
      <c r="AR894" s="25" t="str">
        <f t="shared" si="260"/>
        <v/>
      </c>
      <c r="AS894" s="25" t="str">
        <f t="shared" si="261"/>
        <v/>
      </c>
      <c r="AT894" s="25" t="str">
        <f t="shared" si="262"/>
        <v/>
      </c>
      <c r="AU894" s="25" t="str">
        <f t="shared" si="263"/>
        <v/>
      </c>
      <c r="AV894" s="25">
        <f t="shared" si="264"/>
        <v>6</v>
      </c>
      <c r="AW894" s="65">
        <f t="shared" si="270"/>
        <v>0</v>
      </c>
      <c r="AX894" s="56"/>
      <c r="AY894" s="24">
        <f t="shared" ca="1" si="265"/>
        <v>-630</v>
      </c>
      <c r="AZ894" s="66">
        <f t="shared" ca="1" si="266"/>
        <v>0</v>
      </c>
      <c r="BA894" s="24" t="str">
        <f t="shared" ca="1" si="267"/>
        <v/>
      </c>
      <c r="BB894" s="87" t="str">
        <f t="shared" si="268"/>
        <v/>
      </c>
    </row>
    <row r="895" spans="1:54" ht="15" x14ac:dyDescent="0.2">
      <c r="A895" s="7">
        <v>894</v>
      </c>
      <c r="B895" s="162" t="s">
        <v>440</v>
      </c>
      <c r="C895" s="162" t="s">
        <v>441</v>
      </c>
      <c r="D895" s="162" t="s">
        <v>1532</v>
      </c>
      <c r="E895" s="162" t="s">
        <v>57</v>
      </c>
      <c r="F895" s="163">
        <v>45459</v>
      </c>
      <c r="G895" s="162" t="s">
        <v>5347</v>
      </c>
      <c r="H895" s="162" t="s">
        <v>1533</v>
      </c>
      <c r="I895" s="162" t="s">
        <v>38</v>
      </c>
      <c r="J895" s="163">
        <v>45463</v>
      </c>
      <c r="K895" s="163">
        <v>45464</v>
      </c>
      <c r="L895" s="162" t="s">
        <v>5347</v>
      </c>
      <c r="M895" s="163">
        <v>45505</v>
      </c>
      <c r="N895" s="164">
        <v>55</v>
      </c>
      <c r="O895" s="164">
        <v>8</v>
      </c>
      <c r="P895" s="162" t="s">
        <v>16</v>
      </c>
      <c r="Q895" s="165">
        <v>4</v>
      </c>
      <c r="R895" s="165">
        <v>4</v>
      </c>
      <c r="S895" s="165">
        <v>4</v>
      </c>
      <c r="T895" s="165">
        <v>0</v>
      </c>
      <c r="U895" s="166">
        <v>4</v>
      </c>
      <c r="V895" s="166">
        <v>0</v>
      </c>
      <c r="W895" s="162" t="s">
        <v>19</v>
      </c>
      <c r="X895" s="162" t="s">
        <v>5348</v>
      </c>
      <c r="Y895" s="162" t="s">
        <v>5347</v>
      </c>
      <c r="Z895" s="162" t="s">
        <v>665</v>
      </c>
      <c r="AA895" s="162" t="s">
        <v>666</v>
      </c>
      <c r="AB895" s="162" t="s">
        <v>668</v>
      </c>
      <c r="AC895" s="162" t="s">
        <v>5347</v>
      </c>
      <c r="AD895" s="164">
        <v>0</v>
      </c>
      <c r="AE895" s="185">
        <v>0</v>
      </c>
      <c r="AG895" t="s">
        <v>962</v>
      </c>
      <c r="AH895" s="47">
        <f t="shared" si="253"/>
        <v>42</v>
      </c>
      <c r="AI895" s="46" t="str">
        <f t="shared" si="254"/>
        <v>-</v>
      </c>
      <c r="AJ895" s="12"/>
      <c r="AK895" s="53" t="str">
        <f t="shared" si="255"/>
        <v>YES</v>
      </c>
      <c r="AL895" s="54">
        <f t="shared" si="256"/>
        <v>4</v>
      </c>
      <c r="AM895" s="35"/>
      <c r="AN895" s="35" t="str">
        <f t="shared" si="257"/>
        <v/>
      </c>
      <c r="AO895" s="35">
        <f t="shared" si="258"/>
        <v>0</v>
      </c>
      <c r="AP895" s="35" t="str">
        <f t="shared" si="259"/>
        <v>X</v>
      </c>
      <c r="AQ895" s="55">
        <f t="shared" si="269"/>
        <v>1</v>
      </c>
      <c r="AR895" s="25" t="str">
        <f t="shared" si="260"/>
        <v/>
      </c>
      <c r="AS895" s="25" t="str">
        <f t="shared" si="261"/>
        <v/>
      </c>
      <c r="AT895" s="25" t="str">
        <f t="shared" si="262"/>
        <v/>
      </c>
      <c r="AU895" s="25" t="str">
        <f t="shared" si="263"/>
        <v/>
      </c>
      <c r="AV895" s="25">
        <f t="shared" si="264"/>
        <v>6</v>
      </c>
      <c r="AW895" s="65">
        <f t="shared" si="270"/>
        <v>0</v>
      </c>
      <c r="AX895" s="56"/>
      <c r="AY895" s="24">
        <f t="shared" ca="1" si="265"/>
        <v>-630</v>
      </c>
      <c r="AZ895" s="66">
        <f t="shared" ca="1" si="266"/>
        <v>0</v>
      </c>
      <c r="BA895" s="24" t="str">
        <f t="shared" ca="1" si="267"/>
        <v/>
      </c>
      <c r="BB895" s="87" t="str">
        <f t="shared" si="268"/>
        <v/>
      </c>
    </row>
    <row r="896" spans="1:54" ht="15" x14ac:dyDescent="0.2">
      <c r="A896" s="7">
        <v>895</v>
      </c>
      <c r="B896" s="162" t="s">
        <v>442</v>
      </c>
      <c r="C896" s="162" t="s">
        <v>443</v>
      </c>
      <c r="D896" s="162" t="s">
        <v>1532</v>
      </c>
      <c r="E896" s="162" t="s">
        <v>54</v>
      </c>
      <c r="F896" s="163">
        <v>45459</v>
      </c>
      <c r="G896" s="162" t="s">
        <v>5347</v>
      </c>
      <c r="H896" s="162" t="s">
        <v>1533</v>
      </c>
      <c r="I896" s="162" t="s">
        <v>57</v>
      </c>
      <c r="J896" s="163">
        <v>45463</v>
      </c>
      <c r="K896" s="163">
        <v>45464</v>
      </c>
      <c r="L896" s="162" t="s">
        <v>5347</v>
      </c>
      <c r="M896" s="163">
        <v>45505</v>
      </c>
      <c r="N896" s="164">
        <v>50</v>
      </c>
      <c r="O896" s="164">
        <v>8</v>
      </c>
      <c r="P896" s="162" t="s">
        <v>16</v>
      </c>
      <c r="Q896" s="166">
        <v>6</v>
      </c>
      <c r="R896" s="166">
        <v>6</v>
      </c>
      <c r="S896" s="166">
        <v>6</v>
      </c>
      <c r="T896" s="166">
        <v>0</v>
      </c>
      <c r="U896" s="166">
        <v>6</v>
      </c>
      <c r="V896" s="166">
        <v>0</v>
      </c>
      <c r="W896" s="162" t="s">
        <v>19</v>
      </c>
      <c r="X896" s="162" t="s">
        <v>5348</v>
      </c>
      <c r="Y896" s="162" t="s">
        <v>5347</v>
      </c>
      <c r="Z896" s="162" t="s">
        <v>665</v>
      </c>
      <c r="AA896" s="162" t="s">
        <v>666</v>
      </c>
      <c r="AB896" s="162" t="s">
        <v>669</v>
      </c>
      <c r="AC896" s="162" t="s">
        <v>5347</v>
      </c>
      <c r="AD896" s="164">
        <v>0</v>
      </c>
      <c r="AE896" s="185">
        <v>0</v>
      </c>
      <c r="AG896" t="s">
        <v>962</v>
      </c>
      <c r="AH896" s="47">
        <f t="shared" si="253"/>
        <v>42</v>
      </c>
      <c r="AI896" s="46" t="str">
        <f t="shared" si="254"/>
        <v>-</v>
      </c>
      <c r="AJ896" s="12"/>
      <c r="AK896" s="53" t="str">
        <f t="shared" si="255"/>
        <v>YES</v>
      </c>
      <c r="AL896" s="54">
        <f t="shared" si="256"/>
        <v>6</v>
      </c>
      <c r="AM896" s="35"/>
      <c r="AN896" s="35" t="str">
        <f t="shared" si="257"/>
        <v/>
      </c>
      <c r="AO896" s="35">
        <f t="shared" si="258"/>
        <v>0</v>
      </c>
      <c r="AP896" s="35" t="str">
        <f t="shared" si="259"/>
        <v>X</v>
      </c>
      <c r="AQ896" s="55">
        <f t="shared" si="269"/>
        <v>1</v>
      </c>
      <c r="AR896" s="25" t="str">
        <f t="shared" si="260"/>
        <v/>
      </c>
      <c r="AS896" s="25" t="str">
        <f t="shared" si="261"/>
        <v/>
      </c>
      <c r="AT896" s="25" t="str">
        <f t="shared" si="262"/>
        <v/>
      </c>
      <c r="AU896" s="25" t="str">
        <f t="shared" si="263"/>
        <v/>
      </c>
      <c r="AV896" s="25">
        <f t="shared" si="264"/>
        <v>6</v>
      </c>
      <c r="AW896" s="65">
        <f t="shared" si="270"/>
        <v>0</v>
      </c>
      <c r="AX896" s="56"/>
      <c r="AY896" s="24">
        <f t="shared" ca="1" si="265"/>
        <v>-630</v>
      </c>
      <c r="AZ896" s="66">
        <f t="shared" ca="1" si="266"/>
        <v>0</v>
      </c>
      <c r="BA896" s="24" t="str">
        <f t="shared" ca="1" si="267"/>
        <v/>
      </c>
      <c r="BB896" s="87" t="str">
        <f t="shared" si="268"/>
        <v/>
      </c>
    </row>
    <row r="897" spans="1:54" ht="15" x14ac:dyDescent="0.2">
      <c r="A897" s="7">
        <v>896</v>
      </c>
      <c r="B897" s="162" t="s">
        <v>444</v>
      </c>
      <c r="C897" s="162" t="s">
        <v>445</v>
      </c>
      <c r="D897" s="162" t="s">
        <v>1532</v>
      </c>
      <c r="E897" s="162" t="s">
        <v>41</v>
      </c>
      <c r="F897" s="163">
        <v>45459</v>
      </c>
      <c r="G897" s="162" t="s">
        <v>5347</v>
      </c>
      <c r="H897" s="162" t="s">
        <v>1533</v>
      </c>
      <c r="I897" s="162" t="s">
        <v>54</v>
      </c>
      <c r="J897" s="163">
        <v>45463</v>
      </c>
      <c r="K897" s="163">
        <v>45464</v>
      </c>
      <c r="L897" s="162" t="s">
        <v>5347</v>
      </c>
      <c r="M897" s="163">
        <v>45505</v>
      </c>
      <c r="N897" s="164">
        <v>55</v>
      </c>
      <c r="O897" s="164">
        <v>8</v>
      </c>
      <c r="P897" s="162" t="s">
        <v>16</v>
      </c>
      <c r="Q897" s="166">
        <v>30</v>
      </c>
      <c r="R897" s="166">
        <v>30</v>
      </c>
      <c r="S897" s="166">
        <v>30</v>
      </c>
      <c r="T897" s="166">
        <v>0</v>
      </c>
      <c r="U897" s="166">
        <v>30</v>
      </c>
      <c r="V897" s="166">
        <v>0</v>
      </c>
      <c r="W897" s="162" t="s">
        <v>19</v>
      </c>
      <c r="X897" s="162" t="s">
        <v>5348</v>
      </c>
      <c r="Y897" s="162" t="s">
        <v>5347</v>
      </c>
      <c r="Z897" s="162" t="s">
        <v>665</v>
      </c>
      <c r="AA897" s="162" t="s">
        <v>666</v>
      </c>
      <c r="AB897" s="162" t="s">
        <v>670</v>
      </c>
      <c r="AC897" s="162" t="s">
        <v>5347</v>
      </c>
      <c r="AD897" s="164">
        <v>0</v>
      </c>
      <c r="AE897" s="185">
        <v>0</v>
      </c>
      <c r="AG897" t="s">
        <v>962</v>
      </c>
      <c r="AH897" s="47">
        <f t="shared" si="253"/>
        <v>42</v>
      </c>
      <c r="AI897" s="46" t="str">
        <f t="shared" si="254"/>
        <v>-</v>
      </c>
      <c r="AJ897" s="12"/>
      <c r="AK897" s="53" t="str">
        <f t="shared" si="255"/>
        <v>YES</v>
      </c>
      <c r="AL897" s="54">
        <f t="shared" si="256"/>
        <v>30</v>
      </c>
      <c r="AM897" s="35"/>
      <c r="AN897" s="35" t="str">
        <f t="shared" si="257"/>
        <v/>
      </c>
      <c r="AO897" s="35">
        <f t="shared" si="258"/>
        <v>0</v>
      </c>
      <c r="AP897" s="35" t="str">
        <f t="shared" si="259"/>
        <v>X</v>
      </c>
      <c r="AQ897" s="55">
        <f t="shared" si="269"/>
        <v>1</v>
      </c>
      <c r="AR897" s="25" t="str">
        <f t="shared" si="260"/>
        <v/>
      </c>
      <c r="AS897" s="25" t="str">
        <f t="shared" si="261"/>
        <v/>
      </c>
      <c r="AT897" s="25" t="str">
        <f t="shared" si="262"/>
        <v/>
      </c>
      <c r="AU897" s="25" t="str">
        <f t="shared" si="263"/>
        <v/>
      </c>
      <c r="AV897" s="25">
        <f t="shared" si="264"/>
        <v>6</v>
      </c>
      <c r="AW897" s="65">
        <f t="shared" si="270"/>
        <v>0</v>
      </c>
      <c r="AX897" s="56"/>
      <c r="AY897" s="24">
        <f t="shared" ca="1" si="265"/>
        <v>-630</v>
      </c>
      <c r="AZ897" s="66">
        <f t="shared" ca="1" si="266"/>
        <v>0</v>
      </c>
      <c r="BA897" s="24" t="str">
        <f t="shared" ca="1" si="267"/>
        <v/>
      </c>
      <c r="BB897" s="87" t="str">
        <f t="shared" si="268"/>
        <v/>
      </c>
    </row>
    <row r="898" spans="1:54" ht="15" x14ac:dyDescent="0.2">
      <c r="A898" s="7">
        <v>897</v>
      </c>
      <c r="B898" s="162" t="s">
        <v>446</v>
      </c>
      <c r="C898" s="162" t="s">
        <v>447</v>
      </c>
      <c r="D898" s="162" t="s">
        <v>1532</v>
      </c>
      <c r="E898" s="162" t="s">
        <v>173</v>
      </c>
      <c r="F898" s="163">
        <v>45459</v>
      </c>
      <c r="G898" s="162" t="s">
        <v>5347</v>
      </c>
      <c r="H898" s="162" t="s">
        <v>1533</v>
      </c>
      <c r="I898" s="162" t="s">
        <v>41</v>
      </c>
      <c r="J898" s="163">
        <v>45463</v>
      </c>
      <c r="K898" s="163">
        <v>45464</v>
      </c>
      <c r="L898" s="162" t="s">
        <v>5347</v>
      </c>
      <c r="M898" s="163">
        <v>45505</v>
      </c>
      <c r="N898" s="164">
        <v>60</v>
      </c>
      <c r="O898" s="164">
        <v>8</v>
      </c>
      <c r="P898" s="162" t="s">
        <v>16</v>
      </c>
      <c r="Q898" s="166">
        <v>178</v>
      </c>
      <c r="R898" s="166">
        <v>178</v>
      </c>
      <c r="S898" s="166">
        <v>178</v>
      </c>
      <c r="T898" s="166">
        <v>0</v>
      </c>
      <c r="U898" s="166">
        <v>178</v>
      </c>
      <c r="V898" s="166">
        <v>0</v>
      </c>
      <c r="W898" s="162" t="s">
        <v>19</v>
      </c>
      <c r="X898" s="162" t="s">
        <v>5348</v>
      </c>
      <c r="Y898" s="162" t="s">
        <v>5347</v>
      </c>
      <c r="Z898" s="162" t="s">
        <v>665</v>
      </c>
      <c r="AA898" s="162" t="s">
        <v>666</v>
      </c>
      <c r="AB898" s="162" t="s">
        <v>671</v>
      </c>
      <c r="AC898" s="162" t="s">
        <v>5347</v>
      </c>
      <c r="AD898" s="164">
        <v>0</v>
      </c>
      <c r="AE898" s="185">
        <v>0</v>
      </c>
      <c r="AG898" t="s">
        <v>962</v>
      </c>
      <c r="AH898" s="47">
        <f t="shared" ref="AH898:AH961" si="271">IF(M898=0,"-",M898-J898)</f>
        <v>42</v>
      </c>
      <c r="AI898" s="46" t="str">
        <f t="shared" ref="AI898:AI961" si="272">IF(AND(S898=0,M898&gt;0,L898=0),IF(AH898&gt;=120,"VERY HIGH",IF(AH898&gt;=90,"HIGH",IF(AH898&gt;=60,"MEDIUM",IF(AH898&lt;60,"LOW")))),"-")</f>
        <v>-</v>
      </c>
      <c r="AJ898" s="12"/>
      <c r="AK898" s="53" t="str">
        <f t="shared" ref="AK898:AK961" si="273">IF(AND(W898="X",M898&lt;=$AJ$2),"YES","")</f>
        <v>YES</v>
      </c>
      <c r="AL898" s="54">
        <f t="shared" ref="AL898:AL961" si="274">IF(AND(W898="X",M898&lt;=$AJ$2),S898,"")</f>
        <v>178</v>
      </c>
      <c r="AM898" s="35"/>
      <c r="AN898" s="35" t="str">
        <f t="shared" ref="AN898:AN961" si="275">IF(AND(W898="X",M898&gt;$AJ$2),S898,"")</f>
        <v/>
      </c>
      <c r="AO898" s="35">
        <f t="shared" ref="AO898:AO961" si="276">IF(AND(W898="",M898&gt;0,$AJ$2&gt;M898,L898=""),1,0)</f>
        <v>0</v>
      </c>
      <c r="AP898" s="35" t="str">
        <f t="shared" ref="AP898:AP961" si="277">IF(AND(AK898="YES",W898="X"),"X","")</f>
        <v>X</v>
      </c>
      <c r="AQ898" s="55">
        <f t="shared" si="269"/>
        <v>1</v>
      </c>
      <c r="AR898" s="25" t="str">
        <f t="shared" ref="AR898:AR961" si="278">IF(AND(T898&gt;0,L898=""),H898,"")</f>
        <v/>
      </c>
      <c r="AS898" s="25" t="str">
        <f t="shared" ref="AS898:AS961" si="279">IF(AND(D898&gt;0,H898=0,G898=""),1,"")</f>
        <v/>
      </c>
      <c r="AT898" s="25" t="str">
        <f t="shared" ref="AT898:AT961" si="280">IF(G898="BLOQ",1,"")</f>
        <v/>
      </c>
      <c r="AU898" s="25" t="str">
        <f t="shared" ref="AU898:AU961" si="281">IF(L898="BLOQ",1,"")</f>
        <v/>
      </c>
      <c r="AV898" s="25">
        <f t="shared" ref="AV898:AV961" si="282">MONTH(F898)</f>
        <v>6</v>
      </c>
      <c r="AW898" s="65">
        <f t="shared" si="270"/>
        <v>0</v>
      </c>
      <c r="AX898" s="56"/>
      <c r="AY898" s="24">
        <f t="shared" ref="AY898:AY961" ca="1" si="283">IF(M898=0,"",M898-$AX$2)</f>
        <v>-630</v>
      </c>
      <c r="AZ898" s="66">
        <f t="shared" ref="AZ898:AZ961" ca="1" si="284">IF(AND(W898="",AY898&gt;0,AY898&lt;15),1,0)</f>
        <v>0</v>
      </c>
      <c r="BA898" s="24" t="str">
        <f t="shared" ref="BA898:BA961" ca="1" si="285">IF(AND(W898="",AY898&gt;0,AY898&lt;15),T898,"")</f>
        <v/>
      </c>
      <c r="BB898" s="87" t="str">
        <f t="shared" ref="BB898:BB961" si="286">IF(R898&lt;Q898,"X","")</f>
        <v/>
      </c>
    </row>
    <row r="899" spans="1:54" ht="15" x14ac:dyDescent="0.2">
      <c r="A899" s="7">
        <v>898</v>
      </c>
      <c r="B899" s="162" t="s">
        <v>448</v>
      </c>
      <c r="C899" s="162" t="s">
        <v>449</v>
      </c>
      <c r="D899" s="162" t="s">
        <v>1532</v>
      </c>
      <c r="E899" s="162" t="s">
        <v>159</v>
      </c>
      <c r="F899" s="163">
        <v>45459</v>
      </c>
      <c r="G899" s="162" t="s">
        <v>5347</v>
      </c>
      <c r="H899" s="162" t="s">
        <v>1533</v>
      </c>
      <c r="I899" s="162" t="s">
        <v>173</v>
      </c>
      <c r="J899" s="163">
        <v>45463</v>
      </c>
      <c r="K899" s="163">
        <v>45464</v>
      </c>
      <c r="L899" s="162" t="s">
        <v>5347</v>
      </c>
      <c r="M899" s="163">
        <v>45505</v>
      </c>
      <c r="N899" s="164">
        <v>60</v>
      </c>
      <c r="O899" s="164">
        <v>8</v>
      </c>
      <c r="P899" s="162" t="s">
        <v>16</v>
      </c>
      <c r="Q899" s="166">
        <v>31</v>
      </c>
      <c r="R899" s="166">
        <v>31</v>
      </c>
      <c r="S899" s="166">
        <v>31</v>
      </c>
      <c r="T899" s="166">
        <v>0</v>
      </c>
      <c r="U899" s="166">
        <v>31</v>
      </c>
      <c r="V899" s="166">
        <v>0</v>
      </c>
      <c r="W899" s="162" t="s">
        <v>19</v>
      </c>
      <c r="X899" s="162" t="s">
        <v>5348</v>
      </c>
      <c r="Y899" s="162" t="s">
        <v>5347</v>
      </c>
      <c r="Z899" s="162" t="s">
        <v>665</v>
      </c>
      <c r="AA899" s="162" t="s">
        <v>666</v>
      </c>
      <c r="AB899" s="162" t="s">
        <v>672</v>
      </c>
      <c r="AC899" s="162" t="s">
        <v>5347</v>
      </c>
      <c r="AD899" s="164">
        <v>0</v>
      </c>
      <c r="AE899" s="185">
        <v>0</v>
      </c>
      <c r="AG899" t="s">
        <v>962</v>
      </c>
      <c r="AH899" s="47">
        <f t="shared" si="271"/>
        <v>42</v>
      </c>
      <c r="AI899" s="46" t="str">
        <f t="shared" si="272"/>
        <v>-</v>
      </c>
      <c r="AJ899" s="12"/>
      <c r="AK899" s="53" t="str">
        <f t="shared" si="273"/>
        <v>YES</v>
      </c>
      <c r="AL899" s="54">
        <f t="shared" si="274"/>
        <v>31</v>
      </c>
      <c r="AM899" s="35"/>
      <c r="AN899" s="35" t="str">
        <f t="shared" si="275"/>
        <v/>
      </c>
      <c r="AO899" s="35">
        <f t="shared" si="276"/>
        <v>0</v>
      </c>
      <c r="AP899" s="35" t="str">
        <f t="shared" si="277"/>
        <v>X</v>
      </c>
      <c r="AQ899" s="55">
        <f t="shared" si="269"/>
        <v>1</v>
      </c>
      <c r="AR899" s="25" t="str">
        <f t="shared" si="278"/>
        <v/>
      </c>
      <c r="AS899" s="25" t="str">
        <f t="shared" si="279"/>
        <v/>
      </c>
      <c r="AT899" s="25" t="str">
        <f t="shared" si="280"/>
        <v/>
      </c>
      <c r="AU899" s="25" t="str">
        <f t="shared" si="281"/>
        <v/>
      </c>
      <c r="AV899" s="25">
        <f t="shared" si="282"/>
        <v>6</v>
      </c>
      <c r="AW899" s="65">
        <f t="shared" si="270"/>
        <v>0</v>
      </c>
      <c r="AX899" s="56"/>
      <c r="AY899" s="24">
        <f t="shared" ca="1" si="283"/>
        <v>-630</v>
      </c>
      <c r="AZ899" s="66">
        <f t="shared" ca="1" si="284"/>
        <v>0</v>
      </c>
      <c r="BA899" s="24" t="str">
        <f t="shared" ca="1" si="285"/>
        <v/>
      </c>
      <c r="BB899" s="87" t="str">
        <f t="shared" si="286"/>
        <v/>
      </c>
    </row>
    <row r="900" spans="1:54" ht="15" x14ac:dyDescent="0.2">
      <c r="A900" s="7">
        <v>899</v>
      </c>
      <c r="B900" s="162" t="s">
        <v>1567</v>
      </c>
      <c r="C900" s="162" t="s">
        <v>1568</v>
      </c>
      <c r="D900" s="162" t="s">
        <v>1532</v>
      </c>
      <c r="E900" s="162" t="s">
        <v>122</v>
      </c>
      <c r="F900" s="163">
        <v>45459</v>
      </c>
      <c r="G900" s="162" t="s">
        <v>5347</v>
      </c>
      <c r="H900" s="162" t="s">
        <v>1533</v>
      </c>
      <c r="I900" s="162" t="s">
        <v>159</v>
      </c>
      <c r="J900" s="163">
        <v>45463</v>
      </c>
      <c r="K900" s="163">
        <v>45464</v>
      </c>
      <c r="L900" s="162" t="s">
        <v>5347</v>
      </c>
      <c r="M900" s="163">
        <v>45505</v>
      </c>
      <c r="N900" s="164">
        <v>60</v>
      </c>
      <c r="O900" s="164">
        <v>8</v>
      </c>
      <c r="P900" s="162" t="s">
        <v>16</v>
      </c>
      <c r="Q900" s="166">
        <v>4</v>
      </c>
      <c r="R900" s="166">
        <v>4</v>
      </c>
      <c r="S900" s="166">
        <v>4</v>
      </c>
      <c r="T900" s="166">
        <v>0</v>
      </c>
      <c r="U900" s="166">
        <v>4</v>
      </c>
      <c r="V900" s="166">
        <v>0</v>
      </c>
      <c r="W900" s="162" t="s">
        <v>19</v>
      </c>
      <c r="X900" s="162" t="s">
        <v>5348</v>
      </c>
      <c r="Y900" s="162" t="s">
        <v>5347</v>
      </c>
      <c r="Z900" s="162" t="s">
        <v>665</v>
      </c>
      <c r="AA900" s="162" t="s">
        <v>666</v>
      </c>
      <c r="AB900" s="162" t="s">
        <v>1569</v>
      </c>
      <c r="AC900" s="162" t="s">
        <v>5347</v>
      </c>
      <c r="AD900" s="164">
        <v>0</v>
      </c>
      <c r="AE900" s="185">
        <v>0</v>
      </c>
      <c r="AG900" t="s">
        <v>962</v>
      </c>
      <c r="AH900" s="47">
        <f t="shared" si="271"/>
        <v>42</v>
      </c>
      <c r="AI900" s="46" t="str">
        <f t="shared" si="272"/>
        <v>-</v>
      </c>
      <c r="AJ900" s="12"/>
      <c r="AK900" s="53" t="str">
        <f t="shared" si="273"/>
        <v>YES</v>
      </c>
      <c r="AL900" s="54">
        <f t="shared" si="274"/>
        <v>4</v>
      </c>
      <c r="AM900" s="35"/>
      <c r="AN900" s="35" t="str">
        <f t="shared" si="275"/>
        <v/>
      </c>
      <c r="AO900" s="35">
        <f t="shared" si="276"/>
        <v>0</v>
      </c>
      <c r="AP900" s="35" t="str">
        <f t="shared" si="277"/>
        <v>X</v>
      </c>
      <c r="AQ900" s="55">
        <f t="shared" si="269"/>
        <v>1</v>
      </c>
      <c r="AR900" s="25" t="str">
        <f t="shared" si="278"/>
        <v/>
      </c>
      <c r="AS900" s="25" t="str">
        <f t="shared" si="279"/>
        <v/>
      </c>
      <c r="AT900" s="25" t="str">
        <f t="shared" si="280"/>
        <v/>
      </c>
      <c r="AU900" s="25" t="str">
        <f t="shared" si="281"/>
        <v/>
      </c>
      <c r="AV900" s="25">
        <f t="shared" si="282"/>
        <v>6</v>
      </c>
      <c r="AW900" s="65">
        <f t="shared" si="270"/>
        <v>0</v>
      </c>
      <c r="AX900" s="56"/>
      <c r="AY900" s="24">
        <f t="shared" ca="1" si="283"/>
        <v>-630</v>
      </c>
      <c r="AZ900" s="66">
        <f t="shared" ca="1" si="284"/>
        <v>0</v>
      </c>
      <c r="BA900" s="24" t="str">
        <f t="shared" ca="1" si="285"/>
        <v/>
      </c>
      <c r="BB900" s="87" t="str">
        <f t="shared" si="286"/>
        <v/>
      </c>
    </row>
    <row r="901" spans="1:54" ht="15" x14ac:dyDescent="0.2">
      <c r="A901" s="7">
        <v>900</v>
      </c>
      <c r="B901" s="162" t="s">
        <v>1570</v>
      </c>
      <c r="C901" s="162" t="s">
        <v>450</v>
      </c>
      <c r="D901" s="162" t="s">
        <v>1532</v>
      </c>
      <c r="E901" s="162" t="s">
        <v>118</v>
      </c>
      <c r="F901" s="163">
        <v>45459</v>
      </c>
      <c r="G901" s="162" t="s">
        <v>5347</v>
      </c>
      <c r="H901" s="162" t="s">
        <v>1533</v>
      </c>
      <c r="I901" s="162" t="s">
        <v>118</v>
      </c>
      <c r="J901" s="163">
        <v>45463</v>
      </c>
      <c r="K901" s="163">
        <v>45464</v>
      </c>
      <c r="L901" s="162" t="s">
        <v>5347</v>
      </c>
      <c r="M901" s="163">
        <v>45505</v>
      </c>
      <c r="N901" s="164">
        <v>85</v>
      </c>
      <c r="O901" s="164">
        <v>8</v>
      </c>
      <c r="P901" s="162" t="s">
        <v>16</v>
      </c>
      <c r="Q901" s="166">
        <v>33</v>
      </c>
      <c r="R901" s="166">
        <v>33</v>
      </c>
      <c r="S901" s="166">
        <v>33</v>
      </c>
      <c r="T901" s="166">
        <v>0</v>
      </c>
      <c r="U901" s="166">
        <v>33</v>
      </c>
      <c r="V901" s="166">
        <v>0</v>
      </c>
      <c r="W901" s="162" t="s">
        <v>19</v>
      </c>
      <c r="X901" s="162" t="s">
        <v>5348</v>
      </c>
      <c r="Y901" s="162" t="s">
        <v>5347</v>
      </c>
      <c r="Z901" s="162" t="s">
        <v>665</v>
      </c>
      <c r="AA901" s="162" t="s">
        <v>666</v>
      </c>
      <c r="AB901" s="162" t="s">
        <v>1571</v>
      </c>
      <c r="AC901" s="162" t="s">
        <v>5347</v>
      </c>
      <c r="AD901" s="164">
        <v>0</v>
      </c>
      <c r="AE901" s="185">
        <v>0</v>
      </c>
      <c r="AG901" t="s">
        <v>962</v>
      </c>
      <c r="AH901" s="47">
        <f t="shared" si="271"/>
        <v>42</v>
      </c>
      <c r="AI901" s="46" t="str">
        <f t="shared" si="272"/>
        <v>-</v>
      </c>
      <c r="AJ901" s="12"/>
      <c r="AK901" s="53" t="str">
        <f t="shared" si="273"/>
        <v>YES</v>
      </c>
      <c r="AL901" s="54">
        <f t="shared" si="274"/>
        <v>33</v>
      </c>
      <c r="AM901" s="35"/>
      <c r="AN901" s="35" t="str">
        <f t="shared" si="275"/>
        <v/>
      </c>
      <c r="AO901" s="35">
        <f t="shared" si="276"/>
        <v>0</v>
      </c>
      <c r="AP901" s="35" t="str">
        <f t="shared" si="277"/>
        <v>X</v>
      </c>
      <c r="AQ901" s="55">
        <f t="shared" ref="AQ901:AQ918" si="287">IF(AP901="X",100%,0%)</f>
        <v>1</v>
      </c>
      <c r="AR901" s="25" t="str">
        <f t="shared" si="278"/>
        <v/>
      </c>
      <c r="AS901" s="25" t="str">
        <f t="shared" si="279"/>
        <v/>
      </c>
      <c r="AT901" s="25" t="str">
        <f t="shared" si="280"/>
        <v/>
      </c>
      <c r="AU901" s="25" t="str">
        <f t="shared" si="281"/>
        <v/>
      </c>
      <c r="AV901" s="25">
        <f t="shared" si="282"/>
        <v>6</v>
      </c>
      <c r="AW901" s="65">
        <f t="shared" ref="AW901:AW918" si="288">IF(AP901="",100%,0%)</f>
        <v>0</v>
      </c>
      <c r="AX901" s="56"/>
      <c r="AY901" s="24">
        <f t="shared" ca="1" si="283"/>
        <v>-630</v>
      </c>
      <c r="AZ901" s="66">
        <f t="shared" ca="1" si="284"/>
        <v>0</v>
      </c>
      <c r="BA901" s="24" t="str">
        <f t="shared" ca="1" si="285"/>
        <v/>
      </c>
      <c r="BB901" s="87" t="str">
        <f t="shared" si="286"/>
        <v/>
      </c>
    </row>
    <row r="902" spans="1:54" ht="15" x14ac:dyDescent="0.2">
      <c r="A902" s="7">
        <v>901</v>
      </c>
      <c r="B902" s="162" t="s">
        <v>1572</v>
      </c>
      <c r="C902" s="162" t="s">
        <v>1573</v>
      </c>
      <c r="D902" s="162" t="s">
        <v>1574</v>
      </c>
      <c r="E902" s="162" t="s">
        <v>15</v>
      </c>
      <c r="F902" s="163">
        <v>45459</v>
      </c>
      <c r="G902" s="162" t="s">
        <v>5347</v>
      </c>
      <c r="H902" s="162" t="s">
        <v>1575</v>
      </c>
      <c r="I902" s="162" t="s">
        <v>15</v>
      </c>
      <c r="J902" s="163">
        <v>45474</v>
      </c>
      <c r="K902" s="163">
        <v>45475</v>
      </c>
      <c r="L902" s="162" t="s">
        <v>5347</v>
      </c>
      <c r="M902" s="163">
        <v>45589</v>
      </c>
      <c r="N902" s="164">
        <v>40</v>
      </c>
      <c r="O902" s="164">
        <v>15</v>
      </c>
      <c r="P902" s="162" t="s">
        <v>16</v>
      </c>
      <c r="Q902" s="166">
        <v>1</v>
      </c>
      <c r="R902" s="166">
        <v>1</v>
      </c>
      <c r="S902" s="166">
        <v>1</v>
      </c>
      <c r="T902" s="166">
        <v>0</v>
      </c>
      <c r="U902" s="166">
        <v>1</v>
      </c>
      <c r="V902" s="166">
        <v>0</v>
      </c>
      <c r="W902" s="162" t="s">
        <v>19</v>
      </c>
      <c r="X902" s="162" t="s">
        <v>5348</v>
      </c>
      <c r="Y902" s="162" t="s">
        <v>5347</v>
      </c>
      <c r="Z902" s="162" t="s">
        <v>147</v>
      </c>
      <c r="AA902" s="162" t="s">
        <v>148</v>
      </c>
      <c r="AB902" s="162" t="s">
        <v>1572</v>
      </c>
      <c r="AC902" s="162" t="s">
        <v>5347</v>
      </c>
      <c r="AD902" s="164">
        <v>2</v>
      </c>
      <c r="AE902" s="185">
        <v>1</v>
      </c>
      <c r="AG902" t="s">
        <v>962</v>
      </c>
      <c r="AH902" s="47">
        <f t="shared" si="271"/>
        <v>115</v>
      </c>
      <c r="AI902" s="46" t="str">
        <f t="shared" si="272"/>
        <v>-</v>
      </c>
      <c r="AJ902" s="12"/>
      <c r="AK902" s="53" t="str">
        <f t="shared" si="273"/>
        <v>YES</v>
      </c>
      <c r="AL902" s="54">
        <f t="shared" si="274"/>
        <v>1</v>
      </c>
      <c r="AM902" s="35"/>
      <c r="AN902" s="35" t="str">
        <f t="shared" si="275"/>
        <v/>
      </c>
      <c r="AO902" s="35">
        <f t="shared" si="276"/>
        <v>0</v>
      </c>
      <c r="AP902" s="35" t="str">
        <f t="shared" si="277"/>
        <v>X</v>
      </c>
      <c r="AQ902" s="55">
        <f t="shared" si="287"/>
        <v>1</v>
      </c>
      <c r="AR902" s="25" t="str">
        <f t="shared" si="278"/>
        <v/>
      </c>
      <c r="AS902" s="25" t="str">
        <f t="shared" si="279"/>
        <v/>
      </c>
      <c r="AT902" s="25" t="str">
        <f t="shared" si="280"/>
        <v/>
      </c>
      <c r="AU902" s="25" t="str">
        <f t="shared" si="281"/>
        <v/>
      </c>
      <c r="AV902" s="25">
        <f t="shared" si="282"/>
        <v>6</v>
      </c>
      <c r="AW902" s="65">
        <f t="shared" si="288"/>
        <v>0</v>
      </c>
      <c r="AX902" s="56"/>
      <c r="AY902" s="24">
        <f t="shared" ca="1" si="283"/>
        <v>-546</v>
      </c>
      <c r="AZ902" s="66">
        <f t="shared" ca="1" si="284"/>
        <v>0</v>
      </c>
      <c r="BA902" s="24" t="str">
        <f t="shared" ca="1" si="285"/>
        <v/>
      </c>
      <c r="BB902" s="87" t="str">
        <f t="shared" si="286"/>
        <v/>
      </c>
    </row>
    <row r="903" spans="1:54" ht="15" x14ac:dyDescent="0.2">
      <c r="A903" s="7">
        <v>902</v>
      </c>
      <c r="B903" s="162" t="s">
        <v>1576</v>
      </c>
      <c r="C903" s="162" t="s">
        <v>1577</v>
      </c>
      <c r="D903" s="162" t="s">
        <v>1574</v>
      </c>
      <c r="E903" s="162" t="s">
        <v>17</v>
      </c>
      <c r="F903" s="163">
        <v>45459</v>
      </c>
      <c r="G903" s="162" t="s">
        <v>5347</v>
      </c>
      <c r="H903" s="162" t="s">
        <v>1575</v>
      </c>
      <c r="I903" s="162" t="s">
        <v>17</v>
      </c>
      <c r="J903" s="163">
        <v>45474</v>
      </c>
      <c r="K903" s="163">
        <v>45475</v>
      </c>
      <c r="L903" s="162" t="s">
        <v>5347</v>
      </c>
      <c r="M903" s="163">
        <v>45589</v>
      </c>
      <c r="N903" s="164">
        <v>40</v>
      </c>
      <c r="O903" s="164">
        <v>15</v>
      </c>
      <c r="P903" s="162" t="s">
        <v>16</v>
      </c>
      <c r="Q903" s="166">
        <v>5</v>
      </c>
      <c r="R903" s="166">
        <v>5</v>
      </c>
      <c r="S903" s="166">
        <v>5</v>
      </c>
      <c r="T903" s="166">
        <v>0</v>
      </c>
      <c r="U903" s="166">
        <v>5</v>
      </c>
      <c r="V903" s="166">
        <v>0</v>
      </c>
      <c r="W903" s="162" t="s">
        <v>19</v>
      </c>
      <c r="X903" s="162" t="s">
        <v>5348</v>
      </c>
      <c r="Y903" s="162" t="s">
        <v>5347</v>
      </c>
      <c r="Z903" s="162" t="s">
        <v>147</v>
      </c>
      <c r="AA903" s="162" t="s">
        <v>148</v>
      </c>
      <c r="AB903" s="162" t="s">
        <v>1576</v>
      </c>
      <c r="AC903" s="162" t="s">
        <v>5347</v>
      </c>
      <c r="AD903" s="164">
        <v>2</v>
      </c>
      <c r="AE903" s="185">
        <v>1</v>
      </c>
      <c r="AG903" t="s">
        <v>962</v>
      </c>
      <c r="AH903" s="47">
        <f t="shared" si="271"/>
        <v>115</v>
      </c>
      <c r="AI903" s="46" t="str">
        <f t="shared" si="272"/>
        <v>-</v>
      </c>
      <c r="AJ903" s="12"/>
      <c r="AK903" s="53" t="str">
        <f t="shared" si="273"/>
        <v>YES</v>
      </c>
      <c r="AL903" s="54">
        <f t="shared" si="274"/>
        <v>5</v>
      </c>
      <c r="AM903" s="35"/>
      <c r="AN903" s="35" t="str">
        <f t="shared" si="275"/>
        <v/>
      </c>
      <c r="AO903" s="35">
        <f t="shared" si="276"/>
        <v>0</v>
      </c>
      <c r="AP903" s="35" t="str">
        <f t="shared" si="277"/>
        <v>X</v>
      </c>
      <c r="AQ903" s="55">
        <f t="shared" si="287"/>
        <v>1</v>
      </c>
      <c r="AR903" s="25" t="str">
        <f t="shared" si="278"/>
        <v/>
      </c>
      <c r="AS903" s="25" t="str">
        <f t="shared" si="279"/>
        <v/>
      </c>
      <c r="AT903" s="25" t="str">
        <f t="shared" si="280"/>
        <v/>
      </c>
      <c r="AU903" s="25" t="str">
        <f t="shared" si="281"/>
        <v/>
      </c>
      <c r="AV903" s="25">
        <f t="shared" si="282"/>
        <v>6</v>
      </c>
      <c r="AW903" s="65">
        <f t="shared" si="288"/>
        <v>0</v>
      </c>
      <c r="AX903" s="56"/>
      <c r="AY903" s="24">
        <f t="shared" ca="1" si="283"/>
        <v>-546</v>
      </c>
      <c r="AZ903" s="66">
        <f t="shared" ca="1" si="284"/>
        <v>0</v>
      </c>
      <c r="BA903" s="24" t="str">
        <f t="shared" ca="1" si="285"/>
        <v/>
      </c>
      <c r="BB903" s="87" t="str">
        <f t="shared" si="286"/>
        <v/>
      </c>
    </row>
    <row r="904" spans="1:54" ht="15" x14ac:dyDescent="0.2">
      <c r="A904" s="7">
        <v>903</v>
      </c>
      <c r="B904" s="162" t="s">
        <v>1578</v>
      </c>
      <c r="C904" s="162" t="s">
        <v>1579</v>
      </c>
      <c r="D904" s="162" t="s">
        <v>1574</v>
      </c>
      <c r="E904" s="162" t="s">
        <v>18</v>
      </c>
      <c r="F904" s="163">
        <v>45459</v>
      </c>
      <c r="G904" s="162" t="s">
        <v>5347</v>
      </c>
      <c r="H904" s="162" t="s">
        <v>1575</v>
      </c>
      <c r="I904" s="162" t="s">
        <v>18</v>
      </c>
      <c r="J904" s="163">
        <v>45474</v>
      </c>
      <c r="K904" s="163">
        <v>45475</v>
      </c>
      <c r="L904" s="162" t="s">
        <v>5347</v>
      </c>
      <c r="M904" s="163">
        <v>45589</v>
      </c>
      <c r="N904" s="164">
        <v>90</v>
      </c>
      <c r="O904" s="164">
        <v>8</v>
      </c>
      <c r="P904" s="162" t="s">
        <v>16</v>
      </c>
      <c r="Q904" s="166">
        <v>1</v>
      </c>
      <c r="R904" s="166">
        <v>1</v>
      </c>
      <c r="S904" s="166">
        <v>1</v>
      </c>
      <c r="T904" s="166">
        <v>0</v>
      </c>
      <c r="U904" s="166">
        <v>1</v>
      </c>
      <c r="V904" s="166">
        <v>0</v>
      </c>
      <c r="W904" s="162" t="s">
        <v>19</v>
      </c>
      <c r="X904" s="162" t="s">
        <v>5348</v>
      </c>
      <c r="Y904" s="162" t="s">
        <v>5347</v>
      </c>
      <c r="Z904" s="162" t="s">
        <v>147</v>
      </c>
      <c r="AA904" s="162" t="s">
        <v>148</v>
      </c>
      <c r="AB904" s="162" t="s">
        <v>1578</v>
      </c>
      <c r="AC904" s="162" t="s">
        <v>5347</v>
      </c>
      <c r="AD904" s="164">
        <v>2</v>
      </c>
      <c r="AE904" s="185">
        <v>1</v>
      </c>
      <c r="AG904" t="s">
        <v>962</v>
      </c>
      <c r="AH904" s="47">
        <f t="shared" si="271"/>
        <v>115</v>
      </c>
      <c r="AI904" s="46" t="str">
        <f t="shared" si="272"/>
        <v>-</v>
      </c>
      <c r="AJ904" s="12"/>
      <c r="AK904" s="53" t="str">
        <f t="shared" si="273"/>
        <v>YES</v>
      </c>
      <c r="AL904" s="54">
        <f t="shared" si="274"/>
        <v>1</v>
      </c>
      <c r="AM904" s="35"/>
      <c r="AN904" s="35" t="str">
        <f t="shared" si="275"/>
        <v/>
      </c>
      <c r="AO904" s="35">
        <f t="shared" si="276"/>
        <v>0</v>
      </c>
      <c r="AP904" s="35" t="str">
        <f t="shared" si="277"/>
        <v>X</v>
      </c>
      <c r="AQ904" s="55">
        <f t="shared" si="287"/>
        <v>1</v>
      </c>
      <c r="AR904" s="25" t="str">
        <f t="shared" si="278"/>
        <v/>
      </c>
      <c r="AS904" s="25" t="str">
        <f t="shared" si="279"/>
        <v/>
      </c>
      <c r="AT904" s="25" t="str">
        <f t="shared" si="280"/>
        <v/>
      </c>
      <c r="AU904" s="25" t="str">
        <f t="shared" si="281"/>
        <v/>
      </c>
      <c r="AV904" s="25">
        <f t="shared" si="282"/>
        <v>6</v>
      </c>
      <c r="AW904" s="65">
        <f t="shared" si="288"/>
        <v>0</v>
      </c>
      <c r="AX904" s="56"/>
      <c r="AY904" s="24">
        <f t="shared" ca="1" si="283"/>
        <v>-546</v>
      </c>
      <c r="AZ904" s="66">
        <f t="shared" ca="1" si="284"/>
        <v>0</v>
      </c>
      <c r="BA904" s="24" t="str">
        <f t="shared" ca="1" si="285"/>
        <v/>
      </c>
      <c r="BB904" s="87" t="str">
        <f t="shared" si="286"/>
        <v/>
      </c>
    </row>
    <row r="905" spans="1:54" ht="15" x14ac:dyDescent="0.2">
      <c r="A905" s="7">
        <v>904</v>
      </c>
      <c r="B905" s="162" t="s">
        <v>1580</v>
      </c>
      <c r="C905" s="162" t="s">
        <v>1581</v>
      </c>
      <c r="D905" s="162" t="s">
        <v>1574</v>
      </c>
      <c r="E905" s="162" t="s">
        <v>24</v>
      </c>
      <c r="F905" s="163">
        <v>45459</v>
      </c>
      <c r="G905" s="162" t="s">
        <v>5347</v>
      </c>
      <c r="H905" s="162" t="s">
        <v>1582</v>
      </c>
      <c r="I905" s="162" t="s">
        <v>15</v>
      </c>
      <c r="J905" s="163">
        <v>45488</v>
      </c>
      <c r="K905" s="163">
        <v>46044</v>
      </c>
      <c r="L905" s="162" t="s">
        <v>5347</v>
      </c>
      <c r="M905" s="163">
        <v>45618</v>
      </c>
      <c r="N905" s="164">
        <v>90</v>
      </c>
      <c r="O905" s="164">
        <v>8</v>
      </c>
      <c r="P905" s="162" t="s">
        <v>16</v>
      </c>
      <c r="Q905" s="166">
        <v>1</v>
      </c>
      <c r="R905" s="166">
        <v>1</v>
      </c>
      <c r="S905" s="166">
        <v>1</v>
      </c>
      <c r="T905" s="166">
        <v>0</v>
      </c>
      <c r="U905" s="166">
        <v>1</v>
      </c>
      <c r="V905" s="166">
        <v>0</v>
      </c>
      <c r="W905" s="162" t="s">
        <v>19</v>
      </c>
      <c r="X905" s="162" t="s">
        <v>5348</v>
      </c>
      <c r="Y905" s="162" t="s">
        <v>5347</v>
      </c>
      <c r="Z905" s="162" t="s">
        <v>147</v>
      </c>
      <c r="AA905" s="162" t="s">
        <v>148</v>
      </c>
      <c r="AB905" s="162" t="s">
        <v>1580</v>
      </c>
      <c r="AC905" s="162" t="s">
        <v>5347</v>
      </c>
      <c r="AD905" s="164">
        <v>2</v>
      </c>
      <c r="AE905" s="185">
        <v>1</v>
      </c>
      <c r="AG905" t="s">
        <v>962</v>
      </c>
      <c r="AH905" s="47">
        <f t="shared" si="271"/>
        <v>130</v>
      </c>
      <c r="AI905" s="46" t="str">
        <f t="shared" si="272"/>
        <v>-</v>
      </c>
      <c r="AJ905" s="12"/>
      <c r="AK905" s="53" t="str">
        <f t="shared" si="273"/>
        <v>YES</v>
      </c>
      <c r="AL905" s="54">
        <f t="shared" si="274"/>
        <v>1</v>
      </c>
      <c r="AM905" s="35"/>
      <c r="AN905" s="35" t="str">
        <f t="shared" si="275"/>
        <v/>
      </c>
      <c r="AO905" s="35">
        <f t="shared" si="276"/>
        <v>0</v>
      </c>
      <c r="AP905" s="35" t="str">
        <f t="shared" si="277"/>
        <v>X</v>
      </c>
      <c r="AQ905" s="55">
        <f t="shared" si="287"/>
        <v>1</v>
      </c>
      <c r="AR905" s="25" t="str">
        <f t="shared" si="278"/>
        <v/>
      </c>
      <c r="AS905" s="25" t="str">
        <f t="shared" si="279"/>
        <v/>
      </c>
      <c r="AT905" s="25" t="str">
        <f t="shared" si="280"/>
        <v/>
      </c>
      <c r="AU905" s="25" t="str">
        <f t="shared" si="281"/>
        <v/>
      </c>
      <c r="AV905" s="25">
        <f t="shared" si="282"/>
        <v>6</v>
      </c>
      <c r="AW905" s="65">
        <f t="shared" si="288"/>
        <v>0</v>
      </c>
      <c r="AX905" s="56"/>
      <c r="AY905" s="24">
        <f t="shared" ca="1" si="283"/>
        <v>-517</v>
      </c>
      <c r="AZ905" s="66">
        <f t="shared" ca="1" si="284"/>
        <v>0</v>
      </c>
      <c r="BA905" s="24" t="str">
        <f t="shared" ca="1" si="285"/>
        <v/>
      </c>
      <c r="BB905" s="87" t="str">
        <f t="shared" si="286"/>
        <v/>
      </c>
    </row>
    <row r="906" spans="1:54" ht="15" x14ac:dyDescent="0.2">
      <c r="A906" s="7">
        <v>905</v>
      </c>
      <c r="B906" s="162" t="s">
        <v>1583</v>
      </c>
      <c r="C906" s="162" t="s">
        <v>1584</v>
      </c>
      <c r="D906" s="162" t="s">
        <v>1574</v>
      </c>
      <c r="E906" s="162" t="s">
        <v>27</v>
      </c>
      <c r="F906" s="163">
        <v>45459</v>
      </c>
      <c r="G906" s="162" t="s">
        <v>5347</v>
      </c>
      <c r="H906" s="162" t="s">
        <v>1582</v>
      </c>
      <c r="I906" s="162" t="s">
        <v>17</v>
      </c>
      <c r="J906" s="163">
        <v>45488</v>
      </c>
      <c r="K906" s="163">
        <v>46044</v>
      </c>
      <c r="L906" s="162" t="s">
        <v>5347</v>
      </c>
      <c r="M906" s="163">
        <v>46046</v>
      </c>
      <c r="N906" s="164">
        <v>90</v>
      </c>
      <c r="O906" s="164">
        <v>8</v>
      </c>
      <c r="P906" s="162" t="s">
        <v>16</v>
      </c>
      <c r="Q906" s="166">
        <v>1</v>
      </c>
      <c r="R906" s="166">
        <v>1</v>
      </c>
      <c r="S906" s="166">
        <v>1</v>
      </c>
      <c r="T906" s="166">
        <v>1</v>
      </c>
      <c r="U906" s="166">
        <v>0</v>
      </c>
      <c r="V906" s="166">
        <v>1</v>
      </c>
      <c r="W906" s="162" t="s">
        <v>5347</v>
      </c>
      <c r="X906" s="162" t="s">
        <v>5592</v>
      </c>
      <c r="Y906" s="162" t="s">
        <v>5347</v>
      </c>
      <c r="Z906" s="162" t="s">
        <v>147</v>
      </c>
      <c r="AA906" s="162" t="s">
        <v>148</v>
      </c>
      <c r="AB906" s="162" t="s">
        <v>1583</v>
      </c>
      <c r="AC906" s="162" t="s">
        <v>5347</v>
      </c>
      <c r="AD906" s="164">
        <v>4</v>
      </c>
      <c r="AE906" s="185">
        <v>4</v>
      </c>
      <c r="AG906" t="s">
        <v>962</v>
      </c>
      <c r="AH906" s="47">
        <f t="shared" si="271"/>
        <v>558</v>
      </c>
      <c r="AI906" s="46" t="str">
        <f t="shared" si="272"/>
        <v>-</v>
      </c>
      <c r="AJ906" s="12"/>
      <c r="AK906" s="53" t="str">
        <f t="shared" si="273"/>
        <v/>
      </c>
      <c r="AL906" s="54" t="str">
        <f t="shared" si="274"/>
        <v/>
      </c>
      <c r="AM906" s="35"/>
      <c r="AN906" s="35" t="str">
        <f t="shared" si="275"/>
        <v/>
      </c>
      <c r="AO906" s="35">
        <f t="shared" si="276"/>
        <v>1</v>
      </c>
      <c r="AP906" s="35" t="str">
        <f t="shared" si="277"/>
        <v/>
      </c>
      <c r="AQ906" s="55">
        <f t="shared" si="287"/>
        <v>0</v>
      </c>
      <c r="AR906" s="25" t="str">
        <f t="shared" si="278"/>
        <v>4200570671</v>
      </c>
      <c r="AS906" s="25" t="str">
        <f t="shared" si="279"/>
        <v/>
      </c>
      <c r="AT906" s="25" t="str">
        <f t="shared" si="280"/>
        <v/>
      </c>
      <c r="AU906" s="25" t="str">
        <f t="shared" si="281"/>
        <v/>
      </c>
      <c r="AV906" s="25">
        <f t="shared" si="282"/>
        <v>6</v>
      </c>
      <c r="AW906" s="65">
        <f t="shared" si="288"/>
        <v>1</v>
      </c>
      <c r="AX906" s="56"/>
      <c r="AY906" s="24">
        <f t="shared" ca="1" si="283"/>
        <v>-89</v>
      </c>
      <c r="AZ906" s="66">
        <f t="shared" ca="1" si="284"/>
        <v>0</v>
      </c>
      <c r="BA906" s="24" t="str">
        <f t="shared" ca="1" si="285"/>
        <v/>
      </c>
      <c r="BB906" s="87" t="str">
        <f t="shared" si="286"/>
        <v/>
      </c>
    </row>
    <row r="907" spans="1:54" ht="15" x14ac:dyDescent="0.2">
      <c r="A907" s="7">
        <v>906</v>
      </c>
      <c r="B907" s="162" t="s">
        <v>1585</v>
      </c>
      <c r="C907" s="162" t="s">
        <v>1586</v>
      </c>
      <c r="D907" s="162" t="s">
        <v>1574</v>
      </c>
      <c r="E907" s="162" t="s">
        <v>28</v>
      </c>
      <c r="F907" s="163">
        <v>45459</v>
      </c>
      <c r="G907" s="162" t="s">
        <v>5347</v>
      </c>
      <c r="H907" s="162" t="s">
        <v>1587</v>
      </c>
      <c r="I907" s="162" t="s">
        <v>15</v>
      </c>
      <c r="J907" s="163">
        <v>45488</v>
      </c>
      <c r="K907" s="163">
        <v>45489</v>
      </c>
      <c r="L907" s="162" t="s">
        <v>5347</v>
      </c>
      <c r="M907" s="163">
        <v>45869</v>
      </c>
      <c r="N907" s="164">
        <v>90</v>
      </c>
      <c r="O907" s="164">
        <v>8</v>
      </c>
      <c r="P907" s="162" t="s">
        <v>16</v>
      </c>
      <c r="Q907" s="166">
        <v>1</v>
      </c>
      <c r="R907" s="166">
        <v>1</v>
      </c>
      <c r="S907" s="166">
        <v>1</v>
      </c>
      <c r="T907" s="166">
        <v>0</v>
      </c>
      <c r="U907" s="166">
        <v>1</v>
      </c>
      <c r="V907" s="166">
        <v>0</v>
      </c>
      <c r="W907" s="162" t="s">
        <v>19</v>
      </c>
      <c r="X907" s="162" t="s">
        <v>5348</v>
      </c>
      <c r="Y907" s="162" t="s">
        <v>5347</v>
      </c>
      <c r="Z907" s="162" t="s">
        <v>155</v>
      </c>
      <c r="AA907" s="162" t="s">
        <v>148</v>
      </c>
      <c r="AB907" s="162" t="s">
        <v>1585</v>
      </c>
      <c r="AC907" s="162" t="s">
        <v>5347</v>
      </c>
      <c r="AD907" s="164">
        <v>5</v>
      </c>
      <c r="AE907" s="185">
        <v>5</v>
      </c>
      <c r="AG907" t="s">
        <v>962</v>
      </c>
      <c r="AH907" s="47">
        <f t="shared" si="271"/>
        <v>381</v>
      </c>
      <c r="AI907" s="46" t="str">
        <f t="shared" si="272"/>
        <v>-</v>
      </c>
      <c r="AJ907" s="12"/>
      <c r="AK907" s="53" t="str">
        <f t="shared" si="273"/>
        <v>YES</v>
      </c>
      <c r="AL907" s="54">
        <f t="shared" si="274"/>
        <v>1</v>
      </c>
      <c r="AM907" s="35"/>
      <c r="AN907" s="35" t="str">
        <f t="shared" si="275"/>
        <v/>
      </c>
      <c r="AO907" s="35">
        <f t="shared" si="276"/>
        <v>0</v>
      </c>
      <c r="AP907" s="35" t="str">
        <f t="shared" si="277"/>
        <v>X</v>
      </c>
      <c r="AQ907" s="55">
        <f t="shared" si="287"/>
        <v>1</v>
      </c>
      <c r="AR907" s="25" t="str">
        <f t="shared" si="278"/>
        <v/>
      </c>
      <c r="AS907" s="25" t="str">
        <f t="shared" si="279"/>
        <v/>
      </c>
      <c r="AT907" s="25" t="str">
        <f t="shared" si="280"/>
        <v/>
      </c>
      <c r="AU907" s="25" t="str">
        <f t="shared" si="281"/>
        <v/>
      </c>
      <c r="AV907" s="25">
        <f t="shared" si="282"/>
        <v>6</v>
      </c>
      <c r="AW907" s="65">
        <f t="shared" si="288"/>
        <v>0</v>
      </c>
      <c r="AX907" s="56"/>
      <c r="AY907" s="24">
        <f t="shared" ca="1" si="283"/>
        <v>-266</v>
      </c>
      <c r="AZ907" s="66">
        <f t="shared" ca="1" si="284"/>
        <v>0</v>
      </c>
      <c r="BA907" s="24" t="str">
        <f t="shared" ca="1" si="285"/>
        <v/>
      </c>
      <c r="BB907" s="87" t="str">
        <f t="shared" si="286"/>
        <v/>
      </c>
    </row>
    <row r="908" spans="1:54" ht="15" x14ac:dyDescent="0.2">
      <c r="A908" s="7">
        <v>907</v>
      </c>
      <c r="B908" s="162" t="s">
        <v>1588</v>
      </c>
      <c r="C908" s="162" t="s">
        <v>1589</v>
      </c>
      <c r="D908" s="162" t="s">
        <v>1574</v>
      </c>
      <c r="E908" s="162" t="s">
        <v>73</v>
      </c>
      <c r="F908" s="163">
        <v>45459</v>
      </c>
      <c r="G908" s="162" t="s">
        <v>5347</v>
      </c>
      <c r="H908" s="162" t="s">
        <v>1587</v>
      </c>
      <c r="I908" s="162" t="s">
        <v>17</v>
      </c>
      <c r="J908" s="163">
        <v>45488</v>
      </c>
      <c r="K908" s="163">
        <v>45489</v>
      </c>
      <c r="L908" s="162" t="s">
        <v>5347</v>
      </c>
      <c r="M908" s="163">
        <v>45639</v>
      </c>
      <c r="N908" s="164">
        <v>40</v>
      </c>
      <c r="O908" s="164">
        <v>15</v>
      </c>
      <c r="P908" s="162" t="s">
        <v>16</v>
      </c>
      <c r="Q908" s="165">
        <v>1</v>
      </c>
      <c r="R908" s="165">
        <v>1</v>
      </c>
      <c r="S908" s="165">
        <v>1</v>
      </c>
      <c r="T908" s="165">
        <v>0</v>
      </c>
      <c r="U908" s="166">
        <v>1</v>
      </c>
      <c r="V908" s="166">
        <v>0</v>
      </c>
      <c r="W908" s="162" t="s">
        <v>19</v>
      </c>
      <c r="X908" s="162" t="s">
        <v>5348</v>
      </c>
      <c r="Y908" s="162" t="s">
        <v>5347</v>
      </c>
      <c r="Z908" s="162" t="s">
        <v>155</v>
      </c>
      <c r="AA908" s="162" t="s">
        <v>148</v>
      </c>
      <c r="AB908" s="162" t="s">
        <v>1588</v>
      </c>
      <c r="AC908" s="162" t="s">
        <v>5347</v>
      </c>
      <c r="AD908" s="164">
        <v>1</v>
      </c>
      <c r="AE908" s="185">
        <v>1</v>
      </c>
      <c r="AG908" t="s">
        <v>962</v>
      </c>
      <c r="AH908" s="47">
        <f t="shared" si="271"/>
        <v>151</v>
      </c>
      <c r="AI908" s="46" t="str">
        <f t="shared" si="272"/>
        <v>-</v>
      </c>
      <c r="AJ908" s="12"/>
      <c r="AK908" s="53" t="str">
        <f t="shared" si="273"/>
        <v>YES</v>
      </c>
      <c r="AL908" s="54">
        <f t="shared" si="274"/>
        <v>1</v>
      </c>
      <c r="AM908" s="35"/>
      <c r="AN908" s="35" t="str">
        <f t="shared" si="275"/>
        <v/>
      </c>
      <c r="AO908" s="35">
        <f t="shared" si="276"/>
        <v>0</v>
      </c>
      <c r="AP908" s="35" t="str">
        <f t="shared" si="277"/>
        <v>X</v>
      </c>
      <c r="AQ908" s="55">
        <f t="shared" si="287"/>
        <v>1</v>
      </c>
      <c r="AR908" s="25" t="str">
        <f t="shared" si="278"/>
        <v/>
      </c>
      <c r="AS908" s="25" t="str">
        <f t="shared" si="279"/>
        <v/>
      </c>
      <c r="AT908" s="25" t="str">
        <f t="shared" si="280"/>
        <v/>
      </c>
      <c r="AU908" s="25" t="str">
        <f t="shared" si="281"/>
        <v/>
      </c>
      <c r="AV908" s="25">
        <f t="shared" si="282"/>
        <v>6</v>
      </c>
      <c r="AW908" s="65">
        <f t="shared" si="288"/>
        <v>0</v>
      </c>
      <c r="AX908" s="56"/>
      <c r="AY908" s="24">
        <f t="shared" ca="1" si="283"/>
        <v>-496</v>
      </c>
      <c r="AZ908" s="66">
        <f t="shared" ca="1" si="284"/>
        <v>0</v>
      </c>
      <c r="BA908" s="24" t="str">
        <f t="shared" ca="1" si="285"/>
        <v/>
      </c>
      <c r="BB908" s="87" t="str">
        <f t="shared" si="286"/>
        <v/>
      </c>
    </row>
    <row r="909" spans="1:54" ht="15" x14ac:dyDescent="0.2">
      <c r="A909" s="7">
        <v>908</v>
      </c>
      <c r="B909" s="162" t="s">
        <v>1590</v>
      </c>
      <c r="C909" s="162" t="s">
        <v>1591</v>
      </c>
      <c r="D909" s="162" t="s">
        <v>1574</v>
      </c>
      <c r="E909" s="162" t="s">
        <v>56</v>
      </c>
      <c r="F909" s="163">
        <v>45459</v>
      </c>
      <c r="G909" s="162" t="s">
        <v>5347</v>
      </c>
      <c r="H909" s="162" t="s">
        <v>1592</v>
      </c>
      <c r="I909" s="162" t="s">
        <v>15</v>
      </c>
      <c r="J909" s="163">
        <v>45491</v>
      </c>
      <c r="K909" s="163">
        <v>45491</v>
      </c>
      <c r="L909" s="162" t="s">
        <v>5347</v>
      </c>
      <c r="M909" s="163">
        <v>45618</v>
      </c>
      <c r="N909" s="164">
        <v>40</v>
      </c>
      <c r="O909" s="164">
        <v>15</v>
      </c>
      <c r="P909" s="162" t="s">
        <v>16</v>
      </c>
      <c r="Q909" s="165">
        <v>2</v>
      </c>
      <c r="R909" s="165">
        <v>2</v>
      </c>
      <c r="S909" s="165">
        <v>2</v>
      </c>
      <c r="T909" s="165">
        <v>0</v>
      </c>
      <c r="U909" s="166">
        <v>2</v>
      </c>
      <c r="V909" s="166">
        <v>0</v>
      </c>
      <c r="W909" s="162" t="s">
        <v>19</v>
      </c>
      <c r="X909" s="162" t="s">
        <v>5348</v>
      </c>
      <c r="Y909" s="162" t="s">
        <v>5347</v>
      </c>
      <c r="Z909" s="162" t="s">
        <v>147</v>
      </c>
      <c r="AA909" s="162" t="s">
        <v>148</v>
      </c>
      <c r="AB909" s="162" t="s">
        <v>1590</v>
      </c>
      <c r="AC909" s="162" t="s">
        <v>5347</v>
      </c>
      <c r="AD909" s="164">
        <v>2</v>
      </c>
      <c r="AE909" s="185">
        <v>1</v>
      </c>
      <c r="AG909" t="s">
        <v>962</v>
      </c>
      <c r="AH909" s="47">
        <f t="shared" si="271"/>
        <v>127</v>
      </c>
      <c r="AI909" s="46" t="str">
        <f t="shared" si="272"/>
        <v>-</v>
      </c>
      <c r="AJ909" s="12"/>
      <c r="AK909" s="53" t="str">
        <f t="shared" si="273"/>
        <v>YES</v>
      </c>
      <c r="AL909" s="54">
        <f t="shared" si="274"/>
        <v>2</v>
      </c>
      <c r="AM909" s="35"/>
      <c r="AN909" s="35" t="str">
        <f t="shared" si="275"/>
        <v/>
      </c>
      <c r="AO909" s="35">
        <f t="shared" si="276"/>
        <v>0</v>
      </c>
      <c r="AP909" s="35" t="str">
        <f t="shared" si="277"/>
        <v>X</v>
      </c>
      <c r="AQ909" s="55">
        <f t="shared" si="287"/>
        <v>1</v>
      </c>
      <c r="AR909" s="25" t="str">
        <f t="shared" si="278"/>
        <v/>
      </c>
      <c r="AS909" s="25" t="str">
        <f t="shared" si="279"/>
        <v/>
      </c>
      <c r="AT909" s="25" t="str">
        <f t="shared" si="280"/>
        <v/>
      </c>
      <c r="AU909" s="25" t="str">
        <f t="shared" si="281"/>
        <v/>
      </c>
      <c r="AV909" s="25">
        <f t="shared" si="282"/>
        <v>6</v>
      </c>
      <c r="AW909" s="65">
        <f t="shared" si="288"/>
        <v>0</v>
      </c>
      <c r="AX909" s="56"/>
      <c r="AY909" s="24">
        <f t="shared" ca="1" si="283"/>
        <v>-517</v>
      </c>
      <c r="AZ909" s="66">
        <f t="shared" ca="1" si="284"/>
        <v>0</v>
      </c>
      <c r="BA909" s="24" t="str">
        <f t="shared" ca="1" si="285"/>
        <v/>
      </c>
      <c r="BB909" s="87" t="str">
        <f t="shared" si="286"/>
        <v/>
      </c>
    </row>
    <row r="910" spans="1:54" ht="15" x14ac:dyDescent="0.2">
      <c r="A910" s="7">
        <v>909</v>
      </c>
      <c r="B910" s="162" t="s">
        <v>1593</v>
      </c>
      <c r="C910" s="162" t="s">
        <v>1594</v>
      </c>
      <c r="D910" s="162" t="s">
        <v>1574</v>
      </c>
      <c r="E910" s="162" t="s">
        <v>72</v>
      </c>
      <c r="F910" s="163">
        <v>45459</v>
      </c>
      <c r="G910" s="162" t="s">
        <v>5347</v>
      </c>
      <c r="H910" s="162" t="s">
        <v>1592</v>
      </c>
      <c r="I910" s="162" t="s">
        <v>17</v>
      </c>
      <c r="J910" s="163">
        <v>45491</v>
      </c>
      <c r="K910" s="163">
        <v>45491</v>
      </c>
      <c r="L910" s="162" t="s">
        <v>5347</v>
      </c>
      <c r="M910" s="163">
        <v>45618</v>
      </c>
      <c r="N910" s="164">
        <v>40</v>
      </c>
      <c r="O910" s="164">
        <v>15</v>
      </c>
      <c r="P910" s="162" t="s">
        <v>16</v>
      </c>
      <c r="Q910" s="165">
        <v>1</v>
      </c>
      <c r="R910" s="165">
        <v>1</v>
      </c>
      <c r="S910" s="165">
        <v>1</v>
      </c>
      <c r="T910" s="165">
        <v>0</v>
      </c>
      <c r="U910" s="166">
        <v>1</v>
      </c>
      <c r="V910" s="166">
        <v>0</v>
      </c>
      <c r="W910" s="162" t="s">
        <v>19</v>
      </c>
      <c r="X910" s="162" t="s">
        <v>5348</v>
      </c>
      <c r="Y910" s="162" t="s">
        <v>5347</v>
      </c>
      <c r="Z910" s="162" t="s">
        <v>147</v>
      </c>
      <c r="AA910" s="162" t="s">
        <v>148</v>
      </c>
      <c r="AB910" s="162" t="s">
        <v>1593</v>
      </c>
      <c r="AC910" s="162" t="s">
        <v>5347</v>
      </c>
      <c r="AD910" s="164">
        <v>2</v>
      </c>
      <c r="AE910" s="185">
        <v>1</v>
      </c>
      <c r="AG910" t="s">
        <v>962</v>
      </c>
      <c r="AH910" s="47">
        <f t="shared" si="271"/>
        <v>127</v>
      </c>
      <c r="AI910" s="46" t="str">
        <f t="shared" si="272"/>
        <v>-</v>
      </c>
      <c r="AJ910" s="12"/>
      <c r="AK910" s="53" t="str">
        <f t="shared" si="273"/>
        <v>YES</v>
      </c>
      <c r="AL910" s="54">
        <f t="shared" si="274"/>
        <v>1</v>
      </c>
      <c r="AM910" s="35"/>
      <c r="AN910" s="35" t="str">
        <f t="shared" si="275"/>
        <v/>
      </c>
      <c r="AO910" s="35">
        <f t="shared" si="276"/>
        <v>0</v>
      </c>
      <c r="AP910" s="35" t="str">
        <f t="shared" si="277"/>
        <v>X</v>
      </c>
      <c r="AQ910" s="55">
        <f t="shared" si="287"/>
        <v>1</v>
      </c>
      <c r="AR910" s="25" t="str">
        <f t="shared" si="278"/>
        <v/>
      </c>
      <c r="AS910" s="25" t="str">
        <f t="shared" si="279"/>
        <v/>
      </c>
      <c r="AT910" s="25" t="str">
        <f t="shared" si="280"/>
        <v/>
      </c>
      <c r="AU910" s="25" t="str">
        <f t="shared" si="281"/>
        <v/>
      </c>
      <c r="AV910" s="25">
        <f t="shared" si="282"/>
        <v>6</v>
      </c>
      <c r="AW910" s="65">
        <f t="shared" si="288"/>
        <v>0</v>
      </c>
      <c r="AX910" s="56"/>
      <c r="AY910" s="24">
        <f t="shared" ca="1" si="283"/>
        <v>-517</v>
      </c>
      <c r="AZ910" s="66">
        <f t="shared" ca="1" si="284"/>
        <v>0</v>
      </c>
      <c r="BA910" s="24" t="str">
        <f t="shared" ca="1" si="285"/>
        <v/>
      </c>
      <c r="BB910" s="87" t="str">
        <f t="shared" si="286"/>
        <v/>
      </c>
    </row>
    <row r="911" spans="1:54" ht="15" x14ac:dyDescent="0.2">
      <c r="A911" s="7">
        <v>910</v>
      </c>
      <c r="B911" s="162" t="s">
        <v>1595</v>
      </c>
      <c r="C911" s="162" t="s">
        <v>1596</v>
      </c>
      <c r="D911" s="162" t="s">
        <v>1574</v>
      </c>
      <c r="E911" s="162" t="s">
        <v>69</v>
      </c>
      <c r="F911" s="163">
        <v>45459</v>
      </c>
      <c r="G911" s="162" t="s">
        <v>5347</v>
      </c>
      <c r="H911" s="162" t="s">
        <v>1592</v>
      </c>
      <c r="I911" s="162" t="s">
        <v>18</v>
      </c>
      <c r="J911" s="163">
        <v>45491</v>
      </c>
      <c r="K911" s="163">
        <v>45491</v>
      </c>
      <c r="L911" s="162" t="s">
        <v>5347</v>
      </c>
      <c r="M911" s="163">
        <v>45618</v>
      </c>
      <c r="N911" s="164">
        <v>40</v>
      </c>
      <c r="O911" s="164">
        <v>15</v>
      </c>
      <c r="P911" s="162" t="s">
        <v>16</v>
      </c>
      <c r="Q911" s="165">
        <v>1</v>
      </c>
      <c r="R911" s="165">
        <v>1</v>
      </c>
      <c r="S911" s="165">
        <v>1</v>
      </c>
      <c r="T911" s="165">
        <v>0</v>
      </c>
      <c r="U911" s="166">
        <v>1</v>
      </c>
      <c r="V911" s="166">
        <v>0</v>
      </c>
      <c r="W911" s="162" t="s">
        <v>19</v>
      </c>
      <c r="X911" s="162" t="s">
        <v>5348</v>
      </c>
      <c r="Y911" s="162" t="s">
        <v>5347</v>
      </c>
      <c r="Z911" s="162" t="s">
        <v>147</v>
      </c>
      <c r="AA911" s="162" t="s">
        <v>148</v>
      </c>
      <c r="AB911" s="162" t="s">
        <v>1595</v>
      </c>
      <c r="AC911" s="162" t="s">
        <v>5347</v>
      </c>
      <c r="AD911" s="164">
        <v>2</v>
      </c>
      <c r="AE911" s="185">
        <v>1</v>
      </c>
      <c r="AG911" t="s">
        <v>962</v>
      </c>
      <c r="AH911" s="47">
        <f t="shared" si="271"/>
        <v>127</v>
      </c>
      <c r="AI911" s="46" t="str">
        <f t="shared" si="272"/>
        <v>-</v>
      </c>
      <c r="AJ911" s="12"/>
      <c r="AK911" s="53" t="str">
        <f t="shared" si="273"/>
        <v>YES</v>
      </c>
      <c r="AL911" s="54">
        <f t="shared" si="274"/>
        <v>1</v>
      </c>
      <c r="AM911" s="35"/>
      <c r="AN911" s="35" t="str">
        <f t="shared" si="275"/>
        <v/>
      </c>
      <c r="AO911" s="35">
        <f t="shared" si="276"/>
        <v>0</v>
      </c>
      <c r="AP911" s="35" t="str">
        <f t="shared" si="277"/>
        <v>X</v>
      </c>
      <c r="AQ911" s="55">
        <f t="shared" si="287"/>
        <v>1</v>
      </c>
      <c r="AR911" s="25" t="str">
        <f t="shared" si="278"/>
        <v/>
      </c>
      <c r="AS911" s="25" t="str">
        <f t="shared" si="279"/>
        <v/>
      </c>
      <c r="AT911" s="25" t="str">
        <f t="shared" si="280"/>
        <v/>
      </c>
      <c r="AU911" s="25" t="str">
        <f t="shared" si="281"/>
        <v/>
      </c>
      <c r="AV911" s="25">
        <f t="shared" si="282"/>
        <v>6</v>
      </c>
      <c r="AW911" s="65">
        <f t="shared" si="288"/>
        <v>0</v>
      </c>
      <c r="AX911" s="56"/>
      <c r="AY911" s="24">
        <f t="shared" ca="1" si="283"/>
        <v>-517</v>
      </c>
      <c r="AZ911" s="66">
        <f t="shared" ca="1" si="284"/>
        <v>0</v>
      </c>
      <c r="BA911" s="24" t="str">
        <f t="shared" ca="1" si="285"/>
        <v/>
      </c>
      <c r="BB911" s="87" t="str">
        <f t="shared" si="286"/>
        <v/>
      </c>
    </row>
    <row r="912" spans="1:54" ht="15" x14ac:dyDescent="0.2">
      <c r="A912" s="7">
        <v>911</v>
      </c>
      <c r="B912" s="162" t="s">
        <v>1597</v>
      </c>
      <c r="C912" s="162" t="s">
        <v>1598</v>
      </c>
      <c r="D912" s="162" t="s">
        <v>1574</v>
      </c>
      <c r="E912" s="162" t="s">
        <v>79</v>
      </c>
      <c r="F912" s="163">
        <v>45459</v>
      </c>
      <c r="G912" s="162" t="s">
        <v>5347</v>
      </c>
      <c r="H912" s="162" t="s">
        <v>1592</v>
      </c>
      <c r="I912" s="162" t="s">
        <v>24</v>
      </c>
      <c r="J912" s="163">
        <v>45491</v>
      </c>
      <c r="K912" s="163">
        <v>45491</v>
      </c>
      <c r="L912" s="162" t="s">
        <v>5347</v>
      </c>
      <c r="M912" s="163">
        <v>45618</v>
      </c>
      <c r="N912" s="164">
        <v>40</v>
      </c>
      <c r="O912" s="164">
        <v>15</v>
      </c>
      <c r="P912" s="162" t="s">
        <v>16</v>
      </c>
      <c r="Q912" s="165">
        <v>1</v>
      </c>
      <c r="R912" s="165">
        <v>1</v>
      </c>
      <c r="S912" s="165">
        <v>1</v>
      </c>
      <c r="T912" s="165">
        <v>0</v>
      </c>
      <c r="U912" s="166">
        <v>1</v>
      </c>
      <c r="V912" s="166">
        <v>0</v>
      </c>
      <c r="W912" s="162" t="s">
        <v>19</v>
      </c>
      <c r="X912" s="162" t="s">
        <v>5348</v>
      </c>
      <c r="Y912" s="162" t="s">
        <v>5347</v>
      </c>
      <c r="Z912" s="162" t="s">
        <v>147</v>
      </c>
      <c r="AA912" s="162" t="s">
        <v>148</v>
      </c>
      <c r="AB912" s="162" t="s">
        <v>1597</v>
      </c>
      <c r="AC912" s="162" t="s">
        <v>5347</v>
      </c>
      <c r="AD912" s="164">
        <v>2</v>
      </c>
      <c r="AE912" s="185">
        <v>1</v>
      </c>
      <c r="AG912" t="s">
        <v>962</v>
      </c>
      <c r="AH912" s="47">
        <f t="shared" si="271"/>
        <v>127</v>
      </c>
      <c r="AI912" s="46" t="str">
        <f t="shared" si="272"/>
        <v>-</v>
      </c>
      <c r="AJ912" s="12"/>
      <c r="AK912" s="53" t="str">
        <f t="shared" si="273"/>
        <v>YES</v>
      </c>
      <c r="AL912" s="54">
        <f t="shared" si="274"/>
        <v>1</v>
      </c>
      <c r="AM912" s="35"/>
      <c r="AN912" s="35" t="str">
        <f t="shared" si="275"/>
        <v/>
      </c>
      <c r="AO912" s="35">
        <f t="shared" si="276"/>
        <v>0</v>
      </c>
      <c r="AP912" s="35" t="str">
        <f t="shared" si="277"/>
        <v>X</v>
      </c>
      <c r="AQ912" s="55">
        <f t="shared" si="287"/>
        <v>1</v>
      </c>
      <c r="AR912" s="25" t="str">
        <f t="shared" si="278"/>
        <v/>
      </c>
      <c r="AS912" s="25" t="str">
        <f t="shared" si="279"/>
        <v/>
      </c>
      <c r="AT912" s="25" t="str">
        <f t="shared" si="280"/>
        <v/>
      </c>
      <c r="AU912" s="25" t="str">
        <f t="shared" si="281"/>
        <v/>
      </c>
      <c r="AV912" s="25">
        <f t="shared" si="282"/>
        <v>6</v>
      </c>
      <c r="AW912" s="65">
        <f t="shared" si="288"/>
        <v>0</v>
      </c>
      <c r="AX912" s="56"/>
      <c r="AY912" s="24">
        <f t="shared" ca="1" si="283"/>
        <v>-517</v>
      </c>
      <c r="AZ912" s="66">
        <f t="shared" ca="1" si="284"/>
        <v>0</v>
      </c>
      <c r="BA912" s="24" t="str">
        <f t="shared" ca="1" si="285"/>
        <v/>
      </c>
      <c r="BB912" s="87" t="str">
        <f t="shared" si="286"/>
        <v/>
      </c>
    </row>
    <row r="913" spans="1:54" ht="15" x14ac:dyDescent="0.2">
      <c r="A913" s="7">
        <v>912</v>
      </c>
      <c r="B913" s="162" t="s">
        <v>1599</v>
      </c>
      <c r="C913" s="162" t="s">
        <v>1600</v>
      </c>
      <c r="D913" s="162" t="s">
        <v>1574</v>
      </c>
      <c r="E913" s="162" t="s">
        <v>38</v>
      </c>
      <c r="F913" s="163">
        <v>45459</v>
      </c>
      <c r="G913" s="162" t="s">
        <v>5347</v>
      </c>
      <c r="H913" s="162" t="s">
        <v>1587</v>
      </c>
      <c r="I913" s="162" t="s">
        <v>18</v>
      </c>
      <c r="J913" s="163">
        <v>45488</v>
      </c>
      <c r="K913" s="163">
        <v>45489</v>
      </c>
      <c r="L913" s="162" t="s">
        <v>5347</v>
      </c>
      <c r="M913" s="163">
        <v>45646</v>
      </c>
      <c r="N913" s="164">
        <v>90</v>
      </c>
      <c r="O913" s="164">
        <v>8</v>
      </c>
      <c r="P913" s="162" t="s">
        <v>16</v>
      </c>
      <c r="Q913" s="165">
        <v>1</v>
      </c>
      <c r="R913" s="165">
        <v>1</v>
      </c>
      <c r="S913" s="165">
        <v>1</v>
      </c>
      <c r="T913" s="165">
        <v>0</v>
      </c>
      <c r="U913" s="166">
        <v>1</v>
      </c>
      <c r="V913" s="166">
        <v>0</v>
      </c>
      <c r="W913" s="162" t="s">
        <v>19</v>
      </c>
      <c r="X913" s="162" t="s">
        <v>5348</v>
      </c>
      <c r="Y913" s="162" t="s">
        <v>5347</v>
      </c>
      <c r="Z913" s="162" t="s">
        <v>155</v>
      </c>
      <c r="AA913" s="162" t="s">
        <v>148</v>
      </c>
      <c r="AB913" s="162" t="s">
        <v>1599</v>
      </c>
      <c r="AC913" s="162" t="s">
        <v>5347</v>
      </c>
      <c r="AD913" s="164">
        <v>2</v>
      </c>
      <c r="AE913" s="185">
        <v>2</v>
      </c>
      <c r="AG913" t="s">
        <v>962</v>
      </c>
      <c r="AH913" s="47">
        <f t="shared" si="271"/>
        <v>158</v>
      </c>
      <c r="AI913" s="46" t="str">
        <f t="shared" si="272"/>
        <v>-</v>
      </c>
      <c r="AJ913" s="12"/>
      <c r="AK913" s="53" t="str">
        <f t="shared" si="273"/>
        <v>YES</v>
      </c>
      <c r="AL913" s="54">
        <f t="shared" si="274"/>
        <v>1</v>
      </c>
      <c r="AM913" s="35"/>
      <c r="AN913" s="35" t="str">
        <f t="shared" si="275"/>
        <v/>
      </c>
      <c r="AO913" s="35">
        <f t="shared" si="276"/>
        <v>0</v>
      </c>
      <c r="AP913" s="35" t="str">
        <f t="shared" si="277"/>
        <v>X</v>
      </c>
      <c r="AQ913" s="55">
        <f t="shared" si="287"/>
        <v>1</v>
      </c>
      <c r="AR913" s="25" t="str">
        <f t="shared" si="278"/>
        <v/>
      </c>
      <c r="AS913" s="25" t="str">
        <f t="shared" si="279"/>
        <v/>
      </c>
      <c r="AT913" s="25" t="str">
        <f t="shared" si="280"/>
        <v/>
      </c>
      <c r="AU913" s="25" t="str">
        <f t="shared" si="281"/>
        <v/>
      </c>
      <c r="AV913" s="25">
        <f t="shared" si="282"/>
        <v>6</v>
      </c>
      <c r="AW913" s="65">
        <f t="shared" si="288"/>
        <v>0</v>
      </c>
      <c r="AX913" s="56"/>
      <c r="AY913" s="24">
        <f t="shared" ca="1" si="283"/>
        <v>-489</v>
      </c>
      <c r="AZ913" s="66">
        <f t="shared" ca="1" si="284"/>
        <v>0</v>
      </c>
      <c r="BA913" s="24" t="str">
        <f t="shared" ca="1" si="285"/>
        <v/>
      </c>
      <c r="BB913" s="87" t="str">
        <f t="shared" si="286"/>
        <v/>
      </c>
    </row>
    <row r="914" spans="1:54" ht="15" x14ac:dyDescent="0.2">
      <c r="A914" s="7">
        <v>913</v>
      </c>
      <c r="B914" s="162" t="s">
        <v>1601</v>
      </c>
      <c r="C914" s="162" t="s">
        <v>1602</v>
      </c>
      <c r="D914" s="162" t="s">
        <v>1574</v>
      </c>
      <c r="E914" s="162" t="s">
        <v>57</v>
      </c>
      <c r="F914" s="163">
        <v>45459</v>
      </c>
      <c r="G914" s="162" t="s">
        <v>5347</v>
      </c>
      <c r="H914" s="162" t="s">
        <v>1587</v>
      </c>
      <c r="I914" s="162" t="s">
        <v>24</v>
      </c>
      <c r="J914" s="163">
        <v>45488</v>
      </c>
      <c r="K914" s="163">
        <v>45489</v>
      </c>
      <c r="L914" s="162" t="s">
        <v>5347</v>
      </c>
      <c r="M914" s="163">
        <v>45646</v>
      </c>
      <c r="N914" s="164">
        <v>90</v>
      </c>
      <c r="O914" s="164">
        <v>8</v>
      </c>
      <c r="P914" s="162" t="s">
        <v>16</v>
      </c>
      <c r="Q914" s="165">
        <v>1</v>
      </c>
      <c r="R914" s="165">
        <v>1</v>
      </c>
      <c r="S914" s="165">
        <v>1</v>
      </c>
      <c r="T914" s="165">
        <v>0</v>
      </c>
      <c r="U914" s="166">
        <v>1</v>
      </c>
      <c r="V914" s="166">
        <v>0</v>
      </c>
      <c r="W914" s="162" t="s">
        <v>19</v>
      </c>
      <c r="X914" s="162" t="s">
        <v>5348</v>
      </c>
      <c r="Y914" s="162" t="s">
        <v>5347</v>
      </c>
      <c r="Z914" s="162" t="s">
        <v>155</v>
      </c>
      <c r="AA914" s="162" t="s">
        <v>148</v>
      </c>
      <c r="AB914" s="162" t="s">
        <v>1601</v>
      </c>
      <c r="AC914" s="162" t="s">
        <v>5347</v>
      </c>
      <c r="AD914" s="164">
        <v>1</v>
      </c>
      <c r="AE914" s="185">
        <v>1</v>
      </c>
      <c r="AG914" t="s">
        <v>962</v>
      </c>
      <c r="AH914" s="47">
        <f t="shared" si="271"/>
        <v>158</v>
      </c>
      <c r="AI914" s="46" t="str">
        <f t="shared" si="272"/>
        <v>-</v>
      </c>
      <c r="AJ914" s="12"/>
      <c r="AK914" s="53" t="str">
        <f t="shared" si="273"/>
        <v>YES</v>
      </c>
      <c r="AL914" s="54">
        <f t="shared" si="274"/>
        <v>1</v>
      </c>
      <c r="AM914" s="35"/>
      <c r="AN914" s="35" t="str">
        <f t="shared" si="275"/>
        <v/>
      </c>
      <c r="AO914" s="35">
        <f t="shared" si="276"/>
        <v>0</v>
      </c>
      <c r="AP914" s="35" t="str">
        <f t="shared" si="277"/>
        <v>X</v>
      </c>
      <c r="AQ914" s="55">
        <f t="shared" si="287"/>
        <v>1</v>
      </c>
      <c r="AR914" s="25" t="str">
        <f t="shared" si="278"/>
        <v/>
      </c>
      <c r="AS914" s="25" t="str">
        <f t="shared" si="279"/>
        <v/>
      </c>
      <c r="AT914" s="25" t="str">
        <f t="shared" si="280"/>
        <v/>
      </c>
      <c r="AU914" s="25" t="str">
        <f t="shared" si="281"/>
        <v/>
      </c>
      <c r="AV914" s="25">
        <f t="shared" si="282"/>
        <v>6</v>
      </c>
      <c r="AW914" s="65">
        <f t="shared" si="288"/>
        <v>0</v>
      </c>
      <c r="AX914" s="56"/>
      <c r="AY914" s="24">
        <f t="shared" ca="1" si="283"/>
        <v>-489</v>
      </c>
      <c r="AZ914" s="66">
        <f t="shared" ca="1" si="284"/>
        <v>0</v>
      </c>
      <c r="BA914" s="24" t="str">
        <f t="shared" ca="1" si="285"/>
        <v/>
      </c>
      <c r="BB914" s="87" t="str">
        <f t="shared" si="286"/>
        <v/>
      </c>
    </row>
    <row r="915" spans="1:54" ht="15" x14ac:dyDescent="0.2">
      <c r="A915" s="7">
        <v>914</v>
      </c>
      <c r="B915" s="162" t="s">
        <v>1603</v>
      </c>
      <c r="C915" s="162" t="s">
        <v>1604</v>
      </c>
      <c r="D915" s="162" t="s">
        <v>1605</v>
      </c>
      <c r="E915" s="162" t="s">
        <v>15</v>
      </c>
      <c r="F915" s="163">
        <v>45459</v>
      </c>
      <c r="G915" s="162" t="s">
        <v>5347</v>
      </c>
      <c r="H915" s="162" t="s">
        <v>1606</v>
      </c>
      <c r="I915" s="162" t="s">
        <v>15</v>
      </c>
      <c r="J915" s="163">
        <v>45474</v>
      </c>
      <c r="K915" s="163">
        <v>45475</v>
      </c>
      <c r="L915" s="162" t="s">
        <v>5347</v>
      </c>
      <c r="M915" s="163">
        <v>45674</v>
      </c>
      <c r="N915" s="164">
        <v>90</v>
      </c>
      <c r="O915" s="164">
        <v>8</v>
      </c>
      <c r="P915" s="162" t="s">
        <v>16</v>
      </c>
      <c r="Q915" s="165">
        <v>1</v>
      </c>
      <c r="R915" s="165">
        <v>1</v>
      </c>
      <c r="S915" s="165">
        <v>1</v>
      </c>
      <c r="T915" s="165">
        <v>0</v>
      </c>
      <c r="U915" s="166">
        <v>1</v>
      </c>
      <c r="V915" s="166">
        <v>0</v>
      </c>
      <c r="W915" s="162" t="s">
        <v>19</v>
      </c>
      <c r="X915" s="162" t="s">
        <v>5348</v>
      </c>
      <c r="Y915" s="162" t="s">
        <v>5347</v>
      </c>
      <c r="Z915" s="162" t="s">
        <v>155</v>
      </c>
      <c r="AA915" s="162" t="s">
        <v>148</v>
      </c>
      <c r="AB915" s="162" t="s">
        <v>1603</v>
      </c>
      <c r="AC915" s="162" t="s">
        <v>5347</v>
      </c>
      <c r="AD915" s="164">
        <v>2</v>
      </c>
      <c r="AE915" s="185">
        <v>2</v>
      </c>
      <c r="AG915" t="s">
        <v>814</v>
      </c>
      <c r="AH915" s="47">
        <f t="shared" si="271"/>
        <v>200</v>
      </c>
      <c r="AI915" s="46" t="str">
        <f t="shared" si="272"/>
        <v>-</v>
      </c>
      <c r="AJ915" s="12"/>
      <c r="AK915" s="53" t="str">
        <f t="shared" si="273"/>
        <v>YES</v>
      </c>
      <c r="AL915" s="54">
        <f t="shared" si="274"/>
        <v>1</v>
      </c>
      <c r="AM915" s="35"/>
      <c r="AN915" s="35" t="str">
        <f t="shared" si="275"/>
        <v/>
      </c>
      <c r="AO915" s="35">
        <f t="shared" si="276"/>
        <v>0</v>
      </c>
      <c r="AP915" s="35" t="str">
        <f t="shared" si="277"/>
        <v>X</v>
      </c>
      <c r="AQ915" s="55">
        <f t="shared" si="287"/>
        <v>1</v>
      </c>
      <c r="AR915" s="25" t="str">
        <f t="shared" si="278"/>
        <v/>
      </c>
      <c r="AS915" s="25" t="str">
        <f t="shared" si="279"/>
        <v/>
      </c>
      <c r="AT915" s="25" t="str">
        <f t="shared" si="280"/>
        <v/>
      </c>
      <c r="AU915" s="25" t="str">
        <f t="shared" si="281"/>
        <v/>
      </c>
      <c r="AV915" s="25">
        <f t="shared" si="282"/>
        <v>6</v>
      </c>
      <c r="AW915" s="65">
        <f t="shared" si="288"/>
        <v>0</v>
      </c>
      <c r="AX915" s="56"/>
      <c r="AY915" s="24">
        <f t="shared" ca="1" si="283"/>
        <v>-461</v>
      </c>
      <c r="AZ915" s="66">
        <f t="shared" ca="1" si="284"/>
        <v>0</v>
      </c>
      <c r="BA915" s="24" t="str">
        <f t="shared" ca="1" si="285"/>
        <v/>
      </c>
      <c r="BB915" s="87" t="str">
        <f t="shared" si="286"/>
        <v/>
      </c>
    </row>
    <row r="916" spans="1:54" ht="15" x14ac:dyDescent="0.2">
      <c r="A916" s="7">
        <v>915</v>
      </c>
      <c r="B916" s="162" t="s">
        <v>1607</v>
      </c>
      <c r="C916" s="162" t="s">
        <v>1608</v>
      </c>
      <c r="D916" s="162" t="s">
        <v>1605</v>
      </c>
      <c r="E916" s="162" t="s">
        <v>17</v>
      </c>
      <c r="F916" s="163">
        <v>45459</v>
      </c>
      <c r="G916" s="162" t="s">
        <v>5347</v>
      </c>
      <c r="H916" s="162" t="s">
        <v>1606</v>
      </c>
      <c r="I916" s="162" t="s">
        <v>17</v>
      </c>
      <c r="J916" s="163">
        <v>45474</v>
      </c>
      <c r="K916" s="163">
        <v>45475</v>
      </c>
      <c r="L916" s="162" t="s">
        <v>5347</v>
      </c>
      <c r="M916" s="163">
        <v>45673</v>
      </c>
      <c r="N916" s="164">
        <v>90</v>
      </c>
      <c r="O916" s="164">
        <v>8</v>
      </c>
      <c r="P916" s="162" t="s">
        <v>16</v>
      </c>
      <c r="Q916" s="165">
        <v>1</v>
      </c>
      <c r="R916" s="165">
        <v>1</v>
      </c>
      <c r="S916" s="165">
        <v>1</v>
      </c>
      <c r="T916" s="165">
        <v>0</v>
      </c>
      <c r="U916" s="166">
        <v>1</v>
      </c>
      <c r="V916" s="166">
        <v>0</v>
      </c>
      <c r="W916" s="162" t="s">
        <v>19</v>
      </c>
      <c r="X916" s="162" t="s">
        <v>5348</v>
      </c>
      <c r="Y916" s="162" t="s">
        <v>5347</v>
      </c>
      <c r="Z916" s="162" t="s">
        <v>155</v>
      </c>
      <c r="AA916" s="162" t="s">
        <v>148</v>
      </c>
      <c r="AB916" s="162" t="s">
        <v>1607</v>
      </c>
      <c r="AC916" s="162" t="s">
        <v>5347</v>
      </c>
      <c r="AD916" s="164">
        <v>2</v>
      </c>
      <c r="AE916" s="185">
        <v>2</v>
      </c>
      <c r="AG916" t="s">
        <v>814</v>
      </c>
      <c r="AH916" s="47">
        <f t="shared" si="271"/>
        <v>199</v>
      </c>
      <c r="AI916" s="46" t="str">
        <f t="shared" si="272"/>
        <v>-</v>
      </c>
      <c r="AJ916" s="12"/>
      <c r="AK916" s="53" t="str">
        <f t="shared" si="273"/>
        <v>YES</v>
      </c>
      <c r="AL916" s="54">
        <f t="shared" si="274"/>
        <v>1</v>
      </c>
      <c r="AM916" s="35"/>
      <c r="AN916" s="35" t="str">
        <f t="shared" si="275"/>
        <v/>
      </c>
      <c r="AO916" s="35">
        <f t="shared" si="276"/>
        <v>0</v>
      </c>
      <c r="AP916" s="35" t="str">
        <f t="shared" si="277"/>
        <v>X</v>
      </c>
      <c r="AQ916" s="55">
        <f t="shared" si="287"/>
        <v>1</v>
      </c>
      <c r="AR916" s="25" t="str">
        <f t="shared" si="278"/>
        <v/>
      </c>
      <c r="AS916" s="25" t="str">
        <f t="shared" si="279"/>
        <v/>
      </c>
      <c r="AT916" s="25" t="str">
        <f t="shared" si="280"/>
        <v/>
      </c>
      <c r="AU916" s="25" t="str">
        <f t="shared" si="281"/>
        <v/>
      </c>
      <c r="AV916" s="25">
        <f t="shared" si="282"/>
        <v>6</v>
      </c>
      <c r="AW916" s="65">
        <f t="shared" si="288"/>
        <v>0</v>
      </c>
      <c r="AX916" s="56"/>
      <c r="AY916" s="24">
        <f t="shared" ca="1" si="283"/>
        <v>-462</v>
      </c>
      <c r="AZ916" s="66">
        <f t="shared" ca="1" si="284"/>
        <v>0</v>
      </c>
      <c r="BA916" s="24" t="str">
        <f t="shared" ca="1" si="285"/>
        <v/>
      </c>
      <c r="BB916" s="87" t="str">
        <f t="shared" si="286"/>
        <v/>
      </c>
    </row>
    <row r="917" spans="1:54" ht="15" x14ac:dyDescent="0.2">
      <c r="A917" s="7">
        <v>916</v>
      </c>
      <c r="B917" s="162" t="s">
        <v>1609</v>
      </c>
      <c r="C917" s="162" t="s">
        <v>1610</v>
      </c>
      <c r="D917" s="162" t="s">
        <v>1605</v>
      </c>
      <c r="E917" s="162" t="s">
        <v>18</v>
      </c>
      <c r="F917" s="163">
        <v>45459</v>
      </c>
      <c r="G917" s="162" t="s">
        <v>5347</v>
      </c>
      <c r="H917" s="162" t="s">
        <v>1478</v>
      </c>
      <c r="I917" s="162" t="s">
        <v>56</v>
      </c>
      <c r="J917" s="163">
        <v>45471</v>
      </c>
      <c r="K917" s="163">
        <v>45471</v>
      </c>
      <c r="L917" s="162" t="s">
        <v>5347</v>
      </c>
      <c r="M917" s="163">
        <v>45490</v>
      </c>
      <c r="N917" s="164">
        <v>40</v>
      </c>
      <c r="O917" s="164">
        <v>8</v>
      </c>
      <c r="P917" s="162" t="s">
        <v>16</v>
      </c>
      <c r="Q917" s="165">
        <v>40</v>
      </c>
      <c r="R917" s="165">
        <v>40</v>
      </c>
      <c r="S917" s="165">
        <v>40</v>
      </c>
      <c r="T917" s="165">
        <v>0</v>
      </c>
      <c r="U917" s="166">
        <v>40</v>
      </c>
      <c r="V917" s="166">
        <v>0</v>
      </c>
      <c r="W917" s="162" t="s">
        <v>19</v>
      </c>
      <c r="X917" s="162" t="s">
        <v>5348</v>
      </c>
      <c r="Y917" s="162" t="s">
        <v>5347</v>
      </c>
      <c r="Z917" s="162" t="s">
        <v>46</v>
      </c>
      <c r="AA917" s="162" t="s">
        <v>34</v>
      </c>
      <c r="AB917" s="162" t="s">
        <v>1611</v>
      </c>
      <c r="AC917" s="162" t="s">
        <v>5347</v>
      </c>
      <c r="AD917" s="164">
        <v>0</v>
      </c>
      <c r="AE917" s="185">
        <v>0</v>
      </c>
      <c r="AG917" t="s">
        <v>1612</v>
      </c>
      <c r="AH917" s="47">
        <f t="shared" si="271"/>
        <v>19</v>
      </c>
      <c r="AI917" s="46" t="str">
        <f t="shared" si="272"/>
        <v>-</v>
      </c>
      <c r="AJ917" s="12"/>
      <c r="AK917" s="53" t="str">
        <f t="shared" si="273"/>
        <v>YES</v>
      </c>
      <c r="AL917" s="54">
        <f t="shared" si="274"/>
        <v>40</v>
      </c>
      <c r="AM917" s="35"/>
      <c r="AN917" s="35" t="str">
        <f t="shared" si="275"/>
        <v/>
      </c>
      <c r="AO917" s="35">
        <f t="shared" si="276"/>
        <v>0</v>
      </c>
      <c r="AP917" s="35" t="str">
        <f t="shared" si="277"/>
        <v>X</v>
      </c>
      <c r="AQ917" s="55">
        <f t="shared" si="287"/>
        <v>1</v>
      </c>
      <c r="AR917" s="25" t="str">
        <f t="shared" si="278"/>
        <v/>
      </c>
      <c r="AS917" s="25" t="str">
        <f t="shared" si="279"/>
        <v/>
      </c>
      <c r="AT917" s="25" t="str">
        <f t="shared" si="280"/>
        <v/>
      </c>
      <c r="AU917" s="25" t="str">
        <f t="shared" si="281"/>
        <v/>
      </c>
      <c r="AV917" s="25">
        <f t="shared" si="282"/>
        <v>6</v>
      </c>
      <c r="AW917" s="65">
        <f t="shared" si="288"/>
        <v>0</v>
      </c>
      <c r="AX917" s="56"/>
      <c r="AY917" s="24">
        <f t="shared" ca="1" si="283"/>
        <v>-645</v>
      </c>
      <c r="AZ917" s="66">
        <f t="shared" ca="1" si="284"/>
        <v>0</v>
      </c>
      <c r="BA917" s="24" t="str">
        <f t="shared" ca="1" si="285"/>
        <v/>
      </c>
      <c r="BB917" s="87" t="str">
        <f t="shared" si="286"/>
        <v/>
      </c>
    </row>
    <row r="918" spans="1:54" ht="15" x14ac:dyDescent="0.2">
      <c r="A918" s="7">
        <v>917</v>
      </c>
      <c r="B918" s="162" t="s">
        <v>1613</v>
      </c>
      <c r="C918" s="162" t="s">
        <v>1614</v>
      </c>
      <c r="D918" s="162" t="s">
        <v>1605</v>
      </c>
      <c r="E918" s="162" t="s">
        <v>24</v>
      </c>
      <c r="F918" s="163">
        <v>45459</v>
      </c>
      <c r="G918" s="162" t="s">
        <v>5347</v>
      </c>
      <c r="H918" s="162" t="s">
        <v>1615</v>
      </c>
      <c r="I918" s="162" t="s">
        <v>72</v>
      </c>
      <c r="J918" s="163">
        <v>45481</v>
      </c>
      <c r="K918" s="163">
        <v>45490</v>
      </c>
      <c r="L918" s="162" t="s">
        <v>5347</v>
      </c>
      <c r="M918" s="163">
        <v>45488</v>
      </c>
      <c r="N918" s="164">
        <v>100</v>
      </c>
      <c r="O918" s="164">
        <v>8</v>
      </c>
      <c r="P918" s="162" t="s">
        <v>16</v>
      </c>
      <c r="Q918" s="165">
        <v>40</v>
      </c>
      <c r="R918" s="165">
        <v>40</v>
      </c>
      <c r="S918" s="165">
        <v>40</v>
      </c>
      <c r="T918" s="165">
        <v>0</v>
      </c>
      <c r="U918" s="166">
        <v>40</v>
      </c>
      <c r="V918" s="166">
        <v>0</v>
      </c>
      <c r="W918" s="162" t="s">
        <v>19</v>
      </c>
      <c r="X918" s="162" t="s">
        <v>5348</v>
      </c>
      <c r="Y918" s="162" t="s">
        <v>5347</v>
      </c>
      <c r="Z918" s="162" t="s">
        <v>3993</v>
      </c>
      <c r="AA918" s="162" t="s">
        <v>5347</v>
      </c>
      <c r="AB918" s="162" t="s">
        <v>5347</v>
      </c>
      <c r="AC918" s="162" t="s">
        <v>5347</v>
      </c>
      <c r="AD918" s="164">
        <v>0</v>
      </c>
      <c r="AE918" s="185">
        <v>0</v>
      </c>
      <c r="AG918" t="s">
        <v>1612</v>
      </c>
      <c r="AH918" s="47">
        <f t="shared" si="271"/>
        <v>7</v>
      </c>
      <c r="AI918" s="46" t="str">
        <f t="shared" si="272"/>
        <v>-</v>
      </c>
      <c r="AJ918" s="12"/>
      <c r="AK918" s="53" t="str">
        <f t="shared" si="273"/>
        <v>YES</v>
      </c>
      <c r="AL918" s="54">
        <f t="shared" si="274"/>
        <v>40</v>
      </c>
      <c r="AM918" s="35"/>
      <c r="AN918" s="35" t="str">
        <f t="shared" si="275"/>
        <v/>
      </c>
      <c r="AO918" s="35">
        <f t="shared" si="276"/>
        <v>0</v>
      </c>
      <c r="AP918" s="35" t="str">
        <f t="shared" si="277"/>
        <v>X</v>
      </c>
      <c r="AQ918" s="55">
        <f t="shared" si="287"/>
        <v>1</v>
      </c>
      <c r="AR918" s="25" t="str">
        <f t="shared" si="278"/>
        <v/>
      </c>
      <c r="AS918" s="25" t="str">
        <f t="shared" si="279"/>
        <v/>
      </c>
      <c r="AT918" s="25" t="str">
        <f t="shared" si="280"/>
        <v/>
      </c>
      <c r="AU918" s="25" t="str">
        <f t="shared" si="281"/>
        <v/>
      </c>
      <c r="AV918" s="25">
        <f t="shared" si="282"/>
        <v>6</v>
      </c>
      <c r="AW918" s="65">
        <f t="shared" si="288"/>
        <v>0</v>
      </c>
      <c r="AX918" s="56"/>
      <c r="AY918" s="24">
        <f t="shared" ca="1" si="283"/>
        <v>-647</v>
      </c>
      <c r="AZ918" s="66">
        <f t="shared" ca="1" si="284"/>
        <v>0</v>
      </c>
      <c r="BA918" s="24" t="str">
        <f t="shared" ca="1" si="285"/>
        <v/>
      </c>
      <c r="BB918" s="87" t="str">
        <f t="shared" si="286"/>
        <v/>
      </c>
    </row>
    <row r="919" spans="1:54" ht="15" x14ac:dyDescent="0.2">
      <c r="A919" s="7">
        <v>918</v>
      </c>
      <c r="B919" s="162" t="s">
        <v>1616</v>
      </c>
      <c r="C919" s="162" t="s">
        <v>1617</v>
      </c>
      <c r="D919" s="162" t="s">
        <v>1605</v>
      </c>
      <c r="E919" s="162" t="s">
        <v>27</v>
      </c>
      <c r="F919" s="163">
        <v>45459</v>
      </c>
      <c r="G919" s="162" t="s">
        <v>5347</v>
      </c>
      <c r="H919" s="162" t="s">
        <v>1618</v>
      </c>
      <c r="I919" s="162" t="s">
        <v>15</v>
      </c>
      <c r="J919" s="163">
        <v>45464</v>
      </c>
      <c r="K919" s="163">
        <v>45464</v>
      </c>
      <c r="L919" s="162" t="s">
        <v>5347</v>
      </c>
      <c r="M919" s="163">
        <v>45488</v>
      </c>
      <c r="N919" s="164">
        <v>50</v>
      </c>
      <c r="O919" s="164">
        <v>8</v>
      </c>
      <c r="P919" s="162" t="s">
        <v>16</v>
      </c>
      <c r="Q919" s="165">
        <v>10</v>
      </c>
      <c r="R919" s="165">
        <v>10</v>
      </c>
      <c r="S919" s="165">
        <v>10</v>
      </c>
      <c r="T919" s="165">
        <v>0</v>
      </c>
      <c r="U919" s="166">
        <v>10</v>
      </c>
      <c r="V919" s="166">
        <v>0</v>
      </c>
      <c r="W919" s="162" t="s">
        <v>19</v>
      </c>
      <c r="X919" s="162" t="s">
        <v>5348</v>
      </c>
      <c r="Y919" s="162" t="s">
        <v>5347</v>
      </c>
      <c r="Z919" s="162" t="s">
        <v>46</v>
      </c>
      <c r="AA919" s="162" t="s">
        <v>1619</v>
      </c>
      <c r="AB919" s="162" t="s">
        <v>1620</v>
      </c>
      <c r="AC919" s="162" t="s">
        <v>5347</v>
      </c>
      <c r="AD919" s="164">
        <v>0</v>
      </c>
      <c r="AE919" s="185">
        <v>0</v>
      </c>
      <c r="AG919" t="s">
        <v>1612</v>
      </c>
      <c r="AH919" s="47">
        <f t="shared" si="271"/>
        <v>24</v>
      </c>
      <c r="AI919" s="46" t="str">
        <f t="shared" si="272"/>
        <v>-</v>
      </c>
      <c r="AJ919" s="12"/>
      <c r="AK919" s="53" t="str">
        <f t="shared" si="273"/>
        <v>YES</v>
      </c>
      <c r="AL919" s="54">
        <f t="shared" si="274"/>
        <v>10</v>
      </c>
      <c r="AM919" s="35"/>
      <c r="AN919" s="35" t="str">
        <f t="shared" si="275"/>
        <v/>
      </c>
      <c r="AO919" s="35">
        <f t="shared" si="276"/>
        <v>0</v>
      </c>
      <c r="AP919" s="35" t="str">
        <f t="shared" si="277"/>
        <v>X</v>
      </c>
      <c r="AQ919" s="55">
        <f t="shared" ref="AQ919:AQ982" si="289">IF(AP919="X",100%,0%)</f>
        <v>1</v>
      </c>
      <c r="AR919" s="25" t="str">
        <f t="shared" si="278"/>
        <v/>
      </c>
      <c r="AS919" s="25" t="str">
        <f t="shared" si="279"/>
        <v/>
      </c>
      <c r="AT919" s="25" t="str">
        <f t="shared" si="280"/>
        <v/>
      </c>
      <c r="AU919" s="25" t="str">
        <f t="shared" si="281"/>
        <v/>
      </c>
      <c r="AV919" s="25">
        <f t="shared" si="282"/>
        <v>6</v>
      </c>
      <c r="AW919" s="65">
        <f t="shared" ref="AW919:AW982" si="290">IF(AP919="",100%,0%)</f>
        <v>0</v>
      </c>
      <c r="AX919" s="56"/>
      <c r="AY919" s="24">
        <f t="shared" ca="1" si="283"/>
        <v>-647</v>
      </c>
      <c r="AZ919" s="66">
        <f t="shared" ca="1" si="284"/>
        <v>0</v>
      </c>
      <c r="BA919" s="24" t="str">
        <f t="shared" ca="1" si="285"/>
        <v/>
      </c>
      <c r="BB919" s="87" t="str">
        <f t="shared" si="286"/>
        <v/>
      </c>
    </row>
    <row r="920" spans="1:54" ht="15" x14ac:dyDescent="0.2">
      <c r="A920" s="7">
        <v>919</v>
      </c>
      <c r="B920" s="162" t="s">
        <v>1621</v>
      </c>
      <c r="C920" s="162" t="s">
        <v>1622</v>
      </c>
      <c r="D920" s="162" t="s">
        <v>1605</v>
      </c>
      <c r="E920" s="162" t="s">
        <v>28</v>
      </c>
      <c r="F920" s="163">
        <v>45459</v>
      </c>
      <c r="G920" s="162" t="s">
        <v>5347</v>
      </c>
      <c r="H920" s="162" t="s">
        <v>1623</v>
      </c>
      <c r="I920" s="162" t="s">
        <v>15</v>
      </c>
      <c r="J920" s="163">
        <v>45464</v>
      </c>
      <c r="K920" s="163">
        <v>45464</v>
      </c>
      <c r="L920" s="162" t="s">
        <v>5347</v>
      </c>
      <c r="M920" s="163">
        <v>45488</v>
      </c>
      <c r="N920" s="164">
        <v>40</v>
      </c>
      <c r="O920" s="164">
        <v>8</v>
      </c>
      <c r="P920" s="162" t="s">
        <v>16</v>
      </c>
      <c r="Q920" s="165">
        <v>2</v>
      </c>
      <c r="R920" s="165">
        <v>2</v>
      </c>
      <c r="S920" s="165">
        <v>2</v>
      </c>
      <c r="T920" s="165">
        <v>0</v>
      </c>
      <c r="U920" s="166">
        <v>2</v>
      </c>
      <c r="V920" s="166">
        <v>0</v>
      </c>
      <c r="W920" s="162" t="s">
        <v>19</v>
      </c>
      <c r="X920" s="162" t="s">
        <v>5348</v>
      </c>
      <c r="Y920" s="162" t="s">
        <v>5347</v>
      </c>
      <c r="Z920" s="162" t="s">
        <v>77</v>
      </c>
      <c r="AA920" s="162" t="s">
        <v>1619</v>
      </c>
      <c r="AB920" s="162" t="s">
        <v>1624</v>
      </c>
      <c r="AC920" s="162" t="s">
        <v>5347</v>
      </c>
      <c r="AD920" s="164">
        <v>0</v>
      </c>
      <c r="AE920" s="185">
        <v>0</v>
      </c>
      <c r="AG920" t="s">
        <v>814</v>
      </c>
      <c r="AH920" s="47">
        <f t="shared" si="271"/>
        <v>24</v>
      </c>
      <c r="AI920" s="46" t="str">
        <f t="shared" si="272"/>
        <v>-</v>
      </c>
      <c r="AJ920" s="12"/>
      <c r="AK920" s="53" t="str">
        <f t="shared" si="273"/>
        <v>YES</v>
      </c>
      <c r="AL920" s="54">
        <f t="shared" si="274"/>
        <v>2</v>
      </c>
      <c r="AM920" s="35"/>
      <c r="AN920" s="35" t="str">
        <f t="shared" si="275"/>
        <v/>
      </c>
      <c r="AO920" s="35">
        <f t="shared" si="276"/>
        <v>0</v>
      </c>
      <c r="AP920" s="35" t="str">
        <f t="shared" si="277"/>
        <v>X</v>
      </c>
      <c r="AQ920" s="55">
        <f t="shared" si="289"/>
        <v>1</v>
      </c>
      <c r="AR920" s="25" t="str">
        <f t="shared" si="278"/>
        <v/>
      </c>
      <c r="AS920" s="25" t="str">
        <f t="shared" si="279"/>
        <v/>
      </c>
      <c r="AT920" s="25" t="str">
        <f t="shared" si="280"/>
        <v/>
      </c>
      <c r="AU920" s="25" t="str">
        <f t="shared" si="281"/>
        <v/>
      </c>
      <c r="AV920" s="25">
        <f t="shared" si="282"/>
        <v>6</v>
      </c>
      <c r="AW920" s="65">
        <f t="shared" si="290"/>
        <v>0</v>
      </c>
      <c r="AX920" s="56"/>
      <c r="AY920" s="24">
        <f t="shared" ca="1" si="283"/>
        <v>-647</v>
      </c>
      <c r="AZ920" s="66">
        <f t="shared" ca="1" si="284"/>
        <v>0</v>
      </c>
      <c r="BA920" s="24" t="str">
        <f t="shared" ca="1" si="285"/>
        <v/>
      </c>
      <c r="BB920" s="87" t="str">
        <f t="shared" si="286"/>
        <v/>
      </c>
    </row>
    <row r="921" spans="1:54" ht="15" x14ac:dyDescent="0.2">
      <c r="A921" s="7">
        <v>920</v>
      </c>
      <c r="B921" s="162" t="s">
        <v>1625</v>
      </c>
      <c r="C921" s="162" t="s">
        <v>1626</v>
      </c>
      <c r="D921" s="162" t="s">
        <v>1605</v>
      </c>
      <c r="E921" s="162" t="s">
        <v>73</v>
      </c>
      <c r="F921" s="163">
        <v>45459</v>
      </c>
      <c r="G921" s="162" t="s">
        <v>5347</v>
      </c>
      <c r="H921" s="162" t="s">
        <v>1615</v>
      </c>
      <c r="I921" s="162" t="s">
        <v>69</v>
      </c>
      <c r="J921" s="163">
        <v>45481</v>
      </c>
      <c r="K921" s="163">
        <v>45490</v>
      </c>
      <c r="L921" s="162" t="s">
        <v>5347</v>
      </c>
      <c r="M921" s="163">
        <v>45502</v>
      </c>
      <c r="N921" s="164">
        <v>40</v>
      </c>
      <c r="O921" s="164">
        <v>8</v>
      </c>
      <c r="P921" s="162" t="s">
        <v>16</v>
      </c>
      <c r="Q921" s="165">
        <v>1</v>
      </c>
      <c r="R921" s="165">
        <v>1</v>
      </c>
      <c r="S921" s="165">
        <v>1</v>
      </c>
      <c r="T921" s="165">
        <v>0</v>
      </c>
      <c r="U921" s="166">
        <v>1</v>
      </c>
      <c r="V921" s="166">
        <v>0</v>
      </c>
      <c r="W921" s="162" t="s">
        <v>19</v>
      </c>
      <c r="X921" s="162" t="s">
        <v>5348</v>
      </c>
      <c r="Y921" s="162" t="s">
        <v>5347</v>
      </c>
      <c r="Z921" s="162" t="s">
        <v>3993</v>
      </c>
      <c r="AA921" s="162" t="s">
        <v>302</v>
      </c>
      <c r="AB921" s="162" t="s">
        <v>1627</v>
      </c>
      <c r="AC921" s="162" t="s">
        <v>5347</v>
      </c>
      <c r="AD921" s="164">
        <v>0</v>
      </c>
      <c r="AE921" s="185">
        <v>0</v>
      </c>
      <c r="AG921" t="s">
        <v>1612</v>
      </c>
      <c r="AH921" s="47">
        <f t="shared" si="271"/>
        <v>21</v>
      </c>
      <c r="AI921" s="46" t="str">
        <f t="shared" si="272"/>
        <v>-</v>
      </c>
      <c r="AJ921" s="12"/>
      <c r="AK921" s="53" t="str">
        <f t="shared" si="273"/>
        <v>YES</v>
      </c>
      <c r="AL921" s="54">
        <f t="shared" si="274"/>
        <v>1</v>
      </c>
      <c r="AM921" s="35"/>
      <c r="AN921" s="35" t="str">
        <f t="shared" si="275"/>
        <v/>
      </c>
      <c r="AO921" s="35">
        <f t="shared" si="276"/>
        <v>0</v>
      </c>
      <c r="AP921" s="35" t="str">
        <f t="shared" si="277"/>
        <v>X</v>
      </c>
      <c r="AQ921" s="55">
        <f t="shared" si="289"/>
        <v>1</v>
      </c>
      <c r="AR921" s="25" t="str">
        <f t="shared" si="278"/>
        <v/>
      </c>
      <c r="AS921" s="25" t="str">
        <f t="shared" si="279"/>
        <v/>
      </c>
      <c r="AT921" s="25" t="str">
        <f t="shared" si="280"/>
        <v/>
      </c>
      <c r="AU921" s="25" t="str">
        <f t="shared" si="281"/>
        <v/>
      </c>
      <c r="AV921" s="25">
        <f t="shared" si="282"/>
        <v>6</v>
      </c>
      <c r="AW921" s="65">
        <f t="shared" si="290"/>
        <v>0</v>
      </c>
      <c r="AX921" s="56"/>
      <c r="AY921" s="24">
        <f t="shared" ca="1" si="283"/>
        <v>-633</v>
      </c>
      <c r="AZ921" s="66">
        <f t="shared" ca="1" si="284"/>
        <v>0</v>
      </c>
      <c r="BA921" s="24" t="str">
        <f t="shared" ca="1" si="285"/>
        <v/>
      </c>
      <c r="BB921" s="87" t="str">
        <f t="shared" si="286"/>
        <v/>
      </c>
    </row>
    <row r="922" spans="1:54" ht="15" x14ac:dyDescent="0.2">
      <c r="A922" s="7">
        <v>921</v>
      </c>
      <c r="B922" s="162" t="s">
        <v>1628</v>
      </c>
      <c r="C922" s="162" t="s">
        <v>1629</v>
      </c>
      <c r="D922" s="162" t="s">
        <v>1605</v>
      </c>
      <c r="E922" s="162" t="s">
        <v>56</v>
      </c>
      <c r="F922" s="163">
        <v>45459</v>
      </c>
      <c r="G922" s="162" t="s">
        <v>5347</v>
      </c>
      <c r="H922" s="162" t="s">
        <v>1630</v>
      </c>
      <c r="I922" s="162" t="s">
        <v>15</v>
      </c>
      <c r="J922" s="163">
        <v>45490</v>
      </c>
      <c r="K922" s="163">
        <v>45490</v>
      </c>
      <c r="L922" s="162" t="s">
        <v>5347</v>
      </c>
      <c r="M922" s="163">
        <v>45499</v>
      </c>
      <c r="N922" s="164">
        <v>40</v>
      </c>
      <c r="O922" s="164">
        <v>8</v>
      </c>
      <c r="P922" s="162" t="s">
        <v>16</v>
      </c>
      <c r="Q922" s="165">
        <v>2</v>
      </c>
      <c r="R922" s="165">
        <v>2</v>
      </c>
      <c r="S922" s="165">
        <v>2</v>
      </c>
      <c r="T922" s="165">
        <v>0</v>
      </c>
      <c r="U922" s="166">
        <v>2</v>
      </c>
      <c r="V922" s="166">
        <v>0</v>
      </c>
      <c r="W922" s="162" t="s">
        <v>19</v>
      </c>
      <c r="X922" s="162" t="s">
        <v>5348</v>
      </c>
      <c r="Y922" s="162" t="s">
        <v>5347</v>
      </c>
      <c r="Z922" s="162" t="s">
        <v>46</v>
      </c>
      <c r="AA922" s="162" t="s">
        <v>1631</v>
      </c>
      <c r="AB922" s="162" t="s">
        <v>1632</v>
      </c>
      <c r="AC922" s="162" t="s">
        <v>5347</v>
      </c>
      <c r="AD922" s="164">
        <v>0</v>
      </c>
      <c r="AE922" s="185">
        <v>0</v>
      </c>
      <c r="AG922" t="s">
        <v>1612</v>
      </c>
      <c r="AH922" s="47">
        <f t="shared" si="271"/>
        <v>9</v>
      </c>
      <c r="AI922" s="46" t="str">
        <f t="shared" si="272"/>
        <v>-</v>
      </c>
      <c r="AJ922" s="12"/>
      <c r="AK922" s="53" t="str">
        <f t="shared" si="273"/>
        <v>YES</v>
      </c>
      <c r="AL922" s="54">
        <f t="shared" si="274"/>
        <v>2</v>
      </c>
      <c r="AM922" s="35"/>
      <c r="AN922" s="35" t="str">
        <f t="shared" si="275"/>
        <v/>
      </c>
      <c r="AO922" s="35">
        <f t="shared" si="276"/>
        <v>0</v>
      </c>
      <c r="AP922" s="35" t="str">
        <f t="shared" si="277"/>
        <v>X</v>
      </c>
      <c r="AQ922" s="55">
        <f t="shared" si="289"/>
        <v>1</v>
      </c>
      <c r="AR922" s="25" t="str">
        <f t="shared" si="278"/>
        <v/>
      </c>
      <c r="AS922" s="25" t="str">
        <f t="shared" si="279"/>
        <v/>
      </c>
      <c r="AT922" s="25" t="str">
        <f t="shared" si="280"/>
        <v/>
      </c>
      <c r="AU922" s="25" t="str">
        <f t="shared" si="281"/>
        <v/>
      </c>
      <c r="AV922" s="25">
        <f t="shared" si="282"/>
        <v>6</v>
      </c>
      <c r="AW922" s="65">
        <f t="shared" si="290"/>
        <v>0</v>
      </c>
      <c r="AX922" s="56"/>
      <c r="AY922" s="24">
        <f t="shared" ca="1" si="283"/>
        <v>-636</v>
      </c>
      <c r="AZ922" s="66">
        <f t="shared" ca="1" si="284"/>
        <v>0</v>
      </c>
      <c r="BA922" s="24" t="str">
        <f t="shared" ca="1" si="285"/>
        <v/>
      </c>
      <c r="BB922" s="87" t="str">
        <f t="shared" si="286"/>
        <v/>
      </c>
    </row>
    <row r="923" spans="1:54" ht="15" x14ac:dyDescent="0.2">
      <c r="A923" s="7">
        <v>922</v>
      </c>
      <c r="B923" s="162" t="s">
        <v>1633</v>
      </c>
      <c r="C923" s="162" t="s">
        <v>1634</v>
      </c>
      <c r="D923" s="162" t="s">
        <v>1605</v>
      </c>
      <c r="E923" s="162" t="s">
        <v>72</v>
      </c>
      <c r="F923" s="163">
        <v>45459</v>
      </c>
      <c r="G923" s="162" t="s">
        <v>5347</v>
      </c>
      <c r="H923" s="162" t="s">
        <v>759</v>
      </c>
      <c r="I923" s="162" t="s">
        <v>79</v>
      </c>
      <c r="J923" s="163">
        <v>45484</v>
      </c>
      <c r="K923" s="163">
        <v>45489</v>
      </c>
      <c r="L923" s="162" t="s">
        <v>5347</v>
      </c>
      <c r="M923" s="163">
        <v>45569</v>
      </c>
      <c r="N923" s="164">
        <v>30</v>
      </c>
      <c r="O923" s="164">
        <v>8</v>
      </c>
      <c r="P923" s="162" t="s">
        <v>16</v>
      </c>
      <c r="Q923" s="165">
        <v>200</v>
      </c>
      <c r="R923" s="165">
        <v>200</v>
      </c>
      <c r="S923" s="165">
        <v>200</v>
      </c>
      <c r="T923" s="165">
        <v>0</v>
      </c>
      <c r="U923" s="166">
        <v>200</v>
      </c>
      <c r="V923" s="166">
        <v>0</v>
      </c>
      <c r="W923" s="162" t="s">
        <v>19</v>
      </c>
      <c r="X923" s="162" t="s">
        <v>5348</v>
      </c>
      <c r="Y923" s="162" t="s">
        <v>5347</v>
      </c>
      <c r="Z923" s="162" t="s">
        <v>315</v>
      </c>
      <c r="AA923" s="162" t="s">
        <v>316</v>
      </c>
      <c r="AB923" s="162" t="s">
        <v>1635</v>
      </c>
      <c r="AC923" s="162" t="s">
        <v>5347</v>
      </c>
      <c r="AD923" s="164">
        <v>1</v>
      </c>
      <c r="AE923" s="185">
        <v>0</v>
      </c>
      <c r="AG923" t="s">
        <v>814</v>
      </c>
      <c r="AH923" s="47">
        <f t="shared" si="271"/>
        <v>85</v>
      </c>
      <c r="AI923" s="46" t="str">
        <f t="shared" si="272"/>
        <v>-</v>
      </c>
      <c r="AJ923" s="12"/>
      <c r="AK923" s="53" t="str">
        <f t="shared" si="273"/>
        <v>YES</v>
      </c>
      <c r="AL923" s="54">
        <f t="shared" si="274"/>
        <v>200</v>
      </c>
      <c r="AM923" s="35"/>
      <c r="AN923" s="35" t="str">
        <f t="shared" si="275"/>
        <v/>
      </c>
      <c r="AO923" s="35">
        <f t="shared" si="276"/>
        <v>0</v>
      </c>
      <c r="AP923" s="35" t="str">
        <f t="shared" si="277"/>
        <v>X</v>
      </c>
      <c r="AQ923" s="55">
        <f t="shared" si="289"/>
        <v>1</v>
      </c>
      <c r="AR923" s="25" t="str">
        <f t="shared" si="278"/>
        <v/>
      </c>
      <c r="AS923" s="25" t="str">
        <f t="shared" si="279"/>
        <v/>
      </c>
      <c r="AT923" s="25" t="str">
        <f t="shared" si="280"/>
        <v/>
      </c>
      <c r="AU923" s="25" t="str">
        <f t="shared" si="281"/>
        <v/>
      </c>
      <c r="AV923" s="25">
        <f t="shared" si="282"/>
        <v>6</v>
      </c>
      <c r="AW923" s="65">
        <f t="shared" si="290"/>
        <v>0</v>
      </c>
      <c r="AX923" s="56"/>
      <c r="AY923" s="24">
        <f t="shared" ca="1" si="283"/>
        <v>-566</v>
      </c>
      <c r="AZ923" s="66">
        <f t="shared" ca="1" si="284"/>
        <v>0</v>
      </c>
      <c r="BA923" s="24" t="str">
        <f t="shared" ca="1" si="285"/>
        <v/>
      </c>
      <c r="BB923" s="87" t="str">
        <f t="shared" si="286"/>
        <v/>
      </c>
    </row>
    <row r="924" spans="1:54" ht="15" x14ac:dyDescent="0.2">
      <c r="A924" s="7">
        <v>923</v>
      </c>
      <c r="B924" s="162" t="s">
        <v>1636</v>
      </c>
      <c r="C924" s="162" t="s">
        <v>1637</v>
      </c>
      <c r="D924" s="162" t="s">
        <v>1605</v>
      </c>
      <c r="E924" s="162" t="s">
        <v>69</v>
      </c>
      <c r="F924" s="163">
        <v>45459</v>
      </c>
      <c r="G924" s="162" t="s">
        <v>5347</v>
      </c>
      <c r="H924" s="162" t="s">
        <v>759</v>
      </c>
      <c r="I924" s="162" t="s">
        <v>38</v>
      </c>
      <c r="J924" s="163">
        <v>45484</v>
      </c>
      <c r="K924" s="163">
        <v>45489</v>
      </c>
      <c r="L924" s="162" t="s">
        <v>5347</v>
      </c>
      <c r="M924" s="163">
        <v>45569</v>
      </c>
      <c r="N924" s="164">
        <v>110</v>
      </c>
      <c r="O924" s="164">
        <v>8</v>
      </c>
      <c r="P924" s="162" t="s">
        <v>16</v>
      </c>
      <c r="Q924" s="165">
        <v>40</v>
      </c>
      <c r="R924" s="165">
        <v>50</v>
      </c>
      <c r="S924" s="165">
        <v>50</v>
      </c>
      <c r="T924" s="165">
        <v>0</v>
      </c>
      <c r="U924" s="166">
        <v>50</v>
      </c>
      <c r="V924" s="166">
        <v>0</v>
      </c>
      <c r="W924" s="162" t="s">
        <v>19</v>
      </c>
      <c r="X924" s="162" t="s">
        <v>5348</v>
      </c>
      <c r="Y924" s="162" t="s">
        <v>5347</v>
      </c>
      <c r="Z924" s="162" t="s">
        <v>315</v>
      </c>
      <c r="AA924" s="162" t="s">
        <v>316</v>
      </c>
      <c r="AB924" s="162" t="s">
        <v>1638</v>
      </c>
      <c r="AC924" s="162" t="s">
        <v>5347</v>
      </c>
      <c r="AD924" s="164">
        <v>1</v>
      </c>
      <c r="AE924" s="185">
        <v>0</v>
      </c>
      <c r="AG924" t="s">
        <v>814</v>
      </c>
      <c r="AH924" s="47">
        <f t="shared" si="271"/>
        <v>85</v>
      </c>
      <c r="AI924" s="46" t="str">
        <f t="shared" si="272"/>
        <v>-</v>
      </c>
      <c r="AJ924" s="12"/>
      <c r="AK924" s="53" t="str">
        <f t="shared" si="273"/>
        <v>YES</v>
      </c>
      <c r="AL924" s="54">
        <f t="shared" si="274"/>
        <v>50</v>
      </c>
      <c r="AM924" s="35"/>
      <c r="AN924" s="35" t="str">
        <f t="shared" si="275"/>
        <v/>
      </c>
      <c r="AO924" s="35">
        <f t="shared" si="276"/>
        <v>0</v>
      </c>
      <c r="AP924" s="35" t="str">
        <f t="shared" si="277"/>
        <v>X</v>
      </c>
      <c r="AQ924" s="55">
        <f t="shared" si="289"/>
        <v>1</v>
      </c>
      <c r="AR924" s="25" t="str">
        <f t="shared" si="278"/>
        <v/>
      </c>
      <c r="AS924" s="25" t="str">
        <f t="shared" si="279"/>
        <v/>
      </c>
      <c r="AT924" s="25" t="str">
        <f t="shared" si="280"/>
        <v/>
      </c>
      <c r="AU924" s="25" t="str">
        <f t="shared" si="281"/>
        <v/>
      </c>
      <c r="AV924" s="25">
        <f t="shared" si="282"/>
        <v>6</v>
      </c>
      <c r="AW924" s="65">
        <f t="shared" si="290"/>
        <v>0</v>
      </c>
      <c r="AX924" s="56"/>
      <c r="AY924" s="24">
        <f t="shared" ca="1" si="283"/>
        <v>-566</v>
      </c>
      <c r="AZ924" s="66">
        <f t="shared" ca="1" si="284"/>
        <v>0</v>
      </c>
      <c r="BA924" s="24" t="str">
        <f t="shared" ca="1" si="285"/>
        <v/>
      </c>
      <c r="BB924" s="87" t="str">
        <f t="shared" si="286"/>
        <v/>
      </c>
    </row>
    <row r="925" spans="1:54" ht="15" x14ac:dyDescent="0.2">
      <c r="A925" s="7">
        <v>924</v>
      </c>
      <c r="B925" s="162" t="s">
        <v>1639</v>
      </c>
      <c r="C925" s="162" t="s">
        <v>1640</v>
      </c>
      <c r="D925" s="162" t="s">
        <v>1605</v>
      </c>
      <c r="E925" s="162" t="s">
        <v>79</v>
      </c>
      <c r="F925" s="163">
        <v>45459</v>
      </c>
      <c r="G925" s="162" t="s">
        <v>5347</v>
      </c>
      <c r="H925" s="162" t="s">
        <v>1641</v>
      </c>
      <c r="I925" s="162" t="s">
        <v>27</v>
      </c>
      <c r="J925" s="163">
        <v>45476</v>
      </c>
      <c r="K925" s="163">
        <v>45483</v>
      </c>
      <c r="L925" s="162" t="s">
        <v>5347</v>
      </c>
      <c r="M925" s="163">
        <v>45494</v>
      </c>
      <c r="N925" s="164">
        <v>30</v>
      </c>
      <c r="O925" s="164">
        <v>8</v>
      </c>
      <c r="P925" s="162" t="s">
        <v>16</v>
      </c>
      <c r="Q925" s="165">
        <v>100</v>
      </c>
      <c r="R925" s="165">
        <v>1000</v>
      </c>
      <c r="S925" s="165">
        <v>1000</v>
      </c>
      <c r="T925" s="165">
        <v>0</v>
      </c>
      <c r="U925" s="166">
        <v>1000</v>
      </c>
      <c r="V925" s="166">
        <v>0</v>
      </c>
      <c r="W925" s="162" t="s">
        <v>19</v>
      </c>
      <c r="X925" s="162" t="s">
        <v>5348</v>
      </c>
      <c r="Y925" s="162" t="s">
        <v>5347</v>
      </c>
      <c r="Z925" s="162" t="s">
        <v>5289</v>
      </c>
      <c r="AA925" s="162" t="s">
        <v>152</v>
      </c>
      <c r="AB925" s="162" t="s">
        <v>1642</v>
      </c>
      <c r="AC925" s="162" t="s">
        <v>5347</v>
      </c>
      <c r="AD925" s="164">
        <v>0</v>
      </c>
      <c r="AE925" s="185">
        <v>0</v>
      </c>
      <c r="AG925" t="s">
        <v>1612</v>
      </c>
      <c r="AH925" s="47">
        <f t="shared" si="271"/>
        <v>18</v>
      </c>
      <c r="AI925" s="46" t="str">
        <f t="shared" si="272"/>
        <v>-</v>
      </c>
      <c r="AJ925" s="12"/>
      <c r="AK925" s="53" t="str">
        <f t="shared" si="273"/>
        <v>YES</v>
      </c>
      <c r="AL925" s="54">
        <f t="shared" si="274"/>
        <v>1000</v>
      </c>
      <c r="AM925" s="35"/>
      <c r="AN925" s="35" t="str">
        <f t="shared" si="275"/>
        <v/>
      </c>
      <c r="AO925" s="35">
        <f t="shared" si="276"/>
        <v>0</v>
      </c>
      <c r="AP925" s="35" t="str">
        <f t="shared" si="277"/>
        <v>X</v>
      </c>
      <c r="AQ925" s="55">
        <f t="shared" si="289"/>
        <v>1</v>
      </c>
      <c r="AR925" s="25" t="str">
        <f t="shared" si="278"/>
        <v/>
      </c>
      <c r="AS925" s="25" t="str">
        <f t="shared" si="279"/>
        <v/>
      </c>
      <c r="AT925" s="25" t="str">
        <f t="shared" si="280"/>
        <v/>
      </c>
      <c r="AU925" s="25" t="str">
        <f t="shared" si="281"/>
        <v/>
      </c>
      <c r="AV925" s="25">
        <f t="shared" si="282"/>
        <v>6</v>
      </c>
      <c r="AW925" s="65">
        <f t="shared" si="290"/>
        <v>0</v>
      </c>
      <c r="AX925" s="56"/>
      <c r="AY925" s="24">
        <f t="shared" ca="1" si="283"/>
        <v>-641</v>
      </c>
      <c r="AZ925" s="66">
        <f t="shared" ca="1" si="284"/>
        <v>0</v>
      </c>
      <c r="BA925" s="24" t="str">
        <f t="shared" ca="1" si="285"/>
        <v/>
      </c>
      <c r="BB925" s="87" t="str">
        <f t="shared" si="286"/>
        <v/>
      </c>
    </row>
    <row r="926" spans="1:54" ht="15" x14ac:dyDescent="0.2">
      <c r="A926" s="7">
        <v>925</v>
      </c>
      <c r="B926" s="162" t="s">
        <v>1643</v>
      </c>
      <c r="C926" s="162" t="s">
        <v>1644</v>
      </c>
      <c r="D926" s="162" t="s">
        <v>1605</v>
      </c>
      <c r="E926" s="162" t="s">
        <v>38</v>
      </c>
      <c r="F926" s="163">
        <v>45459</v>
      </c>
      <c r="G926" s="162" t="s">
        <v>5347</v>
      </c>
      <c r="H926" s="162" t="s">
        <v>752</v>
      </c>
      <c r="I926" s="162" t="s">
        <v>151</v>
      </c>
      <c r="J926" s="163">
        <v>45478</v>
      </c>
      <c r="K926" s="163">
        <v>45478</v>
      </c>
      <c r="L926" s="162" t="s">
        <v>5347</v>
      </c>
      <c r="M926" s="163">
        <v>45488</v>
      </c>
      <c r="N926" s="164">
        <v>85</v>
      </c>
      <c r="O926" s="164">
        <v>8</v>
      </c>
      <c r="P926" s="162" t="s">
        <v>16</v>
      </c>
      <c r="Q926" s="165">
        <v>3</v>
      </c>
      <c r="R926" s="165">
        <v>10</v>
      </c>
      <c r="S926" s="165">
        <v>10</v>
      </c>
      <c r="T926" s="165">
        <v>0</v>
      </c>
      <c r="U926" s="166">
        <v>10</v>
      </c>
      <c r="V926" s="166">
        <v>0</v>
      </c>
      <c r="W926" s="162" t="s">
        <v>19</v>
      </c>
      <c r="X926" s="162" t="s">
        <v>5348</v>
      </c>
      <c r="Y926" s="162" t="s">
        <v>5347</v>
      </c>
      <c r="Z926" s="162" t="s">
        <v>47</v>
      </c>
      <c r="AA926" s="162" t="s">
        <v>302</v>
      </c>
      <c r="AB926" s="162" t="s">
        <v>1645</v>
      </c>
      <c r="AC926" s="162" t="s">
        <v>5347</v>
      </c>
      <c r="AD926" s="164">
        <v>0</v>
      </c>
      <c r="AE926" s="185">
        <v>0</v>
      </c>
      <c r="AG926" t="s">
        <v>1612</v>
      </c>
      <c r="AH926" s="47">
        <f t="shared" si="271"/>
        <v>10</v>
      </c>
      <c r="AI926" s="46" t="str">
        <f t="shared" si="272"/>
        <v>-</v>
      </c>
      <c r="AJ926" s="12"/>
      <c r="AK926" s="53" t="str">
        <f t="shared" si="273"/>
        <v>YES</v>
      </c>
      <c r="AL926" s="54">
        <f t="shared" si="274"/>
        <v>10</v>
      </c>
      <c r="AM926" s="35"/>
      <c r="AN926" s="35" t="str">
        <f t="shared" si="275"/>
        <v/>
      </c>
      <c r="AO926" s="35">
        <f t="shared" si="276"/>
        <v>0</v>
      </c>
      <c r="AP926" s="35" t="str">
        <f t="shared" si="277"/>
        <v>X</v>
      </c>
      <c r="AQ926" s="55">
        <f t="shared" si="289"/>
        <v>1</v>
      </c>
      <c r="AR926" s="25" t="str">
        <f t="shared" si="278"/>
        <v/>
      </c>
      <c r="AS926" s="25" t="str">
        <f t="shared" si="279"/>
        <v/>
      </c>
      <c r="AT926" s="25" t="str">
        <f t="shared" si="280"/>
        <v/>
      </c>
      <c r="AU926" s="25" t="str">
        <f t="shared" si="281"/>
        <v/>
      </c>
      <c r="AV926" s="25">
        <f t="shared" si="282"/>
        <v>6</v>
      </c>
      <c r="AW926" s="65">
        <f t="shared" si="290"/>
        <v>0</v>
      </c>
      <c r="AX926" s="56"/>
      <c r="AY926" s="24">
        <f t="shared" ca="1" si="283"/>
        <v>-647</v>
      </c>
      <c r="AZ926" s="66">
        <f t="shared" ca="1" si="284"/>
        <v>0</v>
      </c>
      <c r="BA926" s="24" t="str">
        <f t="shared" ca="1" si="285"/>
        <v/>
      </c>
      <c r="BB926" s="87" t="str">
        <f t="shared" si="286"/>
        <v/>
      </c>
    </row>
    <row r="927" spans="1:54" ht="15" x14ac:dyDescent="0.2">
      <c r="A927" s="7">
        <v>926</v>
      </c>
      <c r="B927" s="162" t="s">
        <v>1646</v>
      </c>
      <c r="C927" s="162" t="s">
        <v>1647</v>
      </c>
      <c r="D927" s="162" t="s">
        <v>1605</v>
      </c>
      <c r="E927" s="162" t="s">
        <v>57</v>
      </c>
      <c r="F927" s="163">
        <v>45459</v>
      </c>
      <c r="G927" s="162" t="s">
        <v>5347</v>
      </c>
      <c r="H927" s="162" t="s">
        <v>752</v>
      </c>
      <c r="I927" s="162" t="s">
        <v>146</v>
      </c>
      <c r="J927" s="163">
        <v>45478</v>
      </c>
      <c r="K927" s="163">
        <v>45478</v>
      </c>
      <c r="L927" s="162" t="s">
        <v>5347</v>
      </c>
      <c r="M927" s="163">
        <v>45488</v>
      </c>
      <c r="N927" s="164">
        <v>85</v>
      </c>
      <c r="O927" s="164">
        <v>8</v>
      </c>
      <c r="P927" s="162" t="s">
        <v>16</v>
      </c>
      <c r="Q927" s="165">
        <v>3</v>
      </c>
      <c r="R927" s="165">
        <v>10</v>
      </c>
      <c r="S927" s="165">
        <v>10</v>
      </c>
      <c r="T927" s="165">
        <v>0</v>
      </c>
      <c r="U927" s="166">
        <v>10</v>
      </c>
      <c r="V927" s="166">
        <v>0</v>
      </c>
      <c r="W927" s="162" t="s">
        <v>19</v>
      </c>
      <c r="X927" s="162" t="s">
        <v>5348</v>
      </c>
      <c r="Y927" s="162" t="s">
        <v>5347</v>
      </c>
      <c r="Z927" s="162" t="s">
        <v>47</v>
      </c>
      <c r="AA927" s="162" t="s">
        <v>302</v>
      </c>
      <c r="AB927" s="162" t="s">
        <v>1648</v>
      </c>
      <c r="AC927" s="162" t="s">
        <v>5347</v>
      </c>
      <c r="AD927" s="164">
        <v>0</v>
      </c>
      <c r="AE927" s="185">
        <v>0</v>
      </c>
      <c r="AG927" t="s">
        <v>1612</v>
      </c>
      <c r="AH927" s="47">
        <f t="shared" si="271"/>
        <v>10</v>
      </c>
      <c r="AI927" s="46" t="str">
        <f t="shared" si="272"/>
        <v>-</v>
      </c>
      <c r="AJ927" s="12"/>
      <c r="AK927" s="53" t="str">
        <f t="shared" si="273"/>
        <v>YES</v>
      </c>
      <c r="AL927" s="54">
        <f t="shared" si="274"/>
        <v>10</v>
      </c>
      <c r="AM927" s="35"/>
      <c r="AN927" s="35" t="str">
        <f t="shared" si="275"/>
        <v/>
      </c>
      <c r="AO927" s="35">
        <f t="shared" si="276"/>
        <v>0</v>
      </c>
      <c r="AP927" s="35" t="str">
        <f t="shared" si="277"/>
        <v>X</v>
      </c>
      <c r="AQ927" s="55">
        <f t="shared" si="289"/>
        <v>1</v>
      </c>
      <c r="AR927" s="25" t="str">
        <f t="shared" si="278"/>
        <v/>
      </c>
      <c r="AS927" s="25" t="str">
        <f t="shared" si="279"/>
        <v/>
      </c>
      <c r="AT927" s="25" t="str">
        <f t="shared" si="280"/>
        <v/>
      </c>
      <c r="AU927" s="25" t="str">
        <f t="shared" si="281"/>
        <v/>
      </c>
      <c r="AV927" s="25">
        <f t="shared" si="282"/>
        <v>6</v>
      </c>
      <c r="AW927" s="65">
        <f t="shared" si="290"/>
        <v>0</v>
      </c>
      <c r="AX927" s="56"/>
      <c r="AY927" s="24">
        <f t="shared" ca="1" si="283"/>
        <v>-647</v>
      </c>
      <c r="AZ927" s="66">
        <f t="shared" ca="1" si="284"/>
        <v>0</v>
      </c>
      <c r="BA927" s="24" t="str">
        <f t="shared" ca="1" si="285"/>
        <v/>
      </c>
      <c r="BB927" s="87" t="str">
        <f t="shared" si="286"/>
        <v/>
      </c>
    </row>
    <row r="928" spans="1:54" ht="15" x14ac:dyDescent="0.2">
      <c r="A928" s="7">
        <v>927</v>
      </c>
      <c r="B928" s="162" t="s">
        <v>1649</v>
      </c>
      <c r="C928" s="162" t="s">
        <v>1650</v>
      </c>
      <c r="D928" s="162" t="s">
        <v>1605</v>
      </c>
      <c r="E928" s="162" t="s">
        <v>54</v>
      </c>
      <c r="F928" s="163">
        <v>45459</v>
      </c>
      <c r="G928" s="162" t="s">
        <v>5347</v>
      </c>
      <c r="H928" s="162" t="s">
        <v>1651</v>
      </c>
      <c r="I928" s="162" t="s">
        <v>15</v>
      </c>
      <c r="J928" s="163">
        <v>45460</v>
      </c>
      <c r="K928" s="163">
        <v>45621</v>
      </c>
      <c r="L928" s="162" t="s">
        <v>5347</v>
      </c>
      <c r="M928" s="163">
        <v>45621</v>
      </c>
      <c r="N928" s="164">
        <v>110</v>
      </c>
      <c r="O928" s="164">
        <v>8</v>
      </c>
      <c r="P928" s="162" t="s">
        <v>16</v>
      </c>
      <c r="Q928" s="165">
        <v>1</v>
      </c>
      <c r="R928" s="165">
        <v>1</v>
      </c>
      <c r="S928" s="165">
        <v>1</v>
      </c>
      <c r="T928" s="165">
        <v>0</v>
      </c>
      <c r="U928" s="166">
        <v>1</v>
      </c>
      <c r="V928" s="166">
        <v>0</v>
      </c>
      <c r="W928" s="162" t="s">
        <v>19</v>
      </c>
      <c r="X928" s="162" t="s">
        <v>5348</v>
      </c>
      <c r="Y928" s="162" t="s">
        <v>5347</v>
      </c>
      <c r="Z928" s="162" t="s">
        <v>30</v>
      </c>
      <c r="AA928" s="162" t="s">
        <v>268</v>
      </c>
      <c r="AB928" s="162" t="s">
        <v>1652</v>
      </c>
      <c r="AC928" s="162" t="s">
        <v>5347</v>
      </c>
      <c r="AD928" s="164">
        <v>2</v>
      </c>
      <c r="AE928" s="185">
        <v>2</v>
      </c>
      <c r="AG928" t="s">
        <v>814</v>
      </c>
      <c r="AH928" s="47">
        <f t="shared" si="271"/>
        <v>161</v>
      </c>
      <c r="AI928" s="46" t="str">
        <f t="shared" si="272"/>
        <v>-</v>
      </c>
      <c r="AJ928" s="12"/>
      <c r="AK928" s="53" t="str">
        <f t="shared" si="273"/>
        <v>YES</v>
      </c>
      <c r="AL928" s="54">
        <f t="shared" si="274"/>
        <v>1</v>
      </c>
      <c r="AM928" s="35"/>
      <c r="AN928" s="35" t="str">
        <f t="shared" si="275"/>
        <v/>
      </c>
      <c r="AO928" s="35">
        <f t="shared" si="276"/>
        <v>0</v>
      </c>
      <c r="AP928" s="35" t="str">
        <f t="shared" si="277"/>
        <v>X</v>
      </c>
      <c r="AQ928" s="55">
        <f t="shared" si="289"/>
        <v>1</v>
      </c>
      <c r="AR928" s="25" t="str">
        <f t="shared" si="278"/>
        <v/>
      </c>
      <c r="AS928" s="25" t="str">
        <f t="shared" si="279"/>
        <v/>
      </c>
      <c r="AT928" s="25" t="str">
        <f t="shared" si="280"/>
        <v/>
      </c>
      <c r="AU928" s="25" t="str">
        <f t="shared" si="281"/>
        <v/>
      </c>
      <c r="AV928" s="25">
        <f t="shared" si="282"/>
        <v>6</v>
      </c>
      <c r="AW928" s="65">
        <f t="shared" si="290"/>
        <v>0</v>
      </c>
      <c r="AX928" s="56"/>
      <c r="AY928" s="24">
        <f t="shared" ca="1" si="283"/>
        <v>-514</v>
      </c>
      <c r="AZ928" s="66">
        <f t="shared" ca="1" si="284"/>
        <v>0</v>
      </c>
      <c r="BA928" s="24" t="str">
        <f t="shared" ca="1" si="285"/>
        <v/>
      </c>
      <c r="BB928" s="87" t="str">
        <f t="shared" si="286"/>
        <v/>
      </c>
    </row>
    <row r="929" spans="1:54" ht="15" x14ac:dyDescent="0.2">
      <c r="A929" s="7">
        <v>928</v>
      </c>
      <c r="B929" s="162" t="s">
        <v>1653</v>
      </c>
      <c r="C929" s="162" t="s">
        <v>1654</v>
      </c>
      <c r="D929" s="162" t="s">
        <v>1605</v>
      </c>
      <c r="E929" s="162" t="s">
        <v>41</v>
      </c>
      <c r="F929" s="163">
        <v>45459</v>
      </c>
      <c r="G929" s="162" t="s">
        <v>5347</v>
      </c>
      <c r="H929" s="162" t="s">
        <v>1655</v>
      </c>
      <c r="I929" s="162" t="s">
        <v>15</v>
      </c>
      <c r="J929" s="163">
        <v>45533</v>
      </c>
      <c r="K929" s="163">
        <v>45533</v>
      </c>
      <c r="L929" s="162" t="s">
        <v>5347</v>
      </c>
      <c r="M929" s="163">
        <v>45539</v>
      </c>
      <c r="N929" s="164">
        <v>30</v>
      </c>
      <c r="O929" s="164">
        <v>8</v>
      </c>
      <c r="P929" s="162" t="s">
        <v>16</v>
      </c>
      <c r="Q929" s="165">
        <v>5</v>
      </c>
      <c r="R929" s="165">
        <v>10</v>
      </c>
      <c r="S929" s="165">
        <v>10</v>
      </c>
      <c r="T929" s="165">
        <v>0</v>
      </c>
      <c r="U929" s="166">
        <v>10</v>
      </c>
      <c r="V929" s="166">
        <v>0</v>
      </c>
      <c r="W929" s="162" t="s">
        <v>19</v>
      </c>
      <c r="X929" s="162" t="s">
        <v>5348</v>
      </c>
      <c r="Y929" s="162" t="s">
        <v>5347</v>
      </c>
      <c r="Z929" s="162" t="s">
        <v>109</v>
      </c>
      <c r="AA929" s="162" t="s">
        <v>316</v>
      </c>
      <c r="AB929" s="162" t="s">
        <v>1656</v>
      </c>
      <c r="AC929" s="162" t="s">
        <v>5347</v>
      </c>
      <c r="AD929" s="164">
        <v>0</v>
      </c>
      <c r="AE929" s="185">
        <v>0</v>
      </c>
      <c r="AG929" t="s">
        <v>814</v>
      </c>
      <c r="AH929" s="47">
        <f t="shared" si="271"/>
        <v>6</v>
      </c>
      <c r="AI929" s="46" t="str">
        <f t="shared" si="272"/>
        <v>-</v>
      </c>
      <c r="AJ929" s="12"/>
      <c r="AK929" s="53" t="str">
        <f t="shared" si="273"/>
        <v>YES</v>
      </c>
      <c r="AL929" s="54">
        <f t="shared" si="274"/>
        <v>10</v>
      </c>
      <c r="AM929" s="35"/>
      <c r="AN929" s="35" t="str">
        <f t="shared" si="275"/>
        <v/>
      </c>
      <c r="AO929" s="35">
        <f t="shared" si="276"/>
        <v>0</v>
      </c>
      <c r="AP929" s="35" t="str">
        <f t="shared" si="277"/>
        <v>X</v>
      </c>
      <c r="AQ929" s="55">
        <f t="shared" si="289"/>
        <v>1</v>
      </c>
      <c r="AR929" s="25" t="str">
        <f t="shared" si="278"/>
        <v/>
      </c>
      <c r="AS929" s="25" t="str">
        <f t="shared" si="279"/>
        <v/>
      </c>
      <c r="AT929" s="25" t="str">
        <f t="shared" si="280"/>
        <v/>
      </c>
      <c r="AU929" s="25" t="str">
        <f t="shared" si="281"/>
        <v/>
      </c>
      <c r="AV929" s="25">
        <f t="shared" si="282"/>
        <v>6</v>
      </c>
      <c r="AW929" s="65">
        <f t="shared" si="290"/>
        <v>0</v>
      </c>
      <c r="AX929" s="56"/>
      <c r="AY929" s="24">
        <f t="shared" ca="1" si="283"/>
        <v>-596</v>
      </c>
      <c r="AZ929" s="66">
        <f t="shared" ca="1" si="284"/>
        <v>0</v>
      </c>
      <c r="BA929" s="24" t="str">
        <f t="shared" ca="1" si="285"/>
        <v/>
      </c>
      <c r="BB929" s="87" t="str">
        <f t="shared" si="286"/>
        <v/>
      </c>
    </row>
    <row r="930" spans="1:54" ht="15" x14ac:dyDescent="0.2">
      <c r="A930" s="7">
        <v>929</v>
      </c>
      <c r="B930" s="162" t="s">
        <v>1657</v>
      </c>
      <c r="C930" s="162" t="s">
        <v>1658</v>
      </c>
      <c r="D930" s="162" t="s">
        <v>1659</v>
      </c>
      <c r="E930" s="162" t="s">
        <v>15</v>
      </c>
      <c r="F930" s="163">
        <v>45462</v>
      </c>
      <c r="G930" s="162" t="s">
        <v>5347</v>
      </c>
      <c r="H930" s="162" t="s">
        <v>1660</v>
      </c>
      <c r="I930" s="162" t="s">
        <v>15</v>
      </c>
      <c r="J930" s="163">
        <v>45464</v>
      </c>
      <c r="K930" s="163">
        <v>45546</v>
      </c>
      <c r="L930" s="162" t="s">
        <v>332</v>
      </c>
      <c r="M930" s="163">
        <v>45567</v>
      </c>
      <c r="N930" s="164">
        <v>40</v>
      </c>
      <c r="O930" s="164">
        <v>8</v>
      </c>
      <c r="P930" s="162" t="s">
        <v>16</v>
      </c>
      <c r="Q930" s="165">
        <v>1</v>
      </c>
      <c r="R930" s="165">
        <v>1</v>
      </c>
      <c r="S930" s="165">
        <v>0</v>
      </c>
      <c r="T930" s="165">
        <v>1</v>
      </c>
      <c r="U930" s="166">
        <v>0</v>
      </c>
      <c r="V930" s="166">
        <v>0</v>
      </c>
      <c r="W930" s="162" t="s">
        <v>5347</v>
      </c>
      <c r="X930" s="162" t="s">
        <v>5442</v>
      </c>
      <c r="Y930" s="162" t="s">
        <v>5347</v>
      </c>
      <c r="Z930" s="162" t="s">
        <v>232</v>
      </c>
      <c r="AA930" s="162" t="s">
        <v>233</v>
      </c>
      <c r="AB930" s="162" t="s">
        <v>1661</v>
      </c>
      <c r="AC930" s="162" t="s">
        <v>19</v>
      </c>
      <c r="AD930" s="164">
        <v>0</v>
      </c>
      <c r="AE930" s="185">
        <v>0</v>
      </c>
      <c r="AG930" t="s">
        <v>1612</v>
      </c>
      <c r="AH930" s="47">
        <f t="shared" si="271"/>
        <v>103</v>
      </c>
      <c r="AI930" s="46" t="str">
        <f t="shared" si="272"/>
        <v>-</v>
      </c>
      <c r="AJ930" s="12"/>
      <c r="AK930" s="53" t="str">
        <f t="shared" si="273"/>
        <v/>
      </c>
      <c r="AL930" s="54" t="str">
        <f t="shared" si="274"/>
        <v/>
      </c>
      <c r="AM930" s="35"/>
      <c r="AN930" s="35" t="str">
        <f t="shared" si="275"/>
        <v/>
      </c>
      <c r="AO930" s="35">
        <f t="shared" si="276"/>
        <v>0</v>
      </c>
      <c r="AP930" s="35" t="str">
        <f t="shared" si="277"/>
        <v/>
      </c>
      <c r="AQ930" s="55">
        <f t="shared" si="289"/>
        <v>0</v>
      </c>
      <c r="AR930" s="25" t="str">
        <f t="shared" si="278"/>
        <v/>
      </c>
      <c r="AS930" s="25" t="str">
        <f t="shared" si="279"/>
        <v/>
      </c>
      <c r="AT930" s="25" t="str">
        <f t="shared" si="280"/>
        <v/>
      </c>
      <c r="AU930" s="25" t="str">
        <f t="shared" si="281"/>
        <v/>
      </c>
      <c r="AV930" s="25">
        <f t="shared" si="282"/>
        <v>6</v>
      </c>
      <c r="AW930" s="65">
        <f t="shared" si="290"/>
        <v>1</v>
      </c>
      <c r="AX930" s="56"/>
      <c r="AY930" s="24">
        <f t="shared" ca="1" si="283"/>
        <v>-568</v>
      </c>
      <c r="AZ930" s="66">
        <f t="shared" ca="1" si="284"/>
        <v>0</v>
      </c>
      <c r="BA930" s="24" t="str">
        <f t="shared" ca="1" si="285"/>
        <v/>
      </c>
      <c r="BB930" s="87" t="str">
        <f t="shared" si="286"/>
        <v/>
      </c>
    </row>
    <row r="931" spans="1:54" ht="15" x14ac:dyDescent="0.2">
      <c r="A931" s="7">
        <v>930</v>
      </c>
      <c r="B931" s="162" t="s">
        <v>1662</v>
      </c>
      <c r="C931" s="162" t="s">
        <v>1663</v>
      </c>
      <c r="D931" s="162" t="s">
        <v>1664</v>
      </c>
      <c r="E931" s="162" t="s">
        <v>15</v>
      </c>
      <c r="F931" s="163">
        <v>45462</v>
      </c>
      <c r="G931" s="162" t="s">
        <v>5347</v>
      </c>
      <c r="H931" s="162" t="s">
        <v>1665</v>
      </c>
      <c r="I931" s="162" t="s">
        <v>15</v>
      </c>
      <c r="J931" s="163">
        <v>45491</v>
      </c>
      <c r="K931" s="163">
        <v>45491</v>
      </c>
      <c r="L931" s="162" t="s">
        <v>5347</v>
      </c>
      <c r="M931" s="163">
        <v>45505</v>
      </c>
      <c r="N931" s="164">
        <v>50</v>
      </c>
      <c r="O931" s="164">
        <v>8</v>
      </c>
      <c r="P931" s="162" t="s">
        <v>16</v>
      </c>
      <c r="Q931" s="165">
        <v>50</v>
      </c>
      <c r="R931" s="165">
        <v>50</v>
      </c>
      <c r="S931" s="165">
        <v>50</v>
      </c>
      <c r="T931" s="165">
        <v>0</v>
      </c>
      <c r="U931" s="166">
        <v>50</v>
      </c>
      <c r="V931" s="166">
        <v>0</v>
      </c>
      <c r="W931" s="162" t="s">
        <v>19</v>
      </c>
      <c r="X931" s="162" t="s">
        <v>5348</v>
      </c>
      <c r="Y931" s="162" t="s">
        <v>5347</v>
      </c>
      <c r="Z931" s="162" t="s">
        <v>318</v>
      </c>
      <c r="AA931" s="162" t="s">
        <v>1440</v>
      </c>
      <c r="AB931" s="162" t="s">
        <v>1666</v>
      </c>
      <c r="AC931" s="162" t="s">
        <v>5347</v>
      </c>
      <c r="AD931" s="164">
        <v>0</v>
      </c>
      <c r="AE931" s="185">
        <v>0</v>
      </c>
      <c r="AG931" t="s">
        <v>814</v>
      </c>
      <c r="AH931" s="47">
        <f t="shared" si="271"/>
        <v>14</v>
      </c>
      <c r="AI931" s="46" t="str">
        <f t="shared" si="272"/>
        <v>-</v>
      </c>
      <c r="AJ931" s="12"/>
      <c r="AK931" s="53" t="str">
        <f t="shared" si="273"/>
        <v>YES</v>
      </c>
      <c r="AL931" s="54">
        <f t="shared" si="274"/>
        <v>50</v>
      </c>
      <c r="AM931" s="35"/>
      <c r="AN931" s="35" t="str">
        <f t="shared" si="275"/>
        <v/>
      </c>
      <c r="AO931" s="35">
        <f t="shared" si="276"/>
        <v>0</v>
      </c>
      <c r="AP931" s="35" t="str">
        <f t="shared" si="277"/>
        <v>X</v>
      </c>
      <c r="AQ931" s="55">
        <f t="shared" si="289"/>
        <v>1</v>
      </c>
      <c r="AR931" s="25" t="str">
        <f t="shared" si="278"/>
        <v/>
      </c>
      <c r="AS931" s="25" t="str">
        <f t="shared" si="279"/>
        <v/>
      </c>
      <c r="AT931" s="25" t="str">
        <f t="shared" si="280"/>
        <v/>
      </c>
      <c r="AU931" s="25" t="str">
        <f t="shared" si="281"/>
        <v/>
      </c>
      <c r="AV931" s="25">
        <f t="shared" si="282"/>
        <v>6</v>
      </c>
      <c r="AW931" s="65">
        <f t="shared" si="290"/>
        <v>0</v>
      </c>
      <c r="AX931" s="56"/>
      <c r="AY931" s="24">
        <f t="shared" ca="1" si="283"/>
        <v>-630</v>
      </c>
      <c r="AZ931" s="66">
        <f t="shared" ca="1" si="284"/>
        <v>0</v>
      </c>
      <c r="BA931" s="24" t="str">
        <f t="shared" ca="1" si="285"/>
        <v/>
      </c>
      <c r="BB931" s="87" t="str">
        <f t="shared" si="286"/>
        <v/>
      </c>
    </row>
    <row r="932" spans="1:54" ht="15" x14ac:dyDescent="0.2">
      <c r="A932" s="7">
        <v>931</v>
      </c>
      <c r="B932" s="162" t="s">
        <v>1667</v>
      </c>
      <c r="C932" s="162" t="s">
        <v>1668</v>
      </c>
      <c r="D932" s="162" t="s">
        <v>1664</v>
      </c>
      <c r="E932" s="162" t="s">
        <v>17</v>
      </c>
      <c r="F932" s="163">
        <v>45462</v>
      </c>
      <c r="G932" s="162" t="s">
        <v>5347</v>
      </c>
      <c r="H932" s="162" t="s">
        <v>1671</v>
      </c>
      <c r="I932" s="162" t="s">
        <v>15</v>
      </c>
      <c r="J932" s="163">
        <v>45503</v>
      </c>
      <c r="K932" s="163">
        <v>45503</v>
      </c>
      <c r="L932" s="162" t="s">
        <v>5347</v>
      </c>
      <c r="M932" s="163">
        <v>45512</v>
      </c>
      <c r="N932" s="164">
        <v>85</v>
      </c>
      <c r="O932" s="164">
        <v>8</v>
      </c>
      <c r="P932" s="162" t="s">
        <v>16</v>
      </c>
      <c r="Q932" s="165">
        <v>600</v>
      </c>
      <c r="R932" s="165">
        <v>600</v>
      </c>
      <c r="S932" s="165">
        <v>600</v>
      </c>
      <c r="T932" s="165">
        <v>0</v>
      </c>
      <c r="U932" s="166">
        <v>600</v>
      </c>
      <c r="V932" s="166">
        <v>0</v>
      </c>
      <c r="W932" s="162" t="s">
        <v>19</v>
      </c>
      <c r="X932" s="162" t="s">
        <v>5348</v>
      </c>
      <c r="Y932" s="162" t="s">
        <v>5347</v>
      </c>
      <c r="Z932" s="162" t="s">
        <v>5289</v>
      </c>
      <c r="AA932" s="162" t="s">
        <v>691</v>
      </c>
      <c r="AB932" s="162" t="s">
        <v>1670</v>
      </c>
      <c r="AC932" s="162" t="s">
        <v>5347</v>
      </c>
      <c r="AD932" s="164">
        <v>0</v>
      </c>
      <c r="AE932" s="185">
        <v>0</v>
      </c>
      <c r="AG932" t="s">
        <v>814</v>
      </c>
      <c r="AH932" s="47">
        <f t="shared" si="271"/>
        <v>9</v>
      </c>
      <c r="AI932" s="46" t="str">
        <f t="shared" si="272"/>
        <v>-</v>
      </c>
      <c r="AJ932" s="12"/>
      <c r="AK932" s="53" t="str">
        <f t="shared" si="273"/>
        <v>YES</v>
      </c>
      <c r="AL932" s="54">
        <f t="shared" si="274"/>
        <v>600</v>
      </c>
      <c r="AM932" s="35"/>
      <c r="AN932" s="35" t="str">
        <f t="shared" si="275"/>
        <v/>
      </c>
      <c r="AO932" s="35">
        <f t="shared" si="276"/>
        <v>0</v>
      </c>
      <c r="AP932" s="35" t="str">
        <f t="shared" si="277"/>
        <v>X</v>
      </c>
      <c r="AQ932" s="55">
        <f t="shared" si="289"/>
        <v>1</v>
      </c>
      <c r="AR932" s="25" t="str">
        <f t="shared" si="278"/>
        <v/>
      </c>
      <c r="AS932" s="25" t="str">
        <f t="shared" si="279"/>
        <v/>
      </c>
      <c r="AT932" s="25" t="str">
        <f t="shared" si="280"/>
        <v/>
      </c>
      <c r="AU932" s="25" t="str">
        <f t="shared" si="281"/>
        <v/>
      </c>
      <c r="AV932" s="25">
        <f t="shared" si="282"/>
        <v>6</v>
      </c>
      <c r="AW932" s="65">
        <f t="shared" si="290"/>
        <v>0</v>
      </c>
      <c r="AX932" s="56"/>
      <c r="AY932" s="24">
        <f t="shared" ca="1" si="283"/>
        <v>-623</v>
      </c>
      <c r="AZ932" s="66">
        <f t="shared" ca="1" si="284"/>
        <v>0</v>
      </c>
      <c r="BA932" s="24" t="str">
        <f t="shared" ca="1" si="285"/>
        <v/>
      </c>
      <c r="BB932" s="87" t="str">
        <f t="shared" si="286"/>
        <v/>
      </c>
    </row>
    <row r="933" spans="1:54" ht="15" x14ac:dyDescent="0.2">
      <c r="A933" s="7">
        <v>932</v>
      </c>
      <c r="B933" s="162" t="s">
        <v>1667</v>
      </c>
      <c r="C933" s="162" t="s">
        <v>1668</v>
      </c>
      <c r="D933" s="162" t="s">
        <v>1664</v>
      </c>
      <c r="E933" s="162" t="s">
        <v>17</v>
      </c>
      <c r="F933" s="163">
        <v>45462</v>
      </c>
      <c r="G933" s="162" t="s">
        <v>5347</v>
      </c>
      <c r="H933" s="162" t="s">
        <v>1669</v>
      </c>
      <c r="I933" s="162" t="s">
        <v>15</v>
      </c>
      <c r="J933" s="163">
        <v>45495</v>
      </c>
      <c r="K933" s="163">
        <v>45776</v>
      </c>
      <c r="L933" s="162" t="s">
        <v>332</v>
      </c>
      <c r="M933" s="163">
        <v>45502</v>
      </c>
      <c r="N933" s="164">
        <v>85</v>
      </c>
      <c r="O933" s="164">
        <v>8</v>
      </c>
      <c r="P933" s="162" t="s">
        <v>16</v>
      </c>
      <c r="Q933" s="165">
        <v>600</v>
      </c>
      <c r="R933" s="165">
        <v>600</v>
      </c>
      <c r="S933" s="165">
        <v>0</v>
      </c>
      <c r="T933" s="165">
        <v>600</v>
      </c>
      <c r="U933" s="166">
        <v>0</v>
      </c>
      <c r="V933" s="166">
        <v>0</v>
      </c>
      <c r="W933" s="162" t="s">
        <v>5347</v>
      </c>
      <c r="X933" s="162" t="s">
        <v>5443</v>
      </c>
      <c r="Y933" s="162" t="s">
        <v>5347</v>
      </c>
      <c r="Z933" s="162" t="s">
        <v>77</v>
      </c>
      <c r="AA933" s="162" t="s">
        <v>691</v>
      </c>
      <c r="AB933" s="162" t="s">
        <v>1670</v>
      </c>
      <c r="AC933" s="162" t="s">
        <v>5347</v>
      </c>
      <c r="AD933" s="164">
        <v>0</v>
      </c>
      <c r="AE933" s="185">
        <v>0</v>
      </c>
      <c r="AG933" t="s">
        <v>814</v>
      </c>
      <c r="AH933" s="47">
        <f t="shared" si="271"/>
        <v>7</v>
      </c>
      <c r="AI933" s="46" t="str">
        <f t="shared" si="272"/>
        <v>-</v>
      </c>
      <c r="AJ933" s="12"/>
      <c r="AK933" s="53" t="str">
        <f t="shared" si="273"/>
        <v/>
      </c>
      <c r="AL933" s="54" t="str">
        <f t="shared" si="274"/>
        <v/>
      </c>
      <c r="AM933" s="35"/>
      <c r="AN933" s="35" t="str">
        <f t="shared" si="275"/>
        <v/>
      </c>
      <c r="AO933" s="35">
        <f t="shared" si="276"/>
        <v>0</v>
      </c>
      <c r="AP933" s="35" t="str">
        <f t="shared" si="277"/>
        <v/>
      </c>
      <c r="AQ933" s="55">
        <f t="shared" si="289"/>
        <v>0</v>
      </c>
      <c r="AR933" s="25" t="str">
        <f t="shared" si="278"/>
        <v/>
      </c>
      <c r="AS933" s="25" t="str">
        <f t="shared" si="279"/>
        <v/>
      </c>
      <c r="AT933" s="25" t="str">
        <f t="shared" si="280"/>
        <v/>
      </c>
      <c r="AU933" s="25" t="str">
        <f t="shared" si="281"/>
        <v/>
      </c>
      <c r="AV933" s="25">
        <f t="shared" si="282"/>
        <v>6</v>
      </c>
      <c r="AW933" s="65">
        <f t="shared" si="290"/>
        <v>1</v>
      </c>
      <c r="AX933" s="56"/>
      <c r="AY933" s="24">
        <f t="shared" ca="1" si="283"/>
        <v>-633</v>
      </c>
      <c r="AZ933" s="66">
        <f t="shared" ca="1" si="284"/>
        <v>0</v>
      </c>
      <c r="BA933" s="24" t="str">
        <f t="shared" ca="1" si="285"/>
        <v/>
      </c>
      <c r="BB933" s="87" t="str">
        <f t="shared" si="286"/>
        <v/>
      </c>
    </row>
    <row r="934" spans="1:54" ht="15" x14ac:dyDescent="0.2">
      <c r="A934" s="7">
        <v>933</v>
      </c>
      <c r="B934" s="162" t="s">
        <v>736</v>
      </c>
      <c r="C934" s="162" t="s">
        <v>737</v>
      </c>
      <c r="D934" s="162" t="s">
        <v>1664</v>
      </c>
      <c r="E934" s="162" t="s">
        <v>18</v>
      </c>
      <c r="F934" s="163">
        <v>45462</v>
      </c>
      <c r="G934" s="162" t="s">
        <v>5347</v>
      </c>
      <c r="H934" s="162" t="s">
        <v>1672</v>
      </c>
      <c r="I934" s="162" t="s">
        <v>15</v>
      </c>
      <c r="J934" s="163">
        <v>45492</v>
      </c>
      <c r="K934" s="163">
        <v>45497</v>
      </c>
      <c r="L934" s="162" t="s">
        <v>5347</v>
      </c>
      <c r="M934" s="163">
        <v>45502</v>
      </c>
      <c r="N934" s="164">
        <v>60</v>
      </c>
      <c r="O934" s="164">
        <v>8</v>
      </c>
      <c r="P934" s="162" t="s">
        <v>16</v>
      </c>
      <c r="Q934" s="165">
        <v>600</v>
      </c>
      <c r="R934" s="165">
        <v>600</v>
      </c>
      <c r="S934" s="165">
        <v>600</v>
      </c>
      <c r="T934" s="165">
        <v>0</v>
      </c>
      <c r="U934" s="166">
        <v>0</v>
      </c>
      <c r="V934" s="166">
        <v>0</v>
      </c>
      <c r="W934" s="162" t="s">
        <v>19</v>
      </c>
      <c r="X934" s="162" t="s">
        <v>5348</v>
      </c>
      <c r="Y934" s="162" t="s">
        <v>5347</v>
      </c>
      <c r="Z934" s="162" t="s">
        <v>39</v>
      </c>
      <c r="AA934" s="162" t="s">
        <v>100</v>
      </c>
      <c r="AB934" s="162" t="s">
        <v>754</v>
      </c>
      <c r="AC934" s="162" t="s">
        <v>5347</v>
      </c>
      <c r="AD934" s="164">
        <v>0</v>
      </c>
      <c r="AE934" s="185">
        <v>0</v>
      </c>
      <c r="AG934" t="s">
        <v>814</v>
      </c>
      <c r="AH934" s="47">
        <f t="shared" si="271"/>
        <v>10</v>
      </c>
      <c r="AI934" s="46" t="str">
        <f t="shared" si="272"/>
        <v>-</v>
      </c>
      <c r="AJ934" s="12"/>
      <c r="AK934" s="53" t="str">
        <f t="shared" si="273"/>
        <v>YES</v>
      </c>
      <c r="AL934" s="54">
        <f t="shared" si="274"/>
        <v>600</v>
      </c>
      <c r="AM934" s="35"/>
      <c r="AN934" s="35" t="str">
        <f t="shared" si="275"/>
        <v/>
      </c>
      <c r="AO934" s="35">
        <f t="shared" si="276"/>
        <v>0</v>
      </c>
      <c r="AP934" s="35" t="str">
        <f t="shared" si="277"/>
        <v>X</v>
      </c>
      <c r="AQ934" s="55">
        <f t="shared" si="289"/>
        <v>1</v>
      </c>
      <c r="AR934" s="25" t="str">
        <f t="shared" si="278"/>
        <v/>
      </c>
      <c r="AS934" s="25" t="str">
        <f t="shared" si="279"/>
        <v/>
      </c>
      <c r="AT934" s="25" t="str">
        <f t="shared" si="280"/>
        <v/>
      </c>
      <c r="AU934" s="25" t="str">
        <f t="shared" si="281"/>
        <v/>
      </c>
      <c r="AV934" s="25">
        <f t="shared" si="282"/>
        <v>6</v>
      </c>
      <c r="AW934" s="65">
        <f t="shared" si="290"/>
        <v>0</v>
      </c>
      <c r="AX934" s="56"/>
      <c r="AY934" s="24">
        <f t="shared" ca="1" si="283"/>
        <v>-633</v>
      </c>
      <c r="AZ934" s="66">
        <f t="shared" ca="1" si="284"/>
        <v>0</v>
      </c>
      <c r="BA934" s="24" t="str">
        <f t="shared" ca="1" si="285"/>
        <v/>
      </c>
      <c r="BB934" s="87" t="str">
        <f t="shared" si="286"/>
        <v/>
      </c>
    </row>
    <row r="935" spans="1:54" ht="15" x14ac:dyDescent="0.2">
      <c r="A935" s="7">
        <v>934</v>
      </c>
      <c r="B935" s="162" t="s">
        <v>119</v>
      </c>
      <c r="C935" s="162" t="s">
        <v>120</v>
      </c>
      <c r="D935" s="162" t="s">
        <v>1664</v>
      </c>
      <c r="E935" s="162" t="s">
        <v>24</v>
      </c>
      <c r="F935" s="163">
        <v>45462</v>
      </c>
      <c r="G935" s="162" t="s">
        <v>5347</v>
      </c>
      <c r="H935" s="162" t="s">
        <v>1673</v>
      </c>
      <c r="I935" s="162" t="s">
        <v>15</v>
      </c>
      <c r="J935" s="163">
        <v>45495</v>
      </c>
      <c r="K935" s="163">
        <v>45497</v>
      </c>
      <c r="L935" s="162" t="s">
        <v>5347</v>
      </c>
      <c r="M935" s="163">
        <v>45526</v>
      </c>
      <c r="N935" s="164">
        <v>40</v>
      </c>
      <c r="O935" s="164">
        <v>8</v>
      </c>
      <c r="P935" s="162" t="s">
        <v>16</v>
      </c>
      <c r="Q935" s="165">
        <v>1000</v>
      </c>
      <c r="R935" s="165">
        <v>1000</v>
      </c>
      <c r="S935" s="165">
        <v>1000</v>
      </c>
      <c r="T935" s="165">
        <v>0</v>
      </c>
      <c r="U935" s="166">
        <v>1000</v>
      </c>
      <c r="V935" s="166">
        <v>0</v>
      </c>
      <c r="W935" s="162" t="s">
        <v>19</v>
      </c>
      <c r="X935" s="162" t="s">
        <v>5348</v>
      </c>
      <c r="Y935" s="162" t="s">
        <v>5347</v>
      </c>
      <c r="Z935" s="162" t="s">
        <v>33</v>
      </c>
      <c r="AA935" s="162" t="s">
        <v>114</v>
      </c>
      <c r="AB935" s="162" t="s">
        <v>121</v>
      </c>
      <c r="AC935" s="162" t="s">
        <v>5347</v>
      </c>
      <c r="AD935" s="164">
        <v>0</v>
      </c>
      <c r="AE935" s="185">
        <v>0</v>
      </c>
      <c r="AG935" t="s">
        <v>814</v>
      </c>
      <c r="AH935" s="47">
        <f t="shared" si="271"/>
        <v>31</v>
      </c>
      <c r="AI935" s="46" t="str">
        <f t="shared" si="272"/>
        <v>-</v>
      </c>
      <c r="AJ935" s="12"/>
      <c r="AK935" s="53" t="str">
        <f t="shared" si="273"/>
        <v>YES</v>
      </c>
      <c r="AL935" s="54">
        <f t="shared" si="274"/>
        <v>1000</v>
      </c>
      <c r="AM935" s="35"/>
      <c r="AN935" s="35" t="str">
        <f t="shared" si="275"/>
        <v/>
      </c>
      <c r="AO935" s="35">
        <f t="shared" si="276"/>
        <v>0</v>
      </c>
      <c r="AP935" s="35" t="str">
        <f t="shared" si="277"/>
        <v>X</v>
      </c>
      <c r="AQ935" s="55">
        <f t="shared" si="289"/>
        <v>1</v>
      </c>
      <c r="AR935" s="25" t="str">
        <f t="shared" si="278"/>
        <v/>
      </c>
      <c r="AS935" s="25" t="str">
        <f t="shared" si="279"/>
        <v/>
      </c>
      <c r="AT935" s="25" t="str">
        <f t="shared" si="280"/>
        <v/>
      </c>
      <c r="AU935" s="25" t="str">
        <f t="shared" si="281"/>
        <v/>
      </c>
      <c r="AV935" s="25">
        <f t="shared" si="282"/>
        <v>6</v>
      </c>
      <c r="AW935" s="65">
        <f t="shared" si="290"/>
        <v>0</v>
      </c>
      <c r="AX935" s="56"/>
      <c r="AY935" s="24">
        <f t="shared" ca="1" si="283"/>
        <v>-609</v>
      </c>
      <c r="AZ935" s="66">
        <f t="shared" ca="1" si="284"/>
        <v>0</v>
      </c>
      <c r="BA935" s="24" t="str">
        <f t="shared" ca="1" si="285"/>
        <v/>
      </c>
      <c r="BB935" s="87" t="str">
        <f t="shared" si="286"/>
        <v/>
      </c>
    </row>
    <row r="936" spans="1:54" ht="15" x14ac:dyDescent="0.2">
      <c r="A936" s="7">
        <v>935</v>
      </c>
      <c r="B936" s="162" t="s">
        <v>169</v>
      </c>
      <c r="C936" s="162" t="s">
        <v>170</v>
      </c>
      <c r="D936" s="162" t="s">
        <v>1664</v>
      </c>
      <c r="E936" s="162" t="s">
        <v>27</v>
      </c>
      <c r="F936" s="163">
        <v>45462</v>
      </c>
      <c r="G936" s="162" t="s">
        <v>5347</v>
      </c>
      <c r="H936" s="162" t="s">
        <v>1673</v>
      </c>
      <c r="I936" s="162" t="s">
        <v>17</v>
      </c>
      <c r="J936" s="163">
        <v>45495</v>
      </c>
      <c r="K936" s="163">
        <v>45497</v>
      </c>
      <c r="L936" s="162" t="s">
        <v>5347</v>
      </c>
      <c r="M936" s="163">
        <v>45523</v>
      </c>
      <c r="N936" s="164">
        <v>55</v>
      </c>
      <c r="O936" s="164">
        <v>8</v>
      </c>
      <c r="P936" s="162" t="s">
        <v>16</v>
      </c>
      <c r="Q936" s="165">
        <v>4000</v>
      </c>
      <c r="R936" s="165">
        <v>4000</v>
      </c>
      <c r="S936" s="165">
        <v>4000</v>
      </c>
      <c r="T936" s="165">
        <v>0</v>
      </c>
      <c r="U936" s="166">
        <v>4000</v>
      </c>
      <c r="V936" s="166">
        <v>0</v>
      </c>
      <c r="W936" s="162" t="s">
        <v>19</v>
      </c>
      <c r="X936" s="162" t="s">
        <v>5348</v>
      </c>
      <c r="Y936" s="162" t="s">
        <v>5347</v>
      </c>
      <c r="Z936" s="162" t="s">
        <v>33</v>
      </c>
      <c r="AA936" s="162" t="s">
        <v>114</v>
      </c>
      <c r="AB936" s="162" t="s">
        <v>171</v>
      </c>
      <c r="AC936" s="162" t="s">
        <v>5347</v>
      </c>
      <c r="AD936" s="164">
        <v>0</v>
      </c>
      <c r="AE936" s="185">
        <v>0</v>
      </c>
      <c r="AG936" t="s">
        <v>814</v>
      </c>
      <c r="AH936" s="47">
        <f t="shared" si="271"/>
        <v>28</v>
      </c>
      <c r="AI936" s="46" t="str">
        <f t="shared" si="272"/>
        <v>-</v>
      </c>
      <c r="AJ936" s="12"/>
      <c r="AK936" s="53" t="str">
        <f t="shared" si="273"/>
        <v>YES</v>
      </c>
      <c r="AL936" s="54">
        <f t="shared" si="274"/>
        <v>4000</v>
      </c>
      <c r="AM936" s="35"/>
      <c r="AN936" s="35" t="str">
        <f t="shared" si="275"/>
        <v/>
      </c>
      <c r="AO936" s="35">
        <f t="shared" si="276"/>
        <v>0</v>
      </c>
      <c r="AP936" s="35" t="str">
        <f t="shared" si="277"/>
        <v>X</v>
      </c>
      <c r="AQ936" s="55">
        <f t="shared" si="289"/>
        <v>1</v>
      </c>
      <c r="AR936" s="25" t="str">
        <f t="shared" si="278"/>
        <v/>
      </c>
      <c r="AS936" s="25" t="str">
        <f t="shared" si="279"/>
        <v/>
      </c>
      <c r="AT936" s="25" t="str">
        <f t="shared" si="280"/>
        <v/>
      </c>
      <c r="AU936" s="25" t="str">
        <f t="shared" si="281"/>
        <v/>
      </c>
      <c r="AV936" s="25">
        <f t="shared" si="282"/>
        <v>6</v>
      </c>
      <c r="AW936" s="65">
        <f t="shared" si="290"/>
        <v>0</v>
      </c>
      <c r="AX936" s="56"/>
      <c r="AY936" s="24">
        <f t="shared" ca="1" si="283"/>
        <v>-612</v>
      </c>
      <c r="AZ936" s="66">
        <f t="shared" ca="1" si="284"/>
        <v>0</v>
      </c>
      <c r="BA936" s="24" t="str">
        <f t="shared" ca="1" si="285"/>
        <v/>
      </c>
      <c r="BB936" s="87" t="str">
        <f t="shared" si="286"/>
        <v/>
      </c>
    </row>
    <row r="937" spans="1:54" ht="15" x14ac:dyDescent="0.2">
      <c r="A937" s="7">
        <v>936</v>
      </c>
      <c r="B937" s="162" t="s">
        <v>1674</v>
      </c>
      <c r="C937" s="162" t="s">
        <v>1675</v>
      </c>
      <c r="D937" s="162" t="s">
        <v>1664</v>
      </c>
      <c r="E937" s="162" t="s">
        <v>28</v>
      </c>
      <c r="F937" s="163">
        <v>45462</v>
      </c>
      <c r="G937" s="162" t="s">
        <v>5347</v>
      </c>
      <c r="H937" s="162" t="s">
        <v>1673</v>
      </c>
      <c r="I937" s="162" t="s">
        <v>18</v>
      </c>
      <c r="J937" s="163">
        <v>45495</v>
      </c>
      <c r="K937" s="163">
        <v>45497</v>
      </c>
      <c r="L937" s="162" t="s">
        <v>5347</v>
      </c>
      <c r="M937" s="163">
        <v>45499</v>
      </c>
      <c r="N937" s="164">
        <v>40</v>
      </c>
      <c r="O937" s="164">
        <v>8</v>
      </c>
      <c r="P937" s="162" t="s">
        <v>16</v>
      </c>
      <c r="Q937" s="165">
        <v>1000</v>
      </c>
      <c r="R937" s="165">
        <v>1000</v>
      </c>
      <c r="S937" s="165">
        <v>1000</v>
      </c>
      <c r="T937" s="165">
        <v>0</v>
      </c>
      <c r="U937" s="166">
        <v>1000</v>
      </c>
      <c r="V937" s="166">
        <v>0</v>
      </c>
      <c r="W937" s="162" t="s">
        <v>19</v>
      </c>
      <c r="X937" s="162" t="s">
        <v>5348</v>
      </c>
      <c r="Y937" s="162" t="s">
        <v>5347</v>
      </c>
      <c r="Z937" s="162" t="s">
        <v>33</v>
      </c>
      <c r="AA937" s="162" t="s">
        <v>114</v>
      </c>
      <c r="AB937" s="162" t="s">
        <v>1676</v>
      </c>
      <c r="AC937" s="162" t="s">
        <v>5347</v>
      </c>
      <c r="AD937" s="164">
        <v>0</v>
      </c>
      <c r="AE937" s="185">
        <v>0</v>
      </c>
      <c r="AG937" t="s">
        <v>814</v>
      </c>
      <c r="AH937" s="47">
        <f t="shared" si="271"/>
        <v>4</v>
      </c>
      <c r="AI937" s="46" t="str">
        <f t="shared" si="272"/>
        <v>-</v>
      </c>
      <c r="AJ937" s="12"/>
      <c r="AK937" s="53" t="str">
        <f t="shared" si="273"/>
        <v>YES</v>
      </c>
      <c r="AL937" s="54">
        <f t="shared" si="274"/>
        <v>1000</v>
      </c>
      <c r="AM937" s="35"/>
      <c r="AN937" s="35" t="str">
        <f t="shared" si="275"/>
        <v/>
      </c>
      <c r="AO937" s="35">
        <f t="shared" si="276"/>
        <v>0</v>
      </c>
      <c r="AP937" s="35" t="str">
        <f t="shared" si="277"/>
        <v>X</v>
      </c>
      <c r="AQ937" s="55">
        <f t="shared" si="289"/>
        <v>1</v>
      </c>
      <c r="AR937" s="25" t="str">
        <f t="shared" si="278"/>
        <v/>
      </c>
      <c r="AS937" s="25" t="str">
        <f t="shared" si="279"/>
        <v/>
      </c>
      <c r="AT937" s="25" t="str">
        <f t="shared" si="280"/>
        <v/>
      </c>
      <c r="AU937" s="25" t="str">
        <f t="shared" si="281"/>
        <v/>
      </c>
      <c r="AV937" s="25">
        <f t="shared" si="282"/>
        <v>6</v>
      </c>
      <c r="AW937" s="65">
        <f t="shared" si="290"/>
        <v>0</v>
      </c>
      <c r="AX937" s="56"/>
      <c r="AY937" s="24">
        <f t="shared" ca="1" si="283"/>
        <v>-636</v>
      </c>
      <c r="AZ937" s="66">
        <f t="shared" ca="1" si="284"/>
        <v>0</v>
      </c>
      <c r="BA937" s="24" t="str">
        <f t="shared" ca="1" si="285"/>
        <v/>
      </c>
      <c r="BB937" s="87" t="str">
        <f t="shared" si="286"/>
        <v/>
      </c>
    </row>
    <row r="938" spans="1:54" ht="15" x14ac:dyDescent="0.2">
      <c r="A938" s="7">
        <v>937</v>
      </c>
      <c r="B938" s="162" t="s">
        <v>1677</v>
      </c>
      <c r="C938" s="162" t="s">
        <v>1678</v>
      </c>
      <c r="D938" s="162" t="s">
        <v>1664</v>
      </c>
      <c r="E938" s="162" t="s">
        <v>73</v>
      </c>
      <c r="F938" s="163">
        <v>45462</v>
      </c>
      <c r="G938" s="162" t="s">
        <v>5347</v>
      </c>
      <c r="H938" s="162" t="s">
        <v>1679</v>
      </c>
      <c r="I938" s="162" t="s">
        <v>15</v>
      </c>
      <c r="J938" s="163">
        <v>45495</v>
      </c>
      <c r="K938" s="163" t="s">
        <v>5347</v>
      </c>
      <c r="L938" s="162" t="s">
        <v>332</v>
      </c>
      <c r="M938" s="163">
        <v>45504</v>
      </c>
      <c r="N938" s="164">
        <v>30</v>
      </c>
      <c r="O938" s="164">
        <v>8</v>
      </c>
      <c r="P938" s="162" t="s">
        <v>5347</v>
      </c>
      <c r="Q938" s="165">
        <v>300</v>
      </c>
      <c r="R938" s="165">
        <v>300</v>
      </c>
      <c r="S938" s="165">
        <v>0</v>
      </c>
      <c r="T938" s="165">
        <v>300</v>
      </c>
      <c r="U938" s="166">
        <v>0</v>
      </c>
      <c r="V938" s="166">
        <v>0</v>
      </c>
      <c r="W938" s="162" t="s">
        <v>5347</v>
      </c>
      <c r="X938" s="162" t="s">
        <v>5444</v>
      </c>
      <c r="Y938" s="162" t="s">
        <v>5347</v>
      </c>
      <c r="Z938" s="162" t="s">
        <v>46</v>
      </c>
      <c r="AA938" s="162" t="s">
        <v>691</v>
      </c>
      <c r="AB938" s="162" t="s">
        <v>1680</v>
      </c>
      <c r="AC938" s="162" t="s">
        <v>5347</v>
      </c>
      <c r="AD938" s="164">
        <v>0</v>
      </c>
      <c r="AE938" s="185">
        <v>0</v>
      </c>
      <c r="AG938" t="s">
        <v>814</v>
      </c>
      <c r="AH938" s="47">
        <f t="shared" si="271"/>
        <v>9</v>
      </c>
      <c r="AI938" s="46" t="str">
        <f t="shared" si="272"/>
        <v>-</v>
      </c>
      <c r="AJ938" s="12"/>
      <c r="AK938" s="53" t="str">
        <f t="shared" si="273"/>
        <v/>
      </c>
      <c r="AL938" s="54" t="str">
        <f t="shared" si="274"/>
        <v/>
      </c>
      <c r="AM938" s="35"/>
      <c r="AN938" s="35" t="str">
        <f t="shared" si="275"/>
        <v/>
      </c>
      <c r="AO938" s="35">
        <f t="shared" si="276"/>
        <v>0</v>
      </c>
      <c r="AP938" s="35" t="str">
        <f t="shared" si="277"/>
        <v/>
      </c>
      <c r="AQ938" s="55">
        <f t="shared" si="289"/>
        <v>0</v>
      </c>
      <c r="AR938" s="25" t="str">
        <f t="shared" si="278"/>
        <v/>
      </c>
      <c r="AS938" s="25" t="str">
        <f t="shared" si="279"/>
        <v/>
      </c>
      <c r="AT938" s="25" t="str">
        <f t="shared" si="280"/>
        <v/>
      </c>
      <c r="AU938" s="25" t="str">
        <f t="shared" si="281"/>
        <v/>
      </c>
      <c r="AV938" s="25">
        <f t="shared" si="282"/>
        <v>6</v>
      </c>
      <c r="AW938" s="65">
        <f t="shared" si="290"/>
        <v>1</v>
      </c>
      <c r="AX938" s="56"/>
      <c r="AY938" s="24">
        <f t="shared" ca="1" si="283"/>
        <v>-631</v>
      </c>
      <c r="AZ938" s="66">
        <f t="shared" ca="1" si="284"/>
        <v>0</v>
      </c>
      <c r="BA938" s="24" t="str">
        <f t="shared" ca="1" si="285"/>
        <v/>
      </c>
      <c r="BB938" s="87" t="str">
        <f t="shared" si="286"/>
        <v/>
      </c>
    </row>
    <row r="939" spans="1:54" ht="15" x14ac:dyDescent="0.2">
      <c r="A939" s="7">
        <v>938</v>
      </c>
      <c r="B939" s="162" t="s">
        <v>1677</v>
      </c>
      <c r="C939" s="162" t="s">
        <v>1678</v>
      </c>
      <c r="D939" s="162" t="s">
        <v>1664</v>
      </c>
      <c r="E939" s="162" t="s">
        <v>73</v>
      </c>
      <c r="F939" s="163">
        <v>45462</v>
      </c>
      <c r="G939" s="162" t="s">
        <v>5347</v>
      </c>
      <c r="H939" s="162" t="s">
        <v>1681</v>
      </c>
      <c r="I939" s="162" t="s">
        <v>73</v>
      </c>
      <c r="J939" s="163">
        <v>45495</v>
      </c>
      <c r="K939" s="163">
        <v>45497</v>
      </c>
      <c r="L939" s="162" t="s">
        <v>5347</v>
      </c>
      <c r="M939" s="163">
        <v>45504</v>
      </c>
      <c r="N939" s="164">
        <v>30</v>
      </c>
      <c r="O939" s="164">
        <v>8</v>
      </c>
      <c r="P939" s="162" t="s">
        <v>16</v>
      </c>
      <c r="Q939" s="165">
        <v>300</v>
      </c>
      <c r="R939" s="165">
        <v>300</v>
      </c>
      <c r="S939" s="165">
        <v>300</v>
      </c>
      <c r="T939" s="165">
        <v>0</v>
      </c>
      <c r="U939" s="166">
        <v>300</v>
      </c>
      <c r="V939" s="166">
        <v>0</v>
      </c>
      <c r="W939" s="162" t="s">
        <v>19</v>
      </c>
      <c r="X939" s="162" t="s">
        <v>5348</v>
      </c>
      <c r="Y939" s="162" t="s">
        <v>5347</v>
      </c>
      <c r="Z939" s="162" t="s">
        <v>46</v>
      </c>
      <c r="AA939" s="162" t="s">
        <v>691</v>
      </c>
      <c r="AB939" s="162" t="s">
        <v>1680</v>
      </c>
      <c r="AC939" s="162" t="s">
        <v>5347</v>
      </c>
      <c r="AD939" s="164">
        <v>1</v>
      </c>
      <c r="AE939" s="185">
        <v>1</v>
      </c>
      <c r="AG939" t="s">
        <v>814</v>
      </c>
      <c r="AH939" s="47">
        <f t="shared" si="271"/>
        <v>9</v>
      </c>
      <c r="AI939" s="46" t="str">
        <f t="shared" si="272"/>
        <v>-</v>
      </c>
      <c r="AJ939" s="12"/>
      <c r="AK939" s="53" t="str">
        <f t="shared" si="273"/>
        <v>YES</v>
      </c>
      <c r="AL939" s="54">
        <f t="shared" si="274"/>
        <v>300</v>
      </c>
      <c r="AM939" s="35"/>
      <c r="AN939" s="35" t="str">
        <f t="shared" si="275"/>
        <v/>
      </c>
      <c r="AO939" s="35">
        <f t="shared" si="276"/>
        <v>0</v>
      </c>
      <c r="AP939" s="35" t="str">
        <f t="shared" si="277"/>
        <v>X</v>
      </c>
      <c r="AQ939" s="55">
        <f t="shared" si="289"/>
        <v>1</v>
      </c>
      <c r="AR939" s="25" t="str">
        <f t="shared" si="278"/>
        <v/>
      </c>
      <c r="AS939" s="25" t="str">
        <f t="shared" si="279"/>
        <v/>
      </c>
      <c r="AT939" s="25" t="str">
        <f t="shared" si="280"/>
        <v/>
      </c>
      <c r="AU939" s="25" t="str">
        <f t="shared" si="281"/>
        <v/>
      </c>
      <c r="AV939" s="25">
        <f t="shared" si="282"/>
        <v>6</v>
      </c>
      <c r="AW939" s="65">
        <f t="shared" si="290"/>
        <v>0</v>
      </c>
      <c r="AX939" s="56"/>
      <c r="AY939" s="24">
        <f t="shared" ca="1" si="283"/>
        <v>-631</v>
      </c>
      <c r="AZ939" s="66">
        <f t="shared" ca="1" si="284"/>
        <v>0</v>
      </c>
      <c r="BA939" s="24" t="str">
        <f t="shared" ca="1" si="285"/>
        <v/>
      </c>
      <c r="BB939" s="87" t="str">
        <f t="shared" si="286"/>
        <v/>
      </c>
    </row>
    <row r="940" spans="1:54" ht="15" x14ac:dyDescent="0.2">
      <c r="A940" s="7">
        <v>939</v>
      </c>
      <c r="B940" s="162" t="s">
        <v>1682</v>
      </c>
      <c r="C940" s="162" t="s">
        <v>1683</v>
      </c>
      <c r="D940" s="162" t="s">
        <v>1664</v>
      </c>
      <c r="E940" s="162" t="s">
        <v>56</v>
      </c>
      <c r="F940" s="163">
        <v>45462</v>
      </c>
      <c r="G940" s="162" t="s">
        <v>5347</v>
      </c>
      <c r="H940" s="162" t="s">
        <v>1684</v>
      </c>
      <c r="I940" s="162" t="s">
        <v>15</v>
      </c>
      <c r="J940" s="163">
        <v>45489</v>
      </c>
      <c r="K940" s="163">
        <v>45490</v>
      </c>
      <c r="L940" s="162" t="s">
        <v>5347</v>
      </c>
      <c r="M940" s="163">
        <v>45496</v>
      </c>
      <c r="N940" s="164">
        <v>55</v>
      </c>
      <c r="O940" s="164">
        <v>8</v>
      </c>
      <c r="P940" s="162" t="s">
        <v>16</v>
      </c>
      <c r="Q940" s="165">
        <v>1000</v>
      </c>
      <c r="R940" s="165">
        <v>1000</v>
      </c>
      <c r="S940" s="165">
        <v>1000</v>
      </c>
      <c r="T940" s="165">
        <v>0</v>
      </c>
      <c r="U940" s="166">
        <v>0</v>
      </c>
      <c r="V940" s="166">
        <v>0</v>
      </c>
      <c r="W940" s="162" t="s">
        <v>19</v>
      </c>
      <c r="X940" s="162" t="s">
        <v>5348</v>
      </c>
      <c r="Y940" s="162" t="s">
        <v>5347</v>
      </c>
      <c r="Z940" s="162" t="s">
        <v>5289</v>
      </c>
      <c r="AA940" s="162" t="s">
        <v>34</v>
      </c>
      <c r="AB940" s="162" t="s">
        <v>1685</v>
      </c>
      <c r="AC940" s="162" t="s">
        <v>5347</v>
      </c>
      <c r="AD940" s="164">
        <v>0</v>
      </c>
      <c r="AE940" s="185">
        <v>0</v>
      </c>
      <c r="AG940" t="s">
        <v>814</v>
      </c>
      <c r="AH940" s="47">
        <f t="shared" si="271"/>
        <v>7</v>
      </c>
      <c r="AI940" s="46" t="str">
        <f t="shared" si="272"/>
        <v>-</v>
      </c>
      <c r="AJ940" s="12"/>
      <c r="AK940" s="53" t="str">
        <f t="shared" si="273"/>
        <v>YES</v>
      </c>
      <c r="AL940" s="54">
        <f t="shared" si="274"/>
        <v>1000</v>
      </c>
      <c r="AM940" s="35"/>
      <c r="AN940" s="35" t="str">
        <f t="shared" si="275"/>
        <v/>
      </c>
      <c r="AO940" s="35">
        <f t="shared" si="276"/>
        <v>0</v>
      </c>
      <c r="AP940" s="35" t="str">
        <f t="shared" si="277"/>
        <v>X</v>
      </c>
      <c r="AQ940" s="55">
        <f t="shared" si="289"/>
        <v>1</v>
      </c>
      <c r="AR940" s="25" t="str">
        <f t="shared" si="278"/>
        <v/>
      </c>
      <c r="AS940" s="25" t="str">
        <f t="shared" si="279"/>
        <v/>
      </c>
      <c r="AT940" s="25" t="str">
        <f t="shared" si="280"/>
        <v/>
      </c>
      <c r="AU940" s="25" t="str">
        <f t="shared" si="281"/>
        <v/>
      </c>
      <c r="AV940" s="25">
        <f t="shared" si="282"/>
        <v>6</v>
      </c>
      <c r="AW940" s="65">
        <f t="shared" si="290"/>
        <v>0</v>
      </c>
      <c r="AX940" s="56"/>
      <c r="AY940" s="24">
        <f t="shared" ca="1" si="283"/>
        <v>-639</v>
      </c>
      <c r="AZ940" s="66">
        <f t="shared" ca="1" si="284"/>
        <v>0</v>
      </c>
      <c r="BA940" s="24" t="str">
        <f t="shared" ca="1" si="285"/>
        <v/>
      </c>
      <c r="BB940" s="87" t="str">
        <f t="shared" si="286"/>
        <v/>
      </c>
    </row>
    <row r="941" spans="1:54" ht="15" x14ac:dyDescent="0.2">
      <c r="A941" s="7">
        <v>940</v>
      </c>
      <c r="B941" s="162" t="s">
        <v>1686</v>
      </c>
      <c r="C941" s="162" t="s">
        <v>1687</v>
      </c>
      <c r="D941" s="162" t="s">
        <v>1664</v>
      </c>
      <c r="E941" s="162" t="s">
        <v>72</v>
      </c>
      <c r="F941" s="163">
        <v>45462</v>
      </c>
      <c r="G941" s="162" t="s">
        <v>5347</v>
      </c>
      <c r="H941" s="162" t="s">
        <v>1673</v>
      </c>
      <c r="I941" s="162" t="s">
        <v>24</v>
      </c>
      <c r="J941" s="163">
        <v>45495</v>
      </c>
      <c r="K941" s="163">
        <v>45497</v>
      </c>
      <c r="L941" s="162" t="s">
        <v>5347</v>
      </c>
      <c r="M941" s="163">
        <v>45523</v>
      </c>
      <c r="N941" s="164">
        <v>85</v>
      </c>
      <c r="O941" s="164">
        <v>8</v>
      </c>
      <c r="P941" s="162" t="s">
        <v>16</v>
      </c>
      <c r="Q941" s="165">
        <v>300</v>
      </c>
      <c r="R941" s="165">
        <v>300</v>
      </c>
      <c r="S941" s="165">
        <v>300</v>
      </c>
      <c r="T941" s="165">
        <v>0</v>
      </c>
      <c r="U941" s="166">
        <v>300</v>
      </c>
      <c r="V941" s="166">
        <v>0</v>
      </c>
      <c r="W941" s="162" t="s">
        <v>19</v>
      </c>
      <c r="X941" s="162" t="s">
        <v>5348</v>
      </c>
      <c r="Y941" s="162" t="s">
        <v>5347</v>
      </c>
      <c r="Z941" s="162" t="s">
        <v>33</v>
      </c>
      <c r="AA941" s="162" t="s">
        <v>114</v>
      </c>
      <c r="AB941" s="162" t="s">
        <v>1688</v>
      </c>
      <c r="AC941" s="162" t="s">
        <v>5347</v>
      </c>
      <c r="AD941" s="164">
        <v>0</v>
      </c>
      <c r="AE941" s="185">
        <v>0</v>
      </c>
      <c r="AG941" t="s">
        <v>814</v>
      </c>
      <c r="AH941" s="47">
        <f t="shared" si="271"/>
        <v>28</v>
      </c>
      <c r="AI941" s="46" t="str">
        <f t="shared" si="272"/>
        <v>-</v>
      </c>
      <c r="AJ941" s="12"/>
      <c r="AK941" s="53" t="str">
        <f t="shared" si="273"/>
        <v>YES</v>
      </c>
      <c r="AL941" s="54">
        <f t="shared" si="274"/>
        <v>300</v>
      </c>
      <c r="AM941" s="35"/>
      <c r="AN941" s="35" t="str">
        <f t="shared" si="275"/>
        <v/>
      </c>
      <c r="AO941" s="35">
        <f t="shared" si="276"/>
        <v>0</v>
      </c>
      <c r="AP941" s="35" t="str">
        <f t="shared" si="277"/>
        <v>X</v>
      </c>
      <c r="AQ941" s="55">
        <f t="shared" si="289"/>
        <v>1</v>
      </c>
      <c r="AR941" s="25" t="str">
        <f t="shared" si="278"/>
        <v/>
      </c>
      <c r="AS941" s="25" t="str">
        <f t="shared" si="279"/>
        <v/>
      </c>
      <c r="AT941" s="25" t="str">
        <f t="shared" si="280"/>
        <v/>
      </c>
      <c r="AU941" s="25" t="str">
        <f t="shared" si="281"/>
        <v/>
      </c>
      <c r="AV941" s="25">
        <f t="shared" si="282"/>
        <v>6</v>
      </c>
      <c r="AW941" s="65">
        <f t="shared" si="290"/>
        <v>0</v>
      </c>
      <c r="AX941" s="56"/>
      <c r="AY941" s="24">
        <f t="shared" ca="1" si="283"/>
        <v>-612</v>
      </c>
      <c r="AZ941" s="66">
        <f t="shared" ca="1" si="284"/>
        <v>0</v>
      </c>
      <c r="BA941" s="24" t="str">
        <f t="shared" ca="1" si="285"/>
        <v/>
      </c>
      <c r="BB941" s="87" t="str">
        <f t="shared" si="286"/>
        <v/>
      </c>
    </row>
    <row r="942" spans="1:54" ht="15" x14ac:dyDescent="0.2">
      <c r="A942" s="7">
        <v>941</v>
      </c>
      <c r="B942" s="162" t="s">
        <v>1689</v>
      </c>
      <c r="C942" s="162" t="s">
        <v>1690</v>
      </c>
      <c r="D942" s="162" t="s">
        <v>1664</v>
      </c>
      <c r="E942" s="162" t="s">
        <v>69</v>
      </c>
      <c r="F942" s="163">
        <v>45462</v>
      </c>
      <c r="G942" s="162" t="s">
        <v>5347</v>
      </c>
      <c r="H942" s="162" t="s">
        <v>1691</v>
      </c>
      <c r="I942" s="162" t="s">
        <v>79</v>
      </c>
      <c r="J942" s="163">
        <v>45496</v>
      </c>
      <c r="K942" s="163">
        <v>45511</v>
      </c>
      <c r="L942" s="162" t="s">
        <v>5347</v>
      </c>
      <c r="M942" s="163">
        <v>45504</v>
      </c>
      <c r="N942" s="164">
        <v>100</v>
      </c>
      <c r="O942" s="164">
        <v>8</v>
      </c>
      <c r="P942" s="162" t="s">
        <v>16</v>
      </c>
      <c r="Q942" s="165">
        <v>300</v>
      </c>
      <c r="R942" s="165">
        <v>300</v>
      </c>
      <c r="S942" s="165">
        <v>300</v>
      </c>
      <c r="T942" s="165">
        <v>0</v>
      </c>
      <c r="U942" s="166">
        <v>0</v>
      </c>
      <c r="V942" s="166">
        <v>0</v>
      </c>
      <c r="W942" s="162" t="s">
        <v>19</v>
      </c>
      <c r="X942" s="162" t="s">
        <v>5348</v>
      </c>
      <c r="Y942" s="162" t="s">
        <v>5347</v>
      </c>
      <c r="Z942" s="162" t="s">
        <v>5289</v>
      </c>
      <c r="AA942" s="162" t="s">
        <v>34</v>
      </c>
      <c r="AB942" s="162" t="s">
        <v>1692</v>
      </c>
      <c r="AC942" s="162" t="s">
        <v>5347</v>
      </c>
      <c r="AD942" s="164">
        <v>0</v>
      </c>
      <c r="AE942" s="185">
        <v>0</v>
      </c>
      <c r="AG942" t="s">
        <v>814</v>
      </c>
      <c r="AH942" s="47">
        <f t="shared" si="271"/>
        <v>8</v>
      </c>
      <c r="AI942" s="46" t="str">
        <f t="shared" si="272"/>
        <v>-</v>
      </c>
      <c r="AJ942" s="12"/>
      <c r="AK942" s="53" t="str">
        <f t="shared" si="273"/>
        <v>YES</v>
      </c>
      <c r="AL942" s="54">
        <f t="shared" si="274"/>
        <v>300</v>
      </c>
      <c r="AM942" s="35"/>
      <c r="AN942" s="35" t="str">
        <f t="shared" si="275"/>
        <v/>
      </c>
      <c r="AO942" s="35">
        <f t="shared" si="276"/>
        <v>0</v>
      </c>
      <c r="AP942" s="35" t="str">
        <f t="shared" si="277"/>
        <v>X</v>
      </c>
      <c r="AQ942" s="55">
        <f t="shared" si="289"/>
        <v>1</v>
      </c>
      <c r="AR942" s="25" t="str">
        <f t="shared" si="278"/>
        <v/>
      </c>
      <c r="AS942" s="25" t="str">
        <f t="shared" si="279"/>
        <v/>
      </c>
      <c r="AT942" s="25" t="str">
        <f t="shared" si="280"/>
        <v/>
      </c>
      <c r="AU942" s="25" t="str">
        <f t="shared" si="281"/>
        <v/>
      </c>
      <c r="AV942" s="25">
        <f t="shared" si="282"/>
        <v>6</v>
      </c>
      <c r="AW942" s="65">
        <f t="shared" si="290"/>
        <v>0</v>
      </c>
      <c r="AX942" s="56"/>
      <c r="AY942" s="24">
        <f t="shared" ca="1" si="283"/>
        <v>-631</v>
      </c>
      <c r="AZ942" s="66">
        <f t="shared" ca="1" si="284"/>
        <v>0</v>
      </c>
      <c r="BA942" s="24" t="str">
        <f t="shared" ca="1" si="285"/>
        <v/>
      </c>
      <c r="BB942" s="87" t="str">
        <f t="shared" si="286"/>
        <v/>
      </c>
    </row>
    <row r="943" spans="1:54" ht="15" x14ac:dyDescent="0.2">
      <c r="A943" s="7">
        <v>942</v>
      </c>
      <c r="B943" s="162" t="s">
        <v>123</v>
      </c>
      <c r="C943" s="162" t="s">
        <v>124</v>
      </c>
      <c r="D943" s="162" t="s">
        <v>1664</v>
      </c>
      <c r="E943" s="162" t="s">
        <v>79</v>
      </c>
      <c r="F943" s="163">
        <v>45462</v>
      </c>
      <c r="G943" s="162" t="s">
        <v>5347</v>
      </c>
      <c r="H943" s="162" t="s">
        <v>1691</v>
      </c>
      <c r="I943" s="162" t="s">
        <v>38</v>
      </c>
      <c r="J943" s="163">
        <v>45496</v>
      </c>
      <c r="K943" s="163">
        <v>45511</v>
      </c>
      <c r="L943" s="162" t="s">
        <v>5347</v>
      </c>
      <c r="M943" s="163">
        <v>45504</v>
      </c>
      <c r="N943" s="164">
        <v>60</v>
      </c>
      <c r="O943" s="164">
        <v>8</v>
      </c>
      <c r="P943" s="162" t="s">
        <v>16</v>
      </c>
      <c r="Q943" s="165">
        <v>1000</v>
      </c>
      <c r="R943" s="165">
        <v>1000</v>
      </c>
      <c r="S943" s="165">
        <v>1000</v>
      </c>
      <c r="T943" s="165">
        <v>0</v>
      </c>
      <c r="U943" s="166">
        <v>0</v>
      </c>
      <c r="V943" s="166">
        <v>0</v>
      </c>
      <c r="W943" s="162" t="s">
        <v>19</v>
      </c>
      <c r="X943" s="162" t="s">
        <v>5348</v>
      </c>
      <c r="Y943" s="162" t="s">
        <v>5347</v>
      </c>
      <c r="Z943" s="162" t="s">
        <v>5289</v>
      </c>
      <c r="AA943" s="162" t="s">
        <v>34</v>
      </c>
      <c r="AB943" s="162" t="s">
        <v>627</v>
      </c>
      <c r="AC943" s="162" t="s">
        <v>5347</v>
      </c>
      <c r="AD943" s="164">
        <v>0</v>
      </c>
      <c r="AE943" s="185">
        <v>0</v>
      </c>
      <c r="AG943" t="s">
        <v>814</v>
      </c>
      <c r="AH943" s="47">
        <f t="shared" si="271"/>
        <v>8</v>
      </c>
      <c r="AI943" s="46" t="str">
        <f t="shared" si="272"/>
        <v>-</v>
      </c>
      <c r="AJ943" s="12"/>
      <c r="AK943" s="53" t="str">
        <f t="shared" si="273"/>
        <v>YES</v>
      </c>
      <c r="AL943" s="54">
        <f t="shared" si="274"/>
        <v>1000</v>
      </c>
      <c r="AM943" s="35"/>
      <c r="AN943" s="35" t="str">
        <f t="shared" si="275"/>
        <v/>
      </c>
      <c r="AO943" s="35">
        <f t="shared" si="276"/>
        <v>0</v>
      </c>
      <c r="AP943" s="35" t="str">
        <f t="shared" si="277"/>
        <v>X</v>
      </c>
      <c r="AQ943" s="55">
        <f t="shared" si="289"/>
        <v>1</v>
      </c>
      <c r="AR943" s="25" t="str">
        <f t="shared" si="278"/>
        <v/>
      </c>
      <c r="AS943" s="25" t="str">
        <f t="shared" si="279"/>
        <v/>
      </c>
      <c r="AT943" s="25" t="str">
        <f t="shared" si="280"/>
        <v/>
      </c>
      <c r="AU943" s="25" t="str">
        <f t="shared" si="281"/>
        <v/>
      </c>
      <c r="AV943" s="25">
        <f t="shared" si="282"/>
        <v>6</v>
      </c>
      <c r="AW943" s="65">
        <f t="shared" si="290"/>
        <v>0</v>
      </c>
      <c r="AX943" s="56"/>
      <c r="AY943" s="24">
        <f t="shared" ca="1" si="283"/>
        <v>-631</v>
      </c>
      <c r="AZ943" s="66">
        <f t="shared" ca="1" si="284"/>
        <v>0</v>
      </c>
      <c r="BA943" s="24" t="str">
        <f t="shared" ca="1" si="285"/>
        <v/>
      </c>
      <c r="BB943" s="87" t="str">
        <f t="shared" si="286"/>
        <v/>
      </c>
    </row>
    <row r="944" spans="1:54" ht="15" x14ac:dyDescent="0.2">
      <c r="A944" s="7">
        <v>943</v>
      </c>
      <c r="B944" s="162" t="s">
        <v>1693</v>
      </c>
      <c r="C944" s="162" t="s">
        <v>1694</v>
      </c>
      <c r="D944" s="162" t="s">
        <v>1664</v>
      </c>
      <c r="E944" s="162" t="s">
        <v>38</v>
      </c>
      <c r="F944" s="163">
        <v>45462</v>
      </c>
      <c r="G944" s="162" t="s">
        <v>5347</v>
      </c>
      <c r="H944" s="162" t="s">
        <v>768</v>
      </c>
      <c r="I944" s="162" t="s">
        <v>38</v>
      </c>
      <c r="J944" s="163">
        <v>45492</v>
      </c>
      <c r="K944" s="163">
        <v>45497</v>
      </c>
      <c r="L944" s="162" t="s">
        <v>5347</v>
      </c>
      <c r="M944" s="163">
        <v>45504</v>
      </c>
      <c r="N944" s="164">
        <v>85</v>
      </c>
      <c r="O944" s="164">
        <v>8</v>
      </c>
      <c r="P944" s="162" t="s">
        <v>16</v>
      </c>
      <c r="Q944" s="165">
        <v>500</v>
      </c>
      <c r="R944" s="165">
        <v>500</v>
      </c>
      <c r="S944" s="165">
        <v>500</v>
      </c>
      <c r="T944" s="165">
        <v>0</v>
      </c>
      <c r="U944" s="166">
        <v>500</v>
      </c>
      <c r="V944" s="166">
        <v>0</v>
      </c>
      <c r="W944" s="162" t="s">
        <v>19</v>
      </c>
      <c r="X944" s="162" t="s">
        <v>5348</v>
      </c>
      <c r="Y944" s="162" t="s">
        <v>5347</v>
      </c>
      <c r="Z944" s="162" t="s">
        <v>76</v>
      </c>
      <c r="AA944" s="162" t="s">
        <v>343</v>
      </c>
      <c r="AB944" s="162" t="s">
        <v>1695</v>
      </c>
      <c r="AC944" s="162" t="s">
        <v>5347</v>
      </c>
      <c r="AD944" s="164">
        <v>0</v>
      </c>
      <c r="AE944" s="185">
        <v>0</v>
      </c>
      <c r="AG944" t="s">
        <v>814</v>
      </c>
      <c r="AH944" s="47">
        <f t="shared" si="271"/>
        <v>12</v>
      </c>
      <c r="AI944" s="46" t="str">
        <f t="shared" si="272"/>
        <v>-</v>
      </c>
      <c r="AJ944" s="12"/>
      <c r="AK944" s="53" t="str">
        <f t="shared" si="273"/>
        <v>YES</v>
      </c>
      <c r="AL944" s="54">
        <f t="shared" si="274"/>
        <v>500</v>
      </c>
      <c r="AM944" s="35"/>
      <c r="AN944" s="35" t="str">
        <f t="shared" si="275"/>
        <v/>
      </c>
      <c r="AO944" s="35">
        <f t="shared" si="276"/>
        <v>0</v>
      </c>
      <c r="AP944" s="35" t="str">
        <f t="shared" si="277"/>
        <v>X</v>
      </c>
      <c r="AQ944" s="55">
        <f t="shared" si="289"/>
        <v>1</v>
      </c>
      <c r="AR944" s="25" t="str">
        <f t="shared" si="278"/>
        <v/>
      </c>
      <c r="AS944" s="25" t="str">
        <f t="shared" si="279"/>
        <v/>
      </c>
      <c r="AT944" s="25" t="str">
        <f t="shared" si="280"/>
        <v/>
      </c>
      <c r="AU944" s="25" t="str">
        <f t="shared" si="281"/>
        <v/>
      </c>
      <c r="AV944" s="25">
        <f t="shared" si="282"/>
        <v>6</v>
      </c>
      <c r="AW944" s="65">
        <f t="shared" si="290"/>
        <v>0</v>
      </c>
      <c r="AX944" s="56"/>
      <c r="AY944" s="24">
        <f t="shared" ca="1" si="283"/>
        <v>-631</v>
      </c>
      <c r="AZ944" s="66">
        <f t="shared" ca="1" si="284"/>
        <v>0</v>
      </c>
      <c r="BA944" s="24" t="str">
        <f t="shared" ca="1" si="285"/>
        <v/>
      </c>
      <c r="BB944" s="87" t="str">
        <f t="shared" si="286"/>
        <v/>
      </c>
    </row>
    <row r="945" spans="1:54" ht="15" x14ac:dyDescent="0.2">
      <c r="A945" s="7">
        <v>944</v>
      </c>
      <c r="B945" s="162" t="s">
        <v>727</v>
      </c>
      <c r="C945" s="162" t="s">
        <v>728</v>
      </c>
      <c r="D945" s="162" t="s">
        <v>1664</v>
      </c>
      <c r="E945" s="162" t="s">
        <v>57</v>
      </c>
      <c r="F945" s="163">
        <v>45462</v>
      </c>
      <c r="G945" s="162" t="s">
        <v>5347</v>
      </c>
      <c r="H945" s="162" t="s">
        <v>3223</v>
      </c>
      <c r="I945" s="162" t="s">
        <v>18</v>
      </c>
      <c r="J945" s="163">
        <v>45580</v>
      </c>
      <c r="K945" s="163">
        <v>45586</v>
      </c>
      <c r="L945" s="162" t="s">
        <v>5347</v>
      </c>
      <c r="M945" s="163">
        <v>45488</v>
      </c>
      <c r="N945" s="164">
        <v>40</v>
      </c>
      <c r="O945" s="164">
        <v>8</v>
      </c>
      <c r="P945" s="162" t="s">
        <v>16</v>
      </c>
      <c r="Q945" s="165">
        <v>6</v>
      </c>
      <c r="R945" s="165">
        <v>6</v>
      </c>
      <c r="S945" s="165">
        <v>6</v>
      </c>
      <c r="T945" s="165">
        <v>0</v>
      </c>
      <c r="U945" s="166">
        <v>6</v>
      </c>
      <c r="V945" s="166">
        <v>0</v>
      </c>
      <c r="W945" s="162" t="s">
        <v>19</v>
      </c>
      <c r="X945" s="162" t="s">
        <v>5348</v>
      </c>
      <c r="Y945" s="162" t="s">
        <v>5347</v>
      </c>
      <c r="Z945" s="162" t="s">
        <v>386</v>
      </c>
      <c r="AA945" s="162" t="s">
        <v>42</v>
      </c>
      <c r="AB945" s="162" t="s">
        <v>3224</v>
      </c>
      <c r="AC945" s="162" t="s">
        <v>5347</v>
      </c>
      <c r="AD945" s="164">
        <v>0</v>
      </c>
      <c r="AE945" s="185">
        <v>0</v>
      </c>
      <c r="AG945" t="s">
        <v>814</v>
      </c>
      <c r="AH945" s="47">
        <f t="shared" si="271"/>
        <v>-92</v>
      </c>
      <c r="AI945" s="46" t="str">
        <f t="shared" si="272"/>
        <v>-</v>
      </c>
      <c r="AJ945" s="12"/>
      <c r="AK945" s="53" t="str">
        <f t="shared" si="273"/>
        <v>YES</v>
      </c>
      <c r="AL945" s="54">
        <f t="shared" si="274"/>
        <v>6</v>
      </c>
      <c r="AM945" s="35"/>
      <c r="AN945" s="35" t="str">
        <f t="shared" si="275"/>
        <v/>
      </c>
      <c r="AO945" s="35">
        <f t="shared" si="276"/>
        <v>0</v>
      </c>
      <c r="AP945" s="35" t="str">
        <f t="shared" si="277"/>
        <v>X</v>
      </c>
      <c r="AQ945" s="55">
        <f t="shared" si="289"/>
        <v>1</v>
      </c>
      <c r="AR945" s="25" t="str">
        <f t="shared" si="278"/>
        <v/>
      </c>
      <c r="AS945" s="25" t="str">
        <f t="shared" si="279"/>
        <v/>
      </c>
      <c r="AT945" s="25" t="str">
        <f t="shared" si="280"/>
        <v/>
      </c>
      <c r="AU945" s="25" t="str">
        <f t="shared" si="281"/>
        <v/>
      </c>
      <c r="AV945" s="25">
        <f t="shared" si="282"/>
        <v>6</v>
      </c>
      <c r="AW945" s="65">
        <f t="shared" si="290"/>
        <v>0</v>
      </c>
      <c r="AX945" s="56"/>
      <c r="AY945" s="24">
        <f t="shared" ca="1" si="283"/>
        <v>-647</v>
      </c>
      <c r="AZ945" s="66">
        <f t="shared" ca="1" si="284"/>
        <v>0</v>
      </c>
      <c r="BA945" s="24" t="str">
        <f t="shared" ca="1" si="285"/>
        <v/>
      </c>
      <c r="BB945" s="87" t="str">
        <f t="shared" si="286"/>
        <v/>
      </c>
    </row>
    <row r="946" spans="1:54" ht="15" x14ac:dyDescent="0.2">
      <c r="A946" s="7">
        <v>945</v>
      </c>
      <c r="B946" s="162" t="s">
        <v>1696</v>
      </c>
      <c r="C946" s="162" t="s">
        <v>1697</v>
      </c>
      <c r="D946" s="162" t="s">
        <v>1698</v>
      </c>
      <c r="E946" s="162" t="s">
        <v>15</v>
      </c>
      <c r="F946" s="163">
        <v>45462</v>
      </c>
      <c r="G946" s="162" t="s">
        <v>5347</v>
      </c>
      <c r="H946" s="162" t="s">
        <v>1672</v>
      </c>
      <c r="I946" s="162" t="s">
        <v>17</v>
      </c>
      <c r="J946" s="163">
        <v>45492</v>
      </c>
      <c r="K946" s="163">
        <v>45497</v>
      </c>
      <c r="L946" s="162" t="s">
        <v>5347</v>
      </c>
      <c r="M946" s="163">
        <v>45510</v>
      </c>
      <c r="N946" s="164">
        <v>40</v>
      </c>
      <c r="O946" s="164">
        <v>8</v>
      </c>
      <c r="P946" s="162" t="s">
        <v>16</v>
      </c>
      <c r="Q946" s="165">
        <v>1</v>
      </c>
      <c r="R946" s="165">
        <v>1</v>
      </c>
      <c r="S946" s="165">
        <v>1</v>
      </c>
      <c r="T946" s="165">
        <v>0</v>
      </c>
      <c r="U946" s="166">
        <v>1</v>
      </c>
      <c r="V946" s="166">
        <v>0</v>
      </c>
      <c r="W946" s="162" t="s">
        <v>19</v>
      </c>
      <c r="X946" s="162" t="s">
        <v>5348</v>
      </c>
      <c r="Y946" s="162" t="s">
        <v>5347</v>
      </c>
      <c r="Z946" s="162" t="s">
        <v>39</v>
      </c>
      <c r="AA946" s="162" t="s">
        <v>100</v>
      </c>
      <c r="AB946" s="162" t="s">
        <v>1699</v>
      </c>
      <c r="AC946" s="162" t="s">
        <v>5347</v>
      </c>
      <c r="AD946" s="164">
        <v>0</v>
      </c>
      <c r="AE946" s="185">
        <v>0</v>
      </c>
      <c r="AG946" t="s">
        <v>814</v>
      </c>
      <c r="AH946" s="47">
        <f t="shared" si="271"/>
        <v>18</v>
      </c>
      <c r="AI946" s="46" t="str">
        <f t="shared" si="272"/>
        <v>-</v>
      </c>
      <c r="AJ946" s="12"/>
      <c r="AK946" s="53" t="str">
        <f t="shared" si="273"/>
        <v>YES</v>
      </c>
      <c r="AL946" s="54">
        <f t="shared" si="274"/>
        <v>1</v>
      </c>
      <c r="AM946" s="35"/>
      <c r="AN946" s="35" t="str">
        <f t="shared" si="275"/>
        <v/>
      </c>
      <c r="AO946" s="35">
        <f t="shared" si="276"/>
        <v>0</v>
      </c>
      <c r="AP946" s="35" t="str">
        <f t="shared" si="277"/>
        <v>X</v>
      </c>
      <c r="AQ946" s="55">
        <f t="shared" si="289"/>
        <v>1</v>
      </c>
      <c r="AR946" s="25" t="str">
        <f t="shared" si="278"/>
        <v/>
      </c>
      <c r="AS946" s="25" t="str">
        <f t="shared" si="279"/>
        <v/>
      </c>
      <c r="AT946" s="25" t="str">
        <f t="shared" si="280"/>
        <v/>
      </c>
      <c r="AU946" s="25" t="str">
        <f t="shared" si="281"/>
        <v/>
      </c>
      <c r="AV946" s="25">
        <f t="shared" si="282"/>
        <v>6</v>
      </c>
      <c r="AW946" s="65">
        <f t="shared" si="290"/>
        <v>0</v>
      </c>
      <c r="AX946" s="56"/>
      <c r="AY946" s="24">
        <f t="shared" ca="1" si="283"/>
        <v>-625</v>
      </c>
      <c r="AZ946" s="66">
        <f t="shared" ca="1" si="284"/>
        <v>0</v>
      </c>
      <c r="BA946" s="24" t="str">
        <f t="shared" ca="1" si="285"/>
        <v/>
      </c>
      <c r="BB946" s="87" t="str">
        <f t="shared" si="286"/>
        <v/>
      </c>
    </row>
    <row r="947" spans="1:54" ht="15" x14ac:dyDescent="0.2">
      <c r="A947" s="7">
        <v>946</v>
      </c>
      <c r="B947" s="162" t="s">
        <v>1700</v>
      </c>
      <c r="C947" s="162" t="s">
        <v>1701</v>
      </c>
      <c r="D947" s="162" t="s">
        <v>1698</v>
      </c>
      <c r="E947" s="162" t="s">
        <v>17</v>
      </c>
      <c r="F947" s="163">
        <v>45462</v>
      </c>
      <c r="G947" s="162" t="s">
        <v>5347</v>
      </c>
      <c r="H947" s="162" t="s">
        <v>1344</v>
      </c>
      <c r="I947" s="162" t="s">
        <v>115</v>
      </c>
      <c r="J947" s="163">
        <v>45503</v>
      </c>
      <c r="K947" s="163">
        <v>45572</v>
      </c>
      <c r="L947" s="162" t="s">
        <v>5347</v>
      </c>
      <c r="M947" s="163">
        <v>45513</v>
      </c>
      <c r="N947" s="164">
        <v>105</v>
      </c>
      <c r="O947" s="164">
        <v>8</v>
      </c>
      <c r="P947" s="162" t="s">
        <v>16</v>
      </c>
      <c r="Q947" s="165">
        <v>1</v>
      </c>
      <c r="R947" s="165">
        <v>1</v>
      </c>
      <c r="S947" s="165">
        <v>1</v>
      </c>
      <c r="T947" s="165">
        <v>0</v>
      </c>
      <c r="U947" s="166">
        <v>1</v>
      </c>
      <c r="V947" s="166">
        <v>0</v>
      </c>
      <c r="W947" s="162" t="s">
        <v>19</v>
      </c>
      <c r="X947" s="162" t="s">
        <v>5348</v>
      </c>
      <c r="Y947" s="162" t="s">
        <v>5347</v>
      </c>
      <c r="Z947" s="162" t="s">
        <v>39</v>
      </c>
      <c r="AA947" s="162" t="s">
        <v>84</v>
      </c>
      <c r="AB947" s="162" t="s">
        <v>1702</v>
      </c>
      <c r="AC947" s="162" t="s">
        <v>5347</v>
      </c>
      <c r="AD947" s="164">
        <v>1</v>
      </c>
      <c r="AE947" s="185">
        <v>1</v>
      </c>
      <c r="AG947" t="s">
        <v>814</v>
      </c>
      <c r="AH947" s="47">
        <f t="shared" si="271"/>
        <v>10</v>
      </c>
      <c r="AI947" s="46" t="str">
        <f t="shared" si="272"/>
        <v>-</v>
      </c>
      <c r="AJ947" s="12"/>
      <c r="AK947" s="53" t="str">
        <f t="shared" si="273"/>
        <v>YES</v>
      </c>
      <c r="AL947" s="54">
        <f t="shared" si="274"/>
        <v>1</v>
      </c>
      <c r="AM947" s="35"/>
      <c r="AN947" s="35" t="str">
        <f t="shared" si="275"/>
        <v/>
      </c>
      <c r="AO947" s="35">
        <f t="shared" si="276"/>
        <v>0</v>
      </c>
      <c r="AP947" s="35" t="str">
        <f t="shared" si="277"/>
        <v>X</v>
      </c>
      <c r="AQ947" s="55">
        <f t="shared" si="289"/>
        <v>1</v>
      </c>
      <c r="AR947" s="25" t="str">
        <f t="shared" si="278"/>
        <v/>
      </c>
      <c r="AS947" s="25" t="str">
        <f t="shared" si="279"/>
        <v/>
      </c>
      <c r="AT947" s="25" t="str">
        <f t="shared" si="280"/>
        <v/>
      </c>
      <c r="AU947" s="25" t="str">
        <f t="shared" si="281"/>
        <v/>
      </c>
      <c r="AV947" s="25">
        <f t="shared" si="282"/>
        <v>6</v>
      </c>
      <c r="AW947" s="65">
        <f t="shared" si="290"/>
        <v>0</v>
      </c>
      <c r="AX947" s="56"/>
      <c r="AY947" s="24">
        <f t="shared" ca="1" si="283"/>
        <v>-622</v>
      </c>
      <c r="AZ947" s="66">
        <f t="shared" ca="1" si="284"/>
        <v>0</v>
      </c>
      <c r="BA947" s="24" t="str">
        <f t="shared" ca="1" si="285"/>
        <v/>
      </c>
      <c r="BB947" s="87" t="str">
        <f t="shared" si="286"/>
        <v/>
      </c>
    </row>
    <row r="948" spans="1:54" ht="15" x14ac:dyDescent="0.2">
      <c r="A948" s="7">
        <v>947</v>
      </c>
      <c r="B948" s="162" t="s">
        <v>1703</v>
      </c>
      <c r="C948" s="162" t="s">
        <v>1704</v>
      </c>
      <c r="D948" s="162" t="s">
        <v>1698</v>
      </c>
      <c r="E948" s="162" t="s">
        <v>18</v>
      </c>
      <c r="F948" s="163">
        <v>45462</v>
      </c>
      <c r="G948" s="162" t="s">
        <v>5347</v>
      </c>
      <c r="H948" s="162" t="s">
        <v>1672</v>
      </c>
      <c r="I948" s="162" t="s">
        <v>18</v>
      </c>
      <c r="J948" s="163">
        <v>45492</v>
      </c>
      <c r="K948" s="163">
        <v>45497</v>
      </c>
      <c r="L948" s="162" t="s">
        <v>5347</v>
      </c>
      <c r="M948" s="163">
        <v>45510</v>
      </c>
      <c r="N948" s="164">
        <v>40</v>
      </c>
      <c r="O948" s="164">
        <v>8</v>
      </c>
      <c r="P948" s="162" t="s">
        <v>16</v>
      </c>
      <c r="Q948" s="165">
        <v>3</v>
      </c>
      <c r="R948" s="165">
        <v>3</v>
      </c>
      <c r="S948" s="165">
        <v>3</v>
      </c>
      <c r="T948" s="165">
        <v>0</v>
      </c>
      <c r="U948" s="166">
        <v>3</v>
      </c>
      <c r="V948" s="166">
        <v>0</v>
      </c>
      <c r="W948" s="162" t="s">
        <v>19</v>
      </c>
      <c r="X948" s="162" t="s">
        <v>5348</v>
      </c>
      <c r="Y948" s="162" t="s">
        <v>5347</v>
      </c>
      <c r="Z948" s="162" t="s">
        <v>39</v>
      </c>
      <c r="AA948" s="162" t="s">
        <v>100</v>
      </c>
      <c r="AB948" s="162" t="s">
        <v>1705</v>
      </c>
      <c r="AC948" s="162" t="s">
        <v>5347</v>
      </c>
      <c r="AD948" s="164">
        <v>0</v>
      </c>
      <c r="AE948" s="185">
        <v>0</v>
      </c>
      <c r="AG948" t="s">
        <v>814</v>
      </c>
      <c r="AH948" s="47">
        <f t="shared" si="271"/>
        <v>18</v>
      </c>
      <c r="AI948" s="46" t="str">
        <f t="shared" si="272"/>
        <v>-</v>
      </c>
      <c r="AJ948" s="12"/>
      <c r="AK948" s="53" t="str">
        <f t="shared" si="273"/>
        <v>YES</v>
      </c>
      <c r="AL948" s="54">
        <f t="shared" si="274"/>
        <v>3</v>
      </c>
      <c r="AM948" s="35"/>
      <c r="AN948" s="35" t="str">
        <f t="shared" si="275"/>
        <v/>
      </c>
      <c r="AO948" s="35">
        <f t="shared" si="276"/>
        <v>0</v>
      </c>
      <c r="AP948" s="35" t="str">
        <f t="shared" si="277"/>
        <v>X</v>
      </c>
      <c r="AQ948" s="55">
        <f t="shared" si="289"/>
        <v>1</v>
      </c>
      <c r="AR948" s="25" t="str">
        <f t="shared" si="278"/>
        <v/>
      </c>
      <c r="AS948" s="25" t="str">
        <f t="shared" si="279"/>
        <v/>
      </c>
      <c r="AT948" s="25" t="str">
        <f t="shared" si="280"/>
        <v/>
      </c>
      <c r="AU948" s="25" t="str">
        <f t="shared" si="281"/>
        <v/>
      </c>
      <c r="AV948" s="25">
        <f t="shared" si="282"/>
        <v>6</v>
      </c>
      <c r="AW948" s="65">
        <f t="shared" si="290"/>
        <v>0</v>
      </c>
      <c r="AX948" s="56"/>
      <c r="AY948" s="24">
        <f t="shared" ca="1" si="283"/>
        <v>-625</v>
      </c>
      <c r="AZ948" s="66">
        <f t="shared" ca="1" si="284"/>
        <v>0</v>
      </c>
      <c r="BA948" s="24" t="str">
        <f t="shared" ca="1" si="285"/>
        <v/>
      </c>
      <c r="BB948" s="87" t="str">
        <f t="shared" si="286"/>
        <v/>
      </c>
    </row>
    <row r="949" spans="1:54" ht="15" x14ac:dyDescent="0.2">
      <c r="A949" s="7">
        <v>948</v>
      </c>
      <c r="B949" s="162" t="s">
        <v>1706</v>
      </c>
      <c r="C949" s="162" t="s">
        <v>1707</v>
      </c>
      <c r="D949" s="162" t="s">
        <v>1698</v>
      </c>
      <c r="E949" s="162" t="s">
        <v>24</v>
      </c>
      <c r="F949" s="163">
        <v>45462</v>
      </c>
      <c r="G949" s="162" t="s">
        <v>5347</v>
      </c>
      <c r="H949" s="162" t="s">
        <v>1672</v>
      </c>
      <c r="I949" s="162" t="s">
        <v>24</v>
      </c>
      <c r="J949" s="163">
        <v>45492</v>
      </c>
      <c r="K949" s="163">
        <v>45497</v>
      </c>
      <c r="L949" s="162" t="s">
        <v>5347</v>
      </c>
      <c r="M949" s="163">
        <v>45510</v>
      </c>
      <c r="N949" s="164">
        <v>40</v>
      </c>
      <c r="O949" s="164">
        <v>8</v>
      </c>
      <c r="P949" s="162" t="s">
        <v>16</v>
      </c>
      <c r="Q949" s="165">
        <v>3</v>
      </c>
      <c r="R949" s="165">
        <v>3</v>
      </c>
      <c r="S949" s="165">
        <v>3</v>
      </c>
      <c r="T949" s="165">
        <v>0</v>
      </c>
      <c r="U949" s="166">
        <v>3</v>
      </c>
      <c r="V949" s="166">
        <v>0</v>
      </c>
      <c r="W949" s="162" t="s">
        <v>19</v>
      </c>
      <c r="X949" s="162" t="s">
        <v>5348</v>
      </c>
      <c r="Y949" s="162" t="s">
        <v>5347</v>
      </c>
      <c r="Z949" s="162" t="s">
        <v>39</v>
      </c>
      <c r="AA949" s="162" t="s">
        <v>100</v>
      </c>
      <c r="AB949" s="162" t="s">
        <v>1708</v>
      </c>
      <c r="AC949" s="162" t="s">
        <v>5347</v>
      </c>
      <c r="AD949" s="164">
        <v>0</v>
      </c>
      <c r="AE949" s="185">
        <v>0</v>
      </c>
      <c r="AG949" t="s">
        <v>814</v>
      </c>
      <c r="AH949" s="47">
        <f t="shared" si="271"/>
        <v>18</v>
      </c>
      <c r="AI949" s="46" t="str">
        <f t="shared" si="272"/>
        <v>-</v>
      </c>
      <c r="AJ949" s="12"/>
      <c r="AK949" s="53" t="str">
        <f t="shared" si="273"/>
        <v>YES</v>
      </c>
      <c r="AL949" s="54">
        <f t="shared" si="274"/>
        <v>3</v>
      </c>
      <c r="AM949" s="35"/>
      <c r="AN949" s="35" t="str">
        <f t="shared" si="275"/>
        <v/>
      </c>
      <c r="AO949" s="35">
        <f t="shared" si="276"/>
        <v>0</v>
      </c>
      <c r="AP949" s="35" t="str">
        <f t="shared" si="277"/>
        <v>X</v>
      </c>
      <c r="AQ949" s="55">
        <f t="shared" si="289"/>
        <v>1</v>
      </c>
      <c r="AR949" s="25" t="str">
        <f t="shared" si="278"/>
        <v/>
      </c>
      <c r="AS949" s="25" t="str">
        <f t="shared" si="279"/>
        <v/>
      </c>
      <c r="AT949" s="25" t="str">
        <f t="shared" si="280"/>
        <v/>
      </c>
      <c r="AU949" s="25" t="str">
        <f t="shared" si="281"/>
        <v/>
      </c>
      <c r="AV949" s="25">
        <f t="shared" si="282"/>
        <v>6</v>
      </c>
      <c r="AW949" s="65">
        <f t="shared" si="290"/>
        <v>0</v>
      </c>
      <c r="AX949" s="56"/>
      <c r="AY949" s="24">
        <f t="shared" ca="1" si="283"/>
        <v>-625</v>
      </c>
      <c r="AZ949" s="66">
        <f t="shared" ca="1" si="284"/>
        <v>0</v>
      </c>
      <c r="BA949" s="24" t="str">
        <f t="shared" ca="1" si="285"/>
        <v/>
      </c>
      <c r="BB949" s="87" t="str">
        <f t="shared" si="286"/>
        <v/>
      </c>
    </row>
    <row r="950" spans="1:54" ht="15" x14ac:dyDescent="0.2">
      <c r="A950" s="7">
        <v>949</v>
      </c>
      <c r="B950" s="162" t="s">
        <v>1709</v>
      </c>
      <c r="C950" s="162" t="s">
        <v>1710</v>
      </c>
      <c r="D950" s="162" t="s">
        <v>1698</v>
      </c>
      <c r="E950" s="162" t="s">
        <v>27</v>
      </c>
      <c r="F950" s="163">
        <v>45462</v>
      </c>
      <c r="G950" s="162" t="s">
        <v>5347</v>
      </c>
      <c r="H950" s="162" t="s">
        <v>1672</v>
      </c>
      <c r="I950" s="162" t="s">
        <v>27</v>
      </c>
      <c r="J950" s="163">
        <v>45492</v>
      </c>
      <c r="K950" s="163">
        <v>45497</v>
      </c>
      <c r="L950" s="162" t="s">
        <v>5347</v>
      </c>
      <c r="M950" s="163">
        <v>45510</v>
      </c>
      <c r="N950" s="164">
        <v>40</v>
      </c>
      <c r="O950" s="164">
        <v>8</v>
      </c>
      <c r="P950" s="162" t="s">
        <v>16</v>
      </c>
      <c r="Q950" s="165">
        <v>3</v>
      </c>
      <c r="R950" s="165">
        <v>3</v>
      </c>
      <c r="S950" s="165">
        <v>3</v>
      </c>
      <c r="T950" s="165">
        <v>0</v>
      </c>
      <c r="U950" s="166">
        <v>3</v>
      </c>
      <c r="V950" s="166">
        <v>0</v>
      </c>
      <c r="W950" s="162" t="s">
        <v>19</v>
      </c>
      <c r="X950" s="162" t="s">
        <v>5348</v>
      </c>
      <c r="Y950" s="162" t="s">
        <v>5347</v>
      </c>
      <c r="Z950" s="162" t="s">
        <v>39</v>
      </c>
      <c r="AA950" s="162" t="s">
        <v>100</v>
      </c>
      <c r="AB950" s="162" t="s">
        <v>1711</v>
      </c>
      <c r="AC950" s="162" t="s">
        <v>5347</v>
      </c>
      <c r="AD950" s="164">
        <v>0</v>
      </c>
      <c r="AE950" s="185">
        <v>0</v>
      </c>
      <c r="AG950" t="s">
        <v>814</v>
      </c>
      <c r="AH950" s="47">
        <f t="shared" si="271"/>
        <v>18</v>
      </c>
      <c r="AI950" s="46" t="str">
        <f t="shared" si="272"/>
        <v>-</v>
      </c>
      <c r="AJ950" s="12"/>
      <c r="AK950" s="53" t="str">
        <f t="shared" si="273"/>
        <v>YES</v>
      </c>
      <c r="AL950" s="54">
        <f t="shared" si="274"/>
        <v>3</v>
      </c>
      <c r="AM950" s="35"/>
      <c r="AN950" s="35" t="str">
        <f t="shared" si="275"/>
        <v/>
      </c>
      <c r="AO950" s="35">
        <f t="shared" si="276"/>
        <v>0</v>
      </c>
      <c r="AP950" s="35" t="str">
        <f t="shared" si="277"/>
        <v>X</v>
      </c>
      <c r="AQ950" s="55">
        <f t="shared" si="289"/>
        <v>1</v>
      </c>
      <c r="AR950" s="25" t="str">
        <f t="shared" si="278"/>
        <v/>
      </c>
      <c r="AS950" s="25" t="str">
        <f t="shared" si="279"/>
        <v/>
      </c>
      <c r="AT950" s="25" t="str">
        <f t="shared" si="280"/>
        <v/>
      </c>
      <c r="AU950" s="25" t="str">
        <f t="shared" si="281"/>
        <v/>
      </c>
      <c r="AV950" s="25">
        <f t="shared" si="282"/>
        <v>6</v>
      </c>
      <c r="AW950" s="65">
        <f t="shared" si="290"/>
        <v>0</v>
      </c>
      <c r="AX950" s="56"/>
      <c r="AY950" s="24">
        <f t="shared" ca="1" si="283"/>
        <v>-625</v>
      </c>
      <c r="AZ950" s="66">
        <f t="shared" ca="1" si="284"/>
        <v>0</v>
      </c>
      <c r="BA950" s="24" t="str">
        <f t="shared" ca="1" si="285"/>
        <v/>
      </c>
      <c r="BB950" s="87" t="str">
        <f t="shared" si="286"/>
        <v/>
      </c>
    </row>
    <row r="951" spans="1:54" ht="15" x14ac:dyDescent="0.2">
      <c r="A951" s="7">
        <v>950</v>
      </c>
      <c r="B951" s="162" t="s">
        <v>1712</v>
      </c>
      <c r="C951" s="162" t="s">
        <v>1713</v>
      </c>
      <c r="D951" s="162" t="s">
        <v>1698</v>
      </c>
      <c r="E951" s="162" t="s">
        <v>28</v>
      </c>
      <c r="F951" s="163">
        <v>45462</v>
      </c>
      <c r="G951" s="162" t="s">
        <v>5347</v>
      </c>
      <c r="H951" s="162" t="s">
        <v>1714</v>
      </c>
      <c r="I951" s="162" t="s">
        <v>15</v>
      </c>
      <c r="J951" s="163">
        <v>45494</v>
      </c>
      <c r="K951" s="163">
        <v>45497</v>
      </c>
      <c r="L951" s="162" t="s">
        <v>5347</v>
      </c>
      <c r="M951" s="163">
        <v>45516</v>
      </c>
      <c r="N951" s="164">
        <v>40</v>
      </c>
      <c r="O951" s="164">
        <v>8</v>
      </c>
      <c r="P951" s="162" t="s">
        <v>16</v>
      </c>
      <c r="Q951" s="165">
        <v>14</v>
      </c>
      <c r="R951" s="165">
        <v>14</v>
      </c>
      <c r="S951" s="165">
        <v>14</v>
      </c>
      <c r="T951" s="165">
        <v>0</v>
      </c>
      <c r="U951" s="166">
        <v>14</v>
      </c>
      <c r="V951" s="166">
        <v>0</v>
      </c>
      <c r="W951" s="162" t="s">
        <v>19</v>
      </c>
      <c r="X951" s="162" t="s">
        <v>5348</v>
      </c>
      <c r="Y951" s="162" t="s">
        <v>5347</v>
      </c>
      <c r="Z951" s="162" t="s">
        <v>33</v>
      </c>
      <c r="AA951" s="162" t="s">
        <v>100</v>
      </c>
      <c r="AB951" s="162" t="s">
        <v>1715</v>
      </c>
      <c r="AC951" s="162" t="s">
        <v>5347</v>
      </c>
      <c r="AD951" s="164">
        <v>0</v>
      </c>
      <c r="AE951" s="185">
        <v>0</v>
      </c>
      <c r="AG951" t="s">
        <v>814</v>
      </c>
      <c r="AH951" s="47">
        <f t="shared" si="271"/>
        <v>22</v>
      </c>
      <c r="AI951" s="46" t="str">
        <f t="shared" si="272"/>
        <v>-</v>
      </c>
      <c r="AJ951" s="12"/>
      <c r="AK951" s="53" t="str">
        <f t="shared" si="273"/>
        <v>YES</v>
      </c>
      <c r="AL951" s="54">
        <f t="shared" si="274"/>
        <v>14</v>
      </c>
      <c r="AM951" s="35"/>
      <c r="AN951" s="35" t="str">
        <f t="shared" si="275"/>
        <v/>
      </c>
      <c r="AO951" s="35">
        <f t="shared" si="276"/>
        <v>0</v>
      </c>
      <c r="AP951" s="35" t="str">
        <f t="shared" si="277"/>
        <v>X</v>
      </c>
      <c r="AQ951" s="55">
        <f t="shared" si="289"/>
        <v>1</v>
      </c>
      <c r="AR951" s="25" t="str">
        <f t="shared" si="278"/>
        <v/>
      </c>
      <c r="AS951" s="25" t="str">
        <f t="shared" si="279"/>
        <v/>
      </c>
      <c r="AT951" s="25" t="str">
        <f t="shared" si="280"/>
        <v/>
      </c>
      <c r="AU951" s="25" t="str">
        <f t="shared" si="281"/>
        <v/>
      </c>
      <c r="AV951" s="25">
        <f t="shared" si="282"/>
        <v>6</v>
      </c>
      <c r="AW951" s="65">
        <f t="shared" si="290"/>
        <v>0</v>
      </c>
      <c r="AX951" s="56"/>
      <c r="AY951" s="24">
        <f t="shared" ca="1" si="283"/>
        <v>-619</v>
      </c>
      <c r="AZ951" s="66">
        <f t="shared" ca="1" si="284"/>
        <v>0</v>
      </c>
      <c r="BA951" s="24" t="str">
        <f t="shared" ca="1" si="285"/>
        <v/>
      </c>
      <c r="BB951" s="87" t="str">
        <f t="shared" si="286"/>
        <v/>
      </c>
    </row>
    <row r="952" spans="1:54" ht="15" x14ac:dyDescent="0.2">
      <c r="A952" s="7">
        <v>951</v>
      </c>
      <c r="B952" s="162" t="s">
        <v>1716</v>
      </c>
      <c r="C952" s="162" t="s">
        <v>1717</v>
      </c>
      <c r="D952" s="162" t="s">
        <v>1698</v>
      </c>
      <c r="E952" s="162" t="s">
        <v>73</v>
      </c>
      <c r="F952" s="163">
        <v>45462</v>
      </c>
      <c r="G952" s="162" t="s">
        <v>5347</v>
      </c>
      <c r="H952" s="162" t="s">
        <v>1175</v>
      </c>
      <c r="I952" s="162" t="s">
        <v>27</v>
      </c>
      <c r="J952" s="163">
        <v>45530</v>
      </c>
      <c r="K952" s="163">
        <v>45530</v>
      </c>
      <c r="L952" s="162" t="s">
        <v>5347</v>
      </c>
      <c r="M952" s="163">
        <v>45544</v>
      </c>
      <c r="N952" s="164">
        <v>40</v>
      </c>
      <c r="O952" s="164">
        <v>8</v>
      </c>
      <c r="P952" s="162" t="s">
        <v>16</v>
      </c>
      <c r="Q952" s="165">
        <v>30</v>
      </c>
      <c r="R952" s="165">
        <v>50</v>
      </c>
      <c r="S952" s="165">
        <v>50</v>
      </c>
      <c r="T952" s="165">
        <v>0</v>
      </c>
      <c r="U952" s="166">
        <v>50</v>
      </c>
      <c r="V952" s="166">
        <v>0</v>
      </c>
      <c r="W952" s="162" t="s">
        <v>19</v>
      </c>
      <c r="X952" s="162" t="s">
        <v>5348</v>
      </c>
      <c r="Y952" s="162" t="s">
        <v>5347</v>
      </c>
      <c r="Z952" s="162" t="s">
        <v>354</v>
      </c>
      <c r="AA952" s="162" t="s">
        <v>100</v>
      </c>
      <c r="AB952" s="162" t="s">
        <v>1718</v>
      </c>
      <c r="AC952" s="162" t="s">
        <v>5347</v>
      </c>
      <c r="AD952" s="164">
        <v>0</v>
      </c>
      <c r="AE952" s="185">
        <v>0</v>
      </c>
      <c r="AG952" t="s">
        <v>814</v>
      </c>
      <c r="AH952" s="47">
        <f t="shared" si="271"/>
        <v>14</v>
      </c>
      <c r="AI952" s="46" t="str">
        <f t="shared" si="272"/>
        <v>-</v>
      </c>
      <c r="AJ952" s="12"/>
      <c r="AK952" s="53" t="str">
        <f t="shared" si="273"/>
        <v>YES</v>
      </c>
      <c r="AL952" s="54">
        <f t="shared" si="274"/>
        <v>50</v>
      </c>
      <c r="AM952" s="35"/>
      <c r="AN952" s="35" t="str">
        <f t="shared" si="275"/>
        <v/>
      </c>
      <c r="AO952" s="35">
        <f t="shared" si="276"/>
        <v>0</v>
      </c>
      <c r="AP952" s="35" t="str">
        <f t="shared" si="277"/>
        <v>X</v>
      </c>
      <c r="AQ952" s="55">
        <f t="shared" si="289"/>
        <v>1</v>
      </c>
      <c r="AR952" s="25" t="str">
        <f t="shared" si="278"/>
        <v/>
      </c>
      <c r="AS952" s="25" t="str">
        <f t="shared" si="279"/>
        <v/>
      </c>
      <c r="AT952" s="25" t="str">
        <f t="shared" si="280"/>
        <v/>
      </c>
      <c r="AU952" s="25" t="str">
        <f t="shared" si="281"/>
        <v/>
      </c>
      <c r="AV952" s="25">
        <f t="shared" si="282"/>
        <v>6</v>
      </c>
      <c r="AW952" s="65">
        <f t="shared" si="290"/>
        <v>0</v>
      </c>
      <c r="AX952" s="56"/>
      <c r="AY952" s="24">
        <f t="shared" ca="1" si="283"/>
        <v>-591</v>
      </c>
      <c r="AZ952" s="66">
        <f t="shared" ca="1" si="284"/>
        <v>0</v>
      </c>
      <c r="BA952" s="24" t="str">
        <f t="shared" ca="1" si="285"/>
        <v/>
      </c>
      <c r="BB952" s="87" t="str">
        <f t="shared" si="286"/>
        <v/>
      </c>
    </row>
    <row r="953" spans="1:54" ht="15" x14ac:dyDescent="0.2">
      <c r="A953" s="7">
        <v>952</v>
      </c>
      <c r="B953" s="162" t="s">
        <v>1719</v>
      </c>
      <c r="C953" s="162" t="s">
        <v>1720</v>
      </c>
      <c r="D953" s="162" t="s">
        <v>1721</v>
      </c>
      <c r="E953" s="162" t="s">
        <v>15</v>
      </c>
      <c r="F953" s="163">
        <v>45462</v>
      </c>
      <c r="G953" s="162" t="s">
        <v>5347</v>
      </c>
      <c r="H953" s="162" t="s">
        <v>1722</v>
      </c>
      <c r="I953" s="162" t="s">
        <v>38</v>
      </c>
      <c r="J953" s="163">
        <v>45464</v>
      </c>
      <c r="K953" s="163">
        <v>45464</v>
      </c>
      <c r="L953" s="162" t="s">
        <v>5347</v>
      </c>
      <c r="M953" s="163">
        <v>45481</v>
      </c>
      <c r="N953" s="164">
        <v>100</v>
      </c>
      <c r="O953" s="164">
        <v>8</v>
      </c>
      <c r="P953" s="162" t="s">
        <v>16</v>
      </c>
      <c r="Q953" s="165">
        <v>3</v>
      </c>
      <c r="R953" s="165">
        <v>3</v>
      </c>
      <c r="S953" s="165">
        <v>3</v>
      </c>
      <c r="T953" s="165">
        <v>0</v>
      </c>
      <c r="U953" s="166">
        <v>3</v>
      </c>
      <c r="V953" s="166">
        <v>0</v>
      </c>
      <c r="W953" s="162" t="s">
        <v>19</v>
      </c>
      <c r="X953" s="162" t="s">
        <v>5348</v>
      </c>
      <c r="Y953" s="162" t="s">
        <v>5347</v>
      </c>
      <c r="Z953" s="162" t="s">
        <v>3993</v>
      </c>
      <c r="AA953" s="162" t="s">
        <v>42</v>
      </c>
      <c r="AB953" s="162" t="s">
        <v>1723</v>
      </c>
      <c r="AC953" s="162" t="s">
        <v>5347</v>
      </c>
      <c r="AD953" s="164">
        <v>1</v>
      </c>
      <c r="AE953" s="185">
        <v>1</v>
      </c>
      <c r="AG953" t="s">
        <v>1473</v>
      </c>
      <c r="AH953" s="47">
        <f t="shared" si="271"/>
        <v>17</v>
      </c>
      <c r="AI953" s="46" t="str">
        <f t="shared" si="272"/>
        <v>-</v>
      </c>
      <c r="AJ953" s="12"/>
      <c r="AK953" s="53" t="str">
        <f t="shared" si="273"/>
        <v>YES</v>
      </c>
      <c r="AL953" s="54">
        <f t="shared" si="274"/>
        <v>3</v>
      </c>
      <c r="AM953" s="35"/>
      <c r="AN953" s="35" t="str">
        <f t="shared" si="275"/>
        <v/>
      </c>
      <c r="AO953" s="35">
        <f t="shared" si="276"/>
        <v>0</v>
      </c>
      <c r="AP953" s="35" t="str">
        <f t="shared" si="277"/>
        <v>X</v>
      </c>
      <c r="AQ953" s="55">
        <f t="shared" si="289"/>
        <v>1</v>
      </c>
      <c r="AR953" s="25" t="str">
        <f t="shared" si="278"/>
        <v/>
      </c>
      <c r="AS953" s="25" t="str">
        <f t="shared" si="279"/>
        <v/>
      </c>
      <c r="AT953" s="25" t="str">
        <f t="shared" si="280"/>
        <v/>
      </c>
      <c r="AU953" s="25" t="str">
        <f t="shared" si="281"/>
        <v/>
      </c>
      <c r="AV953" s="25">
        <f t="shared" si="282"/>
        <v>6</v>
      </c>
      <c r="AW953" s="65">
        <f t="shared" si="290"/>
        <v>0</v>
      </c>
      <c r="AX953" s="56"/>
      <c r="AY953" s="24">
        <f t="shared" ca="1" si="283"/>
        <v>-654</v>
      </c>
      <c r="AZ953" s="66">
        <f t="shared" ca="1" si="284"/>
        <v>0</v>
      </c>
      <c r="BA953" s="24" t="str">
        <f t="shared" ca="1" si="285"/>
        <v/>
      </c>
      <c r="BB953" s="87" t="str">
        <f t="shared" si="286"/>
        <v/>
      </c>
    </row>
    <row r="954" spans="1:54" ht="15" x14ac:dyDescent="0.2">
      <c r="A954" s="7">
        <v>953</v>
      </c>
      <c r="B954" s="162" t="s">
        <v>1724</v>
      </c>
      <c r="C954" s="162" t="s">
        <v>1725</v>
      </c>
      <c r="D954" s="162" t="s">
        <v>1721</v>
      </c>
      <c r="E954" s="162" t="s">
        <v>17</v>
      </c>
      <c r="F954" s="163">
        <v>45462</v>
      </c>
      <c r="G954" s="162" t="s">
        <v>5347</v>
      </c>
      <c r="H954" s="162" t="s">
        <v>1722</v>
      </c>
      <c r="I954" s="162" t="s">
        <v>57</v>
      </c>
      <c r="J954" s="163">
        <v>45464</v>
      </c>
      <c r="K954" s="163">
        <v>45464</v>
      </c>
      <c r="L954" s="162" t="s">
        <v>5347</v>
      </c>
      <c r="M954" s="163">
        <v>45481</v>
      </c>
      <c r="N954" s="164">
        <v>100</v>
      </c>
      <c r="O954" s="164">
        <v>8</v>
      </c>
      <c r="P954" s="162" t="s">
        <v>16</v>
      </c>
      <c r="Q954" s="165">
        <v>2</v>
      </c>
      <c r="R954" s="165">
        <v>2</v>
      </c>
      <c r="S954" s="165">
        <v>2</v>
      </c>
      <c r="T954" s="165">
        <v>0</v>
      </c>
      <c r="U954" s="166">
        <v>2</v>
      </c>
      <c r="V954" s="166">
        <v>0</v>
      </c>
      <c r="W954" s="162" t="s">
        <v>19</v>
      </c>
      <c r="X954" s="162" t="s">
        <v>5348</v>
      </c>
      <c r="Y954" s="162" t="s">
        <v>5347</v>
      </c>
      <c r="Z954" s="162" t="s">
        <v>3993</v>
      </c>
      <c r="AA954" s="162" t="s">
        <v>42</v>
      </c>
      <c r="AB954" s="162" t="s">
        <v>1726</v>
      </c>
      <c r="AC954" s="162" t="s">
        <v>5347</v>
      </c>
      <c r="AD954" s="164">
        <v>1</v>
      </c>
      <c r="AE954" s="185">
        <v>1</v>
      </c>
      <c r="AG954" t="s">
        <v>1473</v>
      </c>
      <c r="AH954" s="47">
        <f t="shared" si="271"/>
        <v>17</v>
      </c>
      <c r="AI954" s="46" t="str">
        <f t="shared" si="272"/>
        <v>-</v>
      </c>
      <c r="AJ954" s="12"/>
      <c r="AK954" s="53" t="str">
        <f t="shared" si="273"/>
        <v>YES</v>
      </c>
      <c r="AL954" s="54">
        <f t="shared" si="274"/>
        <v>2</v>
      </c>
      <c r="AM954" s="35"/>
      <c r="AN954" s="35" t="str">
        <f t="shared" si="275"/>
        <v/>
      </c>
      <c r="AO954" s="35">
        <f t="shared" si="276"/>
        <v>0</v>
      </c>
      <c r="AP954" s="35" t="str">
        <f t="shared" si="277"/>
        <v>X</v>
      </c>
      <c r="AQ954" s="55">
        <f t="shared" si="289"/>
        <v>1</v>
      </c>
      <c r="AR954" s="25" t="str">
        <f t="shared" si="278"/>
        <v/>
      </c>
      <c r="AS954" s="25" t="str">
        <f t="shared" si="279"/>
        <v/>
      </c>
      <c r="AT954" s="25" t="str">
        <f t="shared" si="280"/>
        <v/>
      </c>
      <c r="AU954" s="25" t="str">
        <f t="shared" si="281"/>
        <v/>
      </c>
      <c r="AV954" s="25">
        <f t="shared" si="282"/>
        <v>6</v>
      </c>
      <c r="AW954" s="65">
        <f t="shared" si="290"/>
        <v>0</v>
      </c>
      <c r="AX954" s="56"/>
      <c r="AY954" s="24">
        <f t="shared" ca="1" si="283"/>
        <v>-654</v>
      </c>
      <c r="AZ954" s="66">
        <f t="shared" ca="1" si="284"/>
        <v>0</v>
      </c>
      <c r="BA954" s="24" t="str">
        <f t="shared" ca="1" si="285"/>
        <v/>
      </c>
      <c r="BB954" s="87" t="str">
        <f t="shared" si="286"/>
        <v/>
      </c>
    </row>
    <row r="955" spans="1:54" ht="15" x14ac:dyDescent="0.2">
      <c r="A955" s="7">
        <v>954</v>
      </c>
      <c r="B955" s="162" t="s">
        <v>1727</v>
      </c>
      <c r="C955" s="162" t="s">
        <v>1728</v>
      </c>
      <c r="D955" s="162" t="s">
        <v>1721</v>
      </c>
      <c r="E955" s="162" t="s">
        <v>18</v>
      </c>
      <c r="F955" s="163">
        <v>45462</v>
      </c>
      <c r="G955" s="162" t="s">
        <v>5347</v>
      </c>
      <c r="H955" s="162" t="s">
        <v>1729</v>
      </c>
      <c r="I955" s="162" t="s">
        <v>18</v>
      </c>
      <c r="J955" s="163">
        <v>45464</v>
      </c>
      <c r="K955" s="163">
        <v>45464</v>
      </c>
      <c r="L955" s="162" t="s">
        <v>5347</v>
      </c>
      <c r="M955" s="163">
        <v>45488</v>
      </c>
      <c r="N955" s="164">
        <v>105</v>
      </c>
      <c r="O955" s="164">
        <v>8</v>
      </c>
      <c r="P955" s="162" t="s">
        <v>16</v>
      </c>
      <c r="Q955" s="165">
        <v>2</v>
      </c>
      <c r="R955" s="165">
        <v>2</v>
      </c>
      <c r="S955" s="165">
        <v>2</v>
      </c>
      <c r="T955" s="165">
        <v>0</v>
      </c>
      <c r="U955" s="166">
        <v>2</v>
      </c>
      <c r="V955" s="166">
        <v>0</v>
      </c>
      <c r="W955" s="162" t="s">
        <v>19</v>
      </c>
      <c r="X955" s="162" t="s">
        <v>5348</v>
      </c>
      <c r="Y955" s="162" t="s">
        <v>5347</v>
      </c>
      <c r="Z955" s="162" t="s">
        <v>46</v>
      </c>
      <c r="AA955" s="162" t="s">
        <v>1730</v>
      </c>
      <c r="AB955" s="162" t="s">
        <v>1731</v>
      </c>
      <c r="AC955" s="162" t="s">
        <v>5347</v>
      </c>
      <c r="AD955" s="164">
        <v>0</v>
      </c>
      <c r="AE955" s="185">
        <v>0</v>
      </c>
      <c r="AG955" t="s">
        <v>1473</v>
      </c>
      <c r="AH955" s="47">
        <f t="shared" si="271"/>
        <v>24</v>
      </c>
      <c r="AI955" s="46" t="str">
        <f t="shared" si="272"/>
        <v>-</v>
      </c>
      <c r="AJ955" s="12"/>
      <c r="AK955" s="53" t="str">
        <f t="shared" si="273"/>
        <v>YES</v>
      </c>
      <c r="AL955" s="54">
        <f t="shared" si="274"/>
        <v>2</v>
      </c>
      <c r="AM955" s="35"/>
      <c r="AN955" s="35" t="str">
        <f t="shared" si="275"/>
        <v/>
      </c>
      <c r="AO955" s="35">
        <f t="shared" si="276"/>
        <v>0</v>
      </c>
      <c r="AP955" s="35" t="str">
        <f t="shared" si="277"/>
        <v>X</v>
      </c>
      <c r="AQ955" s="55">
        <f t="shared" si="289"/>
        <v>1</v>
      </c>
      <c r="AR955" s="25" t="str">
        <f t="shared" si="278"/>
        <v/>
      </c>
      <c r="AS955" s="25" t="str">
        <f t="shared" si="279"/>
        <v/>
      </c>
      <c r="AT955" s="25" t="str">
        <f t="shared" si="280"/>
        <v/>
      </c>
      <c r="AU955" s="25" t="str">
        <f t="shared" si="281"/>
        <v/>
      </c>
      <c r="AV955" s="25">
        <f t="shared" si="282"/>
        <v>6</v>
      </c>
      <c r="AW955" s="65">
        <f t="shared" si="290"/>
        <v>0</v>
      </c>
      <c r="AX955" s="56"/>
      <c r="AY955" s="24">
        <f t="shared" ca="1" si="283"/>
        <v>-647</v>
      </c>
      <c r="AZ955" s="66">
        <f t="shared" ca="1" si="284"/>
        <v>0</v>
      </c>
      <c r="BA955" s="24" t="str">
        <f t="shared" ca="1" si="285"/>
        <v/>
      </c>
      <c r="BB955" s="87" t="str">
        <f t="shared" si="286"/>
        <v/>
      </c>
    </row>
    <row r="956" spans="1:54" ht="15" x14ac:dyDescent="0.2">
      <c r="A956" s="7">
        <v>955</v>
      </c>
      <c r="B956" s="162" t="s">
        <v>1732</v>
      </c>
      <c r="C956" s="162" t="s">
        <v>1733</v>
      </c>
      <c r="D956" s="162" t="s">
        <v>1721</v>
      </c>
      <c r="E956" s="162" t="s">
        <v>24</v>
      </c>
      <c r="F956" s="163">
        <v>45462</v>
      </c>
      <c r="G956" s="162" t="s">
        <v>5347</v>
      </c>
      <c r="H956" s="162" t="s">
        <v>1734</v>
      </c>
      <c r="I956" s="162" t="s">
        <v>146</v>
      </c>
      <c r="J956" s="163">
        <v>45464</v>
      </c>
      <c r="K956" s="163">
        <v>45464</v>
      </c>
      <c r="L956" s="162" t="s">
        <v>5347</v>
      </c>
      <c r="M956" s="163">
        <v>45478</v>
      </c>
      <c r="N956" s="164">
        <v>85</v>
      </c>
      <c r="O956" s="164">
        <v>8</v>
      </c>
      <c r="P956" s="162" t="s">
        <v>16</v>
      </c>
      <c r="Q956" s="165">
        <v>1</v>
      </c>
      <c r="R956" s="165">
        <v>1</v>
      </c>
      <c r="S956" s="165">
        <v>1</v>
      </c>
      <c r="T956" s="165">
        <v>0</v>
      </c>
      <c r="U956" s="166">
        <v>1</v>
      </c>
      <c r="V956" s="166">
        <v>0</v>
      </c>
      <c r="W956" s="162" t="s">
        <v>19</v>
      </c>
      <c r="X956" s="162" t="s">
        <v>5348</v>
      </c>
      <c r="Y956" s="162" t="s">
        <v>5347</v>
      </c>
      <c r="Z956" s="162" t="s">
        <v>46</v>
      </c>
      <c r="AA956" s="162" t="s">
        <v>729</v>
      </c>
      <c r="AB956" s="162" t="s">
        <v>1735</v>
      </c>
      <c r="AC956" s="162" t="s">
        <v>5347</v>
      </c>
      <c r="AD956" s="164">
        <v>1</v>
      </c>
      <c r="AE956" s="185">
        <v>1</v>
      </c>
      <c r="AG956" t="s">
        <v>1473</v>
      </c>
      <c r="AH956" s="47">
        <f t="shared" si="271"/>
        <v>14</v>
      </c>
      <c r="AI956" s="46" t="str">
        <f t="shared" si="272"/>
        <v>-</v>
      </c>
      <c r="AJ956" s="12"/>
      <c r="AK956" s="53" t="str">
        <f t="shared" si="273"/>
        <v>YES</v>
      </c>
      <c r="AL956" s="54">
        <f t="shared" si="274"/>
        <v>1</v>
      </c>
      <c r="AM956" s="35"/>
      <c r="AN956" s="35" t="str">
        <f t="shared" si="275"/>
        <v/>
      </c>
      <c r="AO956" s="35">
        <f t="shared" si="276"/>
        <v>0</v>
      </c>
      <c r="AP956" s="35" t="str">
        <f t="shared" si="277"/>
        <v>X</v>
      </c>
      <c r="AQ956" s="55">
        <f t="shared" si="289"/>
        <v>1</v>
      </c>
      <c r="AR956" s="25" t="str">
        <f t="shared" si="278"/>
        <v/>
      </c>
      <c r="AS956" s="25" t="str">
        <f t="shared" si="279"/>
        <v/>
      </c>
      <c r="AT956" s="25" t="str">
        <f t="shared" si="280"/>
        <v/>
      </c>
      <c r="AU956" s="25" t="str">
        <f t="shared" si="281"/>
        <v/>
      </c>
      <c r="AV956" s="25">
        <f t="shared" si="282"/>
        <v>6</v>
      </c>
      <c r="AW956" s="65">
        <f t="shared" si="290"/>
        <v>0</v>
      </c>
      <c r="AX956" s="56"/>
      <c r="AY956" s="24">
        <f t="shared" ca="1" si="283"/>
        <v>-657</v>
      </c>
      <c r="AZ956" s="66">
        <f t="shared" ca="1" si="284"/>
        <v>0</v>
      </c>
      <c r="BA956" s="24" t="str">
        <f t="shared" ca="1" si="285"/>
        <v/>
      </c>
      <c r="BB956" s="87" t="str">
        <f t="shared" si="286"/>
        <v/>
      </c>
    </row>
    <row r="957" spans="1:54" ht="15" x14ac:dyDescent="0.2">
      <c r="A957" s="7">
        <v>956</v>
      </c>
      <c r="B957" s="162" t="s">
        <v>1736</v>
      </c>
      <c r="C957" s="162" t="s">
        <v>1737</v>
      </c>
      <c r="D957" s="162" t="s">
        <v>1721</v>
      </c>
      <c r="E957" s="162" t="s">
        <v>27</v>
      </c>
      <c r="F957" s="163">
        <v>45462</v>
      </c>
      <c r="G957" s="162" t="s">
        <v>5347</v>
      </c>
      <c r="H957" s="162" t="s">
        <v>768</v>
      </c>
      <c r="I957" s="162" t="s">
        <v>57</v>
      </c>
      <c r="J957" s="163">
        <v>45492</v>
      </c>
      <c r="K957" s="163">
        <v>45497</v>
      </c>
      <c r="L957" s="162" t="s">
        <v>5347</v>
      </c>
      <c r="M957" s="163">
        <v>45504</v>
      </c>
      <c r="N957" s="164">
        <v>42</v>
      </c>
      <c r="O957" s="164">
        <v>8</v>
      </c>
      <c r="P957" s="162" t="s">
        <v>16</v>
      </c>
      <c r="Q957" s="165">
        <v>6</v>
      </c>
      <c r="R957" s="165">
        <v>6</v>
      </c>
      <c r="S957" s="165">
        <v>6</v>
      </c>
      <c r="T957" s="165">
        <v>0</v>
      </c>
      <c r="U957" s="166">
        <v>6</v>
      </c>
      <c r="V957" s="166">
        <v>0</v>
      </c>
      <c r="W957" s="162" t="s">
        <v>19</v>
      </c>
      <c r="X957" s="162" t="s">
        <v>5348</v>
      </c>
      <c r="Y957" s="162" t="s">
        <v>5347</v>
      </c>
      <c r="Z957" s="162" t="s">
        <v>76</v>
      </c>
      <c r="AA957" s="162" t="s">
        <v>42</v>
      </c>
      <c r="AB957" s="162" t="s">
        <v>1738</v>
      </c>
      <c r="AC957" s="162" t="s">
        <v>5347</v>
      </c>
      <c r="AD957" s="164">
        <v>0</v>
      </c>
      <c r="AE957" s="185">
        <v>0</v>
      </c>
      <c r="AG957" t="s">
        <v>1473</v>
      </c>
      <c r="AH957" s="47">
        <f t="shared" si="271"/>
        <v>12</v>
      </c>
      <c r="AI957" s="46" t="str">
        <f t="shared" si="272"/>
        <v>-</v>
      </c>
      <c r="AJ957" s="12"/>
      <c r="AK957" s="53" t="str">
        <f t="shared" si="273"/>
        <v>YES</v>
      </c>
      <c r="AL957" s="54">
        <f t="shared" si="274"/>
        <v>6</v>
      </c>
      <c r="AM957" s="35"/>
      <c r="AN957" s="35" t="str">
        <f t="shared" si="275"/>
        <v/>
      </c>
      <c r="AO957" s="35">
        <f t="shared" si="276"/>
        <v>0</v>
      </c>
      <c r="AP957" s="35" t="str">
        <f t="shared" si="277"/>
        <v>X</v>
      </c>
      <c r="AQ957" s="55">
        <f t="shared" si="289"/>
        <v>1</v>
      </c>
      <c r="AR957" s="25" t="str">
        <f t="shared" si="278"/>
        <v/>
      </c>
      <c r="AS957" s="25" t="str">
        <f t="shared" si="279"/>
        <v/>
      </c>
      <c r="AT957" s="25" t="str">
        <f t="shared" si="280"/>
        <v/>
      </c>
      <c r="AU957" s="25" t="str">
        <f t="shared" si="281"/>
        <v/>
      </c>
      <c r="AV957" s="25">
        <f t="shared" si="282"/>
        <v>6</v>
      </c>
      <c r="AW957" s="65">
        <f t="shared" si="290"/>
        <v>0</v>
      </c>
      <c r="AX957" s="56"/>
      <c r="AY957" s="24">
        <f t="shared" ca="1" si="283"/>
        <v>-631</v>
      </c>
      <c r="AZ957" s="66">
        <f t="shared" ca="1" si="284"/>
        <v>0</v>
      </c>
      <c r="BA957" s="24" t="str">
        <f t="shared" ca="1" si="285"/>
        <v/>
      </c>
      <c r="BB957" s="87" t="str">
        <f t="shared" si="286"/>
        <v/>
      </c>
    </row>
    <row r="958" spans="1:54" ht="15" x14ac:dyDescent="0.2">
      <c r="A958" s="7">
        <v>957</v>
      </c>
      <c r="B958" s="162" t="s">
        <v>1739</v>
      </c>
      <c r="C958" s="162" t="s">
        <v>1740</v>
      </c>
      <c r="D958" s="162" t="s">
        <v>1721</v>
      </c>
      <c r="E958" s="162" t="s">
        <v>28</v>
      </c>
      <c r="F958" s="163">
        <v>45462</v>
      </c>
      <c r="G958" s="162" t="s">
        <v>5347</v>
      </c>
      <c r="H958" s="162" t="s">
        <v>1741</v>
      </c>
      <c r="I958" s="162" t="s">
        <v>24</v>
      </c>
      <c r="J958" s="163">
        <v>45490</v>
      </c>
      <c r="K958" s="163">
        <v>45491</v>
      </c>
      <c r="L958" s="162" t="s">
        <v>5347</v>
      </c>
      <c r="M958" s="163">
        <v>45504</v>
      </c>
      <c r="N958" s="164">
        <v>80</v>
      </c>
      <c r="O958" s="164">
        <v>8</v>
      </c>
      <c r="P958" s="162" t="s">
        <v>16</v>
      </c>
      <c r="Q958" s="165">
        <v>1</v>
      </c>
      <c r="R958" s="165">
        <v>1</v>
      </c>
      <c r="S958" s="165">
        <v>1</v>
      </c>
      <c r="T958" s="165">
        <v>0</v>
      </c>
      <c r="U958" s="166">
        <v>1</v>
      </c>
      <c r="V958" s="166">
        <v>0</v>
      </c>
      <c r="W958" s="162" t="s">
        <v>19</v>
      </c>
      <c r="X958" s="162" t="s">
        <v>5348</v>
      </c>
      <c r="Y958" s="162" t="s">
        <v>5347</v>
      </c>
      <c r="Z958" s="162" t="s">
        <v>39</v>
      </c>
      <c r="AA958" s="162" t="s">
        <v>172</v>
      </c>
      <c r="AB958" s="162" t="s">
        <v>1742</v>
      </c>
      <c r="AC958" s="162" t="s">
        <v>5347</v>
      </c>
      <c r="AD958" s="164">
        <v>1</v>
      </c>
      <c r="AE958" s="185">
        <v>1</v>
      </c>
      <c r="AG958" t="s">
        <v>1473</v>
      </c>
      <c r="AH958" s="47">
        <f t="shared" si="271"/>
        <v>14</v>
      </c>
      <c r="AI958" s="46" t="str">
        <f t="shared" si="272"/>
        <v>-</v>
      </c>
      <c r="AJ958" s="12"/>
      <c r="AK958" s="53" t="str">
        <f t="shared" si="273"/>
        <v>YES</v>
      </c>
      <c r="AL958" s="54">
        <f t="shared" si="274"/>
        <v>1</v>
      </c>
      <c r="AM958" s="35"/>
      <c r="AN958" s="35" t="str">
        <f t="shared" si="275"/>
        <v/>
      </c>
      <c r="AO958" s="35">
        <f t="shared" si="276"/>
        <v>0</v>
      </c>
      <c r="AP958" s="35" t="str">
        <f t="shared" si="277"/>
        <v>X</v>
      </c>
      <c r="AQ958" s="55">
        <f t="shared" si="289"/>
        <v>1</v>
      </c>
      <c r="AR958" s="25" t="str">
        <f t="shared" si="278"/>
        <v/>
      </c>
      <c r="AS958" s="25" t="str">
        <f t="shared" si="279"/>
        <v/>
      </c>
      <c r="AT958" s="25" t="str">
        <f t="shared" si="280"/>
        <v/>
      </c>
      <c r="AU958" s="25" t="str">
        <f t="shared" si="281"/>
        <v/>
      </c>
      <c r="AV958" s="25">
        <f t="shared" si="282"/>
        <v>6</v>
      </c>
      <c r="AW958" s="65">
        <f t="shared" si="290"/>
        <v>0</v>
      </c>
      <c r="AX958" s="56"/>
      <c r="AY958" s="24">
        <f t="shared" ca="1" si="283"/>
        <v>-631</v>
      </c>
      <c r="AZ958" s="66">
        <f t="shared" ca="1" si="284"/>
        <v>0</v>
      </c>
      <c r="BA958" s="24" t="str">
        <f t="shared" ca="1" si="285"/>
        <v/>
      </c>
      <c r="BB958" s="87" t="str">
        <f t="shared" si="286"/>
        <v/>
      </c>
    </row>
    <row r="959" spans="1:54" ht="15" x14ac:dyDescent="0.2">
      <c r="A959" s="7">
        <v>958</v>
      </c>
      <c r="B959" s="162" t="s">
        <v>1743</v>
      </c>
      <c r="C959" s="162" t="s">
        <v>1744</v>
      </c>
      <c r="D959" s="162" t="s">
        <v>1721</v>
      </c>
      <c r="E959" s="162" t="s">
        <v>73</v>
      </c>
      <c r="F959" s="163">
        <v>45462</v>
      </c>
      <c r="G959" s="162" t="s">
        <v>5347</v>
      </c>
      <c r="H959" s="162" t="s">
        <v>768</v>
      </c>
      <c r="I959" s="162" t="s">
        <v>54</v>
      </c>
      <c r="J959" s="163">
        <v>45492</v>
      </c>
      <c r="K959" s="163">
        <v>45497</v>
      </c>
      <c r="L959" s="162" t="s">
        <v>5347</v>
      </c>
      <c r="M959" s="163">
        <v>45504</v>
      </c>
      <c r="N959" s="164">
        <v>65</v>
      </c>
      <c r="O959" s="164">
        <v>8</v>
      </c>
      <c r="P959" s="162" t="s">
        <v>16</v>
      </c>
      <c r="Q959" s="165">
        <v>10</v>
      </c>
      <c r="R959" s="165">
        <v>10</v>
      </c>
      <c r="S959" s="165">
        <v>10</v>
      </c>
      <c r="T959" s="165">
        <v>0</v>
      </c>
      <c r="U959" s="166">
        <v>10</v>
      </c>
      <c r="V959" s="166">
        <v>0</v>
      </c>
      <c r="W959" s="162" t="s">
        <v>19</v>
      </c>
      <c r="X959" s="162" t="s">
        <v>5348</v>
      </c>
      <c r="Y959" s="162" t="s">
        <v>5347</v>
      </c>
      <c r="Z959" s="162" t="s">
        <v>76</v>
      </c>
      <c r="AA959" s="162" t="s">
        <v>625</v>
      </c>
      <c r="AB959" s="162" t="s">
        <v>1745</v>
      </c>
      <c r="AC959" s="162" t="s">
        <v>5347</v>
      </c>
      <c r="AD959" s="164">
        <v>0</v>
      </c>
      <c r="AE959" s="185">
        <v>0</v>
      </c>
      <c r="AG959" t="s">
        <v>1473</v>
      </c>
      <c r="AH959" s="47">
        <f t="shared" si="271"/>
        <v>12</v>
      </c>
      <c r="AI959" s="46" t="str">
        <f t="shared" si="272"/>
        <v>-</v>
      </c>
      <c r="AJ959" s="12"/>
      <c r="AK959" s="53" t="str">
        <f t="shared" si="273"/>
        <v>YES</v>
      </c>
      <c r="AL959" s="54">
        <f t="shared" si="274"/>
        <v>10</v>
      </c>
      <c r="AM959" s="35"/>
      <c r="AN959" s="35" t="str">
        <f t="shared" si="275"/>
        <v/>
      </c>
      <c r="AO959" s="35">
        <f t="shared" si="276"/>
        <v>0</v>
      </c>
      <c r="AP959" s="35" t="str">
        <f t="shared" si="277"/>
        <v>X</v>
      </c>
      <c r="AQ959" s="55">
        <f t="shared" si="289"/>
        <v>1</v>
      </c>
      <c r="AR959" s="25" t="str">
        <f t="shared" si="278"/>
        <v/>
      </c>
      <c r="AS959" s="25" t="str">
        <f t="shared" si="279"/>
        <v/>
      </c>
      <c r="AT959" s="25" t="str">
        <f t="shared" si="280"/>
        <v/>
      </c>
      <c r="AU959" s="25" t="str">
        <f t="shared" si="281"/>
        <v/>
      </c>
      <c r="AV959" s="25">
        <f t="shared" si="282"/>
        <v>6</v>
      </c>
      <c r="AW959" s="65">
        <f t="shared" si="290"/>
        <v>0</v>
      </c>
      <c r="AX959" s="56"/>
      <c r="AY959" s="24">
        <f t="shared" ca="1" si="283"/>
        <v>-631</v>
      </c>
      <c r="AZ959" s="66">
        <f t="shared" ca="1" si="284"/>
        <v>0</v>
      </c>
      <c r="BA959" s="24" t="str">
        <f t="shared" ca="1" si="285"/>
        <v/>
      </c>
      <c r="BB959" s="87" t="str">
        <f t="shared" si="286"/>
        <v/>
      </c>
    </row>
    <row r="960" spans="1:54" ht="15" x14ac:dyDescent="0.2">
      <c r="A960" s="7">
        <v>959</v>
      </c>
      <c r="B960" s="162" t="s">
        <v>1746</v>
      </c>
      <c r="C960" s="162" t="s">
        <v>1747</v>
      </c>
      <c r="D960" s="162" t="s">
        <v>1721</v>
      </c>
      <c r="E960" s="162" t="s">
        <v>56</v>
      </c>
      <c r="F960" s="163">
        <v>45462</v>
      </c>
      <c r="G960" s="162" t="s">
        <v>5347</v>
      </c>
      <c r="H960" s="162" t="s">
        <v>1748</v>
      </c>
      <c r="I960" s="162" t="s">
        <v>15</v>
      </c>
      <c r="J960" s="163">
        <v>45491</v>
      </c>
      <c r="K960" s="163">
        <v>45497</v>
      </c>
      <c r="L960" s="162" t="s">
        <v>332</v>
      </c>
      <c r="M960" s="163">
        <v>45499</v>
      </c>
      <c r="N960" s="164">
        <v>105</v>
      </c>
      <c r="O960" s="164">
        <v>8</v>
      </c>
      <c r="P960" s="162" t="s">
        <v>5347</v>
      </c>
      <c r="Q960" s="165">
        <v>6</v>
      </c>
      <c r="R960" s="165">
        <v>6</v>
      </c>
      <c r="S960" s="165">
        <v>0</v>
      </c>
      <c r="T960" s="165">
        <v>6</v>
      </c>
      <c r="U960" s="166">
        <v>0</v>
      </c>
      <c r="V960" s="166">
        <v>0</v>
      </c>
      <c r="W960" s="162" t="s">
        <v>5347</v>
      </c>
      <c r="X960" s="162" t="s">
        <v>5445</v>
      </c>
      <c r="Y960" s="162" t="s">
        <v>5347</v>
      </c>
      <c r="Z960" s="162" t="s">
        <v>1749</v>
      </c>
      <c r="AA960" s="162" t="s">
        <v>314</v>
      </c>
      <c r="AB960" s="162" t="s">
        <v>1750</v>
      </c>
      <c r="AC960" s="162" t="s">
        <v>5347</v>
      </c>
      <c r="AD960" s="164">
        <v>0</v>
      </c>
      <c r="AE960" s="185">
        <v>0</v>
      </c>
      <c r="AG960" t="s">
        <v>1473</v>
      </c>
      <c r="AH960" s="47">
        <f t="shared" si="271"/>
        <v>8</v>
      </c>
      <c r="AI960" s="46" t="str">
        <f t="shared" si="272"/>
        <v>-</v>
      </c>
      <c r="AJ960" s="12"/>
      <c r="AK960" s="53" t="str">
        <f t="shared" si="273"/>
        <v/>
      </c>
      <c r="AL960" s="54" t="str">
        <f t="shared" si="274"/>
        <v/>
      </c>
      <c r="AM960" s="35"/>
      <c r="AN960" s="35" t="str">
        <f t="shared" si="275"/>
        <v/>
      </c>
      <c r="AO960" s="35">
        <f t="shared" si="276"/>
        <v>0</v>
      </c>
      <c r="AP960" s="35" t="str">
        <f t="shared" si="277"/>
        <v/>
      </c>
      <c r="AQ960" s="55">
        <f t="shared" si="289"/>
        <v>0</v>
      </c>
      <c r="AR960" s="25" t="str">
        <f t="shared" si="278"/>
        <v/>
      </c>
      <c r="AS960" s="25" t="str">
        <f t="shared" si="279"/>
        <v/>
      </c>
      <c r="AT960" s="25" t="str">
        <f t="shared" si="280"/>
        <v/>
      </c>
      <c r="AU960" s="25" t="str">
        <f t="shared" si="281"/>
        <v/>
      </c>
      <c r="AV960" s="25">
        <f t="shared" si="282"/>
        <v>6</v>
      </c>
      <c r="AW960" s="65">
        <f t="shared" si="290"/>
        <v>1</v>
      </c>
      <c r="AX960" s="56"/>
      <c r="AY960" s="24">
        <f t="shared" ca="1" si="283"/>
        <v>-636</v>
      </c>
      <c r="AZ960" s="66">
        <f t="shared" ca="1" si="284"/>
        <v>0</v>
      </c>
      <c r="BA960" s="24" t="str">
        <f t="shared" ca="1" si="285"/>
        <v/>
      </c>
      <c r="BB960" s="87" t="str">
        <f t="shared" si="286"/>
        <v/>
      </c>
    </row>
    <row r="961" spans="1:54" ht="15" x14ac:dyDescent="0.2">
      <c r="A961" s="7">
        <v>960</v>
      </c>
      <c r="B961" s="162" t="s">
        <v>1746</v>
      </c>
      <c r="C961" s="162" t="s">
        <v>1747</v>
      </c>
      <c r="D961" s="162" t="s">
        <v>1721</v>
      </c>
      <c r="E961" s="162" t="s">
        <v>56</v>
      </c>
      <c r="F961" s="163">
        <v>45462</v>
      </c>
      <c r="G961" s="162" t="s">
        <v>5347</v>
      </c>
      <c r="H961" s="162" t="s">
        <v>3070</v>
      </c>
      <c r="I961" s="162" t="s">
        <v>15</v>
      </c>
      <c r="J961" s="163">
        <v>45576</v>
      </c>
      <c r="K961" s="163">
        <v>45580</v>
      </c>
      <c r="L961" s="162" t="s">
        <v>5347</v>
      </c>
      <c r="M961" s="163">
        <v>45583</v>
      </c>
      <c r="N961" s="164">
        <v>105</v>
      </c>
      <c r="O961" s="164">
        <v>8</v>
      </c>
      <c r="P961" s="162" t="s">
        <v>16</v>
      </c>
      <c r="Q961" s="165">
        <v>6</v>
      </c>
      <c r="R961" s="165">
        <v>6</v>
      </c>
      <c r="S961" s="165">
        <v>0</v>
      </c>
      <c r="T961" s="165">
        <v>6</v>
      </c>
      <c r="U961" s="166">
        <v>0</v>
      </c>
      <c r="V961" s="166">
        <v>0</v>
      </c>
      <c r="W961" s="162" t="s">
        <v>5347</v>
      </c>
      <c r="X961" s="162" t="s">
        <v>5445</v>
      </c>
      <c r="Y961" s="162" t="s">
        <v>5347</v>
      </c>
      <c r="Z961" s="162" t="s">
        <v>318</v>
      </c>
      <c r="AA961" s="162" t="s">
        <v>314</v>
      </c>
      <c r="AB961" s="162" t="s">
        <v>1750</v>
      </c>
      <c r="AC961" s="162" t="s">
        <v>5347</v>
      </c>
      <c r="AD961" s="164">
        <v>0</v>
      </c>
      <c r="AE961" s="185">
        <v>0</v>
      </c>
      <c r="AG961" t="s">
        <v>1473</v>
      </c>
      <c r="AH961" s="47">
        <f t="shared" si="271"/>
        <v>7</v>
      </c>
      <c r="AI961" s="46" t="str">
        <f t="shared" si="272"/>
        <v>-</v>
      </c>
      <c r="AJ961" s="12"/>
      <c r="AK961" s="53" t="str">
        <f t="shared" si="273"/>
        <v/>
      </c>
      <c r="AL961" s="54" t="str">
        <f t="shared" si="274"/>
        <v/>
      </c>
      <c r="AM961" s="35"/>
      <c r="AN961" s="35" t="str">
        <f t="shared" si="275"/>
        <v/>
      </c>
      <c r="AO961" s="35">
        <f t="shared" si="276"/>
        <v>1</v>
      </c>
      <c r="AP961" s="35" t="str">
        <f t="shared" si="277"/>
        <v/>
      </c>
      <c r="AQ961" s="55">
        <f t="shared" si="289"/>
        <v>0</v>
      </c>
      <c r="AR961" s="25" t="str">
        <f t="shared" si="278"/>
        <v>4200580892</v>
      </c>
      <c r="AS961" s="25" t="str">
        <f t="shared" si="279"/>
        <v/>
      </c>
      <c r="AT961" s="25" t="str">
        <f t="shared" si="280"/>
        <v/>
      </c>
      <c r="AU961" s="25" t="str">
        <f t="shared" si="281"/>
        <v/>
      </c>
      <c r="AV961" s="25">
        <f t="shared" si="282"/>
        <v>6</v>
      </c>
      <c r="AW961" s="65">
        <f t="shared" si="290"/>
        <v>1</v>
      </c>
      <c r="AX961" s="56"/>
      <c r="AY961" s="24">
        <f t="shared" ca="1" si="283"/>
        <v>-552</v>
      </c>
      <c r="AZ961" s="66">
        <f t="shared" ca="1" si="284"/>
        <v>0</v>
      </c>
      <c r="BA961" s="24" t="str">
        <f t="shared" ca="1" si="285"/>
        <v/>
      </c>
      <c r="BB961" s="87" t="str">
        <f t="shared" si="286"/>
        <v/>
      </c>
    </row>
    <row r="962" spans="1:54" ht="15" x14ac:dyDescent="0.2">
      <c r="A962" s="7">
        <v>961</v>
      </c>
      <c r="B962" s="162" t="s">
        <v>1751</v>
      </c>
      <c r="C962" s="162" t="s">
        <v>1752</v>
      </c>
      <c r="D962" s="162" t="s">
        <v>1721</v>
      </c>
      <c r="E962" s="162" t="s">
        <v>72</v>
      </c>
      <c r="F962" s="163">
        <v>45462</v>
      </c>
      <c r="G962" s="162" t="s">
        <v>5347</v>
      </c>
      <c r="H962" s="162" t="s">
        <v>1753</v>
      </c>
      <c r="I962" s="162" t="s">
        <v>15</v>
      </c>
      <c r="J962" s="163">
        <v>45467</v>
      </c>
      <c r="K962" s="163">
        <v>45469</v>
      </c>
      <c r="L962" s="162" t="s">
        <v>5347</v>
      </c>
      <c r="M962" s="163">
        <v>45488</v>
      </c>
      <c r="N962" s="164">
        <v>40</v>
      </c>
      <c r="O962" s="164">
        <v>8</v>
      </c>
      <c r="P962" s="162" t="s">
        <v>16</v>
      </c>
      <c r="Q962" s="165">
        <v>1</v>
      </c>
      <c r="R962" s="165">
        <v>1</v>
      </c>
      <c r="S962" s="165">
        <v>1</v>
      </c>
      <c r="T962" s="165">
        <v>0</v>
      </c>
      <c r="U962" s="166">
        <v>1</v>
      </c>
      <c r="V962" s="166">
        <v>0</v>
      </c>
      <c r="W962" s="162" t="s">
        <v>19</v>
      </c>
      <c r="X962" s="162" t="s">
        <v>5348</v>
      </c>
      <c r="Y962" s="162" t="s">
        <v>5347</v>
      </c>
      <c r="Z962" s="162" t="s">
        <v>46</v>
      </c>
      <c r="AA962" s="162" t="s">
        <v>1754</v>
      </c>
      <c r="AB962" s="162" t="s">
        <v>1755</v>
      </c>
      <c r="AC962" s="162" t="s">
        <v>5347</v>
      </c>
      <c r="AD962" s="164">
        <v>0</v>
      </c>
      <c r="AE962" s="185">
        <v>0</v>
      </c>
      <c r="AG962" t="s">
        <v>1473</v>
      </c>
      <c r="AH962" s="47">
        <f t="shared" ref="AH962:AH1025" si="291">IF(M962=0,"-",M962-J962)</f>
        <v>21</v>
      </c>
      <c r="AI962" s="46" t="str">
        <f t="shared" ref="AI962:AI1025" si="292">IF(AND(S962=0,M962&gt;0,L962=0),IF(AH962&gt;=120,"VERY HIGH",IF(AH962&gt;=90,"HIGH",IF(AH962&gt;=60,"MEDIUM",IF(AH962&lt;60,"LOW")))),"-")</f>
        <v>-</v>
      </c>
      <c r="AJ962" s="12"/>
      <c r="AK962" s="53" t="str">
        <f t="shared" ref="AK962:AK1025" si="293">IF(AND(W962="X",M962&lt;=$AJ$2),"YES","")</f>
        <v>YES</v>
      </c>
      <c r="AL962" s="54">
        <f t="shared" ref="AL962:AL1025" si="294">IF(AND(W962="X",M962&lt;=$AJ$2),S962,"")</f>
        <v>1</v>
      </c>
      <c r="AM962" s="35"/>
      <c r="AN962" s="35" t="str">
        <f t="shared" ref="AN962:AN1025" si="295">IF(AND(W962="X",M962&gt;$AJ$2),S962,"")</f>
        <v/>
      </c>
      <c r="AO962" s="35">
        <f t="shared" ref="AO962:AO1025" si="296">IF(AND(W962="",M962&gt;0,$AJ$2&gt;M962,L962=""),1,0)</f>
        <v>0</v>
      </c>
      <c r="AP962" s="35" t="str">
        <f t="shared" ref="AP962:AP1025" si="297">IF(AND(AK962="YES",W962="X"),"X","")</f>
        <v>X</v>
      </c>
      <c r="AQ962" s="55">
        <f t="shared" si="289"/>
        <v>1</v>
      </c>
      <c r="AR962" s="25" t="str">
        <f t="shared" ref="AR962:AR1025" si="298">IF(AND(T962&gt;0,L962=""),H962,"")</f>
        <v/>
      </c>
      <c r="AS962" s="25" t="str">
        <f t="shared" ref="AS962:AS1025" si="299">IF(AND(D962&gt;0,H962=0,G962=""),1,"")</f>
        <v/>
      </c>
      <c r="AT962" s="25" t="str">
        <f t="shared" ref="AT962:AT1025" si="300">IF(G962="BLOQ",1,"")</f>
        <v/>
      </c>
      <c r="AU962" s="25" t="str">
        <f t="shared" ref="AU962:AU1025" si="301">IF(L962="BLOQ",1,"")</f>
        <v/>
      </c>
      <c r="AV962" s="25">
        <f t="shared" ref="AV962:AV1025" si="302">MONTH(F962)</f>
        <v>6</v>
      </c>
      <c r="AW962" s="65">
        <f t="shared" si="290"/>
        <v>0</v>
      </c>
      <c r="AX962" s="56"/>
      <c r="AY962" s="24">
        <f t="shared" ref="AY962:AY1025" ca="1" si="303">IF(M962=0,"",M962-$AX$2)</f>
        <v>-647</v>
      </c>
      <c r="AZ962" s="66">
        <f t="shared" ref="AZ962:AZ1025" ca="1" si="304">IF(AND(W962="",AY962&gt;0,AY962&lt;15),1,0)</f>
        <v>0</v>
      </c>
      <c r="BA962" s="24" t="str">
        <f t="shared" ref="BA962:BA1025" ca="1" si="305">IF(AND(W962="",AY962&gt;0,AY962&lt;15),T962,"")</f>
        <v/>
      </c>
      <c r="BB962" s="87" t="str">
        <f t="shared" ref="BB962:BB1025" si="306">IF(R962&lt;Q962,"X","")</f>
        <v/>
      </c>
    </row>
    <row r="963" spans="1:54" ht="15" x14ac:dyDescent="0.2">
      <c r="A963" s="7">
        <v>962</v>
      </c>
      <c r="B963" s="162" t="s">
        <v>1756</v>
      </c>
      <c r="C963" s="162" t="s">
        <v>1757</v>
      </c>
      <c r="D963" s="162" t="s">
        <v>1758</v>
      </c>
      <c r="E963" s="162" t="s">
        <v>15</v>
      </c>
      <c r="F963" s="163">
        <v>45462</v>
      </c>
      <c r="G963" s="162" t="s">
        <v>5347</v>
      </c>
      <c r="H963" s="162" t="s">
        <v>1734</v>
      </c>
      <c r="I963" s="162" t="s">
        <v>178</v>
      </c>
      <c r="J963" s="163">
        <v>45464</v>
      </c>
      <c r="K963" s="163">
        <v>45464</v>
      </c>
      <c r="L963" s="162" t="s">
        <v>5347</v>
      </c>
      <c r="M963" s="163">
        <v>45478</v>
      </c>
      <c r="N963" s="164">
        <v>40</v>
      </c>
      <c r="O963" s="164">
        <v>8</v>
      </c>
      <c r="P963" s="162" t="s">
        <v>16</v>
      </c>
      <c r="Q963" s="165">
        <v>40</v>
      </c>
      <c r="R963" s="165">
        <v>40</v>
      </c>
      <c r="S963" s="165">
        <v>40</v>
      </c>
      <c r="T963" s="165">
        <v>0</v>
      </c>
      <c r="U963" s="166">
        <v>40</v>
      </c>
      <c r="V963" s="166">
        <v>0</v>
      </c>
      <c r="W963" s="162" t="s">
        <v>19</v>
      </c>
      <c r="X963" s="162" t="s">
        <v>5348</v>
      </c>
      <c r="Y963" s="162" t="s">
        <v>5347</v>
      </c>
      <c r="Z963" s="162" t="s">
        <v>46</v>
      </c>
      <c r="AA963" s="162" t="s">
        <v>42</v>
      </c>
      <c r="AB963" s="162" t="s">
        <v>1759</v>
      </c>
      <c r="AC963" s="162" t="s">
        <v>5347</v>
      </c>
      <c r="AD963" s="164">
        <v>1</v>
      </c>
      <c r="AE963" s="185">
        <v>1</v>
      </c>
      <c r="AG963" t="s">
        <v>1612</v>
      </c>
      <c r="AH963" s="47">
        <f t="shared" si="291"/>
        <v>14</v>
      </c>
      <c r="AI963" s="46" t="str">
        <f t="shared" si="292"/>
        <v>-</v>
      </c>
      <c r="AJ963" s="12"/>
      <c r="AK963" s="53" t="str">
        <f t="shared" si="293"/>
        <v>YES</v>
      </c>
      <c r="AL963" s="54">
        <f t="shared" si="294"/>
        <v>40</v>
      </c>
      <c r="AM963" s="35"/>
      <c r="AN963" s="35" t="str">
        <f t="shared" si="295"/>
        <v/>
      </c>
      <c r="AO963" s="35">
        <f t="shared" si="296"/>
        <v>0</v>
      </c>
      <c r="AP963" s="35" t="str">
        <f t="shared" si="297"/>
        <v>X</v>
      </c>
      <c r="AQ963" s="55">
        <f t="shared" si="289"/>
        <v>1</v>
      </c>
      <c r="AR963" s="25" t="str">
        <f t="shared" si="298"/>
        <v/>
      </c>
      <c r="AS963" s="25" t="str">
        <f t="shared" si="299"/>
        <v/>
      </c>
      <c r="AT963" s="25" t="str">
        <f t="shared" si="300"/>
        <v/>
      </c>
      <c r="AU963" s="25" t="str">
        <f t="shared" si="301"/>
        <v/>
      </c>
      <c r="AV963" s="25">
        <f t="shared" si="302"/>
        <v>6</v>
      </c>
      <c r="AW963" s="65">
        <f t="shared" si="290"/>
        <v>0</v>
      </c>
      <c r="AX963" s="56"/>
      <c r="AY963" s="24">
        <f t="shared" ca="1" si="303"/>
        <v>-657</v>
      </c>
      <c r="AZ963" s="66">
        <f t="shared" ca="1" si="304"/>
        <v>0</v>
      </c>
      <c r="BA963" s="24" t="str">
        <f t="shared" ca="1" si="305"/>
        <v/>
      </c>
      <c r="BB963" s="87" t="str">
        <f t="shared" si="306"/>
        <v/>
      </c>
    </row>
    <row r="964" spans="1:54" ht="15" x14ac:dyDescent="0.2">
      <c r="A964" s="7">
        <v>963</v>
      </c>
      <c r="B964" s="162" t="s">
        <v>1760</v>
      </c>
      <c r="C964" s="162" t="s">
        <v>1761</v>
      </c>
      <c r="D964" s="162" t="s">
        <v>1758</v>
      </c>
      <c r="E964" s="162" t="s">
        <v>17</v>
      </c>
      <c r="F964" s="163">
        <v>45462</v>
      </c>
      <c r="G964" s="162" t="s">
        <v>5347</v>
      </c>
      <c r="H964" s="162" t="s">
        <v>1729</v>
      </c>
      <c r="I964" s="162" t="s">
        <v>118</v>
      </c>
      <c r="J964" s="163">
        <v>45464</v>
      </c>
      <c r="K964" s="163">
        <v>45464</v>
      </c>
      <c r="L964" s="162" t="s">
        <v>5347</v>
      </c>
      <c r="M964" s="163">
        <v>45488</v>
      </c>
      <c r="N964" s="164">
        <v>0</v>
      </c>
      <c r="O964" s="164">
        <v>8</v>
      </c>
      <c r="P964" s="162" t="s">
        <v>16</v>
      </c>
      <c r="Q964" s="165">
        <v>40</v>
      </c>
      <c r="R964" s="165">
        <v>40</v>
      </c>
      <c r="S964" s="165">
        <v>40</v>
      </c>
      <c r="T964" s="165">
        <v>0</v>
      </c>
      <c r="U964" s="166">
        <v>40</v>
      </c>
      <c r="V964" s="166">
        <v>0</v>
      </c>
      <c r="W964" s="162" t="s">
        <v>19</v>
      </c>
      <c r="X964" s="162" t="s">
        <v>5348</v>
      </c>
      <c r="Y964" s="162" t="s">
        <v>5347</v>
      </c>
      <c r="Z964" s="162" t="s">
        <v>46</v>
      </c>
      <c r="AA964" s="162" t="s">
        <v>689</v>
      </c>
      <c r="AB964" s="162" t="s">
        <v>1762</v>
      </c>
      <c r="AC964" s="162" t="s">
        <v>5347</v>
      </c>
      <c r="AD964" s="164">
        <v>0</v>
      </c>
      <c r="AE964" s="185">
        <v>0</v>
      </c>
      <c r="AG964" t="s">
        <v>1612</v>
      </c>
      <c r="AH964" s="47">
        <f t="shared" si="291"/>
        <v>24</v>
      </c>
      <c r="AI964" s="46" t="str">
        <f t="shared" si="292"/>
        <v>-</v>
      </c>
      <c r="AJ964" s="12"/>
      <c r="AK964" s="53" t="str">
        <f t="shared" si="293"/>
        <v>YES</v>
      </c>
      <c r="AL964" s="54">
        <f t="shared" si="294"/>
        <v>40</v>
      </c>
      <c r="AM964" s="35"/>
      <c r="AN964" s="35" t="str">
        <f t="shared" si="295"/>
        <v/>
      </c>
      <c r="AO964" s="35">
        <f t="shared" si="296"/>
        <v>0</v>
      </c>
      <c r="AP964" s="35" t="str">
        <f t="shared" si="297"/>
        <v>X</v>
      </c>
      <c r="AQ964" s="55">
        <f t="shared" si="289"/>
        <v>1</v>
      </c>
      <c r="AR964" s="25" t="str">
        <f t="shared" si="298"/>
        <v/>
      </c>
      <c r="AS964" s="25" t="str">
        <f t="shared" si="299"/>
        <v/>
      </c>
      <c r="AT964" s="25" t="str">
        <f t="shared" si="300"/>
        <v/>
      </c>
      <c r="AU964" s="25" t="str">
        <f t="shared" si="301"/>
        <v/>
      </c>
      <c r="AV964" s="25">
        <f t="shared" si="302"/>
        <v>6</v>
      </c>
      <c r="AW964" s="65">
        <f t="shared" si="290"/>
        <v>0</v>
      </c>
      <c r="AX964" s="56"/>
      <c r="AY964" s="24">
        <f t="shared" ca="1" si="303"/>
        <v>-647</v>
      </c>
      <c r="AZ964" s="66">
        <f t="shared" ca="1" si="304"/>
        <v>0</v>
      </c>
      <c r="BA964" s="24" t="str">
        <f t="shared" ca="1" si="305"/>
        <v/>
      </c>
      <c r="BB964" s="87" t="str">
        <f t="shared" si="306"/>
        <v/>
      </c>
    </row>
    <row r="965" spans="1:54" ht="15" x14ac:dyDescent="0.2">
      <c r="A965" s="7">
        <v>964</v>
      </c>
      <c r="B965" s="162" t="s">
        <v>1763</v>
      </c>
      <c r="C965" s="162" t="s">
        <v>1764</v>
      </c>
      <c r="D965" s="162" t="s">
        <v>1758</v>
      </c>
      <c r="E965" s="162" t="s">
        <v>18</v>
      </c>
      <c r="F965" s="163">
        <v>45462</v>
      </c>
      <c r="G965" s="162" t="s">
        <v>5347</v>
      </c>
      <c r="H965" s="162" t="s">
        <v>1765</v>
      </c>
      <c r="I965" s="162" t="s">
        <v>15</v>
      </c>
      <c r="J965" s="163">
        <v>45490</v>
      </c>
      <c r="K965" s="163">
        <v>45490</v>
      </c>
      <c r="L965" s="162" t="s">
        <v>5347</v>
      </c>
      <c r="M965" s="163">
        <v>45496</v>
      </c>
      <c r="N965" s="164">
        <v>49</v>
      </c>
      <c r="O965" s="164">
        <v>8</v>
      </c>
      <c r="P965" s="162" t="s">
        <v>16</v>
      </c>
      <c r="Q965" s="165">
        <v>3</v>
      </c>
      <c r="R965" s="165">
        <v>3</v>
      </c>
      <c r="S965" s="165">
        <v>3</v>
      </c>
      <c r="T965" s="165">
        <v>0</v>
      </c>
      <c r="U965" s="166">
        <v>3</v>
      </c>
      <c r="V965" s="166">
        <v>0</v>
      </c>
      <c r="W965" s="162" t="s">
        <v>19</v>
      </c>
      <c r="X965" s="162" t="s">
        <v>5348</v>
      </c>
      <c r="Y965" s="162" t="s">
        <v>5347</v>
      </c>
      <c r="Z965" s="162" t="s">
        <v>793</v>
      </c>
      <c r="AA965" s="162" t="s">
        <v>1766</v>
      </c>
      <c r="AB965" s="162" t="s">
        <v>1767</v>
      </c>
      <c r="AC965" s="162" t="s">
        <v>5347</v>
      </c>
      <c r="AD965" s="164">
        <v>0</v>
      </c>
      <c r="AE965" s="185">
        <v>0</v>
      </c>
      <c r="AG965" t="s">
        <v>1612</v>
      </c>
      <c r="AH965" s="47">
        <f t="shared" si="291"/>
        <v>6</v>
      </c>
      <c r="AI965" s="46" t="str">
        <f t="shared" si="292"/>
        <v>-</v>
      </c>
      <c r="AJ965" s="12"/>
      <c r="AK965" s="53" t="str">
        <f t="shared" si="293"/>
        <v>YES</v>
      </c>
      <c r="AL965" s="54">
        <f t="shared" si="294"/>
        <v>3</v>
      </c>
      <c r="AM965" s="35"/>
      <c r="AN965" s="35" t="str">
        <f t="shared" si="295"/>
        <v/>
      </c>
      <c r="AO965" s="35">
        <f t="shared" si="296"/>
        <v>0</v>
      </c>
      <c r="AP965" s="35" t="str">
        <f t="shared" si="297"/>
        <v>X</v>
      </c>
      <c r="AQ965" s="55">
        <f t="shared" si="289"/>
        <v>1</v>
      </c>
      <c r="AR965" s="25" t="str">
        <f t="shared" si="298"/>
        <v/>
      </c>
      <c r="AS965" s="25" t="str">
        <f t="shared" si="299"/>
        <v/>
      </c>
      <c r="AT965" s="25" t="str">
        <f t="shared" si="300"/>
        <v/>
      </c>
      <c r="AU965" s="25" t="str">
        <f t="shared" si="301"/>
        <v/>
      </c>
      <c r="AV965" s="25">
        <f t="shared" si="302"/>
        <v>6</v>
      </c>
      <c r="AW965" s="65">
        <f t="shared" si="290"/>
        <v>0</v>
      </c>
      <c r="AX965" s="56"/>
      <c r="AY965" s="24">
        <f t="shared" ca="1" si="303"/>
        <v>-639</v>
      </c>
      <c r="AZ965" s="66">
        <f t="shared" ca="1" si="304"/>
        <v>0</v>
      </c>
      <c r="BA965" s="24" t="str">
        <f t="shared" ca="1" si="305"/>
        <v/>
      </c>
      <c r="BB965" s="87" t="str">
        <f t="shared" si="306"/>
        <v/>
      </c>
    </row>
    <row r="966" spans="1:54" ht="15" x14ac:dyDescent="0.2">
      <c r="A966" s="7">
        <v>965</v>
      </c>
      <c r="B966" s="162" t="s">
        <v>1768</v>
      </c>
      <c r="C966" s="162" t="s">
        <v>1769</v>
      </c>
      <c r="D966" s="162" t="s">
        <v>1758</v>
      </c>
      <c r="E966" s="162" t="s">
        <v>24</v>
      </c>
      <c r="F966" s="163">
        <v>45462</v>
      </c>
      <c r="G966" s="162" t="s">
        <v>5347</v>
      </c>
      <c r="H966" s="162" t="s">
        <v>768</v>
      </c>
      <c r="I966" s="162" t="s">
        <v>41</v>
      </c>
      <c r="J966" s="163">
        <v>45492</v>
      </c>
      <c r="K966" s="163">
        <v>45497</v>
      </c>
      <c r="L966" s="162" t="s">
        <v>5347</v>
      </c>
      <c r="M966" s="163">
        <v>45504</v>
      </c>
      <c r="N966" s="164">
        <v>49</v>
      </c>
      <c r="O966" s="164">
        <v>8</v>
      </c>
      <c r="P966" s="162" t="s">
        <v>16</v>
      </c>
      <c r="Q966" s="165">
        <v>5</v>
      </c>
      <c r="R966" s="165">
        <v>5</v>
      </c>
      <c r="S966" s="165">
        <v>5</v>
      </c>
      <c r="T966" s="165">
        <v>0</v>
      </c>
      <c r="U966" s="166">
        <v>5</v>
      </c>
      <c r="V966" s="166">
        <v>0</v>
      </c>
      <c r="W966" s="162" t="s">
        <v>19</v>
      </c>
      <c r="X966" s="162" t="s">
        <v>5348</v>
      </c>
      <c r="Y966" s="162" t="s">
        <v>5347</v>
      </c>
      <c r="Z966" s="162" t="s">
        <v>76</v>
      </c>
      <c r="AA966" s="162" t="s">
        <v>625</v>
      </c>
      <c r="AB966" s="162" t="s">
        <v>1770</v>
      </c>
      <c r="AC966" s="162" t="s">
        <v>5347</v>
      </c>
      <c r="AD966" s="164">
        <v>0</v>
      </c>
      <c r="AE966" s="185">
        <v>0</v>
      </c>
      <c r="AG966" t="s">
        <v>814</v>
      </c>
      <c r="AH966" s="47">
        <f t="shared" si="291"/>
        <v>12</v>
      </c>
      <c r="AI966" s="46" t="str">
        <f t="shared" si="292"/>
        <v>-</v>
      </c>
      <c r="AJ966" s="12"/>
      <c r="AK966" s="53" t="str">
        <f t="shared" si="293"/>
        <v>YES</v>
      </c>
      <c r="AL966" s="54">
        <f t="shared" si="294"/>
        <v>5</v>
      </c>
      <c r="AM966" s="35"/>
      <c r="AN966" s="35" t="str">
        <f t="shared" si="295"/>
        <v/>
      </c>
      <c r="AO966" s="35">
        <f t="shared" si="296"/>
        <v>0</v>
      </c>
      <c r="AP966" s="35" t="str">
        <f t="shared" si="297"/>
        <v>X</v>
      </c>
      <c r="AQ966" s="55">
        <f t="shared" si="289"/>
        <v>1</v>
      </c>
      <c r="AR966" s="25" t="str">
        <f t="shared" si="298"/>
        <v/>
      </c>
      <c r="AS966" s="25" t="str">
        <f t="shared" si="299"/>
        <v/>
      </c>
      <c r="AT966" s="25" t="str">
        <f t="shared" si="300"/>
        <v/>
      </c>
      <c r="AU966" s="25" t="str">
        <f t="shared" si="301"/>
        <v/>
      </c>
      <c r="AV966" s="25">
        <f t="shared" si="302"/>
        <v>6</v>
      </c>
      <c r="AW966" s="65">
        <f t="shared" si="290"/>
        <v>0</v>
      </c>
      <c r="AX966" s="56"/>
      <c r="AY966" s="24">
        <f t="shared" ca="1" si="303"/>
        <v>-631</v>
      </c>
      <c r="AZ966" s="66">
        <f t="shared" ca="1" si="304"/>
        <v>0</v>
      </c>
      <c r="BA966" s="24" t="str">
        <f t="shared" ca="1" si="305"/>
        <v/>
      </c>
      <c r="BB966" s="87" t="str">
        <f t="shared" si="306"/>
        <v/>
      </c>
    </row>
    <row r="967" spans="1:54" ht="15" x14ac:dyDescent="0.2">
      <c r="A967" s="7">
        <v>966</v>
      </c>
      <c r="B967" s="162" t="s">
        <v>1771</v>
      </c>
      <c r="C967" s="162" t="s">
        <v>1772</v>
      </c>
      <c r="D967" s="162" t="s">
        <v>1758</v>
      </c>
      <c r="E967" s="162" t="s">
        <v>27</v>
      </c>
      <c r="F967" s="163">
        <v>45462</v>
      </c>
      <c r="G967" s="162" t="s">
        <v>5347</v>
      </c>
      <c r="H967" s="162" t="s">
        <v>1773</v>
      </c>
      <c r="I967" s="162" t="s">
        <v>15</v>
      </c>
      <c r="J967" s="163">
        <v>45495</v>
      </c>
      <c r="K967" s="163">
        <v>45497</v>
      </c>
      <c r="L967" s="162" t="s">
        <v>5347</v>
      </c>
      <c r="M967" s="163">
        <v>45502</v>
      </c>
      <c r="N967" s="164">
        <v>85</v>
      </c>
      <c r="O967" s="164">
        <v>8</v>
      </c>
      <c r="P967" s="162" t="s">
        <v>16</v>
      </c>
      <c r="Q967" s="165">
        <v>2</v>
      </c>
      <c r="R967" s="165">
        <v>2</v>
      </c>
      <c r="S967" s="165">
        <v>2</v>
      </c>
      <c r="T967" s="165">
        <v>0</v>
      </c>
      <c r="U967" s="166">
        <v>2</v>
      </c>
      <c r="V967" s="166">
        <v>0</v>
      </c>
      <c r="W967" s="162" t="s">
        <v>19</v>
      </c>
      <c r="X967" s="162" t="s">
        <v>5348</v>
      </c>
      <c r="Y967" s="162" t="s">
        <v>5347</v>
      </c>
      <c r="Z967" s="162" t="s">
        <v>109</v>
      </c>
      <c r="AA967" s="162" t="s">
        <v>322</v>
      </c>
      <c r="AB967" s="162" t="s">
        <v>1774</v>
      </c>
      <c r="AC967" s="162" t="s">
        <v>5347</v>
      </c>
      <c r="AD967" s="164">
        <v>0</v>
      </c>
      <c r="AE967" s="185">
        <v>0</v>
      </c>
      <c r="AG967" t="s">
        <v>1612</v>
      </c>
      <c r="AH967" s="47">
        <f t="shared" si="291"/>
        <v>7</v>
      </c>
      <c r="AI967" s="46" t="str">
        <f t="shared" si="292"/>
        <v>-</v>
      </c>
      <c r="AJ967" s="12"/>
      <c r="AK967" s="53" t="str">
        <f t="shared" si="293"/>
        <v>YES</v>
      </c>
      <c r="AL967" s="54">
        <f t="shared" si="294"/>
        <v>2</v>
      </c>
      <c r="AM967" s="35"/>
      <c r="AN967" s="35" t="str">
        <f t="shared" si="295"/>
        <v/>
      </c>
      <c r="AO967" s="35">
        <f t="shared" si="296"/>
        <v>0</v>
      </c>
      <c r="AP967" s="35" t="str">
        <f t="shared" si="297"/>
        <v>X</v>
      </c>
      <c r="AQ967" s="55">
        <f t="shared" si="289"/>
        <v>1</v>
      </c>
      <c r="AR967" s="25" t="str">
        <f t="shared" si="298"/>
        <v/>
      </c>
      <c r="AS967" s="25" t="str">
        <f t="shared" si="299"/>
        <v/>
      </c>
      <c r="AT967" s="25" t="str">
        <f t="shared" si="300"/>
        <v/>
      </c>
      <c r="AU967" s="25" t="str">
        <f t="shared" si="301"/>
        <v/>
      </c>
      <c r="AV967" s="25">
        <f t="shared" si="302"/>
        <v>6</v>
      </c>
      <c r="AW967" s="65">
        <f t="shared" si="290"/>
        <v>0</v>
      </c>
      <c r="AX967" s="56"/>
      <c r="AY967" s="24">
        <f t="shared" ca="1" si="303"/>
        <v>-633</v>
      </c>
      <c r="AZ967" s="66">
        <f t="shared" ca="1" si="304"/>
        <v>0</v>
      </c>
      <c r="BA967" s="24" t="str">
        <f t="shared" ca="1" si="305"/>
        <v/>
      </c>
      <c r="BB967" s="87" t="str">
        <f t="shared" si="306"/>
        <v/>
      </c>
    </row>
    <row r="968" spans="1:54" ht="15" x14ac:dyDescent="0.2">
      <c r="A968" s="7">
        <v>967</v>
      </c>
      <c r="B968" s="162" t="s">
        <v>1775</v>
      </c>
      <c r="C968" s="162" t="s">
        <v>1776</v>
      </c>
      <c r="D968" s="162" t="s">
        <v>1758</v>
      </c>
      <c r="E968" s="162" t="s">
        <v>28</v>
      </c>
      <c r="F968" s="163">
        <v>45462</v>
      </c>
      <c r="G968" s="162" t="s">
        <v>5347</v>
      </c>
      <c r="H968" s="162" t="s">
        <v>1777</v>
      </c>
      <c r="I968" s="162" t="s">
        <v>27</v>
      </c>
      <c r="J968" s="163">
        <v>45492</v>
      </c>
      <c r="K968" s="163">
        <v>45501</v>
      </c>
      <c r="L968" s="162" t="s">
        <v>5347</v>
      </c>
      <c r="M968" s="163">
        <v>45499</v>
      </c>
      <c r="N968" s="164">
        <v>85</v>
      </c>
      <c r="O968" s="164">
        <v>8</v>
      </c>
      <c r="P968" s="162" t="s">
        <v>16</v>
      </c>
      <c r="Q968" s="165">
        <v>1</v>
      </c>
      <c r="R968" s="165">
        <v>1</v>
      </c>
      <c r="S968" s="165">
        <v>1</v>
      </c>
      <c r="T968" s="165">
        <v>0</v>
      </c>
      <c r="U968" s="166">
        <v>1</v>
      </c>
      <c r="V968" s="166">
        <v>0</v>
      </c>
      <c r="W968" s="162" t="s">
        <v>19</v>
      </c>
      <c r="X968" s="162" t="s">
        <v>5348</v>
      </c>
      <c r="Y968" s="162" t="s">
        <v>5347</v>
      </c>
      <c r="Z968" s="162" t="s">
        <v>109</v>
      </c>
      <c r="AA968" s="162" t="s">
        <v>302</v>
      </c>
      <c r="AB968" s="162" t="s">
        <v>1778</v>
      </c>
      <c r="AC968" s="162" t="s">
        <v>5347</v>
      </c>
      <c r="AD968" s="164">
        <v>0</v>
      </c>
      <c r="AE968" s="185">
        <v>0</v>
      </c>
      <c r="AG968" t="s">
        <v>1612</v>
      </c>
      <c r="AH968" s="47">
        <f t="shared" si="291"/>
        <v>7</v>
      </c>
      <c r="AI968" s="46" t="str">
        <f t="shared" si="292"/>
        <v>-</v>
      </c>
      <c r="AJ968" s="12"/>
      <c r="AK968" s="53" t="str">
        <f t="shared" si="293"/>
        <v>YES</v>
      </c>
      <c r="AL968" s="54">
        <f t="shared" si="294"/>
        <v>1</v>
      </c>
      <c r="AM968" s="35"/>
      <c r="AN968" s="35" t="str">
        <f t="shared" si="295"/>
        <v/>
      </c>
      <c r="AO968" s="35">
        <f t="shared" si="296"/>
        <v>0</v>
      </c>
      <c r="AP968" s="35" t="str">
        <f t="shared" si="297"/>
        <v>X</v>
      </c>
      <c r="AQ968" s="55">
        <f t="shared" si="289"/>
        <v>1</v>
      </c>
      <c r="AR968" s="25" t="str">
        <f t="shared" si="298"/>
        <v/>
      </c>
      <c r="AS968" s="25" t="str">
        <f t="shared" si="299"/>
        <v/>
      </c>
      <c r="AT968" s="25" t="str">
        <f t="shared" si="300"/>
        <v/>
      </c>
      <c r="AU968" s="25" t="str">
        <f t="shared" si="301"/>
        <v/>
      </c>
      <c r="AV968" s="25">
        <f t="shared" si="302"/>
        <v>6</v>
      </c>
      <c r="AW968" s="65">
        <f t="shared" si="290"/>
        <v>0</v>
      </c>
      <c r="AX968" s="56"/>
      <c r="AY968" s="24">
        <f t="shared" ca="1" si="303"/>
        <v>-636</v>
      </c>
      <c r="AZ968" s="66">
        <f t="shared" ca="1" si="304"/>
        <v>0</v>
      </c>
      <c r="BA968" s="24" t="str">
        <f t="shared" ca="1" si="305"/>
        <v/>
      </c>
      <c r="BB968" s="87" t="str">
        <f t="shared" si="306"/>
        <v/>
      </c>
    </row>
    <row r="969" spans="1:54" ht="15" x14ac:dyDescent="0.2">
      <c r="A969" s="7">
        <v>968</v>
      </c>
      <c r="B969" s="162" t="s">
        <v>1779</v>
      </c>
      <c r="C969" s="162" t="s">
        <v>1780</v>
      </c>
      <c r="D969" s="162" t="s">
        <v>1758</v>
      </c>
      <c r="E969" s="162" t="s">
        <v>73</v>
      </c>
      <c r="F969" s="163">
        <v>45462</v>
      </c>
      <c r="G969" s="162" t="s">
        <v>5347</v>
      </c>
      <c r="H969" s="162" t="s">
        <v>1777</v>
      </c>
      <c r="I969" s="162" t="s">
        <v>28</v>
      </c>
      <c r="J969" s="163">
        <v>45492</v>
      </c>
      <c r="K969" s="163">
        <v>45501</v>
      </c>
      <c r="L969" s="162" t="s">
        <v>5347</v>
      </c>
      <c r="M969" s="163">
        <v>45499</v>
      </c>
      <c r="N969" s="164">
        <v>30</v>
      </c>
      <c r="O969" s="164">
        <v>8</v>
      </c>
      <c r="P969" s="162" t="s">
        <v>16</v>
      </c>
      <c r="Q969" s="165">
        <v>10</v>
      </c>
      <c r="R969" s="165">
        <v>10</v>
      </c>
      <c r="S969" s="165">
        <v>10</v>
      </c>
      <c r="T969" s="165">
        <v>0</v>
      </c>
      <c r="U969" s="166">
        <v>10</v>
      </c>
      <c r="V969" s="166">
        <v>0</v>
      </c>
      <c r="W969" s="162" t="s">
        <v>19</v>
      </c>
      <c r="X969" s="162" t="s">
        <v>5348</v>
      </c>
      <c r="Y969" s="162" t="s">
        <v>5347</v>
      </c>
      <c r="Z969" s="162" t="s">
        <v>109</v>
      </c>
      <c r="AA969" s="162" t="s">
        <v>302</v>
      </c>
      <c r="AB969" s="162" t="s">
        <v>1781</v>
      </c>
      <c r="AC969" s="162" t="s">
        <v>5347</v>
      </c>
      <c r="AD969" s="164">
        <v>0</v>
      </c>
      <c r="AE969" s="185">
        <v>0</v>
      </c>
      <c r="AG969" t="s">
        <v>1612</v>
      </c>
      <c r="AH969" s="47">
        <f t="shared" si="291"/>
        <v>7</v>
      </c>
      <c r="AI969" s="46" t="str">
        <f t="shared" si="292"/>
        <v>-</v>
      </c>
      <c r="AJ969" s="12"/>
      <c r="AK969" s="53" t="str">
        <f t="shared" si="293"/>
        <v>YES</v>
      </c>
      <c r="AL969" s="54">
        <f t="shared" si="294"/>
        <v>10</v>
      </c>
      <c r="AM969" s="35"/>
      <c r="AN969" s="35" t="str">
        <f t="shared" si="295"/>
        <v/>
      </c>
      <c r="AO969" s="35">
        <f t="shared" si="296"/>
        <v>0</v>
      </c>
      <c r="AP969" s="35" t="str">
        <f t="shared" si="297"/>
        <v>X</v>
      </c>
      <c r="AQ969" s="55">
        <f t="shared" si="289"/>
        <v>1</v>
      </c>
      <c r="AR969" s="25" t="str">
        <f t="shared" si="298"/>
        <v/>
      </c>
      <c r="AS969" s="25" t="str">
        <f t="shared" si="299"/>
        <v/>
      </c>
      <c r="AT969" s="25" t="str">
        <f t="shared" si="300"/>
        <v/>
      </c>
      <c r="AU969" s="25" t="str">
        <f t="shared" si="301"/>
        <v/>
      </c>
      <c r="AV969" s="25">
        <f t="shared" si="302"/>
        <v>6</v>
      </c>
      <c r="AW969" s="65">
        <f t="shared" si="290"/>
        <v>0</v>
      </c>
      <c r="AX969" s="56"/>
      <c r="AY969" s="24">
        <f t="shared" ca="1" si="303"/>
        <v>-636</v>
      </c>
      <c r="AZ969" s="66">
        <f t="shared" ca="1" si="304"/>
        <v>0</v>
      </c>
      <c r="BA969" s="24" t="str">
        <f t="shared" ca="1" si="305"/>
        <v/>
      </c>
      <c r="BB969" s="87" t="str">
        <f t="shared" si="306"/>
        <v/>
      </c>
    </row>
    <row r="970" spans="1:54" ht="15" x14ac:dyDescent="0.2">
      <c r="A970" s="7">
        <v>969</v>
      </c>
      <c r="B970" s="162" t="s">
        <v>1782</v>
      </c>
      <c r="C970" s="162" t="s">
        <v>1783</v>
      </c>
      <c r="D970" s="162" t="s">
        <v>1758</v>
      </c>
      <c r="E970" s="162" t="s">
        <v>56</v>
      </c>
      <c r="F970" s="163">
        <v>45462</v>
      </c>
      <c r="G970" s="162" t="s">
        <v>5347</v>
      </c>
      <c r="H970" s="162" t="s">
        <v>1777</v>
      </c>
      <c r="I970" s="162" t="s">
        <v>73</v>
      </c>
      <c r="J970" s="163">
        <v>45492</v>
      </c>
      <c r="K970" s="163">
        <v>45501</v>
      </c>
      <c r="L970" s="162" t="s">
        <v>5347</v>
      </c>
      <c r="M970" s="163">
        <v>45499</v>
      </c>
      <c r="N970" s="164">
        <v>45</v>
      </c>
      <c r="O970" s="164">
        <v>8</v>
      </c>
      <c r="P970" s="162" t="s">
        <v>16</v>
      </c>
      <c r="Q970" s="165">
        <v>30</v>
      </c>
      <c r="R970" s="165">
        <v>30</v>
      </c>
      <c r="S970" s="165">
        <v>30</v>
      </c>
      <c r="T970" s="165">
        <v>0</v>
      </c>
      <c r="U970" s="166">
        <v>30</v>
      </c>
      <c r="V970" s="166">
        <v>0</v>
      </c>
      <c r="W970" s="162" t="s">
        <v>19</v>
      </c>
      <c r="X970" s="162" t="s">
        <v>5348</v>
      </c>
      <c r="Y970" s="162" t="s">
        <v>5347</v>
      </c>
      <c r="Z970" s="162" t="s">
        <v>109</v>
      </c>
      <c r="AA970" s="162" t="s">
        <v>302</v>
      </c>
      <c r="AB970" s="162" t="s">
        <v>1784</v>
      </c>
      <c r="AC970" s="162" t="s">
        <v>5347</v>
      </c>
      <c r="AD970" s="164">
        <v>0</v>
      </c>
      <c r="AE970" s="185">
        <v>0</v>
      </c>
      <c r="AG970" t="s">
        <v>1612</v>
      </c>
      <c r="AH970" s="47">
        <f t="shared" si="291"/>
        <v>7</v>
      </c>
      <c r="AI970" s="46" t="str">
        <f t="shared" si="292"/>
        <v>-</v>
      </c>
      <c r="AJ970" s="12"/>
      <c r="AK970" s="53" t="str">
        <f t="shared" si="293"/>
        <v>YES</v>
      </c>
      <c r="AL970" s="54">
        <f t="shared" si="294"/>
        <v>30</v>
      </c>
      <c r="AM970" s="35"/>
      <c r="AN970" s="35" t="str">
        <f t="shared" si="295"/>
        <v/>
      </c>
      <c r="AO970" s="35">
        <f t="shared" si="296"/>
        <v>0</v>
      </c>
      <c r="AP970" s="35" t="str">
        <f t="shared" si="297"/>
        <v>X</v>
      </c>
      <c r="AQ970" s="55">
        <f t="shared" si="289"/>
        <v>1</v>
      </c>
      <c r="AR970" s="25" t="str">
        <f t="shared" si="298"/>
        <v/>
      </c>
      <c r="AS970" s="25" t="str">
        <f t="shared" si="299"/>
        <v/>
      </c>
      <c r="AT970" s="25" t="str">
        <f t="shared" si="300"/>
        <v/>
      </c>
      <c r="AU970" s="25" t="str">
        <f t="shared" si="301"/>
        <v/>
      </c>
      <c r="AV970" s="25">
        <f t="shared" si="302"/>
        <v>6</v>
      </c>
      <c r="AW970" s="65">
        <f t="shared" si="290"/>
        <v>0</v>
      </c>
      <c r="AX970" s="56"/>
      <c r="AY970" s="24">
        <f t="shared" ca="1" si="303"/>
        <v>-636</v>
      </c>
      <c r="AZ970" s="66">
        <f t="shared" ca="1" si="304"/>
        <v>0</v>
      </c>
      <c r="BA970" s="24" t="str">
        <f t="shared" ca="1" si="305"/>
        <v/>
      </c>
      <c r="BB970" s="87" t="str">
        <f t="shared" si="306"/>
        <v/>
      </c>
    </row>
    <row r="971" spans="1:54" ht="15" x14ac:dyDescent="0.2">
      <c r="A971" s="7">
        <v>970</v>
      </c>
      <c r="B971" s="162" t="s">
        <v>1785</v>
      </c>
      <c r="C971" s="162" t="s">
        <v>1786</v>
      </c>
      <c r="D971" s="162" t="s">
        <v>1758</v>
      </c>
      <c r="E971" s="162" t="s">
        <v>72</v>
      </c>
      <c r="F971" s="163">
        <v>45462</v>
      </c>
      <c r="G971" s="162" t="s">
        <v>5347</v>
      </c>
      <c r="H971" s="162" t="s">
        <v>1777</v>
      </c>
      <c r="I971" s="162" t="s">
        <v>56</v>
      </c>
      <c r="J971" s="163">
        <v>45492</v>
      </c>
      <c r="K971" s="163">
        <v>45501</v>
      </c>
      <c r="L971" s="162" t="s">
        <v>5347</v>
      </c>
      <c r="M971" s="163">
        <v>45499</v>
      </c>
      <c r="N971" s="164">
        <v>85</v>
      </c>
      <c r="O971" s="164">
        <v>8</v>
      </c>
      <c r="P971" s="162" t="s">
        <v>16</v>
      </c>
      <c r="Q971" s="165">
        <v>2</v>
      </c>
      <c r="R971" s="165">
        <v>2</v>
      </c>
      <c r="S971" s="165">
        <v>2</v>
      </c>
      <c r="T971" s="165">
        <v>0</v>
      </c>
      <c r="U971" s="166">
        <v>2</v>
      </c>
      <c r="V971" s="166">
        <v>0</v>
      </c>
      <c r="W971" s="162" t="s">
        <v>19</v>
      </c>
      <c r="X971" s="162" t="s">
        <v>5348</v>
      </c>
      <c r="Y971" s="162" t="s">
        <v>5347</v>
      </c>
      <c r="Z971" s="162" t="s">
        <v>109</v>
      </c>
      <c r="AA971" s="162" t="s">
        <v>302</v>
      </c>
      <c r="AB971" s="162" t="s">
        <v>1787</v>
      </c>
      <c r="AC971" s="162" t="s">
        <v>5347</v>
      </c>
      <c r="AD971" s="164">
        <v>0</v>
      </c>
      <c r="AE971" s="185">
        <v>0</v>
      </c>
      <c r="AG971" t="s">
        <v>1612</v>
      </c>
      <c r="AH971" s="47">
        <f t="shared" si="291"/>
        <v>7</v>
      </c>
      <c r="AI971" s="46" t="str">
        <f t="shared" si="292"/>
        <v>-</v>
      </c>
      <c r="AJ971" s="12"/>
      <c r="AK971" s="53" t="str">
        <f t="shared" si="293"/>
        <v>YES</v>
      </c>
      <c r="AL971" s="54">
        <f t="shared" si="294"/>
        <v>2</v>
      </c>
      <c r="AM971" s="35"/>
      <c r="AN971" s="35" t="str">
        <f t="shared" si="295"/>
        <v/>
      </c>
      <c r="AO971" s="35">
        <f t="shared" si="296"/>
        <v>0</v>
      </c>
      <c r="AP971" s="35" t="str">
        <f t="shared" si="297"/>
        <v>X</v>
      </c>
      <c r="AQ971" s="55">
        <f t="shared" si="289"/>
        <v>1</v>
      </c>
      <c r="AR971" s="25" t="str">
        <f t="shared" si="298"/>
        <v/>
      </c>
      <c r="AS971" s="25" t="str">
        <f t="shared" si="299"/>
        <v/>
      </c>
      <c r="AT971" s="25" t="str">
        <f t="shared" si="300"/>
        <v/>
      </c>
      <c r="AU971" s="25" t="str">
        <f t="shared" si="301"/>
        <v/>
      </c>
      <c r="AV971" s="25">
        <f t="shared" si="302"/>
        <v>6</v>
      </c>
      <c r="AW971" s="65">
        <f t="shared" si="290"/>
        <v>0</v>
      </c>
      <c r="AX971" s="56"/>
      <c r="AY971" s="24">
        <f t="shared" ca="1" si="303"/>
        <v>-636</v>
      </c>
      <c r="AZ971" s="66">
        <f t="shared" ca="1" si="304"/>
        <v>0</v>
      </c>
      <c r="BA971" s="24" t="str">
        <f t="shared" ca="1" si="305"/>
        <v/>
      </c>
      <c r="BB971" s="87" t="str">
        <f t="shared" si="306"/>
        <v/>
      </c>
    </row>
    <row r="972" spans="1:54" ht="15" x14ac:dyDescent="0.2">
      <c r="A972" s="7">
        <v>971</v>
      </c>
      <c r="B972" s="162" t="s">
        <v>1788</v>
      </c>
      <c r="C972" s="162" t="s">
        <v>1789</v>
      </c>
      <c r="D972" s="162" t="s">
        <v>1758</v>
      </c>
      <c r="E972" s="162" t="s">
        <v>69</v>
      </c>
      <c r="F972" s="163">
        <v>45462</v>
      </c>
      <c r="G972" s="162" t="s">
        <v>5347</v>
      </c>
      <c r="H972" s="162" t="s">
        <v>1777</v>
      </c>
      <c r="I972" s="162" t="s">
        <v>72</v>
      </c>
      <c r="J972" s="163">
        <v>45492</v>
      </c>
      <c r="K972" s="163">
        <v>45501</v>
      </c>
      <c r="L972" s="162" t="s">
        <v>5347</v>
      </c>
      <c r="M972" s="163">
        <v>45499</v>
      </c>
      <c r="N972" s="164">
        <v>85</v>
      </c>
      <c r="O972" s="164">
        <v>8</v>
      </c>
      <c r="P972" s="162" t="s">
        <v>16</v>
      </c>
      <c r="Q972" s="165">
        <v>50</v>
      </c>
      <c r="R972" s="165">
        <v>50</v>
      </c>
      <c r="S972" s="165">
        <v>50</v>
      </c>
      <c r="T972" s="165">
        <v>0</v>
      </c>
      <c r="U972" s="166">
        <v>50</v>
      </c>
      <c r="V972" s="166">
        <v>0</v>
      </c>
      <c r="W972" s="162" t="s">
        <v>19</v>
      </c>
      <c r="X972" s="162" t="s">
        <v>5348</v>
      </c>
      <c r="Y972" s="162" t="s">
        <v>5347</v>
      </c>
      <c r="Z972" s="162" t="s">
        <v>109</v>
      </c>
      <c r="AA972" s="162" t="s">
        <v>302</v>
      </c>
      <c r="AB972" s="162" t="s">
        <v>1790</v>
      </c>
      <c r="AC972" s="162" t="s">
        <v>5347</v>
      </c>
      <c r="AD972" s="164">
        <v>0</v>
      </c>
      <c r="AE972" s="185">
        <v>0</v>
      </c>
      <c r="AG972" t="s">
        <v>1612</v>
      </c>
      <c r="AH972" s="47">
        <f t="shared" si="291"/>
        <v>7</v>
      </c>
      <c r="AI972" s="46" t="str">
        <f t="shared" si="292"/>
        <v>-</v>
      </c>
      <c r="AJ972" s="12"/>
      <c r="AK972" s="53" t="str">
        <f t="shared" si="293"/>
        <v>YES</v>
      </c>
      <c r="AL972" s="54">
        <f t="shared" si="294"/>
        <v>50</v>
      </c>
      <c r="AM972" s="35"/>
      <c r="AN972" s="35" t="str">
        <f t="shared" si="295"/>
        <v/>
      </c>
      <c r="AO972" s="35">
        <f t="shared" si="296"/>
        <v>0</v>
      </c>
      <c r="AP972" s="35" t="str">
        <f t="shared" si="297"/>
        <v>X</v>
      </c>
      <c r="AQ972" s="55">
        <f t="shared" si="289"/>
        <v>1</v>
      </c>
      <c r="AR972" s="25" t="str">
        <f t="shared" si="298"/>
        <v/>
      </c>
      <c r="AS972" s="25" t="str">
        <f t="shared" si="299"/>
        <v/>
      </c>
      <c r="AT972" s="25" t="str">
        <f t="shared" si="300"/>
        <v/>
      </c>
      <c r="AU972" s="25" t="str">
        <f t="shared" si="301"/>
        <v/>
      </c>
      <c r="AV972" s="25">
        <f t="shared" si="302"/>
        <v>6</v>
      </c>
      <c r="AW972" s="65">
        <f t="shared" si="290"/>
        <v>0</v>
      </c>
      <c r="AX972" s="56"/>
      <c r="AY972" s="24">
        <f t="shared" ca="1" si="303"/>
        <v>-636</v>
      </c>
      <c r="AZ972" s="66">
        <f t="shared" ca="1" si="304"/>
        <v>0</v>
      </c>
      <c r="BA972" s="24" t="str">
        <f t="shared" ca="1" si="305"/>
        <v/>
      </c>
      <c r="BB972" s="87" t="str">
        <f t="shared" si="306"/>
        <v/>
      </c>
    </row>
    <row r="973" spans="1:54" ht="15" x14ac:dyDescent="0.2">
      <c r="A973" s="7">
        <v>972</v>
      </c>
      <c r="B973" s="162" t="s">
        <v>1791</v>
      </c>
      <c r="C973" s="162" t="s">
        <v>1792</v>
      </c>
      <c r="D973" s="162" t="s">
        <v>1758</v>
      </c>
      <c r="E973" s="162" t="s">
        <v>79</v>
      </c>
      <c r="F973" s="163">
        <v>45462</v>
      </c>
      <c r="G973" s="162" t="s">
        <v>5347</v>
      </c>
      <c r="H973" s="162" t="s">
        <v>1777</v>
      </c>
      <c r="I973" s="162" t="s">
        <v>69</v>
      </c>
      <c r="J973" s="163">
        <v>45492</v>
      </c>
      <c r="K973" s="163">
        <v>45501</v>
      </c>
      <c r="L973" s="162" t="s">
        <v>5347</v>
      </c>
      <c r="M973" s="163">
        <v>45499</v>
      </c>
      <c r="N973" s="164">
        <v>85</v>
      </c>
      <c r="O973" s="164">
        <v>8</v>
      </c>
      <c r="P973" s="162" t="s">
        <v>16</v>
      </c>
      <c r="Q973" s="165">
        <v>50</v>
      </c>
      <c r="R973" s="165">
        <v>50</v>
      </c>
      <c r="S973" s="165">
        <v>50</v>
      </c>
      <c r="T973" s="165">
        <v>0</v>
      </c>
      <c r="U973" s="166">
        <v>50</v>
      </c>
      <c r="V973" s="166">
        <v>0</v>
      </c>
      <c r="W973" s="162" t="s">
        <v>19</v>
      </c>
      <c r="X973" s="162" t="s">
        <v>5348</v>
      </c>
      <c r="Y973" s="162" t="s">
        <v>5347</v>
      </c>
      <c r="Z973" s="162" t="s">
        <v>109</v>
      </c>
      <c r="AA973" s="162" t="s">
        <v>302</v>
      </c>
      <c r="AB973" s="162" t="s">
        <v>1793</v>
      </c>
      <c r="AC973" s="162" t="s">
        <v>5347</v>
      </c>
      <c r="AD973" s="164">
        <v>0</v>
      </c>
      <c r="AE973" s="185">
        <v>0</v>
      </c>
      <c r="AG973" t="s">
        <v>1612</v>
      </c>
      <c r="AH973" s="47">
        <f t="shared" si="291"/>
        <v>7</v>
      </c>
      <c r="AI973" s="46" t="str">
        <f t="shared" si="292"/>
        <v>-</v>
      </c>
      <c r="AJ973" s="12"/>
      <c r="AK973" s="53" t="str">
        <f t="shared" si="293"/>
        <v>YES</v>
      </c>
      <c r="AL973" s="54">
        <f t="shared" si="294"/>
        <v>50</v>
      </c>
      <c r="AM973" s="35"/>
      <c r="AN973" s="35" t="str">
        <f t="shared" si="295"/>
        <v/>
      </c>
      <c r="AO973" s="35">
        <f t="shared" si="296"/>
        <v>0</v>
      </c>
      <c r="AP973" s="35" t="str">
        <f t="shared" si="297"/>
        <v>X</v>
      </c>
      <c r="AQ973" s="55">
        <f t="shared" si="289"/>
        <v>1</v>
      </c>
      <c r="AR973" s="25" t="str">
        <f t="shared" si="298"/>
        <v/>
      </c>
      <c r="AS973" s="25" t="str">
        <f t="shared" si="299"/>
        <v/>
      </c>
      <c r="AT973" s="25" t="str">
        <f t="shared" si="300"/>
        <v/>
      </c>
      <c r="AU973" s="25" t="str">
        <f t="shared" si="301"/>
        <v/>
      </c>
      <c r="AV973" s="25">
        <f t="shared" si="302"/>
        <v>6</v>
      </c>
      <c r="AW973" s="65">
        <f t="shared" si="290"/>
        <v>0</v>
      </c>
      <c r="AX973" s="56"/>
      <c r="AY973" s="24">
        <f t="shared" ca="1" si="303"/>
        <v>-636</v>
      </c>
      <c r="AZ973" s="66">
        <f t="shared" ca="1" si="304"/>
        <v>0</v>
      </c>
      <c r="BA973" s="24" t="str">
        <f t="shared" ca="1" si="305"/>
        <v/>
      </c>
      <c r="BB973" s="87" t="str">
        <f t="shared" si="306"/>
        <v/>
      </c>
    </row>
    <row r="974" spans="1:54" ht="15" x14ac:dyDescent="0.2">
      <c r="A974" s="7">
        <v>973</v>
      </c>
      <c r="B974" s="162" t="s">
        <v>1794</v>
      </c>
      <c r="C974" s="162" t="s">
        <v>1795</v>
      </c>
      <c r="D974" s="162" t="s">
        <v>1758</v>
      </c>
      <c r="E974" s="162" t="s">
        <v>38</v>
      </c>
      <c r="F974" s="163">
        <v>45462</v>
      </c>
      <c r="G974" s="162" t="s">
        <v>5347</v>
      </c>
      <c r="H974" s="162" t="s">
        <v>1777</v>
      </c>
      <c r="I974" s="162" t="s">
        <v>79</v>
      </c>
      <c r="J974" s="163">
        <v>45492</v>
      </c>
      <c r="K974" s="163">
        <v>45501</v>
      </c>
      <c r="L974" s="162" t="s">
        <v>5347</v>
      </c>
      <c r="M974" s="163">
        <v>45499</v>
      </c>
      <c r="N974" s="164">
        <v>30</v>
      </c>
      <c r="O974" s="164">
        <v>8</v>
      </c>
      <c r="P974" s="162" t="s">
        <v>16</v>
      </c>
      <c r="Q974" s="165">
        <v>1</v>
      </c>
      <c r="R974" s="165">
        <v>1</v>
      </c>
      <c r="S974" s="165">
        <v>1</v>
      </c>
      <c r="T974" s="165">
        <v>0</v>
      </c>
      <c r="U974" s="166">
        <v>1</v>
      </c>
      <c r="V974" s="166">
        <v>0</v>
      </c>
      <c r="W974" s="162" t="s">
        <v>19</v>
      </c>
      <c r="X974" s="162" t="s">
        <v>5348</v>
      </c>
      <c r="Y974" s="162" t="s">
        <v>5347</v>
      </c>
      <c r="Z974" s="162" t="s">
        <v>109</v>
      </c>
      <c r="AA974" s="162" t="s">
        <v>302</v>
      </c>
      <c r="AB974" s="162" t="s">
        <v>1796</v>
      </c>
      <c r="AC974" s="162" t="s">
        <v>5347</v>
      </c>
      <c r="AD974" s="164">
        <v>0</v>
      </c>
      <c r="AE974" s="185">
        <v>0</v>
      </c>
      <c r="AG974" t="s">
        <v>1612</v>
      </c>
      <c r="AH974" s="47">
        <f t="shared" si="291"/>
        <v>7</v>
      </c>
      <c r="AI974" s="46" t="str">
        <f t="shared" si="292"/>
        <v>-</v>
      </c>
      <c r="AJ974" s="12"/>
      <c r="AK974" s="53" t="str">
        <f t="shared" si="293"/>
        <v>YES</v>
      </c>
      <c r="AL974" s="54">
        <f t="shared" si="294"/>
        <v>1</v>
      </c>
      <c r="AM974" s="35"/>
      <c r="AN974" s="35" t="str">
        <f t="shared" si="295"/>
        <v/>
      </c>
      <c r="AO974" s="35">
        <f t="shared" si="296"/>
        <v>0</v>
      </c>
      <c r="AP974" s="35" t="str">
        <f t="shared" si="297"/>
        <v>X</v>
      </c>
      <c r="AQ974" s="55">
        <f t="shared" si="289"/>
        <v>1</v>
      </c>
      <c r="AR974" s="25" t="str">
        <f t="shared" si="298"/>
        <v/>
      </c>
      <c r="AS974" s="25" t="str">
        <f t="shared" si="299"/>
        <v/>
      </c>
      <c r="AT974" s="25" t="str">
        <f t="shared" si="300"/>
        <v/>
      </c>
      <c r="AU974" s="25" t="str">
        <f t="shared" si="301"/>
        <v/>
      </c>
      <c r="AV974" s="25">
        <f t="shared" si="302"/>
        <v>6</v>
      </c>
      <c r="AW974" s="65">
        <f t="shared" si="290"/>
        <v>0</v>
      </c>
      <c r="AX974" s="56"/>
      <c r="AY974" s="24">
        <f t="shared" ca="1" si="303"/>
        <v>-636</v>
      </c>
      <c r="AZ974" s="66">
        <f t="shared" ca="1" si="304"/>
        <v>0</v>
      </c>
      <c r="BA974" s="24" t="str">
        <f t="shared" ca="1" si="305"/>
        <v/>
      </c>
      <c r="BB974" s="87" t="str">
        <f t="shared" si="306"/>
        <v/>
      </c>
    </row>
    <row r="975" spans="1:54" ht="15" x14ac:dyDescent="0.2">
      <c r="A975" s="7">
        <v>974</v>
      </c>
      <c r="B975" s="162" t="s">
        <v>1797</v>
      </c>
      <c r="C975" s="162" t="s">
        <v>1798</v>
      </c>
      <c r="D975" s="162" t="s">
        <v>1758</v>
      </c>
      <c r="E975" s="162" t="s">
        <v>57</v>
      </c>
      <c r="F975" s="163">
        <v>45462</v>
      </c>
      <c r="G975" s="162" t="s">
        <v>5347</v>
      </c>
      <c r="H975" s="162" t="s">
        <v>1777</v>
      </c>
      <c r="I975" s="162" t="s">
        <v>38</v>
      </c>
      <c r="J975" s="163">
        <v>45492</v>
      </c>
      <c r="K975" s="163">
        <v>45501</v>
      </c>
      <c r="L975" s="162" t="s">
        <v>5347</v>
      </c>
      <c r="M975" s="163">
        <v>45499</v>
      </c>
      <c r="N975" s="164">
        <v>30</v>
      </c>
      <c r="O975" s="164">
        <v>8</v>
      </c>
      <c r="P975" s="162" t="s">
        <v>16</v>
      </c>
      <c r="Q975" s="165">
        <v>1</v>
      </c>
      <c r="R975" s="165">
        <v>1</v>
      </c>
      <c r="S975" s="165">
        <v>1</v>
      </c>
      <c r="T975" s="165">
        <v>0</v>
      </c>
      <c r="U975" s="166">
        <v>1</v>
      </c>
      <c r="V975" s="166">
        <v>0</v>
      </c>
      <c r="W975" s="162" t="s">
        <v>19</v>
      </c>
      <c r="X975" s="162" t="s">
        <v>5348</v>
      </c>
      <c r="Y975" s="162" t="s">
        <v>5347</v>
      </c>
      <c r="Z975" s="162" t="s">
        <v>109</v>
      </c>
      <c r="AA975" s="162" t="s">
        <v>302</v>
      </c>
      <c r="AB975" s="162" t="s">
        <v>1799</v>
      </c>
      <c r="AC975" s="162" t="s">
        <v>5347</v>
      </c>
      <c r="AD975" s="164">
        <v>0</v>
      </c>
      <c r="AE975" s="185">
        <v>0</v>
      </c>
      <c r="AG975" t="s">
        <v>1612</v>
      </c>
      <c r="AH975" s="47">
        <f t="shared" si="291"/>
        <v>7</v>
      </c>
      <c r="AI975" s="46" t="str">
        <f t="shared" si="292"/>
        <v>-</v>
      </c>
      <c r="AJ975" s="12"/>
      <c r="AK975" s="53" t="str">
        <f t="shared" si="293"/>
        <v>YES</v>
      </c>
      <c r="AL975" s="54">
        <f t="shared" si="294"/>
        <v>1</v>
      </c>
      <c r="AM975" s="35"/>
      <c r="AN975" s="35" t="str">
        <f t="shared" si="295"/>
        <v/>
      </c>
      <c r="AO975" s="35">
        <f t="shared" si="296"/>
        <v>0</v>
      </c>
      <c r="AP975" s="35" t="str">
        <f t="shared" si="297"/>
        <v>X</v>
      </c>
      <c r="AQ975" s="55">
        <f t="shared" si="289"/>
        <v>1</v>
      </c>
      <c r="AR975" s="25" t="str">
        <f t="shared" si="298"/>
        <v/>
      </c>
      <c r="AS975" s="25" t="str">
        <f t="shared" si="299"/>
        <v/>
      </c>
      <c r="AT975" s="25" t="str">
        <f t="shared" si="300"/>
        <v/>
      </c>
      <c r="AU975" s="25" t="str">
        <f t="shared" si="301"/>
        <v/>
      </c>
      <c r="AV975" s="25">
        <f t="shared" si="302"/>
        <v>6</v>
      </c>
      <c r="AW975" s="65">
        <f t="shared" si="290"/>
        <v>0</v>
      </c>
      <c r="AX975" s="56"/>
      <c r="AY975" s="24">
        <f t="shared" ca="1" si="303"/>
        <v>-636</v>
      </c>
      <c r="AZ975" s="66">
        <f t="shared" ca="1" si="304"/>
        <v>0</v>
      </c>
      <c r="BA975" s="24" t="str">
        <f t="shared" ca="1" si="305"/>
        <v/>
      </c>
      <c r="BB975" s="87" t="str">
        <f t="shared" si="306"/>
        <v/>
      </c>
    </row>
    <row r="976" spans="1:54" ht="15" x14ac:dyDescent="0.2">
      <c r="A976" s="7">
        <v>975</v>
      </c>
      <c r="B976" s="162" t="s">
        <v>1800</v>
      </c>
      <c r="C976" s="162" t="s">
        <v>1801</v>
      </c>
      <c r="D976" s="162" t="s">
        <v>1758</v>
      </c>
      <c r="E976" s="162" t="s">
        <v>54</v>
      </c>
      <c r="F976" s="163">
        <v>45462</v>
      </c>
      <c r="G976" s="162" t="s">
        <v>5347</v>
      </c>
      <c r="H976" s="162" t="s">
        <v>768</v>
      </c>
      <c r="I976" s="162" t="s">
        <v>173</v>
      </c>
      <c r="J976" s="163">
        <v>45492</v>
      </c>
      <c r="K976" s="163">
        <v>45497</v>
      </c>
      <c r="L976" s="162" t="s">
        <v>5347</v>
      </c>
      <c r="M976" s="163">
        <v>45504</v>
      </c>
      <c r="N976" s="164">
        <v>85</v>
      </c>
      <c r="O976" s="164">
        <v>8</v>
      </c>
      <c r="P976" s="162" t="s">
        <v>16</v>
      </c>
      <c r="Q976" s="165">
        <v>30</v>
      </c>
      <c r="R976" s="165">
        <v>30</v>
      </c>
      <c r="S976" s="165">
        <v>30</v>
      </c>
      <c r="T976" s="165">
        <v>0</v>
      </c>
      <c r="U976" s="166">
        <v>30</v>
      </c>
      <c r="V976" s="166">
        <v>0</v>
      </c>
      <c r="W976" s="162" t="s">
        <v>19</v>
      </c>
      <c r="X976" s="162" t="s">
        <v>5348</v>
      </c>
      <c r="Y976" s="162" t="s">
        <v>5347</v>
      </c>
      <c r="Z976" s="162" t="s">
        <v>76</v>
      </c>
      <c r="AA976" s="162" t="s">
        <v>343</v>
      </c>
      <c r="AB976" s="162" t="s">
        <v>1802</v>
      </c>
      <c r="AC976" s="162" t="s">
        <v>5347</v>
      </c>
      <c r="AD976" s="164">
        <v>0</v>
      </c>
      <c r="AE976" s="185">
        <v>0</v>
      </c>
      <c r="AG976" t="s">
        <v>814</v>
      </c>
      <c r="AH976" s="47">
        <f t="shared" si="291"/>
        <v>12</v>
      </c>
      <c r="AI976" s="46" t="str">
        <f t="shared" si="292"/>
        <v>-</v>
      </c>
      <c r="AJ976" s="12"/>
      <c r="AK976" s="53" t="str">
        <f t="shared" si="293"/>
        <v>YES</v>
      </c>
      <c r="AL976" s="54">
        <f t="shared" si="294"/>
        <v>30</v>
      </c>
      <c r="AM976" s="35"/>
      <c r="AN976" s="35" t="str">
        <f t="shared" si="295"/>
        <v/>
      </c>
      <c r="AO976" s="35">
        <f t="shared" si="296"/>
        <v>0</v>
      </c>
      <c r="AP976" s="35" t="str">
        <f t="shared" si="297"/>
        <v>X</v>
      </c>
      <c r="AQ976" s="55">
        <f t="shared" si="289"/>
        <v>1</v>
      </c>
      <c r="AR976" s="25" t="str">
        <f t="shared" si="298"/>
        <v/>
      </c>
      <c r="AS976" s="25" t="str">
        <f t="shared" si="299"/>
        <v/>
      </c>
      <c r="AT976" s="25" t="str">
        <f t="shared" si="300"/>
        <v/>
      </c>
      <c r="AU976" s="25" t="str">
        <f t="shared" si="301"/>
        <v/>
      </c>
      <c r="AV976" s="25">
        <f t="shared" si="302"/>
        <v>6</v>
      </c>
      <c r="AW976" s="65">
        <f t="shared" si="290"/>
        <v>0</v>
      </c>
      <c r="AX976" s="56"/>
      <c r="AY976" s="24">
        <f t="shared" ca="1" si="303"/>
        <v>-631</v>
      </c>
      <c r="AZ976" s="66">
        <f t="shared" ca="1" si="304"/>
        <v>0</v>
      </c>
      <c r="BA976" s="24" t="str">
        <f t="shared" ca="1" si="305"/>
        <v/>
      </c>
      <c r="BB976" s="87" t="str">
        <f t="shared" si="306"/>
        <v/>
      </c>
    </row>
    <row r="977" spans="1:54" ht="15" x14ac:dyDescent="0.2">
      <c r="A977" s="7">
        <v>976</v>
      </c>
      <c r="B977" s="162" t="s">
        <v>1803</v>
      </c>
      <c r="C977" s="162" t="s">
        <v>1804</v>
      </c>
      <c r="D977" s="162" t="s">
        <v>1758</v>
      </c>
      <c r="E977" s="162" t="s">
        <v>41</v>
      </c>
      <c r="F977" s="163">
        <v>45462</v>
      </c>
      <c r="G977" s="162" t="s">
        <v>5347</v>
      </c>
      <c r="H977" s="162" t="s">
        <v>1777</v>
      </c>
      <c r="I977" s="162" t="s">
        <v>57</v>
      </c>
      <c r="J977" s="163">
        <v>45492</v>
      </c>
      <c r="K977" s="163">
        <v>45501</v>
      </c>
      <c r="L977" s="162" t="s">
        <v>5347</v>
      </c>
      <c r="M977" s="163">
        <v>45499</v>
      </c>
      <c r="N977" s="164">
        <v>85</v>
      </c>
      <c r="O977" s="164">
        <v>8</v>
      </c>
      <c r="P977" s="162" t="s">
        <v>16</v>
      </c>
      <c r="Q977" s="165">
        <v>6</v>
      </c>
      <c r="R977" s="165">
        <v>6</v>
      </c>
      <c r="S977" s="165">
        <v>6</v>
      </c>
      <c r="T977" s="165">
        <v>0</v>
      </c>
      <c r="U977" s="166">
        <v>6</v>
      </c>
      <c r="V977" s="166">
        <v>0</v>
      </c>
      <c r="W977" s="162" t="s">
        <v>19</v>
      </c>
      <c r="X977" s="162" t="s">
        <v>5348</v>
      </c>
      <c r="Y977" s="162" t="s">
        <v>5347</v>
      </c>
      <c r="Z977" s="162" t="s">
        <v>109</v>
      </c>
      <c r="AA977" s="162" t="s">
        <v>302</v>
      </c>
      <c r="AB977" s="162" t="s">
        <v>1805</v>
      </c>
      <c r="AC977" s="162" t="s">
        <v>5347</v>
      </c>
      <c r="AD977" s="164">
        <v>0</v>
      </c>
      <c r="AE977" s="185">
        <v>0</v>
      </c>
      <c r="AG977" t="s">
        <v>1612</v>
      </c>
      <c r="AH977" s="47">
        <f t="shared" si="291"/>
        <v>7</v>
      </c>
      <c r="AI977" s="46" t="str">
        <f t="shared" si="292"/>
        <v>-</v>
      </c>
      <c r="AJ977" s="12"/>
      <c r="AK977" s="53" t="str">
        <f t="shared" si="293"/>
        <v>YES</v>
      </c>
      <c r="AL977" s="54">
        <f t="shared" si="294"/>
        <v>6</v>
      </c>
      <c r="AM977" s="35"/>
      <c r="AN977" s="35" t="str">
        <f t="shared" si="295"/>
        <v/>
      </c>
      <c r="AO977" s="35">
        <f t="shared" si="296"/>
        <v>0</v>
      </c>
      <c r="AP977" s="35" t="str">
        <f t="shared" si="297"/>
        <v>X</v>
      </c>
      <c r="AQ977" s="55">
        <f t="shared" si="289"/>
        <v>1</v>
      </c>
      <c r="AR977" s="25" t="str">
        <f t="shared" si="298"/>
        <v/>
      </c>
      <c r="AS977" s="25" t="str">
        <f t="shared" si="299"/>
        <v/>
      </c>
      <c r="AT977" s="25" t="str">
        <f t="shared" si="300"/>
        <v/>
      </c>
      <c r="AU977" s="25" t="str">
        <f t="shared" si="301"/>
        <v/>
      </c>
      <c r="AV977" s="25">
        <f t="shared" si="302"/>
        <v>6</v>
      </c>
      <c r="AW977" s="65">
        <f t="shared" si="290"/>
        <v>0</v>
      </c>
      <c r="AX977" s="56"/>
      <c r="AY977" s="24">
        <f t="shared" ca="1" si="303"/>
        <v>-636</v>
      </c>
      <c r="AZ977" s="66">
        <f t="shared" ca="1" si="304"/>
        <v>0</v>
      </c>
      <c r="BA977" s="24" t="str">
        <f t="shared" ca="1" si="305"/>
        <v/>
      </c>
      <c r="BB977" s="87" t="str">
        <f t="shared" si="306"/>
        <v/>
      </c>
    </row>
    <row r="978" spans="1:54" ht="15" x14ac:dyDescent="0.2">
      <c r="A978" s="7">
        <v>977</v>
      </c>
      <c r="B978" s="162" t="s">
        <v>1806</v>
      </c>
      <c r="C978" s="162" t="s">
        <v>1807</v>
      </c>
      <c r="D978" s="162" t="s">
        <v>1758</v>
      </c>
      <c r="E978" s="162" t="s">
        <v>173</v>
      </c>
      <c r="F978" s="163">
        <v>45462</v>
      </c>
      <c r="G978" s="162" t="s">
        <v>5347</v>
      </c>
      <c r="H978" s="162" t="s">
        <v>1777</v>
      </c>
      <c r="I978" s="162" t="s">
        <v>54</v>
      </c>
      <c r="J978" s="163">
        <v>45492</v>
      </c>
      <c r="K978" s="163">
        <v>45501</v>
      </c>
      <c r="L978" s="162" t="s">
        <v>5347</v>
      </c>
      <c r="M978" s="163">
        <v>45499</v>
      </c>
      <c r="N978" s="164">
        <v>85</v>
      </c>
      <c r="O978" s="164">
        <v>8</v>
      </c>
      <c r="P978" s="162" t="s">
        <v>16</v>
      </c>
      <c r="Q978" s="165">
        <v>1</v>
      </c>
      <c r="R978" s="165">
        <v>1</v>
      </c>
      <c r="S978" s="165">
        <v>1</v>
      </c>
      <c r="T978" s="165">
        <v>0</v>
      </c>
      <c r="U978" s="166">
        <v>1</v>
      </c>
      <c r="V978" s="166">
        <v>0</v>
      </c>
      <c r="W978" s="162" t="s">
        <v>19</v>
      </c>
      <c r="X978" s="162" t="s">
        <v>5348</v>
      </c>
      <c r="Y978" s="162" t="s">
        <v>5347</v>
      </c>
      <c r="Z978" s="162" t="s">
        <v>109</v>
      </c>
      <c r="AA978" s="162" t="s">
        <v>302</v>
      </c>
      <c r="AB978" s="162" t="s">
        <v>1808</v>
      </c>
      <c r="AC978" s="162" t="s">
        <v>5347</v>
      </c>
      <c r="AD978" s="164">
        <v>0</v>
      </c>
      <c r="AE978" s="185">
        <v>0</v>
      </c>
      <c r="AG978" t="s">
        <v>1612</v>
      </c>
      <c r="AH978" s="47">
        <f t="shared" si="291"/>
        <v>7</v>
      </c>
      <c r="AI978" s="46" t="str">
        <f t="shared" si="292"/>
        <v>-</v>
      </c>
      <c r="AJ978" s="12"/>
      <c r="AK978" s="53" t="str">
        <f t="shared" si="293"/>
        <v>YES</v>
      </c>
      <c r="AL978" s="54">
        <f t="shared" si="294"/>
        <v>1</v>
      </c>
      <c r="AM978" s="35"/>
      <c r="AN978" s="35" t="str">
        <f t="shared" si="295"/>
        <v/>
      </c>
      <c r="AO978" s="35">
        <f t="shared" si="296"/>
        <v>0</v>
      </c>
      <c r="AP978" s="35" t="str">
        <f t="shared" si="297"/>
        <v>X</v>
      </c>
      <c r="AQ978" s="55">
        <f t="shared" si="289"/>
        <v>1</v>
      </c>
      <c r="AR978" s="25" t="str">
        <f t="shared" si="298"/>
        <v/>
      </c>
      <c r="AS978" s="25" t="str">
        <f t="shared" si="299"/>
        <v/>
      </c>
      <c r="AT978" s="25" t="str">
        <f t="shared" si="300"/>
        <v/>
      </c>
      <c r="AU978" s="25" t="str">
        <f t="shared" si="301"/>
        <v/>
      </c>
      <c r="AV978" s="25">
        <f t="shared" si="302"/>
        <v>6</v>
      </c>
      <c r="AW978" s="65">
        <f t="shared" si="290"/>
        <v>0</v>
      </c>
      <c r="AX978" s="56"/>
      <c r="AY978" s="24">
        <f t="shared" ca="1" si="303"/>
        <v>-636</v>
      </c>
      <c r="AZ978" s="66">
        <f t="shared" ca="1" si="304"/>
        <v>0</v>
      </c>
      <c r="BA978" s="24" t="str">
        <f t="shared" ca="1" si="305"/>
        <v/>
      </c>
      <c r="BB978" s="87" t="str">
        <f t="shared" si="306"/>
        <v/>
      </c>
    </row>
    <row r="979" spans="1:54" ht="15" x14ac:dyDescent="0.2">
      <c r="A979" s="7">
        <v>978</v>
      </c>
      <c r="B979" s="162" t="s">
        <v>1809</v>
      </c>
      <c r="C979" s="162" t="s">
        <v>1810</v>
      </c>
      <c r="D979" s="162" t="s">
        <v>1758</v>
      </c>
      <c r="E979" s="162" t="s">
        <v>159</v>
      </c>
      <c r="F979" s="163">
        <v>45462</v>
      </c>
      <c r="G979" s="162" t="s">
        <v>5347</v>
      </c>
      <c r="H979" s="162" t="s">
        <v>1665</v>
      </c>
      <c r="I979" s="162" t="s">
        <v>17</v>
      </c>
      <c r="J979" s="163">
        <v>45491</v>
      </c>
      <c r="K979" s="163">
        <v>45491</v>
      </c>
      <c r="L979" s="162" t="s">
        <v>5347</v>
      </c>
      <c r="M979" s="163">
        <v>45499</v>
      </c>
      <c r="N979" s="164">
        <v>40</v>
      </c>
      <c r="O979" s="164">
        <v>8</v>
      </c>
      <c r="P979" s="162" t="s">
        <v>16</v>
      </c>
      <c r="Q979" s="166">
        <v>2</v>
      </c>
      <c r="R979" s="166">
        <v>2</v>
      </c>
      <c r="S979" s="166">
        <v>2</v>
      </c>
      <c r="T979" s="166">
        <v>0</v>
      </c>
      <c r="U979" s="166">
        <v>2</v>
      </c>
      <c r="V979" s="166">
        <v>0</v>
      </c>
      <c r="W979" s="162" t="s">
        <v>19</v>
      </c>
      <c r="X979" s="162" t="s">
        <v>5348</v>
      </c>
      <c r="Y979" s="162" t="s">
        <v>5347</v>
      </c>
      <c r="Z979" s="162" t="s">
        <v>318</v>
      </c>
      <c r="AA979" s="162" t="s">
        <v>1619</v>
      </c>
      <c r="AB979" s="162" t="s">
        <v>1811</v>
      </c>
      <c r="AC979" s="162" t="s">
        <v>5347</v>
      </c>
      <c r="AD979" s="164">
        <v>0</v>
      </c>
      <c r="AE979" s="185">
        <v>0</v>
      </c>
      <c r="AG979" t="s">
        <v>814</v>
      </c>
      <c r="AH979" s="47">
        <f t="shared" si="291"/>
        <v>8</v>
      </c>
      <c r="AI979" s="46" t="str">
        <f t="shared" si="292"/>
        <v>-</v>
      </c>
      <c r="AJ979" s="12"/>
      <c r="AK979" s="53" t="str">
        <f t="shared" si="293"/>
        <v>YES</v>
      </c>
      <c r="AL979" s="54">
        <f t="shared" si="294"/>
        <v>2</v>
      </c>
      <c r="AM979" s="35"/>
      <c r="AN979" s="35" t="str">
        <f t="shared" si="295"/>
        <v/>
      </c>
      <c r="AO979" s="35">
        <f t="shared" si="296"/>
        <v>0</v>
      </c>
      <c r="AP979" s="35" t="str">
        <f t="shared" si="297"/>
        <v>X</v>
      </c>
      <c r="AQ979" s="55">
        <f t="shared" si="289"/>
        <v>1</v>
      </c>
      <c r="AR979" s="25" t="str">
        <f t="shared" si="298"/>
        <v/>
      </c>
      <c r="AS979" s="25" t="str">
        <f t="shared" si="299"/>
        <v/>
      </c>
      <c r="AT979" s="25" t="str">
        <f t="shared" si="300"/>
        <v/>
      </c>
      <c r="AU979" s="25" t="str">
        <f t="shared" si="301"/>
        <v/>
      </c>
      <c r="AV979" s="25">
        <f t="shared" si="302"/>
        <v>6</v>
      </c>
      <c r="AW979" s="65">
        <f t="shared" si="290"/>
        <v>0</v>
      </c>
      <c r="AX979" s="56"/>
      <c r="AY979" s="24">
        <f t="shared" ca="1" si="303"/>
        <v>-636</v>
      </c>
      <c r="AZ979" s="66">
        <f t="shared" ca="1" si="304"/>
        <v>0</v>
      </c>
      <c r="BA979" s="24" t="str">
        <f t="shared" ca="1" si="305"/>
        <v/>
      </c>
      <c r="BB979" s="87" t="str">
        <f t="shared" si="306"/>
        <v/>
      </c>
    </row>
    <row r="980" spans="1:54" ht="15" x14ac:dyDescent="0.2">
      <c r="A980" s="7">
        <v>979</v>
      </c>
      <c r="B980" s="162" t="s">
        <v>1812</v>
      </c>
      <c r="C980" s="162" t="s">
        <v>1813</v>
      </c>
      <c r="D980" s="162" t="s">
        <v>1758</v>
      </c>
      <c r="E980" s="162" t="s">
        <v>122</v>
      </c>
      <c r="F980" s="163">
        <v>45462</v>
      </c>
      <c r="G980" s="162" t="s">
        <v>5347</v>
      </c>
      <c r="H980" s="162" t="s">
        <v>1665</v>
      </c>
      <c r="I980" s="162" t="s">
        <v>18</v>
      </c>
      <c r="J980" s="163">
        <v>45491</v>
      </c>
      <c r="K980" s="163">
        <v>45491</v>
      </c>
      <c r="L980" s="162" t="s">
        <v>5347</v>
      </c>
      <c r="M980" s="163">
        <v>45499</v>
      </c>
      <c r="N980" s="164">
        <v>80</v>
      </c>
      <c r="O980" s="164">
        <v>8</v>
      </c>
      <c r="P980" s="162" t="s">
        <v>16</v>
      </c>
      <c r="Q980" s="166">
        <v>10</v>
      </c>
      <c r="R980" s="166">
        <v>10</v>
      </c>
      <c r="S980" s="166">
        <v>10</v>
      </c>
      <c r="T980" s="166">
        <v>0</v>
      </c>
      <c r="U980" s="166">
        <v>10</v>
      </c>
      <c r="V980" s="166">
        <v>0</v>
      </c>
      <c r="W980" s="162" t="s">
        <v>19</v>
      </c>
      <c r="X980" s="162" t="s">
        <v>5348</v>
      </c>
      <c r="Y980" s="162" t="s">
        <v>5347</v>
      </c>
      <c r="Z980" s="162" t="s">
        <v>318</v>
      </c>
      <c r="AA980" s="162" t="s">
        <v>1619</v>
      </c>
      <c r="AB980" s="162" t="s">
        <v>1814</v>
      </c>
      <c r="AC980" s="162" t="s">
        <v>5347</v>
      </c>
      <c r="AD980" s="164">
        <v>0</v>
      </c>
      <c r="AE980" s="185">
        <v>0</v>
      </c>
      <c r="AG980" t="s">
        <v>814</v>
      </c>
      <c r="AH980" s="47">
        <f t="shared" si="291"/>
        <v>8</v>
      </c>
      <c r="AI980" s="46" t="str">
        <f t="shared" si="292"/>
        <v>-</v>
      </c>
      <c r="AJ980" s="12"/>
      <c r="AK980" s="53" t="str">
        <f t="shared" si="293"/>
        <v>YES</v>
      </c>
      <c r="AL980" s="54">
        <f t="shared" si="294"/>
        <v>10</v>
      </c>
      <c r="AM980" s="35"/>
      <c r="AN980" s="35" t="str">
        <f t="shared" si="295"/>
        <v/>
      </c>
      <c r="AO980" s="35">
        <f t="shared" si="296"/>
        <v>0</v>
      </c>
      <c r="AP980" s="35" t="str">
        <f t="shared" si="297"/>
        <v>X</v>
      </c>
      <c r="AQ980" s="55">
        <f t="shared" si="289"/>
        <v>1</v>
      </c>
      <c r="AR980" s="25" t="str">
        <f t="shared" si="298"/>
        <v/>
      </c>
      <c r="AS980" s="25" t="str">
        <f t="shared" si="299"/>
        <v/>
      </c>
      <c r="AT980" s="25" t="str">
        <f t="shared" si="300"/>
        <v/>
      </c>
      <c r="AU980" s="25" t="str">
        <f t="shared" si="301"/>
        <v/>
      </c>
      <c r="AV980" s="25">
        <f t="shared" si="302"/>
        <v>6</v>
      </c>
      <c r="AW980" s="65">
        <f t="shared" si="290"/>
        <v>0</v>
      </c>
      <c r="AX980" s="56"/>
      <c r="AY980" s="24">
        <f t="shared" ca="1" si="303"/>
        <v>-636</v>
      </c>
      <c r="AZ980" s="66">
        <f t="shared" ca="1" si="304"/>
        <v>0</v>
      </c>
      <c r="BA980" s="24" t="str">
        <f t="shared" ca="1" si="305"/>
        <v/>
      </c>
      <c r="BB980" s="87" t="str">
        <f t="shared" si="306"/>
        <v/>
      </c>
    </row>
    <row r="981" spans="1:54" ht="15" x14ac:dyDescent="0.2">
      <c r="A981" s="7">
        <v>980</v>
      </c>
      <c r="B981" s="162" t="s">
        <v>434</v>
      </c>
      <c r="C981" s="162" t="s">
        <v>435</v>
      </c>
      <c r="D981" s="162" t="s">
        <v>1758</v>
      </c>
      <c r="E981" s="162" t="s">
        <v>118</v>
      </c>
      <c r="F981" s="163">
        <v>45462</v>
      </c>
      <c r="G981" s="162" t="s">
        <v>5347</v>
      </c>
      <c r="H981" s="162" t="s">
        <v>1773</v>
      </c>
      <c r="I981" s="162" t="s">
        <v>17</v>
      </c>
      <c r="J981" s="163">
        <v>45495</v>
      </c>
      <c r="K981" s="163">
        <v>45497</v>
      </c>
      <c r="L981" s="162" t="s">
        <v>5347</v>
      </c>
      <c r="M981" s="163">
        <v>45502</v>
      </c>
      <c r="N981" s="164">
        <v>30</v>
      </c>
      <c r="O981" s="164">
        <v>8</v>
      </c>
      <c r="P981" s="162" t="s">
        <v>16</v>
      </c>
      <c r="Q981" s="166">
        <v>1</v>
      </c>
      <c r="R981" s="166">
        <v>1</v>
      </c>
      <c r="S981" s="166">
        <v>1</v>
      </c>
      <c r="T981" s="166">
        <v>0</v>
      </c>
      <c r="U981" s="166">
        <v>1</v>
      </c>
      <c r="V981" s="166">
        <v>0</v>
      </c>
      <c r="W981" s="162" t="s">
        <v>19</v>
      </c>
      <c r="X981" s="162" t="s">
        <v>5348</v>
      </c>
      <c r="Y981" s="162" t="s">
        <v>5347</v>
      </c>
      <c r="Z981" s="162" t="s">
        <v>109</v>
      </c>
      <c r="AA981" s="162" t="s">
        <v>322</v>
      </c>
      <c r="AB981" s="162" t="s">
        <v>436</v>
      </c>
      <c r="AC981" s="162" t="s">
        <v>5347</v>
      </c>
      <c r="AD981" s="164">
        <v>0</v>
      </c>
      <c r="AE981" s="185">
        <v>0</v>
      </c>
      <c r="AG981" t="s">
        <v>1612</v>
      </c>
      <c r="AH981" s="47">
        <f t="shared" si="291"/>
        <v>7</v>
      </c>
      <c r="AI981" s="46" t="str">
        <f t="shared" si="292"/>
        <v>-</v>
      </c>
      <c r="AJ981" s="12"/>
      <c r="AK981" s="53" t="str">
        <f t="shared" si="293"/>
        <v>YES</v>
      </c>
      <c r="AL981" s="54">
        <f t="shared" si="294"/>
        <v>1</v>
      </c>
      <c r="AM981" s="35"/>
      <c r="AN981" s="35" t="str">
        <f t="shared" si="295"/>
        <v/>
      </c>
      <c r="AO981" s="35">
        <f t="shared" si="296"/>
        <v>0</v>
      </c>
      <c r="AP981" s="35" t="str">
        <f t="shared" si="297"/>
        <v>X</v>
      </c>
      <c r="AQ981" s="55">
        <f t="shared" si="289"/>
        <v>1</v>
      </c>
      <c r="AR981" s="25" t="str">
        <f t="shared" si="298"/>
        <v/>
      </c>
      <c r="AS981" s="25" t="str">
        <f t="shared" si="299"/>
        <v/>
      </c>
      <c r="AT981" s="25" t="str">
        <f t="shared" si="300"/>
        <v/>
      </c>
      <c r="AU981" s="25" t="str">
        <f t="shared" si="301"/>
        <v/>
      </c>
      <c r="AV981" s="25">
        <f t="shared" si="302"/>
        <v>6</v>
      </c>
      <c r="AW981" s="65">
        <f t="shared" si="290"/>
        <v>0</v>
      </c>
      <c r="AX981" s="56"/>
      <c r="AY981" s="24">
        <f t="shared" ca="1" si="303"/>
        <v>-633</v>
      </c>
      <c r="AZ981" s="66">
        <f t="shared" ca="1" si="304"/>
        <v>0</v>
      </c>
      <c r="BA981" s="24" t="str">
        <f t="shared" ca="1" si="305"/>
        <v/>
      </c>
      <c r="BB981" s="87" t="str">
        <f t="shared" si="306"/>
        <v/>
      </c>
    </row>
    <row r="982" spans="1:54" ht="15" x14ac:dyDescent="0.2">
      <c r="A982" s="7">
        <v>981</v>
      </c>
      <c r="B982" s="162" t="s">
        <v>1815</v>
      </c>
      <c r="C982" s="162" t="s">
        <v>1816</v>
      </c>
      <c r="D982" s="162" t="s">
        <v>1758</v>
      </c>
      <c r="E982" s="162" t="s">
        <v>115</v>
      </c>
      <c r="F982" s="163">
        <v>45462</v>
      </c>
      <c r="G982" s="162" t="s">
        <v>5347</v>
      </c>
      <c r="H982" s="162" t="s">
        <v>768</v>
      </c>
      <c r="I982" s="162" t="s">
        <v>159</v>
      </c>
      <c r="J982" s="163">
        <v>45492</v>
      </c>
      <c r="K982" s="163">
        <v>45497</v>
      </c>
      <c r="L982" s="162" t="s">
        <v>5347</v>
      </c>
      <c r="M982" s="163">
        <v>45504</v>
      </c>
      <c r="N982" s="164">
        <v>98</v>
      </c>
      <c r="O982" s="164">
        <v>8</v>
      </c>
      <c r="P982" s="162" t="s">
        <v>16</v>
      </c>
      <c r="Q982" s="166">
        <v>5</v>
      </c>
      <c r="R982" s="166">
        <v>5</v>
      </c>
      <c r="S982" s="166">
        <v>5</v>
      </c>
      <c r="T982" s="166">
        <v>0</v>
      </c>
      <c r="U982" s="166">
        <v>5</v>
      </c>
      <c r="V982" s="166">
        <v>0</v>
      </c>
      <c r="W982" s="162" t="s">
        <v>19</v>
      </c>
      <c r="X982" s="162" t="s">
        <v>5348</v>
      </c>
      <c r="Y982" s="162" t="s">
        <v>5347</v>
      </c>
      <c r="Z982" s="162" t="s">
        <v>76</v>
      </c>
      <c r="AA982" s="162" t="s">
        <v>343</v>
      </c>
      <c r="AB982" s="162" t="s">
        <v>1817</v>
      </c>
      <c r="AC982" s="162" t="s">
        <v>5347</v>
      </c>
      <c r="AD982" s="164">
        <v>0</v>
      </c>
      <c r="AE982" s="185">
        <v>0</v>
      </c>
      <c r="AG982" t="s">
        <v>814</v>
      </c>
      <c r="AH982" s="47">
        <f t="shared" si="291"/>
        <v>12</v>
      </c>
      <c r="AI982" s="46" t="str">
        <f t="shared" si="292"/>
        <v>-</v>
      </c>
      <c r="AJ982" s="12"/>
      <c r="AK982" s="53" t="str">
        <f t="shared" si="293"/>
        <v>YES</v>
      </c>
      <c r="AL982" s="54">
        <f t="shared" si="294"/>
        <v>5</v>
      </c>
      <c r="AM982" s="35"/>
      <c r="AN982" s="35" t="str">
        <f t="shared" si="295"/>
        <v/>
      </c>
      <c r="AO982" s="35">
        <f t="shared" si="296"/>
        <v>0</v>
      </c>
      <c r="AP982" s="35" t="str">
        <f t="shared" si="297"/>
        <v>X</v>
      </c>
      <c r="AQ982" s="55">
        <f t="shared" si="289"/>
        <v>1</v>
      </c>
      <c r="AR982" s="25" t="str">
        <f t="shared" si="298"/>
        <v/>
      </c>
      <c r="AS982" s="25" t="str">
        <f t="shared" si="299"/>
        <v/>
      </c>
      <c r="AT982" s="25" t="str">
        <f t="shared" si="300"/>
        <v/>
      </c>
      <c r="AU982" s="25" t="str">
        <f t="shared" si="301"/>
        <v/>
      </c>
      <c r="AV982" s="25">
        <f t="shared" si="302"/>
        <v>6</v>
      </c>
      <c r="AW982" s="65">
        <f t="shared" si="290"/>
        <v>0</v>
      </c>
      <c r="AX982" s="56"/>
      <c r="AY982" s="24">
        <f t="shared" ca="1" si="303"/>
        <v>-631</v>
      </c>
      <c r="AZ982" s="66">
        <f t="shared" ca="1" si="304"/>
        <v>0</v>
      </c>
      <c r="BA982" s="24" t="str">
        <f t="shared" ca="1" si="305"/>
        <v/>
      </c>
      <c r="BB982" s="87" t="str">
        <f t="shared" si="306"/>
        <v/>
      </c>
    </row>
    <row r="983" spans="1:54" ht="15" x14ac:dyDescent="0.2">
      <c r="A983" s="7">
        <v>982</v>
      </c>
      <c r="B983" s="162" t="s">
        <v>1818</v>
      </c>
      <c r="C983" s="162" t="s">
        <v>1819</v>
      </c>
      <c r="D983" s="162" t="s">
        <v>1758</v>
      </c>
      <c r="E983" s="162" t="s">
        <v>106</v>
      </c>
      <c r="F983" s="163">
        <v>45462</v>
      </c>
      <c r="G983" s="162" t="s">
        <v>5347</v>
      </c>
      <c r="H983" s="162" t="s">
        <v>1820</v>
      </c>
      <c r="I983" s="162" t="s">
        <v>15</v>
      </c>
      <c r="J983" s="163">
        <v>45502</v>
      </c>
      <c r="K983" s="163">
        <v>45502</v>
      </c>
      <c r="L983" s="162" t="s">
        <v>5347</v>
      </c>
      <c r="M983" s="163">
        <v>45504</v>
      </c>
      <c r="N983" s="164">
        <v>80</v>
      </c>
      <c r="O983" s="164">
        <v>8</v>
      </c>
      <c r="P983" s="162" t="s">
        <v>16</v>
      </c>
      <c r="Q983" s="166">
        <v>10</v>
      </c>
      <c r="R983" s="166">
        <v>10</v>
      </c>
      <c r="S983" s="166">
        <v>10</v>
      </c>
      <c r="T983" s="166">
        <v>0</v>
      </c>
      <c r="U983" s="166">
        <v>10</v>
      </c>
      <c r="V983" s="166">
        <v>0</v>
      </c>
      <c r="W983" s="162" t="s">
        <v>19</v>
      </c>
      <c r="X983" s="162" t="s">
        <v>5348</v>
      </c>
      <c r="Y983" s="162" t="s">
        <v>5347</v>
      </c>
      <c r="Z983" s="162" t="s">
        <v>4797</v>
      </c>
      <c r="AA983" s="162" t="s">
        <v>1619</v>
      </c>
      <c r="AB983" s="162" t="s">
        <v>1821</v>
      </c>
      <c r="AC983" s="162" t="s">
        <v>5347</v>
      </c>
      <c r="AD983" s="164">
        <v>0</v>
      </c>
      <c r="AE983" s="185">
        <v>0</v>
      </c>
      <c r="AG983" t="s">
        <v>1612</v>
      </c>
      <c r="AH983" s="47">
        <f t="shared" si="291"/>
        <v>2</v>
      </c>
      <c r="AI983" s="46" t="str">
        <f t="shared" si="292"/>
        <v>-</v>
      </c>
      <c r="AJ983" s="12"/>
      <c r="AK983" s="53" t="str">
        <f t="shared" si="293"/>
        <v>YES</v>
      </c>
      <c r="AL983" s="54">
        <f t="shared" si="294"/>
        <v>10</v>
      </c>
      <c r="AM983" s="35"/>
      <c r="AN983" s="35" t="str">
        <f t="shared" si="295"/>
        <v/>
      </c>
      <c r="AO983" s="35">
        <f t="shared" si="296"/>
        <v>0</v>
      </c>
      <c r="AP983" s="35" t="str">
        <f t="shared" si="297"/>
        <v>X</v>
      </c>
      <c r="AQ983" s="55">
        <f t="shared" ref="AQ983:AQ984" si="307">IF(AP983="X",100%,0%)</f>
        <v>1</v>
      </c>
      <c r="AR983" s="25" t="str">
        <f t="shared" si="298"/>
        <v/>
      </c>
      <c r="AS983" s="25" t="str">
        <f t="shared" si="299"/>
        <v/>
      </c>
      <c r="AT983" s="25" t="str">
        <f t="shared" si="300"/>
        <v/>
      </c>
      <c r="AU983" s="25" t="str">
        <f t="shared" si="301"/>
        <v/>
      </c>
      <c r="AV983" s="25">
        <f t="shared" si="302"/>
        <v>6</v>
      </c>
      <c r="AW983" s="65">
        <f t="shared" ref="AW983:AW984" si="308">IF(AP983="",100%,0%)</f>
        <v>0</v>
      </c>
      <c r="AX983" s="56"/>
      <c r="AY983" s="24">
        <f t="shared" ca="1" si="303"/>
        <v>-631</v>
      </c>
      <c r="AZ983" s="66">
        <f t="shared" ca="1" si="304"/>
        <v>0</v>
      </c>
      <c r="BA983" s="24" t="str">
        <f t="shared" ca="1" si="305"/>
        <v/>
      </c>
      <c r="BB983" s="87" t="str">
        <f t="shared" si="306"/>
        <v/>
      </c>
    </row>
    <row r="984" spans="1:54" ht="15" x14ac:dyDescent="0.2">
      <c r="A984" s="7">
        <v>983</v>
      </c>
      <c r="B984" s="162" t="s">
        <v>1822</v>
      </c>
      <c r="C984" s="162" t="s">
        <v>1823</v>
      </c>
      <c r="D984" s="162" t="s">
        <v>1758</v>
      </c>
      <c r="E984" s="162" t="s">
        <v>107</v>
      </c>
      <c r="F984" s="163">
        <v>45462</v>
      </c>
      <c r="G984" s="162" t="s">
        <v>5347</v>
      </c>
      <c r="H984" s="162" t="s">
        <v>1630</v>
      </c>
      <c r="I984" s="162" t="s">
        <v>17</v>
      </c>
      <c r="J984" s="163">
        <v>45490</v>
      </c>
      <c r="K984" s="163">
        <v>45490</v>
      </c>
      <c r="L984" s="162" t="s">
        <v>5347</v>
      </c>
      <c r="M984" s="163">
        <v>45499</v>
      </c>
      <c r="N984" s="164">
        <v>54</v>
      </c>
      <c r="O984" s="164">
        <v>8</v>
      </c>
      <c r="P984" s="162" t="s">
        <v>16</v>
      </c>
      <c r="Q984" s="166">
        <v>1</v>
      </c>
      <c r="R984" s="166">
        <v>1</v>
      </c>
      <c r="S984" s="166">
        <v>1</v>
      </c>
      <c r="T984" s="166">
        <v>0</v>
      </c>
      <c r="U984" s="166">
        <v>1</v>
      </c>
      <c r="V984" s="166">
        <v>0</v>
      </c>
      <c r="W984" s="162" t="s">
        <v>19</v>
      </c>
      <c r="X984" s="162" t="s">
        <v>5348</v>
      </c>
      <c r="Y984" s="162" t="s">
        <v>5347</v>
      </c>
      <c r="Z984" s="162" t="s">
        <v>46</v>
      </c>
      <c r="AA984" s="162" t="s">
        <v>1631</v>
      </c>
      <c r="AB984" s="162" t="s">
        <v>1824</v>
      </c>
      <c r="AC984" s="162" t="s">
        <v>5347</v>
      </c>
      <c r="AD984" s="164">
        <v>0</v>
      </c>
      <c r="AE984" s="185">
        <v>0</v>
      </c>
      <c r="AG984" t="s">
        <v>814</v>
      </c>
      <c r="AH984" s="47">
        <f t="shared" si="291"/>
        <v>9</v>
      </c>
      <c r="AI984" s="46" t="str">
        <f t="shared" si="292"/>
        <v>-</v>
      </c>
      <c r="AJ984" s="12"/>
      <c r="AK984" s="53" t="str">
        <f t="shared" si="293"/>
        <v>YES</v>
      </c>
      <c r="AL984" s="54">
        <f t="shared" si="294"/>
        <v>1</v>
      </c>
      <c r="AM984" s="35"/>
      <c r="AN984" s="35" t="str">
        <f t="shared" si="295"/>
        <v/>
      </c>
      <c r="AO984" s="35">
        <f t="shared" si="296"/>
        <v>0</v>
      </c>
      <c r="AP984" s="35" t="str">
        <f t="shared" si="297"/>
        <v>X</v>
      </c>
      <c r="AQ984" s="55">
        <f t="shared" si="307"/>
        <v>1</v>
      </c>
      <c r="AR984" s="25" t="str">
        <f t="shared" si="298"/>
        <v/>
      </c>
      <c r="AS984" s="25" t="str">
        <f t="shared" si="299"/>
        <v/>
      </c>
      <c r="AT984" s="25" t="str">
        <f t="shared" si="300"/>
        <v/>
      </c>
      <c r="AU984" s="25" t="str">
        <f t="shared" si="301"/>
        <v/>
      </c>
      <c r="AV984" s="25">
        <f t="shared" si="302"/>
        <v>6</v>
      </c>
      <c r="AW984" s="65">
        <f t="shared" si="308"/>
        <v>0</v>
      </c>
      <c r="AX984" s="56"/>
      <c r="AY984" s="24">
        <f t="shared" ca="1" si="303"/>
        <v>-636</v>
      </c>
      <c r="AZ984" s="66">
        <f t="shared" ca="1" si="304"/>
        <v>0</v>
      </c>
      <c r="BA984" s="24" t="str">
        <f t="shared" ca="1" si="305"/>
        <v/>
      </c>
      <c r="BB984" s="87" t="str">
        <f t="shared" si="306"/>
        <v/>
      </c>
    </row>
    <row r="985" spans="1:54" ht="15" x14ac:dyDescent="0.2">
      <c r="A985" s="7">
        <v>984</v>
      </c>
      <c r="B985" s="162" t="s">
        <v>1825</v>
      </c>
      <c r="C985" s="162" t="s">
        <v>1826</v>
      </c>
      <c r="D985" s="162" t="s">
        <v>1758</v>
      </c>
      <c r="E985" s="162" t="s">
        <v>108</v>
      </c>
      <c r="F985" s="163">
        <v>45462</v>
      </c>
      <c r="G985" s="162" t="s">
        <v>5347</v>
      </c>
      <c r="H985" s="162" t="s">
        <v>1827</v>
      </c>
      <c r="I985" s="162" t="s">
        <v>15</v>
      </c>
      <c r="J985" s="163">
        <v>45502</v>
      </c>
      <c r="K985" s="163">
        <v>45502</v>
      </c>
      <c r="L985" s="162" t="s">
        <v>5347</v>
      </c>
      <c r="M985" s="163">
        <v>45505</v>
      </c>
      <c r="N985" s="164">
        <v>30</v>
      </c>
      <c r="O985" s="164">
        <v>8</v>
      </c>
      <c r="P985" s="162" t="s">
        <v>16</v>
      </c>
      <c r="Q985" s="166">
        <v>200</v>
      </c>
      <c r="R985" s="166">
        <v>200</v>
      </c>
      <c r="S985" s="166">
        <v>200</v>
      </c>
      <c r="T985" s="166">
        <v>0</v>
      </c>
      <c r="U985" s="166">
        <v>200</v>
      </c>
      <c r="V985" s="166">
        <v>0</v>
      </c>
      <c r="W985" s="162" t="s">
        <v>19</v>
      </c>
      <c r="X985" s="162" t="s">
        <v>5348</v>
      </c>
      <c r="Y985" s="162" t="s">
        <v>5347</v>
      </c>
      <c r="Z985" s="162" t="s">
        <v>315</v>
      </c>
      <c r="AA985" s="162" t="s">
        <v>316</v>
      </c>
      <c r="AB985" s="162" t="s">
        <v>1828</v>
      </c>
      <c r="AC985" s="162" t="s">
        <v>5347</v>
      </c>
      <c r="AD985" s="164">
        <v>0</v>
      </c>
      <c r="AE985" s="185">
        <v>0</v>
      </c>
      <c r="AG985" t="s">
        <v>814</v>
      </c>
      <c r="AH985" s="47">
        <f t="shared" si="291"/>
        <v>3</v>
      </c>
      <c r="AI985" s="46" t="str">
        <f t="shared" si="292"/>
        <v>-</v>
      </c>
      <c r="AJ985" s="12"/>
      <c r="AK985" s="53" t="str">
        <f t="shared" si="293"/>
        <v>YES</v>
      </c>
      <c r="AL985" s="54">
        <f t="shared" si="294"/>
        <v>200</v>
      </c>
      <c r="AM985" s="35"/>
      <c r="AN985" s="35" t="str">
        <f t="shared" si="295"/>
        <v/>
      </c>
      <c r="AO985" s="35">
        <f t="shared" si="296"/>
        <v>0</v>
      </c>
      <c r="AP985" s="35" t="str">
        <f t="shared" si="297"/>
        <v>X</v>
      </c>
      <c r="AQ985" s="55">
        <f t="shared" ref="AQ985:AQ990" si="309">IF(AP985="X",100%,0%)</f>
        <v>1</v>
      </c>
      <c r="AR985" s="25" t="str">
        <f t="shared" si="298"/>
        <v/>
      </c>
      <c r="AS985" s="25" t="str">
        <f t="shared" si="299"/>
        <v/>
      </c>
      <c r="AT985" s="25" t="str">
        <f t="shared" si="300"/>
        <v/>
      </c>
      <c r="AU985" s="25" t="str">
        <f t="shared" si="301"/>
        <v/>
      </c>
      <c r="AV985" s="25">
        <f t="shared" si="302"/>
        <v>6</v>
      </c>
      <c r="AW985" s="65">
        <f t="shared" ref="AW985:AW990" si="310">IF(AP985="",100%,0%)</f>
        <v>0</v>
      </c>
      <c r="AX985" s="56"/>
      <c r="AY985" s="24">
        <f t="shared" ca="1" si="303"/>
        <v>-630</v>
      </c>
      <c r="AZ985" s="66">
        <f t="shared" ca="1" si="304"/>
        <v>0</v>
      </c>
      <c r="BA985" s="24" t="str">
        <f t="shared" ca="1" si="305"/>
        <v/>
      </c>
      <c r="BB985" s="87" t="str">
        <f t="shared" si="306"/>
        <v/>
      </c>
    </row>
    <row r="986" spans="1:54" ht="15" x14ac:dyDescent="0.2">
      <c r="A986" s="7">
        <v>985</v>
      </c>
      <c r="B986" s="162" t="s">
        <v>1829</v>
      </c>
      <c r="C986" s="162" t="s">
        <v>1830</v>
      </c>
      <c r="D986" s="162" t="s">
        <v>1758</v>
      </c>
      <c r="E986" s="162" t="s">
        <v>149</v>
      </c>
      <c r="F986" s="163">
        <v>45462</v>
      </c>
      <c r="G986" s="162" t="s">
        <v>5347</v>
      </c>
      <c r="H986" s="162" t="s">
        <v>1827</v>
      </c>
      <c r="I986" s="162" t="s">
        <v>17</v>
      </c>
      <c r="J986" s="163">
        <v>45502</v>
      </c>
      <c r="K986" s="163">
        <v>45502</v>
      </c>
      <c r="L986" s="162" t="s">
        <v>5347</v>
      </c>
      <c r="M986" s="163">
        <v>45505</v>
      </c>
      <c r="N986" s="164">
        <v>30</v>
      </c>
      <c r="O986" s="164">
        <v>8</v>
      </c>
      <c r="P986" s="162" t="s">
        <v>16</v>
      </c>
      <c r="Q986" s="166">
        <v>110</v>
      </c>
      <c r="R986" s="166">
        <v>110</v>
      </c>
      <c r="S986" s="166">
        <v>110</v>
      </c>
      <c r="T986" s="166">
        <v>0</v>
      </c>
      <c r="U986" s="166">
        <v>110</v>
      </c>
      <c r="V986" s="166">
        <v>0</v>
      </c>
      <c r="W986" s="162" t="s">
        <v>19</v>
      </c>
      <c r="X986" s="162" t="s">
        <v>5348</v>
      </c>
      <c r="Y986" s="162" t="s">
        <v>5347</v>
      </c>
      <c r="Z986" s="162" t="s">
        <v>315</v>
      </c>
      <c r="AA986" s="162" t="s">
        <v>316</v>
      </c>
      <c r="AB986" s="162" t="s">
        <v>1831</v>
      </c>
      <c r="AC986" s="162" t="s">
        <v>5347</v>
      </c>
      <c r="AD986" s="164">
        <v>0</v>
      </c>
      <c r="AE986" s="185">
        <v>0</v>
      </c>
      <c r="AG986" t="s">
        <v>814</v>
      </c>
      <c r="AH986" s="47">
        <f t="shared" si="291"/>
        <v>3</v>
      </c>
      <c r="AI986" s="46" t="str">
        <f t="shared" si="292"/>
        <v>-</v>
      </c>
      <c r="AJ986" s="12"/>
      <c r="AK986" s="53" t="str">
        <f t="shared" si="293"/>
        <v>YES</v>
      </c>
      <c r="AL986" s="54">
        <f t="shared" si="294"/>
        <v>110</v>
      </c>
      <c r="AM986" s="35"/>
      <c r="AN986" s="35" t="str">
        <f t="shared" si="295"/>
        <v/>
      </c>
      <c r="AO986" s="35">
        <f t="shared" si="296"/>
        <v>0</v>
      </c>
      <c r="AP986" s="35" t="str">
        <f t="shared" si="297"/>
        <v>X</v>
      </c>
      <c r="AQ986" s="55">
        <f t="shared" si="309"/>
        <v>1</v>
      </c>
      <c r="AR986" s="25" t="str">
        <f t="shared" si="298"/>
        <v/>
      </c>
      <c r="AS986" s="25" t="str">
        <f t="shared" si="299"/>
        <v/>
      </c>
      <c r="AT986" s="25" t="str">
        <f t="shared" si="300"/>
        <v/>
      </c>
      <c r="AU986" s="25" t="str">
        <f t="shared" si="301"/>
        <v/>
      </c>
      <c r="AV986" s="25">
        <f t="shared" si="302"/>
        <v>6</v>
      </c>
      <c r="AW986" s="65">
        <f t="shared" si="310"/>
        <v>0</v>
      </c>
      <c r="AX986" s="56"/>
      <c r="AY986" s="24">
        <f t="shared" ca="1" si="303"/>
        <v>-630</v>
      </c>
      <c r="AZ986" s="66">
        <f t="shared" ca="1" si="304"/>
        <v>0</v>
      </c>
      <c r="BA986" s="24" t="str">
        <f t="shared" ca="1" si="305"/>
        <v/>
      </c>
      <c r="BB986" s="87" t="str">
        <f t="shared" si="306"/>
        <v/>
      </c>
    </row>
    <row r="987" spans="1:54" ht="15" x14ac:dyDescent="0.2">
      <c r="A987" s="7">
        <v>986</v>
      </c>
      <c r="B987" s="162" t="s">
        <v>1832</v>
      </c>
      <c r="C987" s="162" t="s">
        <v>1833</v>
      </c>
      <c r="D987" s="162" t="s">
        <v>1758</v>
      </c>
      <c r="E987" s="162" t="s">
        <v>150</v>
      </c>
      <c r="F987" s="163">
        <v>45462</v>
      </c>
      <c r="G987" s="162" t="s">
        <v>5347</v>
      </c>
      <c r="H987" s="162" t="s">
        <v>1827</v>
      </c>
      <c r="I987" s="162" t="s">
        <v>18</v>
      </c>
      <c r="J987" s="163">
        <v>45502</v>
      </c>
      <c r="K987" s="163">
        <v>45502</v>
      </c>
      <c r="L987" s="162" t="s">
        <v>5347</v>
      </c>
      <c r="M987" s="163">
        <v>45523</v>
      </c>
      <c r="N987" s="164">
        <v>85</v>
      </c>
      <c r="O987" s="164">
        <v>8</v>
      </c>
      <c r="P987" s="162" t="s">
        <v>16</v>
      </c>
      <c r="Q987" s="166">
        <v>150</v>
      </c>
      <c r="R987" s="166">
        <v>150</v>
      </c>
      <c r="S987" s="166">
        <v>150</v>
      </c>
      <c r="T987" s="166">
        <v>0</v>
      </c>
      <c r="U987" s="166">
        <v>150</v>
      </c>
      <c r="V987" s="166">
        <v>0</v>
      </c>
      <c r="W987" s="162" t="s">
        <v>19</v>
      </c>
      <c r="X987" s="162" t="s">
        <v>5348</v>
      </c>
      <c r="Y987" s="162" t="s">
        <v>5347</v>
      </c>
      <c r="Z987" s="162" t="s">
        <v>315</v>
      </c>
      <c r="AA987" s="162" t="s">
        <v>316</v>
      </c>
      <c r="AB987" s="162" t="s">
        <v>1834</v>
      </c>
      <c r="AC987" s="162" t="s">
        <v>5347</v>
      </c>
      <c r="AD987" s="164">
        <v>0</v>
      </c>
      <c r="AE987" s="185">
        <v>0</v>
      </c>
      <c r="AG987" t="s">
        <v>814</v>
      </c>
      <c r="AH987" s="47">
        <f t="shared" si="291"/>
        <v>21</v>
      </c>
      <c r="AI987" s="46" t="str">
        <f t="shared" si="292"/>
        <v>-</v>
      </c>
      <c r="AJ987" s="12"/>
      <c r="AK987" s="53" t="str">
        <f t="shared" si="293"/>
        <v>YES</v>
      </c>
      <c r="AL987" s="54">
        <f t="shared" si="294"/>
        <v>150</v>
      </c>
      <c r="AM987" s="35"/>
      <c r="AN987" s="35" t="str">
        <f t="shared" si="295"/>
        <v/>
      </c>
      <c r="AO987" s="35">
        <f t="shared" si="296"/>
        <v>0</v>
      </c>
      <c r="AP987" s="35" t="str">
        <f t="shared" si="297"/>
        <v>X</v>
      </c>
      <c r="AQ987" s="55">
        <f t="shared" si="309"/>
        <v>1</v>
      </c>
      <c r="AR987" s="25" t="str">
        <f t="shared" si="298"/>
        <v/>
      </c>
      <c r="AS987" s="25" t="str">
        <f t="shared" si="299"/>
        <v/>
      </c>
      <c r="AT987" s="25" t="str">
        <f t="shared" si="300"/>
        <v/>
      </c>
      <c r="AU987" s="25" t="str">
        <f t="shared" si="301"/>
        <v/>
      </c>
      <c r="AV987" s="25">
        <f t="shared" si="302"/>
        <v>6</v>
      </c>
      <c r="AW987" s="65">
        <f t="shared" si="310"/>
        <v>0</v>
      </c>
      <c r="AX987" s="56"/>
      <c r="AY987" s="24">
        <f t="shared" ca="1" si="303"/>
        <v>-612</v>
      </c>
      <c r="AZ987" s="66">
        <f t="shared" ca="1" si="304"/>
        <v>0</v>
      </c>
      <c r="BA987" s="24" t="str">
        <f t="shared" ca="1" si="305"/>
        <v/>
      </c>
      <c r="BB987" s="87" t="str">
        <f t="shared" si="306"/>
        <v/>
      </c>
    </row>
    <row r="988" spans="1:54" ht="15" x14ac:dyDescent="0.2">
      <c r="A988" s="7">
        <v>987</v>
      </c>
      <c r="B988" s="162" t="s">
        <v>453</v>
      </c>
      <c r="C988" s="162" t="s">
        <v>454</v>
      </c>
      <c r="D988" s="162" t="s">
        <v>1758</v>
      </c>
      <c r="E988" s="162" t="s">
        <v>151</v>
      </c>
      <c r="F988" s="163">
        <v>45462</v>
      </c>
      <c r="G988" s="162" t="s">
        <v>5347</v>
      </c>
      <c r="H988" s="162" t="s">
        <v>756</v>
      </c>
      <c r="I988" s="162" t="s">
        <v>41</v>
      </c>
      <c r="J988" s="163">
        <v>45488</v>
      </c>
      <c r="K988" s="163">
        <v>45744</v>
      </c>
      <c r="L988" s="162" t="s">
        <v>5347</v>
      </c>
      <c r="M988" s="163">
        <v>45500</v>
      </c>
      <c r="N988" s="164">
        <v>45</v>
      </c>
      <c r="O988" s="164">
        <v>8</v>
      </c>
      <c r="P988" s="162" t="s">
        <v>16</v>
      </c>
      <c r="Q988" s="166">
        <v>100</v>
      </c>
      <c r="R988" s="166">
        <v>100</v>
      </c>
      <c r="S988" s="166">
        <v>100</v>
      </c>
      <c r="T988" s="166">
        <v>0</v>
      </c>
      <c r="U988" s="166">
        <v>100</v>
      </c>
      <c r="V988" s="166">
        <v>0</v>
      </c>
      <c r="W988" s="162" t="s">
        <v>19</v>
      </c>
      <c r="X988" s="162" t="s">
        <v>5348</v>
      </c>
      <c r="Y988" s="162" t="s">
        <v>5347</v>
      </c>
      <c r="Z988" s="162" t="s">
        <v>76</v>
      </c>
      <c r="AA988" s="162" t="s">
        <v>343</v>
      </c>
      <c r="AB988" s="162" t="s">
        <v>455</v>
      </c>
      <c r="AC988" s="162" t="s">
        <v>5347</v>
      </c>
      <c r="AD988" s="164">
        <v>0</v>
      </c>
      <c r="AE988" s="185">
        <v>0</v>
      </c>
      <c r="AG988" t="s">
        <v>814</v>
      </c>
      <c r="AH988" s="47">
        <f t="shared" si="291"/>
        <v>12</v>
      </c>
      <c r="AI988" s="46" t="str">
        <f t="shared" si="292"/>
        <v>-</v>
      </c>
      <c r="AJ988" s="12"/>
      <c r="AK988" s="53" t="str">
        <f t="shared" si="293"/>
        <v>YES</v>
      </c>
      <c r="AL988" s="54">
        <f t="shared" si="294"/>
        <v>100</v>
      </c>
      <c r="AM988" s="35"/>
      <c r="AN988" s="35" t="str">
        <f t="shared" si="295"/>
        <v/>
      </c>
      <c r="AO988" s="35">
        <f t="shared" si="296"/>
        <v>0</v>
      </c>
      <c r="AP988" s="35" t="str">
        <f t="shared" si="297"/>
        <v>X</v>
      </c>
      <c r="AQ988" s="55">
        <f t="shared" si="309"/>
        <v>1</v>
      </c>
      <c r="AR988" s="25" t="str">
        <f t="shared" si="298"/>
        <v/>
      </c>
      <c r="AS988" s="25" t="str">
        <f t="shared" si="299"/>
        <v/>
      </c>
      <c r="AT988" s="25" t="str">
        <f t="shared" si="300"/>
        <v/>
      </c>
      <c r="AU988" s="25" t="str">
        <f t="shared" si="301"/>
        <v/>
      </c>
      <c r="AV988" s="25">
        <f t="shared" si="302"/>
        <v>6</v>
      </c>
      <c r="AW988" s="65">
        <f t="shared" si="310"/>
        <v>0</v>
      </c>
      <c r="AX988" s="56"/>
      <c r="AY988" s="24">
        <f t="shared" ca="1" si="303"/>
        <v>-635</v>
      </c>
      <c r="AZ988" s="66">
        <f t="shared" ca="1" si="304"/>
        <v>0</v>
      </c>
      <c r="BA988" s="24" t="str">
        <f t="shared" ca="1" si="305"/>
        <v/>
      </c>
      <c r="BB988" s="87" t="str">
        <f t="shared" si="306"/>
        <v/>
      </c>
    </row>
    <row r="989" spans="1:54" ht="15" x14ac:dyDescent="0.2">
      <c r="A989" s="7">
        <v>988</v>
      </c>
      <c r="B989" s="162" t="s">
        <v>1835</v>
      </c>
      <c r="C989" s="162" t="s">
        <v>1836</v>
      </c>
      <c r="D989" s="162" t="s">
        <v>1758</v>
      </c>
      <c r="E989" s="162" t="s">
        <v>146</v>
      </c>
      <c r="F989" s="163">
        <v>45462</v>
      </c>
      <c r="G989" s="162" t="s">
        <v>5347</v>
      </c>
      <c r="H989" s="162" t="s">
        <v>1837</v>
      </c>
      <c r="I989" s="162" t="s">
        <v>15</v>
      </c>
      <c r="J989" s="163">
        <v>45463</v>
      </c>
      <c r="K989" s="163">
        <v>45464</v>
      </c>
      <c r="L989" s="162" t="s">
        <v>5347</v>
      </c>
      <c r="M989" s="163">
        <v>45488</v>
      </c>
      <c r="N989" s="164">
        <v>40</v>
      </c>
      <c r="O989" s="164">
        <v>8</v>
      </c>
      <c r="P989" s="162" t="s">
        <v>16</v>
      </c>
      <c r="Q989" s="166">
        <v>1</v>
      </c>
      <c r="R989" s="166">
        <v>1</v>
      </c>
      <c r="S989" s="166">
        <v>1</v>
      </c>
      <c r="T989" s="166">
        <v>0</v>
      </c>
      <c r="U989" s="166">
        <v>1</v>
      </c>
      <c r="V989" s="166">
        <v>0</v>
      </c>
      <c r="W989" s="162" t="s">
        <v>19</v>
      </c>
      <c r="X989" s="162" t="s">
        <v>5348</v>
      </c>
      <c r="Y989" s="162" t="s">
        <v>5347</v>
      </c>
      <c r="Z989" s="162" t="s">
        <v>1838</v>
      </c>
      <c r="AA989" s="162" t="s">
        <v>1839</v>
      </c>
      <c r="AB989" s="162" t="s">
        <v>1840</v>
      </c>
      <c r="AC989" s="162" t="s">
        <v>5347</v>
      </c>
      <c r="AD989" s="164">
        <v>0</v>
      </c>
      <c r="AE989" s="185">
        <v>0</v>
      </c>
      <c r="AG989" t="s">
        <v>1612</v>
      </c>
      <c r="AH989" s="47">
        <f t="shared" si="291"/>
        <v>25</v>
      </c>
      <c r="AI989" s="46" t="str">
        <f t="shared" si="292"/>
        <v>-</v>
      </c>
      <c r="AJ989" s="12"/>
      <c r="AK989" s="53" t="str">
        <f t="shared" si="293"/>
        <v>YES</v>
      </c>
      <c r="AL989" s="54">
        <f t="shared" si="294"/>
        <v>1</v>
      </c>
      <c r="AM989" s="35"/>
      <c r="AN989" s="35" t="str">
        <f t="shared" si="295"/>
        <v/>
      </c>
      <c r="AO989" s="35">
        <f t="shared" si="296"/>
        <v>0</v>
      </c>
      <c r="AP989" s="35" t="str">
        <f t="shared" si="297"/>
        <v>X</v>
      </c>
      <c r="AQ989" s="55">
        <f t="shared" si="309"/>
        <v>1</v>
      </c>
      <c r="AR989" s="25" t="str">
        <f t="shared" si="298"/>
        <v/>
      </c>
      <c r="AS989" s="25" t="str">
        <f t="shared" si="299"/>
        <v/>
      </c>
      <c r="AT989" s="25" t="str">
        <f t="shared" si="300"/>
        <v/>
      </c>
      <c r="AU989" s="25" t="str">
        <f t="shared" si="301"/>
        <v/>
      </c>
      <c r="AV989" s="25">
        <f t="shared" si="302"/>
        <v>6</v>
      </c>
      <c r="AW989" s="65">
        <f t="shared" si="310"/>
        <v>0</v>
      </c>
      <c r="AX989" s="56"/>
      <c r="AY989" s="24">
        <f t="shared" ca="1" si="303"/>
        <v>-647</v>
      </c>
      <c r="AZ989" s="66">
        <f t="shared" ca="1" si="304"/>
        <v>0</v>
      </c>
      <c r="BA989" s="24" t="str">
        <f t="shared" ca="1" si="305"/>
        <v/>
      </c>
      <c r="BB989" s="87" t="str">
        <f t="shared" si="306"/>
        <v/>
      </c>
    </row>
    <row r="990" spans="1:54" ht="15" x14ac:dyDescent="0.2">
      <c r="A990" s="7">
        <v>989</v>
      </c>
      <c r="B990" s="162" t="s">
        <v>1841</v>
      </c>
      <c r="C990" s="162" t="s">
        <v>1842</v>
      </c>
      <c r="D990" s="162" t="s">
        <v>1758</v>
      </c>
      <c r="E990" s="162" t="s">
        <v>99</v>
      </c>
      <c r="F990" s="163">
        <v>45462</v>
      </c>
      <c r="G990" s="162" t="s">
        <v>5347</v>
      </c>
      <c r="H990" s="162" t="s">
        <v>2921</v>
      </c>
      <c r="I990" s="162" t="s">
        <v>15</v>
      </c>
      <c r="J990" s="163">
        <v>45568</v>
      </c>
      <c r="K990" s="163">
        <v>45568</v>
      </c>
      <c r="L990" s="162" t="s">
        <v>5347</v>
      </c>
      <c r="M990" s="163">
        <v>45488</v>
      </c>
      <c r="N990" s="164">
        <v>40</v>
      </c>
      <c r="O990" s="164">
        <v>8</v>
      </c>
      <c r="P990" s="162" t="s">
        <v>16</v>
      </c>
      <c r="Q990" s="166">
        <v>3</v>
      </c>
      <c r="R990" s="166">
        <v>3</v>
      </c>
      <c r="S990" s="166">
        <v>3</v>
      </c>
      <c r="T990" s="166">
        <v>0</v>
      </c>
      <c r="U990" s="166">
        <v>3</v>
      </c>
      <c r="V990" s="166">
        <v>0</v>
      </c>
      <c r="W990" s="162" t="s">
        <v>19</v>
      </c>
      <c r="X990" s="162" t="s">
        <v>5348</v>
      </c>
      <c r="Y990" s="162" t="s">
        <v>5347</v>
      </c>
      <c r="Z990" s="162" t="s">
        <v>386</v>
      </c>
      <c r="AA990" s="162" t="s">
        <v>343</v>
      </c>
      <c r="AB990" s="162" t="s">
        <v>2922</v>
      </c>
      <c r="AC990" s="162" t="s">
        <v>5347</v>
      </c>
      <c r="AD990" s="164">
        <v>0</v>
      </c>
      <c r="AE990" s="185">
        <v>0</v>
      </c>
      <c r="AG990" t="s">
        <v>814</v>
      </c>
      <c r="AH990" s="47">
        <f t="shared" si="291"/>
        <v>-80</v>
      </c>
      <c r="AI990" s="46" t="str">
        <f t="shared" si="292"/>
        <v>-</v>
      </c>
      <c r="AJ990" s="12"/>
      <c r="AK990" s="53" t="str">
        <f t="shared" si="293"/>
        <v>YES</v>
      </c>
      <c r="AL990" s="54">
        <f t="shared" si="294"/>
        <v>3</v>
      </c>
      <c r="AM990" s="35"/>
      <c r="AN990" s="35" t="str">
        <f t="shared" si="295"/>
        <v/>
      </c>
      <c r="AO990" s="35">
        <f t="shared" si="296"/>
        <v>0</v>
      </c>
      <c r="AP990" s="35" t="str">
        <f t="shared" si="297"/>
        <v>X</v>
      </c>
      <c r="AQ990" s="55">
        <f t="shared" si="309"/>
        <v>1</v>
      </c>
      <c r="AR990" s="25" t="str">
        <f t="shared" si="298"/>
        <v/>
      </c>
      <c r="AS990" s="25" t="str">
        <f t="shared" si="299"/>
        <v/>
      </c>
      <c r="AT990" s="25" t="str">
        <f t="shared" si="300"/>
        <v/>
      </c>
      <c r="AU990" s="25" t="str">
        <f t="shared" si="301"/>
        <v/>
      </c>
      <c r="AV990" s="25">
        <f t="shared" si="302"/>
        <v>6</v>
      </c>
      <c r="AW990" s="65">
        <f t="shared" si="310"/>
        <v>0</v>
      </c>
      <c r="AX990" s="56"/>
      <c r="AY990" s="24">
        <f t="shared" ca="1" si="303"/>
        <v>-647</v>
      </c>
      <c r="AZ990" s="66">
        <f t="shared" ca="1" si="304"/>
        <v>0</v>
      </c>
      <c r="BA990" s="24" t="str">
        <f t="shared" ca="1" si="305"/>
        <v/>
      </c>
      <c r="BB990" s="87" t="str">
        <f t="shared" si="306"/>
        <v/>
      </c>
    </row>
    <row r="991" spans="1:54" ht="15" x14ac:dyDescent="0.2">
      <c r="A991" s="7">
        <v>990</v>
      </c>
      <c r="B991" s="162" t="s">
        <v>1843</v>
      </c>
      <c r="C991" s="162" t="s">
        <v>1844</v>
      </c>
      <c r="D991" s="162" t="s">
        <v>1758</v>
      </c>
      <c r="E991" s="162" t="s">
        <v>178</v>
      </c>
      <c r="F991" s="163">
        <v>45462</v>
      </c>
      <c r="G991" s="162" t="s">
        <v>5347</v>
      </c>
      <c r="H991" s="162" t="s">
        <v>2921</v>
      </c>
      <c r="I991" s="162" t="s">
        <v>17</v>
      </c>
      <c r="J991" s="163">
        <v>45568</v>
      </c>
      <c r="K991" s="163">
        <v>45568</v>
      </c>
      <c r="L991" s="162" t="s">
        <v>5347</v>
      </c>
      <c r="M991" s="163">
        <v>45488</v>
      </c>
      <c r="N991" s="164">
        <v>30</v>
      </c>
      <c r="O991" s="164">
        <v>8</v>
      </c>
      <c r="P991" s="162" t="s">
        <v>16</v>
      </c>
      <c r="Q991" s="165">
        <v>3</v>
      </c>
      <c r="R991" s="165">
        <v>3</v>
      </c>
      <c r="S991" s="165">
        <v>3</v>
      </c>
      <c r="T991" s="165">
        <v>0</v>
      </c>
      <c r="U991" s="166">
        <v>3</v>
      </c>
      <c r="V991" s="166">
        <v>0</v>
      </c>
      <c r="W991" s="162" t="s">
        <v>19</v>
      </c>
      <c r="X991" s="162" t="s">
        <v>5348</v>
      </c>
      <c r="Y991" s="162" t="s">
        <v>5347</v>
      </c>
      <c r="Z991" s="162" t="s">
        <v>386</v>
      </c>
      <c r="AA991" s="162" t="s">
        <v>343</v>
      </c>
      <c r="AB991" s="162" t="s">
        <v>2931</v>
      </c>
      <c r="AC991" s="162" t="s">
        <v>5347</v>
      </c>
      <c r="AD991" s="164">
        <v>0</v>
      </c>
      <c r="AE991" s="185">
        <v>0</v>
      </c>
      <c r="AG991" t="s">
        <v>814</v>
      </c>
      <c r="AH991" s="47">
        <f t="shared" si="291"/>
        <v>-80</v>
      </c>
      <c r="AI991" s="46" t="str">
        <f t="shared" si="292"/>
        <v>-</v>
      </c>
      <c r="AJ991" s="12"/>
      <c r="AK991" s="53" t="str">
        <f t="shared" si="293"/>
        <v>YES</v>
      </c>
      <c r="AL991" s="54">
        <f t="shared" si="294"/>
        <v>3</v>
      </c>
      <c r="AM991" s="35"/>
      <c r="AN991" s="35" t="str">
        <f t="shared" si="295"/>
        <v/>
      </c>
      <c r="AO991" s="35">
        <f t="shared" si="296"/>
        <v>0</v>
      </c>
      <c r="AP991" s="35" t="str">
        <f t="shared" si="297"/>
        <v>X</v>
      </c>
      <c r="AQ991" s="55">
        <f t="shared" ref="AQ991:AQ994" si="311">IF(AP991="X",100%,0%)</f>
        <v>1</v>
      </c>
      <c r="AR991" s="25" t="str">
        <f t="shared" si="298"/>
        <v/>
      </c>
      <c r="AS991" s="25" t="str">
        <f t="shared" si="299"/>
        <v/>
      </c>
      <c r="AT991" s="25" t="str">
        <f t="shared" si="300"/>
        <v/>
      </c>
      <c r="AU991" s="25" t="str">
        <f t="shared" si="301"/>
        <v/>
      </c>
      <c r="AV991" s="25">
        <f t="shared" si="302"/>
        <v>6</v>
      </c>
      <c r="AW991" s="65">
        <f t="shared" ref="AW991:AW994" si="312">IF(AP991="",100%,0%)</f>
        <v>0</v>
      </c>
      <c r="AX991" s="56"/>
      <c r="AY991" s="24">
        <f t="shared" ca="1" si="303"/>
        <v>-647</v>
      </c>
      <c r="AZ991" s="66">
        <f t="shared" ca="1" si="304"/>
        <v>0</v>
      </c>
      <c r="BA991" s="24" t="str">
        <f t="shared" ca="1" si="305"/>
        <v/>
      </c>
      <c r="BB991" s="87" t="str">
        <f t="shared" si="306"/>
        <v/>
      </c>
    </row>
    <row r="992" spans="1:54" ht="15" x14ac:dyDescent="0.2">
      <c r="A992" s="7">
        <v>991</v>
      </c>
      <c r="B992" s="162" t="s">
        <v>1845</v>
      </c>
      <c r="C992" s="162" t="s">
        <v>1846</v>
      </c>
      <c r="D992" s="162" t="s">
        <v>1758</v>
      </c>
      <c r="E992" s="162" t="s">
        <v>177</v>
      </c>
      <c r="F992" s="163">
        <v>45462</v>
      </c>
      <c r="G992" s="162" t="s">
        <v>5347</v>
      </c>
      <c r="H992" s="162" t="s">
        <v>2880</v>
      </c>
      <c r="I992" s="162" t="s">
        <v>15</v>
      </c>
      <c r="J992" s="163">
        <v>45568</v>
      </c>
      <c r="K992" s="163">
        <v>45568</v>
      </c>
      <c r="L992" s="162" t="s">
        <v>332</v>
      </c>
      <c r="M992" s="163">
        <v>45488</v>
      </c>
      <c r="N992" s="164">
        <v>40</v>
      </c>
      <c r="O992" s="164">
        <v>8</v>
      </c>
      <c r="P992" s="162" t="s">
        <v>5347</v>
      </c>
      <c r="Q992" s="165">
        <v>2</v>
      </c>
      <c r="R992" s="165">
        <v>2</v>
      </c>
      <c r="S992" s="165">
        <v>0</v>
      </c>
      <c r="T992" s="165">
        <v>2</v>
      </c>
      <c r="U992" s="166">
        <v>0</v>
      </c>
      <c r="V992" s="166">
        <v>0</v>
      </c>
      <c r="W992" s="162" t="s">
        <v>5347</v>
      </c>
      <c r="X992" s="162" t="s">
        <v>5446</v>
      </c>
      <c r="Y992" s="162" t="s">
        <v>5347</v>
      </c>
      <c r="Z992" s="162" t="s">
        <v>2881</v>
      </c>
      <c r="AA992" s="162" t="s">
        <v>2882</v>
      </c>
      <c r="AB992" s="162" t="s">
        <v>2883</v>
      </c>
      <c r="AC992" s="162" t="s">
        <v>5347</v>
      </c>
      <c r="AD992" s="164">
        <v>0</v>
      </c>
      <c r="AE992" s="185">
        <v>0</v>
      </c>
      <c r="AG992" t="s">
        <v>814</v>
      </c>
      <c r="AH992" s="47">
        <f t="shared" si="291"/>
        <v>-80</v>
      </c>
      <c r="AI992" s="46" t="str">
        <f t="shared" si="292"/>
        <v>-</v>
      </c>
      <c r="AJ992" s="12"/>
      <c r="AK992" s="53" t="str">
        <f t="shared" si="293"/>
        <v/>
      </c>
      <c r="AL992" s="54" t="str">
        <f t="shared" si="294"/>
        <v/>
      </c>
      <c r="AM992" s="35"/>
      <c r="AN992" s="35" t="str">
        <f t="shared" si="295"/>
        <v/>
      </c>
      <c r="AO992" s="35">
        <f t="shared" si="296"/>
        <v>0</v>
      </c>
      <c r="AP992" s="35" t="str">
        <f t="shared" si="297"/>
        <v/>
      </c>
      <c r="AQ992" s="55">
        <f t="shared" si="311"/>
        <v>0</v>
      </c>
      <c r="AR992" s="25" t="str">
        <f t="shared" si="298"/>
        <v/>
      </c>
      <c r="AS992" s="25" t="str">
        <f t="shared" si="299"/>
        <v/>
      </c>
      <c r="AT992" s="25" t="str">
        <f t="shared" si="300"/>
        <v/>
      </c>
      <c r="AU992" s="25" t="str">
        <f t="shared" si="301"/>
        <v/>
      </c>
      <c r="AV992" s="25">
        <f t="shared" si="302"/>
        <v>6</v>
      </c>
      <c r="AW992" s="65">
        <f t="shared" si="312"/>
        <v>1</v>
      </c>
      <c r="AX992" s="56"/>
      <c r="AY992" s="24">
        <f t="shared" ca="1" si="303"/>
        <v>-647</v>
      </c>
      <c r="AZ992" s="66">
        <f t="shared" ca="1" si="304"/>
        <v>0</v>
      </c>
      <c r="BA992" s="24" t="str">
        <f t="shared" ca="1" si="305"/>
        <v/>
      </c>
      <c r="BB992" s="87" t="str">
        <f t="shared" si="306"/>
        <v/>
      </c>
    </row>
    <row r="993" spans="1:54" ht="15" x14ac:dyDescent="0.2">
      <c r="A993" s="7">
        <v>992</v>
      </c>
      <c r="B993" s="162" t="s">
        <v>1845</v>
      </c>
      <c r="C993" s="162" t="s">
        <v>1846</v>
      </c>
      <c r="D993" s="162" t="s">
        <v>1758</v>
      </c>
      <c r="E993" s="162" t="s">
        <v>177</v>
      </c>
      <c r="F993" s="163">
        <v>45462</v>
      </c>
      <c r="G993" s="162" t="s">
        <v>5347</v>
      </c>
      <c r="H993" s="162" t="s">
        <v>3963</v>
      </c>
      <c r="I993" s="162" t="s">
        <v>15</v>
      </c>
      <c r="J993" s="163">
        <v>45637</v>
      </c>
      <c r="K993" s="163">
        <v>45637</v>
      </c>
      <c r="L993" s="162" t="s">
        <v>5347</v>
      </c>
      <c r="M993" s="163">
        <v>45488</v>
      </c>
      <c r="N993" s="164">
        <v>40</v>
      </c>
      <c r="O993" s="164">
        <v>8</v>
      </c>
      <c r="P993" s="162" t="s">
        <v>16</v>
      </c>
      <c r="Q993" s="165">
        <v>2</v>
      </c>
      <c r="R993" s="165">
        <v>2</v>
      </c>
      <c r="S993" s="165">
        <v>2</v>
      </c>
      <c r="T993" s="165">
        <v>0</v>
      </c>
      <c r="U993" s="166">
        <v>2</v>
      </c>
      <c r="V993" s="166">
        <v>0</v>
      </c>
      <c r="W993" s="162" t="s">
        <v>19</v>
      </c>
      <c r="X993" s="162" t="s">
        <v>5348</v>
      </c>
      <c r="Y993" s="162" t="s">
        <v>5347</v>
      </c>
      <c r="Z993" s="162" t="s">
        <v>25</v>
      </c>
      <c r="AA993" s="162" t="s">
        <v>2882</v>
      </c>
      <c r="AB993" s="162" t="s">
        <v>2883</v>
      </c>
      <c r="AC993" s="162" t="s">
        <v>5347</v>
      </c>
      <c r="AD993" s="164">
        <v>0</v>
      </c>
      <c r="AE993" s="185">
        <v>0</v>
      </c>
      <c r="AG993" t="s">
        <v>814</v>
      </c>
      <c r="AH993" s="47">
        <f t="shared" si="291"/>
        <v>-149</v>
      </c>
      <c r="AI993" s="46" t="str">
        <f t="shared" si="292"/>
        <v>-</v>
      </c>
      <c r="AJ993" s="12"/>
      <c r="AK993" s="53" t="str">
        <f t="shared" si="293"/>
        <v>YES</v>
      </c>
      <c r="AL993" s="54">
        <f t="shared" si="294"/>
        <v>2</v>
      </c>
      <c r="AM993" s="35"/>
      <c r="AN993" s="35" t="str">
        <f t="shared" si="295"/>
        <v/>
      </c>
      <c r="AO993" s="35">
        <f t="shared" si="296"/>
        <v>0</v>
      </c>
      <c r="AP993" s="35" t="str">
        <f t="shared" si="297"/>
        <v>X</v>
      </c>
      <c r="AQ993" s="55">
        <f t="shared" si="311"/>
        <v>1</v>
      </c>
      <c r="AR993" s="25" t="str">
        <f t="shared" si="298"/>
        <v/>
      </c>
      <c r="AS993" s="25" t="str">
        <f t="shared" si="299"/>
        <v/>
      </c>
      <c r="AT993" s="25" t="str">
        <f t="shared" si="300"/>
        <v/>
      </c>
      <c r="AU993" s="25" t="str">
        <f t="shared" si="301"/>
        <v/>
      </c>
      <c r="AV993" s="25">
        <f t="shared" si="302"/>
        <v>6</v>
      </c>
      <c r="AW993" s="65">
        <f t="shared" si="312"/>
        <v>0</v>
      </c>
      <c r="AX993" s="56"/>
      <c r="AY993" s="24">
        <f t="shared" ca="1" si="303"/>
        <v>-647</v>
      </c>
      <c r="AZ993" s="66">
        <f t="shared" ca="1" si="304"/>
        <v>0</v>
      </c>
      <c r="BA993" s="24" t="str">
        <f t="shared" ca="1" si="305"/>
        <v/>
      </c>
      <c r="BB993" s="87" t="str">
        <f t="shared" si="306"/>
        <v/>
      </c>
    </row>
    <row r="994" spans="1:54" ht="15" x14ac:dyDescent="0.2">
      <c r="A994" s="7">
        <v>993</v>
      </c>
      <c r="B994" s="162" t="s">
        <v>1847</v>
      </c>
      <c r="C994" s="162" t="s">
        <v>1848</v>
      </c>
      <c r="D994" s="162" t="s">
        <v>1758</v>
      </c>
      <c r="E994" s="162" t="s">
        <v>192</v>
      </c>
      <c r="F994" s="163">
        <v>45462</v>
      </c>
      <c r="G994" s="162" t="s">
        <v>5347</v>
      </c>
      <c r="H994" s="162" t="s">
        <v>1849</v>
      </c>
      <c r="I994" s="162" t="s">
        <v>18</v>
      </c>
      <c r="J994" s="163">
        <v>45525</v>
      </c>
      <c r="K994" s="163">
        <v>45526</v>
      </c>
      <c r="L994" s="162" t="s">
        <v>5347</v>
      </c>
      <c r="M994" s="163">
        <v>45537</v>
      </c>
      <c r="N994" s="164">
        <v>42</v>
      </c>
      <c r="O994" s="164">
        <v>8</v>
      </c>
      <c r="P994" s="162" t="s">
        <v>16</v>
      </c>
      <c r="Q994" s="165">
        <v>10</v>
      </c>
      <c r="R994" s="165">
        <v>50</v>
      </c>
      <c r="S994" s="165">
        <v>50</v>
      </c>
      <c r="T994" s="165">
        <v>0</v>
      </c>
      <c r="U994" s="166">
        <v>50</v>
      </c>
      <c r="V994" s="166">
        <v>0</v>
      </c>
      <c r="W994" s="162" t="s">
        <v>19</v>
      </c>
      <c r="X994" s="162" t="s">
        <v>5348</v>
      </c>
      <c r="Y994" s="162" t="s">
        <v>5347</v>
      </c>
      <c r="Z994" s="162" t="s">
        <v>23</v>
      </c>
      <c r="AA994" s="162" t="s">
        <v>625</v>
      </c>
      <c r="AB994" s="162" t="s">
        <v>1850</v>
      </c>
      <c r="AC994" s="162" t="s">
        <v>5347</v>
      </c>
      <c r="AD994" s="164">
        <v>0</v>
      </c>
      <c r="AE994" s="185">
        <v>0</v>
      </c>
      <c r="AG994" t="s">
        <v>814</v>
      </c>
      <c r="AH994" s="47">
        <f t="shared" si="291"/>
        <v>12</v>
      </c>
      <c r="AI994" s="46" t="str">
        <f t="shared" si="292"/>
        <v>-</v>
      </c>
      <c r="AJ994" s="12"/>
      <c r="AK994" s="53" t="str">
        <f t="shared" si="293"/>
        <v>YES</v>
      </c>
      <c r="AL994" s="54">
        <f t="shared" si="294"/>
        <v>50</v>
      </c>
      <c r="AM994" s="35"/>
      <c r="AN994" s="35" t="str">
        <f t="shared" si="295"/>
        <v/>
      </c>
      <c r="AO994" s="35">
        <f t="shared" si="296"/>
        <v>0</v>
      </c>
      <c r="AP994" s="35" t="str">
        <f t="shared" si="297"/>
        <v>X</v>
      </c>
      <c r="AQ994" s="55">
        <f t="shared" si="311"/>
        <v>1</v>
      </c>
      <c r="AR994" s="25" t="str">
        <f t="shared" si="298"/>
        <v/>
      </c>
      <c r="AS994" s="25" t="str">
        <f t="shared" si="299"/>
        <v/>
      </c>
      <c r="AT994" s="25" t="str">
        <f t="shared" si="300"/>
        <v/>
      </c>
      <c r="AU994" s="25" t="str">
        <f t="shared" si="301"/>
        <v/>
      </c>
      <c r="AV994" s="25">
        <f t="shared" si="302"/>
        <v>6</v>
      </c>
      <c r="AW994" s="65">
        <f t="shared" si="312"/>
        <v>0</v>
      </c>
      <c r="AX994" s="56"/>
      <c r="AY994" s="24">
        <f t="shared" ca="1" si="303"/>
        <v>-598</v>
      </c>
      <c r="AZ994" s="66">
        <f t="shared" ca="1" si="304"/>
        <v>0</v>
      </c>
      <c r="BA994" s="24" t="str">
        <f t="shared" ca="1" si="305"/>
        <v/>
      </c>
      <c r="BB994" s="87" t="str">
        <f t="shared" si="306"/>
        <v/>
      </c>
    </row>
    <row r="995" spans="1:54" ht="15" x14ac:dyDescent="0.2">
      <c r="A995" s="7">
        <v>994</v>
      </c>
      <c r="B995" s="162" t="s">
        <v>1851</v>
      </c>
      <c r="C995" s="162" t="s">
        <v>1852</v>
      </c>
      <c r="D995" s="162" t="s">
        <v>1758</v>
      </c>
      <c r="E995" s="162" t="s">
        <v>191</v>
      </c>
      <c r="F995" s="163">
        <v>45462</v>
      </c>
      <c r="G995" s="162" t="s">
        <v>5347</v>
      </c>
      <c r="H995" s="162" t="s">
        <v>2710</v>
      </c>
      <c r="I995" s="162" t="s">
        <v>15</v>
      </c>
      <c r="J995" s="163">
        <v>45560</v>
      </c>
      <c r="K995" s="163">
        <v>45562</v>
      </c>
      <c r="L995" s="162" t="s">
        <v>5347</v>
      </c>
      <c r="M995" s="163">
        <v>45569</v>
      </c>
      <c r="N995" s="164">
        <v>30</v>
      </c>
      <c r="O995" s="164">
        <v>8</v>
      </c>
      <c r="P995" s="162" t="s">
        <v>16</v>
      </c>
      <c r="Q995" s="165">
        <v>1</v>
      </c>
      <c r="R995" s="165">
        <v>1</v>
      </c>
      <c r="S995" s="165">
        <v>1</v>
      </c>
      <c r="T995" s="165">
        <v>0</v>
      </c>
      <c r="U995" s="166">
        <v>1</v>
      </c>
      <c r="V995" s="166">
        <v>0</v>
      </c>
      <c r="W995" s="162" t="s">
        <v>19</v>
      </c>
      <c r="X995" s="162" t="s">
        <v>5348</v>
      </c>
      <c r="Y995" s="162" t="s">
        <v>5347</v>
      </c>
      <c r="Z995" s="162" t="s">
        <v>621</v>
      </c>
      <c r="AA995" s="162" t="s">
        <v>343</v>
      </c>
      <c r="AB995" s="162" t="s">
        <v>2711</v>
      </c>
      <c r="AC995" s="162" t="s">
        <v>5347</v>
      </c>
      <c r="AD995" s="164">
        <v>0</v>
      </c>
      <c r="AE995" s="185">
        <v>0</v>
      </c>
      <c r="AG995" t="s">
        <v>814</v>
      </c>
      <c r="AH995" s="47">
        <f t="shared" si="291"/>
        <v>9</v>
      </c>
      <c r="AI995" s="46" t="str">
        <f t="shared" si="292"/>
        <v>-</v>
      </c>
      <c r="AJ995" s="12"/>
      <c r="AK995" s="53" t="str">
        <f t="shared" si="293"/>
        <v>YES</v>
      </c>
      <c r="AL995" s="54">
        <f t="shared" si="294"/>
        <v>1</v>
      </c>
      <c r="AM995" s="35"/>
      <c r="AN995" s="35" t="str">
        <f t="shared" si="295"/>
        <v/>
      </c>
      <c r="AO995" s="35">
        <f t="shared" si="296"/>
        <v>0</v>
      </c>
      <c r="AP995" s="35" t="str">
        <f t="shared" si="297"/>
        <v>X</v>
      </c>
      <c r="AQ995" s="55">
        <f t="shared" ref="AQ995:AQ1033" si="313">IF(AP995="X",100%,0%)</f>
        <v>1</v>
      </c>
      <c r="AR995" s="25" t="str">
        <f t="shared" si="298"/>
        <v/>
      </c>
      <c r="AS995" s="25" t="str">
        <f t="shared" si="299"/>
        <v/>
      </c>
      <c r="AT995" s="25" t="str">
        <f t="shared" si="300"/>
        <v/>
      </c>
      <c r="AU995" s="25" t="str">
        <f t="shared" si="301"/>
        <v/>
      </c>
      <c r="AV995" s="25">
        <f t="shared" si="302"/>
        <v>6</v>
      </c>
      <c r="AW995" s="65">
        <f t="shared" ref="AW995:AW1033" si="314">IF(AP995="",100%,0%)</f>
        <v>0</v>
      </c>
      <c r="AX995" s="56"/>
      <c r="AY995" s="24">
        <f t="shared" ca="1" si="303"/>
        <v>-566</v>
      </c>
      <c r="AZ995" s="66">
        <f t="shared" ca="1" si="304"/>
        <v>0</v>
      </c>
      <c r="BA995" s="24" t="str">
        <f t="shared" ca="1" si="305"/>
        <v/>
      </c>
      <c r="BB995" s="87" t="str">
        <f t="shared" si="306"/>
        <v/>
      </c>
    </row>
    <row r="996" spans="1:54" ht="15" x14ac:dyDescent="0.2">
      <c r="A996" s="7">
        <v>995</v>
      </c>
      <c r="B996" s="162" t="s">
        <v>1853</v>
      </c>
      <c r="C996" s="162" t="s">
        <v>1854</v>
      </c>
      <c r="D996" s="162" t="s">
        <v>1758</v>
      </c>
      <c r="E996" s="162" t="s">
        <v>145</v>
      </c>
      <c r="F996" s="163">
        <v>45462</v>
      </c>
      <c r="G996" s="162" t="s">
        <v>5347</v>
      </c>
      <c r="H996" s="162" t="s">
        <v>1855</v>
      </c>
      <c r="I996" s="162" t="s">
        <v>15</v>
      </c>
      <c r="J996" s="163">
        <v>45530</v>
      </c>
      <c r="K996" s="163">
        <v>45530</v>
      </c>
      <c r="L996" s="162" t="s">
        <v>5347</v>
      </c>
      <c r="M996" s="163">
        <v>45545</v>
      </c>
      <c r="N996" s="164">
        <v>40</v>
      </c>
      <c r="O996" s="164">
        <v>8</v>
      </c>
      <c r="P996" s="162" t="s">
        <v>16</v>
      </c>
      <c r="Q996" s="165">
        <v>1</v>
      </c>
      <c r="R996" s="165">
        <v>1</v>
      </c>
      <c r="S996" s="165">
        <v>1</v>
      </c>
      <c r="T996" s="165">
        <v>0</v>
      </c>
      <c r="U996" s="166">
        <v>0</v>
      </c>
      <c r="V996" s="166">
        <v>0</v>
      </c>
      <c r="W996" s="162" t="s">
        <v>19</v>
      </c>
      <c r="X996" s="162" t="s">
        <v>5348</v>
      </c>
      <c r="Y996" s="162" t="s">
        <v>5347</v>
      </c>
      <c r="Z996" s="162" t="s">
        <v>109</v>
      </c>
      <c r="AA996" s="162" t="s">
        <v>302</v>
      </c>
      <c r="AB996" s="162" t="s">
        <v>1856</v>
      </c>
      <c r="AC996" s="162" t="s">
        <v>5347</v>
      </c>
      <c r="AD996" s="164">
        <v>1</v>
      </c>
      <c r="AE996" s="185">
        <v>1</v>
      </c>
      <c r="AG996" t="s">
        <v>814</v>
      </c>
      <c r="AH996" s="47">
        <f t="shared" si="291"/>
        <v>15</v>
      </c>
      <c r="AI996" s="46" t="str">
        <f t="shared" si="292"/>
        <v>-</v>
      </c>
      <c r="AJ996" s="12"/>
      <c r="AK996" s="53" t="str">
        <f t="shared" si="293"/>
        <v>YES</v>
      </c>
      <c r="AL996" s="54">
        <f t="shared" si="294"/>
        <v>1</v>
      </c>
      <c r="AM996" s="35"/>
      <c r="AN996" s="35" t="str">
        <f t="shared" si="295"/>
        <v/>
      </c>
      <c r="AO996" s="35">
        <f t="shared" si="296"/>
        <v>0</v>
      </c>
      <c r="AP996" s="35" t="str">
        <f t="shared" si="297"/>
        <v>X</v>
      </c>
      <c r="AQ996" s="55">
        <f t="shared" si="313"/>
        <v>1</v>
      </c>
      <c r="AR996" s="25" t="str">
        <f t="shared" si="298"/>
        <v/>
      </c>
      <c r="AS996" s="25" t="str">
        <f t="shared" si="299"/>
        <v/>
      </c>
      <c r="AT996" s="25" t="str">
        <f t="shared" si="300"/>
        <v/>
      </c>
      <c r="AU996" s="25" t="str">
        <f t="shared" si="301"/>
        <v/>
      </c>
      <c r="AV996" s="25">
        <f t="shared" si="302"/>
        <v>6</v>
      </c>
      <c r="AW996" s="65">
        <f t="shared" si="314"/>
        <v>0</v>
      </c>
      <c r="AX996" s="56"/>
      <c r="AY996" s="24">
        <f t="shared" ca="1" si="303"/>
        <v>-590</v>
      </c>
      <c r="AZ996" s="66">
        <f t="shared" ca="1" si="304"/>
        <v>0</v>
      </c>
      <c r="BA996" s="24" t="str">
        <f t="shared" ca="1" si="305"/>
        <v/>
      </c>
      <c r="BB996" s="87" t="str">
        <f t="shared" si="306"/>
        <v/>
      </c>
    </row>
    <row r="997" spans="1:54" ht="15" x14ac:dyDescent="0.2">
      <c r="A997" s="7">
        <v>996</v>
      </c>
      <c r="B997" s="162" t="s">
        <v>1857</v>
      </c>
      <c r="C997" s="162" t="s">
        <v>1858</v>
      </c>
      <c r="D997" s="162" t="s">
        <v>1859</v>
      </c>
      <c r="E997" s="162" t="s">
        <v>15</v>
      </c>
      <c r="F997" s="163">
        <v>45462</v>
      </c>
      <c r="G997" s="162" t="s">
        <v>5347</v>
      </c>
      <c r="H997" s="162" t="s">
        <v>3821</v>
      </c>
      <c r="I997" s="162" t="s">
        <v>15</v>
      </c>
      <c r="J997" s="163">
        <v>45621</v>
      </c>
      <c r="K997" s="163">
        <v>45621</v>
      </c>
      <c r="L997" s="162" t="s">
        <v>5347</v>
      </c>
      <c r="M997" s="163">
        <v>45488</v>
      </c>
      <c r="N997" s="164">
        <v>40</v>
      </c>
      <c r="O997" s="164">
        <v>8</v>
      </c>
      <c r="P997" s="162" t="s">
        <v>16</v>
      </c>
      <c r="Q997" s="165">
        <v>1</v>
      </c>
      <c r="R997" s="165">
        <v>1</v>
      </c>
      <c r="S997" s="165">
        <v>1</v>
      </c>
      <c r="T997" s="165">
        <v>0</v>
      </c>
      <c r="U997" s="166">
        <v>1</v>
      </c>
      <c r="V997" s="166">
        <v>0</v>
      </c>
      <c r="W997" s="162" t="s">
        <v>19</v>
      </c>
      <c r="X997" s="162" t="s">
        <v>5348</v>
      </c>
      <c r="Y997" s="162" t="s">
        <v>5347</v>
      </c>
      <c r="Z997" s="162" t="s">
        <v>46</v>
      </c>
      <c r="AA997" s="162" t="s">
        <v>3822</v>
      </c>
      <c r="AB997" s="162" t="s">
        <v>3823</v>
      </c>
      <c r="AC997" s="162" t="s">
        <v>5347</v>
      </c>
      <c r="AD997" s="164">
        <v>0</v>
      </c>
      <c r="AE997" s="185">
        <v>0</v>
      </c>
      <c r="AG997" t="s">
        <v>814</v>
      </c>
      <c r="AH997" s="47">
        <f t="shared" si="291"/>
        <v>-133</v>
      </c>
      <c r="AI997" s="46" t="str">
        <f t="shared" si="292"/>
        <v>-</v>
      </c>
      <c r="AJ997" s="12"/>
      <c r="AK997" s="53" t="str">
        <f t="shared" si="293"/>
        <v>YES</v>
      </c>
      <c r="AL997" s="54">
        <f t="shared" si="294"/>
        <v>1</v>
      </c>
      <c r="AM997" s="35"/>
      <c r="AN997" s="35" t="str">
        <f t="shared" si="295"/>
        <v/>
      </c>
      <c r="AO997" s="35">
        <f t="shared" si="296"/>
        <v>0</v>
      </c>
      <c r="AP997" s="35" t="str">
        <f t="shared" si="297"/>
        <v>X</v>
      </c>
      <c r="AQ997" s="55">
        <f t="shared" si="313"/>
        <v>1</v>
      </c>
      <c r="AR997" s="25" t="str">
        <f t="shared" si="298"/>
        <v/>
      </c>
      <c r="AS997" s="25" t="str">
        <f t="shared" si="299"/>
        <v/>
      </c>
      <c r="AT997" s="25" t="str">
        <f t="shared" si="300"/>
        <v/>
      </c>
      <c r="AU997" s="25" t="str">
        <f t="shared" si="301"/>
        <v/>
      </c>
      <c r="AV997" s="25">
        <f t="shared" si="302"/>
        <v>6</v>
      </c>
      <c r="AW997" s="65">
        <f t="shared" si="314"/>
        <v>0</v>
      </c>
      <c r="AX997" s="56"/>
      <c r="AY997" s="24">
        <f t="shared" ca="1" si="303"/>
        <v>-647</v>
      </c>
      <c r="AZ997" s="66">
        <f t="shared" ca="1" si="304"/>
        <v>0</v>
      </c>
      <c r="BA997" s="24" t="str">
        <f t="shared" ca="1" si="305"/>
        <v/>
      </c>
      <c r="BB997" s="87" t="str">
        <f t="shared" si="306"/>
        <v/>
      </c>
    </row>
    <row r="998" spans="1:54" ht="15" x14ac:dyDescent="0.2">
      <c r="A998" s="7">
        <v>997</v>
      </c>
      <c r="B998" s="162" t="s">
        <v>1860</v>
      </c>
      <c r="C998" s="162" t="s">
        <v>1861</v>
      </c>
      <c r="D998" s="162" t="s">
        <v>1862</v>
      </c>
      <c r="E998" s="162" t="s">
        <v>15</v>
      </c>
      <c r="F998" s="163">
        <v>45463</v>
      </c>
      <c r="G998" s="162" t="s">
        <v>5347</v>
      </c>
      <c r="H998" s="162" t="s">
        <v>1863</v>
      </c>
      <c r="I998" s="162" t="s">
        <v>15</v>
      </c>
      <c r="J998" s="163">
        <v>45485</v>
      </c>
      <c r="K998" s="163">
        <v>45485</v>
      </c>
      <c r="L998" s="162" t="s">
        <v>5347</v>
      </c>
      <c r="M998" s="163">
        <v>45688</v>
      </c>
      <c r="N998" s="164">
        <v>90</v>
      </c>
      <c r="O998" s="164">
        <v>8</v>
      </c>
      <c r="P998" s="162" t="s">
        <v>16</v>
      </c>
      <c r="Q998" s="165">
        <v>7</v>
      </c>
      <c r="R998" s="165">
        <v>7</v>
      </c>
      <c r="S998" s="165">
        <v>7</v>
      </c>
      <c r="T998" s="165">
        <v>0</v>
      </c>
      <c r="U998" s="166">
        <v>7</v>
      </c>
      <c r="V998" s="166">
        <v>0</v>
      </c>
      <c r="W998" s="162" t="s">
        <v>19</v>
      </c>
      <c r="X998" s="162" t="s">
        <v>5348</v>
      </c>
      <c r="Y998" s="162" t="s">
        <v>5347</v>
      </c>
      <c r="Z998" s="162" t="s">
        <v>155</v>
      </c>
      <c r="AA998" s="162" t="s">
        <v>148</v>
      </c>
      <c r="AB998" s="162" t="s">
        <v>1860</v>
      </c>
      <c r="AC998" s="162" t="s">
        <v>5347</v>
      </c>
      <c r="AD998" s="164">
        <v>3</v>
      </c>
      <c r="AE998" s="185">
        <v>3</v>
      </c>
      <c r="AG998" t="s">
        <v>1864</v>
      </c>
      <c r="AH998" s="47">
        <f t="shared" si="291"/>
        <v>203</v>
      </c>
      <c r="AI998" s="46" t="str">
        <f t="shared" si="292"/>
        <v>-</v>
      </c>
      <c r="AJ998" s="12"/>
      <c r="AK998" s="53" t="str">
        <f t="shared" si="293"/>
        <v>YES</v>
      </c>
      <c r="AL998" s="54">
        <f t="shared" si="294"/>
        <v>7</v>
      </c>
      <c r="AM998" s="35"/>
      <c r="AN998" s="35" t="str">
        <f t="shared" si="295"/>
        <v/>
      </c>
      <c r="AO998" s="35">
        <f t="shared" si="296"/>
        <v>0</v>
      </c>
      <c r="AP998" s="35" t="str">
        <f t="shared" si="297"/>
        <v>X</v>
      </c>
      <c r="AQ998" s="55">
        <f t="shared" si="313"/>
        <v>1</v>
      </c>
      <c r="AR998" s="25" t="str">
        <f t="shared" si="298"/>
        <v/>
      </c>
      <c r="AS998" s="25" t="str">
        <f t="shared" si="299"/>
        <v/>
      </c>
      <c r="AT998" s="25" t="str">
        <f t="shared" si="300"/>
        <v/>
      </c>
      <c r="AU998" s="25" t="str">
        <f t="shared" si="301"/>
        <v/>
      </c>
      <c r="AV998" s="25">
        <f t="shared" si="302"/>
        <v>6</v>
      </c>
      <c r="AW998" s="65">
        <f t="shared" si="314"/>
        <v>0</v>
      </c>
      <c r="AX998" s="56"/>
      <c r="AY998" s="24">
        <f t="shared" ca="1" si="303"/>
        <v>-447</v>
      </c>
      <c r="AZ998" s="66">
        <f t="shared" ca="1" si="304"/>
        <v>0</v>
      </c>
      <c r="BA998" s="24" t="str">
        <f t="shared" ca="1" si="305"/>
        <v/>
      </c>
      <c r="BB998" s="87" t="str">
        <f t="shared" si="306"/>
        <v/>
      </c>
    </row>
    <row r="999" spans="1:54" ht="15" x14ac:dyDescent="0.2">
      <c r="A999" s="7">
        <v>998</v>
      </c>
      <c r="B999" s="162" t="s">
        <v>1865</v>
      </c>
      <c r="C999" s="162" t="s">
        <v>1866</v>
      </c>
      <c r="D999" s="162" t="s">
        <v>1862</v>
      </c>
      <c r="E999" s="162" t="s">
        <v>17</v>
      </c>
      <c r="F999" s="163">
        <v>45463</v>
      </c>
      <c r="G999" s="162" t="s">
        <v>5347</v>
      </c>
      <c r="H999" s="162" t="s">
        <v>3473</v>
      </c>
      <c r="I999" s="162" t="s">
        <v>15</v>
      </c>
      <c r="J999" s="163">
        <v>45600</v>
      </c>
      <c r="K999" s="163">
        <v>45607</v>
      </c>
      <c r="L999" s="162" t="s">
        <v>332</v>
      </c>
      <c r="M999" s="163">
        <v>45628</v>
      </c>
      <c r="N999" s="164">
        <v>35</v>
      </c>
      <c r="O999" s="164">
        <v>8</v>
      </c>
      <c r="P999" s="162" t="s">
        <v>5347</v>
      </c>
      <c r="Q999" s="165">
        <v>3</v>
      </c>
      <c r="R999" s="165">
        <v>3</v>
      </c>
      <c r="S999" s="165">
        <v>0</v>
      </c>
      <c r="T999" s="165">
        <v>3</v>
      </c>
      <c r="U999" s="166">
        <v>0</v>
      </c>
      <c r="V999" s="166">
        <v>0</v>
      </c>
      <c r="W999" s="162" t="s">
        <v>5347</v>
      </c>
      <c r="X999" s="162" t="s">
        <v>5447</v>
      </c>
      <c r="Y999" s="162" t="s">
        <v>5347</v>
      </c>
      <c r="Z999" s="162" t="s">
        <v>776</v>
      </c>
      <c r="AA999" s="162" t="s">
        <v>1869</v>
      </c>
      <c r="AB999" s="162" t="s">
        <v>3474</v>
      </c>
      <c r="AC999" s="162" t="s">
        <v>5347</v>
      </c>
      <c r="AD999" s="164">
        <v>1</v>
      </c>
      <c r="AE999" s="185">
        <v>1</v>
      </c>
      <c r="AG999" t="s">
        <v>1864</v>
      </c>
      <c r="AH999" s="47">
        <f t="shared" si="291"/>
        <v>28</v>
      </c>
      <c r="AI999" s="46" t="str">
        <f t="shared" si="292"/>
        <v>-</v>
      </c>
      <c r="AJ999" s="12"/>
      <c r="AK999" s="53" t="str">
        <f t="shared" si="293"/>
        <v/>
      </c>
      <c r="AL999" s="54" t="str">
        <f t="shared" si="294"/>
        <v/>
      </c>
      <c r="AM999" s="35"/>
      <c r="AN999" s="35" t="str">
        <f t="shared" si="295"/>
        <v/>
      </c>
      <c r="AO999" s="35">
        <f t="shared" si="296"/>
        <v>0</v>
      </c>
      <c r="AP999" s="35" t="str">
        <f t="shared" si="297"/>
        <v/>
      </c>
      <c r="AQ999" s="55">
        <f t="shared" si="313"/>
        <v>0</v>
      </c>
      <c r="AR999" s="25" t="str">
        <f t="shared" si="298"/>
        <v/>
      </c>
      <c r="AS999" s="25" t="str">
        <f t="shared" si="299"/>
        <v/>
      </c>
      <c r="AT999" s="25" t="str">
        <f t="shared" si="300"/>
        <v/>
      </c>
      <c r="AU999" s="25" t="str">
        <f t="shared" si="301"/>
        <v/>
      </c>
      <c r="AV999" s="25">
        <f t="shared" si="302"/>
        <v>6</v>
      </c>
      <c r="AW999" s="65">
        <f t="shared" si="314"/>
        <v>1</v>
      </c>
      <c r="AX999" s="56"/>
      <c r="AY999" s="24">
        <f t="shared" ca="1" si="303"/>
        <v>-507</v>
      </c>
      <c r="AZ999" s="66">
        <f t="shared" ca="1" si="304"/>
        <v>0</v>
      </c>
      <c r="BA999" s="24" t="str">
        <f t="shared" ca="1" si="305"/>
        <v/>
      </c>
      <c r="BB999" s="87" t="str">
        <f t="shared" si="306"/>
        <v/>
      </c>
    </row>
    <row r="1000" spans="1:54" ht="15" x14ac:dyDescent="0.2">
      <c r="A1000" s="7">
        <v>999</v>
      </c>
      <c r="B1000" s="162" t="s">
        <v>1865</v>
      </c>
      <c r="C1000" s="162" t="s">
        <v>1866</v>
      </c>
      <c r="D1000" s="162" t="s">
        <v>1862</v>
      </c>
      <c r="E1000" s="162" t="s">
        <v>17</v>
      </c>
      <c r="F1000" s="163">
        <v>45463</v>
      </c>
      <c r="G1000" s="162" t="s">
        <v>5347</v>
      </c>
      <c r="H1000" s="162" t="s">
        <v>3730</v>
      </c>
      <c r="I1000" s="162" t="s">
        <v>17</v>
      </c>
      <c r="J1000" s="163">
        <v>45611</v>
      </c>
      <c r="K1000" s="163">
        <v>45616</v>
      </c>
      <c r="L1000" s="162" t="s">
        <v>5347</v>
      </c>
      <c r="M1000" s="163">
        <v>45625</v>
      </c>
      <c r="N1000" s="164">
        <v>35</v>
      </c>
      <c r="O1000" s="164">
        <v>8</v>
      </c>
      <c r="P1000" s="162" t="s">
        <v>16</v>
      </c>
      <c r="Q1000" s="165">
        <v>3</v>
      </c>
      <c r="R1000" s="165">
        <v>3</v>
      </c>
      <c r="S1000" s="165">
        <v>3</v>
      </c>
      <c r="T1000" s="165">
        <v>0</v>
      </c>
      <c r="U1000" s="166">
        <v>3</v>
      </c>
      <c r="V1000" s="166">
        <v>0</v>
      </c>
      <c r="W1000" s="162" t="s">
        <v>19</v>
      </c>
      <c r="X1000" s="162" t="s">
        <v>5348</v>
      </c>
      <c r="Y1000" s="162" t="s">
        <v>5347</v>
      </c>
      <c r="Z1000" s="162" t="s">
        <v>624</v>
      </c>
      <c r="AA1000" s="162" t="s">
        <v>1869</v>
      </c>
      <c r="AB1000" s="162" t="s">
        <v>3474</v>
      </c>
      <c r="AC1000" s="162" t="s">
        <v>5347</v>
      </c>
      <c r="AD1000" s="164">
        <v>0</v>
      </c>
      <c r="AE1000" s="185">
        <v>0</v>
      </c>
      <c r="AG1000" t="s">
        <v>1864</v>
      </c>
      <c r="AH1000" s="47">
        <f t="shared" si="291"/>
        <v>14</v>
      </c>
      <c r="AI1000" s="46" t="str">
        <f t="shared" si="292"/>
        <v>-</v>
      </c>
      <c r="AJ1000" s="12"/>
      <c r="AK1000" s="53" t="str">
        <f t="shared" si="293"/>
        <v>YES</v>
      </c>
      <c r="AL1000" s="54">
        <f t="shared" si="294"/>
        <v>3</v>
      </c>
      <c r="AM1000" s="35"/>
      <c r="AN1000" s="35" t="str">
        <f t="shared" si="295"/>
        <v/>
      </c>
      <c r="AO1000" s="35">
        <f t="shared" si="296"/>
        <v>0</v>
      </c>
      <c r="AP1000" s="35" t="str">
        <f t="shared" si="297"/>
        <v>X</v>
      </c>
      <c r="AQ1000" s="55">
        <f t="shared" si="313"/>
        <v>1</v>
      </c>
      <c r="AR1000" s="25" t="str">
        <f t="shared" si="298"/>
        <v/>
      </c>
      <c r="AS1000" s="25" t="str">
        <f t="shared" si="299"/>
        <v/>
      </c>
      <c r="AT1000" s="25" t="str">
        <f t="shared" si="300"/>
        <v/>
      </c>
      <c r="AU1000" s="25" t="str">
        <f t="shared" si="301"/>
        <v/>
      </c>
      <c r="AV1000" s="25">
        <f t="shared" si="302"/>
        <v>6</v>
      </c>
      <c r="AW1000" s="65">
        <f t="shared" si="314"/>
        <v>0</v>
      </c>
      <c r="AX1000" s="56"/>
      <c r="AY1000" s="24">
        <f t="shared" ca="1" si="303"/>
        <v>-510</v>
      </c>
      <c r="AZ1000" s="66">
        <f t="shared" ca="1" si="304"/>
        <v>0</v>
      </c>
      <c r="BA1000" s="24" t="str">
        <f t="shared" ca="1" si="305"/>
        <v/>
      </c>
      <c r="BB1000" s="87" t="str">
        <f t="shared" si="306"/>
        <v/>
      </c>
    </row>
    <row r="1001" spans="1:54" ht="15" x14ac:dyDescent="0.2">
      <c r="A1001" s="7">
        <v>1000</v>
      </c>
      <c r="B1001" s="162" t="s">
        <v>1867</v>
      </c>
      <c r="C1001" s="162" t="s">
        <v>1868</v>
      </c>
      <c r="D1001" s="162" t="s">
        <v>1862</v>
      </c>
      <c r="E1001" s="162" t="s">
        <v>18</v>
      </c>
      <c r="F1001" s="163">
        <v>45463</v>
      </c>
      <c r="G1001" s="162" t="s">
        <v>5347</v>
      </c>
      <c r="H1001" s="162" t="s">
        <v>775</v>
      </c>
      <c r="I1001" s="162" t="s">
        <v>54</v>
      </c>
      <c r="J1001" s="163">
        <v>45504</v>
      </c>
      <c r="K1001" s="163">
        <v>45509</v>
      </c>
      <c r="L1001" s="162" t="s">
        <v>5347</v>
      </c>
      <c r="M1001" s="163">
        <v>45488</v>
      </c>
      <c r="N1001" s="164">
        <v>30</v>
      </c>
      <c r="O1001" s="164">
        <v>8</v>
      </c>
      <c r="P1001" s="162" t="s">
        <v>16</v>
      </c>
      <c r="Q1001" s="165">
        <v>3</v>
      </c>
      <c r="R1001" s="165">
        <v>3</v>
      </c>
      <c r="S1001" s="165">
        <v>6</v>
      </c>
      <c r="T1001" s="165">
        <v>0</v>
      </c>
      <c r="U1001" s="166">
        <v>3</v>
      </c>
      <c r="V1001" s="166">
        <v>3</v>
      </c>
      <c r="W1001" s="162" t="s">
        <v>19</v>
      </c>
      <c r="X1001" s="162" t="s">
        <v>5348</v>
      </c>
      <c r="Y1001" s="162" t="s">
        <v>5347</v>
      </c>
      <c r="Z1001" s="162" t="s">
        <v>776</v>
      </c>
      <c r="AA1001" s="162" t="s">
        <v>1869</v>
      </c>
      <c r="AB1001" s="162" t="s">
        <v>1870</v>
      </c>
      <c r="AC1001" s="162" t="s">
        <v>5347</v>
      </c>
      <c r="AD1001" s="164">
        <v>0</v>
      </c>
      <c r="AE1001" s="185">
        <v>0</v>
      </c>
      <c r="AG1001" t="s">
        <v>1864</v>
      </c>
      <c r="AH1001" s="47">
        <f t="shared" si="291"/>
        <v>-16</v>
      </c>
      <c r="AI1001" s="46" t="str">
        <f t="shared" si="292"/>
        <v>-</v>
      </c>
      <c r="AJ1001" s="12"/>
      <c r="AK1001" s="53" t="str">
        <f t="shared" si="293"/>
        <v>YES</v>
      </c>
      <c r="AL1001" s="54">
        <f t="shared" si="294"/>
        <v>6</v>
      </c>
      <c r="AM1001" s="35"/>
      <c r="AN1001" s="35" t="str">
        <f t="shared" si="295"/>
        <v/>
      </c>
      <c r="AO1001" s="35">
        <f t="shared" si="296"/>
        <v>0</v>
      </c>
      <c r="AP1001" s="35" t="str">
        <f t="shared" si="297"/>
        <v>X</v>
      </c>
      <c r="AQ1001" s="55">
        <f t="shared" si="313"/>
        <v>1</v>
      </c>
      <c r="AR1001" s="25" t="str">
        <f t="shared" si="298"/>
        <v/>
      </c>
      <c r="AS1001" s="25" t="str">
        <f t="shared" si="299"/>
        <v/>
      </c>
      <c r="AT1001" s="25" t="str">
        <f t="shared" si="300"/>
        <v/>
      </c>
      <c r="AU1001" s="25" t="str">
        <f t="shared" si="301"/>
        <v/>
      </c>
      <c r="AV1001" s="25">
        <f t="shared" si="302"/>
        <v>6</v>
      </c>
      <c r="AW1001" s="65">
        <f t="shared" si="314"/>
        <v>0</v>
      </c>
      <c r="AX1001" s="56"/>
      <c r="AY1001" s="24">
        <f t="shared" ca="1" si="303"/>
        <v>-647</v>
      </c>
      <c r="AZ1001" s="66">
        <f t="shared" ca="1" si="304"/>
        <v>0</v>
      </c>
      <c r="BA1001" s="24" t="str">
        <f t="shared" ca="1" si="305"/>
        <v/>
      </c>
      <c r="BB1001" s="87" t="str">
        <f t="shared" si="306"/>
        <v/>
      </c>
    </row>
    <row r="1002" spans="1:54" ht="15" x14ac:dyDescent="0.2">
      <c r="A1002" s="7">
        <v>1001</v>
      </c>
      <c r="B1002" s="162" t="s">
        <v>1871</v>
      </c>
      <c r="C1002" s="162" t="s">
        <v>1872</v>
      </c>
      <c r="D1002" s="162" t="s">
        <v>1862</v>
      </c>
      <c r="E1002" s="162" t="s">
        <v>24</v>
      </c>
      <c r="F1002" s="163">
        <v>45463</v>
      </c>
      <c r="G1002" s="162" t="s">
        <v>5347</v>
      </c>
      <c r="H1002" s="162" t="s">
        <v>768</v>
      </c>
      <c r="I1002" s="162" t="s">
        <v>122</v>
      </c>
      <c r="J1002" s="163">
        <v>45492</v>
      </c>
      <c r="K1002" s="163">
        <v>45497</v>
      </c>
      <c r="L1002" s="162" t="s">
        <v>5347</v>
      </c>
      <c r="M1002" s="163">
        <v>45504</v>
      </c>
      <c r="N1002" s="164">
        <v>85</v>
      </c>
      <c r="O1002" s="164">
        <v>8</v>
      </c>
      <c r="P1002" s="162" t="s">
        <v>16</v>
      </c>
      <c r="Q1002" s="165">
        <v>10</v>
      </c>
      <c r="R1002" s="165">
        <v>10</v>
      </c>
      <c r="S1002" s="165">
        <v>10</v>
      </c>
      <c r="T1002" s="165">
        <v>0</v>
      </c>
      <c r="U1002" s="166">
        <v>10</v>
      </c>
      <c r="V1002" s="166">
        <v>0</v>
      </c>
      <c r="W1002" s="162" t="s">
        <v>19</v>
      </c>
      <c r="X1002" s="162" t="s">
        <v>5348</v>
      </c>
      <c r="Y1002" s="162" t="s">
        <v>5347</v>
      </c>
      <c r="Z1002" s="162" t="s">
        <v>76</v>
      </c>
      <c r="AA1002" s="162" t="s">
        <v>343</v>
      </c>
      <c r="AB1002" s="162" t="s">
        <v>1873</v>
      </c>
      <c r="AC1002" s="162" t="s">
        <v>5347</v>
      </c>
      <c r="AD1002" s="164">
        <v>0</v>
      </c>
      <c r="AE1002" s="185">
        <v>0</v>
      </c>
      <c r="AG1002" t="s">
        <v>1864</v>
      </c>
      <c r="AH1002" s="47">
        <f t="shared" si="291"/>
        <v>12</v>
      </c>
      <c r="AI1002" s="46" t="str">
        <f t="shared" si="292"/>
        <v>-</v>
      </c>
      <c r="AJ1002" s="12"/>
      <c r="AK1002" s="53" t="str">
        <f t="shared" si="293"/>
        <v>YES</v>
      </c>
      <c r="AL1002" s="54">
        <f t="shared" si="294"/>
        <v>10</v>
      </c>
      <c r="AM1002" s="35"/>
      <c r="AN1002" s="35" t="str">
        <f t="shared" si="295"/>
        <v/>
      </c>
      <c r="AO1002" s="35">
        <f t="shared" si="296"/>
        <v>0</v>
      </c>
      <c r="AP1002" s="35" t="str">
        <f t="shared" si="297"/>
        <v>X</v>
      </c>
      <c r="AQ1002" s="55">
        <f t="shared" si="313"/>
        <v>1</v>
      </c>
      <c r="AR1002" s="25" t="str">
        <f t="shared" si="298"/>
        <v/>
      </c>
      <c r="AS1002" s="25" t="str">
        <f t="shared" si="299"/>
        <v/>
      </c>
      <c r="AT1002" s="25" t="str">
        <f t="shared" si="300"/>
        <v/>
      </c>
      <c r="AU1002" s="25" t="str">
        <f t="shared" si="301"/>
        <v/>
      </c>
      <c r="AV1002" s="25">
        <f t="shared" si="302"/>
        <v>6</v>
      </c>
      <c r="AW1002" s="65">
        <f t="shared" si="314"/>
        <v>0</v>
      </c>
      <c r="AX1002" s="56"/>
      <c r="AY1002" s="24">
        <f t="shared" ca="1" si="303"/>
        <v>-631</v>
      </c>
      <c r="AZ1002" s="66">
        <f t="shared" ca="1" si="304"/>
        <v>0</v>
      </c>
      <c r="BA1002" s="24" t="str">
        <f t="shared" ca="1" si="305"/>
        <v/>
      </c>
      <c r="BB1002" s="87" t="str">
        <f t="shared" si="306"/>
        <v/>
      </c>
    </row>
    <row r="1003" spans="1:54" ht="15" x14ac:dyDescent="0.2">
      <c r="A1003" s="7">
        <v>1002</v>
      </c>
      <c r="B1003" s="162" t="s">
        <v>1874</v>
      </c>
      <c r="C1003" s="162" t="s">
        <v>1875</v>
      </c>
      <c r="D1003" s="162" t="s">
        <v>1862</v>
      </c>
      <c r="E1003" s="162" t="s">
        <v>27</v>
      </c>
      <c r="F1003" s="163">
        <v>45463</v>
      </c>
      <c r="G1003" s="162" t="s">
        <v>5347</v>
      </c>
      <c r="H1003" s="162" t="s">
        <v>1876</v>
      </c>
      <c r="I1003" s="162" t="s">
        <v>69</v>
      </c>
      <c r="J1003" s="163">
        <v>45518</v>
      </c>
      <c r="K1003" s="163">
        <v>45518</v>
      </c>
      <c r="L1003" s="162" t="s">
        <v>5347</v>
      </c>
      <c r="M1003" s="163">
        <v>45534</v>
      </c>
      <c r="N1003" s="164">
        <v>85</v>
      </c>
      <c r="O1003" s="164">
        <v>8</v>
      </c>
      <c r="P1003" s="162" t="s">
        <v>16</v>
      </c>
      <c r="Q1003" s="165">
        <v>8</v>
      </c>
      <c r="R1003" s="165">
        <v>8</v>
      </c>
      <c r="S1003" s="165">
        <v>8</v>
      </c>
      <c r="T1003" s="165">
        <v>0</v>
      </c>
      <c r="U1003" s="166">
        <v>8</v>
      </c>
      <c r="V1003" s="166">
        <v>0</v>
      </c>
      <c r="W1003" s="162" t="s">
        <v>19</v>
      </c>
      <c r="X1003" s="162" t="s">
        <v>5348</v>
      </c>
      <c r="Y1003" s="162" t="s">
        <v>5347</v>
      </c>
      <c r="Z1003" s="162" t="s">
        <v>109</v>
      </c>
      <c r="AA1003" s="162" t="s">
        <v>730</v>
      </c>
      <c r="AB1003" s="162" t="s">
        <v>1877</v>
      </c>
      <c r="AC1003" s="162" t="s">
        <v>5347</v>
      </c>
      <c r="AD1003" s="164">
        <v>0</v>
      </c>
      <c r="AE1003" s="185">
        <v>0</v>
      </c>
      <c r="AG1003" t="s">
        <v>1864</v>
      </c>
      <c r="AH1003" s="47">
        <f t="shared" si="291"/>
        <v>16</v>
      </c>
      <c r="AI1003" s="46" t="str">
        <f t="shared" si="292"/>
        <v>-</v>
      </c>
      <c r="AJ1003" s="12"/>
      <c r="AK1003" s="53" t="str">
        <f t="shared" si="293"/>
        <v>YES</v>
      </c>
      <c r="AL1003" s="54">
        <f t="shared" si="294"/>
        <v>8</v>
      </c>
      <c r="AM1003" s="35"/>
      <c r="AN1003" s="35" t="str">
        <f t="shared" si="295"/>
        <v/>
      </c>
      <c r="AO1003" s="35">
        <f t="shared" si="296"/>
        <v>0</v>
      </c>
      <c r="AP1003" s="35" t="str">
        <f t="shared" si="297"/>
        <v>X</v>
      </c>
      <c r="AQ1003" s="55">
        <f t="shared" si="313"/>
        <v>1</v>
      </c>
      <c r="AR1003" s="25" t="str">
        <f t="shared" si="298"/>
        <v/>
      </c>
      <c r="AS1003" s="25" t="str">
        <f t="shared" si="299"/>
        <v/>
      </c>
      <c r="AT1003" s="25" t="str">
        <f t="shared" si="300"/>
        <v/>
      </c>
      <c r="AU1003" s="25" t="str">
        <f t="shared" si="301"/>
        <v/>
      </c>
      <c r="AV1003" s="25">
        <f t="shared" si="302"/>
        <v>6</v>
      </c>
      <c r="AW1003" s="65">
        <f t="shared" si="314"/>
        <v>0</v>
      </c>
      <c r="AX1003" s="56"/>
      <c r="AY1003" s="24">
        <f t="shared" ca="1" si="303"/>
        <v>-601</v>
      </c>
      <c r="AZ1003" s="66">
        <f t="shared" ca="1" si="304"/>
        <v>0</v>
      </c>
      <c r="BA1003" s="24" t="str">
        <f t="shared" ca="1" si="305"/>
        <v/>
      </c>
      <c r="BB1003" s="87" t="str">
        <f t="shared" si="306"/>
        <v/>
      </c>
    </row>
    <row r="1004" spans="1:54" ht="15" x14ac:dyDescent="0.2">
      <c r="A1004" s="7">
        <v>1003</v>
      </c>
      <c r="B1004" s="162" t="s">
        <v>1878</v>
      </c>
      <c r="C1004" s="162" t="s">
        <v>1879</v>
      </c>
      <c r="D1004" s="162" t="s">
        <v>1862</v>
      </c>
      <c r="E1004" s="162" t="s">
        <v>28</v>
      </c>
      <c r="F1004" s="163">
        <v>45463</v>
      </c>
      <c r="G1004" s="162" t="s">
        <v>5347</v>
      </c>
      <c r="H1004" s="162" t="s">
        <v>768</v>
      </c>
      <c r="I1004" s="162" t="s">
        <v>118</v>
      </c>
      <c r="J1004" s="163">
        <v>45492</v>
      </c>
      <c r="K1004" s="163">
        <v>45497</v>
      </c>
      <c r="L1004" s="162" t="s">
        <v>5347</v>
      </c>
      <c r="M1004" s="163">
        <v>45504</v>
      </c>
      <c r="N1004" s="164">
        <v>40</v>
      </c>
      <c r="O1004" s="164">
        <v>8</v>
      </c>
      <c r="P1004" s="162" t="s">
        <v>16</v>
      </c>
      <c r="Q1004" s="165">
        <v>100</v>
      </c>
      <c r="R1004" s="165">
        <v>100</v>
      </c>
      <c r="S1004" s="165">
        <v>100</v>
      </c>
      <c r="T1004" s="165">
        <v>0</v>
      </c>
      <c r="U1004" s="166">
        <v>100</v>
      </c>
      <c r="V1004" s="166">
        <v>0</v>
      </c>
      <c r="W1004" s="162" t="s">
        <v>19</v>
      </c>
      <c r="X1004" s="162" t="s">
        <v>5348</v>
      </c>
      <c r="Y1004" s="162" t="s">
        <v>5347</v>
      </c>
      <c r="Z1004" s="162" t="s">
        <v>76</v>
      </c>
      <c r="AA1004" s="162" t="s">
        <v>42</v>
      </c>
      <c r="AB1004" s="162" t="s">
        <v>1880</v>
      </c>
      <c r="AC1004" s="162" t="s">
        <v>5347</v>
      </c>
      <c r="AD1004" s="164">
        <v>0</v>
      </c>
      <c r="AE1004" s="185">
        <v>0</v>
      </c>
      <c r="AG1004" t="s">
        <v>1864</v>
      </c>
      <c r="AH1004" s="47">
        <f t="shared" si="291"/>
        <v>12</v>
      </c>
      <c r="AI1004" s="46" t="str">
        <f t="shared" si="292"/>
        <v>-</v>
      </c>
      <c r="AJ1004" s="12"/>
      <c r="AK1004" s="53" t="str">
        <f t="shared" si="293"/>
        <v>YES</v>
      </c>
      <c r="AL1004" s="54">
        <f t="shared" si="294"/>
        <v>100</v>
      </c>
      <c r="AM1004" s="35"/>
      <c r="AN1004" s="35" t="str">
        <f t="shared" si="295"/>
        <v/>
      </c>
      <c r="AO1004" s="35">
        <f t="shared" si="296"/>
        <v>0</v>
      </c>
      <c r="AP1004" s="35" t="str">
        <f t="shared" si="297"/>
        <v>X</v>
      </c>
      <c r="AQ1004" s="55">
        <f t="shared" si="313"/>
        <v>1</v>
      </c>
      <c r="AR1004" s="25" t="str">
        <f t="shared" si="298"/>
        <v/>
      </c>
      <c r="AS1004" s="25" t="str">
        <f t="shared" si="299"/>
        <v/>
      </c>
      <c r="AT1004" s="25" t="str">
        <f t="shared" si="300"/>
        <v/>
      </c>
      <c r="AU1004" s="25" t="str">
        <f t="shared" si="301"/>
        <v/>
      </c>
      <c r="AV1004" s="25">
        <f t="shared" si="302"/>
        <v>6</v>
      </c>
      <c r="AW1004" s="65">
        <f t="shared" si="314"/>
        <v>0</v>
      </c>
      <c r="AX1004" s="56"/>
      <c r="AY1004" s="24">
        <f t="shared" ca="1" si="303"/>
        <v>-631</v>
      </c>
      <c r="AZ1004" s="66">
        <f t="shared" ca="1" si="304"/>
        <v>0</v>
      </c>
      <c r="BA1004" s="24" t="str">
        <f t="shared" ca="1" si="305"/>
        <v/>
      </c>
      <c r="BB1004" s="87" t="str">
        <f t="shared" si="306"/>
        <v/>
      </c>
    </row>
    <row r="1005" spans="1:54" ht="15" x14ac:dyDescent="0.2">
      <c r="A1005" s="7">
        <v>1004</v>
      </c>
      <c r="B1005" s="162" t="s">
        <v>1881</v>
      </c>
      <c r="C1005" s="162" t="s">
        <v>1882</v>
      </c>
      <c r="D1005" s="162" t="s">
        <v>1862</v>
      </c>
      <c r="E1005" s="162" t="s">
        <v>73</v>
      </c>
      <c r="F1005" s="163">
        <v>45463</v>
      </c>
      <c r="G1005" s="162" t="s">
        <v>5347</v>
      </c>
      <c r="H1005" s="162" t="s">
        <v>1883</v>
      </c>
      <c r="I1005" s="162" t="s">
        <v>15</v>
      </c>
      <c r="J1005" s="163">
        <v>45490</v>
      </c>
      <c r="K1005" s="163">
        <v>45490</v>
      </c>
      <c r="L1005" s="162" t="s">
        <v>5347</v>
      </c>
      <c r="M1005" s="163">
        <v>45496</v>
      </c>
      <c r="N1005" s="164">
        <v>85</v>
      </c>
      <c r="O1005" s="164">
        <v>8</v>
      </c>
      <c r="P1005" s="162" t="s">
        <v>16</v>
      </c>
      <c r="Q1005" s="165">
        <v>15</v>
      </c>
      <c r="R1005" s="165">
        <v>15</v>
      </c>
      <c r="S1005" s="165">
        <v>15</v>
      </c>
      <c r="T1005" s="165">
        <v>0</v>
      </c>
      <c r="U1005" s="166">
        <v>15</v>
      </c>
      <c r="V1005" s="166">
        <v>0</v>
      </c>
      <c r="W1005" s="162" t="s">
        <v>19</v>
      </c>
      <c r="X1005" s="162" t="s">
        <v>5348</v>
      </c>
      <c r="Y1005" s="162" t="s">
        <v>5347</v>
      </c>
      <c r="Z1005" s="162" t="s">
        <v>25</v>
      </c>
      <c r="AA1005" s="162" t="s">
        <v>1884</v>
      </c>
      <c r="AB1005" s="162" t="s">
        <v>1885</v>
      </c>
      <c r="AC1005" s="162" t="s">
        <v>5347</v>
      </c>
      <c r="AD1005" s="164">
        <v>0</v>
      </c>
      <c r="AE1005" s="185">
        <v>0</v>
      </c>
      <c r="AG1005" t="s">
        <v>1864</v>
      </c>
      <c r="AH1005" s="47">
        <f t="shared" si="291"/>
        <v>6</v>
      </c>
      <c r="AI1005" s="46" t="str">
        <f t="shared" si="292"/>
        <v>-</v>
      </c>
      <c r="AJ1005" s="12"/>
      <c r="AK1005" s="53" t="str">
        <f t="shared" si="293"/>
        <v>YES</v>
      </c>
      <c r="AL1005" s="54">
        <f t="shared" si="294"/>
        <v>15</v>
      </c>
      <c r="AM1005" s="35"/>
      <c r="AN1005" s="35" t="str">
        <f t="shared" si="295"/>
        <v/>
      </c>
      <c r="AO1005" s="35">
        <f t="shared" si="296"/>
        <v>0</v>
      </c>
      <c r="AP1005" s="35" t="str">
        <f t="shared" si="297"/>
        <v>X</v>
      </c>
      <c r="AQ1005" s="55">
        <f t="shared" si="313"/>
        <v>1</v>
      </c>
      <c r="AR1005" s="25" t="str">
        <f t="shared" si="298"/>
        <v/>
      </c>
      <c r="AS1005" s="25" t="str">
        <f t="shared" si="299"/>
        <v/>
      </c>
      <c r="AT1005" s="25" t="str">
        <f t="shared" si="300"/>
        <v/>
      </c>
      <c r="AU1005" s="25" t="str">
        <f t="shared" si="301"/>
        <v/>
      </c>
      <c r="AV1005" s="25">
        <f t="shared" si="302"/>
        <v>6</v>
      </c>
      <c r="AW1005" s="65">
        <f t="shared" si="314"/>
        <v>0</v>
      </c>
      <c r="AX1005" s="56"/>
      <c r="AY1005" s="24">
        <f t="shared" ca="1" si="303"/>
        <v>-639</v>
      </c>
      <c r="AZ1005" s="66">
        <f t="shared" ca="1" si="304"/>
        <v>0</v>
      </c>
      <c r="BA1005" s="24" t="str">
        <f t="shared" ca="1" si="305"/>
        <v/>
      </c>
      <c r="BB1005" s="87" t="str">
        <f t="shared" si="306"/>
        <v/>
      </c>
    </row>
    <row r="1006" spans="1:54" ht="15" x14ac:dyDescent="0.2">
      <c r="A1006" s="7">
        <v>1005</v>
      </c>
      <c r="B1006" s="162" t="s">
        <v>1886</v>
      </c>
      <c r="C1006" s="162" t="s">
        <v>1887</v>
      </c>
      <c r="D1006" s="162" t="s">
        <v>1862</v>
      </c>
      <c r="E1006" s="162" t="s">
        <v>56</v>
      </c>
      <c r="F1006" s="163">
        <v>45463</v>
      </c>
      <c r="G1006" s="162" t="s">
        <v>5347</v>
      </c>
      <c r="H1006" s="162" t="s">
        <v>756</v>
      </c>
      <c r="I1006" s="162" t="s">
        <v>173</v>
      </c>
      <c r="J1006" s="163">
        <v>45488</v>
      </c>
      <c r="K1006" s="163">
        <v>45744</v>
      </c>
      <c r="L1006" s="162" t="s">
        <v>5347</v>
      </c>
      <c r="M1006" s="163">
        <v>45500</v>
      </c>
      <c r="N1006" s="164">
        <v>80</v>
      </c>
      <c r="O1006" s="164">
        <v>8</v>
      </c>
      <c r="P1006" s="162" t="s">
        <v>16</v>
      </c>
      <c r="Q1006" s="165">
        <v>1</v>
      </c>
      <c r="R1006" s="165">
        <v>5</v>
      </c>
      <c r="S1006" s="165">
        <v>5</v>
      </c>
      <c r="T1006" s="165">
        <v>0</v>
      </c>
      <c r="U1006" s="166">
        <v>5</v>
      </c>
      <c r="V1006" s="166">
        <v>0</v>
      </c>
      <c r="W1006" s="162" t="s">
        <v>19</v>
      </c>
      <c r="X1006" s="162" t="s">
        <v>5348</v>
      </c>
      <c r="Y1006" s="162" t="s">
        <v>5347</v>
      </c>
      <c r="Z1006" s="162" t="s">
        <v>76</v>
      </c>
      <c r="AA1006" s="162" t="s">
        <v>42</v>
      </c>
      <c r="AB1006" s="162" t="s">
        <v>1888</v>
      </c>
      <c r="AC1006" s="162" t="s">
        <v>5347</v>
      </c>
      <c r="AD1006" s="164">
        <v>0</v>
      </c>
      <c r="AE1006" s="185">
        <v>0</v>
      </c>
      <c r="AG1006" t="s">
        <v>1864</v>
      </c>
      <c r="AH1006" s="47">
        <f t="shared" si="291"/>
        <v>12</v>
      </c>
      <c r="AI1006" s="46" t="str">
        <f t="shared" si="292"/>
        <v>-</v>
      </c>
      <c r="AJ1006" s="12"/>
      <c r="AK1006" s="53" t="str">
        <f t="shared" si="293"/>
        <v>YES</v>
      </c>
      <c r="AL1006" s="54">
        <f t="shared" si="294"/>
        <v>5</v>
      </c>
      <c r="AM1006" s="35"/>
      <c r="AN1006" s="35" t="str">
        <f t="shared" si="295"/>
        <v/>
      </c>
      <c r="AO1006" s="35">
        <f t="shared" si="296"/>
        <v>0</v>
      </c>
      <c r="AP1006" s="35" t="str">
        <f t="shared" si="297"/>
        <v>X</v>
      </c>
      <c r="AQ1006" s="55">
        <f t="shared" si="313"/>
        <v>1</v>
      </c>
      <c r="AR1006" s="25" t="str">
        <f t="shared" si="298"/>
        <v/>
      </c>
      <c r="AS1006" s="25" t="str">
        <f t="shared" si="299"/>
        <v/>
      </c>
      <c r="AT1006" s="25" t="str">
        <f t="shared" si="300"/>
        <v/>
      </c>
      <c r="AU1006" s="25" t="str">
        <f t="shared" si="301"/>
        <v/>
      </c>
      <c r="AV1006" s="25">
        <f t="shared" si="302"/>
        <v>6</v>
      </c>
      <c r="AW1006" s="65">
        <f t="shared" si="314"/>
        <v>0</v>
      </c>
      <c r="AX1006" s="56"/>
      <c r="AY1006" s="24">
        <f t="shared" ca="1" si="303"/>
        <v>-635</v>
      </c>
      <c r="AZ1006" s="66">
        <f t="shared" ca="1" si="304"/>
        <v>0</v>
      </c>
      <c r="BA1006" s="24" t="str">
        <f t="shared" ca="1" si="305"/>
        <v/>
      </c>
      <c r="BB1006" s="87" t="str">
        <f t="shared" si="306"/>
        <v/>
      </c>
    </row>
    <row r="1007" spans="1:54" ht="15" x14ac:dyDescent="0.2">
      <c r="A1007" s="7">
        <v>1006</v>
      </c>
      <c r="B1007" s="162" t="s">
        <v>1889</v>
      </c>
      <c r="C1007" s="162" t="s">
        <v>1890</v>
      </c>
      <c r="D1007" s="162" t="s">
        <v>1862</v>
      </c>
      <c r="E1007" s="162" t="s">
        <v>72</v>
      </c>
      <c r="F1007" s="163">
        <v>45463</v>
      </c>
      <c r="G1007" s="162" t="s">
        <v>5347</v>
      </c>
      <c r="H1007" s="162" t="s">
        <v>1891</v>
      </c>
      <c r="I1007" s="162" t="s">
        <v>15</v>
      </c>
      <c r="J1007" s="163">
        <v>45501</v>
      </c>
      <c r="K1007" s="163">
        <v>45524</v>
      </c>
      <c r="L1007" s="162" t="s">
        <v>5347</v>
      </c>
      <c r="M1007" s="163">
        <v>45534</v>
      </c>
      <c r="N1007" s="164">
        <v>85</v>
      </c>
      <c r="O1007" s="164">
        <v>8</v>
      </c>
      <c r="P1007" s="162" t="s">
        <v>16</v>
      </c>
      <c r="Q1007" s="165">
        <v>10</v>
      </c>
      <c r="R1007" s="165">
        <v>10</v>
      </c>
      <c r="S1007" s="165">
        <v>10</v>
      </c>
      <c r="T1007" s="165">
        <v>0</v>
      </c>
      <c r="U1007" s="166">
        <v>10</v>
      </c>
      <c r="V1007" s="166">
        <v>0</v>
      </c>
      <c r="W1007" s="162" t="s">
        <v>19</v>
      </c>
      <c r="X1007" s="162" t="s">
        <v>5348</v>
      </c>
      <c r="Y1007" s="162" t="s">
        <v>5347</v>
      </c>
      <c r="Z1007" s="162" t="s">
        <v>46</v>
      </c>
      <c r="AA1007" s="162" t="s">
        <v>1892</v>
      </c>
      <c r="AB1007" s="162" t="s">
        <v>1893</v>
      </c>
      <c r="AC1007" s="162" t="s">
        <v>5347</v>
      </c>
      <c r="AD1007" s="164">
        <v>1</v>
      </c>
      <c r="AE1007" s="185">
        <v>1</v>
      </c>
      <c r="AG1007" t="s">
        <v>1864</v>
      </c>
      <c r="AH1007" s="47">
        <f t="shared" si="291"/>
        <v>33</v>
      </c>
      <c r="AI1007" s="46" t="str">
        <f t="shared" si="292"/>
        <v>-</v>
      </c>
      <c r="AJ1007" s="12"/>
      <c r="AK1007" s="53" t="str">
        <f t="shared" si="293"/>
        <v>YES</v>
      </c>
      <c r="AL1007" s="54">
        <f t="shared" si="294"/>
        <v>10</v>
      </c>
      <c r="AM1007" s="35"/>
      <c r="AN1007" s="35" t="str">
        <f t="shared" si="295"/>
        <v/>
      </c>
      <c r="AO1007" s="35">
        <f t="shared" si="296"/>
        <v>0</v>
      </c>
      <c r="AP1007" s="35" t="str">
        <f t="shared" si="297"/>
        <v>X</v>
      </c>
      <c r="AQ1007" s="55">
        <f t="shared" si="313"/>
        <v>1</v>
      </c>
      <c r="AR1007" s="25" t="str">
        <f t="shared" si="298"/>
        <v/>
      </c>
      <c r="AS1007" s="25" t="str">
        <f t="shared" si="299"/>
        <v/>
      </c>
      <c r="AT1007" s="25" t="str">
        <f t="shared" si="300"/>
        <v/>
      </c>
      <c r="AU1007" s="25" t="str">
        <f t="shared" si="301"/>
        <v/>
      </c>
      <c r="AV1007" s="25">
        <f t="shared" si="302"/>
        <v>6</v>
      </c>
      <c r="AW1007" s="65">
        <f t="shared" si="314"/>
        <v>0</v>
      </c>
      <c r="AX1007" s="56"/>
      <c r="AY1007" s="24">
        <f t="shared" ca="1" si="303"/>
        <v>-601</v>
      </c>
      <c r="AZ1007" s="66">
        <f t="shared" ca="1" si="304"/>
        <v>0</v>
      </c>
      <c r="BA1007" s="24" t="str">
        <f t="shared" ca="1" si="305"/>
        <v/>
      </c>
      <c r="BB1007" s="87" t="str">
        <f t="shared" si="306"/>
        <v/>
      </c>
    </row>
    <row r="1008" spans="1:54" ht="15" x14ac:dyDescent="0.2">
      <c r="A1008" s="7">
        <v>1007</v>
      </c>
      <c r="B1008" s="162" t="s">
        <v>1894</v>
      </c>
      <c r="C1008" s="162" t="s">
        <v>1895</v>
      </c>
      <c r="D1008" s="162" t="s">
        <v>1862</v>
      </c>
      <c r="E1008" s="162" t="s">
        <v>69</v>
      </c>
      <c r="F1008" s="163">
        <v>45463</v>
      </c>
      <c r="G1008" s="162" t="s">
        <v>5347</v>
      </c>
      <c r="H1008" s="162" t="s">
        <v>1896</v>
      </c>
      <c r="I1008" s="162" t="s">
        <v>15</v>
      </c>
      <c r="J1008" s="163">
        <v>45509</v>
      </c>
      <c r="K1008" s="163">
        <v>45509</v>
      </c>
      <c r="L1008" s="162" t="s">
        <v>5347</v>
      </c>
      <c r="M1008" s="163">
        <v>45516</v>
      </c>
      <c r="N1008" s="164">
        <v>30</v>
      </c>
      <c r="O1008" s="164">
        <v>8</v>
      </c>
      <c r="P1008" s="162" t="s">
        <v>16</v>
      </c>
      <c r="Q1008" s="165">
        <v>25</v>
      </c>
      <c r="R1008" s="165">
        <v>25</v>
      </c>
      <c r="S1008" s="165">
        <v>25</v>
      </c>
      <c r="T1008" s="165">
        <v>0</v>
      </c>
      <c r="U1008" s="166">
        <v>25</v>
      </c>
      <c r="V1008" s="166">
        <v>0</v>
      </c>
      <c r="W1008" s="162" t="s">
        <v>19</v>
      </c>
      <c r="X1008" s="162" t="s">
        <v>5348</v>
      </c>
      <c r="Y1008" s="162" t="s">
        <v>5347</v>
      </c>
      <c r="Z1008" s="162" t="s">
        <v>109</v>
      </c>
      <c r="AA1008" s="162" t="s">
        <v>1897</v>
      </c>
      <c r="AB1008" s="162" t="s">
        <v>1898</v>
      </c>
      <c r="AC1008" s="162" t="s">
        <v>5347</v>
      </c>
      <c r="AD1008" s="164">
        <v>0</v>
      </c>
      <c r="AE1008" s="185">
        <v>0</v>
      </c>
      <c r="AG1008" t="s">
        <v>1864</v>
      </c>
      <c r="AH1008" s="47">
        <f t="shared" si="291"/>
        <v>7</v>
      </c>
      <c r="AI1008" s="46" t="str">
        <f t="shared" si="292"/>
        <v>-</v>
      </c>
      <c r="AJ1008" s="12"/>
      <c r="AK1008" s="53" t="str">
        <f t="shared" si="293"/>
        <v>YES</v>
      </c>
      <c r="AL1008" s="54">
        <f t="shared" si="294"/>
        <v>25</v>
      </c>
      <c r="AM1008" s="35"/>
      <c r="AN1008" s="35" t="str">
        <f t="shared" si="295"/>
        <v/>
      </c>
      <c r="AO1008" s="35">
        <f t="shared" si="296"/>
        <v>0</v>
      </c>
      <c r="AP1008" s="35" t="str">
        <f t="shared" si="297"/>
        <v>X</v>
      </c>
      <c r="AQ1008" s="55">
        <f t="shared" si="313"/>
        <v>1</v>
      </c>
      <c r="AR1008" s="25" t="str">
        <f t="shared" si="298"/>
        <v/>
      </c>
      <c r="AS1008" s="25" t="str">
        <f t="shared" si="299"/>
        <v/>
      </c>
      <c r="AT1008" s="25" t="str">
        <f t="shared" si="300"/>
        <v/>
      </c>
      <c r="AU1008" s="25" t="str">
        <f t="shared" si="301"/>
        <v/>
      </c>
      <c r="AV1008" s="25">
        <f t="shared" si="302"/>
        <v>6</v>
      </c>
      <c r="AW1008" s="65">
        <f t="shared" si="314"/>
        <v>0</v>
      </c>
      <c r="AX1008" s="56"/>
      <c r="AY1008" s="24">
        <f t="shared" ca="1" si="303"/>
        <v>-619</v>
      </c>
      <c r="AZ1008" s="66">
        <f t="shared" ca="1" si="304"/>
        <v>0</v>
      </c>
      <c r="BA1008" s="24" t="str">
        <f t="shared" ca="1" si="305"/>
        <v/>
      </c>
      <c r="BB1008" s="87" t="str">
        <f t="shared" si="306"/>
        <v/>
      </c>
    </row>
    <row r="1009" spans="1:54" ht="15" x14ac:dyDescent="0.2">
      <c r="A1009" s="7">
        <v>1008</v>
      </c>
      <c r="B1009" s="162" t="s">
        <v>682</v>
      </c>
      <c r="C1009" s="162" t="s">
        <v>683</v>
      </c>
      <c r="D1009" s="162" t="s">
        <v>1862</v>
      </c>
      <c r="E1009" s="162" t="s">
        <v>79</v>
      </c>
      <c r="F1009" s="163">
        <v>45463</v>
      </c>
      <c r="G1009" s="162" t="s">
        <v>5347</v>
      </c>
      <c r="H1009" s="162" t="s">
        <v>768</v>
      </c>
      <c r="I1009" s="162" t="s">
        <v>115</v>
      </c>
      <c r="J1009" s="163">
        <v>45492</v>
      </c>
      <c r="K1009" s="163">
        <v>45497</v>
      </c>
      <c r="L1009" s="162" t="s">
        <v>5347</v>
      </c>
      <c r="M1009" s="163">
        <v>45504</v>
      </c>
      <c r="N1009" s="164">
        <v>85</v>
      </c>
      <c r="O1009" s="164">
        <v>8</v>
      </c>
      <c r="P1009" s="162" t="s">
        <v>16</v>
      </c>
      <c r="Q1009" s="165">
        <v>60</v>
      </c>
      <c r="R1009" s="165">
        <v>60</v>
      </c>
      <c r="S1009" s="165">
        <v>70</v>
      </c>
      <c r="T1009" s="165">
        <v>0</v>
      </c>
      <c r="U1009" s="166">
        <v>60</v>
      </c>
      <c r="V1009" s="166">
        <v>10</v>
      </c>
      <c r="W1009" s="162" t="s">
        <v>19</v>
      </c>
      <c r="X1009" s="162" t="s">
        <v>5348</v>
      </c>
      <c r="Y1009" s="162" t="s">
        <v>5347</v>
      </c>
      <c r="Z1009" s="162" t="s">
        <v>76</v>
      </c>
      <c r="AA1009" s="162" t="s">
        <v>42</v>
      </c>
      <c r="AB1009" s="162" t="s">
        <v>696</v>
      </c>
      <c r="AC1009" s="162" t="s">
        <v>5347</v>
      </c>
      <c r="AD1009" s="164">
        <v>0</v>
      </c>
      <c r="AE1009" s="185">
        <v>0</v>
      </c>
      <c r="AG1009" t="s">
        <v>1864</v>
      </c>
      <c r="AH1009" s="47">
        <f t="shared" si="291"/>
        <v>12</v>
      </c>
      <c r="AI1009" s="46" t="str">
        <f t="shared" si="292"/>
        <v>-</v>
      </c>
      <c r="AJ1009" s="12"/>
      <c r="AK1009" s="53" t="str">
        <f t="shared" si="293"/>
        <v>YES</v>
      </c>
      <c r="AL1009" s="54">
        <f t="shared" si="294"/>
        <v>70</v>
      </c>
      <c r="AM1009" s="35"/>
      <c r="AN1009" s="35" t="str">
        <f t="shared" si="295"/>
        <v/>
      </c>
      <c r="AO1009" s="35">
        <f t="shared" si="296"/>
        <v>0</v>
      </c>
      <c r="AP1009" s="35" t="str">
        <f t="shared" si="297"/>
        <v>X</v>
      </c>
      <c r="AQ1009" s="55">
        <f t="shared" si="313"/>
        <v>1</v>
      </c>
      <c r="AR1009" s="25" t="str">
        <f t="shared" si="298"/>
        <v/>
      </c>
      <c r="AS1009" s="25" t="str">
        <f t="shared" si="299"/>
        <v/>
      </c>
      <c r="AT1009" s="25" t="str">
        <f t="shared" si="300"/>
        <v/>
      </c>
      <c r="AU1009" s="25" t="str">
        <f t="shared" si="301"/>
        <v/>
      </c>
      <c r="AV1009" s="25">
        <f t="shared" si="302"/>
        <v>6</v>
      </c>
      <c r="AW1009" s="65">
        <f t="shared" si="314"/>
        <v>0</v>
      </c>
      <c r="AX1009" s="56"/>
      <c r="AY1009" s="24">
        <f t="shared" ca="1" si="303"/>
        <v>-631</v>
      </c>
      <c r="AZ1009" s="66">
        <f t="shared" ca="1" si="304"/>
        <v>0</v>
      </c>
      <c r="BA1009" s="24" t="str">
        <f t="shared" ca="1" si="305"/>
        <v/>
      </c>
      <c r="BB1009" s="87" t="str">
        <f t="shared" si="306"/>
        <v/>
      </c>
    </row>
    <row r="1010" spans="1:54" ht="15" x14ac:dyDescent="0.2">
      <c r="A1010" s="7">
        <v>1009</v>
      </c>
      <c r="B1010" s="162" t="s">
        <v>1899</v>
      </c>
      <c r="C1010" s="162" t="s">
        <v>1900</v>
      </c>
      <c r="D1010" s="162" t="s">
        <v>1862</v>
      </c>
      <c r="E1010" s="162" t="s">
        <v>38</v>
      </c>
      <c r="F1010" s="163">
        <v>45463</v>
      </c>
      <c r="G1010" s="162" t="s">
        <v>5347</v>
      </c>
      <c r="H1010" s="162" t="s">
        <v>1891</v>
      </c>
      <c r="I1010" s="162" t="s">
        <v>17</v>
      </c>
      <c r="J1010" s="163">
        <v>45501</v>
      </c>
      <c r="K1010" s="163">
        <v>45524</v>
      </c>
      <c r="L1010" s="162" t="s">
        <v>5347</v>
      </c>
      <c r="M1010" s="163">
        <v>45569</v>
      </c>
      <c r="N1010" s="164">
        <v>30</v>
      </c>
      <c r="O1010" s="164">
        <v>8</v>
      </c>
      <c r="P1010" s="162" t="s">
        <v>16</v>
      </c>
      <c r="Q1010" s="165">
        <v>10</v>
      </c>
      <c r="R1010" s="165">
        <v>10</v>
      </c>
      <c r="S1010" s="165">
        <v>10</v>
      </c>
      <c r="T1010" s="165">
        <v>0</v>
      </c>
      <c r="U1010" s="166">
        <v>10</v>
      </c>
      <c r="V1010" s="166">
        <v>0</v>
      </c>
      <c r="W1010" s="162" t="s">
        <v>19</v>
      </c>
      <c r="X1010" s="162" t="s">
        <v>5348</v>
      </c>
      <c r="Y1010" s="162" t="s">
        <v>5347</v>
      </c>
      <c r="Z1010" s="162" t="s">
        <v>46</v>
      </c>
      <c r="AA1010" s="162" t="s">
        <v>1892</v>
      </c>
      <c r="AB1010" s="162" t="s">
        <v>1901</v>
      </c>
      <c r="AC1010" s="162" t="s">
        <v>5347</v>
      </c>
      <c r="AD1010" s="164">
        <v>2</v>
      </c>
      <c r="AE1010" s="185">
        <v>1</v>
      </c>
      <c r="AG1010" t="s">
        <v>1864</v>
      </c>
      <c r="AH1010" s="47">
        <f t="shared" si="291"/>
        <v>68</v>
      </c>
      <c r="AI1010" s="46" t="str">
        <f t="shared" si="292"/>
        <v>-</v>
      </c>
      <c r="AJ1010" s="12"/>
      <c r="AK1010" s="53" t="str">
        <f t="shared" si="293"/>
        <v>YES</v>
      </c>
      <c r="AL1010" s="54">
        <f t="shared" si="294"/>
        <v>10</v>
      </c>
      <c r="AM1010" s="35"/>
      <c r="AN1010" s="35" t="str">
        <f t="shared" si="295"/>
        <v/>
      </c>
      <c r="AO1010" s="35">
        <f t="shared" si="296"/>
        <v>0</v>
      </c>
      <c r="AP1010" s="35" t="str">
        <f t="shared" si="297"/>
        <v>X</v>
      </c>
      <c r="AQ1010" s="55">
        <f t="shared" si="313"/>
        <v>1</v>
      </c>
      <c r="AR1010" s="25" t="str">
        <f t="shared" si="298"/>
        <v/>
      </c>
      <c r="AS1010" s="25" t="str">
        <f t="shared" si="299"/>
        <v/>
      </c>
      <c r="AT1010" s="25" t="str">
        <f t="shared" si="300"/>
        <v/>
      </c>
      <c r="AU1010" s="25" t="str">
        <f t="shared" si="301"/>
        <v/>
      </c>
      <c r="AV1010" s="25">
        <f t="shared" si="302"/>
        <v>6</v>
      </c>
      <c r="AW1010" s="65">
        <f t="shared" si="314"/>
        <v>0</v>
      </c>
      <c r="AX1010" s="56"/>
      <c r="AY1010" s="24">
        <f t="shared" ca="1" si="303"/>
        <v>-566</v>
      </c>
      <c r="AZ1010" s="66">
        <f t="shared" ca="1" si="304"/>
        <v>0</v>
      </c>
      <c r="BA1010" s="24" t="str">
        <f t="shared" ca="1" si="305"/>
        <v/>
      </c>
      <c r="BB1010" s="87" t="str">
        <f t="shared" si="306"/>
        <v/>
      </c>
    </row>
    <row r="1011" spans="1:54" ht="15" x14ac:dyDescent="0.2">
      <c r="A1011" s="7">
        <v>1010</v>
      </c>
      <c r="B1011" s="162" t="s">
        <v>1902</v>
      </c>
      <c r="C1011" s="162" t="s">
        <v>1903</v>
      </c>
      <c r="D1011" s="162" t="s">
        <v>1862</v>
      </c>
      <c r="E1011" s="162" t="s">
        <v>57</v>
      </c>
      <c r="F1011" s="163">
        <v>45463</v>
      </c>
      <c r="G1011" s="162" t="s">
        <v>5347</v>
      </c>
      <c r="H1011" s="162" t="s">
        <v>1891</v>
      </c>
      <c r="I1011" s="162" t="s">
        <v>18</v>
      </c>
      <c r="J1011" s="163">
        <v>45501</v>
      </c>
      <c r="K1011" s="163">
        <v>45524</v>
      </c>
      <c r="L1011" s="162" t="s">
        <v>5347</v>
      </c>
      <c r="M1011" s="163">
        <v>45534</v>
      </c>
      <c r="N1011" s="164">
        <v>85</v>
      </c>
      <c r="O1011" s="164">
        <v>8</v>
      </c>
      <c r="P1011" s="162" t="s">
        <v>16</v>
      </c>
      <c r="Q1011" s="165">
        <v>10</v>
      </c>
      <c r="R1011" s="165">
        <v>10</v>
      </c>
      <c r="S1011" s="165">
        <v>10</v>
      </c>
      <c r="T1011" s="165">
        <v>0</v>
      </c>
      <c r="U1011" s="166">
        <v>10</v>
      </c>
      <c r="V1011" s="166">
        <v>0</v>
      </c>
      <c r="W1011" s="162" t="s">
        <v>19</v>
      </c>
      <c r="X1011" s="162" t="s">
        <v>5348</v>
      </c>
      <c r="Y1011" s="162" t="s">
        <v>5347</v>
      </c>
      <c r="Z1011" s="162" t="s">
        <v>46</v>
      </c>
      <c r="AA1011" s="162" t="s">
        <v>1892</v>
      </c>
      <c r="AB1011" s="162" t="s">
        <v>206</v>
      </c>
      <c r="AC1011" s="162" t="s">
        <v>5347</v>
      </c>
      <c r="AD1011" s="164">
        <v>1</v>
      </c>
      <c r="AE1011" s="185">
        <v>1</v>
      </c>
      <c r="AG1011" t="s">
        <v>1864</v>
      </c>
      <c r="AH1011" s="47">
        <f t="shared" si="291"/>
        <v>33</v>
      </c>
      <c r="AI1011" s="46" t="str">
        <f t="shared" si="292"/>
        <v>-</v>
      </c>
      <c r="AJ1011" s="12"/>
      <c r="AK1011" s="53" t="str">
        <f t="shared" si="293"/>
        <v>YES</v>
      </c>
      <c r="AL1011" s="54">
        <f t="shared" si="294"/>
        <v>10</v>
      </c>
      <c r="AM1011" s="35"/>
      <c r="AN1011" s="35" t="str">
        <f t="shared" si="295"/>
        <v/>
      </c>
      <c r="AO1011" s="35">
        <f t="shared" si="296"/>
        <v>0</v>
      </c>
      <c r="AP1011" s="35" t="str">
        <f t="shared" si="297"/>
        <v>X</v>
      </c>
      <c r="AQ1011" s="55">
        <f t="shared" si="313"/>
        <v>1</v>
      </c>
      <c r="AR1011" s="25" t="str">
        <f t="shared" si="298"/>
        <v/>
      </c>
      <c r="AS1011" s="25" t="str">
        <f t="shared" si="299"/>
        <v/>
      </c>
      <c r="AT1011" s="25" t="str">
        <f t="shared" si="300"/>
        <v/>
      </c>
      <c r="AU1011" s="25" t="str">
        <f t="shared" si="301"/>
        <v/>
      </c>
      <c r="AV1011" s="25">
        <f t="shared" si="302"/>
        <v>6</v>
      </c>
      <c r="AW1011" s="65">
        <f t="shared" si="314"/>
        <v>0</v>
      </c>
      <c r="AX1011" s="56"/>
      <c r="AY1011" s="24">
        <f t="shared" ca="1" si="303"/>
        <v>-601</v>
      </c>
      <c r="AZ1011" s="66">
        <f t="shared" ca="1" si="304"/>
        <v>0</v>
      </c>
      <c r="BA1011" s="24" t="str">
        <f t="shared" ca="1" si="305"/>
        <v/>
      </c>
      <c r="BB1011" s="87" t="str">
        <f t="shared" si="306"/>
        <v/>
      </c>
    </row>
    <row r="1012" spans="1:54" ht="15" x14ac:dyDescent="0.2">
      <c r="A1012" s="7">
        <v>1011</v>
      </c>
      <c r="B1012" s="162" t="s">
        <v>1904</v>
      </c>
      <c r="C1012" s="162" t="s">
        <v>1905</v>
      </c>
      <c r="D1012" s="162" t="s">
        <v>1862</v>
      </c>
      <c r="E1012" s="162" t="s">
        <v>54</v>
      </c>
      <c r="F1012" s="163">
        <v>45463</v>
      </c>
      <c r="G1012" s="162" t="s">
        <v>5347</v>
      </c>
      <c r="H1012" s="162" t="s">
        <v>1891</v>
      </c>
      <c r="I1012" s="162" t="s">
        <v>24</v>
      </c>
      <c r="J1012" s="163">
        <v>45501</v>
      </c>
      <c r="K1012" s="163">
        <v>45524</v>
      </c>
      <c r="L1012" s="162" t="s">
        <v>5347</v>
      </c>
      <c r="M1012" s="163">
        <v>45534</v>
      </c>
      <c r="N1012" s="164">
        <v>30</v>
      </c>
      <c r="O1012" s="164">
        <v>8</v>
      </c>
      <c r="P1012" s="162" t="s">
        <v>16</v>
      </c>
      <c r="Q1012" s="165">
        <v>4</v>
      </c>
      <c r="R1012" s="165">
        <v>4</v>
      </c>
      <c r="S1012" s="165">
        <v>4</v>
      </c>
      <c r="T1012" s="165">
        <v>0</v>
      </c>
      <c r="U1012" s="166">
        <v>4</v>
      </c>
      <c r="V1012" s="166">
        <v>0</v>
      </c>
      <c r="W1012" s="162" t="s">
        <v>19</v>
      </c>
      <c r="X1012" s="162" t="s">
        <v>5348</v>
      </c>
      <c r="Y1012" s="162" t="s">
        <v>5347</v>
      </c>
      <c r="Z1012" s="162" t="s">
        <v>46</v>
      </c>
      <c r="AA1012" s="162" t="s">
        <v>1892</v>
      </c>
      <c r="AB1012" s="162" t="s">
        <v>209</v>
      </c>
      <c r="AC1012" s="162" t="s">
        <v>5347</v>
      </c>
      <c r="AD1012" s="164">
        <v>1</v>
      </c>
      <c r="AE1012" s="185">
        <v>1</v>
      </c>
      <c r="AG1012" t="s">
        <v>1864</v>
      </c>
      <c r="AH1012" s="47">
        <f t="shared" si="291"/>
        <v>33</v>
      </c>
      <c r="AI1012" s="46" t="str">
        <f t="shared" si="292"/>
        <v>-</v>
      </c>
      <c r="AJ1012" s="12"/>
      <c r="AK1012" s="53" t="str">
        <f t="shared" si="293"/>
        <v>YES</v>
      </c>
      <c r="AL1012" s="54">
        <f t="shared" si="294"/>
        <v>4</v>
      </c>
      <c r="AM1012" s="35"/>
      <c r="AN1012" s="35" t="str">
        <f t="shared" si="295"/>
        <v/>
      </c>
      <c r="AO1012" s="35">
        <f t="shared" si="296"/>
        <v>0</v>
      </c>
      <c r="AP1012" s="35" t="str">
        <f t="shared" si="297"/>
        <v>X</v>
      </c>
      <c r="AQ1012" s="55">
        <f t="shared" si="313"/>
        <v>1</v>
      </c>
      <c r="AR1012" s="25" t="str">
        <f t="shared" si="298"/>
        <v/>
      </c>
      <c r="AS1012" s="25" t="str">
        <f t="shared" si="299"/>
        <v/>
      </c>
      <c r="AT1012" s="25" t="str">
        <f t="shared" si="300"/>
        <v/>
      </c>
      <c r="AU1012" s="25" t="str">
        <f t="shared" si="301"/>
        <v/>
      </c>
      <c r="AV1012" s="25">
        <f t="shared" si="302"/>
        <v>6</v>
      </c>
      <c r="AW1012" s="65">
        <f t="shared" si="314"/>
        <v>0</v>
      </c>
      <c r="AX1012" s="56"/>
      <c r="AY1012" s="24">
        <f t="shared" ca="1" si="303"/>
        <v>-601</v>
      </c>
      <c r="AZ1012" s="66">
        <f t="shared" ca="1" si="304"/>
        <v>0</v>
      </c>
      <c r="BA1012" s="24" t="str">
        <f t="shared" ca="1" si="305"/>
        <v/>
      </c>
      <c r="BB1012" s="87" t="str">
        <f t="shared" si="306"/>
        <v/>
      </c>
    </row>
    <row r="1013" spans="1:54" ht="15" x14ac:dyDescent="0.2">
      <c r="A1013" s="7">
        <v>1012</v>
      </c>
      <c r="B1013" s="162" t="s">
        <v>1906</v>
      </c>
      <c r="C1013" s="162" t="s">
        <v>1907</v>
      </c>
      <c r="D1013" s="162" t="s">
        <v>1862</v>
      </c>
      <c r="E1013" s="162" t="s">
        <v>41</v>
      </c>
      <c r="F1013" s="163">
        <v>45463</v>
      </c>
      <c r="G1013" s="162" t="s">
        <v>5347</v>
      </c>
      <c r="H1013" s="162" t="s">
        <v>1908</v>
      </c>
      <c r="I1013" s="162" t="s">
        <v>15</v>
      </c>
      <c r="J1013" s="163">
        <v>45503</v>
      </c>
      <c r="K1013" s="163">
        <v>45503</v>
      </c>
      <c r="L1013" s="162" t="s">
        <v>5347</v>
      </c>
      <c r="M1013" s="163">
        <v>45510</v>
      </c>
      <c r="N1013" s="164">
        <v>85</v>
      </c>
      <c r="O1013" s="164">
        <v>8</v>
      </c>
      <c r="P1013" s="162" t="s">
        <v>16</v>
      </c>
      <c r="Q1013" s="165">
        <v>4</v>
      </c>
      <c r="R1013" s="165">
        <v>4</v>
      </c>
      <c r="S1013" s="165">
        <v>4</v>
      </c>
      <c r="T1013" s="165">
        <v>0</v>
      </c>
      <c r="U1013" s="166">
        <v>4</v>
      </c>
      <c r="V1013" s="166">
        <v>0</v>
      </c>
      <c r="W1013" s="162" t="s">
        <v>19</v>
      </c>
      <c r="X1013" s="162" t="s">
        <v>5348</v>
      </c>
      <c r="Y1013" s="162" t="s">
        <v>5347</v>
      </c>
      <c r="Z1013" s="162" t="s">
        <v>22</v>
      </c>
      <c r="AA1013" s="162" t="s">
        <v>1909</v>
      </c>
      <c r="AB1013" s="162" t="s">
        <v>1910</v>
      </c>
      <c r="AC1013" s="162" t="s">
        <v>5347</v>
      </c>
      <c r="AD1013" s="164">
        <v>0</v>
      </c>
      <c r="AE1013" s="185">
        <v>0</v>
      </c>
      <c r="AG1013" t="s">
        <v>1864</v>
      </c>
      <c r="AH1013" s="47">
        <f t="shared" si="291"/>
        <v>7</v>
      </c>
      <c r="AI1013" s="46" t="str">
        <f t="shared" si="292"/>
        <v>-</v>
      </c>
      <c r="AJ1013" s="12"/>
      <c r="AK1013" s="53" t="str">
        <f t="shared" si="293"/>
        <v>YES</v>
      </c>
      <c r="AL1013" s="54">
        <f t="shared" si="294"/>
        <v>4</v>
      </c>
      <c r="AM1013" s="35"/>
      <c r="AN1013" s="35" t="str">
        <f t="shared" si="295"/>
        <v/>
      </c>
      <c r="AO1013" s="35">
        <f t="shared" si="296"/>
        <v>0</v>
      </c>
      <c r="AP1013" s="35" t="str">
        <f t="shared" si="297"/>
        <v>X</v>
      </c>
      <c r="AQ1013" s="55">
        <f t="shared" si="313"/>
        <v>1</v>
      </c>
      <c r="AR1013" s="25" t="str">
        <f t="shared" si="298"/>
        <v/>
      </c>
      <c r="AS1013" s="25" t="str">
        <f t="shared" si="299"/>
        <v/>
      </c>
      <c r="AT1013" s="25" t="str">
        <f t="shared" si="300"/>
        <v/>
      </c>
      <c r="AU1013" s="25" t="str">
        <f t="shared" si="301"/>
        <v/>
      </c>
      <c r="AV1013" s="25">
        <f t="shared" si="302"/>
        <v>6</v>
      </c>
      <c r="AW1013" s="65">
        <f t="shared" si="314"/>
        <v>0</v>
      </c>
      <c r="AX1013" s="56"/>
      <c r="AY1013" s="24">
        <f t="shared" ca="1" si="303"/>
        <v>-625</v>
      </c>
      <c r="AZ1013" s="66">
        <f t="shared" ca="1" si="304"/>
        <v>0</v>
      </c>
      <c r="BA1013" s="24" t="str">
        <f t="shared" ca="1" si="305"/>
        <v/>
      </c>
      <c r="BB1013" s="87" t="str">
        <f t="shared" si="306"/>
        <v/>
      </c>
    </row>
    <row r="1014" spans="1:54" ht="15" x14ac:dyDescent="0.2">
      <c r="A1014" s="7">
        <v>1013</v>
      </c>
      <c r="B1014" s="162" t="s">
        <v>1911</v>
      </c>
      <c r="C1014" s="162" t="s">
        <v>1912</v>
      </c>
      <c r="D1014" s="162" t="s">
        <v>1862</v>
      </c>
      <c r="E1014" s="162" t="s">
        <v>173</v>
      </c>
      <c r="F1014" s="163">
        <v>45463</v>
      </c>
      <c r="G1014" s="162" t="s">
        <v>5347</v>
      </c>
      <c r="H1014" s="162" t="s">
        <v>1891</v>
      </c>
      <c r="I1014" s="162" t="s">
        <v>27</v>
      </c>
      <c r="J1014" s="163">
        <v>45501</v>
      </c>
      <c r="K1014" s="163">
        <v>45524</v>
      </c>
      <c r="L1014" s="162" t="s">
        <v>5347</v>
      </c>
      <c r="M1014" s="163">
        <v>45534</v>
      </c>
      <c r="N1014" s="164">
        <v>30</v>
      </c>
      <c r="O1014" s="164">
        <v>8</v>
      </c>
      <c r="P1014" s="162" t="s">
        <v>16</v>
      </c>
      <c r="Q1014" s="165">
        <v>4</v>
      </c>
      <c r="R1014" s="165">
        <v>4</v>
      </c>
      <c r="S1014" s="165">
        <v>4</v>
      </c>
      <c r="T1014" s="165">
        <v>0</v>
      </c>
      <c r="U1014" s="166">
        <v>4</v>
      </c>
      <c r="V1014" s="166">
        <v>0</v>
      </c>
      <c r="W1014" s="162" t="s">
        <v>19</v>
      </c>
      <c r="X1014" s="162" t="s">
        <v>5348</v>
      </c>
      <c r="Y1014" s="162" t="s">
        <v>5347</v>
      </c>
      <c r="Z1014" s="162" t="s">
        <v>46</v>
      </c>
      <c r="AA1014" s="162" t="s">
        <v>1892</v>
      </c>
      <c r="AB1014" s="162" t="s">
        <v>1913</v>
      </c>
      <c r="AC1014" s="162" t="s">
        <v>5347</v>
      </c>
      <c r="AD1014" s="164">
        <v>1</v>
      </c>
      <c r="AE1014" s="185">
        <v>1</v>
      </c>
      <c r="AG1014" t="s">
        <v>1864</v>
      </c>
      <c r="AH1014" s="47">
        <f t="shared" si="291"/>
        <v>33</v>
      </c>
      <c r="AI1014" s="46" t="str">
        <f t="shared" si="292"/>
        <v>-</v>
      </c>
      <c r="AJ1014" s="12"/>
      <c r="AK1014" s="53" t="str">
        <f t="shared" si="293"/>
        <v>YES</v>
      </c>
      <c r="AL1014" s="54">
        <f t="shared" si="294"/>
        <v>4</v>
      </c>
      <c r="AM1014" s="35"/>
      <c r="AN1014" s="35" t="str">
        <f t="shared" si="295"/>
        <v/>
      </c>
      <c r="AO1014" s="35">
        <f t="shared" si="296"/>
        <v>0</v>
      </c>
      <c r="AP1014" s="35" t="str">
        <f t="shared" si="297"/>
        <v>X</v>
      </c>
      <c r="AQ1014" s="55">
        <f t="shared" si="313"/>
        <v>1</v>
      </c>
      <c r="AR1014" s="25" t="str">
        <f t="shared" si="298"/>
        <v/>
      </c>
      <c r="AS1014" s="25" t="str">
        <f t="shared" si="299"/>
        <v/>
      </c>
      <c r="AT1014" s="25" t="str">
        <f t="shared" si="300"/>
        <v/>
      </c>
      <c r="AU1014" s="25" t="str">
        <f t="shared" si="301"/>
        <v/>
      </c>
      <c r="AV1014" s="25">
        <f t="shared" si="302"/>
        <v>6</v>
      </c>
      <c r="AW1014" s="65">
        <f t="shared" si="314"/>
        <v>0</v>
      </c>
      <c r="AX1014" s="56"/>
      <c r="AY1014" s="24">
        <f t="shared" ca="1" si="303"/>
        <v>-601</v>
      </c>
      <c r="AZ1014" s="66">
        <f t="shared" ca="1" si="304"/>
        <v>0</v>
      </c>
      <c r="BA1014" s="24" t="str">
        <f t="shared" ca="1" si="305"/>
        <v/>
      </c>
      <c r="BB1014" s="87" t="str">
        <f t="shared" si="306"/>
        <v/>
      </c>
    </row>
    <row r="1015" spans="1:54" ht="15" x14ac:dyDescent="0.2">
      <c r="A1015" s="7">
        <v>1014</v>
      </c>
      <c r="B1015" s="162" t="s">
        <v>1914</v>
      </c>
      <c r="C1015" s="162" t="s">
        <v>1915</v>
      </c>
      <c r="D1015" s="162" t="s">
        <v>1862</v>
      </c>
      <c r="E1015" s="162" t="s">
        <v>159</v>
      </c>
      <c r="F1015" s="163">
        <v>45463</v>
      </c>
      <c r="G1015" s="162" t="s">
        <v>5347</v>
      </c>
      <c r="H1015" s="162" t="s">
        <v>1916</v>
      </c>
      <c r="I1015" s="162" t="s">
        <v>17</v>
      </c>
      <c r="J1015" s="163">
        <v>45503</v>
      </c>
      <c r="K1015" s="163">
        <v>45503</v>
      </c>
      <c r="L1015" s="162" t="s">
        <v>5347</v>
      </c>
      <c r="M1015" s="163">
        <v>45511</v>
      </c>
      <c r="N1015" s="164">
        <v>35</v>
      </c>
      <c r="O1015" s="164">
        <v>8</v>
      </c>
      <c r="P1015" s="162" t="s">
        <v>16</v>
      </c>
      <c r="Q1015" s="165">
        <v>100</v>
      </c>
      <c r="R1015" s="165">
        <v>100</v>
      </c>
      <c r="S1015" s="165">
        <v>100</v>
      </c>
      <c r="T1015" s="165">
        <v>0</v>
      </c>
      <c r="U1015" s="166">
        <v>100</v>
      </c>
      <c r="V1015" s="166">
        <v>0</v>
      </c>
      <c r="W1015" s="162" t="s">
        <v>19</v>
      </c>
      <c r="X1015" s="162" t="s">
        <v>5348</v>
      </c>
      <c r="Y1015" s="162" t="s">
        <v>5347</v>
      </c>
      <c r="Z1015" s="162" t="s">
        <v>391</v>
      </c>
      <c r="AA1015" s="162" t="s">
        <v>392</v>
      </c>
      <c r="AB1015" s="162" t="s">
        <v>1917</v>
      </c>
      <c r="AC1015" s="162" t="s">
        <v>5347</v>
      </c>
      <c r="AD1015" s="164">
        <v>0</v>
      </c>
      <c r="AE1015" s="185">
        <v>0</v>
      </c>
      <c r="AG1015" t="s">
        <v>1864</v>
      </c>
      <c r="AH1015" s="47">
        <f t="shared" si="291"/>
        <v>8</v>
      </c>
      <c r="AI1015" s="46" t="str">
        <f t="shared" si="292"/>
        <v>-</v>
      </c>
      <c r="AJ1015" s="12"/>
      <c r="AK1015" s="53" t="str">
        <f t="shared" si="293"/>
        <v>YES</v>
      </c>
      <c r="AL1015" s="54">
        <f t="shared" si="294"/>
        <v>100</v>
      </c>
      <c r="AM1015" s="35"/>
      <c r="AN1015" s="35" t="str">
        <f t="shared" si="295"/>
        <v/>
      </c>
      <c r="AO1015" s="35">
        <f t="shared" si="296"/>
        <v>0</v>
      </c>
      <c r="AP1015" s="35" t="str">
        <f t="shared" si="297"/>
        <v>X</v>
      </c>
      <c r="AQ1015" s="55">
        <f t="shared" si="313"/>
        <v>1</v>
      </c>
      <c r="AR1015" s="25" t="str">
        <f t="shared" si="298"/>
        <v/>
      </c>
      <c r="AS1015" s="25" t="str">
        <f t="shared" si="299"/>
        <v/>
      </c>
      <c r="AT1015" s="25" t="str">
        <f t="shared" si="300"/>
        <v/>
      </c>
      <c r="AU1015" s="25" t="str">
        <f t="shared" si="301"/>
        <v/>
      </c>
      <c r="AV1015" s="25">
        <f t="shared" si="302"/>
        <v>6</v>
      </c>
      <c r="AW1015" s="65">
        <f t="shared" si="314"/>
        <v>0</v>
      </c>
      <c r="AX1015" s="56"/>
      <c r="AY1015" s="24">
        <f t="shared" ca="1" si="303"/>
        <v>-624</v>
      </c>
      <c r="AZ1015" s="66">
        <f t="shared" ca="1" si="304"/>
        <v>0</v>
      </c>
      <c r="BA1015" s="24" t="str">
        <f t="shared" ca="1" si="305"/>
        <v/>
      </c>
      <c r="BB1015" s="87" t="str">
        <f t="shared" si="306"/>
        <v/>
      </c>
    </row>
    <row r="1016" spans="1:54" ht="15" x14ac:dyDescent="0.2">
      <c r="A1016" s="7">
        <v>1015</v>
      </c>
      <c r="B1016" s="162" t="s">
        <v>1918</v>
      </c>
      <c r="C1016" s="162" t="s">
        <v>1919</v>
      </c>
      <c r="D1016" s="162" t="s">
        <v>1862</v>
      </c>
      <c r="E1016" s="162" t="s">
        <v>122</v>
      </c>
      <c r="F1016" s="163">
        <v>45463</v>
      </c>
      <c r="G1016" s="162" t="s">
        <v>5347</v>
      </c>
      <c r="H1016" s="162" t="s">
        <v>1916</v>
      </c>
      <c r="I1016" s="162" t="s">
        <v>18</v>
      </c>
      <c r="J1016" s="163">
        <v>45503</v>
      </c>
      <c r="K1016" s="163">
        <v>45503</v>
      </c>
      <c r="L1016" s="162" t="s">
        <v>5347</v>
      </c>
      <c r="M1016" s="163">
        <v>45511</v>
      </c>
      <c r="N1016" s="164">
        <v>50</v>
      </c>
      <c r="O1016" s="164">
        <v>8</v>
      </c>
      <c r="P1016" s="162" t="s">
        <v>16</v>
      </c>
      <c r="Q1016" s="165">
        <v>100</v>
      </c>
      <c r="R1016" s="165">
        <v>100</v>
      </c>
      <c r="S1016" s="165">
        <v>100</v>
      </c>
      <c r="T1016" s="165">
        <v>0</v>
      </c>
      <c r="U1016" s="166">
        <v>100</v>
      </c>
      <c r="V1016" s="166">
        <v>0</v>
      </c>
      <c r="W1016" s="162" t="s">
        <v>19</v>
      </c>
      <c r="X1016" s="162" t="s">
        <v>5348</v>
      </c>
      <c r="Y1016" s="162" t="s">
        <v>5347</v>
      </c>
      <c r="Z1016" s="162" t="s">
        <v>391</v>
      </c>
      <c r="AA1016" s="162" t="s">
        <v>392</v>
      </c>
      <c r="AB1016" s="162" t="s">
        <v>1920</v>
      </c>
      <c r="AC1016" s="162" t="s">
        <v>5347</v>
      </c>
      <c r="AD1016" s="164">
        <v>0</v>
      </c>
      <c r="AE1016" s="185">
        <v>0</v>
      </c>
      <c r="AG1016" t="s">
        <v>1864</v>
      </c>
      <c r="AH1016" s="47">
        <f t="shared" si="291"/>
        <v>8</v>
      </c>
      <c r="AI1016" s="46" t="str">
        <f t="shared" si="292"/>
        <v>-</v>
      </c>
      <c r="AJ1016" s="12"/>
      <c r="AK1016" s="53" t="str">
        <f t="shared" si="293"/>
        <v>YES</v>
      </c>
      <c r="AL1016" s="54">
        <f t="shared" si="294"/>
        <v>100</v>
      </c>
      <c r="AM1016" s="35"/>
      <c r="AN1016" s="35" t="str">
        <f t="shared" si="295"/>
        <v/>
      </c>
      <c r="AO1016" s="35">
        <f t="shared" si="296"/>
        <v>0</v>
      </c>
      <c r="AP1016" s="35" t="str">
        <f t="shared" si="297"/>
        <v>X</v>
      </c>
      <c r="AQ1016" s="55">
        <f t="shared" si="313"/>
        <v>1</v>
      </c>
      <c r="AR1016" s="25" t="str">
        <f t="shared" si="298"/>
        <v/>
      </c>
      <c r="AS1016" s="25" t="str">
        <f t="shared" si="299"/>
        <v/>
      </c>
      <c r="AT1016" s="25" t="str">
        <f t="shared" si="300"/>
        <v/>
      </c>
      <c r="AU1016" s="25" t="str">
        <f t="shared" si="301"/>
        <v/>
      </c>
      <c r="AV1016" s="25">
        <f t="shared" si="302"/>
        <v>6</v>
      </c>
      <c r="AW1016" s="65">
        <f t="shared" si="314"/>
        <v>0</v>
      </c>
      <c r="AX1016" s="56"/>
      <c r="AY1016" s="24">
        <f t="shared" ca="1" si="303"/>
        <v>-624</v>
      </c>
      <c r="AZ1016" s="66">
        <f t="shared" ca="1" si="304"/>
        <v>0</v>
      </c>
      <c r="BA1016" s="24" t="str">
        <f t="shared" ca="1" si="305"/>
        <v/>
      </c>
      <c r="BB1016" s="87" t="str">
        <f t="shared" si="306"/>
        <v/>
      </c>
    </row>
    <row r="1017" spans="1:54" ht="15" x14ac:dyDescent="0.2">
      <c r="A1017" s="7">
        <v>1016</v>
      </c>
      <c r="B1017" s="162" t="s">
        <v>1921</v>
      </c>
      <c r="C1017" s="162" t="s">
        <v>1922</v>
      </c>
      <c r="D1017" s="162" t="s">
        <v>1862</v>
      </c>
      <c r="E1017" s="162" t="s">
        <v>118</v>
      </c>
      <c r="F1017" s="163">
        <v>45463</v>
      </c>
      <c r="G1017" s="162" t="s">
        <v>5347</v>
      </c>
      <c r="H1017" s="162" t="s">
        <v>1923</v>
      </c>
      <c r="I1017" s="162" t="s">
        <v>15</v>
      </c>
      <c r="J1017" s="163">
        <v>45496</v>
      </c>
      <c r="K1017" s="163">
        <v>45497</v>
      </c>
      <c r="L1017" s="162" t="s">
        <v>5347</v>
      </c>
      <c r="M1017" s="163">
        <v>45502</v>
      </c>
      <c r="N1017" s="164">
        <v>85</v>
      </c>
      <c r="O1017" s="164">
        <v>8</v>
      </c>
      <c r="P1017" s="162" t="s">
        <v>16</v>
      </c>
      <c r="Q1017" s="165">
        <v>100</v>
      </c>
      <c r="R1017" s="165">
        <v>100</v>
      </c>
      <c r="S1017" s="165">
        <v>100</v>
      </c>
      <c r="T1017" s="165">
        <v>0</v>
      </c>
      <c r="U1017" s="166">
        <v>100</v>
      </c>
      <c r="V1017" s="166">
        <v>0</v>
      </c>
      <c r="W1017" s="162" t="s">
        <v>19</v>
      </c>
      <c r="X1017" s="162" t="s">
        <v>5348</v>
      </c>
      <c r="Y1017" s="162" t="s">
        <v>5347</v>
      </c>
      <c r="Z1017" s="162" t="s">
        <v>109</v>
      </c>
      <c r="AA1017" s="162" t="s">
        <v>1924</v>
      </c>
      <c r="AB1017" s="162" t="s">
        <v>1925</v>
      </c>
      <c r="AC1017" s="162" t="s">
        <v>5347</v>
      </c>
      <c r="AD1017" s="164">
        <v>0</v>
      </c>
      <c r="AE1017" s="185">
        <v>0</v>
      </c>
      <c r="AG1017" t="s">
        <v>1864</v>
      </c>
      <c r="AH1017" s="47">
        <f t="shared" si="291"/>
        <v>6</v>
      </c>
      <c r="AI1017" s="46" t="str">
        <f t="shared" si="292"/>
        <v>-</v>
      </c>
      <c r="AJ1017" s="12"/>
      <c r="AK1017" s="53" t="str">
        <f t="shared" si="293"/>
        <v>YES</v>
      </c>
      <c r="AL1017" s="54">
        <f t="shared" si="294"/>
        <v>100</v>
      </c>
      <c r="AM1017" s="35"/>
      <c r="AN1017" s="35" t="str">
        <f t="shared" si="295"/>
        <v/>
      </c>
      <c r="AO1017" s="35">
        <f t="shared" si="296"/>
        <v>0</v>
      </c>
      <c r="AP1017" s="35" t="str">
        <f t="shared" si="297"/>
        <v>X</v>
      </c>
      <c r="AQ1017" s="55">
        <f t="shared" si="313"/>
        <v>1</v>
      </c>
      <c r="AR1017" s="25" t="str">
        <f t="shared" si="298"/>
        <v/>
      </c>
      <c r="AS1017" s="25" t="str">
        <f t="shared" si="299"/>
        <v/>
      </c>
      <c r="AT1017" s="25" t="str">
        <f t="shared" si="300"/>
        <v/>
      </c>
      <c r="AU1017" s="25" t="str">
        <f t="shared" si="301"/>
        <v/>
      </c>
      <c r="AV1017" s="25">
        <f t="shared" si="302"/>
        <v>6</v>
      </c>
      <c r="AW1017" s="65">
        <f t="shared" si="314"/>
        <v>0</v>
      </c>
      <c r="AX1017" s="56"/>
      <c r="AY1017" s="24">
        <f t="shared" ca="1" si="303"/>
        <v>-633</v>
      </c>
      <c r="AZ1017" s="66">
        <f t="shared" ca="1" si="304"/>
        <v>0</v>
      </c>
      <c r="BA1017" s="24" t="str">
        <f t="shared" ca="1" si="305"/>
        <v/>
      </c>
      <c r="BB1017" s="87" t="str">
        <f t="shared" si="306"/>
        <v/>
      </c>
    </row>
    <row r="1018" spans="1:54" ht="15" x14ac:dyDescent="0.2">
      <c r="A1018" s="7">
        <v>1017</v>
      </c>
      <c r="B1018" s="162" t="s">
        <v>1926</v>
      </c>
      <c r="C1018" s="162" t="s">
        <v>1927</v>
      </c>
      <c r="D1018" s="162" t="s">
        <v>1862</v>
      </c>
      <c r="E1018" s="162" t="s">
        <v>115</v>
      </c>
      <c r="F1018" s="163">
        <v>45463</v>
      </c>
      <c r="G1018" s="162" t="s">
        <v>5347</v>
      </c>
      <c r="H1018" s="162" t="s">
        <v>1916</v>
      </c>
      <c r="I1018" s="162" t="s">
        <v>24</v>
      </c>
      <c r="J1018" s="163">
        <v>45503</v>
      </c>
      <c r="K1018" s="163">
        <v>45503</v>
      </c>
      <c r="L1018" s="162" t="s">
        <v>5347</v>
      </c>
      <c r="M1018" s="163">
        <v>45511</v>
      </c>
      <c r="N1018" s="164">
        <v>35</v>
      </c>
      <c r="O1018" s="164">
        <v>8</v>
      </c>
      <c r="P1018" s="162" t="s">
        <v>16</v>
      </c>
      <c r="Q1018" s="165">
        <v>100</v>
      </c>
      <c r="R1018" s="165">
        <v>100</v>
      </c>
      <c r="S1018" s="165">
        <v>100</v>
      </c>
      <c r="T1018" s="165">
        <v>0</v>
      </c>
      <c r="U1018" s="166">
        <v>100</v>
      </c>
      <c r="V1018" s="166">
        <v>0</v>
      </c>
      <c r="W1018" s="162" t="s">
        <v>19</v>
      </c>
      <c r="X1018" s="162" t="s">
        <v>5348</v>
      </c>
      <c r="Y1018" s="162" t="s">
        <v>5347</v>
      </c>
      <c r="Z1018" s="162" t="s">
        <v>391</v>
      </c>
      <c r="AA1018" s="162" t="s">
        <v>392</v>
      </c>
      <c r="AB1018" s="162" t="s">
        <v>1928</v>
      </c>
      <c r="AC1018" s="162" t="s">
        <v>5347</v>
      </c>
      <c r="AD1018" s="164">
        <v>0</v>
      </c>
      <c r="AE1018" s="185">
        <v>0</v>
      </c>
      <c r="AG1018" t="s">
        <v>1864</v>
      </c>
      <c r="AH1018" s="47">
        <f t="shared" si="291"/>
        <v>8</v>
      </c>
      <c r="AI1018" s="46" t="str">
        <f t="shared" si="292"/>
        <v>-</v>
      </c>
      <c r="AJ1018" s="12"/>
      <c r="AK1018" s="53" t="str">
        <f t="shared" si="293"/>
        <v>YES</v>
      </c>
      <c r="AL1018" s="54">
        <f t="shared" si="294"/>
        <v>100</v>
      </c>
      <c r="AM1018" s="35"/>
      <c r="AN1018" s="35" t="str">
        <f t="shared" si="295"/>
        <v/>
      </c>
      <c r="AO1018" s="35">
        <f t="shared" si="296"/>
        <v>0</v>
      </c>
      <c r="AP1018" s="35" t="str">
        <f t="shared" si="297"/>
        <v>X</v>
      </c>
      <c r="AQ1018" s="55">
        <f t="shared" si="313"/>
        <v>1</v>
      </c>
      <c r="AR1018" s="25" t="str">
        <f t="shared" si="298"/>
        <v/>
      </c>
      <c r="AS1018" s="25" t="str">
        <f t="shared" si="299"/>
        <v/>
      </c>
      <c r="AT1018" s="25" t="str">
        <f t="shared" si="300"/>
        <v/>
      </c>
      <c r="AU1018" s="25" t="str">
        <f t="shared" si="301"/>
        <v/>
      </c>
      <c r="AV1018" s="25">
        <f t="shared" si="302"/>
        <v>6</v>
      </c>
      <c r="AW1018" s="65">
        <f t="shared" si="314"/>
        <v>0</v>
      </c>
      <c r="AX1018" s="56"/>
      <c r="AY1018" s="24">
        <f t="shared" ca="1" si="303"/>
        <v>-624</v>
      </c>
      <c r="AZ1018" s="66">
        <f t="shared" ca="1" si="304"/>
        <v>0</v>
      </c>
      <c r="BA1018" s="24" t="str">
        <f t="shared" ca="1" si="305"/>
        <v/>
      </c>
      <c r="BB1018" s="87" t="str">
        <f t="shared" si="306"/>
        <v/>
      </c>
    </row>
    <row r="1019" spans="1:54" ht="15" x14ac:dyDescent="0.2">
      <c r="A1019" s="7">
        <v>1018</v>
      </c>
      <c r="B1019" s="162" t="s">
        <v>1929</v>
      </c>
      <c r="C1019" s="162" t="s">
        <v>1930</v>
      </c>
      <c r="D1019" s="162" t="s">
        <v>1862</v>
      </c>
      <c r="E1019" s="162" t="s">
        <v>106</v>
      </c>
      <c r="F1019" s="163">
        <v>45463</v>
      </c>
      <c r="G1019" s="162" t="s">
        <v>5347</v>
      </c>
      <c r="H1019" s="162" t="s">
        <v>1931</v>
      </c>
      <c r="I1019" s="162" t="s">
        <v>18</v>
      </c>
      <c r="J1019" s="163">
        <v>45506</v>
      </c>
      <c r="K1019" s="163">
        <v>45517</v>
      </c>
      <c r="L1019" s="162" t="s">
        <v>5347</v>
      </c>
      <c r="M1019" s="163">
        <v>45516</v>
      </c>
      <c r="N1019" s="164">
        <v>85</v>
      </c>
      <c r="O1019" s="164">
        <v>8</v>
      </c>
      <c r="P1019" s="162" t="s">
        <v>16</v>
      </c>
      <c r="Q1019" s="165">
        <v>200</v>
      </c>
      <c r="R1019" s="165">
        <v>200</v>
      </c>
      <c r="S1019" s="165">
        <v>200</v>
      </c>
      <c r="T1019" s="165">
        <v>0</v>
      </c>
      <c r="U1019" s="166">
        <v>200</v>
      </c>
      <c r="V1019" s="166">
        <v>0</v>
      </c>
      <c r="W1019" s="162" t="s">
        <v>19</v>
      </c>
      <c r="X1019" s="162" t="s">
        <v>5348</v>
      </c>
      <c r="Y1019" s="162" t="s">
        <v>5347</v>
      </c>
      <c r="Z1019" s="162" t="s">
        <v>76</v>
      </c>
      <c r="AA1019" s="162" t="s">
        <v>1932</v>
      </c>
      <c r="AB1019" s="162" t="s">
        <v>1933</v>
      </c>
      <c r="AC1019" s="162" t="s">
        <v>5347</v>
      </c>
      <c r="AD1019" s="164">
        <v>0</v>
      </c>
      <c r="AE1019" s="185">
        <v>0</v>
      </c>
      <c r="AG1019" t="s">
        <v>1864</v>
      </c>
      <c r="AH1019" s="47">
        <f t="shared" si="291"/>
        <v>10</v>
      </c>
      <c r="AI1019" s="46" t="str">
        <f t="shared" si="292"/>
        <v>-</v>
      </c>
      <c r="AJ1019" s="12"/>
      <c r="AK1019" s="53" t="str">
        <f t="shared" si="293"/>
        <v>YES</v>
      </c>
      <c r="AL1019" s="54">
        <f t="shared" si="294"/>
        <v>200</v>
      </c>
      <c r="AM1019" s="35"/>
      <c r="AN1019" s="35" t="str">
        <f t="shared" si="295"/>
        <v/>
      </c>
      <c r="AO1019" s="35">
        <f t="shared" si="296"/>
        <v>0</v>
      </c>
      <c r="AP1019" s="35" t="str">
        <f t="shared" si="297"/>
        <v>X</v>
      </c>
      <c r="AQ1019" s="55">
        <f t="shared" si="313"/>
        <v>1</v>
      </c>
      <c r="AR1019" s="25" t="str">
        <f t="shared" si="298"/>
        <v/>
      </c>
      <c r="AS1019" s="25" t="str">
        <f t="shared" si="299"/>
        <v/>
      </c>
      <c r="AT1019" s="25" t="str">
        <f t="shared" si="300"/>
        <v/>
      </c>
      <c r="AU1019" s="25" t="str">
        <f t="shared" si="301"/>
        <v/>
      </c>
      <c r="AV1019" s="25">
        <f t="shared" si="302"/>
        <v>6</v>
      </c>
      <c r="AW1019" s="65">
        <f t="shared" si="314"/>
        <v>0</v>
      </c>
      <c r="AX1019" s="56"/>
      <c r="AY1019" s="24">
        <f t="shared" ca="1" si="303"/>
        <v>-619</v>
      </c>
      <c r="AZ1019" s="66">
        <f t="shared" ca="1" si="304"/>
        <v>0</v>
      </c>
      <c r="BA1019" s="24" t="str">
        <f t="shared" ca="1" si="305"/>
        <v/>
      </c>
      <c r="BB1019" s="87" t="str">
        <f t="shared" si="306"/>
        <v/>
      </c>
    </row>
    <row r="1020" spans="1:54" ht="15" x14ac:dyDescent="0.2">
      <c r="A1020" s="7">
        <v>1019</v>
      </c>
      <c r="B1020" s="162" t="s">
        <v>1934</v>
      </c>
      <c r="C1020" s="162" t="s">
        <v>1935</v>
      </c>
      <c r="D1020" s="162" t="s">
        <v>1862</v>
      </c>
      <c r="E1020" s="162" t="s">
        <v>107</v>
      </c>
      <c r="F1020" s="163">
        <v>45463</v>
      </c>
      <c r="G1020" s="162" t="s">
        <v>5347</v>
      </c>
      <c r="H1020" s="162" t="s">
        <v>1931</v>
      </c>
      <c r="I1020" s="162" t="s">
        <v>24</v>
      </c>
      <c r="J1020" s="163">
        <v>45506</v>
      </c>
      <c r="K1020" s="163">
        <v>45517</v>
      </c>
      <c r="L1020" s="162" t="s">
        <v>5347</v>
      </c>
      <c r="M1020" s="163">
        <v>45516</v>
      </c>
      <c r="N1020" s="164">
        <v>85</v>
      </c>
      <c r="O1020" s="164">
        <v>8</v>
      </c>
      <c r="P1020" s="162" t="s">
        <v>16</v>
      </c>
      <c r="Q1020" s="165">
        <v>100</v>
      </c>
      <c r="R1020" s="165">
        <v>100</v>
      </c>
      <c r="S1020" s="165">
        <v>100</v>
      </c>
      <c r="T1020" s="165">
        <v>0</v>
      </c>
      <c r="U1020" s="166">
        <v>100</v>
      </c>
      <c r="V1020" s="166">
        <v>0</v>
      </c>
      <c r="W1020" s="162" t="s">
        <v>19</v>
      </c>
      <c r="X1020" s="162" t="s">
        <v>5348</v>
      </c>
      <c r="Y1020" s="162" t="s">
        <v>5347</v>
      </c>
      <c r="Z1020" s="162" t="s">
        <v>76</v>
      </c>
      <c r="AA1020" s="162" t="s">
        <v>1932</v>
      </c>
      <c r="AB1020" s="162" t="s">
        <v>1936</v>
      </c>
      <c r="AC1020" s="162" t="s">
        <v>5347</v>
      </c>
      <c r="AD1020" s="164">
        <v>0</v>
      </c>
      <c r="AE1020" s="185">
        <v>0</v>
      </c>
      <c r="AG1020" t="s">
        <v>1864</v>
      </c>
      <c r="AH1020" s="47">
        <f t="shared" si="291"/>
        <v>10</v>
      </c>
      <c r="AI1020" s="46" t="str">
        <f t="shared" si="292"/>
        <v>-</v>
      </c>
      <c r="AJ1020" s="12"/>
      <c r="AK1020" s="53" t="str">
        <f t="shared" si="293"/>
        <v>YES</v>
      </c>
      <c r="AL1020" s="54">
        <f t="shared" si="294"/>
        <v>100</v>
      </c>
      <c r="AM1020" s="35"/>
      <c r="AN1020" s="35" t="str">
        <f t="shared" si="295"/>
        <v/>
      </c>
      <c r="AO1020" s="35">
        <f t="shared" si="296"/>
        <v>0</v>
      </c>
      <c r="AP1020" s="35" t="str">
        <f t="shared" si="297"/>
        <v>X</v>
      </c>
      <c r="AQ1020" s="55">
        <f t="shared" si="313"/>
        <v>1</v>
      </c>
      <c r="AR1020" s="25" t="str">
        <f t="shared" si="298"/>
        <v/>
      </c>
      <c r="AS1020" s="25" t="str">
        <f t="shared" si="299"/>
        <v/>
      </c>
      <c r="AT1020" s="25" t="str">
        <f t="shared" si="300"/>
        <v/>
      </c>
      <c r="AU1020" s="25" t="str">
        <f t="shared" si="301"/>
        <v/>
      </c>
      <c r="AV1020" s="25">
        <f t="shared" si="302"/>
        <v>6</v>
      </c>
      <c r="AW1020" s="65">
        <f t="shared" si="314"/>
        <v>0</v>
      </c>
      <c r="AX1020" s="56"/>
      <c r="AY1020" s="24">
        <f t="shared" ca="1" si="303"/>
        <v>-619</v>
      </c>
      <c r="AZ1020" s="66">
        <f t="shared" ca="1" si="304"/>
        <v>0</v>
      </c>
      <c r="BA1020" s="24" t="str">
        <f t="shared" ca="1" si="305"/>
        <v/>
      </c>
      <c r="BB1020" s="87" t="str">
        <f t="shared" si="306"/>
        <v/>
      </c>
    </row>
    <row r="1021" spans="1:54" ht="15" x14ac:dyDescent="0.2">
      <c r="A1021" s="7">
        <v>1020</v>
      </c>
      <c r="B1021" s="162" t="s">
        <v>1937</v>
      </c>
      <c r="C1021" s="162" t="s">
        <v>1938</v>
      </c>
      <c r="D1021" s="162" t="s">
        <v>1862</v>
      </c>
      <c r="E1021" s="162" t="s">
        <v>108</v>
      </c>
      <c r="F1021" s="163">
        <v>45463</v>
      </c>
      <c r="G1021" s="162" t="s">
        <v>5347</v>
      </c>
      <c r="H1021" s="162" t="s">
        <v>1939</v>
      </c>
      <c r="I1021" s="162" t="s">
        <v>15</v>
      </c>
      <c r="J1021" s="163">
        <v>45496</v>
      </c>
      <c r="K1021" s="163">
        <v>45553</v>
      </c>
      <c r="L1021" s="162" t="s">
        <v>5347</v>
      </c>
      <c r="M1021" s="163">
        <v>45502</v>
      </c>
      <c r="N1021" s="164">
        <v>30</v>
      </c>
      <c r="O1021" s="164">
        <v>8</v>
      </c>
      <c r="P1021" s="162" t="s">
        <v>16</v>
      </c>
      <c r="Q1021" s="165">
        <v>600</v>
      </c>
      <c r="R1021" s="165">
        <v>600</v>
      </c>
      <c r="S1021" s="165">
        <v>600</v>
      </c>
      <c r="T1021" s="165">
        <v>0</v>
      </c>
      <c r="U1021" s="166">
        <v>600</v>
      </c>
      <c r="V1021" s="166">
        <v>0</v>
      </c>
      <c r="W1021" s="162" t="s">
        <v>19</v>
      </c>
      <c r="X1021" s="162" t="s">
        <v>5348</v>
      </c>
      <c r="Y1021" s="162" t="s">
        <v>5347</v>
      </c>
      <c r="Z1021" s="162" t="s">
        <v>47</v>
      </c>
      <c r="AA1021" s="162" t="s">
        <v>1940</v>
      </c>
      <c r="AB1021" s="162" t="s">
        <v>1941</v>
      </c>
      <c r="AC1021" s="162" t="s">
        <v>5347</v>
      </c>
      <c r="AD1021" s="164">
        <v>0</v>
      </c>
      <c r="AE1021" s="185">
        <v>0</v>
      </c>
      <c r="AG1021" t="s">
        <v>1864</v>
      </c>
      <c r="AH1021" s="47">
        <f t="shared" si="291"/>
        <v>6</v>
      </c>
      <c r="AI1021" s="46" t="str">
        <f t="shared" si="292"/>
        <v>-</v>
      </c>
      <c r="AJ1021" s="12"/>
      <c r="AK1021" s="53" t="str">
        <f t="shared" si="293"/>
        <v>YES</v>
      </c>
      <c r="AL1021" s="54">
        <f t="shared" si="294"/>
        <v>600</v>
      </c>
      <c r="AM1021" s="35"/>
      <c r="AN1021" s="35" t="str">
        <f t="shared" si="295"/>
        <v/>
      </c>
      <c r="AO1021" s="35">
        <f t="shared" si="296"/>
        <v>0</v>
      </c>
      <c r="AP1021" s="35" t="str">
        <f t="shared" si="297"/>
        <v>X</v>
      </c>
      <c r="AQ1021" s="55">
        <f t="shared" si="313"/>
        <v>1</v>
      </c>
      <c r="AR1021" s="25" t="str">
        <f t="shared" si="298"/>
        <v/>
      </c>
      <c r="AS1021" s="25" t="str">
        <f t="shared" si="299"/>
        <v/>
      </c>
      <c r="AT1021" s="25" t="str">
        <f t="shared" si="300"/>
        <v/>
      </c>
      <c r="AU1021" s="25" t="str">
        <f t="shared" si="301"/>
        <v/>
      </c>
      <c r="AV1021" s="25">
        <f t="shared" si="302"/>
        <v>6</v>
      </c>
      <c r="AW1021" s="65">
        <f t="shared" si="314"/>
        <v>0</v>
      </c>
      <c r="AX1021" s="56"/>
      <c r="AY1021" s="24">
        <f t="shared" ca="1" si="303"/>
        <v>-633</v>
      </c>
      <c r="AZ1021" s="66">
        <f t="shared" ca="1" si="304"/>
        <v>0</v>
      </c>
      <c r="BA1021" s="24" t="str">
        <f t="shared" ca="1" si="305"/>
        <v/>
      </c>
      <c r="BB1021" s="87" t="str">
        <f t="shared" si="306"/>
        <v/>
      </c>
    </row>
    <row r="1022" spans="1:54" ht="15" x14ac:dyDescent="0.2">
      <c r="A1022" s="7">
        <v>1021</v>
      </c>
      <c r="B1022" s="162" t="s">
        <v>1942</v>
      </c>
      <c r="C1022" s="162" t="s">
        <v>1943</v>
      </c>
      <c r="D1022" s="162" t="s">
        <v>1862</v>
      </c>
      <c r="E1022" s="162" t="s">
        <v>149</v>
      </c>
      <c r="F1022" s="163">
        <v>45463</v>
      </c>
      <c r="G1022" s="162" t="s">
        <v>5347</v>
      </c>
      <c r="H1022" s="162" t="s">
        <v>1939</v>
      </c>
      <c r="I1022" s="162" t="s">
        <v>17</v>
      </c>
      <c r="J1022" s="163">
        <v>45496</v>
      </c>
      <c r="K1022" s="163">
        <v>45553</v>
      </c>
      <c r="L1022" s="162" t="s">
        <v>5347</v>
      </c>
      <c r="M1022" s="163">
        <v>45502</v>
      </c>
      <c r="N1022" s="164">
        <v>30</v>
      </c>
      <c r="O1022" s="164">
        <v>8</v>
      </c>
      <c r="P1022" s="162" t="s">
        <v>16</v>
      </c>
      <c r="Q1022" s="165">
        <v>200</v>
      </c>
      <c r="R1022" s="165">
        <v>200</v>
      </c>
      <c r="S1022" s="165">
        <v>200</v>
      </c>
      <c r="T1022" s="165">
        <v>0</v>
      </c>
      <c r="U1022" s="166">
        <v>200</v>
      </c>
      <c r="V1022" s="166">
        <v>0</v>
      </c>
      <c r="W1022" s="162" t="s">
        <v>19</v>
      </c>
      <c r="X1022" s="162" t="s">
        <v>5348</v>
      </c>
      <c r="Y1022" s="162" t="s">
        <v>5347</v>
      </c>
      <c r="Z1022" s="162" t="s">
        <v>47</v>
      </c>
      <c r="AA1022" s="162" t="s">
        <v>1940</v>
      </c>
      <c r="AB1022" s="162" t="s">
        <v>1944</v>
      </c>
      <c r="AC1022" s="162" t="s">
        <v>5347</v>
      </c>
      <c r="AD1022" s="164">
        <v>0</v>
      </c>
      <c r="AE1022" s="185">
        <v>0</v>
      </c>
      <c r="AG1022" t="s">
        <v>1864</v>
      </c>
      <c r="AH1022" s="47">
        <f t="shared" si="291"/>
        <v>6</v>
      </c>
      <c r="AI1022" s="46" t="str">
        <f t="shared" si="292"/>
        <v>-</v>
      </c>
      <c r="AJ1022" s="12"/>
      <c r="AK1022" s="53" t="str">
        <f t="shared" si="293"/>
        <v>YES</v>
      </c>
      <c r="AL1022" s="54">
        <f t="shared" si="294"/>
        <v>200</v>
      </c>
      <c r="AM1022" s="35"/>
      <c r="AN1022" s="35" t="str">
        <f t="shared" si="295"/>
        <v/>
      </c>
      <c r="AO1022" s="35">
        <f t="shared" si="296"/>
        <v>0</v>
      </c>
      <c r="AP1022" s="35" t="str">
        <f t="shared" si="297"/>
        <v>X</v>
      </c>
      <c r="AQ1022" s="55">
        <f t="shared" si="313"/>
        <v>1</v>
      </c>
      <c r="AR1022" s="25" t="str">
        <f t="shared" si="298"/>
        <v/>
      </c>
      <c r="AS1022" s="25" t="str">
        <f t="shared" si="299"/>
        <v/>
      </c>
      <c r="AT1022" s="25" t="str">
        <f t="shared" si="300"/>
        <v/>
      </c>
      <c r="AU1022" s="25" t="str">
        <f t="shared" si="301"/>
        <v/>
      </c>
      <c r="AV1022" s="25">
        <f t="shared" si="302"/>
        <v>6</v>
      </c>
      <c r="AW1022" s="65">
        <f t="shared" si="314"/>
        <v>0</v>
      </c>
      <c r="AX1022" s="56"/>
      <c r="AY1022" s="24">
        <f t="shared" ca="1" si="303"/>
        <v>-633</v>
      </c>
      <c r="AZ1022" s="66">
        <f t="shared" ca="1" si="304"/>
        <v>0</v>
      </c>
      <c r="BA1022" s="24" t="str">
        <f t="shared" ca="1" si="305"/>
        <v/>
      </c>
      <c r="BB1022" s="87" t="str">
        <f t="shared" si="306"/>
        <v/>
      </c>
    </row>
    <row r="1023" spans="1:54" ht="15" x14ac:dyDescent="0.2">
      <c r="A1023" s="7">
        <v>1022</v>
      </c>
      <c r="B1023" s="162" t="s">
        <v>1945</v>
      </c>
      <c r="C1023" s="162" t="s">
        <v>1946</v>
      </c>
      <c r="D1023" s="162" t="s">
        <v>1862</v>
      </c>
      <c r="E1023" s="162" t="s">
        <v>150</v>
      </c>
      <c r="F1023" s="163">
        <v>45463</v>
      </c>
      <c r="G1023" s="162" t="s">
        <v>5347</v>
      </c>
      <c r="H1023" s="162" t="s">
        <v>1939</v>
      </c>
      <c r="I1023" s="162" t="s">
        <v>18</v>
      </c>
      <c r="J1023" s="163">
        <v>45496</v>
      </c>
      <c r="K1023" s="163">
        <v>45553</v>
      </c>
      <c r="L1023" s="162" t="s">
        <v>5347</v>
      </c>
      <c r="M1023" s="163">
        <v>45502</v>
      </c>
      <c r="N1023" s="164">
        <v>85</v>
      </c>
      <c r="O1023" s="164">
        <v>8</v>
      </c>
      <c r="P1023" s="162" t="s">
        <v>16</v>
      </c>
      <c r="Q1023" s="165">
        <v>500</v>
      </c>
      <c r="R1023" s="165">
        <v>500</v>
      </c>
      <c r="S1023" s="165">
        <v>500</v>
      </c>
      <c r="T1023" s="165">
        <v>0</v>
      </c>
      <c r="U1023" s="166">
        <v>500</v>
      </c>
      <c r="V1023" s="166">
        <v>0</v>
      </c>
      <c r="W1023" s="162" t="s">
        <v>19</v>
      </c>
      <c r="X1023" s="162" t="s">
        <v>5348</v>
      </c>
      <c r="Y1023" s="162" t="s">
        <v>5347</v>
      </c>
      <c r="Z1023" s="162" t="s">
        <v>47</v>
      </c>
      <c r="AA1023" s="162" t="s">
        <v>1940</v>
      </c>
      <c r="AB1023" s="162" t="s">
        <v>1947</v>
      </c>
      <c r="AC1023" s="162" t="s">
        <v>5347</v>
      </c>
      <c r="AD1023" s="164">
        <v>0</v>
      </c>
      <c r="AE1023" s="185">
        <v>0</v>
      </c>
      <c r="AG1023" t="s">
        <v>1864</v>
      </c>
      <c r="AH1023" s="47">
        <f t="shared" si="291"/>
        <v>6</v>
      </c>
      <c r="AI1023" s="46" t="str">
        <f t="shared" si="292"/>
        <v>-</v>
      </c>
      <c r="AJ1023" s="12"/>
      <c r="AK1023" s="53" t="str">
        <f t="shared" si="293"/>
        <v>YES</v>
      </c>
      <c r="AL1023" s="54">
        <f t="shared" si="294"/>
        <v>500</v>
      </c>
      <c r="AM1023" s="35"/>
      <c r="AN1023" s="35" t="str">
        <f t="shared" si="295"/>
        <v/>
      </c>
      <c r="AO1023" s="35">
        <f t="shared" si="296"/>
        <v>0</v>
      </c>
      <c r="AP1023" s="35" t="str">
        <f t="shared" si="297"/>
        <v>X</v>
      </c>
      <c r="AQ1023" s="55">
        <f t="shared" si="313"/>
        <v>1</v>
      </c>
      <c r="AR1023" s="25" t="str">
        <f t="shared" si="298"/>
        <v/>
      </c>
      <c r="AS1023" s="25" t="str">
        <f t="shared" si="299"/>
        <v/>
      </c>
      <c r="AT1023" s="25" t="str">
        <f t="shared" si="300"/>
        <v/>
      </c>
      <c r="AU1023" s="25" t="str">
        <f t="shared" si="301"/>
        <v/>
      </c>
      <c r="AV1023" s="25">
        <f t="shared" si="302"/>
        <v>6</v>
      </c>
      <c r="AW1023" s="65">
        <f t="shared" si="314"/>
        <v>0</v>
      </c>
      <c r="AX1023" s="56"/>
      <c r="AY1023" s="24">
        <f t="shared" ca="1" si="303"/>
        <v>-633</v>
      </c>
      <c r="AZ1023" s="66">
        <f t="shared" ca="1" si="304"/>
        <v>0</v>
      </c>
      <c r="BA1023" s="24" t="str">
        <f t="shared" ca="1" si="305"/>
        <v/>
      </c>
      <c r="BB1023" s="87" t="str">
        <f t="shared" si="306"/>
        <v/>
      </c>
    </row>
    <row r="1024" spans="1:54" ht="15" x14ac:dyDescent="0.2">
      <c r="A1024" s="7">
        <v>1023</v>
      </c>
      <c r="B1024" s="162" t="s">
        <v>1948</v>
      </c>
      <c r="C1024" s="162" t="s">
        <v>1949</v>
      </c>
      <c r="D1024" s="162" t="s">
        <v>1862</v>
      </c>
      <c r="E1024" s="162" t="s">
        <v>151</v>
      </c>
      <c r="F1024" s="163">
        <v>45463</v>
      </c>
      <c r="G1024" s="162" t="s">
        <v>5347</v>
      </c>
      <c r="H1024" s="162" t="s">
        <v>1939</v>
      </c>
      <c r="I1024" s="162" t="s">
        <v>24</v>
      </c>
      <c r="J1024" s="163">
        <v>45496</v>
      </c>
      <c r="K1024" s="163">
        <v>45553</v>
      </c>
      <c r="L1024" s="162" t="s">
        <v>5347</v>
      </c>
      <c r="M1024" s="163">
        <v>45631</v>
      </c>
      <c r="N1024" s="164">
        <v>30</v>
      </c>
      <c r="O1024" s="164">
        <v>8</v>
      </c>
      <c r="P1024" s="162" t="s">
        <v>16</v>
      </c>
      <c r="Q1024" s="165">
        <v>300</v>
      </c>
      <c r="R1024" s="165">
        <v>300</v>
      </c>
      <c r="S1024" s="165">
        <v>600</v>
      </c>
      <c r="T1024" s="165">
        <v>0</v>
      </c>
      <c r="U1024" s="166">
        <v>300</v>
      </c>
      <c r="V1024" s="166">
        <v>300</v>
      </c>
      <c r="W1024" s="162" t="s">
        <v>19</v>
      </c>
      <c r="X1024" s="162" t="s">
        <v>5348</v>
      </c>
      <c r="Y1024" s="162" t="s">
        <v>5347</v>
      </c>
      <c r="Z1024" s="162" t="s">
        <v>47</v>
      </c>
      <c r="AA1024" s="162" t="s">
        <v>1940</v>
      </c>
      <c r="AB1024" s="162" t="s">
        <v>1950</v>
      </c>
      <c r="AC1024" s="162" t="s">
        <v>5347</v>
      </c>
      <c r="AD1024" s="164">
        <v>1</v>
      </c>
      <c r="AE1024" s="185">
        <v>1</v>
      </c>
      <c r="AG1024" t="s">
        <v>1864</v>
      </c>
      <c r="AH1024" s="47">
        <f t="shared" si="291"/>
        <v>135</v>
      </c>
      <c r="AI1024" s="46" t="str">
        <f t="shared" si="292"/>
        <v>-</v>
      </c>
      <c r="AJ1024" s="12"/>
      <c r="AK1024" s="53" t="str">
        <f t="shared" si="293"/>
        <v>YES</v>
      </c>
      <c r="AL1024" s="54">
        <f t="shared" si="294"/>
        <v>600</v>
      </c>
      <c r="AM1024" s="35"/>
      <c r="AN1024" s="35" t="str">
        <f t="shared" si="295"/>
        <v/>
      </c>
      <c r="AO1024" s="35">
        <f t="shared" si="296"/>
        <v>0</v>
      </c>
      <c r="AP1024" s="35" t="str">
        <f t="shared" si="297"/>
        <v>X</v>
      </c>
      <c r="AQ1024" s="55">
        <f t="shared" si="313"/>
        <v>1</v>
      </c>
      <c r="AR1024" s="25" t="str">
        <f t="shared" si="298"/>
        <v/>
      </c>
      <c r="AS1024" s="25" t="str">
        <f t="shared" si="299"/>
        <v/>
      </c>
      <c r="AT1024" s="25" t="str">
        <f t="shared" si="300"/>
        <v/>
      </c>
      <c r="AU1024" s="25" t="str">
        <f t="shared" si="301"/>
        <v/>
      </c>
      <c r="AV1024" s="25">
        <f t="shared" si="302"/>
        <v>6</v>
      </c>
      <c r="AW1024" s="65">
        <f t="shared" si="314"/>
        <v>0</v>
      </c>
      <c r="AX1024" s="56"/>
      <c r="AY1024" s="24">
        <f t="shared" ca="1" si="303"/>
        <v>-504</v>
      </c>
      <c r="AZ1024" s="66">
        <f t="shared" ca="1" si="304"/>
        <v>0</v>
      </c>
      <c r="BA1024" s="24" t="str">
        <f t="shared" ca="1" si="305"/>
        <v/>
      </c>
      <c r="BB1024" s="87" t="str">
        <f t="shared" si="306"/>
        <v/>
      </c>
    </row>
    <row r="1025" spans="1:54" ht="15" x14ac:dyDescent="0.2">
      <c r="A1025" s="7">
        <v>1024</v>
      </c>
      <c r="B1025" s="162" t="s">
        <v>1951</v>
      </c>
      <c r="C1025" s="162" t="s">
        <v>1952</v>
      </c>
      <c r="D1025" s="162" t="s">
        <v>1862</v>
      </c>
      <c r="E1025" s="162" t="s">
        <v>146</v>
      </c>
      <c r="F1025" s="163">
        <v>45463</v>
      </c>
      <c r="G1025" s="162" t="s">
        <v>5347</v>
      </c>
      <c r="H1025" s="162" t="s">
        <v>1953</v>
      </c>
      <c r="I1025" s="162" t="s">
        <v>15</v>
      </c>
      <c r="J1025" s="163">
        <v>45491</v>
      </c>
      <c r="K1025" s="163">
        <v>45491</v>
      </c>
      <c r="L1025" s="162" t="s">
        <v>5347</v>
      </c>
      <c r="M1025" s="163">
        <v>45496</v>
      </c>
      <c r="N1025" s="164">
        <v>85</v>
      </c>
      <c r="O1025" s="164">
        <v>8</v>
      </c>
      <c r="P1025" s="162" t="s">
        <v>16</v>
      </c>
      <c r="Q1025" s="165">
        <v>200</v>
      </c>
      <c r="R1025" s="165">
        <v>200</v>
      </c>
      <c r="S1025" s="165">
        <v>200</v>
      </c>
      <c r="T1025" s="165">
        <v>0</v>
      </c>
      <c r="U1025" s="166">
        <v>200</v>
      </c>
      <c r="V1025" s="166">
        <v>0</v>
      </c>
      <c r="W1025" s="162" t="s">
        <v>19</v>
      </c>
      <c r="X1025" s="162" t="s">
        <v>5348</v>
      </c>
      <c r="Y1025" s="162" t="s">
        <v>5347</v>
      </c>
      <c r="Z1025" s="162" t="s">
        <v>47</v>
      </c>
      <c r="AA1025" s="162" t="s">
        <v>1954</v>
      </c>
      <c r="AB1025" s="162" t="s">
        <v>1955</v>
      </c>
      <c r="AC1025" s="162" t="s">
        <v>5347</v>
      </c>
      <c r="AD1025" s="164">
        <v>0</v>
      </c>
      <c r="AE1025" s="185">
        <v>0</v>
      </c>
      <c r="AG1025" t="s">
        <v>1864</v>
      </c>
      <c r="AH1025" s="47">
        <f t="shared" si="291"/>
        <v>5</v>
      </c>
      <c r="AI1025" s="46" t="str">
        <f t="shared" si="292"/>
        <v>-</v>
      </c>
      <c r="AJ1025" s="12"/>
      <c r="AK1025" s="53" t="str">
        <f t="shared" si="293"/>
        <v>YES</v>
      </c>
      <c r="AL1025" s="54">
        <f t="shared" si="294"/>
        <v>200</v>
      </c>
      <c r="AM1025" s="35"/>
      <c r="AN1025" s="35" t="str">
        <f t="shared" si="295"/>
        <v/>
      </c>
      <c r="AO1025" s="35">
        <f t="shared" si="296"/>
        <v>0</v>
      </c>
      <c r="AP1025" s="35" t="str">
        <f t="shared" si="297"/>
        <v>X</v>
      </c>
      <c r="AQ1025" s="55">
        <f t="shared" si="313"/>
        <v>1</v>
      </c>
      <c r="AR1025" s="25" t="str">
        <f t="shared" si="298"/>
        <v/>
      </c>
      <c r="AS1025" s="25" t="str">
        <f t="shared" si="299"/>
        <v/>
      </c>
      <c r="AT1025" s="25" t="str">
        <f t="shared" si="300"/>
        <v/>
      </c>
      <c r="AU1025" s="25" t="str">
        <f t="shared" si="301"/>
        <v/>
      </c>
      <c r="AV1025" s="25">
        <f t="shared" si="302"/>
        <v>6</v>
      </c>
      <c r="AW1025" s="65">
        <f t="shared" si="314"/>
        <v>0</v>
      </c>
      <c r="AX1025" s="56"/>
      <c r="AY1025" s="24">
        <f t="shared" ca="1" si="303"/>
        <v>-639</v>
      </c>
      <c r="AZ1025" s="66">
        <f t="shared" ca="1" si="304"/>
        <v>0</v>
      </c>
      <c r="BA1025" s="24" t="str">
        <f t="shared" ca="1" si="305"/>
        <v/>
      </c>
      <c r="BB1025" s="87" t="str">
        <f t="shared" si="306"/>
        <v/>
      </c>
    </row>
    <row r="1026" spans="1:54" ht="15" x14ac:dyDescent="0.2">
      <c r="A1026" s="7">
        <v>1025</v>
      </c>
      <c r="B1026" s="162" t="s">
        <v>1956</v>
      </c>
      <c r="C1026" s="162" t="s">
        <v>1957</v>
      </c>
      <c r="D1026" s="162" t="s">
        <v>1862</v>
      </c>
      <c r="E1026" s="162" t="s">
        <v>99</v>
      </c>
      <c r="F1026" s="163">
        <v>45463</v>
      </c>
      <c r="G1026" s="162" t="s">
        <v>5347</v>
      </c>
      <c r="H1026" s="162" t="s">
        <v>1741</v>
      </c>
      <c r="I1026" s="162" t="s">
        <v>28</v>
      </c>
      <c r="J1026" s="163">
        <v>45490</v>
      </c>
      <c r="K1026" s="163">
        <v>45491</v>
      </c>
      <c r="L1026" s="162" t="s">
        <v>5347</v>
      </c>
      <c r="M1026" s="163">
        <v>45505</v>
      </c>
      <c r="N1026" s="164">
        <v>85</v>
      </c>
      <c r="O1026" s="164">
        <v>8</v>
      </c>
      <c r="P1026" s="162" t="s">
        <v>16</v>
      </c>
      <c r="Q1026" s="165">
        <v>2</v>
      </c>
      <c r="R1026" s="165">
        <v>50</v>
      </c>
      <c r="S1026" s="165">
        <v>150</v>
      </c>
      <c r="T1026" s="165">
        <v>0</v>
      </c>
      <c r="U1026" s="166">
        <v>50</v>
      </c>
      <c r="V1026" s="166">
        <v>100</v>
      </c>
      <c r="W1026" s="162" t="s">
        <v>19</v>
      </c>
      <c r="X1026" s="162" t="s">
        <v>5348</v>
      </c>
      <c r="Y1026" s="162" t="s">
        <v>5347</v>
      </c>
      <c r="Z1026" s="162" t="s">
        <v>39</v>
      </c>
      <c r="AA1026" s="162" t="s">
        <v>465</v>
      </c>
      <c r="AB1026" s="162" t="s">
        <v>1958</v>
      </c>
      <c r="AC1026" s="162" t="s">
        <v>5347</v>
      </c>
      <c r="AD1026" s="164">
        <v>0</v>
      </c>
      <c r="AE1026" s="185">
        <v>0</v>
      </c>
      <c r="AG1026" t="s">
        <v>1864</v>
      </c>
      <c r="AH1026" s="47">
        <f t="shared" ref="AH1026:AH1089" si="315">IF(M1026=0,"-",M1026-J1026)</f>
        <v>15</v>
      </c>
      <c r="AI1026" s="46" t="str">
        <f t="shared" ref="AI1026:AI1089" si="316">IF(AND(S1026=0,M1026&gt;0,L1026=0),IF(AH1026&gt;=120,"VERY HIGH",IF(AH1026&gt;=90,"HIGH",IF(AH1026&gt;=60,"MEDIUM",IF(AH1026&lt;60,"LOW")))),"-")</f>
        <v>-</v>
      </c>
      <c r="AJ1026" s="12"/>
      <c r="AK1026" s="53" t="str">
        <f t="shared" ref="AK1026:AK1089" si="317">IF(AND(W1026="X",M1026&lt;=$AJ$2),"YES","")</f>
        <v>YES</v>
      </c>
      <c r="AL1026" s="54">
        <f t="shared" ref="AL1026:AL1089" si="318">IF(AND(W1026="X",M1026&lt;=$AJ$2),S1026,"")</f>
        <v>150</v>
      </c>
      <c r="AM1026" s="35"/>
      <c r="AN1026" s="35" t="str">
        <f t="shared" ref="AN1026:AN1089" si="319">IF(AND(W1026="X",M1026&gt;$AJ$2),S1026,"")</f>
        <v/>
      </c>
      <c r="AO1026" s="35">
        <f t="shared" ref="AO1026:AO1089" si="320">IF(AND(W1026="",M1026&gt;0,$AJ$2&gt;M1026,L1026=""),1,0)</f>
        <v>0</v>
      </c>
      <c r="AP1026" s="35" t="str">
        <f t="shared" ref="AP1026:AP1089" si="321">IF(AND(AK1026="YES",W1026="X"),"X","")</f>
        <v>X</v>
      </c>
      <c r="AQ1026" s="55">
        <f t="shared" si="313"/>
        <v>1</v>
      </c>
      <c r="AR1026" s="25" t="str">
        <f t="shared" ref="AR1026:AR1089" si="322">IF(AND(T1026&gt;0,L1026=""),H1026,"")</f>
        <v/>
      </c>
      <c r="AS1026" s="25" t="str">
        <f t="shared" ref="AS1026:AS1089" si="323">IF(AND(D1026&gt;0,H1026=0,G1026=""),1,"")</f>
        <v/>
      </c>
      <c r="AT1026" s="25" t="str">
        <f t="shared" ref="AT1026:AT1089" si="324">IF(G1026="BLOQ",1,"")</f>
        <v/>
      </c>
      <c r="AU1026" s="25" t="str">
        <f t="shared" ref="AU1026:AU1089" si="325">IF(L1026="BLOQ",1,"")</f>
        <v/>
      </c>
      <c r="AV1026" s="25">
        <f t="shared" ref="AV1026:AV1089" si="326">MONTH(F1026)</f>
        <v>6</v>
      </c>
      <c r="AW1026" s="65">
        <f t="shared" si="314"/>
        <v>0</v>
      </c>
      <c r="AX1026" s="56"/>
      <c r="AY1026" s="24">
        <f t="shared" ref="AY1026:AY1089" ca="1" si="327">IF(M1026=0,"",M1026-$AX$2)</f>
        <v>-630</v>
      </c>
      <c r="AZ1026" s="66">
        <f t="shared" ref="AZ1026:AZ1089" ca="1" si="328">IF(AND(W1026="",AY1026&gt;0,AY1026&lt;15),1,0)</f>
        <v>0</v>
      </c>
      <c r="BA1026" s="24" t="str">
        <f t="shared" ref="BA1026:BA1089" ca="1" si="329">IF(AND(W1026="",AY1026&gt;0,AY1026&lt;15),T1026,"")</f>
        <v/>
      </c>
      <c r="BB1026" s="87" t="str">
        <f t="shared" ref="BB1026:BB1089" si="330">IF(R1026&lt;Q1026,"X","")</f>
        <v/>
      </c>
    </row>
    <row r="1027" spans="1:54" ht="15" x14ac:dyDescent="0.2">
      <c r="A1027" s="7">
        <v>1026</v>
      </c>
      <c r="B1027" s="162" t="s">
        <v>1959</v>
      </c>
      <c r="C1027" s="162" t="s">
        <v>1960</v>
      </c>
      <c r="D1027" s="162" t="s">
        <v>1862</v>
      </c>
      <c r="E1027" s="162" t="s">
        <v>178</v>
      </c>
      <c r="F1027" s="163">
        <v>45463</v>
      </c>
      <c r="G1027" s="162" t="s">
        <v>5347</v>
      </c>
      <c r="H1027" s="162" t="s">
        <v>768</v>
      </c>
      <c r="I1027" s="162" t="s">
        <v>106</v>
      </c>
      <c r="J1027" s="163">
        <v>45492</v>
      </c>
      <c r="K1027" s="163">
        <v>45497</v>
      </c>
      <c r="L1027" s="162" t="s">
        <v>5347</v>
      </c>
      <c r="M1027" s="163">
        <v>45504</v>
      </c>
      <c r="N1027" s="164">
        <v>105</v>
      </c>
      <c r="O1027" s="164">
        <v>8</v>
      </c>
      <c r="P1027" s="162" t="s">
        <v>16</v>
      </c>
      <c r="Q1027" s="165">
        <v>3</v>
      </c>
      <c r="R1027" s="165">
        <v>3</v>
      </c>
      <c r="S1027" s="165">
        <v>3</v>
      </c>
      <c r="T1027" s="165">
        <v>0</v>
      </c>
      <c r="U1027" s="166">
        <v>3</v>
      </c>
      <c r="V1027" s="166">
        <v>0</v>
      </c>
      <c r="W1027" s="162" t="s">
        <v>19</v>
      </c>
      <c r="X1027" s="162" t="s">
        <v>5348</v>
      </c>
      <c r="Y1027" s="162" t="s">
        <v>5347</v>
      </c>
      <c r="Z1027" s="162" t="s">
        <v>76</v>
      </c>
      <c r="AA1027" s="162" t="s">
        <v>625</v>
      </c>
      <c r="AB1027" s="162" t="s">
        <v>1961</v>
      </c>
      <c r="AC1027" s="162" t="s">
        <v>5347</v>
      </c>
      <c r="AD1027" s="164">
        <v>0</v>
      </c>
      <c r="AE1027" s="185">
        <v>0</v>
      </c>
      <c r="AG1027" t="s">
        <v>1864</v>
      </c>
      <c r="AH1027" s="47">
        <f t="shared" si="315"/>
        <v>12</v>
      </c>
      <c r="AI1027" s="46" t="str">
        <f t="shared" si="316"/>
        <v>-</v>
      </c>
      <c r="AJ1027" s="12"/>
      <c r="AK1027" s="53" t="str">
        <f t="shared" si="317"/>
        <v>YES</v>
      </c>
      <c r="AL1027" s="54">
        <f t="shared" si="318"/>
        <v>3</v>
      </c>
      <c r="AM1027" s="35"/>
      <c r="AN1027" s="35" t="str">
        <f t="shared" si="319"/>
        <v/>
      </c>
      <c r="AO1027" s="35">
        <f t="shared" si="320"/>
        <v>0</v>
      </c>
      <c r="AP1027" s="35" t="str">
        <f t="shared" si="321"/>
        <v>X</v>
      </c>
      <c r="AQ1027" s="55">
        <f t="shared" si="313"/>
        <v>1</v>
      </c>
      <c r="AR1027" s="25" t="str">
        <f t="shared" si="322"/>
        <v/>
      </c>
      <c r="AS1027" s="25" t="str">
        <f t="shared" si="323"/>
        <v/>
      </c>
      <c r="AT1027" s="25" t="str">
        <f t="shared" si="324"/>
        <v/>
      </c>
      <c r="AU1027" s="25" t="str">
        <f t="shared" si="325"/>
        <v/>
      </c>
      <c r="AV1027" s="25">
        <f t="shared" si="326"/>
        <v>6</v>
      </c>
      <c r="AW1027" s="65">
        <f t="shared" si="314"/>
        <v>0</v>
      </c>
      <c r="AX1027" s="56"/>
      <c r="AY1027" s="24">
        <f t="shared" ca="1" si="327"/>
        <v>-631</v>
      </c>
      <c r="AZ1027" s="66">
        <f t="shared" ca="1" si="328"/>
        <v>0</v>
      </c>
      <c r="BA1027" s="24" t="str">
        <f t="shared" ca="1" si="329"/>
        <v/>
      </c>
      <c r="BB1027" s="87" t="str">
        <f t="shared" si="330"/>
        <v/>
      </c>
    </row>
    <row r="1028" spans="1:54" ht="15" x14ac:dyDescent="0.2">
      <c r="A1028" s="7">
        <v>1027</v>
      </c>
      <c r="B1028" s="162" t="s">
        <v>1962</v>
      </c>
      <c r="C1028" s="162" t="s">
        <v>1963</v>
      </c>
      <c r="D1028" s="162" t="s">
        <v>1862</v>
      </c>
      <c r="E1028" s="162" t="s">
        <v>177</v>
      </c>
      <c r="F1028" s="163">
        <v>45463</v>
      </c>
      <c r="G1028" s="162" t="s">
        <v>5347</v>
      </c>
      <c r="H1028" s="162" t="s">
        <v>772</v>
      </c>
      <c r="I1028" s="162" t="s">
        <v>122</v>
      </c>
      <c r="J1028" s="163">
        <v>45505</v>
      </c>
      <c r="K1028" s="163">
        <v>45638</v>
      </c>
      <c r="L1028" s="162" t="s">
        <v>5347</v>
      </c>
      <c r="M1028" s="163">
        <v>45523</v>
      </c>
      <c r="N1028" s="164">
        <v>105</v>
      </c>
      <c r="O1028" s="164">
        <v>8</v>
      </c>
      <c r="P1028" s="162" t="s">
        <v>16</v>
      </c>
      <c r="Q1028" s="165">
        <v>12</v>
      </c>
      <c r="R1028" s="165">
        <v>12</v>
      </c>
      <c r="S1028" s="165">
        <v>12</v>
      </c>
      <c r="T1028" s="165">
        <v>0</v>
      </c>
      <c r="U1028" s="166">
        <v>12</v>
      </c>
      <c r="V1028" s="166">
        <v>0</v>
      </c>
      <c r="W1028" s="162" t="s">
        <v>19</v>
      </c>
      <c r="X1028" s="162" t="s">
        <v>5348</v>
      </c>
      <c r="Y1028" s="162" t="s">
        <v>5347</v>
      </c>
      <c r="Z1028" s="162" t="s">
        <v>46</v>
      </c>
      <c r="AA1028" s="162" t="s">
        <v>1964</v>
      </c>
      <c r="AB1028" s="162" t="s">
        <v>1965</v>
      </c>
      <c r="AC1028" s="162" t="s">
        <v>5347</v>
      </c>
      <c r="AD1028" s="164">
        <v>1</v>
      </c>
      <c r="AE1028" s="185">
        <v>1</v>
      </c>
      <c r="AG1028" t="s">
        <v>1864</v>
      </c>
      <c r="AH1028" s="47">
        <f t="shared" si="315"/>
        <v>18</v>
      </c>
      <c r="AI1028" s="46" t="str">
        <f t="shared" si="316"/>
        <v>-</v>
      </c>
      <c r="AJ1028" s="12"/>
      <c r="AK1028" s="53" t="str">
        <f t="shared" si="317"/>
        <v>YES</v>
      </c>
      <c r="AL1028" s="54">
        <f t="shared" si="318"/>
        <v>12</v>
      </c>
      <c r="AM1028" s="35"/>
      <c r="AN1028" s="35" t="str">
        <f t="shared" si="319"/>
        <v/>
      </c>
      <c r="AO1028" s="35">
        <f t="shared" si="320"/>
        <v>0</v>
      </c>
      <c r="AP1028" s="35" t="str">
        <f t="shared" si="321"/>
        <v>X</v>
      </c>
      <c r="AQ1028" s="55">
        <f t="shared" si="313"/>
        <v>1</v>
      </c>
      <c r="AR1028" s="25" t="str">
        <f t="shared" si="322"/>
        <v/>
      </c>
      <c r="AS1028" s="25" t="str">
        <f t="shared" si="323"/>
        <v/>
      </c>
      <c r="AT1028" s="25" t="str">
        <f t="shared" si="324"/>
        <v/>
      </c>
      <c r="AU1028" s="25" t="str">
        <f t="shared" si="325"/>
        <v/>
      </c>
      <c r="AV1028" s="25">
        <f t="shared" si="326"/>
        <v>6</v>
      </c>
      <c r="AW1028" s="65">
        <f t="shared" si="314"/>
        <v>0</v>
      </c>
      <c r="AX1028" s="56"/>
      <c r="AY1028" s="24">
        <f t="shared" ca="1" si="327"/>
        <v>-612</v>
      </c>
      <c r="AZ1028" s="66">
        <f t="shared" ca="1" si="328"/>
        <v>0</v>
      </c>
      <c r="BA1028" s="24" t="str">
        <f t="shared" ca="1" si="329"/>
        <v/>
      </c>
      <c r="BB1028" s="87" t="str">
        <f t="shared" si="330"/>
        <v/>
      </c>
    </row>
    <row r="1029" spans="1:54" ht="15" x14ac:dyDescent="0.2">
      <c r="A1029" s="7">
        <v>1028</v>
      </c>
      <c r="B1029" s="162" t="s">
        <v>1966</v>
      </c>
      <c r="C1029" s="162" t="s">
        <v>1967</v>
      </c>
      <c r="D1029" s="162" t="s">
        <v>1862</v>
      </c>
      <c r="E1029" s="162" t="s">
        <v>192</v>
      </c>
      <c r="F1029" s="163">
        <v>45463</v>
      </c>
      <c r="G1029" s="162" t="s">
        <v>5347</v>
      </c>
      <c r="H1029" s="162" t="s">
        <v>768</v>
      </c>
      <c r="I1029" s="162" t="s">
        <v>107</v>
      </c>
      <c r="J1029" s="163">
        <v>45492</v>
      </c>
      <c r="K1029" s="163">
        <v>45497</v>
      </c>
      <c r="L1029" s="162" t="s">
        <v>5347</v>
      </c>
      <c r="M1029" s="163">
        <v>45504</v>
      </c>
      <c r="N1029" s="164">
        <v>105</v>
      </c>
      <c r="O1029" s="164">
        <v>8</v>
      </c>
      <c r="P1029" s="162" t="s">
        <v>16</v>
      </c>
      <c r="Q1029" s="165">
        <v>30</v>
      </c>
      <c r="R1029" s="165">
        <v>30</v>
      </c>
      <c r="S1029" s="165">
        <v>90</v>
      </c>
      <c r="T1029" s="165">
        <v>0</v>
      </c>
      <c r="U1029" s="166">
        <v>30</v>
      </c>
      <c r="V1029" s="166">
        <v>60</v>
      </c>
      <c r="W1029" s="162" t="s">
        <v>19</v>
      </c>
      <c r="X1029" s="162" t="s">
        <v>5348</v>
      </c>
      <c r="Y1029" s="162" t="s">
        <v>5347</v>
      </c>
      <c r="Z1029" s="162" t="s">
        <v>76</v>
      </c>
      <c r="AA1029" s="162" t="s">
        <v>42</v>
      </c>
      <c r="AB1029" s="162" t="s">
        <v>1968</v>
      </c>
      <c r="AC1029" s="162" t="s">
        <v>5347</v>
      </c>
      <c r="AD1029" s="164">
        <v>0</v>
      </c>
      <c r="AE1029" s="185">
        <v>0</v>
      </c>
      <c r="AG1029" t="s">
        <v>1864</v>
      </c>
      <c r="AH1029" s="47">
        <f t="shared" si="315"/>
        <v>12</v>
      </c>
      <c r="AI1029" s="46" t="str">
        <f t="shared" si="316"/>
        <v>-</v>
      </c>
      <c r="AJ1029" s="12"/>
      <c r="AK1029" s="53" t="str">
        <f t="shared" si="317"/>
        <v>YES</v>
      </c>
      <c r="AL1029" s="54">
        <f t="shared" si="318"/>
        <v>90</v>
      </c>
      <c r="AM1029" s="35"/>
      <c r="AN1029" s="35" t="str">
        <f t="shared" si="319"/>
        <v/>
      </c>
      <c r="AO1029" s="35">
        <f t="shared" si="320"/>
        <v>0</v>
      </c>
      <c r="AP1029" s="35" t="str">
        <f t="shared" si="321"/>
        <v>X</v>
      </c>
      <c r="AQ1029" s="55">
        <f t="shared" si="313"/>
        <v>1</v>
      </c>
      <c r="AR1029" s="25" t="str">
        <f t="shared" si="322"/>
        <v/>
      </c>
      <c r="AS1029" s="25" t="str">
        <f t="shared" si="323"/>
        <v/>
      </c>
      <c r="AT1029" s="25" t="str">
        <f t="shared" si="324"/>
        <v/>
      </c>
      <c r="AU1029" s="25" t="str">
        <f t="shared" si="325"/>
        <v/>
      </c>
      <c r="AV1029" s="25">
        <f t="shared" si="326"/>
        <v>6</v>
      </c>
      <c r="AW1029" s="65">
        <f t="shared" si="314"/>
        <v>0</v>
      </c>
      <c r="AX1029" s="56"/>
      <c r="AY1029" s="24">
        <f t="shared" ca="1" si="327"/>
        <v>-631</v>
      </c>
      <c r="AZ1029" s="66">
        <f t="shared" ca="1" si="328"/>
        <v>0</v>
      </c>
      <c r="BA1029" s="24" t="str">
        <f t="shared" ca="1" si="329"/>
        <v/>
      </c>
      <c r="BB1029" s="87" t="str">
        <f t="shared" si="330"/>
        <v/>
      </c>
    </row>
    <row r="1030" spans="1:54" ht="15" x14ac:dyDescent="0.2">
      <c r="A1030" s="7">
        <v>1029</v>
      </c>
      <c r="B1030" s="162" t="s">
        <v>1969</v>
      </c>
      <c r="C1030" s="162" t="s">
        <v>1970</v>
      </c>
      <c r="D1030" s="162" t="s">
        <v>1862</v>
      </c>
      <c r="E1030" s="162" t="s">
        <v>191</v>
      </c>
      <c r="F1030" s="163">
        <v>45463</v>
      </c>
      <c r="G1030" s="162" t="s">
        <v>5347</v>
      </c>
      <c r="H1030" s="162" t="s">
        <v>768</v>
      </c>
      <c r="I1030" s="162" t="s">
        <v>108</v>
      </c>
      <c r="J1030" s="163">
        <v>45492</v>
      </c>
      <c r="K1030" s="163">
        <v>45497</v>
      </c>
      <c r="L1030" s="162" t="s">
        <v>5347</v>
      </c>
      <c r="M1030" s="163">
        <v>45504</v>
      </c>
      <c r="N1030" s="164">
        <v>105</v>
      </c>
      <c r="O1030" s="164">
        <v>8</v>
      </c>
      <c r="P1030" s="162" t="s">
        <v>16</v>
      </c>
      <c r="Q1030" s="165">
        <v>30</v>
      </c>
      <c r="R1030" s="165">
        <v>30</v>
      </c>
      <c r="S1030" s="165">
        <v>30</v>
      </c>
      <c r="T1030" s="165">
        <v>0</v>
      </c>
      <c r="U1030" s="166">
        <v>30</v>
      </c>
      <c r="V1030" s="166">
        <v>0</v>
      </c>
      <c r="W1030" s="162" t="s">
        <v>19</v>
      </c>
      <c r="X1030" s="162" t="s">
        <v>5348</v>
      </c>
      <c r="Y1030" s="162" t="s">
        <v>5347</v>
      </c>
      <c r="Z1030" s="162" t="s">
        <v>76</v>
      </c>
      <c r="AA1030" s="162" t="s">
        <v>42</v>
      </c>
      <c r="AB1030" s="162" t="s">
        <v>1971</v>
      </c>
      <c r="AC1030" s="162" t="s">
        <v>5347</v>
      </c>
      <c r="AD1030" s="164">
        <v>0</v>
      </c>
      <c r="AE1030" s="185">
        <v>0</v>
      </c>
      <c r="AG1030" t="s">
        <v>1864</v>
      </c>
      <c r="AH1030" s="47">
        <f t="shared" si="315"/>
        <v>12</v>
      </c>
      <c r="AI1030" s="46" t="str">
        <f t="shared" si="316"/>
        <v>-</v>
      </c>
      <c r="AJ1030" s="12"/>
      <c r="AK1030" s="53" t="str">
        <f t="shared" si="317"/>
        <v>YES</v>
      </c>
      <c r="AL1030" s="54">
        <f t="shared" si="318"/>
        <v>30</v>
      </c>
      <c r="AM1030" s="35"/>
      <c r="AN1030" s="35" t="str">
        <f t="shared" si="319"/>
        <v/>
      </c>
      <c r="AO1030" s="35">
        <f t="shared" si="320"/>
        <v>0</v>
      </c>
      <c r="AP1030" s="35" t="str">
        <f t="shared" si="321"/>
        <v>X</v>
      </c>
      <c r="AQ1030" s="55">
        <f t="shared" si="313"/>
        <v>1</v>
      </c>
      <c r="AR1030" s="25" t="str">
        <f t="shared" si="322"/>
        <v/>
      </c>
      <c r="AS1030" s="25" t="str">
        <f t="shared" si="323"/>
        <v/>
      </c>
      <c r="AT1030" s="25" t="str">
        <f t="shared" si="324"/>
        <v/>
      </c>
      <c r="AU1030" s="25" t="str">
        <f t="shared" si="325"/>
        <v/>
      </c>
      <c r="AV1030" s="25">
        <f t="shared" si="326"/>
        <v>6</v>
      </c>
      <c r="AW1030" s="65">
        <f t="shared" si="314"/>
        <v>0</v>
      </c>
      <c r="AX1030" s="56"/>
      <c r="AY1030" s="24">
        <f t="shared" ca="1" si="327"/>
        <v>-631</v>
      </c>
      <c r="AZ1030" s="66">
        <f t="shared" ca="1" si="328"/>
        <v>0</v>
      </c>
      <c r="BA1030" s="24" t="str">
        <f t="shared" ca="1" si="329"/>
        <v/>
      </c>
      <c r="BB1030" s="87" t="str">
        <f t="shared" si="330"/>
        <v/>
      </c>
    </row>
    <row r="1031" spans="1:54" ht="15" x14ac:dyDescent="0.2">
      <c r="A1031" s="7">
        <v>1030</v>
      </c>
      <c r="B1031" s="162" t="s">
        <v>1972</v>
      </c>
      <c r="C1031" s="162" t="s">
        <v>1973</v>
      </c>
      <c r="D1031" s="162" t="s">
        <v>1862</v>
      </c>
      <c r="E1031" s="162" t="s">
        <v>145</v>
      </c>
      <c r="F1031" s="163">
        <v>45463</v>
      </c>
      <c r="G1031" s="162" t="s">
        <v>5347</v>
      </c>
      <c r="H1031" s="162" t="s">
        <v>3473</v>
      </c>
      <c r="I1031" s="162" t="s">
        <v>17</v>
      </c>
      <c r="J1031" s="163">
        <v>45600</v>
      </c>
      <c r="K1031" s="163">
        <v>45607</v>
      </c>
      <c r="L1031" s="162" t="s">
        <v>332</v>
      </c>
      <c r="M1031" s="163">
        <v>45628</v>
      </c>
      <c r="N1031" s="164">
        <v>55</v>
      </c>
      <c r="O1031" s="164">
        <v>8</v>
      </c>
      <c r="P1031" s="162" t="s">
        <v>5347</v>
      </c>
      <c r="Q1031" s="165">
        <v>3</v>
      </c>
      <c r="R1031" s="165">
        <v>3</v>
      </c>
      <c r="S1031" s="165">
        <v>0</v>
      </c>
      <c r="T1031" s="165">
        <v>3</v>
      </c>
      <c r="U1031" s="166">
        <v>0</v>
      </c>
      <c r="V1031" s="166">
        <v>0</v>
      </c>
      <c r="W1031" s="162" t="s">
        <v>5347</v>
      </c>
      <c r="X1031" s="162" t="s">
        <v>5448</v>
      </c>
      <c r="Y1031" s="162" t="s">
        <v>5347</v>
      </c>
      <c r="Z1031" s="162" t="s">
        <v>776</v>
      </c>
      <c r="AA1031" s="162" t="s">
        <v>1869</v>
      </c>
      <c r="AB1031" s="162" t="s">
        <v>3475</v>
      </c>
      <c r="AC1031" s="162" t="s">
        <v>5347</v>
      </c>
      <c r="AD1031" s="164">
        <v>1</v>
      </c>
      <c r="AE1031" s="185">
        <v>1</v>
      </c>
      <c r="AG1031" t="s">
        <v>1864</v>
      </c>
      <c r="AH1031" s="47">
        <f t="shared" si="315"/>
        <v>28</v>
      </c>
      <c r="AI1031" s="46" t="str">
        <f t="shared" si="316"/>
        <v>-</v>
      </c>
      <c r="AJ1031" s="12"/>
      <c r="AK1031" s="53" t="str">
        <f t="shared" si="317"/>
        <v/>
      </c>
      <c r="AL1031" s="54" t="str">
        <f t="shared" si="318"/>
        <v/>
      </c>
      <c r="AM1031" s="35"/>
      <c r="AN1031" s="35" t="str">
        <f t="shared" si="319"/>
        <v/>
      </c>
      <c r="AO1031" s="35">
        <f t="shared" si="320"/>
        <v>0</v>
      </c>
      <c r="AP1031" s="35" t="str">
        <f t="shared" si="321"/>
        <v/>
      </c>
      <c r="AQ1031" s="55">
        <f t="shared" si="313"/>
        <v>0</v>
      </c>
      <c r="AR1031" s="25" t="str">
        <f t="shared" si="322"/>
        <v/>
      </c>
      <c r="AS1031" s="25" t="str">
        <f t="shared" si="323"/>
        <v/>
      </c>
      <c r="AT1031" s="25" t="str">
        <f t="shared" si="324"/>
        <v/>
      </c>
      <c r="AU1031" s="25" t="str">
        <f t="shared" si="325"/>
        <v/>
      </c>
      <c r="AV1031" s="25">
        <f t="shared" si="326"/>
        <v>6</v>
      </c>
      <c r="AW1031" s="65">
        <f t="shared" si="314"/>
        <v>1</v>
      </c>
      <c r="AX1031" s="56"/>
      <c r="AY1031" s="24">
        <f t="shared" ca="1" si="327"/>
        <v>-507</v>
      </c>
      <c r="AZ1031" s="66">
        <f t="shared" ca="1" si="328"/>
        <v>0</v>
      </c>
      <c r="BA1031" s="24" t="str">
        <f t="shared" ca="1" si="329"/>
        <v/>
      </c>
      <c r="BB1031" s="87" t="str">
        <f t="shared" si="330"/>
        <v/>
      </c>
    </row>
    <row r="1032" spans="1:54" ht="15" x14ac:dyDescent="0.2">
      <c r="A1032" s="7">
        <v>1031</v>
      </c>
      <c r="B1032" s="162" t="s">
        <v>1972</v>
      </c>
      <c r="C1032" s="162" t="s">
        <v>1973</v>
      </c>
      <c r="D1032" s="162" t="s">
        <v>1862</v>
      </c>
      <c r="E1032" s="162" t="s">
        <v>145</v>
      </c>
      <c r="F1032" s="163">
        <v>45463</v>
      </c>
      <c r="G1032" s="162" t="s">
        <v>5347</v>
      </c>
      <c r="H1032" s="162" t="s">
        <v>3730</v>
      </c>
      <c r="I1032" s="162" t="s">
        <v>18</v>
      </c>
      <c r="J1032" s="163">
        <v>45611</v>
      </c>
      <c r="K1032" s="163">
        <v>45616</v>
      </c>
      <c r="L1032" s="162" t="s">
        <v>5347</v>
      </c>
      <c r="M1032" s="163">
        <v>45625</v>
      </c>
      <c r="N1032" s="164">
        <v>55</v>
      </c>
      <c r="O1032" s="164">
        <v>8</v>
      </c>
      <c r="P1032" s="162" t="s">
        <v>16</v>
      </c>
      <c r="Q1032" s="165">
        <v>3</v>
      </c>
      <c r="R1032" s="165">
        <v>3</v>
      </c>
      <c r="S1032" s="165">
        <v>3</v>
      </c>
      <c r="T1032" s="165">
        <v>0</v>
      </c>
      <c r="U1032" s="166">
        <v>3</v>
      </c>
      <c r="V1032" s="166">
        <v>0</v>
      </c>
      <c r="W1032" s="162" t="s">
        <v>19</v>
      </c>
      <c r="X1032" s="162" t="s">
        <v>5348</v>
      </c>
      <c r="Y1032" s="162" t="s">
        <v>5347</v>
      </c>
      <c r="Z1032" s="162" t="s">
        <v>624</v>
      </c>
      <c r="AA1032" s="162" t="s">
        <v>1869</v>
      </c>
      <c r="AB1032" s="162" t="s">
        <v>3475</v>
      </c>
      <c r="AC1032" s="162" t="s">
        <v>5347</v>
      </c>
      <c r="AD1032" s="164">
        <v>0</v>
      </c>
      <c r="AE1032" s="185">
        <v>0</v>
      </c>
      <c r="AG1032" t="s">
        <v>1864</v>
      </c>
      <c r="AH1032" s="47">
        <f t="shared" si="315"/>
        <v>14</v>
      </c>
      <c r="AI1032" s="46" t="str">
        <f t="shared" si="316"/>
        <v>-</v>
      </c>
      <c r="AJ1032" s="12"/>
      <c r="AK1032" s="53" t="str">
        <f t="shared" si="317"/>
        <v>YES</v>
      </c>
      <c r="AL1032" s="54">
        <f t="shared" si="318"/>
        <v>3</v>
      </c>
      <c r="AM1032" s="35"/>
      <c r="AN1032" s="35" t="str">
        <f t="shared" si="319"/>
        <v/>
      </c>
      <c r="AO1032" s="35">
        <f t="shared" si="320"/>
        <v>0</v>
      </c>
      <c r="AP1032" s="35" t="str">
        <f t="shared" si="321"/>
        <v>X</v>
      </c>
      <c r="AQ1032" s="55">
        <f t="shared" si="313"/>
        <v>1</v>
      </c>
      <c r="AR1032" s="25" t="str">
        <f t="shared" si="322"/>
        <v/>
      </c>
      <c r="AS1032" s="25" t="str">
        <f t="shared" si="323"/>
        <v/>
      </c>
      <c r="AT1032" s="25" t="str">
        <f t="shared" si="324"/>
        <v/>
      </c>
      <c r="AU1032" s="25" t="str">
        <f t="shared" si="325"/>
        <v/>
      </c>
      <c r="AV1032" s="25">
        <f t="shared" si="326"/>
        <v>6</v>
      </c>
      <c r="AW1032" s="65">
        <f t="shared" si="314"/>
        <v>0</v>
      </c>
      <c r="AX1032" s="56"/>
      <c r="AY1032" s="24">
        <f t="shared" ca="1" si="327"/>
        <v>-510</v>
      </c>
      <c r="AZ1032" s="66">
        <f t="shared" ca="1" si="328"/>
        <v>0</v>
      </c>
      <c r="BA1032" s="24" t="str">
        <f t="shared" ca="1" si="329"/>
        <v/>
      </c>
      <c r="BB1032" s="87" t="str">
        <f t="shared" si="330"/>
        <v/>
      </c>
    </row>
    <row r="1033" spans="1:54" ht="15" x14ac:dyDescent="0.2">
      <c r="A1033" s="7">
        <v>1032</v>
      </c>
      <c r="B1033" s="162" t="s">
        <v>1974</v>
      </c>
      <c r="C1033" s="162" t="s">
        <v>1975</v>
      </c>
      <c r="D1033" s="162" t="s">
        <v>1862</v>
      </c>
      <c r="E1033" s="162" t="s">
        <v>190</v>
      </c>
      <c r="F1033" s="163">
        <v>45463</v>
      </c>
      <c r="G1033" s="162" t="s">
        <v>5347</v>
      </c>
      <c r="H1033" s="162" t="s">
        <v>1976</v>
      </c>
      <c r="I1033" s="162" t="s">
        <v>15</v>
      </c>
      <c r="J1033" s="163">
        <v>45502</v>
      </c>
      <c r="K1033" s="163">
        <v>45502</v>
      </c>
      <c r="L1033" s="162" t="s">
        <v>5347</v>
      </c>
      <c r="M1033" s="163">
        <v>45512</v>
      </c>
      <c r="N1033" s="164">
        <v>110</v>
      </c>
      <c r="O1033" s="164">
        <v>8</v>
      </c>
      <c r="P1033" s="162" t="s">
        <v>16</v>
      </c>
      <c r="Q1033" s="165">
        <v>100</v>
      </c>
      <c r="R1033" s="165">
        <v>100</v>
      </c>
      <c r="S1033" s="165">
        <v>100</v>
      </c>
      <c r="T1033" s="165">
        <v>0</v>
      </c>
      <c r="U1033" s="166">
        <v>100</v>
      </c>
      <c r="V1033" s="166">
        <v>0</v>
      </c>
      <c r="W1033" s="162" t="s">
        <v>19</v>
      </c>
      <c r="X1033" s="162" t="s">
        <v>5348</v>
      </c>
      <c r="Y1033" s="162" t="s">
        <v>5347</v>
      </c>
      <c r="Z1033" s="162" t="s">
        <v>109</v>
      </c>
      <c r="AA1033" s="162" t="s">
        <v>456</v>
      </c>
      <c r="AB1033" s="162" t="s">
        <v>1977</v>
      </c>
      <c r="AC1033" s="162" t="s">
        <v>5347</v>
      </c>
      <c r="AD1033" s="164">
        <v>0</v>
      </c>
      <c r="AE1033" s="185">
        <v>0</v>
      </c>
      <c r="AG1033" t="s">
        <v>1864</v>
      </c>
      <c r="AH1033" s="47">
        <f t="shared" si="315"/>
        <v>10</v>
      </c>
      <c r="AI1033" s="46" t="str">
        <f t="shared" si="316"/>
        <v>-</v>
      </c>
      <c r="AJ1033" s="12"/>
      <c r="AK1033" s="53" t="str">
        <f t="shared" si="317"/>
        <v>YES</v>
      </c>
      <c r="AL1033" s="54">
        <f t="shared" si="318"/>
        <v>100</v>
      </c>
      <c r="AM1033" s="35"/>
      <c r="AN1033" s="35" t="str">
        <f t="shared" si="319"/>
        <v/>
      </c>
      <c r="AO1033" s="35">
        <f t="shared" si="320"/>
        <v>0</v>
      </c>
      <c r="AP1033" s="35" t="str">
        <f t="shared" si="321"/>
        <v>X</v>
      </c>
      <c r="AQ1033" s="55">
        <f t="shared" si="313"/>
        <v>1</v>
      </c>
      <c r="AR1033" s="25" t="str">
        <f t="shared" si="322"/>
        <v/>
      </c>
      <c r="AS1033" s="25" t="str">
        <f t="shared" si="323"/>
        <v/>
      </c>
      <c r="AT1033" s="25" t="str">
        <f t="shared" si="324"/>
        <v/>
      </c>
      <c r="AU1033" s="25" t="str">
        <f t="shared" si="325"/>
        <v/>
      </c>
      <c r="AV1033" s="25">
        <f t="shared" si="326"/>
        <v>6</v>
      </c>
      <c r="AW1033" s="65">
        <f t="shared" si="314"/>
        <v>0</v>
      </c>
      <c r="AX1033" s="56"/>
      <c r="AY1033" s="24">
        <f t="shared" ca="1" si="327"/>
        <v>-623</v>
      </c>
      <c r="AZ1033" s="66">
        <f t="shared" ca="1" si="328"/>
        <v>0</v>
      </c>
      <c r="BA1033" s="24" t="str">
        <f t="shared" ca="1" si="329"/>
        <v/>
      </c>
      <c r="BB1033" s="87" t="str">
        <f t="shared" si="330"/>
        <v/>
      </c>
    </row>
    <row r="1034" spans="1:54" ht="15" x14ac:dyDescent="0.2">
      <c r="A1034" s="7">
        <v>1033</v>
      </c>
      <c r="B1034" s="162" t="s">
        <v>1978</v>
      </c>
      <c r="C1034" s="162" t="s">
        <v>1979</v>
      </c>
      <c r="D1034" s="162" t="s">
        <v>1862</v>
      </c>
      <c r="E1034" s="162" t="s">
        <v>189</v>
      </c>
      <c r="F1034" s="163">
        <v>45463</v>
      </c>
      <c r="G1034" s="162" t="s">
        <v>5347</v>
      </c>
      <c r="H1034" s="162" t="s">
        <v>1681</v>
      </c>
      <c r="I1034" s="162" t="s">
        <v>54</v>
      </c>
      <c r="J1034" s="163">
        <v>45495</v>
      </c>
      <c r="K1034" s="163">
        <v>45497</v>
      </c>
      <c r="L1034" s="162" t="s">
        <v>5347</v>
      </c>
      <c r="M1034" s="163">
        <v>45504</v>
      </c>
      <c r="N1034" s="164">
        <v>60</v>
      </c>
      <c r="O1034" s="164">
        <v>8</v>
      </c>
      <c r="P1034" s="162" t="s">
        <v>16</v>
      </c>
      <c r="Q1034" s="165">
        <v>100</v>
      </c>
      <c r="R1034" s="165">
        <v>100</v>
      </c>
      <c r="S1034" s="165">
        <v>100</v>
      </c>
      <c r="T1034" s="165">
        <v>0</v>
      </c>
      <c r="U1034" s="166">
        <v>100</v>
      </c>
      <c r="V1034" s="166">
        <v>0</v>
      </c>
      <c r="W1034" s="162" t="s">
        <v>19</v>
      </c>
      <c r="X1034" s="162" t="s">
        <v>5348</v>
      </c>
      <c r="Y1034" s="162" t="s">
        <v>5347</v>
      </c>
      <c r="Z1034" s="162" t="s">
        <v>46</v>
      </c>
      <c r="AA1034" s="162" t="s">
        <v>34</v>
      </c>
      <c r="AB1034" s="162" t="s">
        <v>1980</v>
      </c>
      <c r="AC1034" s="162" t="s">
        <v>5347</v>
      </c>
      <c r="AD1034" s="164">
        <v>0</v>
      </c>
      <c r="AE1034" s="185">
        <v>0</v>
      </c>
      <c r="AG1034" t="s">
        <v>1864</v>
      </c>
      <c r="AH1034" s="47">
        <f t="shared" si="315"/>
        <v>9</v>
      </c>
      <c r="AI1034" s="46" t="str">
        <f t="shared" si="316"/>
        <v>-</v>
      </c>
      <c r="AJ1034" s="12"/>
      <c r="AK1034" s="53" t="str">
        <f t="shared" si="317"/>
        <v>YES</v>
      </c>
      <c r="AL1034" s="54">
        <f t="shared" si="318"/>
        <v>100</v>
      </c>
      <c r="AM1034" s="35"/>
      <c r="AN1034" s="35" t="str">
        <f t="shared" si="319"/>
        <v/>
      </c>
      <c r="AO1034" s="35">
        <f t="shared" si="320"/>
        <v>0</v>
      </c>
      <c r="AP1034" s="35" t="str">
        <f t="shared" si="321"/>
        <v>X</v>
      </c>
      <c r="AQ1034" s="55">
        <f t="shared" ref="AQ1034:AQ1062" si="331">IF(AP1034="X",100%,0%)</f>
        <v>1</v>
      </c>
      <c r="AR1034" s="25" t="str">
        <f t="shared" si="322"/>
        <v/>
      </c>
      <c r="AS1034" s="25" t="str">
        <f t="shared" si="323"/>
        <v/>
      </c>
      <c r="AT1034" s="25" t="str">
        <f t="shared" si="324"/>
        <v/>
      </c>
      <c r="AU1034" s="25" t="str">
        <f t="shared" si="325"/>
        <v/>
      </c>
      <c r="AV1034" s="25">
        <f t="shared" si="326"/>
        <v>6</v>
      </c>
      <c r="AW1034" s="65">
        <f t="shared" ref="AW1034:AW1062" si="332">IF(AP1034="",100%,0%)</f>
        <v>0</v>
      </c>
      <c r="AX1034" s="56"/>
      <c r="AY1034" s="24">
        <f t="shared" ca="1" si="327"/>
        <v>-631</v>
      </c>
      <c r="AZ1034" s="66">
        <f t="shared" ca="1" si="328"/>
        <v>0</v>
      </c>
      <c r="BA1034" s="24" t="str">
        <f t="shared" ca="1" si="329"/>
        <v/>
      </c>
      <c r="BB1034" s="87" t="str">
        <f t="shared" si="330"/>
        <v/>
      </c>
    </row>
    <row r="1035" spans="1:54" ht="15" x14ac:dyDescent="0.2">
      <c r="A1035" s="7">
        <v>1034</v>
      </c>
      <c r="B1035" s="162" t="s">
        <v>1981</v>
      </c>
      <c r="C1035" s="162" t="s">
        <v>1982</v>
      </c>
      <c r="D1035" s="162" t="s">
        <v>1862</v>
      </c>
      <c r="E1035" s="162" t="s">
        <v>188</v>
      </c>
      <c r="F1035" s="163">
        <v>45463</v>
      </c>
      <c r="G1035" s="162" t="s">
        <v>5347</v>
      </c>
      <c r="H1035" s="162" t="s">
        <v>768</v>
      </c>
      <c r="I1035" s="162" t="s">
        <v>149</v>
      </c>
      <c r="J1035" s="163">
        <v>45492</v>
      </c>
      <c r="K1035" s="163">
        <v>45497</v>
      </c>
      <c r="L1035" s="162" t="s">
        <v>5347</v>
      </c>
      <c r="M1035" s="163">
        <v>45504</v>
      </c>
      <c r="N1035" s="164">
        <v>110</v>
      </c>
      <c r="O1035" s="164">
        <v>8</v>
      </c>
      <c r="P1035" s="162" t="s">
        <v>16</v>
      </c>
      <c r="Q1035" s="165">
        <v>50</v>
      </c>
      <c r="R1035" s="165">
        <v>50</v>
      </c>
      <c r="S1035" s="165">
        <v>50</v>
      </c>
      <c r="T1035" s="165">
        <v>0</v>
      </c>
      <c r="U1035" s="166">
        <v>50</v>
      </c>
      <c r="V1035" s="166">
        <v>0</v>
      </c>
      <c r="W1035" s="162" t="s">
        <v>19</v>
      </c>
      <c r="X1035" s="162" t="s">
        <v>5348</v>
      </c>
      <c r="Y1035" s="162" t="s">
        <v>5347</v>
      </c>
      <c r="Z1035" s="162" t="s">
        <v>76</v>
      </c>
      <c r="AA1035" s="162" t="s">
        <v>625</v>
      </c>
      <c r="AB1035" s="162" t="s">
        <v>1983</v>
      </c>
      <c r="AC1035" s="162" t="s">
        <v>5347</v>
      </c>
      <c r="AD1035" s="164">
        <v>0</v>
      </c>
      <c r="AE1035" s="185">
        <v>0</v>
      </c>
      <c r="AG1035" t="s">
        <v>1864</v>
      </c>
      <c r="AH1035" s="47">
        <f t="shared" si="315"/>
        <v>12</v>
      </c>
      <c r="AI1035" s="46" t="str">
        <f t="shared" si="316"/>
        <v>-</v>
      </c>
      <c r="AJ1035" s="12"/>
      <c r="AK1035" s="53" t="str">
        <f t="shared" si="317"/>
        <v>YES</v>
      </c>
      <c r="AL1035" s="54">
        <f t="shared" si="318"/>
        <v>50</v>
      </c>
      <c r="AM1035" s="35"/>
      <c r="AN1035" s="35" t="str">
        <f t="shared" si="319"/>
        <v/>
      </c>
      <c r="AO1035" s="35">
        <f t="shared" si="320"/>
        <v>0</v>
      </c>
      <c r="AP1035" s="35" t="str">
        <f t="shared" si="321"/>
        <v>X</v>
      </c>
      <c r="AQ1035" s="55">
        <f t="shared" si="331"/>
        <v>1</v>
      </c>
      <c r="AR1035" s="25" t="str">
        <f t="shared" si="322"/>
        <v/>
      </c>
      <c r="AS1035" s="25" t="str">
        <f t="shared" si="323"/>
        <v/>
      </c>
      <c r="AT1035" s="25" t="str">
        <f t="shared" si="324"/>
        <v/>
      </c>
      <c r="AU1035" s="25" t="str">
        <f t="shared" si="325"/>
        <v/>
      </c>
      <c r="AV1035" s="25">
        <f t="shared" si="326"/>
        <v>6</v>
      </c>
      <c r="AW1035" s="65">
        <f t="shared" si="332"/>
        <v>0</v>
      </c>
      <c r="AX1035" s="56"/>
      <c r="AY1035" s="24">
        <f t="shared" ca="1" si="327"/>
        <v>-631</v>
      </c>
      <c r="AZ1035" s="66">
        <f t="shared" ca="1" si="328"/>
        <v>0</v>
      </c>
      <c r="BA1035" s="24" t="str">
        <f t="shared" ca="1" si="329"/>
        <v/>
      </c>
      <c r="BB1035" s="87" t="str">
        <f t="shared" si="330"/>
        <v/>
      </c>
    </row>
    <row r="1036" spans="1:54" ht="15" x14ac:dyDescent="0.2">
      <c r="A1036" s="7">
        <v>1035</v>
      </c>
      <c r="B1036" s="162" t="s">
        <v>1984</v>
      </c>
      <c r="C1036" s="162" t="s">
        <v>1985</v>
      </c>
      <c r="D1036" s="162" t="s">
        <v>1862</v>
      </c>
      <c r="E1036" s="162" t="s">
        <v>187</v>
      </c>
      <c r="F1036" s="163">
        <v>45463</v>
      </c>
      <c r="G1036" s="162" t="s">
        <v>5347</v>
      </c>
      <c r="H1036" s="162" t="s">
        <v>1976</v>
      </c>
      <c r="I1036" s="162" t="s">
        <v>17</v>
      </c>
      <c r="J1036" s="163">
        <v>45502</v>
      </c>
      <c r="K1036" s="163">
        <v>45502</v>
      </c>
      <c r="L1036" s="162" t="s">
        <v>5347</v>
      </c>
      <c r="M1036" s="163">
        <v>45512</v>
      </c>
      <c r="N1036" s="164">
        <v>30</v>
      </c>
      <c r="O1036" s="164">
        <v>8</v>
      </c>
      <c r="P1036" s="162" t="s">
        <v>16</v>
      </c>
      <c r="Q1036" s="165">
        <v>50</v>
      </c>
      <c r="R1036" s="165">
        <v>50</v>
      </c>
      <c r="S1036" s="165">
        <v>50</v>
      </c>
      <c r="T1036" s="165">
        <v>0</v>
      </c>
      <c r="U1036" s="166">
        <v>50</v>
      </c>
      <c r="V1036" s="166">
        <v>0</v>
      </c>
      <c r="W1036" s="162" t="s">
        <v>19</v>
      </c>
      <c r="X1036" s="162" t="s">
        <v>5348</v>
      </c>
      <c r="Y1036" s="162" t="s">
        <v>5347</v>
      </c>
      <c r="Z1036" s="162" t="s">
        <v>109</v>
      </c>
      <c r="AA1036" s="162" t="s">
        <v>456</v>
      </c>
      <c r="AB1036" s="162" t="s">
        <v>1986</v>
      </c>
      <c r="AC1036" s="162" t="s">
        <v>5347</v>
      </c>
      <c r="AD1036" s="164">
        <v>0</v>
      </c>
      <c r="AE1036" s="185">
        <v>0</v>
      </c>
      <c r="AG1036" t="s">
        <v>1864</v>
      </c>
      <c r="AH1036" s="47">
        <f t="shared" si="315"/>
        <v>10</v>
      </c>
      <c r="AI1036" s="46" t="str">
        <f t="shared" si="316"/>
        <v>-</v>
      </c>
      <c r="AJ1036" s="12"/>
      <c r="AK1036" s="53" t="str">
        <f t="shared" si="317"/>
        <v>YES</v>
      </c>
      <c r="AL1036" s="54">
        <f t="shared" si="318"/>
        <v>50</v>
      </c>
      <c r="AM1036" s="35"/>
      <c r="AN1036" s="35" t="str">
        <f t="shared" si="319"/>
        <v/>
      </c>
      <c r="AO1036" s="35">
        <f t="shared" si="320"/>
        <v>0</v>
      </c>
      <c r="AP1036" s="35" t="str">
        <f t="shared" si="321"/>
        <v>X</v>
      </c>
      <c r="AQ1036" s="55">
        <f t="shared" si="331"/>
        <v>1</v>
      </c>
      <c r="AR1036" s="25" t="str">
        <f t="shared" si="322"/>
        <v/>
      </c>
      <c r="AS1036" s="25" t="str">
        <f t="shared" si="323"/>
        <v/>
      </c>
      <c r="AT1036" s="25" t="str">
        <f t="shared" si="324"/>
        <v/>
      </c>
      <c r="AU1036" s="25" t="str">
        <f t="shared" si="325"/>
        <v/>
      </c>
      <c r="AV1036" s="25">
        <f t="shared" si="326"/>
        <v>6</v>
      </c>
      <c r="AW1036" s="65">
        <f t="shared" si="332"/>
        <v>0</v>
      </c>
      <c r="AX1036" s="56"/>
      <c r="AY1036" s="24">
        <f t="shared" ca="1" si="327"/>
        <v>-623</v>
      </c>
      <c r="AZ1036" s="66">
        <f t="shared" ca="1" si="328"/>
        <v>0</v>
      </c>
      <c r="BA1036" s="24" t="str">
        <f t="shared" ca="1" si="329"/>
        <v/>
      </c>
      <c r="BB1036" s="87" t="str">
        <f t="shared" si="330"/>
        <v/>
      </c>
    </row>
    <row r="1037" spans="1:54" ht="15" x14ac:dyDescent="0.2">
      <c r="A1037" s="7">
        <v>1036</v>
      </c>
      <c r="B1037" s="162" t="s">
        <v>1987</v>
      </c>
      <c r="C1037" s="162" t="s">
        <v>1988</v>
      </c>
      <c r="D1037" s="162" t="s">
        <v>1862</v>
      </c>
      <c r="E1037" s="162" t="s">
        <v>186</v>
      </c>
      <c r="F1037" s="163">
        <v>45463</v>
      </c>
      <c r="G1037" s="162" t="s">
        <v>5347</v>
      </c>
      <c r="H1037" s="162" t="s">
        <v>1976</v>
      </c>
      <c r="I1037" s="162" t="s">
        <v>18</v>
      </c>
      <c r="J1037" s="163">
        <v>45502</v>
      </c>
      <c r="K1037" s="163">
        <v>45502</v>
      </c>
      <c r="L1037" s="162" t="s">
        <v>5347</v>
      </c>
      <c r="M1037" s="163">
        <v>45512</v>
      </c>
      <c r="N1037" s="164">
        <v>30</v>
      </c>
      <c r="O1037" s="164">
        <v>8</v>
      </c>
      <c r="P1037" s="162" t="s">
        <v>16</v>
      </c>
      <c r="Q1037" s="165">
        <v>50</v>
      </c>
      <c r="R1037" s="165">
        <v>50</v>
      </c>
      <c r="S1037" s="165">
        <v>50</v>
      </c>
      <c r="T1037" s="165">
        <v>0</v>
      </c>
      <c r="U1037" s="166">
        <v>50</v>
      </c>
      <c r="V1037" s="166">
        <v>0</v>
      </c>
      <c r="W1037" s="162" t="s">
        <v>19</v>
      </c>
      <c r="X1037" s="162" t="s">
        <v>5348</v>
      </c>
      <c r="Y1037" s="162" t="s">
        <v>5347</v>
      </c>
      <c r="Z1037" s="162" t="s">
        <v>109</v>
      </c>
      <c r="AA1037" s="162" t="s">
        <v>456</v>
      </c>
      <c r="AB1037" s="162" t="s">
        <v>1989</v>
      </c>
      <c r="AC1037" s="162" t="s">
        <v>5347</v>
      </c>
      <c r="AD1037" s="164">
        <v>0</v>
      </c>
      <c r="AE1037" s="185">
        <v>0</v>
      </c>
      <c r="AG1037" t="s">
        <v>1864</v>
      </c>
      <c r="AH1037" s="47">
        <f t="shared" si="315"/>
        <v>10</v>
      </c>
      <c r="AI1037" s="46" t="str">
        <f t="shared" si="316"/>
        <v>-</v>
      </c>
      <c r="AJ1037" s="12"/>
      <c r="AK1037" s="53" t="str">
        <f t="shared" si="317"/>
        <v>YES</v>
      </c>
      <c r="AL1037" s="54">
        <f t="shared" si="318"/>
        <v>50</v>
      </c>
      <c r="AM1037" s="35"/>
      <c r="AN1037" s="35" t="str">
        <f t="shared" si="319"/>
        <v/>
      </c>
      <c r="AO1037" s="35">
        <f t="shared" si="320"/>
        <v>0</v>
      </c>
      <c r="AP1037" s="35" t="str">
        <f t="shared" si="321"/>
        <v>X</v>
      </c>
      <c r="AQ1037" s="55">
        <f t="shared" si="331"/>
        <v>1</v>
      </c>
      <c r="AR1037" s="25" t="str">
        <f t="shared" si="322"/>
        <v/>
      </c>
      <c r="AS1037" s="25" t="str">
        <f t="shared" si="323"/>
        <v/>
      </c>
      <c r="AT1037" s="25" t="str">
        <f t="shared" si="324"/>
        <v/>
      </c>
      <c r="AU1037" s="25" t="str">
        <f t="shared" si="325"/>
        <v/>
      </c>
      <c r="AV1037" s="25">
        <f t="shared" si="326"/>
        <v>6</v>
      </c>
      <c r="AW1037" s="65">
        <f t="shared" si="332"/>
        <v>0</v>
      </c>
      <c r="AX1037" s="56"/>
      <c r="AY1037" s="24">
        <f t="shared" ca="1" si="327"/>
        <v>-623</v>
      </c>
      <c r="AZ1037" s="66">
        <f t="shared" ca="1" si="328"/>
        <v>0</v>
      </c>
      <c r="BA1037" s="24" t="str">
        <f t="shared" ca="1" si="329"/>
        <v/>
      </c>
      <c r="BB1037" s="87" t="str">
        <f t="shared" si="330"/>
        <v/>
      </c>
    </row>
    <row r="1038" spans="1:54" ht="15" x14ac:dyDescent="0.2">
      <c r="A1038" s="7">
        <v>1037</v>
      </c>
      <c r="B1038" s="162" t="s">
        <v>1990</v>
      </c>
      <c r="C1038" s="162" t="s">
        <v>1991</v>
      </c>
      <c r="D1038" s="162" t="s">
        <v>1862</v>
      </c>
      <c r="E1038" s="162" t="s">
        <v>176</v>
      </c>
      <c r="F1038" s="163">
        <v>45463</v>
      </c>
      <c r="G1038" s="162" t="s">
        <v>5347</v>
      </c>
      <c r="H1038" s="162" t="s">
        <v>1681</v>
      </c>
      <c r="I1038" s="162" t="s">
        <v>41</v>
      </c>
      <c r="J1038" s="163">
        <v>45495</v>
      </c>
      <c r="K1038" s="163">
        <v>45497</v>
      </c>
      <c r="L1038" s="162" t="s">
        <v>5347</v>
      </c>
      <c r="M1038" s="163">
        <v>45504</v>
      </c>
      <c r="N1038" s="164">
        <v>110</v>
      </c>
      <c r="O1038" s="164">
        <v>8</v>
      </c>
      <c r="P1038" s="162" t="s">
        <v>16</v>
      </c>
      <c r="Q1038" s="165">
        <v>50</v>
      </c>
      <c r="R1038" s="165">
        <v>50</v>
      </c>
      <c r="S1038" s="165">
        <v>50</v>
      </c>
      <c r="T1038" s="165">
        <v>0</v>
      </c>
      <c r="U1038" s="166">
        <v>50</v>
      </c>
      <c r="V1038" s="166">
        <v>0</v>
      </c>
      <c r="W1038" s="162" t="s">
        <v>19</v>
      </c>
      <c r="X1038" s="162" t="s">
        <v>5348</v>
      </c>
      <c r="Y1038" s="162" t="s">
        <v>5347</v>
      </c>
      <c r="Z1038" s="162" t="s">
        <v>46</v>
      </c>
      <c r="AA1038" s="162" t="s">
        <v>34</v>
      </c>
      <c r="AB1038" s="162" t="s">
        <v>1992</v>
      </c>
      <c r="AC1038" s="162" t="s">
        <v>5347</v>
      </c>
      <c r="AD1038" s="164">
        <v>0</v>
      </c>
      <c r="AE1038" s="185">
        <v>0</v>
      </c>
      <c r="AG1038" t="s">
        <v>1864</v>
      </c>
      <c r="AH1038" s="47">
        <f t="shared" si="315"/>
        <v>9</v>
      </c>
      <c r="AI1038" s="46" t="str">
        <f t="shared" si="316"/>
        <v>-</v>
      </c>
      <c r="AJ1038" s="12"/>
      <c r="AK1038" s="53" t="str">
        <f t="shared" si="317"/>
        <v>YES</v>
      </c>
      <c r="AL1038" s="54">
        <f t="shared" si="318"/>
        <v>50</v>
      </c>
      <c r="AM1038" s="35"/>
      <c r="AN1038" s="35" t="str">
        <f t="shared" si="319"/>
        <v/>
      </c>
      <c r="AO1038" s="35">
        <f t="shared" si="320"/>
        <v>0</v>
      </c>
      <c r="AP1038" s="35" t="str">
        <f t="shared" si="321"/>
        <v>X</v>
      </c>
      <c r="AQ1038" s="55">
        <f t="shared" si="331"/>
        <v>1</v>
      </c>
      <c r="AR1038" s="25" t="str">
        <f t="shared" si="322"/>
        <v/>
      </c>
      <c r="AS1038" s="25" t="str">
        <f t="shared" si="323"/>
        <v/>
      </c>
      <c r="AT1038" s="25" t="str">
        <f t="shared" si="324"/>
        <v/>
      </c>
      <c r="AU1038" s="25" t="str">
        <f t="shared" si="325"/>
        <v/>
      </c>
      <c r="AV1038" s="25">
        <f t="shared" si="326"/>
        <v>6</v>
      </c>
      <c r="AW1038" s="65">
        <f t="shared" si="332"/>
        <v>0</v>
      </c>
      <c r="AX1038" s="56"/>
      <c r="AY1038" s="24">
        <f t="shared" ca="1" si="327"/>
        <v>-631</v>
      </c>
      <c r="AZ1038" s="66">
        <f t="shared" ca="1" si="328"/>
        <v>0</v>
      </c>
      <c r="BA1038" s="24" t="str">
        <f t="shared" ca="1" si="329"/>
        <v/>
      </c>
      <c r="BB1038" s="87" t="str">
        <f t="shared" si="330"/>
        <v/>
      </c>
    </row>
    <row r="1039" spans="1:54" ht="15" x14ac:dyDescent="0.2">
      <c r="A1039" s="7">
        <v>1038</v>
      </c>
      <c r="B1039" s="162" t="s">
        <v>1993</v>
      </c>
      <c r="C1039" s="162" t="s">
        <v>1994</v>
      </c>
      <c r="D1039" s="162" t="s">
        <v>1862</v>
      </c>
      <c r="E1039" s="162" t="s">
        <v>184</v>
      </c>
      <c r="F1039" s="163">
        <v>45463</v>
      </c>
      <c r="G1039" s="162" t="s">
        <v>5347</v>
      </c>
      <c r="H1039" s="162" t="s">
        <v>1976</v>
      </c>
      <c r="I1039" s="162" t="s">
        <v>24</v>
      </c>
      <c r="J1039" s="163">
        <v>45502</v>
      </c>
      <c r="K1039" s="163">
        <v>45502</v>
      </c>
      <c r="L1039" s="162" t="s">
        <v>5347</v>
      </c>
      <c r="M1039" s="163">
        <v>45512</v>
      </c>
      <c r="N1039" s="164">
        <v>65</v>
      </c>
      <c r="O1039" s="164">
        <v>8</v>
      </c>
      <c r="P1039" s="162" t="s">
        <v>16</v>
      </c>
      <c r="Q1039" s="165">
        <v>50</v>
      </c>
      <c r="R1039" s="165">
        <v>50</v>
      </c>
      <c r="S1039" s="165">
        <v>50</v>
      </c>
      <c r="T1039" s="165">
        <v>0</v>
      </c>
      <c r="U1039" s="166">
        <v>50</v>
      </c>
      <c r="V1039" s="166">
        <v>0</v>
      </c>
      <c r="W1039" s="162" t="s">
        <v>19</v>
      </c>
      <c r="X1039" s="162" t="s">
        <v>5348</v>
      </c>
      <c r="Y1039" s="162" t="s">
        <v>5347</v>
      </c>
      <c r="Z1039" s="162" t="s">
        <v>109</v>
      </c>
      <c r="AA1039" s="162" t="s">
        <v>456</v>
      </c>
      <c r="AB1039" s="162" t="s">
        <v>1995</v>
      </c>
      <c r="AC1039" s="162" t="s">
        <v>5347</v>
      </c>
      <c r="AD1039" s="164">
        <v>0</v>
      </c>
      <c r="AE1039" s="185">
        <v>0</v>
      </c>
      <c r="AG1039" t="s">
        <v>1864</v>
      </c>
      <c r="AH1039" s="47">
        <f t="shared" si="315"/>
        <v>10</v>
      </c>
      <c r="AI1039" s="46" t="str">
        <f t="shared" si="316"/>
        <v>-</v>
      </c>
      <c r="AJ1039" s="12"/>
      <c r="AK1039" s="53" t="str">
        <f t="shared" si="317"/>
        <v>YES</v>
      </c>
      <c r="AL1039" s="54">
        <f t="shared" si="318"/>
        <v>50</v>
      </c>
      <c r="AM1039" s="35"/>
      <c r="AN1039" s="35" t="str">
        <f t="shared" si="319"/>
        <v/>
      </c>
      <c r="AO1039" s="35">
        <f t="shared" si="320"/>
        <v>0</v>
      </c>
      <c r="AP1039" s="35" t="str">
        <f t="shared" si="321"/>
        <v>X</v>
      </c>
      <c r="AQ1039" s="55">
        <f t="shared" si="331"/>
        <v>1</v>
      </c>
      <c r="AR1039" s="25" t="str">
        <f t="shared" si="322"/>
        <v/>
      </c>
      <c r="AS1039" s="25" t="str">
        <f t="shared" si="323"/>
        <v/>
      </c>
      <c r="AT1039" s="25" t="str">
        <f t="shared" si="324"/>
        <v/>
      </c>
      <c r="AU1039" s="25" t="str">
        <f t="shared" si="325"/>
        <v/>
      </c>
      <c r="AV1039" s="25">
        <f t="shared" si="326"/>
        <v>6</v>
      </c>
      <c r="AW1039" s="65">
        <f t="shared" si="332"/>
        <v>0</v>
      </c>
      <c r="AX1039" s="56"/>
      <c r="AY1039" s="24">
        <f t="shared" ca="1" si="327"/>
        <v>-623</v>
      </c>
      <c r="AZ1039" s="66">
        <f t="shared" ca="1" si="328"/>
        <v>0</v>
      </c>
      <c r="BA1039" s="24" t="str">
        <f t="shared" ca="1" si="329"/>
        <v/>
      </c>
      <c r="BB1039" s="87" t="str">
        <f t="shared" si="330"/>
        <v/>
      </c>
    </row>
    <row r="1040" spans="1:54" ht="15" x14ac:dyDescent="0.2">
      <c r="A1040" s="7">
        <v>1039</v>
      </c>
      <c r="B1040" s="162" t="s">
        <v>784</v>
      </c>
      <c r="C1040" s="162" t="s">
        <v>785</v>
      </c>
      <c r="D1040" s="162" t="s">
        <v>1862</v>
      </c>
      <c r="E1040" s="162" t="s">
        <v>183</v>
      </c>
      <c r="F1040" s="163">
        <v>45463</v>
      </c>
      <c r="G1040" s="162" t="s">
        <v>5347</v>
      </c>
      <c r="H1040" s="162" t="s">
        <v>768</v>
      </c>
      <c r="I1040" s="162" t="s">
        <v>150</v>
      </c>
      <c r="J1040" s="163">
        <v>45492</v>
      </c>
      <c r="K1040" s="163">
        <v>45497</v>
      </c>
      <c r="L1040" s="162" t="s">
        <v>5347</v>
      </c>
      <c r="M1040" s="163">
        <v>45504</v>
      </c>
      <c r="N1040" s="164">
        <v>110</v>
      </c>
      <c r="O1040" s="164">
        <v>8</v>
      </c>
      <c r="P1040" s="162" t="s">
        <v>16</v>
      </c>
      <c r="Q1040" s="165">
        <v>100</v>
      </c>
      <c r="R1040" s="165">
        <v>100</v>
      </c>
      <c r="S1040" s="165">
        <v>100</v>
      </c>
      <c r="T1040" s="165">
        <v>0</v>
      </c>
      <c r="U1040" s="166">
        <v>100</v>
      </c>
      <c r="V1040" s="166">
        <v>0</v>
      </c>
      <c r="W1040" s="162" t="s">
        <v>19</v>
      </c>
      <c r="X1040" s="162" t="s">
        <v>5348</v>
      </c>
      <c r="Y1040" s="162" t="s">
        <v>5347</v>
      </c>
      <c r="Z1040" s="162" t="s">
        <v>76</v>
      </c>
      <c r="AA1040" s="162" t="s">
        <v>625</v>
      </c>
      <c r="AB1040" s="162" t="s">
        <v>787</v>
      </c>
      <c r="AC1040" s="162" t="s">
        <v>5347</v>
      </c>
      <c r="AD1040" s="164">
        <v>0</v>
      </c>
      <c r="AE1040" s="185">
        <v>0</v>
      </c>
      <c r="AG1040" t="s">
        <v>1864</v>
      </c>
      <c r="AH1040" s="47">
        <f t="shared" si="315"/>
        <v>12</v>
      </c>
      <c r="AI1040" s="46" t="str">
        <f t="shared" si="316"/>
        <v>-</v>
      </c>
      <c r="AJ1040" s="12"/>
      <c r="AK1040" s="53" t="str">
        <f t="shared" si="317"/>
        <v>YES</v>
      </c>
      <c r="AL1040" s="54">
        <f t="shared" si="318"/>
        <v>100</v>
      </c>
      <c r="AM1040" s="35"/>
      <c r="AN1040" s="35" t="str">
        <f t="shared" si="319"/>
        <v/>
      </c>
      <c r="AO1040" s="35">
        <f t="shared" si="320"/>
        <v>0</v>
      </c>
      <c r="AP1040" s="35" t="str">
        <f t="shared" si="321"/>
        <v>X</v>
      </c>
      <c r="AQ1040" s="55">
        <f t="shared" si="331"/>
        <v>1</v>
      </c>
      <c r="AR1040" s="25" t="str">
        <f t="shared" si="322"/>
        <v/>
      </c>
      <c r="AS1040" s="25" t="str">
        <f t="shared" si="323"/>
        <v/>
      </c>
      <c r="AT1040" s="25" t="str">
        <f t="shared" si="324"/>
        <v/>
      </c>
      <c r="AU1040" s="25" t="str">
        <f t="shared" si="325"/>
        <v/>
      </c>
      <c r="AV1040" s="25">
        <f t="shared" si="326"/>
        <v>6</v>
      </c>
      <c r="AW1040" s="65">
        <f t="shared" si="332"/>
        <v>0</v>
      </c>
      <c r="AX1040" s="56"/>
      <c r="AY1040" s="24">
        <f t="shared" ca="1" si="327"/>
        <v>-631</v>
      </c>
      <c r="AZ1040" s="66">
        <f t="shared" ca="1" si="328"/>
        <v>0</v>
      </c>
      <c r="BA1040" s="24" t="str">
        <f t="shared" ca="1" si="329"/>
        <v/>
      </c>
      <c r="BB1040" s="87" t="str">
        <f t="shared" si="330"/>
        <v/>
      </c>
    </row>
    <row r="1041" spans="1:54" ht="15" x14ac:dyDescent="0.2">
      <c r="A1041" s="7">
        <v>1040</v>
      </c>
      <c r="B1041" s="162" t="s">
        <v>461</v>
      </c>
      <c r="C1041" s="162" t="s">
        <v>462</v>
      </c>
      <c r="D1041" s="162" t="s">
        <v>1862</v>
      </c>
      <c r="E1041" s="162" t="s">
        <v>182</v>
      </c>
      <c r="F1041" s="163">
        <v>45463</v>
      </c>
      <c r="G1041" s="162" t="s">
        <v>5347</v>
      </c>
      <c r="H1041" s="162" t="s">
        <v>1976</v>
      </c>
      <c r="I1041" s="162" t="s">
        <v>27</v>
      </c>
      <c r="J1041" s="163">
        <v>45502</v>
      </c>
      <c r="K1041" s="163">
        <v>45502</v>
      </c>
      <c r="L1041" s="162" t="s">
        <v>5347</v>
      </c>
      <c r="M1041" s="163">
        <v>45512</v>
      </c>
      <c r="N1041" s="164">
        <v>30</v>
      </c>
      <c r="O1041" s="164">
        <v>8</v>
      </c>
      <c r="P1041" s="162" t="s">
        <v>16</v>
      </c>
      <c r="Q1041" s="165">
        <v>50</v>
      </c>
      <c r="R1041" s="165">
        <v>50</v>
      </c>
      <c r="S1041" s="165">
        <v>50</v>
      </c>
      <c r="T1041" s="165">
        <v>0</v>
      </c>
      <c r="U1041" s="166">
        <v>50</v>
      </c>
      <c r="V1041" s="166">
        <v>0</v>
      </c>
      <c r="W1041" s="162" t="s">
        <v>19</v>
      </c>
      <c r="X1041" s="162" t="s">
        <v>5348</v>
      </c>
      <c r="Y1041" s="162" t="s">
        <v>5347</v>
      </c>
      <c r="Z1041" s="162" t="s">
        <v>109</v>
      </c>
      <c r="AA1041" s="162" t="s">
        <v>456</v>
      </c>
      <c r="AB1041" s="162" t="s">
        <v>463</v>
      </c>
      <c r="AC1041" s="162" t="s">
        <v>5347</v>
      </c>
      <c r="AD1041" s="164">
        <v>0</v>
      </c>
      <c r="AE1041" s="185">
        <v>0</v>
      </c>
      <c r="AG1041" t="s">
        <v>1864</v>
      </c>
      <c r="AH1041" s="47">
        <f t="shared" si="315"/>
        <v>10</v>
      </c>
      <c r="AI1041" s="46" t="str">
        <f t="shared" si="316"/>
        <v>-</v>
      </c>
      <c r="AJ1041" s="12"/>
      <c r="AK1041" s="53" t="str">
        <f t="shared" si="317"/>
        <v>YES</v>
      </c>
      <c r="AL1041" s="54">
        <f t="shared" si="318"/>
        <v>50</v>
      </c>
      <c r="AM1041" s="35"/>
      <c r="AN1041" s="35" t="str">
        <f t="shared" si="319"/>
        <v/>
      </c>
      <c r="AO1041" s="35">
        <f t="shared" si="320"/>
        <v>0</v>
      </c>
      <c r="AP1041" s="35" t="str">
        <f t="shared" si="321"/>
        <v>X</v>
      </c>
      <c r="AQ1041" s="55">
        <f t="shared" si="331"/>
        <v>1</v>
      </c>
      <c r="AR1041" s="25" t="str">
        <f t="shared" si="322"/>
        <v/>
      </c>
      <c r="AS1041" s="25" t="str">
        <f t="shared" si="323"/>
        <v/>
      </c>
      <c r="AT1041" s="25" t="str">
        <f t="shared" si="324"/>
        <v/>
      </c>
      <c r="AU1041" s="25" t="str">
        <f t="shared" si="325"/>
        <v/>
      </c>
      <c r="AV1041" s="25">
        <f t="shared" si="326"/>
        <v>6</v>
      </c>
      <c r="AW1041" s="65">
        <f t="shared" si="332"/>
        <v>0</v>
      </c>
      <c r="AX1041" s="56"/>
      <c r="AY1041" s="24">
        <f t="shared" ca="1" si="327"/>
        <v>-623</v>
      </c>
      <c r="AZ1041" s="66">
        <f t="shared" ca="1" si="328"/>
        <v>0</v>
      </c>
      <c r="BA1041" s="24" t="str">
        <f t="shared" ca="1" si="329"/>
        <v/>
      </c>
      <c r="BB1041" s="87" t="str">
        <f t="shared" si="330"/>
        <v/>
      </c>
    </row>
    <row r="1042" spans="1:54" ht="15" x14ac:dyDescent="0.2">
      <c r="A1042" s="7">
        <v>1041</v>
      </c>
      <c r="B1042" s="162" t="s">
        <v>1996</v>
      </c>
      <c r="C1042" s="162" t="s">
        <v>1997</v>
      </c>
      <c r="D1042" s="162" t="s">
        <v>1862</v>
      </c>
      <c r="E1042" s="162" t="s">
        <v>181</v>
      </c>
      <c r="F1042" s="163">
        <v>45463</v>
      </c>
      <c r="G1042" s="162" t="s">
        <v>5347</v>
      </c>
      <c r="H1042" s="162" t="s">
        <v>1998</v>
      </c>
      <c r="I1042" s="162" t="s">
        <v>15</v>
      </c>
      <c r="J1042" s="163">
        <v>45509</v>
      </c>
      <c r="K1042" s="163">
        <v>45509</v>
      </c>
      <c r="L1042" s="162" t="s">
        <v>5347</v>
      </c>
      <c r="M1042" s="163">
        <v>45524</v>
      </c>
      <c r="N1042" s="164">
        <v>40</v>
      </c>
      <c r="O1042" s="164">
        <v>8</v>
      </c>
      <c r="P1042" s="162" t="s">
        <v>16</v>
      </c>
      <c r="Q1042" s="165">
        <v>2</v>
      </c>
      <c r="R1042" s="165">
        <v>2</v>
      </c>
      <c r="S1042" s="165">
        <v>2</v>
      </c>
      <c r="T1042" s="165">
        <v>0</v>
      </c>
      <c r="U1042" s="166">
        <v>2</v>
      </c>
      <c r="V1042" s="166">
        <v>0</v>
      </c>
      <c r="W1042" s="162" t="s">
        <v>19</v>
      </c>
      <c r="X1042" s="162" t="s">
        <v>5348</v>
      </c>
      <c r="Y1042" s="162" t="s">
        <v>5347</v>
      </c>
      <c r="Z1042" s="162" t="s">
        <v>777</v>
      </c>
      <c r="AA1042" s="162" t="s">
        <v>1999</v>
      </c>
      <c r="AB1042" s="162" t="s">
        <v>2000</v>
      </c>
      <c r="AC1042" s="162" t="s">
        <v>5347</v>
      </c>
      <c r="AD1042" s="164">
        <v>0</v>
      </c>
      <c r="AE1042" s="185">
        <v>0</v>
      </c>
      <c r="AG1042" t="s">
        <v>1864</v>
      </c>
      <c r="AH1042" s="47">
        <f t="shared" si="315"/>
        <v>15</v>
      </c>
      <c r="AI1042" s="46" t="str">
        <f t="shared" si="316"/>
        <v>-</v>
      </c>
      <c r="AJ1042" s="12"/>
      <c r="AK1042" s="53" t="str">
        <f t="shared" si="317"/>
        <v>YES</v>
      </c>
      <c r="AL1042" s="54">
        <f t="shared" si="318"/>
        <v>2</v>
      </c>
      <c r="AM1042" s="35"/>
      <c r="AN1042" s="35" t="str">
        <f t="shared" si="319"/>
        <v/>
      </c>
      <c r="AO1042" s="35">
        <f t="shared" si="320"/>
        <v>0</v>
      </c>
      <c r="AP1042" s="35" t="str">
        <f t="shared" si="321"/>
        <v>X</v>
      </c>
      <c r="AQ1042" s="55">
        <f t="shared" si="331"/>
        <v>1</v>
      </c>
      <c r="AR1042" s="25" t="str">
        <f t="shared" si="322"/>
        <v/>
      </c>
      <c r="AS1042" s="25" t="str">
        <f t="shared" si="323"/>
        <v/>
      </c>
      <c r="AT1042" s="25" t="str">
        <f t="shared" si="324"/>
        <v/>
      </c>
      <c r="AU1042" s="25" t="str">
        <f t="shared" si="325"/>
        <v/>
      </c>
      <c r="AV1042" s="25">
        <f t="shared" si="326"/>
        <v>6</v>
      </c>
      <c r="AW1042" s="65">
        <f t="shared" si="332"/>
        <v>0</v>
      </c>
      <c r="AX1042" s="56"/>
      <c r="AY1042" s="24">
        <f t="shared" ca="1" si="327"/>
        <v>-611</v>
      </c>
      <c r="AZ1042" s="66">
        <f t="shared" ca="1" si="328"/>
        <v>0</v>
      </c>
      <c r="BA1042" s="24" t="str">
        <f t="shared" ca="1" si="329"/>
        <v/>
      </c>
      <c r="BB1042" s="87" t="str">
        <f t="shared" si="330"/>
        <v/>
      </c>
    </row>
    <row r="1043" spans="1:54" ht="15" x14ac:dyDescent="0.2">
      <c r="A1043" s="7">
        <v>1042</v>
      </c>
      <c r="B1043" s="162" t="s">
        <v>2001</v>
      </c>
      <c r="C1043" s="162" t="s">
        <v>2002</v>
      </c>
      <c r="D1043" s="162" t="s">
        <v>1862</v>
      </c>
      <c r="E1043" s="162" t="s">
        <v>180</v>
      </c>
      <c r="F1043" s="163">
        <v>45463</v>
      </c>
      <c r="G1043" s="162" t="s">
        <v>5347</v>
      </c>
      <c r="H1043" s="162" t="s">
        <v>1837</v>
      </c>
      <c r="I1043" s="162" t="s">
        <v>17</v>
      </c>
      <c r="J1043" s="163">
        <v>45463</v>
      </c>
      <c r="K1043" s="163">
        <v>45464</v>
      </c>
      <c r="L1043" s="162" t="s">
        <v>5347</v>
      </c>
      <c r="M1043" s="163">
        <v>45488</v>
      </c>
      <c r="N1043" s="164">
        <v>40</v>
      </c>
      <c r="O1043" s="164">
        <v>8</v>
      </c>
      <c r="P1043" s="162" t="s">
        <v>16</v>
      </c>
      <c r="Q1043" s="165">
        <v>2</v>
      </c>
      <c r="R1043" s="165">
        <v>2</v>
      </c>
      <c r="S1043" s="165">
        <v>2</v>
      </c>
      <c r="T1043" s="165">
        <v>0</v>
      </c>
      <c r="U1043" s="166">
        <v>2</v>
      </c>
      <c r="V1043" s="166">
        <v>0</v>
      </c>
      <c r="W1043" s="162" t="s">
        <v>19</v>
      </c>
      <c r="X1043" s="162" t="s">
        <v>5348</v>
      </c>
      <c r="Y1043" s="162" t="s">
        <v>5347</v>
      </c>
      <c r="Z1043" s="162" t="s">
        <v>1838</v>
      </c>
      <c r="AA1043" s="162" t="s">
        <v>1839</v>
      </c>
      <c r="AB1043" s="162" t="s">
        <v>2003</v>
      </c>
      <c r="AC1043" s="162" t="s">
        <v>5347</v>
      </c>
      <c r="AD1043" s="164">
        <v>0</v>
      </c>
      <c r="AE1043" s="185">
        <v>0</v>
      </c>
      <c r="AG1043" t="s">
        <v>1864</v>
      </c>
      <c r="AH1043" s="47">
        <f t="shared" si="315"/>
        <v>25</v>
      </c>
      <c r="AI1043" s="46" t="str">
        <f t="shared" si="316"/>
        <v>-</v>
      </c>
      <c r="AJ1043" s="12"/>
      <c r="AK1043" s="53" t="str">
        <f t="shared" si="317"/>
        <v>YES</v>
      </c>
      <c r="AL1043" s="54">
        <f t="shared" si="318"/>
        <v>2</v>
      </c>
      <c r="AM1043" s="35"/>
      <c r="AN1043" s="35" t="str">
        <f t="shared" si="319"/>
        <v/>
      </c>
      <c r="AO1043" s="35">
        <f t="shared" si="320"/>
        <v>0</v>
      </c>
      <c r="AP1043" s="35" t="str">
        <f t="shared" si="321"/>
        <v>X</v>
      </c>
      <c r="AQ1043" s="55">
        <f t="shared" si="331"/>
        <v>1</v>
      </c>
      <c r="AR1043" s="25" t="str">
        <f t="shared" si="322"/>
        <v/>
      </c>
      <c r="AS1043" s="25" t="str">
        <f t="shared" si="323"/>
        <v/>
      </c>
      <c r="AT1043" s="25" t="str">
        <f t="shared" si="324"/>
        <v/>
      </c>
      <c r="AU1043" s="25" t="str">
        <f t="shared" si="325"/>
        <v/>
      </c>
      <c r="AV1043" s="25">
        <f t="shared" si="326"/>
        <v>6</v>
      </c>
      <c r="AW1043" s="65">
        <f t="shared" si="332"/>
        <v>0</v>
      </c>
      <c r="AX1043" s="56"/>
      <c r="AY1043" s="24">
        <f t="shared" ca="1" si="327"/>
        <v>-647</v>
      </c>
      <c r="AZ1043" s="66">
        <f t="shared" ca="1" si="328"/>
        <v>0</v>
      </c>
      <c r="BA1043" s="24" t="str">
        <f t="shared" ca="1" si="329"/>
        <v/>
      </c>
      <c r="BB1043" s="87" t="str">
        <f t="shared" si="330"/>
        <v/>
      </c>
    </row>
    <row r="1044" spans="1:54" ht="15" x14ac:dyDescent="0.2">
      <c r="A1044" s="7">
        <v>1043</v>
      </c>
      <c r="B1044" s="162" t="s">
        <v>2004</v>
      </c>
      <c r="C1044" s="162" t="s">
        <v>2005</v>
      </c>
      <c r="D1044" s="162" t="s">
        <v>1862</v>
      </c>
      <c r="E1044" s="162" t="s">
        <v>185</v>
      </c>
      <c r="F1044" s="163">
        <v>45463</v>
      </c>
      <c r="G1044" s="162" t="s">
        <v>5347</v>
      </c>
      <c r="H1044" s="162" t="s">
        <v>2006</v>
      </c>
      <c r="I1044" s="162" t="s">
        <v>15</v>
      </c>
      <c r="J1044" s="163">
        <v>45470</v>
      </c>
      <c r="K1044" s="163">
        <v>45470</v>
      </c>
      <c r="L1044" s="162" t="s">
        <v>5347</v>
      </c>
      <c r="M1044" s="163">
        <v>45488</v>
      </c>
      <c r="N1044" s="164">
        <v>90</v>
      </c>
      <c r="O1044" s="164">
        <v>8</v>
      </c>
      <c r="P1044" s="162" t="s">
        <v>16</v>
      </c>
      <c r="Q1044" s="165">
        <v>2</v>
      </c>
      <c r="R1044" s="165">
        <v>2</v>
      </c>
      <c r="S1044" s="165">
        <v>2</v>
      </c>
      <c r="T1044" s="165">
        <v>0</v>
      </c>
      <c r="U1044" s="166">
        <v>2</v>
      </c>
      <c r="V1044" s="166">
        <v>0</v>
      </c>
      <c r="W1044" s="162" t="s">
        <v>19</v>
      </c>
      <c r="X1044" s="162" t="s">
        <v>5348</v>
      </c>
      <c r="Y1044" s="162" t="s">
        <v>5347</v>
      </c>
      <c r="Z1044" s="162" t="s">
        <v>46</v>
      </c>
      <c r="AA1044" s="162" t="s">
        <v>367</v>
      </c>
      <c r="AB1044" s="162" t="s">
        <v>2007</v>
      </c>
      <c r="AC1044" s="162" t="s">
        <v>5347</v>
      </c>
      <c r="AD1044" s="164">
        <v>0</v>
      </c>
      <c r="AE1044" s="185">
        <v>0</v>
      </c>
      <c r="AG1044" t="s">
        <v>1864</v>
      </c>
      <c r="AH1044" s="47">
        <f t="shared" si="315"/>
        <v>18</v>
      </c>
      <c r="AI1044" s="46" t="str">
        <f t="shared" si="316"/>
        <v>-</v>
      </c>
      <c r="AJ1044" s="12"/>
      <c r="AK1044" s="53" t="str">
        <f t="shared" si="317"/>
        <v>YES</v>
      </c>
      <c r="AL1044" s="54">
        <f t="shared" si="318"/>
        <v>2</v>
      </c>
      <c r="AM1044" s="35"/>
      <c r="AN1044" s="35" t="str">
        <f t="shared" si="319"/>
        <v/>
      </c>
      <c r="AO1044" s="35">
        <f t="shared" si="320"/>
        <v>0</v>
      </c>
      <c r="AP1044" s="35" t="str">
        <f t="shared" si="321"/>
        <v>X</v>
      </c>
      <c r="AQ1044" s="55">
        <f t="shared" si="331"/>
        <v>1</v>
      </c>
      <c r="AR1044" s="25" t="str">
        <f t="shared" si="322"/>
        <v/>
      </c>
      <c r="AS1044" s="25" t="str">
        <f t="shared" si="323"/>
        <v/>
      </c>
      <c r="AT1044" s="25" t="str">
        <f t="shared" si="324"/>
        <v/>
      </c>
      <c r="AU1044" s="25" t="str">
        <f t="shared" si="325"/>
        <v/>
      </c>
      <c r="AV1044" s="25">
        <f t="shared" si="326"/>
        <v>6</v>
      </c>
      <c r="AW1044" s="65">
        <f t="shared" si="332"/>
        <v>0</v>
      </c>
      <c r="AX1044" s="56"/>
      <c r="AY1044" s="24">
        <f t="shared" ca="1" si="327"/>
        <v>-647</v>
      </c>
      <c r="AZ1044" s="66">
        <f t="shared" ca="1" si="328"/>
        <v>0</v>
      </c>
      <c r="BA1044" s="24" t="str">
        <f t="shared" ca="1" si="329"/>
        <v/>
      </c>
      <c r="BB1044" s="87" t="str">
        <f t="shared" si="330"/>
        <v/>
      </c>
    </row>
    <row r="1045" spans="1:54" ht="15" x14ac:dyDescent="0.2">
      <c r="A1045" s="7">
        <v>1044</v>
      </c>
      <c r="B1045" s="162" t="s">
        <v>2008</v>
      </c>
      <c r="C1045" s="162" t="s">
        <v>2009</v>
      </c>
      <c r="D1045" s="162" t="s">
        <v>1862</v>
      </c>
      <c r="E1045" s="162" t="s">
        <v>179</v>
      </c>
      <c r="F1045" s="163">
        <v>45463</v>
      </c>
      <c r="G1045" s="162" t="s">
        <v>5347</v>
      </c>
      <c r="H1045" s="162" t="s">
        <v>1837</v>
      </c>
      <c r="I1045" s="162" t="s">
        <v>18</v>
      </c>
      <c r="J1045" s="163">
        <v>45463</v>
      </c>
      <c r="K1045" s="163">
        <v>45464</v>
      </c>
      <c r="L1045" s="162" t="s">
        <v>5347</v>
      </c>
      <c r="M1045" s="163">
        <v>45488</v>
      </c>
      <c r="N1045" s="164">
        <v>40</v>
      </c>
      <c r="O1045" s="164">
        <v>8</v>
      </c>
      <c r="P1045" s="162" t="s">
        <v>16</v>
      </c>
      <c r="Q1045" s="165">
        <v>4</v>
      </c>
      <c r="R1045" s="165">
        <v>4</v>
      </c>
      <c r="S1045" s="165">
        <v>4</v>
      </c>
      <c r="T1045" s="165">
        <v>0</v>
      </c>
      <c r="U1045" s="166">
        <v>4</v>
      </c>
      <c r="V1045" s="166">
        <v>0</v>
      </c>
      <c r="W1045" s="162" t="s">
        <v>19</v>
      </c>
      <c r="X1045" s="162" t="s">
        <v>5348</v>
      </c>
      <c r="Y1045" s="162" t="s">
        <v>5347</v>
      </c>
      <c r="Z1045" s="162" t="s">
        <v>1838</v>
      </c>
      <c r="AA1045" s="162" t="s">
        <v>1839</v>
      </c>
      <c r="AB1045" s="162" t="s">
        <v>2010</v>
      </c>
      <c r="AC1045" s="162" t="s">
        <v>5347</v>
      </c>
      <c r="AD1045" s="164">
        <v>0</v>
      </c>
      <c r="AE1045" s="185">
        <v>0</v>
      </c>
      <c r="AG1045" t="s">
        <v>1864</v>
      </c>
      <c r="AH1045" s="47">
        <f t="shared" si="315"/>
        <v>25</v>
      </c>
      <c r="AI1045" s="46" t="str">
        <f t="shared" si="316"/>
        <v>-</v>
      </c>
      <c r="AJ1045" s="12"/>
      <c r="AK1045" s="53" t="str">
        <f t="shared" si="317"/>
        <v>YES</v>
      </c>
      <c r="AL1045" s="54">
        <f t="shared" si="318"/>
        <v>4</v>
      </c>
      <c r="AM1045" s="35"/>
      <c r="AN1045" s="35" t="str">
        <f t="shared" si="319"/>
        <v/>
      </c>
      <c r="AO1045" s="35">
        <f t="shared" si="320"/>
        <v>0</v>
      </c>
      <c r="AP1045" s="35" t="str">
        <f t="shared" si="321"/>
        <v>X</v>
      </c>
      <c r="AQ1045" s="55">
        <f t="shared" si="331"/>
        <v>1</v>
      </c>
      <c r="AR1045" s="25" t="str">
        <f t="shared" si="322"/>
        <v/>
      </c>
      <c r="AS1045" s="25" t="str">
        <f t="shared" si="323"/>
        <v/>
      </c>
      <c r="AT1045" s="25" t="str">
        <f t="shared" si="324"/>
        <v/>
      </c>
      <c r="AU1045" s="25" t="str">
        <f t="shared" si="325"/>
        <v/>
      </c>
      <c r="AV1045" s="25">
        <f t="shared" si="326"/>
        <v>6</v>
      </c>
      <c r="AW1045" s="65">
        <f t="shared" si="332"/>
        <v>0</v>
      </c>
      <c r="AX1045" s="56"/>
      <c r="AY1045" s="24">
        <f t="shared" ca="1" si="327"/>
        <v>-647</v>
      </c>
      <c r="AZ1045" s="66">
        <f t="shared" ca="1" si="328"/>
        <v>0</v>
      </c>
      <c r="BA1045" s="24" t="str">
        <f t="shared" ca="1" si="329"/>
        <v/>
      </c>
      <c r="BB1045" s="87" t="str">
        <f t="shared" si="330"/>
        <v/>
      </c>
    </row>
    <row r="1046" spans="1:54" ht="15" x14ac:dyDescent="0.2">
      <c r="A1046" s="7">
        <v>1045</v>
      </c>
      <c r="B1046" s="162" t="s">
        <v>2011</v>
      </c>
      <c r="C1046" s="162" t="s">
        <v>2012</v>
      </c>
      <c r="D1046" s="162" t="s">
        <v>1862</v>
      </c>
      <c r="E1046" s="162" t="s">
        <v>207</v>
      </c>
      <c r="F1046" s="163">
        <v>45463</v>
      </c>
      <c r="G1046" s="162" t="s">
        <v>5347</v>
      </c>
      <c r="H1046" s="162" t="s">
        <v>2013</v>
      </c>
      <c r="I1046" s="162" t="s">
        <v>17</v>
      </c>
      <c r="J1046" s="163">
        <v>45464</v>
      </c>
      <c r="K1046" s="163">
        <v>45464</v>
      </c>
      <c r="L1046" s="162" t="s">
        <v>5347</v>
      </c>
      <c r="M1046" s="163">
        <v>45488</v>
      </c>
      <c r="N1046" s="164">
        <v>40</v>
      </c>
      <c r="O1046" s="164">
        <v>8</v>
      </c>
      <c r="P1046" s="162" t="s">
        <v>16</v>
      </c>
      <c r="Q1046" s="165">
        <v>1</v>
      </c>
      <c r="R1046" s="165">
        <v>1</v>
      </c>
      <c r="S1046" s="165">
        <v>1</v>
      </c>
      <c r="T1046" s="165">
        <v>0</v>
      </c>
      <c r="U1046" s="166">
        <v>1</v>
      </c>
      <c r="V1046" s="166">
        <v>0</v>
      </c>
      <c r="W1046" s="162" t="s">
        <v>19</v>
      </c>
      <c r="X1046" s="162" t="s">
        <v>5348</v>
      </c>
      <c r="Y1046" s="162" t="s">
        <v>5347</v>
      </c>
      <c r="Z1046" s="162" t="s">
        <v>47</v>
      </c>
      <c r="AA1046" s="162" t="s">
        <v>2014</v>
      </c>
      <c r="AB1046" s="162" t="s">
        <v>2015</v>
      </c>
      <c r="AC1046" s="162" t="s">
        <v>5347</v>
      </c>
      <c r="AD1046" s="164">
        <v>0</v>
      </c>
      <c r="AE1046" s="185">
        <v>0</v>
      </c>
      <c r="AG1046" t="s">
        <v>1864</v>
      </c>
      <c r="AH1046" s="47">
        <f t="shared" si="315"/>
        <v>24</v>
      </c>
      <c r="AI1046" s="46" t="str">
        <f t="shared" si="316"/>
        <v>-</v>
      </c>
      <c r="AJ1046" s="12"/>
      <c r="AK1046" s="53" t="str">
        <f t="shared" si="317"/>
        <v>YES</v>
      </c>
      <c r="AL1046" s="54">
        <f t="shared" si="318"/>
        <v>1</v>
      </c>
      <c r="AM1046" s="35"/>
      <c r="AN1046" s="35" t="str">
        <f t="shared" si="319"/>
        <v/>
      </c>
      <c r="AO1046" s="35">
        <f t="shared" si="320"/>
        <v>0</v>
      </c>
      <c r="AP1046" s="35" t="str">
        <f t="shared" si="321"/>
        <v>X</v>
      </c>
      <c r="AQ1046" s="55">
        <f t="shared" si="331"/>
        <v>1</v>
      </c>
      <c r="AR1046" s="25" t="str">
        <f t="shared" si="322"/>
        <v/>
      </c>
      <c r="AS1046" s="25" t="str">
        <f t="shared" si="323"/>
        <v/>
      </c>
      <c r="AT1046" s="25" t="str">
        <f t="shared" si="324"/>
        <v/>
      </c>
      <c r="AU1046" s="25" t="str">
        <f t="shared" si="325"/>
        <v/>
      </c>
      <c r="AV1046" s="25">
        <f t="shared" si="326"/>
        <v>6</v>
      </c>
      <c r="AW1046" s="65">
        <f t="shared" si="332"/>
        <v>0</v>
      </c>
      <c r="AX1046" s="56"/>
      <c r="AY1046" s="24">
        <f t="shared" ca="1" si="327"/>
        <v>-647</v>
      </c>
      <c r="AZ1046" s="66">
        <f t="shared" ca="1" si="328"/>
        <v>0</v>
      </c>
      <c r="BA1046" s="24" t="str">
        <f t="shared" ca="1" si="329"/>
        <v/>
      </c>
      <c r="BB1046" s="87" t="str">
        <f t="shared" si="330"/>
        <v/>
      </c>
    </row>
    <row r="1047" spans="1:54" ht="15" x14ac:dyDescent="0.2">
      <c r="A1047" s="7">
        <v>1046</v>
      </c>
      <c r="B1047" s="162" t="s">
        <v>2016</v>
      </c>
      <c r="C1047" s="162" t="s">
        <v>2017</v>
      </c>
      <c r="D1047" s="162" t="s">
        <v>1862</v>
      </c>
      <c r="E1047" s="162" t="s">
        <v>208</v>
      </c>
      <c r="F1047" s="163">
        <v>45463</v>
      </c>
      <c r="G1047" s="162" t="s">
        <v>5347</v>
      </c>
      <c r="H1047" s="162" t="s">
        <v>2018</v>
      </c>
      <c r="I1047" s="162" t="s">
        <v>15</v>
      </c>
      <c r="J1047" s="163">
        <v>45467</v>
      </c>
      <c r="K1047" s="163">
        <v>45469</v>
      </c>
      <c r="L1047" s="162" t="s">
        <v>5347</v>
      </c>
      <c r="M1047" s="163">
        <v>45488</v>
      </c>
      <c r="N1047" s="164">
        <v>40</v>
      </c>
      <c r="O1047" s="164">
        <v>8</v>
      </c>
      <c r="P1047" s="162" t="s">
        <v>16</v>
      </c>
      <c r="Q1047" s="165">
        <v>8</v>
      </c>
      <c r="R1047" s="165">
        <v>8</v>
      </c>
      <c r="S1047" s="165">
        <v>8</v>
      </c>
      <c r="T1047" s="165">
        <v>0</v>
      </c>
      <c r="U1047" s="166">
        <v>8</v>
      </c>
      <c r="V1047" s="166">
        <v>0</v>
      </c>
      <c r="W1047" s="162" t="s">
        <v>19</v>
      </c>
      <c r="X1047" s="162" t="s">
        <v>5348</v>
      </c>
      <c r="Y1047" s="162" t="s">
        <v>5347</v>
      </c>
      <c r="Z1047" s="162" t="s">
        <v>46</v>
      </c>
      <c r="AA1047" s="162" t="s">
        <v>2019</v>
      </c>
      <c r="AB1047" s="162" t="s">
        <v>2020</v>
      </c>
      <c r="AC1047" s="162" t="s">
        <v>5347</v>
      </c>
      <c r="AD1047" s="164">
        <v>0</v>
      </c>
      <c r="AE1047" s="185">
        <v>0</v>
      </c>
      <c r="AG1047" t="s">
        <v>1864</v>
      </c>
      <c r="AH1047" s="47">
        <f t="shared" si="315"/>
        <v>21</v>
      </c>
      <c r="AI1047" s="46" t="str">
        <f t="shared" si="316"/>
        <v>-</v>
      </c>
      <c r="AJ1047" s="12"/>
      <c r="AK1047" s="53" t="str">
        <f t="shared" si="317"/>
        <v>YES</v>
      </c>
      <c r="AL1047" s="54">
        <f t="shared" si="318"/>
        <v>8</v>
      </c>
      <c r="AM1047" s="35"/>
      <c r="AN1047" s="35" t="str">
        <f t="shared" si="319"/>
        <v/>
      </c>
      <c r="AO1047" s="35">
        <f t="shared" si="320"/>
        <v>0</v>
      </c>
      <c r="AP1047" s="35" t="str">
        <f t="shared" si="321"/>
        <v>X</v>
      </c>
      <c r="AQ1047" s="55">
        <f t="shared" si="331"/>
        <v>1</v>
      </c>
      <c r="AR1047" s="25" t="str">
        <f t="shared" si="322"/>
        <v/>
      </c>
      <c r="AS1047" s="25" t="str">
        <f t="shared" si="323"/>
        <v/>
      </c>
      <c r="AT1047" s="25" t="str">
        <f t="shared" si="324"/>
        <v/>
      </c>
      <c r="AU1047" s="25" t="str">
        <f t="shared" si="325"/>
        <v/>
      </c>
      <c r="AV1047" s="25">
        <f t="shared" si="326"/>
        <v>6</v>
      </c>
      <c r="AW1047" s="65">
        <f t="shared" si="332"/>
        <v>0</v>
      </c>
      <c r="AX1047" s="56"/>
      <c r="AY1047" s="24">
        <f t="shared" ca="1" si="327"/>
        <v>-647</v>
      </c>
      <c r="AZ1047" s="66">
        <f t="shared" ca="1" si="328"/>
        <v>0</v>
      </c>
      <c r="BA1047" s="24" t="str">
        <f t="shared" ca="1" si="329"/>
        <v/>
      </c>
      <c r="BB1047" s="87" t="str">
        <f t="shared" si="330"/>
        <v/>
      </c>
    </row>
    <row r="1048" spans="1:54" ht="15" x14ac:dyDescent="0.2">
      <c r="A1048" s="7">
        <v>1047</v>
      </c>
      <c r="B1048" s="162" t="s">
        <v>2021</v>
      </c>
      <c r="C1048" s="162" t="s">
        <v>2022</v>
      </c>
      <c r="D1048" s="162" t="s">
        <v>1862</v>
      </c>
      <c r="E1048" s="162" t="s">
        <v>211</v>
      </c>
      <c r="F1048" s="163">
        <v>45463</v>
      </c>
      <c r="G1048" s="162" t="s">
        <v>5347</v>
      </c>
      <c r="H1048" s="162" t="s">
        <v>2018</v>
      </c>
      <c r="I1048" s="162" t="s">
        <v>17</v>
      </c>
      <c r="J1048" s="163">
        <v>45467</v>
      </c>
      <c r="K1048" s="163">
        <v>45469</v>
      </c>
      <c r="L1048" s="162" t="s">
        <v>5347</v>
      </c>
      <c r="M1048" s="163">
        <v>45488</v>
      </c>
      <c r="N1048" s="164">
        <v>98</v>
      </c>
      <c r="O1048" s="164">
        <v>8</v>
      </c>
      <c r="P1048" s="162" t="s">
        <v>16</v>
      </c>
      <c r="Q1048" s="165">
        <v>16</v>
      </c>
      <c r="R1048" s="165">
        <v>16</v>
      </c>
      <c r="S1048" s="165">
        <v>16</v>
      </c>
      <c r="T1048" s="165">
        <v>0</v>
      </c>
      <c r="U1048" s="166">
        <v>16</v>
      </c>
      <c r="V1048" s="166">
        <v>0</v>
      </c>
      <c r="W1048" s="162" t="s">
        <v>19</v>
      </c>
      <c r="X1048" s="162" t="s">
        <v>5348</v>
      </c>
      <c r="Y1048" s="162" t="s">
        <v>5347</v>
      </c>
      <c r="Z1048" s="162" t="s">
        <v>46</v>
      </c>
      <c r="AA1048" s="162" t="s">
        <v>2019</v>
      </c>
      <c r="AB1048" s="162" t="s">
        <v>2023</v>
      </c>
      <c r="AC1048" s="162" t="s">
        <v>5347</v>
      </c>
      <c r="AD1048" s="164">
        <v>0</v>
      </c>
      <c r="AE1048" s="185">
        <v>0</v>
      </c>
      <c r="AG1048" t="s">
        <v>1864</v>
      </c>
      <c r="AH1048" s="47">
        <f t="shared" si="315"/>
        <v>21</v>
      </c>
      <c r="AI1048" s="46" t="str">
        <f t="shared" si="316"/>
        <v>-</v>
      </c>
      <c r="AJ1048" s="12"/>
      <c r="AK1048" s="53" t="str">
        <f t="shared" si="317"/>
        <v>YES</v>
      </c>
      <c r="AL1048" s="54">
        <f t="shared" si="318"/>
        <v>16</v>
      </c>
      <c r="AM1048" s="35"/>
      <c r="AN1048" s="35" t="str">
        <f t="shared" si="319"/>
        <v/>
      </c>
      <c r="AO1048" s="35">
        <f t="shared" si="320"/>
        <v>0</v>
      </c>
      <c r="AP1048" s="35" t="str">
        <f t="shared" si="321"/>
        <v>X</v>
      </c>
      <c r="AQ1048" s="55">
        <f t="shared" si="331"/>
        <v>1</v>
      </c>
      <c r="AR1048" s="25" t="str">
        <f t="shared" si="322"/>
        <v/>
      </c>
      <c r="AS1048" s="25" t="str">
        <f t="shared" si="323"/>
        <v/>
      </c>
      <c r="AT1048" s="25" t="str">
        <f t="shared" si="324"/>
        <v/>
      </c>
      <c r="AU1048" s="25" t="str">
        <f t="shared" si="325"/>
        <v/>
      </c>
      <c r="AV1048" s="25">
        <f t="shared" si="326"/>
        <v>6</v>
      </c>
      <c r="AW1048" s="65">
        <f t="shared" si="332"/>
        <v>0</v>
      </c>
      <c r="AX1048" s="56"/>
      <c r="AY1048" s="24">
        <f t="shared" ca="1" si="327"/>
        <v>-647</v>
      </c>
      <c r="AZ1048" s="66">
        <f t="shared" ca="1" si="328"/>
        <v>0</v>
      </c>
      <c r="BA1048" s="24" t="str">
        <f t="shared" ca="1" si="329"/>
        <v/>
      </c>
      <c r="BB1048" s="87" t="str">
        <f t="shared" si="330"/>
        <v/>
      </c>
    </row>
    <row r="1049" spans="1:54" ht="15" x14ac:dyDescent="0.2">
      <c r="A1049" s="7">
        <v>1048</v>
      </c>
      <c r="B1049" s="162" t="s">
        <v>2024</v>
      </c>
      <c r="C1049" s="162" t="s">
        <v>2025</v>
      </c>
      <c r="D1049" s="162" t="s">
        <v>1862</v>
      </c>
      <c r="E1049" s="162" t="s">
        <v>213</v>
      </c>
      <c r="F1049" s="163">
        <v>45463</v>
      </c>
      <c r="G1049" s="162" t="s">
        <v>5347</v>
      </c>
      <c r="H1049" s="162" t="s">
        <v>2018</v>
      </c>
      <c r="I1049" s="162" t="s">
        <v>18</v>
      </c>
      <c r="J1049" s="163">
        <v>45467</v>
      </c>
      <c r="K1049" s="163">
        <v>45469</v>
      </c>
      <c r="L1049" s="162" t="s">
        <v>5347</v>
      </c>
      <c r="M1049" s="163">
        <v>45488</v>
      </c>
      <c r="N1049" s="164">
        <v>115</v>
      </c>
      <c r="O1049" s="164">
        <v>8</v>
      </c>
      <c r="P1049" s="162" t="s">
        <v>16</v>
      </c>
      <c r="Q1049" s="165">
        <v>8</v>
      </c>
      <c r="R1049" s="165">
        <v>8</v>
      </c>
      <c r="S1049" s="165">
        <v>8</v>
      </c>
      <c r="T1049" s="165">
        <v>0</v>
      </c>
      <c r="U1049" s="166">
        <v>8</v>
      </c>
      <c r="V1049" s="166">
        <v>0</v>
      </c>
      <c r="W1049" s="162" t="s">
        <v>19</v>
      </c>
      <c r="X1049" s="162" t="s">
        <v>5348</v>
      </c>
      <c r="Y1049" s="162" t="s">
        <v>5347</v>
      </c>
      <c r="Z1049" s="162" t="s">
        <v>46</v>
      </c>
      <c r="AA1049" s="162" t="s">
        <v>2019</v>
      </c>
      <c r="AB1049" s="162" t="s">
        <v>2026</v>
      </c>
      <c r="AC1049" s="162" t="s">
        <v>5347</v>
      </c>
      <c r="AD1049" s="164">
        <v>0</v>
      </c>
      <c r="AE1049" s="185">
        <v>0</v>
      </c>
      <c r="AG1049" t="s">
        <v>1864</v>
      </c>
      <c r="AH1049" s="47">
        <f t="shared" si="315"/>
        <v>21</v>
      </c>
      <c r="AI1049" s="46" t="str">
        <f t="shared" si="316"/>
        <v>-</v>
      </c>
      <c r="AJ1049" s="12"/>
      <c r="AK1049" s="53" t="str">
        <f t="shared" si="317"/>
        <v>YES</v>
      </c>
      <c r="AL1049" s="54">
        <f t="shared" si="318"/>
        <v>8</v>
      </c>
      <c r="AM1049" s="35"/>
      <c r="AN1049" s="35" t="str">
        <f t="shared" si="319"/>
        <v/>
      </c>
      <c r="AO1049" s="35">
        <f t="shared" si="320"/>
        <v>0</v>
      </c>
      <c r="AP1049" s="35" t="str">
        <f t="shared" si="321"/>
        <v>X</v>
      </c>
      <c r="AQ1049" s="55">
        <f t="shared" si="331"/>
        <v>1</v>
      </c>
      <c r="AR1049" s="25" t="str">
        <f t="shared" si="322"/>
        <v/>
      </c>
      <c r="AS1049" s="25" t="str">
        <f t="shared" si="323"/>
        <v/>
      </c>
      <c r="AT1049" s="25" t="str">
        <f t="shared" si="324"/>
        <v/>
      </c>
      <c r="AU1049" s="25" t="str">
        <f t="shared" si="325"/>
        <v/>
      </c>
      <c r="AV1049" s="25">
        <f t="shared" si="326"/>
        <v>6</v>
      </c>
      <c r="AW1049" s="65">
        <f t="shared" si="332"/>
        <v>0</v>
      </c>
      <c r="AX1049" s="56"/>
      <c r="AY1049" s="24">
        <f t="shared" ca="1" si="327"/>
        <v>-647</v>
      </c>
      <c r="AZ1049" s="66">
        <f t="shared" ca="1" si="328"/>
        <v>0</v>
      </c>
      <c r="BA1049" s="24" t="str">
        <f t="shared" ca="1" si="329"/>
        <v/>
      </c>
      <c r="BB1049" s="87" t="str">
        <f t="shared" si="330"/>
        <v/>
      </c>
    </row>
    <row r="1050" spans="1:54" ht="15" x14ac:dyDescent="0.2">
      <c r="A1050" s="7">
        <v>1049</v>
      </c>
      <c r="B1050" s="162" t="s">
        <v>2027</v>
      </c>
      <c r="C1050" s="162" t="s">
        <v>2028</v>
      </c>
      <c r="D1050" s="162" t="s">
        <v>1862</v>
      </c>
      <c r="E1050" s="162" t="s">
        <v>206</v>
      </c>
      <c r="F1050" s="163">
        <v>45463</v>
      </c>
      <c r="G1050" s="162" t="s">
        <v>5347</v>
      </c>
      <c r="H1050" s="162" t="s">
        <v>2018</v>
      </c>
      <c r="I1050" s="162" t="s">
        <v>24</v>
      </c>
      <c r="J1050" s="163">
        <v>45467</v>
      </c>
      <c r="K1050" s="163">
        <v>45469</v>
      </c>
      <c r="L1050" s="162" t="s">
        <v>5347</v>
      </c>
      <c r="M1050" s="163">
        <v>45488</v>
      </c>
      <c r="N1050" s="164">
        <v>85</v>
      </c>
      <c r="O1050" s="164">
        <v>8</v>
      </c>
      <c r="P1050" s="162" t="s">
        <v>16</v>
      </c>
      <c r="Q1050" s="165">
        <v>15</v>
      </c>
      <c r="R1050" s="165">
        <v>15</v>
      </c>
      <c r="S1050" s="165">
        <v>15</v>
      </c>
      <c r="T1050" s="165">
        <v>0</v>
      </c>
      <c r="U1050" s="166">
        <v>15</v>
      </c>
      <c r="V1050" s="166">
        <v>0</v>
      </c>
      <c r="W1050" s="162" t="s">
        <v>19</v>
      </c>
      <c r="X1050" s="162" t="s">
        <v>5348</v>
      </c>
      <c r="Y1050" s="162" t="s">
        <v>5347</v>
      </c>
      <c r="Z1050" s="162" t="s">
        <v>46</v>
      </c>
      <c r="AA1050" s="162" t="s">
        <v>2019</v>
      </c>
      <c r="AB1050" s="162" t="s">
        <v>2029</v>
      </c>
      <c r="AC1050" s="162" t="s">
        <v>5347</v>
      </c>
      <c r="AD1050" s="164">
        <v>0</v>
      </c>
      <c r="AE1050" s="185">
        <v>0</v>
      </c>
      <c r="AG1050" t="s">
        <v>1864</v>
      </c>
      <c r="AH1050" s="47">
        <f t="shared" si="315"/>
        <v>21</v>
      </c>
      <c r="AI1050" s="46" t="str">
        <f t="shared" si="316"/>
        <v>-</v>
      </c>
      <c r="AJ1050" s="12"/>
      <c r="AK1050" s="53" t="str">
        <f t="shared" si="317"/>
        <v>YES</v>
      </c>
      <c r="AL1050" s="54">
        <f t="shared" si="318"/>
        <v>15</v>
      </c>
      <c r="AM1050" s="35"/>
      <c r="AN1050" s="35" t="str">
        <f t="shared" si="319"/>
        <v/>
      </c>
      <c r="AO1050" s="35">
        <f t="shared" si="320"/>
        <v>0</v>
      </c>
      <c r="AP1050" s="35" t="str">
        <f t="shared" si="321"/>
        <v>X</v>
      </c>
      <c r="AQ1050" s="55">
        <f t="shared" si="331"/>
        <v>1</v>
      </c>
      <c r="AR1050" s="25" t="str">
        <f t="shared" si="322"/>
        <v/>
      </c>
      <c r="AS1050" s="25" t="str">
        <f t="shared" si="323"/>
        <v/>
      </c>
      <c r="AT1050" s="25" t="str">
        <f t="shared" si="324"/>
        <v/>
      </c>
      <c r="AU1050" s="25" t="str">
        <f t="shared" si="325"/>
        <v/>
      </c>
      <c r="AV1050" s="25">
        <f t="shared" si="326"/>
        <v>6</v>
      </c>
      <c r="AW1050" s="65">
        <f t="shared" si="332"/>
        <v>0</v>
      </c>
      <c r="AX1050" s="56"/>
      <c r="AY1050" s="24">
        <f t="shared" ca="1" si="327"/>
        <v>-647</v>
      </c>
      <c r="AZ1050" s="66">
        <f t="shared" ca="1" si="328"/>
        <v>0</v>
      </c>
      <c r="BA1050" s="24" t="str">
        <f t="shared" ca="1" si="329"/>
        <v/>
      </c>
      <c r="BB1050" s="87" t="str">
        <f t="shared" si="330"/>
        <v/>
      </c>
    </row>
    <row r="1051" spans="1:54" ht="15" x14ac:dyDescent="0.2">
      <c r="A1051" s="7">
        <v>1050</v>
      </c>
      <c r="B1051" s="162" t="s">
        <v>2030</v>
      </c>
      <c r="C1051" s="162" t="s">
        <v>2031</v>
      </c>
      <c r="D1051" s="162" t="s">
        <v>1862</v>
      </c>
      <c r="E1051" s="162" t="s">
        <v>204</v>
      </c>
      <c r="F1051" s="163">
        <v>45463</v>
      </c>
      <c r="G1051" s="162" t="s">
        <v>5347</v>
      </c>
      <c r="H1051" s="162" t="s">
        <v>2018</v>
      </c>
      <c r="I1051" s="162" t="s">
        <v>27</v>
      </c>
      <c r="J1051" s="163">
        <v>45467</v>
      </c>
      <c r="K1051" s="163">
        <v>45469</v>
      </c>
      <c r="L1051" s="162" t="s">
        <v>5347</v>
      </c>
      <c r="M1051" s="163">
        <v>45488</v>
      </c>
      <c r="N1051" s="164">
        <v>34</v>
      </c>
      <c r="O1051" s="164">
        <v>8</v>
      </c>
      <c r="P1051" s="162" t="s">
        <v>16</v>
      </c>
      <c r="Q1051" s="165">
        <v>3</v>
      </c>
      <c r="R1051" s="165">
        <v>3</v>
      </c>
      <c r="S1051" s="165">
        <v>3</v>
      </c>
      <c r="T1051" s="165">
        <v>0</v>
      </c>
      <c r="U1051" s="166">
        <v>3</v>
      </c>
      <c r="V1051" s="166">
        <v>0</v>
      </c>
      <c r="W1051" s="162" t="s">
        <v>19</v>
      </c>
      <c r="X1051" s="162" t="s">
        <v>5348</v>
      </c>
      <c r="Y1051" s="162" t="s">
        <v>5347</v>
      </c>
      <c r="Z1051" s="162" t="s">
        <v>46</v>
      </c>
      <c r="AA1051" s="162" t="s">
        <v>2019</v>
      </c>
      <c r="AB1051" s="162" t="s">
        <v>2032</v>
      </c>
      <c r="AC1051" s="162" t="s">
        <v>5347</v>
      </c>
      <c r="AD1051" s="164">
        <v>0</v>
      </c>
      <c r="AE1051" s="185">
        <v>0</v>
      </c>
      <c r="AG1051" t="s">
        <v>1864</v>
      </c>
      <c r="AH1051" s="47">
        <f t="shared" si="315"/>
        <v>21</v>
      </c>
      <c r="AI1051" s="46" t="str">
        <f t="shared" si="316"/>
        <v>-</v>
      </c>
      <c r="AJ1051" s="12"/>
      <c r="AK1051" s="53" t="str">
        <f t="shared" si="317"/>
        <v>YES</v>
      </c>
      <c r="AL1051" s="54">
        <f t="shared" si="318"/>
        <v>3</v>
      </c>
      <c r="AM1051" s="35"/>
      <c r="AN1051" s="35" t="str">
        <f t="shared" si="319"/>
        <v/>
      </c>
      <c r="AO1051" s="35">
        <f t="shared" si="320"/>
        <v>0</v>
      </c>
      <c r="AP1051" s="35" t="str">
        <f t="shared" si="321"/>
        <v>X</v>
      </c>
      <c r="AQ1051" s="55">
        <f t="shared" si="331"/>
        <v>1</v>
      </c>
      <c r="AR1051" s="25" t="str">
        <f t="shared" si="322"/>
        <v/>
      </c>
      <c r="AS1051" s="25" t="str">
        <f t="shared" si="323"/>
        <v/>
      </c>
      <c r="AT1051" s="25" t="str">
        <f t="shared" si="324"/>
        <v/>
      </c>
      <c r="AU1051" s="25" t="str">
        <f t="shared" si="325"/>
        <v/>
      </c>
      <c r="AV1051" s="25">
        <f t="shared" si="326"/>
        <v>6</v>
      </c>
      <c r="AW1051" s="65">
        <f t="shared" si="332"/>
        <v>0</v>
      </c>
      <c r="AX1051" s="56"/>
      <c r="AY1051" s="24">
        <f t="shared" ca="1" si="327"/>
        <v>-647</v>
      </c>
      <c r="AZ1051" s="66">
        <f t="shared" ca="1" si="328"/>
        <v>0</v>
      </c>
      <c r="BA1051" s="24" t="str">
        <f t="shared" ca="1" si="329"/>
        <v/>
      </c>
      <c r="BB1051" s="87" t="str">
        <f t="shared" si="330"/>
        <v/>
      </c>
    </row>
    <row r="1052" spans="1:54" ht="15" x14ac:dyDescent="0.2">
      <c r="A1052" s="7">
        <v>1051</v>
      </c>
      <c r="B1052" s="162" t="s">
        <v>2033</v>
      </c>
      <c r="C1052" s="162" t="s">
        <v>2034</v>
      </c>
      <c r="D1052" s="162" t="s">
        <v>1862</v>
      </c>
      <c r="E1052" s="162" t="s">
        <v>205</v>
      </c>
      <c r="F1052" s="163">
        <v>45463</v>
      </c>
      <c r="G1052" s="162" t="s">
        <v>5347</v>
      </c>
      <c r="H1052" s="162" t="s">
        <v>2018</v>
      </c>
      <c r="I1052" s="162" t="s">
        <v>28</v>
      </c>
      <c r="J1052" s="163">
        <v>45467</v>
      </c>
      <c r="K1052" s="163">
        <v>45469</v>
      </c>
      <c r="L1052" s="162" t="s">
        <v>5347</v>
      </c>
      <c r="M1052" s="163">
        <v>45488</v>
      </c>
      <c r="N1052" s="164">
        <v>30</v>
      </c>
      <c r="O1052" s="164">
        <v>8</v>
      </c>
      <c r="P1052" s="162" t="s">
        <v>16</v>
      </c>
      <c r="Q1052" s="165">
        <v>20</v>
      </c>
      <c r="R1052" s="165">
        <v>20</v>
      </c>
      <c r="S1052" s="165">
        <v>20</v>
      </c>
      <c r="T1052" s="165">
        <v>0</v>
      </c>
      <c r="U1052" s="166">
        <v>20</v>
      </c>
      <c r="V1052" s="166">
        <v>0</v>
      </c>
      <c r="W1052" s="162" t="s">
        <v>19</v>
      </c>
      <c r="X1052" s="162" t="s">
        <v>5348</v>
      </c>
      <c r="Y1052" s="162" t="s">
        <v>5347</v>
      </c>
      <c r="Z1052" s="162" t="s">
        <v>46</v>
      </c>
      <c r="AA1052" s="162" t="s">
        <v>2019</v>
      </c>
      <c r="AB1052" s="162" t="s">
        <v>2035</v>
      </c>
      <c r="AC1052" s="162" t="s">
        <v>5347</v>
      </c>
      <c r="AD1052" s="164">
        <v>0</v>
      </c>
      <c r="AE1052" s="185">
        <v>0</v>
      </c>
      <c r="AG1052" t="s">
        <v>1864</v>
      </c>
      <c r="AH1052" s="47">
        <f t="shared" si="315"/>
        <v>21</v>
      </c>
      <c r="AI1052" s="46" t="str">
        <f t="shared" si="316"/>
        <v>-</v>
      </c>
      <c r="AJ1052" s="12"/>
      <c r="AK1052" s="53" t="str">
        <f t="shared" si="317"/>
        <v>YES</v>
      </c>
      <c r="AL1052" s="54">
        <f t="shared" si="318"/>
        <v>20</v>
      </c>
      <c r="AM1052" s="35"/>
      <c r="AN1052" s="35" t="str">
        <f t="shared" si="319"/>
        <v/>
      </c>
      <c r="AO1052" s="35">
        <f t="shared" si="320"/>
        <v>0</v>
      </c>
      <c r="AP1052" s="35" t="str">
        <f t="shared" si="321"/>
        <v>X</v>
      </c>
      <c r="AQ1052" s="55">
        <f t="shared" si="331"/>
        <v>1</v>
      </c>
      <c r="AR1052" s="25" t="str">
        <f t="shared" si="322"/>
        <v/>
      </c>
      <c r="AS1052" s="25" t="str">
        <f t="shared" si="323"/>
        <v/>
      </c>
      <c r="AT1052" s="25" t="str">
        <f t="shared" si="324"/>
        <v/>
      </c>
      <c r="AU1052" s="25" t="str">
        <f t="shared" si="325"/>
        <v/>
      </c>
      <c r="AV1052" s="25">
        <f t="shared" si="326"/>
        <v>6</v>
      </c>
      <c r="AW1052" s="65">
        <f t="shared" si="332"/>
        <v>0</v>
      </c>
      <c r="AX1052" s="56"/>
      <c r="AY1052" s="24">
        <f t="shared" ca="1" si="327"/>
        <v>-647</v>
      </c>
      <c r="AZ1052" s="66">
        <f t="shared" ca="1" si="328"/>
        <v>0</v>
      </c>
      <c r="BA1052" s="24" t="str">
        <f t="shared" ca="1" si="329"/>
        <v/>
      </c>
      <c r="BB1052" s="87" t="str">
        <f t="shared" si="330"/>
        <v/>
      </c>
    </row>
    <row r="1053" spans="1:54" ht="15" x14ac:dyDescent="0.2">
      <c r="A1053" s="7">
        <v>1052</v>
      </c>
      <c r="B1053" s="162" t="s">
        <v>2036</v>
      </c>
      <c r="C1053" s="162" t="s">
        <v>2037</v>
      </c>
      <c r="D1053" s="162" t="s">
        <v>1862</v>
      </c>
      <c r="E1053" s="162" t="s">
        <v>203</v>
      </c>
      <c r="F1053" s="163">
        <v>45463</v>
      </c>
      <c r="G1053" s="162" t="s">
        <v>5347</v>
      </c>
      <c r="H1053" s="162" t="s">
        <v>2018</v>
      </c>
      <c r="I1053" s="162" t="s">
        <v>73</v>
      </c>
      <c r="J1053" s="163">
        <v>45467</v>
      </c>
      <c r="K1053" s="163">
        <v>45469</v>
      </c>
      <c r="L1053" s="162" t="s">
        <v>5347</v>
      </c>
      <c r="M1053" s="163">
        <v>45488</v>
      </c>
      <c r="N1053" s="164">
        <v>30</v>
      </c>
      <c r="O1053" s="164">
        <v>8</v>
      </c>
      <c r="P1053" s="162" t="s">
        <v>16</v>
      </c>
      <c r="Q1053" s="165">
        <v>20</v>
      </c>
      <c r="R1053" s="165">
        <v>20</v>
      </c>
      <c r="S1053" s="165">
        <v>20</v>
      </c>
      <c r="T1053" s="165">
        <v>0</v>
      </c>
      <c r="U1053" s="166">
        <v>20</v>
      </c>
      <c r="V1053" s="166">
        <v>0</v>
      </c>
      <c r="W1053" s="162" t="s">
        <v>19</v>
      </c>
      <c r="X1053" s="162" t="s">
        <v>5348</v>
      </c>
      <c r="Y1053" s="162" t="s">
        <v>5347</v>
      </c>
      <c r="Z1053" s="162" t="s">
        <v>46</v>
      </c>
      <c r="AA1053" s="162" t="s">
        <v>2019</v>
      </c>
      <c r="AB1053" s="162" t="s">
        <v>2038</v>
      </c>
      <c r="AC1053" s="162" t="s">
        <v>5347</v>
      </c>
      <c r="AD1053" s="164">
        <v>0</v>
      </c>
      <c r="AE1053" s="185">
        <v>0</v>
      </c>
      <c r="AG1053" t="s">
        <v>1864</v>
      </c>
      <c r="AH1053" s="47">
        <f t="shared" si="315"/>
        <v>21</v>
      </c>
      <c r="AI1053" s="46" t="str">
        <f t="shared" si="316"/>
        <v>-</v>
      </c>
      <c r="AJ1053" s="12"/>
      <c r="AK1053" s="53" t="str">
        <f t="shared" si="317"/>
        <v>YES</v>
      </c>
      <c r="AL1053" s="54">
        <f t="shared" si="318"/>
        <v>20</v>
      </c>
      <c r="AM1053" s="35"/>
      <c r="AN1053" s="35" t="str">
        <f t="shared" si="319"/>
        <v/>
      </c>
      <c r="AO1053" s="35">
        <f t="shared" si="320"/>
        <v>0</v>
      </c>
      <c r="AP1053" s="35" t="str">
        <f t="shared" si="321"/>
        <v>X</v>
      </c>
      <c r="AQ1053" s="55">
        <f t="shared" si="331"/>
        <v>1</v>
      </c>
      <c r="AR1053" s="25" t="str">
        <f t="shared" si="322"/>
        <v/>
      </c>
      <c r="AS1053" s="25" t="str">
        <f t="shared" si="323"/>
        <v/>
      </c>
      <c r="AT1053" s="25" t="str">
        <f t="shared" si="324"/>
        <v/>
      </c>
      <c r="AU1053" s="25" t="str">
        <f t="shared" si="325"/>
        <v/>
      </c>
      <c r="AV1053" s="25">
        <f t="shared" si="326"/>
        <v>6</v>
      </c>
      <c r="AW1053" s="65">
        <f t="shared" si="332"/>
        <v>0</v>
      </c>
      <c r="AX1053" s="56"/>
      <c r="AY1053" s="24">
        <f t="shared" ca="1" si="327"/>
        <v>-647</v>
      </c>
      <c r="AZ1053" s="66">
        <f t="shared" ca="1" si="328"/>
        <v>0</v>
      </c>
      <c r="BA1053" s="24" t="str">
        <f t="shared" ca="1" si="329"/>
        <v/>
      </c>
      <c r="BB1053" s="87" t="str">
        <f t="shared" si="330"/>
        <v/>
      </c>
    </row>
    <row r="1054" spans="1:54" ht="15" x14ac:dyDescent="0.2">
      <c r="A1054" s="7">
        <v>1053</v>
      </c>
      <c r="B1054" s="162" t="s">
        <v>2039</v>
      </c>
      <c r="C1054" s="162" t="s">
        <v>2040</v>
      </c>
      <c r="D1054" s="162" t="s">
        <v>1862</v>
      </c>
      <c r="E1054" s="162" t="s">
        <v>209</v>
      </c>
      <c r="F1054" s="163">
        <v>45463</v>
      </c>
      <c r="G1054" s="162" t="s">
        <v>5347</v>
      </c>
      <c r="H1054" s="162" t="s">
        <v>3218</v>
      </c>
      <c r="I1054" s="162" t="s">
        <v>15</v>
      </c>
      <c r="J1054" s="163">
        <v>45582</v>
      </c>
      <c r="K1054" s="163">
        <v>45582</v>
      </c>
      <c r="L1054" s="162" t="s">
        <v>5347</v>
      </c>
      <c r="M1054" s="163">
        <v>45590</v>
      </c>
      <c r="N1054" s="164">
        <v>30</v>
      </c>
      <c r="O1054" s="164">
        <v>8</v>
      </c>
      <c r="P1054" s="162" t="s">
        <v>16</v>
      </c>
      <c r="Q1054" s="166">
        <v>15</v>
      </c>
      <c r="R1054" s="166">
        <v>15</v>
      </c>
      <c r="S1054" s="166">
        <v>15</v>
      </c>
      <c r="T1054" s="166">
        <v>0</v>
      </c>
      <c r="U1054" s="166">
        <v>15</v>
      </c>
      <c r="V1054" s="166">
        <v>0</v>
      </c>
      <c r="W1054" s="162" t="s">
        <v>19</v>
      </c>
      <c r="X1054" s="162" t="s">
        <v>5348</v>
      </c>
      <c r="Y1054" s="162" t="s">
        <v>5347</v>
      </c>
      <c r="Z1054" s="162" t="s">
        <v>2750</v>
      </c>
      <c r="AA1054" s="162" t="s">
        <v>2713</v>
      </c>
      <c r="AB1054" s="162" t="s">
        <v>3219</v>
      </c>
      <c r="AC1054" s="162" t="s">
        <v>5347</v>
      </c>
      <c r="AD1054" s="164">
        <v>0</v>
      </c>
      <c r="AE1054" s="185">
        <v>0</v>
      </c>
      <c r="AG1054" t="s">
        <v>1864</v>
      </c>
      <c r="AH1054" s="47">
        <f t="shared" si="315"/>
        <v>8</v>
      </c>
      <c r="AI1054" s="46" t="str">
        <f t="shared" si="316"/>
        <v>-</v>
      </c>
      <c r="AJ1054" s="12"/>
      <c r="AK1054" s="53" t="str">
        <f t="shared" si="317"/>
        <v>YES</v>
      </c>
      <c r="AL1054" s="54">
        <f t="shared" si="318"/>
        <v>15</v>
      </c>
      <c r="AM1054" s="35"/>
      <c r="AN1054" s="35" t="str">
        <f t="shared" si="319"/>
        <v/>
      </c>
      <c r="AO1054" s="35">
        <f t="shared" si="320"/>
        <v>0</v>
      </c>
      <c r="AP1054" s="35" t="str">
        <f t="shared" si="321"/>
        <v>X</v>
      </c>
      <c r="AQ1054" s="55">
        <f t="shared" si="331"/>
        <v>1</v>
      </c>
      <c r="AR1054" s="25" t="str">
        <f t="shared" si="322"/>
        <v/>
      </c>
      <c r="AS1054" s="25" t="str">
        <f t="shared" si="323"/>
        <v/>
      </c>
      <c r="AT1054" s="25" t="str">
        <f t="shared" si="324"/>
        <v/>
      </c>
      <c r="AU1054" s="25" t="str">
        <f t="shared" si="325"/>
        <v/>
      </c>
      <c r="AV1054" s="25">
        <f t="shared" si="326"/>
        <v>6</v>
      </c>
      <c r="AW1054" s="65">
        <f t="shared" si="332"/>
        <v>0</v>
      </c>
      <c r="AX1054" s="56"/>
      <c r="AY1054" s="24">
        <f t="shared" ca="1" si="327"/>
        <v>-545</v>
      </c>
      <c r="AZ1054" s="66">
        <f t="shared" ca="1" si="328"/>
        <v>0</v>
      </c>
      <c r="BA1054" s="24" t="str">
        <f t="shared" ca="1" si="329"/>
        <v/>
      </c>
      <c r="BB1054" s="87" t="str">
        <f t="shared" si="330"/>
        <v/>
      </c>
    </row>
    <row r="1055" spans="1:54" ht="15" x14ac:dyDescent="0.2">
      <c r="A1055" s="7">
        <v>1054</v>
      </c>
      <c r="B1055" s="162" t="s">
        <v>2041</v>
      </c>
      <c r="C1055" s="162" t="s">
        <v>2042</v>
      </c>
      <c r="D1055" s="162" t="s">
        <v>1862</v>
      </c>
      <c r="E1055" s="162" t="s">
        <v>210</v>
      </c>
      <c r="F1055" s="163">
        <v>45463</v>
      </c>
      <c r="G1055" s="162" t="s">
        <v>5347</v>
      </c>
      <c r="H1055" s="162" t="s">
        <v>3218</v>
      </c>
      <c r="I1055" s="162" t="s">
        <v>17</v>
      </c>
      <c r="J1055" s="163">
        <v>45582</v>
      </c>
      <c r="K1055" s="163">
        <v>45582</v>
      </c>
      <c r="L1055" s="162" t="s">
        <v>5347</v>
      </c>
      <c r="M1055" s="163">
        <v>45590</v>
      </c>
      <c r="N1055" s="164">
        <v>40</v>
      </c>
      <c r="O1055" s="164">
        <v>8</v>
      </c>
      <c r="P1055" s="162" t="s">
        <v>16</v>
      </c>
      <c r="Q1055" s="165">
        <v>2</v>
      </c>
      <c r="R1055" s="165">
        <v>2</v>
      </c>
      <c r="S1055" s="165">
        <v>2</v>
      </c>
      <c r="T1055" s="165">
        <v>0</v>
      </c>
      <c r="U1055" s="166">
        <v>2</v>
      </c>
      <c r="V1055" s="166">
        <v>0</v>
      </c>
      <c r="W1055" s="162" t="s">
        <v>19</v>
      </c>
      <c r="X1055" s="162" t="s">
        <v>5348</v>
      </c>
      <c r="Y1055" s="162" t="s">
        <v>5347</v>
      </c>
      <c r="Z1055" s="162" t="s">
        <v>2750</v>
      </c>
      <c r="AA1055" s="162" t="s">
        <v>2713</v>
      </c>
      <c r="AB1055" s="162" t="s">
        <v>3220</v>
      </c>
      <c r="AC1055" s="162" t="s">
        <v>5347</v>
      </c>
      <c r="AD1055" s="164">
        <v>0</v>
      </c>
      <c r="AE1055" s="185">
        <v>0</v>
      </c>
      <c r="AG1055" t="s">
        <v>1864</v>
      </c>
      <c r="AH1055" s="47">
        <f t="shared" si="315"/>
        <v>8</v>
      </c>
      <c r="AI1055" s="46" t="str">
        <f t="shared" si="316"/>
        <v>-</v>
      </c>
      <c r="AJ1055" s="12"/>
      <c r="AK1055" s="53" t="str">
        <f t="shared" si="317"/>
        <v>YES</v>
      </c>
      <c r="AL1055" s="54">
        <f t="shared" si="318"/>
        <v>2</v>
      </c>
      <c r="AM1055" s="35"/>
      <c r="AN1055" s="35" t="str">
        <f t="shared" si="319"/>
        <v/>
      </c>
      <c r="AO1055" s="35">
        <f t="shared" si="320"/>
        <v>0</v>
      </c>
      <c r="AP1055" s="35" t="str">
        <f t="shared" si="321"/>
        <v>X</v>
      </c>
      <c r="AQ1055" s="55">
        <f t="shared" si="331"/>
        <v>1</v>
      </c>
      <c r="AR1055" s="25" t="str">
        <f t="shared" si="322"/>
        <v/>
      </c>
      <c r="AS1055" s="25" t="str">
        <f t="shared" si="323"/>
        <v/>
      </c>
      <c r="AT1055" s="25" t="str">
        <f t="shared" si="324"/>
        <v/>
      </c>
      <c r="AU1055" s="25" t="str">
        <f t="shared" si="325"/>
        <v/>
      </c>
      <c r="AV1055" s="25">
        <f t="shared" si="326"/>
        <v>6</v>
      </c>
      <c r="AW1055" s="65">
        <f t="shared" si="332"/>
        <v>0</v>
      </c>
      <c r="AX1055" s="56"/>
      <c r="AY1055" s="24">
        <f t="shared" ca="1" si="327"/>
        <v>-545</v>
      </c>
      <c r="AZ1055" s="66">
        <f t="shared" ca="1" si="328"/>
        <v>0</v>
      </c>
      <c r="BA1055" s="24" t="str">
        <f t="shared" ca="1" si="329"/>
        <v/>
      </c>
      <c r="BB1055" s="87" t="str">
        <f t="shared" si="330"/>
        <v/>
      </c>
    </row>
    <row r="1056" spans="1:54" ht="15" x14ac:dyDescent="0.2">
      <c r="A1056" s="7">
        <v>1055</v>
      </c>
      <c r="B1056" s="162" t="s">
        <v>2043</v>
      </c>
      <c r="C1056" s="162" t="s">
        <v>2044</v>
      </c>
      <c r="D1056" s="162" t="s">
        <v>1862</v>
      </c>
      <c r="E1056" s="162" t="s">
        <v>214</v>
      </c>
      <c r="F1056" s="163">
        <v>45463</v>
      </c>
      <c r="G1056" s="162" t="s">
        <v>5347</v>
      </c>
      <c r="H1056" s="162" t="s">
        <v>3413</v>
      </c>
      <c r="I1056" s="162" t="s">
        <v>15</v>
      </c>
      <c r="J1056" s="163">
        <v>45586</v>
      </c>
      <c r="K1056" s="163">
        <v>45593</v>
      </c>
      <c r="L1056" s="162" t="s">
        <v>5347</v>
      </c>
      <c r="M1056" s="163">
        <v>45488</v>
      </c>
      <c r="N1056" s="164">
        <v>35</v>
      </c>
      <c r="O1056" s="164">
        <v>8</v>
      </c>
      <c r="P1056" s="162" t="s">
        <v>16</v>
      </c>
      <c r="Q1056" s="165">
        <v>15</v>
      </c>
      <c r="R1056" s="165">
        <v>15</v>
      </c>
      <c r="S1056" s="165">
        <v>15</v>
      </c>
      <c r="T1056" s="165">
        <v>0</v>
      </c>
      <c r="U1056" s="166">
        <v>15</v>
      </c>
      <c r="V1056" s="166">
        <v>0</v>
      </c>
      <c r="W1056" s="162" t="s">
        <v>19</v>
      </c>
      <c r="X1056" s="162" t="s">
        <v>5348</v>
      </c>
      <c r="Y1056" s="162" t="s">
        <v>5347</v>
      </c>
      <c r="Z1056" s="162" t="s">
        <v>4849</v>
      </c>
      <c r="AA1056" s="162" t="s">
        <v>3414</v>
      </c>
      <c r="AB1056" s="162" t="s">
        <v>3415</v>
      </c>
      <c r="AC1056" s="162" t="s">
        <v>5347</v>
      </c>
      <c r="AD1056" s="164">
        <v>0</v>
      </c>
      <c r="AE1056" s="185">
        <v>0</v>
      </c>
      <c r="AG1056" t="s">
        <v>1864</v>
      </c>
      <c r="AH1056" s="47">
        <f t="shared" si="315"/>
        <v>-98</v>
      </c>
      <c r="AI1056" s="46" t="str">
        <f t="shared" si="316"/>
        <v>-</v>
      </c>
      <c r="AJ1056" s="12"/>
      <c r="AK1056" s="53" t="str">
        <f t="shared" si="317"/>
        <v>YES</v>
      </c>
      <c r="AL1056" s="54">
        <f t="shared" si="318"/>
        <v>15</v>
      </c>
      <c r="AM1056" s="35"/>
      <c r="AN1056" s="35" t="str">
        <f t="shared" si="319"/>
        <v/>
      </c>
      <c r="AO1056" s="35">
        <f t="shared" si="320"/>
        <v>0</v>
      </c>
      <c r="AP1056" s="35" t="str">
        <f t="shared" si="321"/>
        <v>X</v>
      </c>
      <c r="AQ1056" s="55">
        <f t="shared" si="331"/>
        <v>1</v>
      </c>
      <c r="AR1056" s="25" t="str">
        <f t="shared" si="322"/>
        <v/>
      </c>
      <c r="AS1056" s="25" t="str">
        <f t="shared" si="323"/>
        <v/>
      </c>
      <c r="AT1056" s="25" t="str">
        <f t="shared" si="324"/>
        <v/>
      </c>
      <c r="AU1056" s="25" t="str">
        <f t="shared" si="325"/>
        <v/>
      </c>
      <c r="AV1056" s="25">
        <f t="shared" si="326"/>
        <v>6</v>
      </c>
      <c r="AW1056" s="65">
        <f t="shared" si="332"/>
        <v>0</v>
      </c>
      <c r="AX1056" s="56"/>
      <c r="AY1056" s="24">
        <f t="shared" ca="1" si="327"/>
        <v>-647</v>
      </c>
      <c r="AZ1056" s="66">
        <f t="shared" ca="1" si="328"/>
        <v>0</v>
      </c>
      <c r="BA1056" s="24" t="str">
        <f t="shared" ca="1" si="329"/>
        <v/>
      </c>
      <c r="BB1056" s="87" t="str">
        <f t="shared" si="330"/>
        <v/>
      </c>
    </row>
    <row r="1057" spans="1:54" ht="15" x14ac:dyDescent="0.2">
      <c r="A1057" s="7">
        <v>1056</v>
      </c>
      <c r="B1057" s="162" t="s">
        <v>2045</v>
      </c>
      <c r="C1057" s="162" t="s">
        <v>2046</v>
      </c>
      <c r="D1057" s="162" t="s">
        <v>1862</v>
      </c>
      <c r="E1057" s="162" t="s">
        <v>216</v>
      </c>
      <c r="F1057" s="163">
        <v>45463</v>
      </c>
      <c r="G1057" s="162" t="s">
        <v>5347</v>
      </c>
      <c r="H1057" s="162" t="s">
        <v>3413</v>
      </c>
      <c r="I1057" s="162" t="s">
        <v>17</v>
      </c>
      <c r="J1057" s="163">
        <v>45586</v>
      </c>
      <c r="K1057" s="163">
        <v>45593</v>
      </c>
      <c r="L1057" s="162" t="s">
        <v>5347</v>
      </c>
      <c r="M1057" s="163">
        <v>45488</v>
      </c>
      <c r="N1057" s="164">
        <v>40</v>
      </c>
      <c r="O1057" s="164">
        <v>8</v>
      </c>
      <c r="P1057" s="162" t="s">
        <v>16</v>
      </c>
      <c r="Q1057" s="165">
        <v>15</v>
      </c>
      <c r="R1057" s="165">
        <v>15</v>
      </c>
      <c r="S1057" s="165">
        <v>15</v>
      </c>
      <c r="T1057" s="165">
        <v>0</v>
      </c>
      <c r="U1057" s="166">
        <v>0</v>
      </c>
      <c r="V1057" s="166">
        <v>0</v>
      </c>
      <c r="W1057" s="162" t="s">
        <v>19</v>
      </c>
      <c r="X1057" s="162" t="s">
        <v>5348</v>
      </c>
      <c r="Y1057" s="162" t="s">
        <v>5347</v>
      </c>
      <c r="Z1057" s="162" t="s">
        <v>4849</v>
      </c>
      <c r="AA1057" s="162" t="s">
        <v>3414</v>
      </c>
      <c r="AB1057" s="162" t="s">
        <v>3416</v>
      </c>
      <c r="AC1057" s="162" t="s">
        <v>5347</v>
      </c>
      <c r="AD1057" s="164">
        <v>0</v>
      </c>
      <c r="AE1057" s="185">
        <v>0</v>
      </c>
      <c r="AG1057" t="s">
        <v>1864</v>
      </c>
      <c r="AH1057" s="47">
        <f t="shared" si="315"/>
        <v>-98</v>
      </c>
      <c r="AI1057" s="46" t="str">
        <f t="shared" si="316"/>
        <v>-</v>
      </c>
      <c r="AJ1057" s="12"/>
      <c r="AK1057" s="53" t="str">
        <f t="shared" si="317"/>
        <v>YES</v>
      </c>
      <c r="AL1057" s="54">
        <f t="shared" si="318"/>
        <v>15</v>
      </c>
      <c r="AM1057" s="35"/>
      <c r="AN1057" s="35" t="str">
        <f t="shared" si="319"/>
        <v/>
      </c>
      <c r="AO1057" s="35">
        <f t="shared" si="320"/>
        <v>0</v>
      </c>
      <c r="AP1057" s="35" t="str">
        <f t="shared" si="321"/>
        <v>X</v>
      </c>
      <c r="AQ1057" s="55">
        <f t="shared" si="331"/>
        <v>1</v>
      </c>
      <c r="AR1057" s="25" t="str">
        <f t="shared" si="322"/>
        <v/>
      </c>
      <c r="AS1057" s="25" t="str">
        <f t="shared" si="323"/>
        <v/>
      </c>
      <c r="AT1057" s="25" t="str">
        <f t="shared" si="324"/>
        <v/>
      </c>
      <c r="AU1057" s="25" t="str">
        <f t="shared" si="325"/>
        <v/>
      </c>
      <c r="AV1057" s="25">
        <f t="shared" si="326"/>
        <v>6</v>
      </c>
      <c r="AW1057" s="65">
        <f t="shared" si="332"/>
        <v>0</v>
      </c>
      <c r="AX1057" s="56"/>
      <c r="AY1057" s="24">
        <f t="shared" ca="1" si="327"/>
        <v>-647</v>
      </c>
      <c r="AZ1057" s="66">
        <f t="shared" ca="1" si="328"/>
        <v>0</v>
      </c>
      <c r="BA1057" s="24" t="str">
        <f t="shared" ca="1" si="329"/>
        <v/>
      </c>
      <c r="BB1057" s="87" t="str">
        <f t="shared" si="330"/>
        <v/>
      </c>
    </row>
    <row r="1058" spans="1:54" ht="15" x14ac:dyDescent="0.2">
      <c r="A1058" s="7">
        <v>1057</v>
      </c>
      <c r="B1058" s="162" t="s">
        <v>2047</v>
      </c>
      <c r="C1058" s="162" t="s">
        <v>2048</v>
      </c>
      <c r="D1058" s="162" t="s">
        <v>1862</v>
      </c>
      <c r="E1058" s="162" t="s">
        <v>224</v>
      </c>
      <c r="F1058" s="163">
        <v>45463</v>
      </c>
      <c r="G1058" s="162" t="s">
        <v>5347</v>
      </c>
      <c r="H1058" s="162" t="s">
        <v>3218</v>
      </c>
      <c r="I1058" s="162" t="s">
        <v>18</v>
      </c>
      <c r="J1058" s="163">
        <v>45582</v>
      </c>
      <c r="K1058" s="163">
        <v>45582</v>
      </c>
      <c r="L1058" s="162" t="s">
        <v>5347</v>
      </c>
      <c r="M1058" s="163">
        <v>45590</v>
      </c>
      <c r="N1058" s="164">
        <v>40</v>
      </c>
      <c r="O1058" s="164">
        <v>8</v>
      </c>
      <c r="P1058" s="162" t="s">
        <v>16</v>
      </c>
      <c r="Q1058" s="165">
        <v>4</v>
      </c>
      <c r="R1058" s="165">
        <v>4</v>
      </c>
      <c r="S1058" s="165">
        <v>4</v>
      </c>
      <c r="T1058" s="165">
        <v>0</v>
      </c>
      <c r="U1058" s="166">
        <v>4</v>
      </c>
      <c r="V1058" s="166">
        <v>0</v>
      </c>
      <c r="W1058" s="162" t="s">
        <v>19</v>
      </c>
      <c r="X1058" s="162" t="s">
        <v>5348</v>
      </c>
      <c r="Y1058" s="162" t="s">
        <v>5347</v>
      </c>
      <c r="Z1058" s="162" t="s">
        <v>2750</v>
      </c>
      <c r="AA1058" s="162" t="s">
        <v>2713</v>
      </c>
      <c r="AB1058" s="162" t="s">
        <v>3221</v>
      </c>
      <c r="AC1058" s="162" t="s">
        <v>5347</v>
      </c>
      <c r="AD1058" s="164">
        <v>0</v>
      </c>
      <c r="AE1058" s="185">
        <v>0</v>
      </c>
      <c r="AG1058" t="s">
        <v>1864</v>
      </c>
      <c r="AH1058" s="47">
        <f t="shared" si="315"/>
        <v>8</v>
      </c>
      <c r="AI1058" s="46" t="str">
        <f t="shared" si="316"/>
        <v>-</v>
      </c>
      <c r="AJ1058" s="12"/>
      <c r="AK1058" s="53" t="str">
        <f t="shared" si="317"/>
        <v>YES</v>
      </c>
      <c r="AL1058" s="54">
        <f t="shared" si="318"/>
        <v>4</v>
      </c>
      <c r="AM1058" s="35"/>
      <c r="AN1058" s="35" t="str">
        <f t="shared" si="319"/>
        <v/>
      </c>
      <c r="AO1058" s="35">
        <f t="shared" si="320"/>
        <v>0</v>
      </c>
      <c r="AP1058" s="35" t="str">
        <f t="shared" si="321"/>
        <v>X</v>
      </c>
      <c r="AQ1058" s="55">
        <f t="shared" si="331"/>
        <v>1</v>
      </c>
      <c r="AR1058" s="25" t="str">
        <f t="shared" si="322"/>
        <v/>
      </c>
      <c r="AS1058" s="25" t="str">
        <f t="shared" si="323"/>
        <v/>
      </c>
      <c r="AT1058" s="25" t="str">
        <f t="shared" si="324"/>
        <v/>
      </c>
      <c r="AU1058" s="25" t="str">
        <f t="shared" si="325"/>
        <v/>
      </c>
      <c r="AV1058" s="25">
        <f t="shared" si="326"/>
        <v>6</v>
      </c>
      <c r="AW1058" s="65">
        <f t="shared" si="332"/>
        <v>0</v>
      </c>
      <c r="AX1058" s="56"/>
      <c r="AY1058" s="24">
        <f t="shared" ca="1" si="327"/>
        <v>-545</v>
      </c>
      <c r="AZ1058" s="66">
        <f t="shared" ca="1" si="328"/>
        <v>0</v>
      </c>
      <c r="BA1058" s="24" t="str">
        <f t="shared" ca="1" si="329"/>
        <v/>
      </c>
      <c r="BB1058" s="87" t="str">
        <f t="shared" si="330"/>
        <v/>
      </c>
    </row>
    <row r="1059" spans="1:54" ht="15" x14ac:dyDescent="0.2">
      <c r="A1059" s="7">
        <v>1058</v>
      </c>
      <c r="B1059" s="162" t="s">
        <v>2049</v>
      </c>
      <c r="C1059" s="162" t="s">
        <v>2050</v>
      </c>
      <c r="D1059" s="162" t="s">
        <v>1862</v>
      </c>
      <c r="E1059" s="162" t="s">
        <v>222</v>
      </c>
      <c r="F1059" s="163">
        <v>45463</v>
      </c>
      <c r="G1059" s="162" t="s">
        <v>5347</v>
      </c>
      <c r="H1059" s="162" t="s">
        <v>2712</v>
      </c>
      <c r="I1059" s="162" t="s">
        <v>15</v>
      </c>
      <c r="J1059" s="163">
        <v>45555</v>
      </c>
      <c r="K1059" s="163">
        <v>45555</v>
      </c>
      <c r="L1059" s="162" t="s">
        <v>5347</v>
      </c>
      <c r="M1059" s="163">
        <v>45566</v>
      </c>
      <c r="N1059" s="164">
        <v>40</v>
      </c>
      <c r="O1059" s="164">
        <v>8</v>
      </c>
      <c r="P1059" s="162" t="s">
        <v>16</v>
      </c>
      <c r="Q1059" s="165">
        <v>2</v>
      </c>
      <c r="R1059" s="165">
        <v>2</v>
      </c>
      <c r="S1059" s="165">
        <v>2</v>
      </c>
      <c r="T1059" s="165">
        <v>0</v>
      </c>
      <c r="U1059" s="166">
        <v>2</v>
      </c>
      <c r="V1059" s="166">
        <v>0</v>
      </c>
      <c r="W1059" s="162" t="s">
        <v>19</v>
      </c>
      <c r="X1059" s="162" t="s">
        <v>5348</v>
      </c>
      <c r="Y1059" s="162" t="s">
        <v>5347</v>
      </c>
      <c r="Z1059" s="162" t="s">
        <v>25</v>
      </c>
      <c r="AA1059" s="162" t="s">
        <v>2713</v>
      </c>
      <c r="AB1059" s="162" t="s">
        <v>2714</v>
      </c>
      <c r="AC1059" s="162" t="s">
        <v>5347</v>
      </c>
      <c r="AD1059" s="164">
        <v>0</v>
      </c>
      <c r="AE1059" s="185">
        <v>0</v>
      </c>
      <c r="AG1059" t="s">
        <v>1864</v>
      </c>
      <c r="AH1059" s="47">
        <f t="shared" si="315"/>
        <v>11</v>
      </c>
      <c r="AI1059" s="46" t="str">
        <f t="shared" si="316"/>
        <v>-</v>
      </c>
      <c r="AJ1059" s="12"/>
      <c r="AK1059" s="53" t="str">
        <f t="shared" si="317"/>
        <v>YES</v>
      </c>
      <c r="AL1059" s="54">
        <f t="shared" si="318"/>
        <v>2</v>
      </c>
      <c r="AM1059" s="35"/>
      <c r="AN1059" s="35" t="str">
        <f t="shared" si="319"/>
        <v/>
      </c>
      <c r="AO1059" s="35">
        <f t="shared" si="320"/>
        <v>0</v>
      </c>
      <c r="AP1059" s="35" t="str">
        <f t="shared" si="321"/>
        <v>X</v>
      </c>
      <c r="AQ1059" s="55">
        <f t="shared" si="331"/>
        <v>1</v>
      </c>
      <c r="AR1059" s="25" t="str">
        <f t="shared" si="322"/>
        <v/>
      </c>
      <c r="AS1059" s="25" t="str">
        <f t="shared" si="323"/>
        <v/>
      </c>
      <c r="AT1059" s="25" t="str">
        <f t="shared" si="324"/>
        <v/>
      </c>
      <c r="AU1059" s="25" t="str">
        <f t="shared" si="325"/>
        <v/>
      </c>
      <c r="AV1059" s="25">
        <f t="shared" si="326"/>
        <v>6</v>
      </c>
      <c r="AW1059" s="65">
        <f t="shared" si="332"/>
        <v>0</v>
      </c>
      <c r="AX1059" s="56"/>
      <c r="AY1059" s="24">
        <f t="shared" ca="1" si="327"/>
        <v>-569</v>
      </c>
      <c r="AZ1059" s="66">
        <f t="shared" ca="1" si="328"/>
        <v>0</v>
      </c>
      <c r="BA1059" s="24" t="str">
        <f t="shared" ca="1" si="329"/>
        <v/>
      </c>
      <c r="BB1059" s="87" t="str">
        <f t="shared" si="330"/>
        <v/>
      </c>
    </row>
    <row r="1060" spans="1:54" ht="15" x14ac:dyDescent="0.2">
      <c r="A1060" s="7">
        <v>1059</v>
      </c>
      <c r="B1060" s="162" t="s">
        <v>2051</v>
      </c>
      <c r="C1060" s="162" t="s">
        <v>2052</v>
      </c>
      <c r="D1060" s="162" t="s">
        <v>1862</v>
      </c>
      <c r="E1060" s="162" t="s">
        <v>221</v>
      </c>
      <c r="F1060" s="163">
        <v>45463</v>
      </c>
      <c r="G1060" s="162" t="s">
        <v>5347</v>
      </c>
      <c r="H1060" s="162" t="s">
        <v>2715</v>
      </c>
      <c r="I1060" s="162" t="s">
        <v>15</v>
      </c>
      <c r="J1060" s="163">
        <v>45555</v>
      </c>
      <c r="K1060" s="163">
        <v>45558</v>
      </c>
      <c r="L1060" s="162" t="s">
        <v>5347</v>
      </c>
      <c r="M1060" s="163">
        <v>45565</v>
      </c>
      <c r="N1060" s="164">
        <v>30</v>
      </c>
      <c r="O1060" s="164">
        <v>8</v>
      </c>
      <c r="P1060" s="162" t="s">
        <v>16</v>
      </c>
      <c r="Q1060" s="165">
        <v>2</v>
      </c>
      <c r="R1060" s="165">
        <v>2</v>
      </c>
      <c r="S1060" s="165">
        <v>2</v>
      </c>
      <c r="T1060" s="165">
        <v>0</v>
      </c>
      <c r="U1060" s="166">
        <v>0</v>
      </c>
      <c r="V1060" s="166">
        <v>0</v>
      </c>
      <c r="W1060" s="162" t="s">
        <v>19</v>
      </c>
      <c r="X1060" s="162" t="s">
        <v>5348</v>
      </c>
      <c r="Y1060" s="162" t="s">
        <v>5347</v>
      </c>
      <c r="Z1060" s="162" t="s">
        <v>47</v>
      </c>
      <c r="AA1060" s="162" t="s">
        <v>43</v>
      </c>
      <c r="AB1060" s="162" t="s">
        <v>2716</v>
      </c>
      <c r="AC1060" s="162" t="s">
        <v>5347</v>
      </c>
      <c r="AD1060" s="164">
        <v>0</v>
      </c>
      <c r="AE1060" s="185">
        <v>0</v>
      </c>
      <c r="AG1060" t="s">
        <v>1864</v>
      </c>
      <c r="AH1060" s="47">
        <f t="shared" si="315"/>
        <v>10</v>
      </c>
      <c r="AI1060" s="46" t="str">
        <f t="shared" si="316"/>
        <v>-</v>
      </c>
      <c r="AJ1060" s="12"/>
      <c r="AK1060" s="53" t="str">
        <f t="shared" si="317"/>
        <v>YES</v>
      </c>
      <c r="AL1060" s="54">
        <f t="shared" si="318"/>
        <v>2</v>
      </c>
      <c r="AM1060" s="35"/>
      <c r="AN1060" s="35" t="str">
        <f t="shared" si="319"/>
        <v/>
      </c>
      <c r="AO1060" s="35">
        <f t="shared" si="320"/>
        <v>0</v>
      </c>
      <c r="AP1060" s="35" t="str">
        <f t="shared" si="321"/>
        <v>X</v>
      </c>
      <c r="AQ1060" s="55">
        <f t="shared" si="331"/>
        <v>1</v>
      </c>
      <c r="AR1060" s="25" t="str">
        <f t="shared" si="322"/>
        <v/>
      </c>
      <c r="AS1060" s="25" t="str">
        <f t="shared" si="323"/>
        <v/>
      </c>
      <c r="AT1060" s="25" t="str">
        <f t="shared" si="324"/>
        <v/>
      </c>
      <c r="AU1060" s="25" t="str">
        <f t="shared" si="325"/>
        <v/>
      </c>
      <c r="AV1060" s="25">
        <f t="shared" si="326"/>
        <v>6</v>
      </c>
      <c r="AW1060" s="65">
        <f t="shared" si="332"/>
        <v>0</v>
      </c>
      <c r="AX1060" s="56"/>
      <c r="AY1060" s="24">
        <f t="shared" ca="1" si="327"/>
        <v>-570</v>
      </c>
      <c r="AZ1060" s="66">
        <f t="shared" ca="1" si="328"/>
        <v>0</v>
      </c>
      <c r="BA1060" s="24" t="str">
        <f t="shared" ca="1" si="329"/>
        <v/>
      </c>
      <c r="BB1060" s="87" t="str">
        <f t="shared" si="330"/>
        <v/>
      </c>
    </row>
    <row r="1061" spans="1:54" ht="15" x14ac:dyDescent="0.2">
      <c r="A1061" s="7">
        <v>1060</v>
      </c>
      <c r="B1061" s="162" t="s">
        <v>2053</v>
      </c>
      <c r="C1061" s="162" t="s">
        <v>2054</v>
      </c>
      <c r="D1061" s="162" t="s">
        <v>1862</v>
      </c>
      <c r="E1061" s="162" t="s">
        <v>223</v>
      </c>
      <c r="F1061" s="163">
        <v>45463</v>
      </c>
      <c r="G1061" s="162" t="s">
        <v>5347</v>
      </c>
      <c r="H1061" s="162" t="s">
        <v>2715</v>
      </c>
      <c r="I1061" s="162" t="s">
        <v>17</v>
      </c>
      <c r="J1061" s="163">
        <v>45555</v>
      </c>
      <c r="K1061" s="163">
        <v>45558</v>
      </c>
      <c r="L1061" s="162" t="s">
        <v>5347</v>
      </c>
      <c r="M1061" s="163">
        <v>45565</v>
      </c>
      <c r="N1061" s="164">
        <v>30</v>
      </c>
      <c r="O1061" s="164">
        <v>8</v>
      </c>
      <c r="P1061" s="162" t="s">
        <v>16</v>
      </c>
      <c r="Q1061" s="165">
        <v>3</v>
      </c>
      <c r="R1061" s="165">
        <v>3</v>
      </c>
      <c r="S1061" s="165">
        <v>3</v>
      </c>
      <c r="T1061" s="165">
        <v>0</v>
      </c>
      <c r="U1061" s="166">
        <v>3</v>
      </c>
      <c r="V1061" s="166">
        <v>0</v>
      </c>
      <c r="W1061" s="162" t="s">
        <v>19</v>
      </c>
      <c r="X1061" s="162" t="s">
        <v>5348</v>
      </c>
      <c r="Y1061" s="162" t="s">
        <v>5347</v>
      </c>
      <c r="Z1061" s="162" t="s">
        <v>47</v>
      </c>
      <c r="AA1061" s="162" t="s">
        <v>43</v>
      </c>
      <c r="AB1061" s="162" t="s">
        <v>2717</v>
      </c>
      <c r="AC1061" s="162" t="s">
        <v>5347</v>
      </c>
      <c r="AD1061" s="164">
        <v>0</v>
      </c>
      <c r="AE1061" s="185">
        <v>0</v>
      </c>
      <c r="AG1061" t="s">
        <v>1864</v>
      </c>
      <c r="AH1061" s="47">
        <f t="shared" si="315"/>
        <v>10</v>
      </c>
      <c r="AI1061" s="46" t="str">
        <f t="shared" si="316"/>
        <v>-</v>
      </c>
      <c r="AJ1061" s="12"/>
      <c r="AK1061" s="53" t="str">
        <f t="shared" si="317"/>
        <v>YES</v>
      </c>
      <c r="AL1061" s="54">
        <f t="shared" si="318"/>
        <v>3</v>
      </c>
      <c r="AM1061" s="35"/>
      <c r="AN1061" s="35" t="str">
        <f t="shared" si="319"/>
        <v/>
      </c>
      <c r="AO1061" s="35">
        <f t="shared" si="320"/>
        <v>0</v>
      </c>
      <c r="AP1061" s="35" t="str">
        <f t="shared" si="321"/>
        <v>X</v>
      </c>
      <c r="AQ1061" s="55">
        <f t="shared" si="331"/>
        <v>1</v>
      </c>
      <c r="AR1061" s="25" t="str">
        <f t="shared" si="322"/>
        <v/>
      </c>
      <c r="AS1061" s="25" t="str">
        <f t="shared" si="323"/>
        <v/>
      </c>
      <c r="AT1061" s="25" t="str">
        <f t="shared" si="324"/>
        <v/>
      </c>
      <c r="AU1061" s="25" t="str">
        <f t="shared" si="325"/>
        <v/>
      </c>
      <c r="AV1061" s="25">
        <f t="shared" si="326"/>
        <v>6</v>
      </c>
      <c r="AW1061" s="65">
        <f t="shared" si="332"/>
        <v>0</v>
      </c>
      <c r="AX1061" s="56"/>
      <c r="AY1061" s="24">
        <f t="shared" ca="1" si="327"/>
        <v>-570</v>
      </c>
      <c r="AZ1061" s="66">
        <f t="shared" ca="1" si="328"/>
        <v>0</v>
      </c>
      <c r="BA1061" s="24" t="str">
        <f t="shared" ca="1" si="329"/>
        <v/>
      </c>
      <c r="BB1061" s="87" t="str">
        <f t="shared" si="330"/>
        <v/>
      </c>
    </row>
    <row r="1062" spans="1:54" ht="15" x14ac:dyDescent="0.2">
      <c r="A1062" s="7">
        <v>1061</v>
      </c>
      <c r="B1062" s="162" t="s">
        <v>2055</v>
      </c>
      <c r="C1062" s="162" t="s">
        <v>2056</v>
      </c>
      <c r="D1062" s="162" t="s">
        <v>1862</v>
      </c>
      <c r="E1062" s="162" t="s">
        <v>175</v>
      </c>
      <c r="F1062" s="163">
        <v>45463</v>
      </c>
      <c r="G1062" s="162" t="s">
        <v>5347</v>
      </c>
      <c r="H1062" s="162" t="s">
        <v>3413</v>
      </c>
      <c r="I1062" s="162" t="s">
        <v>18</v>
      </c>
      <c r="J1062" s="163">
        <v>45586</v>
      </c>
      <c r="K1062" s="163">
        <v>45593</v>
      </c>
      <c r="L1062" s="162" t="s">
        <v>5347</v>
      </c>
      <c r="M1062" s="163">
        <v>45488</v>
      </c>
      <c r="N1062" s="164">
        <v>80</v>
      </c>
      <c r="O1062" s="164">
        <v>8</v>
      </c>
      <c r="P1062" s="162" t="s">
        <v>16</v>
      </c>
      <c r="Q1062" s="166">
        <v>1</v>
      </c>
      <c r="R1062" s="166">
        <v>1</v>
      </c>
      <c r="S1062" s="166">
        <v>1</v>
      </c>
      <c r="T1062" s="166">
        <v>0</v>
      </c>
      <c r="U1062" s="166">
        <v>0</v>
      </c>
      <c r="V1062" s="166">
        <v>0</v>
      </c>
      <c r="W1062" s="162" t="s">
        <v>19</v>
      </c>
      <c r="X1062" s="162" t="s">
        <v>5348</v>
      </c>
      <c r="Y1062" s="162" t="s">
        <v>5347</v>
      </c>
      <c r="Z1062" s="162" t="s">
        <v>4849</v>
      </c>
      <c r="AA1062" s="162" t="s">
        <v>3414</v>
      </c>
      <c r="AB1062" s="162" t="s">
        <v>3417</v>
      </c>
      <c r="AC1062" s="162" t="s">
        <v>5347</v>
      </c>
      <c r="AD1062" s="164">
        <v>0</v>
      </c>
      <c r="AE1062" s="185">
        <v>0</v>
      </c>
      <c r="AG1062" t="s">
        <v>1864</v>
      </c>
      <c r="AH1062" s="47">
        <f t="shared" si="315"/>
        <v>-98</v>
      </c>
      <c r="AI1062" s="46" t="str">
        <f t="shared" si="316"/>
        <v>-</v>
      </c>
      <c r="AJ1062" s="12"/>
      <c r="AK1062" s="53" t="str">
        <f t="shared" si="317"/>
        <v>YES</v>
      </c>
      <c r="AL1062" s="54">
        <f t="shared" si="318"/>
        <v>1</v>
      </c>
      <c r="AM1062" s="35"/>
      <c r="AN1062" s="35" t="str">
        <f t="shared" si="319"/>
        <v/>
      </c>
      <c r="AO1062" s="35">
        <f t="shared" si="320"/>
        <v>0</v>
      </c>
      <c r="AP1062" s="35" t="str">
        <f t="shared" si="321"/>
        <v>X</v>
      </c>
      <c r="AQ1062" s="55">
        <f t="shared" si="331"/>
        <v>1</v>
      </c>
      <c r="AR1062" s="25" t="str">
        <f t="shared" si="322"/>
        <v/>
      </c>
      <c r="AS1062" s="25" t="str">
        <f t="shared" si="323"/>
        <v/>
      </c>
      <c r="AT1062" s="25" t="str">
        <f t="shared" si="324"/>
        <v/>
      </c>
      <c r="AU1062" s="25" t="str">
        <f t="shared" si="325"/>
        <v/>
      </c>
      <c r="AV1062" s="25">
        <f t="shared" si="326"/>
        <v>6</v>
      </c>
      <c r="AW1062" s="65">
        <f t="shared" si="332"/>
        <v>0</v>
      </c>
      <c r="AX1062" s="56"/>
      <c r="AY1062" s="24">
        <f t="shared" ca="1" si="327"/>
        <v>-647</v>
      </c>
      <c r="AZ1062" s="66">
        <f t="shared" ca="1" si="328"/>
        <v>0</v>
      </c>
      <c r="BA1062" s="24" t="str">
        <f t="shared" ca="1" si="329"/>
        <v/>
      </c>
      <c r="BB1062" s="87" t="str">
        <f t="shared" si="330"/>
        <v/>
      </c>
    </row>
    <row r="1063" spans="1:54" ht="15" x14ac:dyDescent="0.2">
      <c r="A1063" s="7">
        <v>1062</v>
      </c>
      <c r="B1063" s="162" t="s">
        <v>2057</v>
      </c>
      <c r="C1063" s="162" t="s">
        <v>2058</v>
      </c>
      <c r="D1063" s="162" t="s">
        <v>1862</v>
      </c>
      <c r="E1063" s="162" t="s">
        <v>219</v>
      </c>
      <c r="F1063" s="163">
        <v>45463</v>
      </c>
      <c r="G1063" s="162" t="s">
        <v>5347</v>
      </c>
      <c r="H1063" s="162" t="s">
        <v>3218</v>
      </c>
      <c r="I1063" s="162" t="s">
        <v>24</v>
      </c>
      <c r="J1063" s="163">
        <v>45582</v>
      </c>
      <c r="K1063" s="163">
        <v>45582</v>
      </c>
      <c r="L1063" s="162" t="s">
        <v>5347</v>
      </c>
      <c r="M1063" s="163">
        <v>45590</v>
      </c>
      <c r="N1063" s="164">
        <v>40</v>
      </c>
      <c r="O1063" s="164">
        <v>8</v>
      </c>
      <c r="P1063" s="162" t="s">
        <v>16</v>
      </c>
      <c r="Q1063" s="165">
        <v>2</v>
      </c>
      <c r="R1063" s="165">
        <v>2</v>
      </c>
      <c r="S1063" s="165">
        <v>2</v>
      </c>
      <c r="T1063" s="165">
        <v>0</v>
      </c>
      <c r="U1063" s="166">
        <v>2</v>
      </c>
      <c r="V1063" s="166">
        <v>0</v>
      </c>
      <c r="W1063" s="162" t="s">
        <v>19</v>
      </c>
      <c r="X1063" s="162" t="s">
        <v>5348</v>
      </c>
      <c r="Y1063" s="162" t="s">
        <v>5347</v>
      </c>
      <c r="Z1063" s="162" t="s">
        <v>2750</v>
      </c>
      <c r="AA1063" s="162" t="s">
        <v>2713</v>
      </c>
      <c r="AB1063" s="162" t="s">
        <v>3222</v>
      </c>
      <c r="AC1063" s="162" t="s">
        <v>5347</v>
      </c>
      <c r="AD1063" s="164">
        <v>0</v>
      </c>
      <c r="AE1063" s="185">
        <v>0</v>
      </c>
      <c r="AG1063" t="s">
        <v>1864</v>
      </c>
      <c r="AH1063" s="47">
        <f t="shared" si="315"/>
        <v>8</v>
      </c>
      <c r="AI1063" s="46" t="str">
        <f t="shared" si="316"/>
        <v>-</v>
      </c>
      <c r="AJ1063" s="12"/>
      <c r="AK1063" s="53" t="str">
        <f t="shared" si="317"/>
        <v>YES</v>
      </c>
      <c r="AL1063" s="54">
        <f t="shared" si="318"/>
        <v>2</v>
      </c>
      <c r="AM1063" s="35"/>
      <c r="AN1063" s="35" t="str">
        <f t="shared" si="319"/>
        <v/>
      </c>
      <c r="AO1063" s="35">
        <f t="shared" si="320"/>
        <v>0</v>
      </c>
      <c r="AP1063" s="35" t="str">
        <f t="shared" si="321"/>
        <v>X</v>
      </c>
      <c r="AQ1063" s="55">
        <f t="shared" ref="AQ1063:AQ1106" si="333">IF(AP1063="X",100%,0%)</f>
        <v>1</v>
      </c>
      <c r="AR1063" s="25" t="str">
        <f t="shared" si="322"/>
        <v/>
      </c>
      <c r="AS1063" s="25" t="str">
        <f t="shared" si="323"/>
        <v/>
      </c>
      <c r="AT1063" s="25" t="str">
        <f t="shared" si="324"/>
        <v/>
      </c>
      <c r="AU1063" s="25" t="str">
        <f t="shared" si="325"/>
        <v/>
      </c>
      <c r="AV1063" s="25">
        <f t="shared" si="326"/>
        <v>6</v>
      </c>
      <c r="AW1063" s="65">
        <f t="shared" ref="AW1063:AW1106" si="334">IF(AP1063="",100%,0%)</f>
        <v>0</v>
      </c>
      <c r="AX1063" s="56"/>
      <c r="AY1063" s="24">
        <f t="shared" ca="1" si="327"/>
        <v>-545</v>
      </c>
      <c r="AZ1063" s="66">
        <f t="shared" ca="1" si="328"/>
        <v>0</v>
      </c>
      <c r="BA1063" s="24" t="str">
        <f t="shared" ca="1" si="329"/>
        <v/>
      </c>
      <c r="BB1063" s="87" t="str">
        <f t="shared" si="330"/>
        <v/>
      </c>
    </row>
    <row r="1064" spans="1:54" ht="15" x14ac:dyDescent="0.2">
      <c r="A1064" s="7">
        <v>1063</v>
      </c>
      <c r="B1064" s="162" t="s">
        <v>104</v>
      </c>
      <c r="C1064" s="162" t="s">
        <v>105</v>
      </c>
      <c r="D1064" s="162" t="s">
        <v>1862</v>
      </c>
      <c r="E1064" s="162" t="s">
        <v>217</v>
      </c>
      <c r="F1064" s="163">
        <v>45463</v>
      </c>
      <c r="G1064" s="162" t="s">
        <v>5347</v>
      </c>
      <c r="H1064" s="162" t="s">
        <v>2059</v>
      </c>
      <c r="I1064" s="162" t="s">
        <v>15</v>
      </c>
      <c r="J1064" s="163">
        <v>45485</v>
      </c>
      <c r="K1064" s="163">
        <v>45485</v>
      </c>
      <c r="L1064" s="162" t="s">
        <v>5347</v>
      </c>
      <c r="M1064" s="163">
        <v>45499</v>
      </c>
      <c r="N1064" s="164">
        <v>45</v>
      </c>
      <c r="O1064" s="164">
        <v>8</v>
      </c>
      <c r="P1064" s="162" t="s">
        <v>16</v>
      </c>
      <c r="Q1064" s="165">
        <v>1</v>
      </c>
      <c r="R1064" s="165">
        <v>1</v>
      </c>
      <c r="S1064" s="165">
        <v>1</v>
      </c>
      <c r="T1064" s="165">
        <v>0</v>
      </c>
      <c r="U1064" s="166">
        <v>1</v>
      </c>
      <c r="V1064" s="166">
        <v>0</v>
      </c>
      <c r="W1064" s="162" t="s">
        <v>19</v>
      </c>
      <c r="X1064" s="162" t="s">
        <v>5348</v>
      </c>
      <c r="Y1064" s="162" t="s">
        <v>5347</v>
      </c>
      <c r="Z1064" s="162" t="s">
        <v>109</v>
      </c>
      <c r="AA1064" s="162" t="s">
        <v>43</v>
      </c>
      <c r="AB1064" s="162" t="s">
        <v>612</v>
      </c>
      <c r="AC1064" s="162" t="s">
        <v>5347</v>
      </c>
      <c r="AD1064" s="164">
        <v>0</v>
      </c>
      <c r="AE1064" s="185">
        <v>0</v>
      </c>
      <c r="AG1064" t="s">
        <v>1864</v>
      </c>
      <c r="AH1064" s="47">
        <f t="shared" si="315"/>
        <v>14</v>
      </c>
      <c r="AI1064" s="46" t="str">
        <f t="shared" si="316"/>
        <v>-</v>
      </c>
      <c r="AJ1064" s="12"/>
      <c r="AK1064" s="53" t="str">
        <f t="shared" si="317"/>
        <v>YES</v>
      </c>
      <c r="AL1064" s="54">
        <f t="shared" si="318"/>
        <v>1</v>
      </c>
      <c r="AM1064" s="35"/>
      <c r="AN1064" s="35" t="str">
        <f t="shared" si="319"/>
        <v/>
      </c>
      <c r="AO1064" s="35">
        <f t="shared" si="320"/>
        <v>0</v>
      </c>
      <c r="AP1064" s="35" t="str">
        <f t="shared" si="321"/>
        <v>X</v>
      </c>
      <c r="AQ1064" s="55">
        <f t="shared" si="333"/>
        <v>1</v>
      </c>
      <c r="AR1064" s="25" t="str">
        <f t="shared" si="322"/>
        <v/>
      </c>
      <c r="AS1064" s="25" t="str">
        <f t="shared" si="323"/>
        <v/>
      </c>
      <c r="AT1064" s="25" t="str">
        <f t="shared" si="324"/>
        <v/>
      </c>
      <c r="AU1064" s="25" t="str">
        <f t="shared" si="325"/>
        <v/>
      </c>
      <c r="AV1064" s="25">
        <f t="shared" si="326"/>
        <v>6</v>
      </c>
      <c r="AW1064" s="65">
        <f t="shared" si="334"/>
        <v>0</v>
      </c>
      <c r="AX1064" s="56"/>
      <c r="AY1064" s="24">
        <f t="shared" ca="1" si="327"/>
        <v>-636</v>
      </c>
      <c r="AZ1064" s="66">
        <f t="shared" ca="1" si="328"/>
        <v>0</v>
      </c>
      <c r="BA1064" s="24" t="str">
        <f t="shared" ca="1" si="329"/>
        <v/>
      </c>
      <c r="BB1064" s="87" t="str">
        <f t="shared" si="330"/>
        <v/>
      </c>
    </row>
    <row r="1065" spans="1:54" ht="15" x14ac:dyDescent="0.2">
      <c r="A1065" s="7">
        <v>1064</v>
      </c>
      <c r="B1065" s="162" t="s">
        <v>2060</v>
      </c>
      <c r="C1065" s="162" t="s">
        <v>2061</v>
      </c>
      <c r="D1065" s="162" t="s">
        <v>1862</v>
      </c>
      <c r="E1065" s="162" t="s">
        <v>212</v>
      </c>
      <c r="F1065" s="163">
        <v>45463</v>
      </c>
      <c r="G1065" s="162" t="s">
        <v>5347</v>
      </c>
      <c r="H1065" s="162" t="s">
        <v>3413</v>
      </c>
      <c r="I1065" s="162" t="s">
        <v>24</v>
      </c>
      <c r="J1065" s="163">
        <v>45586</v>
      </c>
      <c r="K1065" s="163">
        <v>45593</v>
      </c>
      <c r="L1065" s="162" t="s">
        <v>5347</v>
      </c>
      <c r="M1065" s="163">
        <v>45488</v>
      </c>
      <c r="N1065" s="164">
        <v>95</v>
      </c>
      <c r="O1065" s="164">
        <v>8</v>
      </c>
      <c r="P1065" s="162" t="s">
        <v>16</v>
      </c>
      <c r="Q1065" s="165">
        <v>2</v>
      </c>
      <c r="R1065" s="165">
        <v>2</v>
      </c>
      <c r="S1065" s="165">
        <v>2</v>
      </c>
      <c r="T1065" s="165">
        <v>0</v>
      </c>
      <c r="U1065" s="166">
        <v>2</v>
      </c>
      <c r="V1065" s="166">
        <v>0</v>
      </c>
      <c r="W1065" s="162" t="s">
        <v>19</v>
      </c>
      <c r="X1065" s="162" t="s">
        <v>5348</v>
      </c>
      <c r="Y1065" s="162" t="s">
        <v>5347</v>
      </c>
      <c r="Z1065" s="162" t="s">
        <v>4849</v>
      </c>
      <c r="AA1065" s="162" t="s">
        <v>3414</v>
      </c>
      <c r="AB1065" s="162" t="s">
        <v>3418</v>
      </c>
      <c r="AC1065" s="162" t="s">
        <v>5347</v>
      </c>
      <c r="AD1065" s="164">
        <v>0</v>
      </c>
      <c r="AE1065" s="185">
        <v>0</v>
      </c>
      <c r="AG1065" t="s">
        <v>1864</v>
      </c>
      <c r="AH1065" s="47">
        <f t="shared" si="315"/>
        <v>-98</v>
      </c>
      <c r="AI1065" s="46" t="str">
        <f t="shared" si="316"/>
        <v>-</v>
      </c>
      <c r="AJ1065" s="12"/>
      <c r="AK1065" s="53" t="str">
        <f t="shared" si="317"/>
        <v>YES</v>
      </c>
      <c r="AL1065" s="54">
        <f t="shared" si="318"/>
        <v>2</v>
      </c>
      <c r="AM1065" s="35"/>
      <c r="AN1065" s="35" t="str">
        <f t="shared" si="319"/>
        <v/>
      </c>
      <c r="AO1065" s="35">
        <f t="shared" si="320"/>
        <v>0</v>
      </c>
      <c r="AP1065" s="35" t="str">
        <f t="shared" si="321"/>
        <v>X</v>
      </c>
      <c r="AQ1065" s="55">
        <f t="shared" si="333"/>
        <v>1</v>
      </c>
      <c r="AR1065" s="25" t="str">
        <f t="shared" si="322"/>
        <v/>
      </c>
      <c r="AS1065" s="25" t="str">
        <f t="shared" si="323"/>
        <v/>
      </c>
      <c r="AT1065" s="25" t="str">
        <f t="shared" si="324"/>
        <v/>
      </c>
      <c r="AU1065" s="25" t="str">
        <f t="shared" si="325"/>
        <v/>
      </c>
      <c r="AV1065" s="25">
        <f t="shared" si="326"/>
        <v>6</v>
      </c>
      <c r="AW1065" s="65">
        <f t="shared" si="334"/>
        <v>0</v>
      </c>
      <c r="AX1065" s="56"/>
      <c r="AY1065" s="24">
        <f t="shared" ca="1" si="327"/>
        <v>-647</v>
      </c>
      <c r="AZ1065" s="66">
        <f t="shared" ca="1" si="328"/>
        <v>0</v>
      </c>
      <c r="BA1065" s="24" t="str">
        <f t="shared" ca="1" si="329"/>
        <v/>
      </c>
      <c r="BB1065" s="87" t="str">
        <f t="shared" si="330"/>
        <v/>
      </c>
    </row>
    <row r="1066" spans="1:54" ht="15" x14ac:dyDescent="0.2">
      <c r="A1066" s="7">
        <v>1065</v>
      </c>
      <c r="B1066" s="162" t="s">
        <v>2062</v>
      </c>
      <c r="C1066" s="162" t="s">
        <v>2063</v>
      </c>
      <c r="D1066" s="162" t="s">
        <v>1862</v>
      </c>
      <c r="E1066" s="162" t="s">
        <v>220</v>
      </c>
      <c r="F1066" s="163">
        <v>45463</v>
      </c>
      <c r="G1066" s="162" t="s">
        <v>5347</v>
      </c>
      <c r="H1066" s="162" t="s">
        <v>3413</v>
      </c>
      <c r="I1066" s="162" t="s">
        <v>27</v>
      </c>
      <c r="J1066" s="163">
        <v>45586</v>
      </c>
      <c r="K1066" s="163">
        <v>45593</v>
      </c>
      <c r="L1066" s="162" t="s">
        <v>5347</v>
      </c>
      <c r="M1066" s="163">
        <v>45488</v>
      </c>
      <c r="N1066" s="164">
        <v>55</v>
      </c>
      <c r="O1066" s="164">
        <v>8</v>
      </c>
      <c r="P1066" s="162" t="s">
        <v>16</v>
      </c>
      <c r="Q1066" s="165">
        <v>1</v>
      </c>
      <c r="R1066" s="165">
        <v>1</v>
      </c>
      <c r="S1066" s="165">
        <v>1</v>
      </c>
      <c r="T1066" s="165">
        <v>0</v>
      </c>
      <c r="U1066" s="166">
        <v>1</v>
      </c>
      <c r="V1066" s="166">
        <v>0</v>
      </c>
      <c r="W1066" s="162" t="s">
        <v>19</v>
      </c>
      <c r="X1066" s="162" t="s">
        <v>5348</v>
      </c>
      <c r="Y1066" s="162" t="s">
        <v>5347</v>
      </c>
      <c r="Z1066" s="162" t="s">
        <v>4849</v>
      </c>
      <c r="AA1066" s="162" t="s">
        <v>3414</v>
      </c>
      <c r="AB1066" s="162" t="s">
        <v>3419</v>
      </c>
      <c r="AC1066" s="162" t="s">
        <v>5347</v>
      </c>
      <c r="AD1066" s="164">
        <v>0</v>
      </c>
      <c r="AE1066" s="185">
        <v>0</v>
      </c>
      <c r="AG1066" t="s">
        <v>1864</v>
      </c>
      <c r="AH1066" s="47">
        <f t="shared" si="315"/>
        <v>-98</v>
      </c>
      <c r="AI1066" s="46" t="str">
        <f t="shared" si="316"/>
        <v>-</v>
      </c>
      <c r="AJ1066" s="12"/>
      <c r="AK1066" s="53" t="str">
        <f t="shared" si="317"/>
        <v>YES</v>
      </c>
      <c r="AL1066" s="54">
        <f t="shared" si="318"/>
        <v>1</v>
      </c>
      <c r="AM1066" s="35"/>
      <c r="AN1066" s="35" t="str">
        <f t="shared" si="319"/>
        <v/>
      </c>
      <c r="AO1066" s="35">
        <f t="shared" si="320"/>
        <v>0</v>
      </c>
      <c r="AP1066" s="35" t="str">
        <f t="shared" si="321"/>
        <v>X</v>
      </c>
      <c r="AQ1066" s="55">
        <f t="shared" si="333"/>
        <v>1</v>
      </c>
      <c r="AR1066" s="25" t="str">
        <f t="shared" si="322"/>
        <v/>
      </c>
      <c r="AS1066" s="25" t="str">
        <f t="shared" si="323"/>
        <v/>
      </c>
      <c r="AT1066" s="25" t="str">
        <f t="shared" si="324"/>
        <v/>
      </c>
      <c r="AU1066" s="25" t="str">
        <f t="shared" si="325"/>
        <v/>
      </c>
      <c r="AV1066" s="25">
        <f t="shared" si="326"/>
        <v>6</v>
      </c>
      <c r="AW1066" s="65">
        <f t="shared" si="334"/>
        <v>0</v>
      </c>
      <c r="AX1066" s="56"/>
      <c r="AY1066" s="24">
        <f t="shared" ca="1" si="327"/>
        <v>-647</v>
      </c>
      <c r="AZ1066" s="66">
        <f t="shared" ca="1" si="328"/>
        <v>0</v>
      </c>
      <c r="BA1066" s="24" t="str">
        <f t="shared" ca="1" si="329"/>
        <v/>
      </c>
      <c r="BB1066" s="87" t="str">
        <f t="shared" si="330"/>
        <v/>
      </c>
    </row>
    <row r="1067" spans="1:54" ht="15" x14ac:dyDescent="0.2">
      <c r="A1067" s="7">
        <v>1066</v>
      </c>
      <c r="B1067" s="162" t="s">
        <v>2064</v>
      </c>
      <c r="C1067" s="162" t="s">
        <v>2065</v>
      </c>
      <c r="D1067" s="162" t="s">
        <v>1862</v>
      </c>
      <c r="E1067" s="162" t="s">
        <v>215</v>
      </c>
      <c r="F1067" s="163">
        <v>45463</v>
      </c>
      <c r="G1067" s="162" t="s">
        <v>5347</v>
      </c>
      <c r="H1067" s="162" t="s">
        <v>2066</v>
      </c>
      <c r="I1067" s="162" t="s">
        <v>15</v>
      </c>
      <c r="J1067" s="163">
        <v>45496</v>
      </c>
      <c r="K1067" s="163">
        <v>45497</v>
      </c>
      <c r="L1067" s="162" t="s">
        <v>5347</v>
      </c>
      <c r="M1067" s="163">
        <v>45488</v>
      </c>
      <c r="N1067" s="164">
        <v>35</v>
      </c>
      <c r="O1067" s="164">
        <v>8</v>
      </c>
      <c r="P1067" s="162" t="s">
        <v>16</v>
      </c>
      <c r="Q1067" s="165">
        <v>1</v>
      </c>
      <c r="R1067" s="165">
        <v>1</v>
      </c>
      <c r="S1067" s="165">
        <v>2</v>
      </c>
      <c r="T1067" s="165">
        <v>0</v>
      </c>
      <c r="U1067" s="166">
        <v>1</v>
      </c>
      <c r="V1067" s="166">
        <v>1</v>
      </c>
      <c r="W1067" s="162" t="s">
        <v>19</v>
      </c>
      <c r="X1067" s="162" t="s">
        <v>5348</v>
      </c>
      <c r="Y1067" s="162" t="s">
        <v>5347</v>
      </c>
      <c r="Z1067" s="162" t="s">
        <v>386</v>
      </c>
      <c r="AA1067" s="162" t="s">
        <v>2067</v>
      </c>
      <c r="AB1067" s="162" t="s">
        <v>2068</v>
      </c>
      <c r="AC1067" s="162" t="s">
        <v>5347</v>
      </c>
      <c r="AD1067" s="164">
        <v>0</v>
      </c>
      <c r="AE1067" s="185">
        <v>0</v>
      </c>
      <c r="AG1067" t="s">
        <v>1864</v>
      </c>
      <c r="AH1067" s="47">
        <f t="shared" si="315"/>
        <v>-8</v>
      </c>
      <c r="AI1067" s="46" t="str">
        <f t="shared" si="316"/>
        <v>-</v>
      </c>
      <c r="AJ1067" s="12"/>
      <c r="AK1067" s="53" t="str">
        <f t="shared" si="317"/>
        <v>YES</v>
      </c>
      <c r="AL1067" s="54">
        <f t="shared" si="318"/>
        <v>2</v>
      </c>
      <c r="AM1067" s="35"/>
      <c r="AN1067" s="35" t="str">
        <f t="shared" si="319"/>
        <v/>
      </c>
      <c r="AO1067" s="35">
        <f t="shared" si="320"/>
        <v>0</v>
      </c>
      <c r="AP1067" s="35" t="str">
        <f t="shared" si="321"/>
        <v>X</v>
      </c>
      <c r="AQ1067" s="55">
        <f t="shared" si="333"/>
        <v>1</v>
      </c>
      <c r="AR1067" s="25" t="str">
        <f t="shared" si="322"/>
        <v/>
      </c>
      <c r="AS1067" s="25" t="str">
        <f t="shared" si="323"/>
        <v/>
      </c>
      <c r="AT1067" s="25" t="str">
        <f t="shared" si="324"/>
        <v/>
      </c>
      <c r="AU1067" s="25" t="str">
        <f t="shared" si="325"/>
        <v/>
      </c>
      <c r="AV1067" s="25">
        <f t="shared" si="326"/>
        <v>6</v>
      </c>
      <c r="AW1067" s="65">
        <f t="shared" si="334"/>
        <v>0</v>
      </c>
      <c r="AX1067" s="56"/>
      <c r="AY1067" s="24">
        <f t="shared" ca="1" si="327"/>
        <v>-647</v>
      </c>
      <c r="AZ1067" s="66">
        <f t="shared" ca="1" si="328"/>
        <v>0</v>
      </c>
      <c r="BA1067" s="24" t="str">
        <f t="shared" ca="1" si="329"/>
        <v/>
      </c>
      <c r="BB1067" s="87" t="str">
        <f t="shared" si="330"/>
        <v/>
      </c>
    </row>
    <row r="1068" spans="1:54" ht="15" x14ac:dyDescent="0.2">
      <c r="A1068" s="7">
        <v>1067</v>
      </c>
      <c r="B1068" s="162" t="s">
        <v>2069</v>
      </c>
      <c r="C1068" s="162" t="s">
        <v>2070</v>
      </c>
      <c r="D1068" s="162" t="s">
        <v>1862</v>
      </c>
      <c r="E1068" s="162" t="s">
        <v>218</v>
      </c>
      <c r="F1068" s="163">
        <v>45463</v>
      </c>
      <c r="G1068" s="162" t="s">
        <v>5347</v>
      </c>
      <c r="H1068" s="162" t="s">
        <v>768</v>
      </c>
      <c r="I1068" s="162" t="s">
        <v>151</v>
      </c>
      <c r="J1068" s="163">
        <v>45492</v>
      </c>
      <c r="K1068" s="163">
        <v>45497</v>
      </c>
      <c r="L1068" s="162" t="s">
        <v>5347</v>
      </c>
      <c r="M1068" s="163">
        <v>45504</v>
      </c>
      <c r="N1068" s="164">
        <v>80</v>
      </c>
      <c r="O1068" s="164">
        <v>8</v>
      </c>
      <c r="P1068" s="162" t="s">
        <v>16</v>
      </c>
      <c r="Q1068" s="165">
        <v>10</v>
      </c>
      <c r="R1068" s="165">
        <v>10</v>
      </c>
      <c r="S1068" s="165">
        <v>10</v>
      </c>
      <c r="T1068" s="165">
        <v>0</v>
      </c>
      <c r="U1068" s="166">
        <v>10</v>
      </c>
      <c r="V1068" s="166">
        <v>0</v>
      </c>
      <c r="W1068" s="162" t="s">
        <v>19</v>
      </c>
      <c r="X1068" s="162" t="s">
        <v>5348</v>
      </c>
      <c r="Y1068" s="162" t="s">
        <v>5347</v>
      </c>
      <c r="Z1068" s="162" t="s">
        <v>76</v>
      </c>
      <c r="AA1068" s="162" t="s">
        <v>343</v>
      </c>
      <c r="AB1068" s="162" t="s">
        <v>724</v>
      </c>
      <c r="AC1068" s="162" t="s">
        <v>5347</v>
      </c>
      <c r="AD1068" s="164">
        <v>0</v>
      </c>
      <c r="AE1068" s="185">
        <v>0</v>
      </c>
      <c r="AG1068" t="s">
        <v>1864</v>
      </c>
      <c r="AH1068" s="47">
        <f t="shared" si="315"/>
        <v>12</v>
      </c>
      <c r="AI1068" s="46" t="str">
        <f t="shared" si="316"/>
        <v>-</v>
      </c>
      <c r="AJ1068" s="12"/>
      <c r="AK1068" s="53" t="str">
        <f t="shared" si="317"/>
        <v>YES</v>
      </c>
      <c r="AL1068" s="54">
        <f t="shared" si="318"/>
        <v>10</v>
      </c>
      <c r="AM1068" s="35"/>
      <c r="AN1068" s="35" t="str">
        <f t="shared" si="319"/>
        <v/>
      </c>
      <c r="AO1068" s="35">
        <f t="shared" si="320"/>
        <v>0</v>
      </c>
      <c r="AP1068" s="35" t="str">
        <f t="shared" si="321"/>
        <v>X</v>
      </c>
      <c r="AQ1068" s="55">
        <f t="shared" si="333"/>
        <v>1</v>
      </c>
      <c r="AR1068" s="25" t="str">
        <f t="shared" si="322"/>
        <v/>
      </c>
      <c r="AS1068" s="25" t="str">
        <f t="shared" si="323"/>
        <v/>
      </c>
      <c r="AT1068" s="25" t="str">
        <f t="shared" si="324"/>
        <v/>
      </c>
      <c r="AU1068" s="25" t="str">
        <f t="shared" si="325"/>
        <v/>
      </c>
      <c r="AV1068" s="25">
        <f t="shared" si="326"/>
        <v>6</v>
      </c>
      <c r="AW1068" s="65">
        <f t="shared" si="334"/>
        <v>0</v>
      </c>
      <c r="AX1068" s="56"/>
      <c r="AY1068" s="24">
        <f t="shared" ca="1" si="327"/>
        <v>-631</v>
      </c>
      <c r="AZ1068" s="66">
        <f t="shared" ca="1" si="328"/>
        <v>0</v>
      </c>
      <c r="BA1068" s="24" t="str">
        <f t="shared" ca="1" si="329"/>
        <v/>
      </c>
      <c r="BB1068" s="87" t="str">
        <f t="shared" si="330"/>
        <v/>
      </c>
    </row>
    <row r="1069" spans="1:54" ht="15" x14ac:dyDescent="0.2">
      <c r="A1069" s="7">
        <v>1068</v>
      </c>
      <c r="B1069" s="162" t="s">
        <v>2071</v>
      </c>
      <c r="C1069" s="162" t="s">
        <v>2072</v>
      </c>
      <c r="D1069" s="162" t="s">
        <v>2073</v>
      </c>
      <c r="E1069" s="162" t="s">
        <v>15</v>
      </c>
      <c r="F1069" s="163">
        <v>45463</v>
      </c>
      <c r="G1069" s="162" t="s">
        <v>5347</v>
      </c>
      <c r="H1069" s="162" t="s">
        <v>2074</v>
      </c>
      <c r="I1069" s="162" t="s">
        <v>15</v>
      </c>
      <c r="J1069" s="163">
        <v>45475</v>
      </c>
      <c r="K1069" s="163">
        <v>45481</v>
      </c>
      <c r="L1069" s="162" t="s">
        <v>5347</v>
      </c>
      <c r="M1069" s="163">
        <v>45519</v>
      </c>
      <c r="N1069" s="164">
        <v>30</v>
      </c>
      <c r="O1069" s="164">
        <v>8</v>
      </c>
      <c r="P1069" s="162" t="s">
        <v>16</v>
      </c>
      <c r="Q1069" s="165">
        <v>45</v>
      </c>
      <c r="R1069" s="165">
        <v>45</v>
      </c>
      <c r="S1069" s="165">
        <v>45</v>
      </c>
      <c r="T1069" s="165">
        <v>0</v>
      </c>
      <c r="U1069" s="166">
        <v>45</v>
      </c>
      <c r="V1069" s="166">
        <v>0</v>
      </c>
      <c r="W1069" s="162" t="s">
        <v>19</v>
      </c>
      <c r="X1069" s="162" t="s">
        <v>5348</v>
      </c>
      <c r="Y1069" s="162" t="s">
        <v>5347</v>
      </c>
      <c r="Z1069" s="162" t="s">
        <v>1477</v>
      </c>
      <c r="AA1069" s="162" t="s">
        <v>148</v>
      </c>
      <c r="AB1069" s="162" t="s">
        <v>2071</v>
      </c>
      <c r="AC1069" s="162" t="s">
        <v>5347</v>
      </c>
      <c r="AD1069" s="164">
        <v>0</v>
      </c>
      <c r="AE1069" s="185">
        <v>0</v>
      </c>
      <c r="AG1069" t="s">
        <v>1473</v>
      </c>
      <c r="AH1069" s="47">
        <f t="shared" si="315"/>
        <v>44</v>
      </c>
      <c r="AI1069" s="46" t="str">
        <f t="shared" si="316"/>
        <v>-</v>
      </c>
      <c r="AJ1069" s="12"/>
      <c r="AK1069" s="53" t="str">
        <f t="shared" si="317"/>
        <v>YES</v>
      </c>
      <c r="AL1069" s="54">
        <f t="shared" si="318"/>
        <v>45</v>
      </c>
      <c r="AM1069" s="35"/>
      <c r="AN1069" s="35" t="str">
        <f t="shared" si="319"/>
        <v/>
      </c>
      <c r="AO1069" s="35">
        <f t="shared" si="320"/>
        <v>0</v>
      </c>
      <c r="AP1069" s="35" t="str">
        <f t="shared" si="321"/>
        <v>X</v>
      </c>
      <c r="AQ1069" s="55">
        <f t="shared" si="333"/>
        <v>1</v>
      </c>
      <c r="AR1069" s="25" t="str">
        <f t="shared" si="322"/>
        <v/>
      </c>
      <c r="AS1069" s="25" t="str">
        <f t="shared" si="323"/>
        <v/>
      </c>
      <c r="AT1069" s="25" t="str">
        <f t="shared" si="324"/>
        <v/>
      </c>
      <c r="AU1069" s="25" t="str">
        <f t="shared" si="325"/>
        <v/>
      </c>
      <c r="AV1069" s="25">
        <f t="shared" si="326"/>
        <v>6</v>
      </c>
      <c r="AW1069" s="65">
        <f t="shared" si="334"/>
        <v>0</v>
      </c>
      <c r="AX1069" s="56"/>
      <c r="AY1069" s="24">
        <f t="shared" ca="1" si="327"/>
        <v>-616</v>
      </c>
      <c r="AZ1069" s="66">
        <f t="shared" ca="1" si="328"/>
        <v>0</v>
      </c>
      <c r="BA1069" s="24" t="str">
        <f t="shared" ca="1" si="329"/>
        <v/>
      </c>
      <c r="BB1069" s="87" t="str">
        <f t="shared" si="330"/>
        <v/>
      </c>
    </row>
    <row r="1070" spans="1:54" ht="15" x14ac:dyDescent="0.2">
      <c r="A1070" s="7">
        <v>1069</v>
      </c>
      <c r="B1070" s="162" t="s">
        <v>2075</v>
      </c>
      <c r="C1070" s="162" t="s">
        <v>2076</v>
      </c>
      <c r="D1070" s="162" t="s">
        <v>2073</v>
      </c>
      <c r="E1070" s="162" t="s">
        <v>17</v>
      </c>
      <c r="F1070" s="163">
        <v>45463</v>
      </c>
      <c r="G1070" s="162" t="s">
        <v>5347</v>
      </c>
      <c r="H1070" s="162" t="s">
        <v>2074</v>
      </c>
      <c r="I1070" s="162" t="s">
        <v>17</v>
      </c>
      <c r="J1070" s="163">
        <v>45475</v>
      </c>
      <c r="K1070" s="163">
        <v>45481</v>
      </c>
      <c r="L1070" s="162" t="s">
        <v>5347</v>
      </c>
      <c r="M1070" s="163">
        <v>45519</v>
      </c>
      <c r="N1070" s="164">
        <v>30</v>
      </c>
      <c r="O1070" s="164">
        <v>8</v>
      </c>
      <c r="P1070" s="162" t="s">
        <v>16</v>
      </c>
      <c r="Q1070" s="165">
        <v>50</v>
      </c>
      <c r="R1070" s="165">
        <v>50</v>
      </c>
      <c r="S1070" s="165">
        <v>50</v>
      </c>
      <c r="T1070" s="165">
        <v>0</v>
      </c>
      <c r="U1070" s="166">
        <v>50</v>
      </c>
      <c r="V1070" s="166">
        <v>0</v>
      </c>
      <c r="W1070" s="162" t="s">
        <v>19</v>
      </c>
      <c r="X1070" s="162" t="s">
        <v>5348</v>
      </c>
      <c r="Y1070" s="162" t="s">
        <v>5347</v>
      </c>
      <c r="Z1070" s="162" t="s">
        <v>1477</v>
      </c>
      <c r="AA1070" s="162" t="s">
        <v>148</v>
      </c>
      <c r="AB1070" s="162" t="s">
        <v>2075</v>
      </c>
      <c r="AC1070" s="162" t="s">
        <v>5347</v>
      </c>
      <c r="AD1070" s="164">
        <v>0</v>
      </c>
      <c r="AE1070" s="185">
        <v>0</v>
      </c>
      <c r="AG1070" t="s">
        <v>1473</v>
      </c>
      <c r="AH1070" s="47">
        <f t="shared" si="315"/>
        <v>44</v>
      </c>
      <c r="AI1070" s="46" t="str">
        <f t="shared" si="316"/>
        <v>-</v>
      </c>
      <c r="AJ1070" s="12"/>
      <c r="AK1070" s="53" t="str">
        <f t="shared" si="317"/>
        <v>YES</v>
      </c>
      <c r="AL1070" s="54">
        <f t="shared" si="318"/>
        <v>50</v>
      </c>
      <c r="AM1070" s="35"/>
      <c r="AN1070" s="35" t="str">
        <f t="shared" si="319"/>
        <v/>
      </c>
      <c r="AO1070" s="35">
        <f t="shared" si="320"/>
        <v>0</v>
      </c>
      <c r="AP1070" s="35" t="str">
        <f t="shared" si="321"/>
        <v>X</v>
      </c>
      <c r="AQ1070" s="55">
        <f t="shared" si="333"/>
        <v>1</v>
      </c>
      <c r="AR1070" s="25" t="str">
        <f t="shared" si="322"/>
        <v/>
      </c>
      <c r="AS1070" s="25" t="str">
        <f t="shared" si="323"/>
        <v/>
      </c>
      <c r="AT1070" s="25" t="str">
        <f t="shared" si="324"/>
        <v/>
      </c>
      <c r="AU1070" s="25" t="str">
        <f t="shared" si="325"/>
        <v/>
      </c>
      <c r="AV1070" s="25">
        <f t="shared" si="326"/>
        <v>6</v>
      </c>
      <c r="AW1070" s="65">
        <f t="shared" si="334"/>
        <v>0</v>
      </c>
      <c r="AX1070" s="56"/>
      <c r="AY1070" s="24">
        <f t="shared" ca="1" si="327"/>
        <v>-616</v>
      </c>
      <c r="AZ1070" s="66">
        <f t="shared" ca="1" si="328"/>
        <v>0</v>
      </c>
      <c r="BA1070" s="24" t="str">
        <f t="shared" ca="1" si="329"/>
        <v/>
      </c>
      <c r="BB1070" s="87" t="str">
        <f t="shared" si="330"/>
        <v/>
      </c>
    </row>
    <row r="1071" spans="1:54" ht="15" x14ac:dyDescent="0.2">
      <c r="A1071" s="7">
        <v>1070</v>
      </c>
      <c r="B1071" s="162" t="s">
        <v>2077</v>
      </c>
      <c r="C1071" s="162" t="s">
        <v>2078</v>
      </c>
      <c r="D1071" s="162" t="s">
        <v>2073</v>
      </c>
      <c r="E1071" s="162" t="s">
        <v>18</v>
      </c>
      <c r="F1071" s="163">
        <v>45463</v>
      </c>
      <c r="G1071" s="162" t="s">
        <v>5347</v>
      </c>
      <c r="H1071" s="162" t="s">
        <v>2079</v>
      </c>
      <c r="I1071" s="162" t="s">
        <v>15</v>
      </c>
      <c r="J1071" s="163">
        <v>45523</v>
      </c>
      <c r="K1071" s="163">
        <v>45574</v>
      </c>
      <c r="L1071" s="162" t="s">
        <v>5347</v>
      </c>
      <c r="M1071" s="163">
        <v>45623</v>
      </c>
      <c r="N1071" s="164">
        <v>30</v>
      </c>
      <c r="O1071" s="164">
        <v>8</v>
      </c>
      <c r="P1071" s="162" t="s">
        <v>16</v>
      </c>
      <c r="Q1071" s="165">
        <v>1</v>
      </c>
      <c r="R1071" s="165">
        <v>1</v>
      </c>
      <c r="S1071" s="165">
        <v>1</v>
      </c>
      <c r="T1071" s="165">
        <v>0</v>
      </c>
      <c r="U1071" s="166">
        <v>1</v>
      </c>
      <c r="V1071" s="166">
        <v>0</v>
      </c>
      <c r="W1071" s="162" t="s">
        <v>19</v>
      </c>
      <c r="X1071" s="162" t="s">
        <v>5348</v>
      </c>
      <c r="Y1071" s="162" t="s">
        <v>5347</v>
      </c>
      <c r="Z1071" s="162" t="s">
        <v>2080</v>
      </c>
      <c r="AA1071" s="162" t="s">
        <v>148</v>
      </c>
      <c r="AB1071" s="162" t="s">
        <v>2077</v>
      </c>
      <c r="AC1071" s="162" t="s">
        <v>5347</v>
      </c>
      <c r="AD1071" s="164">
        <v>1</v>
      </c>
      <c r="AE1071" s="185">
        <v>1</v>
      </c>
      <c r="AG1071" t="s">
        <v>1473</v>
      </c>
      <c r="AH1071" s="47">
        <f t="shared" si="315"/>
        <v>100</v>
      </c>
      <c r="AI1071" s="46" t="str">
        <f t="shared" si="316"/>
        <v>-</v>
      </c>
      <c r="AJ1071" s="12"/>
      <c r="AK1071" s="53" t="str">
        <f t="shared" si="317"/>
        <v>YES</v>
      </c>
      <c r="AL1071" s="54">
        <f t="shared" si="318"/>
        <v>1</v>
      </c>
      <c r="AM1071" s="35"/>
      <c r="AN1071" s="35" t="str">
        <f t="shared" si="319"/>
        <v/>
      </c>
      <c r="AO1071" s="35">
        <f t="shared" si="320"/>
        <v>0</v>
      </c>
      <c r="AP1071" s="35" t="str">
        <f t="shared" si="321"/>
        <v>X</v>
      </c>
      <c r="AQ1071" s="55">
        <f t="shared" si="333"/>
        <v>1</v>
      </c>
      <c r="AR1071" s="25" t="str">
        <f t="shared" si="322"/>
        <v/>
      </c>
      <c r="AS1071" s="25" t="str">
        <f t="shared" si="323"/>
        <v/>
      </c>
      <c r="AT1071" s="25" t="str">
        <f t="shared" si="324"/>
        <v/>
      </c>
      <c r="AU1071" s="25" t="str">
        <f t="shared" si="325"/>
        <v/>
      </c>
      <c r="AV1071" s="25">
        <f t="shared" si="326"/>
        <v>6</v>
      </c>
      <c r="AW1071" s="65">
        <f t="shared" si="334"/>
        <v>0</v>
      </c>
      <c r="AX1071" s="56"/>
      <c r="AY1071" s="24">
        <f t="shared" ca="1" si="327"/>
        <v>-512</v>
      </c>
      <c r="AZ1071" s="66">
        <f t="shared" ca="1" si="328"/>
        <v>0</v>
      </c>
      <c r="BA1071" s="24" t="str">
        <f t="shared" ca="1" si="329"/>
        <v/>
      </c>
      <c r="BB1071" s="87" t="str">
        <f t="shared" si="330"/>
        <v/>
      </c>
    </row>
    <row r="1072" spans="1:54" ht="15" x14ac:dyDescent="0.2">
      <c r="A1072" s="7">
        <v>1071</v>
      </c>
      <c r="B1072" s="162" t="s">
        <v>2081</v>
      </c>
      <c r="C1072" s="162" t="s">
        <v>2082</v>
      </c>
      <c r="D1072" s="162" t="s">
        <v>2083</v>
      </c>
      <c r="E1072" s="162" t="s">
        <v>15</v>
      </c>
      <c r="F1072" s="163">
        <v>45463</v>
      </c>
      <c r="G1072" s="162" t="s">
        <v>332</v>
      </c>
      <c r="H1072" s="162" t="s">
        <v>2084</v>
      </c>
      <c r="I1072" s="162" t="s">
        <v>17</v>
      </c>
      <c r="J1072" s="163">
        <v>45478</v>
      </c>
      <c r="K1072" s="163">
        <v>45496</v>
      </c>
      <c r="L1072" s="162" t="s">
        <v>332</v>
      </c>
      <c r="M1072" s="163">
        <v>45545</v>
      </c>
      <c r="N1072" s="164">
        <v>30</v>
      </c>
      <c r="O1072" s="164">
        <v>8</v>
      </c>
      <c r="P1072" s="162" t="s">
        <v>16</v>
      </c>
      <c r="Q1072" s="165">
        <v>1</v>
      </c>
      <c r="R1072" s="165">
        <v>1</v>
      </c>
      <c r="S1072" s="165">
        <v>0</v>
      </c>
      <c r="T1072" s="165">
        <v>1</v>
      </c>
      <c r="U1072" s="166">
        <v>0</v>
      </c>
      <c r="V1072" s="166">
        <v>0</v>
      </c>
      <c r="W1072" s="162" t="s">
        <v>5347</v>
      </c>
      <c r="X1072" s="162" t="s">
        <v>5449</v>
      </c>
      <c r="Y1072" s="162" t="s">
        <v>5347</v>
      </c>
      <c r="Z1072" s="162" t="s">
        <v>2085</v>
      </c>
      <c r="AA1072" s="162" t="s">
        <v>148</v>
      </c>
      <c r="AB1072" s="162" t="s">
        <v>2081</v>
      </c>
      <c r="AC1072" s="162" t="s">
        <v>5347</v>
      </c>
      <c r="AD1072" s="164">
        <v>0</v>
      </c>
      <c r="AE1072" s="185">
        <v>0</v>
      </c>
      <c r="AG1072" t="s">
        <v>1317</v>
      </c>
      <c r="AH1072" s="47">
        <f t="shared" si="315"/>
        <v>67</v>
      </c>
      <c r="AI1072" s="46" t="str">
        <f t="shared" si="316"/>
        <v>-</v>
      </c>
      <c r="AJ1072" s="12"/>
      <c r="AK1072" s="53" t="str">
        <f t="shared" si="317"/>
        <v/>
      </c>
      <c r="AL1072" s="54" t="str">
        <f t="shared" si="318"/>
        <v/>
      </c>
      <c r="AM1072" s="35"/>
      <c r="AN1072" s="35" t="str">
        <f t="shared" si="319"/>
        <v/>
      </c>
      <c r="AO1072" s="35">
        <f t="shared" si="320"/>
        <v>0</v>
      </c>
      <c r="AP1072" s="35" t="str">
        <f t="shared" si="321"/>
        <v/>
      </c>
      <c r="AQ1072" s="55">
        <f t="shared" si="333"/>
        <v>0</v>
      </c>
      <c r="AR1072" s="25" t="str">
        <f t="shared" si="322"/>
        <v/>
      </c>
      <c r="AS1072" s="25" t="str">
        <f t="shared" si="323"/>
        <v/>
      </c>
      <c r="AT1072" s="25" t="str">
        <f t="shared" si="324"/>
        <v/>
      </c>
      <c r="AU1072" s="25" t="str">
        <f t="shared" si="325"/>
        <v/>
      </c>
      <c r="AV1072" s="25">
        <f t="shared" si="326"/>
        <v>6</v>
      </c>
      <c r="AW1072" s="65">
        <f t="shared" si="334"/>
        <v>1</v>
      </c>
      <c r="AX1072" s="56"/>
      <c r="AY1072" s="24">
        <f t="shared" ca="1" si="327"/>
        <v>-590</v>
      </c>
      <c r="AZ1072" s="66">
        <f t="shared" ca="1" si="328"/>
        <v>0</v>
      </c>
      <c r="BA1072" s="24" t="str">
        <f t="shared" ca="1" si="329"/>
        <v/>
      </c>
      <c r="BB1072" s="87" t="str">
        <f t="shared" si="330"/>
        <v/>
      </c>
    </row>
    <row r="1073" spans="1:54" ht="15" x14ac:dyDescent="0.2">
      <c r="A1073" s="7">
        <v>1072</v>
      </c>
      <c r="B1073" s="162" t="s">
        <v>2086</v>
      </c>
      <c r="C1073" s="162" t="s">
        <v>2087</v>
      </c>
      <c r="D1073" s="162" t="s">
        <v>2088</v>
      </c>
      <c r="E1073" s="162" t="s">
        <v>15</v>
      </c>
      <c r="F1073" s="163">
        <v>45463</v>
      </c>
      <c r="G1073" s="162" t="s">
        <v>5347</v>
      </c>
      <c r="H1073" s="162" t="s">
        <v>977</v>
      </c>
      <c r="I1073" s="162" t="s">
        <v>186</v>
      </c>
      <c r="J1073" s="163">
        <v>45475</v>
      </c>
      <c r="K1073" s="163">
        <v>45477</v>
      </c>
      <c r="L1073" s="162" t="s">
        <v>5347</v>
      </c>
      <c r="M1073" s="163">
        <v>45488</v>
      </c>
      <c r="N1073" s="164">
        <v>40</v>
      </c>
      <c r="O1073" s="164">
        <v>8</v>
      </c>
      <c r="P1073" s="162" t="s">
        <v>16</v>
      </c>
      <c r="Q1073" s="165">
        <v>2</v>
      </c>
      <c r="R1073" s="165">
        <v>2</v>
      </c>
      <c r="S1073" s="165">
        <v>2</v>
      </c>
      <c r="T1073" s="165">
        <v>0</v>
      </c>
      <c r="U1073" s="166">
        <v>2</v>
      </c>
      <c r="V1073" s="166">
        <v>0</v>
      </c>
      <c r="W1073" s="162" t="s">
        <v>19</v>
      </c>
      <c r="X1073" s="162" t="s">
        <v>5348</v>
      </c>
      <c r="Y1073" s="162" t="s">
        <v>5347</v>
      </c>
      <c r="Z1073" s="162" t="s">
        <v>39</v>
      </c>
      <c r="AA1073" s="162" t="s">
        <v>100</v>
      </c>
      <c r="AB1073" s="162" t="s">
        <v>2089</v>
      </c>
      <c r="AC1073" s="162" t="s">
        <v>5347</v>
      </c>
      <c r="AD1073" s="164">
        <v>0</v>
      </c>
      <c r="AE1073" s="185">
        <v>0</v>
      </c>
      <c r="AG1073" t="s">
        <v>814</v>
      </c>
      <c r="AH1073" s="47">
        <f t="shared" si="315"/>
        <v>13</v>
      </c>
      <c r="AI1073" s="46" t="str">
        <f t="shared" si="316"/>
        <v>-</v>
      </c>
      <c r="AJ1073" s="12"/>
      <c r="AK1073" s="53" t="str">
        <f t="shared" si="317"/>
        <v>YES</v>
      </c>
      <c r="AL1073" s="54">
        <f t="shared" si="318"/>
        <v>2</v>
      </c>
      <c r="AM1073" s="35"/>
      <c r="AN1073" s="35" t="str">
        <f t="shared" si="319"/>
        <v/>
      </c>
      <c r="AO1073" s="35">
        <f t="shared" si="320"/>
        <v>0</v>
      </c>
      <c r="AP1073" s="35" t="str">
        <f t="shared" si="321"/>
        <v>X</v>
      </c>
      <c r="AQ1073" s="55">
        <f t="shared" si="333"/>
        <v>1</v>
      </c>
      <c r="AR1073" s="25" t="str">
        <f t="shared" si="322"/>
        <v/>
      </c>
      <c r="AS1073" s="25" t="str">
        <f t="shared" si="323"/>
        <v/>
      </c>
      <c r="AT1073" s="25" t="str">
        <f t="shared" si="324"/>
        <v/>
      </c>
      <c r="AU1073" s="25" t="str">
        <f t="shared" si="325"/>
        <v/>
      </c>
      <c r="AV1073" s="25">
        <f t="shared" si="326"/>
        <v>6</v>
      </c>
      <c r="AW1073" s="65">
        <f t="shared" si="334"/>
        <v>0</v>
      </c>
      <c r="AX1073" s="56"/>
      <c r="AY1073" s="24">
        <f t="shared" ca="1" si="327"/>
        <v>-647</v>
      </c>
      <c r="AZ1073" s="66">
        <f t="shared" ca="1" si="328"/>
        <v>0</v>
      </c>
      <c r="BA1073" s="24" t="str">
        <f t="shared" ca="1" si="329"/>
        <v/>
      </c>
      <c r="BB1073" s="87" t="str">
        <f t="shared" si="330"/>
        <v/>
      </c>
    </row>
    <row r="1074" spans="1:54" ht="15" x14ac:dyDescent="0.2">
      <c r="A1074" s="7">
        <v>1073</v>
      </c>
      <c r="B1074" s="162" t="s">
        <v>2086</v>
      </c>
      <c r="C1074" s="162" t="s">
        <v>2087</v>
      </c>
      <c r="D1074" s="162" t="s">
        <v>2088</v>
      </c>
      <c r="E1074" s="162" t="s">
        <v>15</v>
      </c>
      <c r="F1074" s="163">
        <v>45463</v>
      </c>
      <c r="G1074" s="162" t="s">
        <v>5347</v>
      </c>
      <c r="H1074" s="162" t="s">
        <v>979</v>
      </c>
      <c r="I1074" s="162" t="s">
        <v>180</v>
      </c>
      <c r="J1074" s="163">
        <v>45475</v>
      </c>
      <c r="K1074" s="163" t="s">
        <v>5347</v>
      </c>
      <c r="L1074" s="162" t="s">
        <v>332</v>
      </c>
      <c r="M1074" s="163">
        <v>45488</v>
      </c>
      <c r="N1074" s="164">
        <v>40</v>
      </c>
      <c r="O1074" s="164">
        <v>8</v>
      </c>
      <c r="P1074" s="162" t="s">
        <v>5347</v>
      </c>
      <c r="Q1074" s="165">
        <v>2</v>
      </c>
      <c r="R1074" s="165">
        <v>2</v>
      </c>
      <c r="S1074" s="165">
        <v>0</v>
      </c>
      <c r="T1074" s="165">
        <v>2</v>
      </c>
      <c r="U1074" s="166">
        <v>0</v>
      </c>
      <c r="V1074" s="166">
        <v>0</v>
      </c>
      <c r="W1074" s="162" t="s">
        <v>5347</v>
      </c>
      <c r="X1074" s="162" t="s">
        <v>5450</v>
      </c>
      <c r="Y1074" s="162" t="s">
        <v>5347</v>
      </c>
      <c r="Z1074" s="162" t="s">
        <v>46</v>
      </c>
      <c r="AA1074" s="162" t="s">
        <v>100</v>
      </c>
      <c r="AB1074" s="162" t="s">
        <v>2089</v>
      </c>
      <c r="AC1074" s="162" t="s">
        <v>5347</v>
      </c>
      <c r="AD1074" s="164">
        <v>0</v>
      </c>
      <c r="AE1074" s="185">
        <v>0</v>
      </c>
      <c r="AG1074" t="s">
        <v>814</v>
      </c>
      <c r="AH1074" s="47">
        <f t="shared" si="315"/>
        <v>13</v>
      </c>
      <c r="AI1074" s="46" t="str">
        <f t="shared" si="316"/>
        <v>-</v>
      </c>
      <c r="AJ1074" s="12"/>
      <c r="AK1074" s="53" t="str">
        <f t="shared" si="317"/>
        <v/>
      </c>
      <c r="AL1074" s="54" t="str">
        <f t="shared" si="318"/>
        <v/>
      </c>
      <c r="AM1074" s="35"/>
      <c r="AN1074" s="35" t="str">
        <f t="shared" si="319"/>
        <v/>
      </c>
      <c r="AO1074" s="35">
        <f t="shared" si="320"/>
        <v>0</v>
      </c>
      <c r="AP1074" s="35" t="str">
        <f t="shared" si="321"/>
        <v/>
      </c>
      <c r="AQ1074" s="55">
        <f t="shared" si="333"/>
        <v>0</v>
      </c>
      <c r="AR1074" s="25" t="str">
        <f t="shared" si="322"/>
        <v/>
      </c>
      <c r="AS1074" s="25" t="str">
        <f t="shared" si="323"/>
        <v/>
      </c>
      <c r="AT1074" s="25" t="str">
        <f t="shared" si="324"/>
        <v/>
      </c>
      <c r="AU1074" s="25" t="str">
        <f t="shared" si="325"/>
        <v/>
      </c>
      <c r="AV1074" s="25">
        <f t="shared" si="326"/>
        <v>6</v>
      </c>
      <c r="AW1074" s="65">
        <f t="shared" si="334"/>
        <v>1</v>
      </c>
      <c r="AX1074" s="56"/>
      <c r="AY1074" s="24">
        <f t="shared" ca="1" si="327"/>
        <v>-647</v>
      </c>
      <c r="AZ1074" s="66">
        <f t="shared" ca="1" si="328"/>
        <v>0</v>
      </c>
      <c r="BA1074" s="24" t="str">
        <f t="shared" ca="1" si="329"/>
        <v/>
      </c>
      <c r="BB1074" s="87" t="str">
        <f t="shared" si="330"/>
        <v/>
      </c>
    </row>
    <row r="1075" spans="1:54" ht="15" x14ac:dyDescent="0.2">
      <c r="A1075" s="7">
        <v>1074</v>
      </c>
      <c r="B1075" s="162" t="s">
        <v>2090</v>
      </c>
      <c r="C1075" s="162" t="s">
        <v>2091</v>
      </c>
      <c r="D1075" s="162" t="s">
        <v>2092</v>
      </c>
      <c r="E1075" s="162" t="s">
        <v>15</v>
      </c>
      <c r="F1075" s="163">
        <v>45463</v>
      </c>
      <c r="G1075" s="162" t="s">
        <v>5347</v>
      </c>
      <c r="H1075" s="162" t="s">
        <v>2093</v>
      </c>
      <c r="I1075" s="162" t="s">
        <v>15</v>
      </c>
      <c r="J1075" s="163">
        <v>45470</v>
      </c>
      <c r="K1075" s="163">
        <v>45474</v>
      </c>
      <c r="L1075" s="162" t="s">
        <v>5347</v>
      </c>
      <c r="M1075" s="163">
        <v>45496</v>
      </c>
      <c r="N1075" s="164">
        <v>30</v>
      </c>
      <c r="O1075" s="164">
        <v>8</v>
      </c>
      <c r="P1075" s="162" t="s">
        <v>16</v>
      </c>
      <c r="Q1075" s="165">
        <v>1</v>
      </c>
      <c r="R1075" s="165">
        <v>1</v>
      </c>
      <c r="S1075" s="165">
        <v>1</v>
      </c>
      <c r="T1075" s="165">
        <v>0</v>
      </c>
      <c r="U1075" s="166">
        <v>1</v>
      </c>
      <c r="V1075" s="166">
        <v>0</v>
      </c>
      <c r="W1075" s="162" t="s">
        <v>19</v>
      </c>
      <c r="X1075" s="162" t="s">
        <v>5348</v>
      </c>
      <c r="Y1075" s="162" t="s">
        <v>5347</v>
      </c>
      <c r="Z1075" s="162" t="s">
        <v>2094</v>
      </c>
      <c r="AA1075" s="162" t="s">
        <v>2095</v>
      </c>
      <c r="AB1075" s="162" t="s">
        <v>2096</v>
      </c>
      <c r="AC1075" s="162" t="s">
        <v>5347</v>
      </c>
      <c r="AD1075" s="164">
        <v>0</v>
      </c>
      <c r="AE1075" s="185">
        <v>0</v>
      </c>
      <c r="AG1075" t="s">
        <v>1864</v>
      </c>
      <c r="AH1075" s="47">
        <f t="shared" si="315"/>
        <v>26</v>
      </c>
      <c r="AI1075" s="46" t="str">
        <f t="shared" si="316"/>
        <v>-</v>
      </c>
      <c r="AJ1075" s="12"/>
      <c r="AK1075" s="53" t="str">
        <f t="shared" si="317"/>
        <v>YES</v>
      </c>
      <c r="AL1075" s="54">
        <f t="shared" si="318"/>
        <v>1</v>
      </c>
      <c r="AM1075" s="35"/>
      <c r="AN1075" s="35" t="str">
        <f t="shared" si="319"/>
        <v/>
      </c>
      <c r="AO1075" s="35">
        <f t="shared" si="320"/>
        <v>0</v>
      </c>
      <c r="AP1075" s="35" t="str">
        <f t="shared" si="321"/>
        <v>X</v>
      </c>
      <c r="AQ1075" s="55">
        <f t="shared" si="333"/>
        <v>1</v>
      </c>
      <c r="AR1075" s="25" t="str">
        <f t="shared" si="322"/>
        <v/>
      </c>
      <c r="AS1075" s="25" t="str">
        <f t="shared" si="323"/>
        <v/>
      </c>
      <c r="AT1075" s="25" t="str">
        <f t="shared" si="324"/>
        <v/>
      </c>
      <c r="AU1075" s="25" t="str">
        <f t="shared" si="325"/>
        <v/>
      </c>
      <c r="AV1075" s="25">
        <f t="shared" si="326"/>
        <v>6</v>
      </c>
      <c r="AW1075" s="65">
        <f t="shared" si="334"/>
        <v>0</v>
      </c>
      <c r="AX1075" s="56"/>
      <c r="AY1075" s="24">
        <f t="shared" ca="1" si="327"/>
        <v>-639</v>
      </c>
      <c r="AZ1075" s="66">
        <f t="shared" ca="1" si="328"/>
        <v>0</v>
      </c>
      <c r="BA1075" s="24" t="str">
        <f t="shared" ca="1" si="329"/>
        <v/>
      </c>
      <c r="BB1075" s="87" t="str">
        <f t="shared" si="330"/>
        <v/>
      </c>
    </row>
    <row r="1076" spans="1:54" ht="15" x14ac:dyDescent="0.2">
      <c r="A1076" s="7">
        <v>1075</v>
      </c>
      <c r="B1076" s="162" t="s">
        <v>2097</v>
      </c>
      <c r="C1076" s="162" t="s">
        <v>2098</v>
      </c>
      <c r="D1076" s="162" t="s">
        <v>2099</v>
      </c>
      <c r="E1076" s="162" t="s">
        <v>15</v>
      </c>
      <c r="F1076" s="163">
        <v>45463</v>
      </c>
      <c r="G1076" s="162" t="s">
        <v>5347</v>
      </c>
      <c r="H1076" s="162" t="s">
        <v>2100</v>
      </c>
      <c r="I1076" s="162" t="s">
        <v>15</v>
      </c>
      <c r="J1076" s="163">
        <v>45471</v>
      </c>
      <c r="K1076" s="163">
        <v>45475</v>
      </c>
      <c r="L1076" s="162" t="s">
        <v>5347</v>
      </c>
      <c r="M1076" s="163">
        <v>45488</v>
      </c>
      <c r="N1076" s="164">
        <v>40</v>
      </c>
      <c r="O1076" s="164">
        <v>8</v>
      </c>
      <c r="P1076" s="162" t="s">
        <v>16</v>
      </c>
      <c r="Q1076" s="165">
        <v>2</v>
      </c>
      <c r="R1076" s="165">
        <v>1</v>
      </c>
      <c r="S1076" s="165">
        <v>1</v>
      </c>
      <c r="T1076" s="165">
        <v>0</v>
      </c>
      <c r="U1076" s="166">
        <v>1</v>
      </c>
      <c r="V1076" s="166">
        <v>0</v>
      </c>
      <c r="W1076" s="162" t="s">
        <v>19</v>
      </c>
      <c r="X1076" s="162" t="s">
        <v>5348</v>
      </c>
      <c r="Y1076" s="162" t="s">
        <v>5347</v>
      </c>
      <c r="Z1076" s="162" t="s">
        <v>619</v>
      </c>
      <c r="AA1076" s="162" t="s">
        <v>2101</v>
      </c>
      <c r="AB1076" s="162" t="s">
        <v>2102</v>
      </c>
      <c r="AC1076" s="162" t="s">
        <v>5347</v>
      </c>
      <c r="AD1076" s="164">
        <v>0</v>
      </c>
      <c r="AE1076" s="185">
        <v>0</v>
      </c>
      <c r="AG1076" t="s">
        <v>2103</v>
      </c>
      <c r="AH1076" s="47">
        <f t="shared" si="315"/>
        <v>17</v>
      </c>
      <c r="AI1076" s="46" t="str">
        <f t="shared" si="316"/>
        <v>-</v>
      </c>
      <c r="AJ1076" s="12"/>
      <c r="AK1076" s="53" t="str">
        <f t="shared" si="317"/>
        <v>YES</v>
      </c>
      <c r="AL1076" s="54">
        <f t="shared" si="318"/>
        <v>1</v>
      </c>
      <c r="AM1076" s="35"/>
      <c r="AN1076" s="35" t="str">
        <f t="shared" si="319"/>
        <v/>
      </c>
      <c r="AO1076" s="35">
        <f t="shared" si="320"/>
        <v>0</v>
      </c>
      <c r="AP1076" s="35" t="str">
        <f t="shared" si="321"/>
        <v>X</v>
      </c>
      <c r="AQ1076" s="55">
        <f t="shared" si="333"/>
        <v>1</v>
      </c>
      <c r="AR1076" s="25" t="str">
        <f t="shared" si="322"/>
        <v/>
      </c>
      <c r="AS1076" s="25" t="str">
        <f t="shared" si="323"/>
        <v/>
      </c>
      <c r="AT1076" s="25" t="str">
        <f t="shared" si="324"/>
        <v/>
      </c>
      <c r="AU1076" s="25" t="str">
        <f t="shared" si="325"/>
        <v/>
      </c>
      <c r="AV1076" s="25">
        <f t="shared" si="326"/>
        <v>6</v>
      </c>
      <c r="AW1076" s="65">
        <f t="shared" si="334"/>
        <v>0</v>
      </c>
      <c r="AX1076" s="56"/>
      <c r="AY1076" s="24">
        <f t="shared" ca="1" si="327"/>
        <v>-647</v>
      </c>
      <c r="AZ1076" s="66">
        <f t="shared" ca="1" si="328"/>
        <v>0</v>
      </c>
      <c r="BA1076" s="24" t="str">
        <f t="shared" ca="1" si="329"/>
        <v/>
      </c>
      <c r="BB1076" s="87" t="str">
        <f t="shared" si="330"/>
        <v>X</v>
      </c>
    </row>
    <row r="1077" spans="1:54" ht="15" x14ac:dyDescent="0.2">
      <c r="A1077" s="7">
        <v>1076</v>
      </c>
      <c r="B1077" s="162" t="s">
        <v>2104</v>
      </c>
      <c r="C1077" s="162" t="s">
        <v>2105</v>
      </c>
      <c r="D1077" s="162" t="s">
        <v>2099</v>
      </c>
      <c r="E1077" s="162" t="s">
        <v>18</v>
      </c>
      <c r="F1077" s="163">
        <v>45463</v>
      </c>
      <c r="G1077" s="162" t="s">
        <v>5347</v>
      </c>
      <c r="H1077" s="162" t="s">
        <v>4933</v>
      </c>
      <c r="I1077" s="162" t="s">
        <v>15</v>
      </c>
      <c r="J1077" s="163">
        <v>45790</v>
      </c>
      <c r="K1077" s="163">
        <v>45791</v>
      </c>
      <c r="L1077" s="162" t="s">
        <v>5347</v>
      </c>
      <c r="M1077" s="163">
        <v>45807</v>
      </c>
      <c r="N1077" s="164">
        <v>60</v>
      </c>
      <c r="O1077" s="164">
        <v>8</v>
      </c>
      <c r="P1077" s="162" t="s">
        <v>16</v>
      </c>
      <c r="Q1077" s="165">
        <v>4</v>
      </c>
      <c r="R1077" s="165">
        <v>625</v>
      </c>
      <c r="S1077" s="165">
        <v>625</v>
      </c>
      <c r="T1077" s="165">
        <v>0</v>
      </c>
      <c r="U1077" s="166">
        <v>625</v>
      </c>
      <c r="V1077" s="166">
        <v>0</v>
      </c>
      <c r="W1077" s="162" t="s">
        <v>19</v>
      </c>
      <c r="X1077" s="162" t="s">
        <v>5348</v>
      </c>
      <c r="Y1077" s="162" t="s">
        <v>5347</v>
      </c>
      <c r="Z1077" s="162" t="s">
        <v>3392</v>
      </c>
      <c r="AA1077" s="162" t="s">
        <v>4934</v>
      </c>
      <c r="AB1077" s="162" t="s">
        <v>4935</v>
      </c>
      <c r="AC1077" s="162" t="s">
        <v>5347</v>
      </c>
      <c r="AD1077" s="164">
        <v>0</v>
      </c>
      <c r="AE1077" s="185">
        <v>0</v>
      </c>
      <c r="AG1077" t="s">
        <v>2103</v>
      </c>
      <c r="AH1077" s="47">
        <f t="shared" si="315"/>
        <v>17</v>
      </c>
      <c r="AI1077" s="46" t="str">
        <f t="shared" si="316"/>
        <v>-</v>
      </c>
      <c r="AJ1077" s="12"/>
      <c r="AK1077" s="53" t="str">
        <f t="shared" si="317"/>
        <v>YES</v>
      </c>
      <c r="AL1077" s="54">
        <f t="shared" si="318"/>
        <v>625</v>
      </c>
      <c r="AM1077" s="35"/>
      <c r="AN1077" s="35" t="str">
        <f t="shared" si="319"/>
        <v/>
      </c>
      <c r="AO1077" s="35">
        <f t="shared" si="320"/>
        <v>0</v>
      </c>
      <c r="AP1077" s="35" t="str">
        <f t="shared" si="321"/>
        <v>X</v>
      </c>
      <c r="AQ1077" s="55">
        <f t="shared" si="333"/>
        <v>1</v>
      </c>
      <c r="AR1077" s="25" t="str">
        <f t="shared" si="322"/>
        <v/>
      </c>
      <c r="AS1077" s="25" t="str">
        <f t="shared" si="323"/>
        <v/>
      </c>
      <c r="AT1077" s="25" t="str">
        <f t="shared" si="324"/>
        <v/>
      </c>
      <c r="AU1077" s="25" t="str">
        <f t="shared" si="325"/>
        <v/>
      </c>
      <c r="AV1077" s="25">
        <f t="shared" si="326"/>
        <v>6</v>
      </c>
      <c r="AW1077" s="65">
        <f t="shared" si="334"/>
        <v>0</v>
      </c>
      <c r="AX1077" s="56"/>
      <c r="AY1077" s="24">
        <f t="shared" ca="1" si="327"/>
        <v>-328</v>
      </c>
      <c r="AZ1077" s="66">
        <f t="shared" ca="1" si="328"/>
        <v>0</v>
      </c>
      <c r="BA1077" s="24" t="str">
        <f t="shared" ca="1" si="329"/>
        <v/>
      </c>
      <c r="BB1077" s="87" t="str">
        <f t="shared" si="330"/>
        <v/>
      </c>
    </row>
    <row r="1078" spans="1:54" ht="15" x14ac:dyDescent="0.2">
      <c r="A1078" s="7">
        <v>1077</v>
      </c>
      <c r="B1078" s="162" t="s">
        <v>2106</v>
      </c>
      <c r="C1078" s="162" t="s">
        <v>2107</v>
      </c>
      <c r="D1078" s="162" t="s">
        <v>2099</v>
      </c>
      <c r="E1078" s="162" t="s">
        <v>24</v>
      </c>
      <c r="F1078" s="163">
        <v>45463</v>
      </c>
      <c r="G1078" s="162" t="s">
        <v>5347</v>
      </c>
      <c r="H1078" s="162" t="s">
        <v>2108</v>
      </c>
      <c r="I1078" s="162" t="s">
        <v>17</v>
      </c>
      <c r="J1078" s="163">
        <v>45425</v>
      </c>
      <c r="K1078" s="163">
        <v>45475</v>
      </c>
      <c r="L1078" s="162" t="s">
        <v>5347</v>
      </c>
      <c r="M1078" s="163">
        <v>45488</v>
      </c>
      <c r="N1078" s="164">
        <v>30</v>
      </c>
      <c r="O1078" s="164">
        <v>8</v>
      </c>
      <c r="P1078" s="162" t="s">
        <v>16</v>
      </c>
      <c r="Q1078" s="165">
        <v>3</v>
      </c>
      <c r="R1078" s="165">
        <v>3</v>
      </c>
      <c r="S1078" s="165">
        <v>4</v>
      </c>
      <c r="T1078" s="165">
        <v>0</v>
      </c>
      <c r="U1078" s="166">
        <v>3</v>
      </c>
      <c r="V1078" s="166">
        <v>1</v>
      </c>
      <c r="W1078" s="162" t="s">
        <v>19</v>
      </c>
      <c r="X1078" s="162" t="s">
        <v>5348</v>
      </c>
      <c r="Y1078" s="162" t="s">
        <v>5347</v>
      </c>
      <c r="Z1078" s="162" t="s">
        <v>23</v>
      </c>
      <c r="AA1078" s="162" t="s">
        <v>2101</v>
      </c>
      <c r="AB1078" s="162" t="s">
        <v>2109</v>
      </c>
      <c r="AC1078" s="162" t="s">
        <v>5347</v>
      </c>
      <c r="AD1078" s="164">
        <v>0</v>
      </c>
      <c r="AE1078" s="185">
        <v>0</v>
      </c>
      <c r="AG1078" t="s">
        <v>2103</v>
      </c>
      <c r="AH1078" s="47">
        <f t="shared" si="315"/>
        <v>63</v>
      </c>
      <c r="AI1078" s="46" t="str">
        <f t="shared" si="316"/>
        <v>-</v>
      </c>
      <c r="AJ1078" s="12"/>
      <c r="AK1078" s="53" t="str">
        <f t="shared" si="317"/>
        <v>YES</v>
      </c>
      <c r="AL1078" s="54">
        <f t="shared" si="318"/>
        <v>4</v>
      </c>
      <c r="AM1078" s="35"/>
      <c r="AN1078" s="35" t="str">
        <f t="shared" si="319"/>
        <v/>
      </c>
      <c r="AO1078" s="35">
        <f t="shared" si="320"/>
        <v>0</v>
      </c>
      <c r="AP1078" s="35" t="str">
        <f t="shared" si="321"/>
        <v>X</v>
      </c>
      <c r="AQ1078" s="55">
        <f t="shared" si="333"/>
        <v>1</v>
      </c>
      <c r="AR1078" s="25" t="str">
        <f t="shared" si="322"/>
        <v/>
      </c>
      <c r="AS1078" s="25" t="str">
        <f t="shared" si="323"/>
        <v/>
      </c>
      <c r="AT1078" s="25" t="str">
        <f t="shared" si="324"/>
        <v/>
      </c>
      <c r="AU1078" s="25" t="str">
        <f t="shared" si="325"/>
        <v/>
      </c>
      <c r="AV1078" s="25">
        <f t="shared" si="326"/>
        <v>6</v>
      </c>
      <c r="AW1078" s="65">
        <f t="shared" si="334"/>
        <v>0</v>
      </c>
      <c r="AX1078" s="56"/>
      <c r="AY1078" s="24">
        <f t="shared" ca="1" si="327"/>
        <v>-647</v>
      </c>
      <c r="AZ1078" s="66">
        <f t="shared" ca="1" si="328"/>
        <v>0</v>
      </c>
      <c r="BA1078" s="24" t="str">
        <f t="shared" ca="1" si="329"/>
        <v/>
      </c>
      <c r="BB1078" s="87" t="str">
        <f t="shared" si="330"/>
        <v/>
      </c>
    </row>
    <row r="1079" spans="1:54" ht="15" x14ac:dyDescent="0.2">
      <c r="A1079" s="7">
        <v>1078</v>
      </c>
      <c r="B1079" s="162" t="s">
        <v>421</v>
      </c>
      <c r="C1079" s="162" t="s">
        <v>60</v>
      </c>
      <c r="D1079" s="162" t="s">
        <v>2099</v>
      </c>
      <c r="E1079" s="162" t="s">
        <v>27</v>
      </c>
      <c r="F1079" s="163">
        <v>45463</v>
      </c>
      <c r="G1079" s="162" t="s">
        <v>5347</v>
      </c>
      <c r="H1079" s="162" t="s">
        <v>2110</v>
      </c>
      <c r="I1079" s="162" t="s">
        <v>15</v>
      </c>
      <c r="J1079" s="163">
        <v>45471</v>
      </c>
      <c r="K1079" s="163">
        <v>45474</v>
      </c>
      <c r="L1079" s="162" t="s">
        <v>5347</v>
      </c>
      <c r="M1079" s="163">
        <v>45478</v>
      </c>
      <c r="N1079" s="164">
        <v>30</v>
      </c>
      <c r="O1079" s="164">
        <v>8</v>
      </c>
      <c r="P1079" s="162" t="s">
        <v>16</v>
      </c>
      <c r="Q1079" s="165">
        <v>2</v>
      </c>
      <c r="R1079" s="165">
        <v>2</v>
      </c>
      <c r="S1079" s="165">
        <v>2</v>
      </c>
      <c r="T1079" s="165">
        <v>0</v>
      </c>
      <c r="U1079" s="166">
        <v>2</v>
      </c>
      <c r="V1079" s="166">
        <v>0</v>
      </c>
      <c r="W1079" s="162" t="s">
        <v>19</v>
      </c>
      <c r="X1079" s="162" t="s">
        <v>5348</v>
      </c>
      <c r="Y1079" s="162" t="s">
        <v>5347</v>
      </c>
      <c r="Z1079" s="162" t="s">
        <v>61</v>
      </c>
      <c r="AA1079" s="162" t="s">
        <v>62</v>
      </c>
      <c r="AB1079" s="162" t="s">
        <v>422</v>
      </c>
      <c r="AC1079" s="162" t="s">
        <v>5347</v>
      </c>
      <c r="AD1079" s="164">
        <v>0</v>
      </c>
      <c r="AE1079" s="185">
        <v>0</v>
      </c>
      <c r="AG1079" t="s">
        <v>2103</v>
      </c>
      <c r="AH1079" s="47">
        <f t="shared" si="315"/>
        <v>7</v>
      </c>
      <c r="AI1079" s="46" t="str">
        <f t="shared" si="316"/>
        <v>-</v>
      </c>
      <c r="AJ1079" s="12"/>
      <c r="AK1079" s="53" t="str">
        <f t="shared" si="317"/>
        <v>YES</v>
      </c>
      <c r="AL1079" s="54">
        <f t="shared" si="318"/>
        <v>2</v>
      </c>
      <c r="AM1079" s="35"/>
      <c r="AN1079" s="35" t="str">
        <f t="shared" si="319"/>
        <v/>
      </c>
      <c r="AO1079" s="35">
        <f t="shared" si="320"/>
        <v>0</v>
      </c>
      <c r="AP1079" s="35" t="str">
        <f t="shared" si="321"/>
        <v>X</v>
      </c>
      <c r="AQ1079" s="55">
        <f t="shared" si="333"/>
        <v>1</v>
      </c>
      <c r="AR1079" s="25" t="str">
        <f t="shared" si="322"/>
        <v/>
      </c>
      <c r="AS1079" s="25" t="str">
        <f t="shared" si="323"/>
        <v/>
      </c>
      <c r="AT1079" s="25" t="str">
        <f t="shared" si="324"/>
        <v/>
      </c>
      <c r="AU1079" s="25" t="str">
        <f t="shared" si="325"/>
        <v/>
      </c>
      <c r="AV1079" s="25">
        <f t="shared" si="326"/>
        <v>6</v>
      </c>
      <c r="AW1079" s="65">
        <f t="shared" si="334"/>
        <v>0</v>
      </c>
      <c r="AX1079" s="56"/>
      <c r="AY1079" s="24">
        <f t="shared" ca="1" si="327"/>
        <v>-657</v>
      </c>
      <c r="AZ1079" s="66">
        <f t="shared" ca="1" si="328"/>
        <v>0</v>
      </c>
      <c r="BA1079" s="24" t="str">
        <f t="shared" ca="1" si="329"/>
        <v/>
      </c>
      <c r="BB1079" s="87" t="str">
        <f t="shared" si="330"/>
        <v/>
      </c>
    </row>
    <row r="1080" spans="1:54" ht="15" x14ac:dyDescent="0.2">
      <c r="A1080" s="7">
        <v>1079</v>
      </c>
      <c r="B1080" s="162" t="s">
        <v>423</v>
      </c>
      <c r="C1080" s="162" t="s">
        <v>60</v>
      </c>
      <c r="D1080" s="162" t="s">
        <v>2099</v>
      </c>
      <c r="E1080" s="162" t="s">
        <v>28</v>
      </c>
      <c r="F1080" s="163">
        <v>45463</v>
      </c>
      <c r="G1080" s="162" t="s">
        <v>5347</v>
      </c>
      <c r="H1080" s="162" t="s">
        <v>2110</v>
      </c>
      <c r="I1080" s="162" t="s">
        <v>17</v>
      </c>
      <c r="J1080" s="163">
        <v>45471</v>
      </c>
      <c r="K1080" s="163">
        <v>45474</v>
      </c>
      <c r="L1080" s="162" t="s">
        <v>5347</v>
      </c>
      <c r="M1080" s="163">
        <v>45478</v>
      </c>
      <c r="N1080" s="164">
        <v>30</v>
      </c>
      <c r="O1080" s="164">
        <v>8</v>
      </c>
      <c r="P1080" s="162" t="s">
        <v>16</v>
      </c>
      <c r="Q1080" s="165">
        <v>2</v>
      </c>
      <c r="R1080" s="165">
        <v>2</v>
      </c>
      <c r="S1080" s="165">
        <v>2</v>
      </c>
      <c r="T1080" s="165">
        <v>0</v>
      </c>
      <c r="U1080" s="166">
        <v>2</v>
      </c>
      <c r="V1080" s="166">
        <v>0</v>
      </c>
      <c r="W1080" s="162" t="s">
        <v>19</v>
      </c>
      <c r="X1080" s="162" t="s">
        <v>5348</v>
      </c>
      <c r="Y1080" s="162" t="s">
        <v>5347</v>
      </c>
      <c r="Z1080" s="162" t="s">
        <v>61</v>
      </c>
      <c r="AA1080" s="162" t="s">
        <v>62</v>
      </c>
      <c r="AB1080" s="162" t="s">
        <v>424</v>
      </c>
      <c r="AC1080" s="162" t="s">
        <v>5347</v>
      </c>
      <c r="AD1080" s="164">
        <v>0</v>
      </c>
      <c r="AE1080" s="185">
        <v>0</v>
      </c>
      <c r="AG1080" t="s">
        <v>2103</v>
      </c>
      <c r="AH1080" s="47">
        <f t="shared" si="315"/>
        <v>7</v>
      </c>
      <c r="AI1080" s="46" t="str">
        <f t="shared" si="316"/>
        <v>-</v>
      </c>
      <c r="AJ1080" s="12"/>
      <c r="AK1080" s="53" t="str">
        <f t="shared" si="317"/>
        <v>YES</v>
      </c>
      <c r="AL1080" s="54">
        <f t="shared" si="318"/>
        <v>2</v>
      </c>
      <c r="AM1080" s="35"/>
      <c r="AN1080" s="35" t="str">
        <f t="shared" si="319"/>
        <v/>
      </c>
      <c r="AO1080" s="35">
        <f t="shared" si="320"/>
        <v>0</v>
      </c>
      <c r="AP1080" s="35" t="str">
        <f t="shared" si="321"/>
        <v>X</v>
      </c>
      <c r="AQ1080" s="55">
        <f t="shared" si="333"/>
        <v>1</v>
      </c>
      <c r="AR1080" s="25" t="str">
        <f t="shared" si="322"/>
        <v/>
      </c>
      <c r="AS1080" s="25" t="str">
        <f t="shared" si="323"/>
        <v/>
      </c>
      <c r="AT1080" s="25" t="str">
        <f t="shared" si="324"/>
        <v/>
      </c>
      <c r="AU1080" s="25" t="str">
        <f t="shared" si="325"/>
        <v/>
      </c>
      <c r="AV1080" s="25">
        <f t="shared" si="326"/>
        <v>6</v>
      </c>
      <c r="AW1080" s="65">
        <f t="shared" si="334"/>
        <v>0</v>
      </c>
      <c r="AX1080" s="56"/>
      <c r="AY1080" s="24">
        <f t="shared" ca="1" si="327"/>
        <v>-657</v>
      </c>
      <c r="AZ1080" s="66">
        <f t="shared" ca="1" si="328"/>
        <v>0</v>
      </c>
      <c r="BA1080" s="24" t="str">
        <f t="shared" ca="1" si="329"/>
        <v/>
      </c>
      <c r="BB1080" s="87" t="str">
        <f t="shared" si="330"/>
        <v/>
      </c>
    </row>
    <row r="1081" spans="1:54" ht="15" x14ac:dyDescent="0.2">
      <c r="A1081" s="7">
        <v>1080</v>
      </c>
      <c r="B1081" s="162" t="s">
        <v>2111</v>
      </c>
      <c r="C1081" s="162" t="s">
        <v>2112</v>
      </c>
      <c r="D1081" s="162" t="s">
        <v>2099</v>
      </c>
      <c r="E1081" s="162" t="s">
        <v>73</v>
      </c>
      <c r="F1081" s="163">
        <v>45463</v>
      </c>
      <c r="G1081" s="162" t="s">
        <v>5347</v>
      </c>
      <c r="H1081" s="162" t="s">
        <v>2110</v>
      </c>
      <c r="I1081" s="162" t="s">
        <v>18</v>
      </c>
      <c r="J1081" s="163">
        <v>45471</v>
      </c>
      <c r="K1081" s="163">
        <v>45474</v>
      </c>
      <c r="L1081" s="162" t="s">
        <v>5347</v>
      </c>
      <c r="M1081" s="163">
        <v>45478</v>
      </c>
      <c r="N1081" s="164">
        <v>30</v>
      </c>
      <c r="O1081" s="164">
        <v>8</v>
      </c>
      <c r="P1081" s="162" t="s">
        <v>16</v>
      </c>
      <c r="Q1081" s="165">
        <v>3</v>
      </c>
      <c r="R1081" s="165">
        <v>3</v>
      </c>
      <c r="S1081" s="165">
        <v>3</v>
      </c>
      <c r="T1081" s="165">
        <v>0</v>
      </c>
      <c r="U1081" s="166">
        <v>3</v>
      </c>
      <c r="V1081" s="166">
        <v>0</v>
      </c>
      <c r="W1081" s="162" t="s">
        <v>19</v>
      </c>
      <c r="X1081" s="162" t="s">
        <v>5348</v>
      </c>
      <c r="Y1081" s="162" t="s">
        <v>5347</v>
      </c>
      <c r="Z1081" s="162" t="s">
        <v>61</v>
      </c>
      <c r="AA1081" s="162" t="s">
        <v>62</v>
      </c>
      <c r="AB1081" s="162" t="s">
        <v>2113</v>
      </c>
      <c r="AC1081" s="162" t="s">
        <v>5347</v>
      </c>
      <c r="AD1081" s="164">
        <v>0</v>
      </c>
      <c r="AE1081" s="185">
        <v>0</v>
      </c>
      <c r="AG1081" t="s">
        <v>2103</v>
      </c>
      <c r="AH1081" s="47">
        <f t="shared" si="315"/>
        <v>7</v>
      </c>
      <c r="AI1081" s="46" t="str">
        <f t="shared" si="316"/>
        <v>-</v>
      </c>
      <c r="AJ1081" s="12"/>
      <c r="AK1081" s="53" t="str">
        <f t="shared" si="317"/>
        <v>YES</v>
      </c>
      <c r="AL1081" s="54">
        <f t="shared" si="318"/>
        <v>3</v>
      </c>
      <c r="AM1081" s="35"/>
      <c r="AN1081" s="35" t="str">
        <f t="shared" si="319"/>
        <v/>
      </c>
      <c r="AO1081" s="35">
        <f t="shared" si="320"/>
        <v>0</v>
      </c>
      <c r="AP1081" s="35" t="str">
        <f t="shared" si="321"/>
        <v>X</v>
      </c>
      <c r="AQ1081" s="55">
        <f t="shared" si="333"/>
        <v>1</v>
      </c>
      <c r="AR1081" s="25" t="str">
        <f t="shared" si="322"/>
        <v/>
      </c>
      <c r="AS1081" s="25" t="str">
        <f t="shared" si="323"/>
        <v/>
      </c>
      <c r="AT1081" s="25" t="str">
        <f t="shared" si="324"/>
        <v/>
      </c>
      <c r="AU1081" s="25" t="str">
        <f t="shared" si="325"/>
        <v/>
      </c>
      <c r="AV1081" s="25">
        <f t="shared" si="326"/>
        <v>6</v>
      </c>
      <c r="AW1081" s="65">
        <f t="shared" si="334"/>
        <v>0</v>
      </c>
      <c r="AX1081" s="56"/>
      <c r="AY1081" s="24">
        <f t="shared" ca="1" si="327"/>
        <v>-657</v>
      </c>
      <c r="AZ1081" s="66">
        <f t="shared" ca="1" si="328"/>
        <v>0</v>
      </c>
      <c r="BA1081" s="24" t="str">
        <f t="shared" ca="1" si="329"/>
        <v/>
      </c>
      <c r="BB1081" s="87" t="str">
        <f t="shared" si="330"/>
        <v/>
      </c>
    </row>
    <row r="1082" spans="1:54" ht="15" x14ac:dyDescent="0.2">
      <c r="A1082" s="7">
        <v>1081</v>
      </c>
      <c r="B1082" s="162" t="s">
        <v>425</v>
      </c>
      <c r="C1082" s="162" t="s">
        <v>426</v>
      </c>
      <c r="D1082" s="162" t="s">
        <v>2099</v>
      </c>
      <c r="E1082" s="162" t="s">
        <v>56</v>
      </c>
      <c r="F1082" s="163">
        <v>45463</v>
      </c>
      <c r="G1082" s="162" t="s">
        <v>5347</v>
      </c>
      <c r="H1082" s="162" t="s">
        <v>2110</v>
      </c>
      <c r="I1082" s="162" t="s">
        <v>24</v>
      </c>
      <c r="J1082" s="163">
        <v>45471</v>
      </c>
      <c r="K1082" s="163">
        <v>45474</v>
      </c>
      <c r="L1082" s="162" t="s">
        <v>5347</v>
      </c>
      <c r="M1082" s="163">
        <v>45478</v>
      </c>
      <c r="N1082" s="164">
        <v>30</v>
      </c>
      <c r="O1082" s="164">
        <v>8</v>
      </c>
      <c r="P1082" s="162" t="s">
        <v>16</v>
      </c>
      <c r="Q1082" s="165">
        <v>1</v>
      </c>
      <c r="R1082" s="165">
        <v>1</v>
      </c>
      <c r="S1082" s="165">
        <v>1</v>
      </c>
      <c r="T1082" s="165">
        <v>0</v>
      </c>
      <c r="U1082" s="166">
        <v>1</v>
      </c>
      <c r="V1082" s="166">
        <v>0</v>
      </c>
      <c r="W1082" s="162" t="s">
        <v>19</v>
      </c>
      <c r="X1082" s="162" t="s">
        <v>5348</v>
      </c>
      <c r="Y1082" s="162" t="s">
        <v>5347</v>
      </c>
      <c r="Z1082" s="162" t="s">
        <v>61</v>
      </c>
      <c r="AA1082" s="162" t="s">
        <v>62</v>
      </c>
      <c r="AB1082" s="162" t="s">
        <v>427</v>
      </c>
      <c r="AC1082" s="162" t="s">
        <v>5347</v>
      </c>
      <c r="AD1082" s="164">
        <v>0</v>
      </c>
      <c r="AE1082" s="185">
        <v>0</v>
      </c>
      <c r="AG1082" t="s">
        <v>2103</v>
      </c>
      <c r="AH1082" s="47">
        <f t="shared" si="315"/>
        <v>7</v>
      </c>
      <c r="AI1082" s="46" t="str">
        <f t="shared" si="316"/>
        <v>-</v>
      </c>
      <c r="AJ1082" s="12"/>
      <c r="AK1082" s="53" t="str">
        <f t="shared" si="317"/>
        <v>YES</v>
      </c>
      <c r="AL1082" s="54">
        <f t="shared" si="318"/>
        <v>1</v>
      </c>
      <c r="AM1082" s="35"/>
      <c r="AN1082" s="35" t="str">
        <f t="shared" si="319"/>
        <v/>
      </c>
      <c r="AO1082" s="35">
        <f t="shared" si="320"/>
        <v>0</v>
      </c>
      <c r="AP1082" s="35" t="str">
        <f t="shared" si="321"/>
        <v>X</v>
      </c>
      <c r="AQ1082" s="55">
        <f t="shared" si="333"/>
        <v>1</v>
      </c>
      <c r="AR1082" s="25" t="str">
        <f t="shared" si="322"/>
        <v/>
      </c>
      <c r="AS1082" s="25" t="str">
        <f t="shared" si="323"/>
        <v/>
      </c>
      <c r="AT1082" s="25" t="str">
        <f t="shared" si="324"/>
        <v/>
      </c>
      <c r="AU1082" s="25" t="str">
        <f t="shared" si="325"/>
        <v/>
      </c>
      <c r="AV1082" s="25">
        <f t="shared" si="326"/>
        <v>6</v>
      </c>
      <c r="AW1082" s="65">
        <f t="shared" si="334"/>
        <v>0</v>
      </c>
      <c r="AX1082" s="56"/>
      <c r="AY1082" s="24">
        <f t="shared" ca="1" si="327"/>
        <v>-657</v>
      </c>
      <c r="AZ1082" s="66">
        <f t="shared" ca="1" si="328"/>
        <v>0</v>
      </c>
      <c r="BA1082" s="24" t="str">
        <f t="shared" ca="1" si="329"/>
        <v/>
      </c>
      <c r="BB1082" s="87" t="str">
        <f t="shared" si="330"/>
        <v/>
      </c>
    </row>
    <row r="1083" spans="1:54" ht="15" x14ac:dyDescent="0.2">
      <c r="A1083" s="7">
        <v>1082</v>
      </c>
      <c r="B1083" s="162" t="s">
        <v>2114</v>
      </c>
      <c r="C1083" s="162" t="s">
        <v>2115</v>
      </c>
      <c r="D1083" s="162" t="s">
        <v>2099</v>
      </c>
      <c r="E1083" s="162" t="s">
        <v>72</v>
      </c>
      <c r="F1083" s="163">
        <v>45463</v>
      </c>
      <c r="G1083" s="162" t="s">
        <v>5347</v>
      </c>
      <c r="H1083" s="162" t="s">
        <v>2110</v>
      </c>
      <c r="I1083" s="162" t="s">
        <v>27</v>
      </c>
      <c r="J1083" s="163">
        <v>45471</v>
      </c>
      <c r="K1083" s="163">
        <v>45474</v>
      </c>
      <c r="L1083" s="162" t="s">
        <v>5347</v>
      </c>
      <c r="M1083" s="163">
        <v>45478</v>
      </c>
      <c r="N1083" s="164">
        <v>30</v>
      </c>
      <c r="O1083" s="164">
        <v>8</v>
      </c>
      <c r="P1083" s="162" t="s">
        <v>16</v>
      </c>
      <c r="Q1083" s="165">
        <v>2</v>
      </c>
      <c r="R1083" s="165">
        <v>2</v>
      </c>
      <c r="S1083" s="165">
        <v>2</v>
      </c>
      <c r="T1083" s="165">
        <v>0</v>
      </c>
      <c r="U1083" s="166">
        <v>2</v>
      </c>
      <c r="V1083" s="166">
        <v>0</v>
      </c>
      <c r="W1083" s="162" t="s">
        <v>19</v>
      </c>
      <c r="X1083" s="162" t="s">
        <v>5348</v>
      </c>
      <c r="Y1083" s="162" t="s">
        <v>5347</v>
      </c>
      <c r="Z1083" s="162" t="s">
        <v>61</v>
      </c>
      <c r="AA1083" s="162" t="s">
        <v>62</v>
      </c>
      <c r="AB1083" s="162" t="s">
        <v>2116</v>
      </c>
      <c r="AC1083" s="162" t="s">
        <v>5347</v>
      </c>
      <c r="AD1083" s="164">
        <v>0</v>
      </c>
      <c r="AE1083" s="185">
        <v>0</v>
      </c>
      <c r="AG1083" t="s">
        <v>2103</v>
      </c>
      <c r="AH1083" s="47">
        <f t="shared" si="315"/>
        <v>7</v>
      </c>
      <c r="AI1083" s="46" t="str">
        <f t="shared" si="316"/>
        <v>-</v>
      </c>
      <c r="AJ1083" s="12"/>
      <c r="AK1083" s="53" t="str">
        <f t="shared" si="317"/>
        <v>YES</v>
      </c>
      <c r="AL1083" s="54">
        <f t="shared" si="318"/>
        <v>2</v>
      </c>
      <c r="AM1083" s="35"/>
      <c r="AN1083" s="35" t="str">
        <f t="shared" si="319"/>
        <v/>
      </c>
      <c r="AO1083" s="35">
        <f t="shared" si="320"/>
        <v>0</v>
      </c>
      <c r="AP1083" s="35" t="str">
        <f t="shared" si="321"/>
        <v>X</v>
      </c>
      <c r="AQ1083" s="55">
        <f t="shared" si="333"/>
        <v>1</v>
      </c>
      <c r="AR1083" s="25" t="str">
        <f t="shared" si="322"/>
        <v/>
      </c>
      <c r="AS1083" s="25" t="str">
        <f t="shared" si="323"/>
        <v/>
      </c>
      <c r="AT1083" s="25" t="str">
        <f t="shared" si="324"/>
        <v/>
      </c>
      <c r="AU1083" s="25" t="str">
        <f t="shared" si="325"/>
        <v/>
      </c>
      <c r="AV1083" s="25">
        <f t="shared" si="326"/>
        <v>6</v>
      </c>
      <c r="AW1083" s="65">
        <f t="shared" si="334"/>
        <v>0</v>
      </c>
      <c r="AX1083" s="56"/>
      <c r="AY1083" s="24">
        <f t="shared" ca="1" si="327"/>
        <v>-657</v>
      </c>
      <c r="AZ1083" s="66">
        <f t="shared" ca="1" si="328"/>
        <v>0</v>
      </c>
      <c r="BA1083" s="24" t="str">
        <f t="shared" ca="1" si="329"/>
        <v/>
      </c>
      <c r="BB1083" s="87" t="str">
        <f t="shared" si="330"/>
        <v/>
      </c>
    </row>
    <row r="1084" spans="1:54" ht="15" x14ac:dyDescent="0.2">
      <c r="A1084" s="7">
        <v>1083</v>
      </c>
      <c r="B1084" s="162" t="s">
        <v>2117</v>
      </c>
      <c r="C1084" s="162" t="s">
        <v>2118</v>
      </c>
      <c r="D1084" s="162" t="s">
        <v>2099</v>
      </c>
      <c r="E1084" s="162" t="s">
        <v>69</v>
      </c>
      <c r="F1084" s="163">
        <v>45463</v>
      </c>
      <c r="G1084" s="162" t="s">
        <v>5347</v>
      </c>
      <c r="H1084" s="162" t="s">
        <v>2110</v>
      </c>
      <c r="I1084" s="162" t="s">
        <v>28</v>
      </c>
      <c r="J1084" s="163">
        <v>45471</v>
      </c>
      <c r="K1084" s="163">
        <v>45474</v>
      </c>
      <c r="L1084" s="162" t="s">
        <v>5347</v>
      </c>
      <c r="M1084" s="163">
        <v>45478</v>
      </c>
      <c r="N1084" s="164">
        <v>30</v>
      </c>
      <c r="O1084" s="164">
        <v>8</v>
      </c>
      <c r="P1084" s="162" t="s">
        <v>16</v>
      </c>
      <c r="Q1084" s="165">
        <v>5</v>
      </c>
      <c r="R1084" s="165">
        <v>5</v>
      </c>
      <c r="S1084" s="165">
        <v>5</v>
      </c>
      <c r="T1084" s="165">
        <v>0</v>
      </c>
      <c r="U1084" s="166">
        <v>5</v>
      </c>
      <c r="V1084" s="166">
        <v>0</v>
      </c>
      <c r="W1084" s="162" t="s">
        <v>19</v>
      </c>
      <c r="X1084" s="162" t="s">
        <v>5348</v>
      </c>
      <c r="Y1084" s="162" t="s">
        <v>5347</v>
      </c>
      <c r="Z1084" s="162" t="s">
        <v>61</v>
      </c>
      <c r="AA1084" s="162" t="s">
        <v>62</v>
      </c>
      <c r="AB1084" s="162" t="s">
        <v>2119</v>
      </c>
      <c r="AC1084" s="162" t="s">
        <v>5347</v>
      </c>
      <c r="AD1084" s="164">
        <v>0</v>
      </c>
      <c r="AE1084" s="185">
        <v>0</v>
      </c>
      <c r="AG1084" t="s">
        <v>2103</v>
      </c>
      <c r="AH1084" s="47">
        <f t="shared" si="315"/>
        <v>7</v>
      </c>
      <c r="AI1084" s="46" t="str">
        <f t="shared" si="316"/>
        <v>-</v>
      </c>
      <c r="AJ1084" s="12"/>
      <c r="AK1084" s="53" t="str">
        <f t="shared" si="317"/>
        <v>YES</v>
      </c>
      <c r="AL1084" s="54">
        <f t="shared" si="318"/>
        <v>5</v>
      </c>
      <c r="AM1084" s="35"/>
      <c r="AN1084" s="35" t="str">
        <f t="shared" si="319"/>
        <v/>
      </c>
      <c r="AO1084" s="35">
        <f t="shared" si="320"/>
        <v>0</v>
      </c>
      <c r="AP1084" s="35" t="str">
        <f t="shared" si="321"/>
        <v>X</v>
      </c>
      <c r="AQ1084" s="55">
        <f t="shared" si="333"/>
        <v>1</v>
      </c>
      <c r="AR1084" s="25" t="str">
        <f t="shared" si="322"/>
        <v/>
      </c>
      <c r="AS1084" s="25" t="str">
        <f t="shared" si="323"/>
        <v/>
      </c>
      <c r="AT1084" s="25" t="str">
        <f t="shared" si="324"/>
        <v/>
      </c>
      <c r="AU1084" s="25" t="str">
        <f t="shared" si="325"/>
        <v/>
      </c>
      <c r="AV1084" s="25">
        <f t="shared" si="326"/>
        <v>6</v>
      </c>
      <c r="AW1084" s="65">
        <f t="shared" si="334"/>
        <v>0</v>
      </c>
      <c r="AX1084" s="56"/>
      <c r="AY1084" s="24">
        <f t="shared" ca="1" si="327"/>
        <v>-657</v>
      </c>
      <c r="AZ1084" s="66">
        <f t="shared" ca="1" si="328"/>
        <v>0</v>
      </c>
      <c r="BA1084" s="24" t="str">
        <f t="shared" ca="1" si="329"/>
        <v/>
      </c>
      <c r="BB1084" s="87" t="str">
        <f t="shared" si="330"/>
        <v/>
      </c>
    </row>
    <row r="1085" spans="1:54" ht="15" x14ac:dyDescent="0.2">
      <c r="A1085" s="7">
        <v>1084</v>
      </c>
      <c r="B1085" s="162" t="s">
        <v>2120</v>
      </c>
      <c r="C1085" s="162" t="s">
        <v>2121</v>
      </c>
      <c r="D1085" s="162" t="s">
        <v>2099</v>
      </c>
      <c r="E1085" s="162" t="s">
        <v>79</v>
      </c>
      <c r="F1085" s="163">
        <v>45463</v>
      </c>
      <c r="G1085" s="162" t="s">
        <v>5347</v>
      </c>
      <c r="H1085" s="162" t="s">
        <v>3595</v>
      </c>
      <c r="I1085" s="162" t="s">
        <v>17</v>
      </c>
      <c r="J1085" s="163">
        <v>45602</v>
      </c>
      <c r="K1085" s="163">
        <v>45603</v>
      </c>
      <c r="L1085" s="162" t="s">
        <v>5347</v>
      </c>
      <c r="M1085" s="163">
        <v>45614</v>
      </c>
      <c r="N1085" s="164">
        <v>80</v>
      </c>
      <c r="O1085" s="164">
        <v>8</v>
      </c>
      <c r="P1085" s="162" t="s">
        <v>16</v>
      </c>
      <c r="Q1085" s="165">
        <v>2</v>
      </c>
      <c r="R1085" s="165">
        <v>2</v>
      </c>
      <c r="S1085" s="165">
        <v>2</v>
      </c>
      <c r="T1085" s="165">
        <v>0</v>
      </c>
      <c r="U1085" s="166">
        <v>2</v>
      </c>
      <c r="V1085" s="166">
        <v>0</v>
      </c>
      <c r="W1085" s="162" t="s">
        <v>19</v>
      </c>
      <c r="X1085" s="162" t="s">
        <v>5348</v>
      </c>
      <c r="Y1085" s="162" t="s">
        <v>5347</v>
      </c>
      <c r="Z1085" s="162" t="s">
        <v>3387</v>
      </c>
      <c r="AA1085" s="162" t="s">
        <v>152</v>
      </c>
      <c r="AB1085" s="162" t="s">
        <v>3596</v>
      </c>
      <c r="AC1085" s="162" t="s">
        <v>5347</v>
      </c>
      <c r="AD1085" s="164">
        <v>0</v>
      </c>
      <c r="AE1085" s="185">
        <v>0</v>
      </c>
      <c r="AG1085" t="s">
        <v>2103</v>
      </c>
      <c r="AH1085" s="47">
        <f t="shared" si="315"/>
        <v>12</v>
      </c>
      <c r="AI1085" s="46" t="str">
        <f t="shared" si="316"/>
        <v>-</v>
      </c>
      <c r="AJ1085" s="12"/>
      <c r="AK1085" s="53" t="str">
        <f t="shared" si="317"/>
        <v>YES</v>
      </c>
      <c r="AL1085" s="54">
        <f t="shared" si="318"/>
        <v>2</v>
      </c>
      <c r="AM1085" s="35"/>
      <c r="AN1085" s="35" t="str">
        <f t="shared" si="319"/>
        <v/>
      </c>
      <c r="AO1085" s="35">
        <f t="shared" si="320"/>
        <v>0</v>
      </c>
      <c r="AP1085" s="35" t="str">
        <f t="shared" si="321"/>
        <v>X</v>
      </c>
      <c r="AQ1085" s="55">
        <f t="shared" si="333"/>
        <v>1</v>
      </c>
      <c r="AR1085" s="25" t="str">
        <f t="shared" si="322"/>
        <v/>
      </c>
      <c r="AS1085" s="25" t="str">
        <f t="shared" si="323"/>
        <v/>
      </c>
      <c r="AT1085" s="25" t="str">
        <f t="shared" si="324"/>
        <v/>
      </c>
      <c r="AU1085" s="25" t="str">
        <f t="shared" si="325"/>
        <v/>
      </c>
      <c r="AV1085" s="25">
        <f t="shared" si="326"/>
        <v>6</v>
      </c>
      <c r="AW1085" s="65">
        <f t="shared" si="334"/>
        <v>0</v>
      </c>
      <c r="AX1085" s="56"/>
      <c r="AY1085" s="24">
        <f t="shared" ca="1" si="327"/>
        <v>-521</v>
      </c>
      <c r="AZ1085" s="66">
        <f t="shared" ca="1" si="328"/>
        <v>0</v>
      </c>
      <c r="BA1085" s="24" t="str">
        <f t="shared" ca="1" si="329"/>
        <v/>
      </c>
      <c r="BB1085" s="87" t="str">
        <f t="shared" si="330"/>
        <v/>
      </c>
    </row>
    <row r="1086" spans="1:54" ht="15" x14ac:dyDescent="0.2">
      <c r="A1086" s="7">
        <v>1085</v>
      </c>
      <c r="B1086" s="162" t="s">
        <v>2122</v>
      </c>
      <c r="C1086" s="162" t="s">
        <v>2123</v>
      </c>
      <c r="D1086" s="162" t="s">
        <v>2099</v>
      </c>
      <c r="E1086" s="162" t="s">
        <v>38</v>
      </c>
      <c r="F1086" s="163">
        <v>45463</v>
      </c>
      <c r="G1086" s="162" t="s">
        <v>5347</v>
      </c>
      <c r="H1086" s="162" t="s">
        <v>2124</v>
      </c>
      <c r="I1086" s="162" t="s">
        <v>38</v>
      </c>
      <c r="J1086" s="163">
        <v>45522</v>
      </c>
      <c r="K1086" s="163">
        <v>45523</v>
      </c>
      <c r="L1086" s="162" t="s">
        <v>5347</v>
      </c>
      <c r="M1086" s="163">
        <v>45540</v>
      </c>
      <c r="N1086" s="164">
        <v>60</v>
      </c>
      <c r="O1086" s="164">
        <v>8</v>
      </c>
      <c r="P1086" s="162" t="s">
        <v>16</v>
      </c>
      <c r="Q1086" s="165">
        <v>4</v>
      </c>
      <c r="R1086" s="165">
        <v>4</v>
      </c>
      <c r="S1086" s="165">
        <v>4</v>
      </c>
      <c r="T1086" s="165">
        <v>0</v>
      </c>
      <c r="U1086" s="166">
        <v>4</v>
      </c>
      <c r="V1086" s="166">
        <v>0</v>
      </c>
      <c r="W1086" s="162" t="s">
        <v>19</v>
      </c>
      <c r="X1086" s="162" t="s">
        <v>5348</v>
      </c>
      <c r="Y1086" s="162" t="s">
        <v>5347</v>
      </c>
      <c r="Z1086" s="162" t="s">
        <v>688</v>
      </c>
      <c r="AA1086" s="162" t="s">
        <v>2125</v>
      </c>
      <c r="AB1086" s="162" t="s">
        <v>2126</v>
      </c>
      <c r="AC1086" s="162" t="s">
        <v>5347</v>
      </c>
      <c r="AD1086" s="164">
        <v>0</v>
      </c>
      <c r="AE1086" s="185">
        <v>0</v>
      </c>
      <c r="AG1086" t="s">
        <v>2103</v>
      </c>
      <c r="AH1086" s="47">
        <f t="shared" si="315"/>
        <v>18</v>
      </c>
      <c r="AI1086" s="46" t="str">
        <f t="shared" si="316"/>
        <v>-</v>
      </c>
      <c r="AJ1086" s="12"/>
      <c r="AK1086" s="53" t="str">
        <f t="shared" si="317"/>
        <v>YES</v>
      </c>
      <c r="AL1086" s="54">
        <f t="shared" si="318"/>
        <v>4</v>
      </c>
      <c r="AM1086" s="35"/>
      <c r="AN1086" s="35" t="str">
        <f t="shared" si="319"/>
        <v/>
      </c>
      <c r="AO1086" s="35">
        <f t="shared" si="320"/>
        <v>0</v>
      </c>
      <c r="AP1086" s="35" t="str">
        <f t="shared" si="321"/>
        <v>X</v>
      </c>
      <c r="AQ1086" s="55">
        <f t="shared" si="333"/>
        <v>1</v>
      </c>
      <c r="AR1086" s="25" t="str">
        <f t="shared" si="322"/>
        <v/>
      </c>
      <c r="AS1086" s="25" t="str">
        <f t="shared" si="323"/>
        <v/>
      </c>
      <c r="AT1086" s="25" t="str">
        <f t="shared" si="324"/>
        <v/>
      </c>
      <c r="AU1086" s="25" t="str">
        <f t="shared" si="325"/>
        <v/>
      </c>
      <c r="AV1086" s="25">
        <f t="shared" si="326"/>
        <v>6</v>
      </c>
      <c r="AW1086" s="65">
        <f t="shared" si="334"/>
        <v>0</v>
      </c>
      <c r="AX1086" s="56"/>
      <c r="AY1086" s="24">
        <f t="shared" ca="1" si="327"/>
        <v>-595</v>
      </c>
      <c r="AZ1086" s="66">
        <f t="shared" ca="1" si="328"/>
        <v>0</v>
      </c>
      <c r="BA1086" s="24" t="str">
        <f t="shared" ca="1" si="329"/>
        <v/>
      </c>
      <c r="BB1086" s="87" t="str">
        <f t="shared" si="330"/>
        <v/>
      </c>
    </row>
    <row r="1087" spans="1:54" ht="15" x14ac:dyDescent="0.2">
      <c r="A1087" s="7">
        <v>1086</v>
      </c>
      <c r="B1087" s="162" t="s">
        <v>2127</v>
      </c>
      <c r="C1087" s="162" t="s">
        <v>2128</v>
      </c>
      <c r="D1087" s="162" t="s">
        <v>2129</v>
      </c>
      <c r="E1087" s="162" t="s">
        <v>15</v>
      </c>
      <c r="F1087" s="163">
        <v>45463</v>
      </c>
      <c r="G1087" s="162" t="s">
        <v>5347</v>
      </c>
      <c r="H1087" s="162" t="s">
        <v>2130</v>
      </c>
      <c r="I1087" s="162" t="s">
        <v>24</v>
      </c>
      <c r="J1087" s="163">
        <v>45475</v>
      </c>
      <c r="K1087" s="163">
        <v>45478</v>
      </c>
      <c r="L1087" s="162" t="s">
        <v>5347</v>
      </c>
      <c r="M1087" s="163">
        <v>45488</v>
      </c>
      <c r="N1087" s="164">
        <v>40</v>
      </c>
      <c r="O1087" s="164">
        <v>8</v>
      </c>
      <c r="P1087" s="162" t="s">
        <v>16</v>
      </c>
      <c r="Q1087" s="165">
        <v>6</v>
      </c>
      <c r="R1087" s="165">
        <v>6</v>
      </c>
      <c r="S1087" s="165">
        <v>6</v>
      </c>
      <c r="T1087" s="165">
        <v>0</v>
      </c>
      <c r="U1087" s="166">
        <v>6</v>
      </c>
      <c r="V1087" s="166">
        <v>0</v>
      </c>
      <c r="W1087" s="162" t="s">
        <v>19</v>
      </c>
      <c r="X1087" s="162" t="s">
        <v>5348</v>
      </c>
      <c r="Y1087" s="162" t="s">
        <v>5347</v>
      </c>
      <c r="Z1087" s="162" t="s">
        <v>5112</v>
      </c>
      <c r="AA1087" s="162" t="s">
        <v>746</v>
      </c>
      <c r="AB1087" s="162" t="s">
        <v>2131</v>
      </c>
      <c r="AC1087" s="162" t="s">
        <v>5347</v>
      </c>
      <c r="AD1087" s="164">
        <v>0</v>
      </c>
      <c r="AE1087" s="185">
        <v>0</v>
      </c>
      <c r="AG1087" t="s">
        <v>2103</v>
      </c>
      <c r="AH1087" s="47">
        <f t="shared" si="315"/>
        <v>13</v>
      </c>
      <c r="AI1087" s="46" t="str">
        <f t="shared" si="316"/>
        <v>-</v>
      </c>
      <c r="AJ1087" s="12"/>
      <c r="AK1087" s="53" t="str">
        <f t="shared" si="317"/>
        <v>YES</v>
      </c>
      <c r="AL1087" s="54">
        <f t="shared" si="318"/>
        <v>6</v>
      </c>
      <c r="AM1087" s="35"/>
      <c r="AN1087" s="35" t="str">
        <f t="shared" si="319"/>
        <v/>
      </c>
      <c r="AO1087" s="35">
        <f t="shared" si="320"/>
        <v>0</v>
      </c>
      <c r="AP1087" s="35" t="str">
        <f t="shared" si="321"/>
        <v>X</v>
      </c>
      <c r="AQ1087" s="55">
        <f t="shared" si="333"/>
        <v>1</v>
      </c>
      <c r="AR1087" s="25" t="str">
        <f t="shared" si="322"/>
        <v/>
      </c>
      <c r="AS1087" s="25" t="str">
        <f t="shared" si="323"/>
        <v/>
      </c>
      <c r="AT1087" s="25" t="str">
        <f t="shared" si="324"/>
        <v/>
      </c>
      <c r="AU1087" s="25" t="str">
        <f t="shared" si="325"/>
        <v/>
      </c>
      <c r="AV1087" s="25">
        <f t="shared" si="326"/>
        <v>6</v>
      </c>
      <c r="AW1087" s="65">
        <f t="shared" si="334"/>
        <v>0</v>
      </c>
      <c r="AX1087" s="56"/>
      <c r="AY1087" s="24">
        <f t="shared" ca="1" si="327"/>
        <v>-647</v>
      </c>
      <c r="AZ1087" s="66">
        <f t="shared" ca="1" si="328"/>
        <v>0</v>
      </c>
      <c r="BA1087" s="24" t="str">
        <f t="shared" ca="1" si="329"/>
        <v/>
      </c>
      <c r="BB1087" s="87" t="str">
        <f t="shared" si="330"/>
        <v/>
      </c>
    </row>
    <row r="1088" spans="1:54" ht="15" x14ac:dyDescent="0.2">
      <c r="A1088" s="7">
        <v>1087</v>
      </c>
      <c r="B1088" s="162" t="s">
        <v>744</v>
      </c>
      <c r="C1088" s="162" t="s">
        <v>745</v>
      </c>
      <c r="D1088" s="162" t="s">
        <v>2129</v>
      </c>
      <c r="E1088" s="162" t="s">
        <v>18</v>
      </c>
      <c r="F1088" s="163">
        <v>45463</v>
      </c>
      <c r="G1088" s="162" t="s">
        <v>5347</v>
      </c>
      <c r="H1088" s="162" t="s">
        <v>2132</v>
      </c>
      <c r="I1088" s="162" t="s">
        <v>73</v>
      </c>
      <c r="J1088" s="163">
        <v>45522</v>
      </c>
      <c r="K1088" s="163">
        <v>45540</v>
      </c>
      <c r="L1088" s="162" t="s">
        <v>5347</v>
      </c>
      <c r="M1088" s="163">
        <v>45537</v>
      </c>
      <c r="N1088" s="164">
        <v>42</v>
      </c>
      <c r="O1088" s="164">
        <v>8</v>
      </c>
      <c r="P1088" s="162" t="s">
        <v>16</v>
      </c>
      <c r="Q1088" s="165">
        <v>4</v>
      </c>
      <c r="R1088" s="165">
        <v>50</v>
      </c>
      <c r="S1088" s="165">
        <v>50</v>
      </c>
      <c r="T1088" s="165">
        <v>0</v>
      </c>
      <c r="U1088" s="166">
        <v>50</v>
      </c>
      <c r="V1088" s="166">
        <v>0</v>
      </c>
      <c r="W1088" s="162" t="s">
        <v>19</v>
      </c>
      <c r="X1088" s="162" t="s">
        <v>5348</v>
      </c>
      <c r="Y1088" s="162" t="s">
        <v>5347</v>
      </c>
      <c r="Z1088" s="162" t="s">
        <v>23</v>
      </c>
      <c r="AA1088" s="162" t="s">
        <v>625</v>
      </c>
      <c r="AB1088" s="162" t="s">
        <v>2133</v>
      </c>
      <c r="AC1088" s="162" t="s">
        <v>5347</v>
      </c>
      <c r="AD1088" s="164">
        <v>0</v>
      </c>
      <c r="AE1088" s="185">
        <v>0</v>
      </c>
      <c r="AG1088" t="s">
        <v>2103</v>
      </c>
      <c r="AH1088" s="47">
        <f t="shared" si="315"/>
        <v>15</v>
      </c>
      <c r="AI1088" s="46" t="str">
        <f t="shared" si="316"/>
        <v>-</v>
      </c>
      <c r="AJ1088" s="12"/>
      <c r="AK1088" s="53" t="str">
        <f t="shared" si="317"/>
        <v>YES</v>
      </c>
      <c r="AL1088" s="54">
        <f t="shared" si="318"/>
        <v>50</v>
      </c>
      <c r="AM1088" s="35"/>
      <c r="AN1088" s="35" t="str">
        <f t="shared" si="319"/>
        <v/>
      </c>
      <c r="AO1088" s="35">
        <f t="shared" si="320"/>
        <v>0</v>
      </c>
      <c r="AP1088" s="35" t="str">
        <f t="shared" si="321"/>
        <v>X</v>
      </c>
      <c r="AQ1088" s="55">
        <f t="shared" si="333"/>
        <v>1</v>
      </c>
      <c r="AR1088" s="25" t="str">
        <f t="shared" si="322"/>
        <v/>
      </c>
      <c r="AS1088" s="25" t="str">
        <f t="shared" si="323"/>
        <v/>
      </c>
      <c r="AT1088" s="25" t="str">
        <f t="shared" si="324"/>
        <v/>
      </c>
      <c r="AU1088" s="25" t="str">
        <f t="shared" si="325"/>
        <v/>
      </c>
      <c r="AV1088" s="25">
        <f t="shared" si="326"/>
        <v>6</v>
      </c>
      <c r="AW1088" s="65">
        <f t="shared" si="334"/>
        <v>0</v>
      </c>
      <c r="AX1088" s="56"/>
      <c r="AY1088" s="24">
        <f t="shared" ca="1" si="327"/>
        <v>-598</v>
      </c>
      <c r="AZ1088" s="66">
        <f t="shared" ca="1" si="328"/>
        <v>0</v>
      </c>
      <c r="BA1088" s="24" t="str">
        <f t="shared" ca="1" si="329"/>
        <v/>
      </c>
      <c r="BB1088" s="87" t="str">
        <f t="shared" si="330"/>
        <v/>
      </c>
    </row>
    <row r="1089" spans="1:54" ht="15" x14ac:dyDescent="0.2">
      <c r="A1089" s="7">
        <v>1088</v>
      </c>
      <c r="B1089" s="162" t="s">
        <v>2134</v>
      </c>
      <c r="C1089" s="162" t="s">
        <v>2135</v>
      </c>
      <c r="D1089" s="162" t="s">
        <v>2129</v>
      </c>
      <c r="E1089" s="162" t="s">
        <v>24</v>
      </c>
      <c r="F1089" s="163">
        <v>45463</v>
      </c>
      <c r="G1089" s="162" t="s">
        <v>5347</v>
      </c>
      <c r="H1089" s="162" t="s">
        <v>2132</v>
      </c>
      <c r="I1089" s="162" t="s">
        <v>56</v>
      </c>
      <c r="J1089" s="163">
        <v>45522</v>
      </c>
      <c r="K1089" s="163">
        <v>45540</v>
      </c>
      <c r="L1089" s="162" t="s">
        <v>5347</v>
      </c>
      <c r="M1089" s="163">
        <v>45537</v>
      </c>
      <c r="N1089" s="164">
        <v>40</v>
      </c>
      <c r="O1089" s="164">
        <v>8</v>
      </c>
      <c r="P1089" s="162" t="s">
        <v>16</v>
      </c>
      <c r="Q1089" s="165">
        <v>5</v>
      </c>
      <c r="R1089" s="165">
        <v>5</v>
      </c>
      <c r="S1089" s="165">
        <v>5</v>
      </c>
      <c r="T1089" s="165">
        <v>0</v>
      </c>
      <c r="U1089" s="166">
        <v>5</v>
      </c>
      <c r="V1089" s="166">
        <v>0</v>
      </c>
      <c r="W1089" s="162" t="s">
        <v>19</v>
      </c>
      <c r="X1089" s="162" t="s">
        <v>5348</v>
      </c>
      <c r="Y1089" s="162" t="s">
        <v>5347</v>
      </c>
      <c r="Z1089" s="162" t="s">
        <v>23</v>
      </c>
      <c r="AA1089" s="162" t="s">
        <v>2136</v>
      </c>
      <c r="AB1089" s="162" t="s">
        <v>2137</v>
      </c>
      <c r="AC1089" s="162" t="s">
        <v>5347</v>
      </c>
      <c r="AD1089" s="164">
        <v>0</v>
      </c>
      <c r="AE1089" s="185">
        <v>0</v>
      </c>
      <c r="AG1089" t="s">
        <v>2103</v>
      </c>
      <c r="AH1089" s="47">
        <f t="shared" si="315"/>
        <v>15</v>
      </c>
      <c r="AI1089" s="46" t="str">
        <f t="shared" si="316"/>
        <v>-</v>
      </c>
      <c r="AJ1089" s="12"/>
      <c r="AK1089" s="53" t="str">
        <f t="shared" si="317"/>
        <v>YES</v>
      </c>
      <c r="AL1089" s="54">
        <f t="shared" si="318"/>
        <v>5</v>
      </c>
      <c r="AM1089" s="35"/>
      <c r="AN1089" s="35" t="str">
        <f t="shared" si="319"/>
        <v/>
      </c>
      <c r="AO1089" s="35">
        <f t="shared" si="320"/>
        <v>0</v>
      </c>
      <c r="AP1089" s="35" t="str">
        <f t="shared" si="321"/>
        <v>X</v>
      </c>
      <c r="AQ1089" s="55">
        <f t="shared" si="333"/>
        <v>1</v>
      </c>
      <c r="AR1089" s="25" t="str">
        <f t="shared" si="322"/>
        <v/>
      </c>
      <c r="AS1089" s="25" t="str">
        <f t="shared" si="323"/>
        <v/>
      </c>
      <c r="AT1089" s="25" t="str">
        <f t="shared" si="324"/>
        <v/>
      </c>
      <c r="AU1089" s="25" t="str">
        <f t="shared" si="325"/>
        <v/>
      </c>
      <c r="AV1089" s="25">
        <f t="shared" si="326"/>
        <v>6</v>
      </c>
      <c r="AW1089" s="65">
        <f t="shared" si="334"/>
        <v>0</v>
      </c>
      <c r="AX1089" s="56"/>
      <c r="AY1089" s="24">
        <f t="shared" ca="1" si="327"/>
        <v>-598</v>
      </c>
      <c r="AZ1089" s="66">
        <f t="shared" ca="1" si="328"/>
        <v>0</v>
      </c>
      <c r="BA1089" s="24" t="str">
        <f t="shared" ca="1" si="329"/>
        <v/>
      </c>
      <c r="BB1089" s="87" t="str">
        <f t="shared" si="330"/>
        <v/>
      </c>
    </row>
    <row r="1090" spans="1:54" ht="15" x14ac:dyDescent="0.2">
      <c r="A1090" s="7">
        <v>1089</v>
      </c>
      <c r="B1090" s="162" t="s">
        <v>2138</v>
      </c>
      <c r="C1090" s="162" t="s">
        <v>2139</v>
      </c>
      <c r="D1090" s="162" t="s">
        <v>2129</v>
      </c>
      <c r="E1090" s="162" t="s">
        <v>27</v>
      </c>
      <c r="F1090" s="163">
        <v>45463</v>
      </c>
      <c r="G1090" s="162" t="s">
        <v>5347</v>
      </c>
      <c r="H1090" s="162" t="s">
        <v>2140</v>
      </c>
      <c r="I1090" s="162" t="s">
        <v>17</v>
      </c>
      <c r="J1090" s="163">
        <v>45495</v>
      </c>
      <c r="K1090" s="163">
        <v>45495</v>
      </c>
      <c r="L1090" s="162" t="s">
        <v>5347</v>
      </c>
      <c r="M1090" s="163">
        <v>45518</v>
      </c>
      <c r="N1090" s="164">
        <v>42</v>
      </c>
      <c r="O1090" s="164">
        <v>8</v>
      </c>
      <c r="P1090" s="162" t="s">
        <v>16</v>
      </c>
      <c r="Q1090" s="165">
        <v>10</v>
      </c>
      <c r="R1090" s="165">
        <v>10</v>
      </c>
      <c r="S1090" s="165">
        <v>10</v>
      </c>
      <c r="T1090" s="165">
        <v>0</v>
      </c>
      <c r="U1090" s="166">
        <v>10</v>
      </c>
      <c r="V1090" s="166">
        <v>0</v>
      </c>
      <c r="W1090" s="162" t="s">
        <v>19</v>
      </c>
      <c r="X1090" s="162" t="s">
        <v>5348</v>
      </c>
      <c r="Y1090" s="162" t="s">
        <v>5347</v>
      </c>
      <c r="Z1090" s="162" t="s">
        <v>23</v>
      </c>
      <c r="AA1090" s="162" t="s">
        <v>2141</v>
      </c>
      <c r="AB1090" s="162" t="s">
        <v>2142</v>
      </c>
      <c r="AC1090" s="162" t="s">
        <v>5347</v>
      </c>
      <c r="AD1090" s="164">
        <v>0</v>
      </c>
      <c r="AE1090" s="185">
        <v>0</v>
      </c>
      <c r="AG1090" t="s">
        <v>2103</v>
      </c>
      <c r="AH1090" s="47">
        <f t="shared" ref="AH1090:AH1153" si="335">IF(M1090=0,"-",M1090-J1090)</f>
        <v>23</v>
      </c>
      <c r="AI1090" s="46" t="str">
        <f t="shared" ref="AI1090:AI1153" si="336">IF(AND(S1090=0,M1090&gt;0,L1090=0),IF(AH1090&gt;=120,"VERY HIGH",IF(AH1090&gt;=90,"HIGH",IF(AH1090&gt;=60,"MEDIUM",IF(AH1090&lt;60,"LOW")))),"-")</f>
        <v>-</v>
      </c>
      <c r="AJ1090" s="12"/>
      <c r="AK1090" s="53" t="str">
        <f t="shared" ref="AK1090:AK1153" si="337">IF(AND(W1090="X",M1090&lt;=$AJ$2),"YES","")</f>
        <v>YES</v>
      </c>
      <c r="AL1090" s="54">
        <f t="shared" ref="AL1090:AL1153" si="338">IF(AND(W1090="X",M1090&lt;=$AJ$2),S1090,"")</f>
        <v>10</v>
      </c>
      <c r="AM1090" s="35"/>
      <c r="AN1090" s="35" t="str">
        <f t="shared" ref="AN1090:AN1153" si="339">IF(AND(W1090="X",M1090&gt;$AJ$2),S1090,"")</f>
        <v/>
      </c>
      <c r="AO1090" s="35">
        <f t="shared" ref="AO1090:AO1153" si="340">IF(AND(W1090="",M1090&gt;0,$AJ$2&gt;M1090,L1090=""),1,0)</f>
        <v>0</v>
      </c>
      <c r="AP1090" s="35" t="str">
        <f t="shared" ref="AP1090:AP1153" si="341">IF(AND(AK1090="YES",W1090="X"),"X","")</f>
        <v>X</v>
      </c>
      <c r="AQ1090" s="55">
        <f t="shared" si="333"/>
        <v>1</v>
      </c>
      <c r="AR1090" s="25" t="str">
        <f t="shared" ref="AR1090:AR1153" si="342">IF(AND(T1090&gt;0,L1090=""),H1090,"")</f>
        <v/>
      </c>
      <c r="AS1090" s="25" t="str">
        <f t="shared" ref="AS1090:AS1153" si="343">IF(AND(D1090&gt;0,H1090=0,G1090=""),1,"")</f>
        <v/>
      </c>
      <c r="AT1090" s="25" t="str">
        <f t="shared" ref="AT1090:AT1153" si="344">IF(G1090="BLOQ",1,"")</f>
        <v/>
      </c>
      <c r="AU1090" s="25" t="str">
        <f t="shared" ref="AU1090:AU1153" si="345">IF(L1090="BLOQ",1,"")</f>
        <v/>
      </c>
      <c r="AV1090" s="25">
        <f t="shared" ref="AV1090:AV1153" si="346">MONTH(F1090)</f>
        <v>6</v>
      </c>
      <c r="AW1090" s="65">
        <f t="shared" si="334"/>
        <v>0</v>
      </c>
      <c r="AX1090" s="56"/>
      <c r="AY1090" s="24">
        <f t="shared" ref="AY1090:AY1153" ca="1" si="347">IF(M1090=0,"",M1090-$AX$2)</f>
        <v>-617</v>
      </c>
      <c r="AZ1090" s="66">
        <f t="shared" ref="AZ1090:AZ1153" ca="1" si="348">IF(AND(W1090="",AY1090&gt;0,AY1090&lt;15),1,0)</f>
        <v>0</v>
      </c>
      <c r="BA1090" s="24" t="str">
        <f t="shared" ref="BA1090:BA1153" ca="1" si="349">IF(AND(W1090="",AY1090&gt;0,AY1090&lt;15),T1090,"")</f>
        <v/>
      </c>
      <c r="BB1090" s="87" t="str">
        <f t="shared" ref="BB1090:BB1153" si="350">IF(R1090&lt;Q1090,"X","")</f>
        <v/>
      </c>
    </row>
    <row r="1091" spans="1:54" ht="15" x14ac:dyDescent="0.2">
      <c r="A1091" s="7">
        <v>1090</v>
      </c>
      <c r="B1091" s="162" t="s">
        <v>2143</v>
      </c>
      <c r="C1091" s="162" t="s">
        <v>2144</v>
      </c>
      <c r="D1091" s="162" t="s">
        <v>2129</v>
      </c>
      <c r="E1091" s="162" t="s">
        <v>28</v>
      </c>
      <c r="F1091" s="163">
        <v>45463</v>
      </c>
      <c r="G1091" s="162" t="s">
        <v>5347</v>
      </c>
      <c r="H1091" s="162" t="s">
        <v>2145</v>
      </c>
      <c r="I1091" s="162" t="s">
        <v>15</v>
      </c>
      <c r="J1091" s="163">
        <v>45474</v>
      </c>
      <c r="K1091" s="163">
        <v>45477</v>
      </c>
      <c r="L1091" s="162" t="s">
        <v>5347</v>
      </c>
      <c r="M1091" s="163">
        <v>45510</v>
      </c>
      <c r="N1091" s="164">
        <v>75</v>
      </c>
      <c r="O1091" s="164">
        <v>8</v>
      </c>
      <c r="P1091" s="162" t="s">
        <v>16</v>
      </c>
      <c r="Q1091" s="165">
        <v>1</v>
      </c>
      <c r="R1091" s="165">
        <v>1</v>
      </c>
      <c r="S1091" s="165">
        <v>1</v>
      </c>
      <c r="T1091" s="165">
        <v>0</v>
      </c>
      <c r="U1091" s="166">
        <v>1</v>
      </c>
      <c r="V1091" s="166">
        <v>0</v>
      </c>
      <c r="W1091" s="162" t="s">
        <v>19</v>
      </c>
      <c r="X1091" s="162" t="s">
        <v>5348</v>
      </c>
      <c r="Y1091" s="162" t="s">
        <v>5347</v>
      </c>
      <c r="Z1091" s="162" t="s">
        <v>22</v>
      </c>
      <c r="AA1091" s="162" t="s">
        <v>2146</v>
      </c>
      <c r="AB1091" s="162" t="s">
        <v>2147</v>
      </c>
      <c r="AC1091" s="162" t="s">
        <v>5347</v>
      </c>
      <c r="AD1091" s="164">
        <v>1</v>
      </c>
      <c r="AE1091" s="185">
        <v>1</v>
      </c>
      <c r="AG1091" t="s">
        <v>2103</v>
      </c>
      <c r="AH1091" s="47">
        <f t="shared" si="335"/>
        <v>36</v>
      </c>
      <c r="AI1091" s="46" t="str">
        <f t="shared" si="336"/>
        <v>-</v>
      </c>
      <c r="AJ1091" s="12"/>
      <c r="AK1091" s="53" t="str">
        <f t="shared" si="337"/>
        <v>YES</v>
      </c>
      <c r="AL1091" s="54">
        <f t="shared" si="338"/>
        <v>1</v>
      </c>
      <c r="AM1091" s="35"/>
      <c r="AN1091" s="35" t="str">
        <f t="shared" si="339"/>
        <v/>
      </c>
      <c r="AO1091" s="35">
        <f t="shared" si="340"/>
        <v>0</v>
      </c>
      <c r="AP1091" s="35" t="str">
        <f t="shared" si="341"/>
        <v>X</v>
      </c>
      <c r="AQ1091" s="55">
        <f t="shared" si="333"/>
        <v>1</v>
      </c>
      <c r="AR1091" s="25" t="str">
        <f t="shared" si="342"/>
        <v/>
      </c>
      <c r="AS1091" s="25" t="str">
        <f t="shared" si="343"/>
        <v/>
      </c>
      <c r="AT1091" s="25" t="str">
        <f t="shared" si="344"/>
        <v/>
      </c>
      <c r="AU1091" s="25" t="str">
        <f t="shared" si="345"/>
        <v/>
      </c>
      <c r="AV1091" s="25">
        <f t="shared" si="346"/>
        <v>6</v>
      </c>
      <c r="AW1091" s="65">
        <f t="shared" si="334"/>
        <v>0</v>
      </c>
      <c r="AX1091" s="56"/>
      <c r="AY1091" s="24">
        <f t="shared" ca="1" si="347"/>
        <v>-625</v>
      </c>
      <c r="AZ1091" s="66">
        <f t="shared" ca="1" si="348"/>
        <v>0</v>
      </c>
      <c r="BA1091" s="24" t="str">
        <f t="shared" ca="1" si="349"/>
        <v/>
      </c>
      <c r="BB1091" s="87" t="str">
        <f t="shared" si="350"/>
        <v/>
      </c>
    </row>
    <row r="1092" spans="1:54" ht="15" x14ac:dyDescent="0.2">
      <c r="A1092" s="7">
        <v>1091</v>
      </c>
      <c r="B1092" s="162" t="s">
        <v>2148</v>
      </c>
      <c r="C1092" s="162" t="s">
        <v>2149</v>
      </c>
      <c r="D1092" s="162" t="s">
        <v>2129</v>
      </c>
      <c r="E1092" s="162" t="s">
        <v>73</v>
      </c>
      <c r="F1092" s="163">
        <v>45463</v>
      </c>
      <c r="G1092" s="162" t="s">
        <v>5347</v>
      </c>
      <c r="H1092" s="162" t="s">
        <v>2150</v>
      </c>
      <c r="I1092" s="162" t="s">
        <v>17</v>
      </c>
      <c r="J1092" s="163">
        <v>45478</v>
      </c>
      <c r="K1092" s="163">
        <v>45482</v>
      </c>
      <c r="L1092" s="162" t="s">
        <v>5347</v>
      </c>
      <c r="M1092" s="163">
        <v>45512</v>
      </c>
      <c r="N1092" s="164">
        <v>65</v>
      </c>
      <c r="O1092" s="164">
        <v>8</v>
      </c>
      <c r="P1092" s="162" t="s">
        <v>16</v>
      </c>
      <c r="Q1092" s="165">
        <v>1</v>
      </c>
      <c r="R1092" s="165">
        <v>1</v>
      </c>
      <c r="S1092" s="165">
        <v>1</v>
      </c>
      <c r="T1092" s="165">
        <v>0</v>
      </c>
      <c r="U1092" s="166">
        <v>1</v>
      </c>
      <c r="V1092" s="166">
        <v>0</v>
      </c>
      <c r="W1092" s="162" t="s">
        <v>19</v>
      </c>
      <c r="X1092" s="162" t="s">
        <v>5348</v>
      </c>
      <c r="Y1092" s="162" t="s">
        <v>5347</v>
      </c>
      <c r="Z1092" s="162" t="s">
        <v>25</v>
      </c>
      <c r="AA1092" s="162" t="s">
        <v>2151</v>
      </c>
      <c r="AB1092" s="162" t="s">
        <v>2152</v>
      </c>
      <c r="AC1092" s="162" t="s">
        <v>5347</v>
      </c>
      <c r="AD1092" s="164">
        <v>1</v>
      </c>
      <c r="AE1092" s="185">
        <v>1</v>
      </c>
      <c r="AG1092" t="s">
        <v>2103</v>
      </c>
      <c r="AH1092" s="47">
        <f t="shared" si="335"/>
        <v>34</v>
      </c>
      <c r="AI1092" s="46" t="str">
        <f t="shared" si="336"/>
        <v>-</v>
      </c>
      <c r="AJ1092" s="12"/>
      <c r="AK1092" s="53" t="str">
        <f t="shared" si="337"/>
        <v>YES</v>
      </c>
      <c r="AL1092" s="54">
        <f t="shared" si="338"/>
        <v>1</v>
      </c>
      <c r="AM1092" s="35"/>
      <c r="AN1092" s="35" t="str">
        <f t="shared" si="339"/>
        <v/>
      </c>
      <c r="AO1092" s="35">
        <f t="shared" si="340"/>
        <v>0</v>
      </c>
      <c r="AP1092" s="35" t="str">
        <f t="shared" si="341"/>
        <v>X</v>
      </c>
      <c r="AQ1092" s="55">
        <f t="shared" si="333"/>
        <v>1</v>
      </c>
      <c r="AR1092" s="25" t="str">
        <f t="shared" si="342"/>
        <v/>
      </c>
      <c r="AS1092" s="25" t="str">
        <f t="shared" si="343"/>
        <v/>
      </c>
      <c r="AT1092" s="25" t="str">
        <f t="shared" si="344"/>
        <v/>
      </c>
      <c r="AU1092" s="25" t="str">
        <f t="shared" si="345"/>
        <v/>
      </c>
      <c r="AV1092" s="25">
        <f t="shared" si="346"/>
        <v>6</v>
      </c>
      <c r="AW1092" s="65">
        <f t="shared" si="334"/>
        <v>0</v>
      </c>
      <c r="AX1092" s="56"/>
      <c r="AY1092" s="24">
        <f t="shared" ca="1" si="347"/>
        <v>-623</v>
      </c>
      <c r="AZ1092" s="66">
        <f t="shared" ca="1" si="348"/>
        <v>0</v>
      </c>
      <c r="BA1092" s="24" t="str">
        <f t="shared" ca="1" si="349"/>
        <v/>
      </c>
      <c r="BB1092" s="87" t="str">
        <f t="shared" si="350"/>
        <v/>
      </c>
    </row>
    <row r="1093" spans="1:54" ht="15" x14ac:dyDescent="0.2">
      <c r="A1093" s="7">
        <v>1092</v>
      </c>
      <c r="B1093" s="162" t="s">
        <v>355</v>
      </c>
      <c r="C1093" s="162" t="s">
        <v>356</v>
      </c>
      <c r="D1093" s="162" t="s">
        <v>2153</v>
      </c>
      <c r="E1093" s="162" t="s">
        <v>15</v>
      </c>
      <c r="F1093" s="163">
        <v>45463</v>
      </c>
      <c r="G1093" s="162" t="s">
        <v>5347</v>
      </c>
      <c r="H1093" s="162" t="s">
        <v>2154</v>
      </c>
      <c r="I1093" s="162" t="s">
        <v>15</v>
      </c>
      <c r="J1093" s="163">
        <v>45531</v>
      </c>
      <c r="K1093" s="163">
        <v>45532</v>
      </c>
      <c r="L1093" s="162" t="s">
        <v>5347</v>
      </c>
      <c r="M1093" s="163">
        <v>45539</v>
      </c>
      <c r="N1093" s="164">
        <v>30</v>
      </c>
      <c r="O1093" s="164">
        <v>8</v>
      </c>
      <c r="P1093" s="162" t="s">
        <v>16</v>
      </c>
      <c r="Q1093" s="166">
        <v>1</v>
      </c>
      <c r="R1093" s="166">
        <v>1</v>
      </c>
      <c r="S1093" s="166">
        <v>1</v>
      </c>
      <c r="T1093" s="166">
        <v>0</v>
      </c>
      <c r="U1093" s="166">
        <v>1</v>
      </c>
      <c r="V1093" s="166">
        <v>0</v>
      </c>
      <c r="W1093" s="162" t="s">
        <v>19</v>
      </c>
      <c r="X1093" s="162" t="s">
        <v>5348</v>
      </c>
      <c r="Y1093" s="162" t="s">
        <v>5347</v>
      </c>
      <c r="Z1093" s="162" t="s">
        <v>2155</v>
      </c>
      <c r="AA1093" s="162" t="s">
        <v>372</v>
      </c>
      <c r="AB1093" s="162" t="s">
        <v>373</v>
      </c>
      <c r="AC1093" s="162" t="s">
        <v>5347</v>
      </c>
      <c r="AD1093" s="164">
        <v>0</v>
      </c>
      <c r="AE1093" s="185">
        <v>0</v>
      </c>
      <c r="AG1093" t="s">
        <v>2103</v>
      </c>
      <c r="AH1093" s="47">
        <f t="shared" si="335"/>
        <v>8</v>
      </c>
      <c r="AI1093" s="46" t="str">
        <f t="shared" si="336"/>
        <v>-</v>
      </c>
      <c r="AJ1093" s="12"/>
      <c r="AK1093" s="53" t="str">
        <f t="shared" si="337"/>
        <v>YES</v>
      </c>
      <c r="AL1093" s="54">
        <f t="shared" si="338"/>
        <v>1</v>
      </c>
      <c r="AM1093" s="35"/>
      <c r="AN1093" s="35" t="str">
        <f t="shared" si="339"/>
        <v/>
      </c>
      <c r="AO1093" s="35">
        <f t="shared" si="340"/>
        <v>0</v>
      </c>
      <c r="AP1093" s="35" t="str">
        <f t="shared" si="341"/>
        <v>X</v>
      </c>
      <c r="AQ1093" s="55">
        <f t="shared" si="333"/>
        <v>1</v>
      </c>
      <c r="AR1093" s="25" t="str">
        <f t="shared" si="342"/>
        <v/>
      </c>
      <c r="AS1093" s="25" t="str">
        <f t="shared" si="343"/>
        <v/>
      </c>
      <c r="AT1093" s="25" t="str">
        <f t="shared" si="344"/>
        <v/>
      </c>
      <c r="AU1093" s="25" t="str">
        <f t="shared" si="345"/>
        <v/>
      </c>
      <c r="AV1093" s="25">
        <f t="shared" si="346"/>
        <v>6</v>
      </c>
      <c r="AW1093" s="65">
        <f t="shared" si="334"/>
        <v>0</v>
      </c>
      <c r="AX1093" s="56"/>
      <c r="AY1093" s="24">
        <f t="shared" ca="1" si="347"/>
        <v>-596</v>
      </c>
      <c r="AZ1093" s="66">
        <f t="shared" ca="1" si="348"/>
        <v>0</v>
      </c>
      <c r="BA1093" s="24" t="str">
        <f t="shared" ca="1" si="349"/>
        <v/>
      </c>
      <c r="BB1093" s="87" t="str">
        <f t="shared" si="350"/>
        <v/>
      </c>
    </row>
    <row r="1094" spans="1:54" ht="15" x14ac:dyDescent="0.2">
      <c r="A1094" s="7">
        <v>1093</v>
      </c>
      <c r="B1094" s="162" t="s">
        <v>361</v>
      </c>
      <c r="C1094" s="162" t="s">
        <v>362</v>
      </c>
      <c r="D1094" s="162" t="s">
        <v>2156</v>
      </c>
      <c r="E1094" s="162" t="s">
        <v>15</v>
      </c>
      <c r="F1094" s="163">
        <v>45463</v>
      </c>
      <c r="G1094" s="162" t="s">
        <v>5347</v>
      </c>
      <c r="H1094" s="162" t="s">
        <v>2157</v>
      </c>
      <c r="I1094" s="162" t="s">
        <v>15</v>
      </c>
      <c r="J1094" s="163">
        <v>45470</v>
      </c>
      <c r="K1094" s="163">
        <v>45470</v>
      </c>
      <c r="L1094" s="162" t="s">
        <v>5347</v>
      </c>
      <c r="M1094" s="163">
        <v>45488</v>
      </c>
      <c r="N1094" s="164">
        <v>30</v>
      </c>
      <c r="O1094" s="164">
        <v>8</v>
      </c>
      <c r="P1094" s="162" t="s">
        <v>16</v>
      </c>
      <c r="Q1094" s="165">
        <v>1</v>
      </c>
      <c r="R1094" s="165">
        <v>1</v>
      </c>
      <c r="S1094" s="165">
        <v>1</v>
      </c>
      <c r="T1094" s="165">
        <v>0</v>
      </c>
      <c r="U1094" s="166">
        <v>1</v>
      </c>
      <c r="V1094" s="166">
        <v>0</v>
      </c>
      <c r="W1094" s="162" t="s">
        <v>19</v>
      </c>
      <c r="X1094" s="162" t="s">
        <v>5348</v>
      </c>
      <c r="Y1094" s="162" t="s">
        <v>5347</v>
      </c>
      <c r="Z1094" s="162" t="s">
        <v>374</v>
      </c>
      <c r="AA1094" s="162" t="s">
        <v>375</v>
      </c>
      <c r="AB1094" s="162" t="s">
        <v>376</v>
      </c>
      <c r="AC1094" s="162" t="s">
        <v>5347</v>
      </c>
      <c r="AD1094" s="164">
        <v>0</v>
      </c>
      <c r="AE1094" s="185">
        <v>0</v>
      </c>
      <c r="AG1094" t="s">
        <v>2103</v>
      </c>
      <c r="AH1094" s="47">
        <f t="shared" si="335"/>
        <v>18</v>
      </c>
      <c r="AI1094" s="46" t="str">
        <f t="shared" si="336"/>
        <v>-</v>
      </c>
      <c r="AJ1094" s="12"/>
      <c r="AK1094" s="53" t="str">
        <f t="shared" si="337"/>
        <v>YES</v>
      </c>
      <c r="AL1094" s="54">
        <f t="shared" si="338"/>
        <v>1</v>
      </c>
      <c r="AM1094" s="35"/>
      <c r="AN1094" s="35" t="str">
        <f t="shared" si="339"/>
        <v/>
      </c>
      <c r="AO1094" s="35">
        <f t="shared" si="340"/>
        <v>0</v>
      </c>
      <c r="AP1094" s="35" t="str">
        <f t="shared" si="341"/>
        <v>X</v>
      </c>
      <c r="AQ1094" s="55">
        <f t="shared" si="333"/>
        <v>1</v>
      </c>
      <c r="AR1094" s="25" t="str">
        <f t="shared" si="342"/>
        <v/>
      </c>
      <c r="AS1094" s="25" t="str">
        <f t="shared" si="343"/>
        <v/>
      </c>
      <c r="AT1094" s="25" t="str">
        <f t="shared" si="344"/>
        <v/>
      </c>
      <c r="AU1094" s="25" t="str">
        <f t="shared" si="345"/>
        <v/>
      </c>
      <c r="AV1094" s="25">
        <f t="shared" si="346"/>
        <v>6</v>
      </c>
      <c r="AW1094" s="65">
        <f t="shared" si="334"/>
        <v>0</v>
      </c>
      <c r="AX1094" s="56"/>
      <c r="AY1094" s="24">
        <f t="shared" ca="1" si="347"/>
        <v>-647</v>
      </c>
      <c r="AZ1094" s="66">
        <f t="shared" ca="1" si="348"/>
        <v>0</v>
      </c>
      <c r="BA1094" s="24" t="str">
        <f t="shared" ca="1" si="349"/>
        <v/>
      </c>
      <c r="BB1094" s="87" t="str">
        <f t="shared" si="350"/>
        <v/>
      </c>
    </row>
    <row r="1095" spans="1:54" ht="15" x14ac:dyDescent="0.2">
      <c r="A1095" s="7">
        <v>1094</v>
      </c>
      <c r="B1095" s="162" t="s">
        <v>738</v>
      </c>
      <c r="C1095" s="162" t="s">
        <v>739</v>
      </c>
      <c r="D1095" s="162" t="s">
        <v>2156</v>
      </c>
      <c r="E1095" s="162" t="s">
        <v>17</v>
      </c>
      <c r="F1095" s="163">
        <v>45463</v>
      </c>
      <c r="G1095" s="162" t="s">
        <v>5347</v>
      </c>
      <c r="H1095" s="162" t="s">
        <v>2158</v>
      </c>
      <c r="I1095" s="162" t="s">
        <v>18</v>
      </c>
      <c r="J1095" s="163">
        <v>45522</v>
      </c>
      <c r="K1095" s="163">
        <v>45540</v>
      </c>
      <c r="L1095" s="162" t="s">
        <v>5347</v>
      </c>
      <c r="M1095" s="163">
        <v>45537</v>
      </c>
      <c r="N1095" s="164">
        <v>30</v>
      </c>
      <c r="O1095" s="164">
        <v>8</v>
      </c>
      <c r="P1095" s="162" t="s">
        <v>16</v>
      </c>
      <c r="Q1095" s="165">
        <v>15</v>
      </c>
      <c r="R1095" s="165">
        <v>200</v>
      </c>
      <c r="S1095" s="165">
        <v>200</v>
      </c>
      <c r="T1095" s="165">
        <v>0</v>
      </c>
      <c r="U1095" s="166">
        <v>200</v>
      </c>
      <c r="V1095" s="166">
        <v>0</v>
      </c>
      <c r="W1095" s="162" t="s">
        <v>19</v>
      </c>
      <c r="X1095" s="162" t="s">
        <v>5348</v>
      </c>
      <c r="Y1095" s="162" t="s">
        <v>5347</v>
      </c>
      <c r="Z1095" s="162" t="s">
        <v>354</v>
      </c>
      <c r="AA1095" s="162" t="s">
        <v>152</v>
      </c>
      <c r="AB1095" s="162" t="s">
        <v>2159</v>
      </c>
      <c r="AC1095" s="162" t="s">
        <v>5347</v>
      </c>
      <c r="AD1095" s="164">
        <v>0</v>
      </c>
      <c r="AE1095" s="185">
        <v>0</v>
      </c>
      <c r="AG1095" t="s">
        <v>2103</v>
      </c>
      <c r="AH1095" s="47">
        <f t="shared" si="335"/>
        <v>15</v>
      </c>
      <c r="AI1095" s="46" t="str">
        <f t="shared" si="336"/>
        <v>-</v>
      </c>
      <c r="AJ1095" s="12"/>
      <c r="AK1095" s="53" t="str">
        <f t="shared" si="337"/>
        <v>YES</v>
      </c>
      <c r="AL1095" s="54">
        <f t="shared" si="338"/>
        <v>200</v>
      </c>
      <c r="AM1095" s="35"/>
      <c r="AN1095" s="35" t="str">
        <f t="shared" si="339"/>
        <v/>
      </c>
      <c r="AO1095" s="35">
        <f t="shared" si="340"/>
        <v>0</v>
      </c>
      <c r="AP1095" s="35" t="str">
        <f t="shared" si="341"/>
        <v>X</v>
      </c>
      <c r="AQ1095" s="55">
        <f t="shared" si="333"/>
        <v>1</v>
      </c>
      <c r="AR1095" s="25" t="str">
        <f t="shared" si="342"/>
        <v/>
      </c>
      <c r="AS1095" s="25" t="str">
        <f t="shared" si="343"/>
        <v/>
      </c>
      <c r="AT1095" s="25" t="str">
        <f t="shared" si="344"/>
        <v/>
      </c>
      <c r="AU1095" s="25" t="str">
        <f t="shared" si="345"/>
        <v/>
      </c>
      <c r="AV1095" s="25">
        <f t="shared" si="346"/>
        <v>6</v>
      </c>
      <c r="AW1095" s="65">
        <f t="shared" si="334"/>
        <v>0</v>
      </c>
      <c r="AX1095" s="56"/>
      <c r="AY1095" s="24">
        <f t="shared" ca="1" si="347"/>
        <v>-598</v>
      </c>
      <c r="AZ1095" s="66">
        <f t="shared" ca="1" si="348"/>
        <v>0</v>
      </c>
      <c r="BA1095" s="24" t="str">
        <f t="shared" ca="1" si="349"/>
        <v/>
      </c>
      <c r="BB1095" s="87" t="str">
        <f t="shared" si="350"/>
        <v/>
      </c>
    </row>
    <row r="1096" spans="1:54" ht="15" x14ac:dyDescent="0.2">
      <c r="A1096" s="7">
        <v>1095</v>
      </c>
      <c r="B1096" s="162" t="s">
        <v>740</v>
      </c>
      <c r="C1096" s="162" t="s">
        <v>741</v>
      </c>
      <c r="D1096" s="162" t="s">
        <v>2156</v>
      </c>
      <c r="E1096" s="162" t="s">
        <v>18</v>
      </c>
      <c r="F1096" s="163">
        <v>45463</v>
      </c>
      <c r="G1096" s="162" t="s">
        <v>5347</v>
      </c>
      <c r="H1096" s="162" t="s">
        <v>2158</v>
      </c>
      <c r="I1096" s="162" t="s">
        <v>24</v>
      </c>
      <c r="J1096" s="163">
        <v>45522</v>
      </c>
      <c r="K1096" s="163">
        <v>45540</v>
      </c>
      <c r="L1096" s="162" t="s">
        <v>5347</v>
      </c>
      <c r="M1096" s="163">
        <v>45537</v>
      </c>
      <c r="N1096" s="164">
        <v>30</v>
      </c>
      <c r="O1096" s="164">
        <v>8</v>
      </c>
      <c r="P1096" s="162" t="s">
        <v>16</v>
      </c>
      <c r="Q1096" s="164">
        <v>15</v>
      </c>
      <c r="R1096" s="164">
        <v>250</v>
      </c>
      <c r="S1096" s="164">
        <v>250</v>
      </c>
      <c r="T1096" s="164">
        <v>0</v>
      </c>
      <c r="U1096" s="166">
        <v>250</v>
      </c>
      <c r="V1096" s="166">
        <v>0</v>
      </c>
      <c r="W1096" s="162" t="s">
        <v>19</v>
      </c>
      <c r="X1096" s="162" t="s">
        <v>5348</v>
      </c>
      <c r="Y1096" s="162" t="s">
        <v>5347</v>
      </c>
      <c r="Z1096" s="162" t="s">
        <v>354</v>
      </c>
      <c r="AA1096" s="162" t="s">
        <v>100</v>
      </c>
      <c r="AB1096" s="162" t="s">
        <v>2160</v>
      </c>
      <c r="AC1096" s="162" t="s">
        <v>5347</v>
      </c>
      <c r="AD1096" s="164">
        <v>0</v>
      </c>
      <c r="AE1096" s="185">
        <v>0</v>
      </c>
      <c r="AG1096" t="s">
        <v>2103</v>
      </c>
      <c r="AH1096" s="47">
        <f t="shared" si="335"/>
        <v>15</v>
      </c>
      <c r="AI1096" s="46" t="str">
        <f t="shared" si="336"/>
        <v>-</v>
      </c>
      <c r="AJ1096" s="12"/>
      <c r="AK1096" s="53" t="str">
        <f t="shared" si="337"/>
        <v>YES</v>
      </c>
      <c r="AL1096" s="54">
        <f t="shared" si="338"/>
        <v>250</v>
      </c>
      <c r="AM1096" s="35"/>
      <c r="AN1096" s="35" t="str">
        <f t="shared" si="339"/>
        <v/>
      </c>
      <c r="AO1096" s="35">
        <f t="shared" si="340"/>
        <v>0</v>
      </c>
      <c r="AP1096" s="35" t="str">
        <f t="shared" si="341"/>
        <v>X</v>
      </c>
      <c r="AQ1096" s="55">
        <f t="shared" si="333"/>
        <v>1</v>
      </c>
      <c r="AR1096" s="25" t="str">
        <f t="shared" si="342"/>
        <v/>
      </c>
      <c r="AS1096" s="25" t="str">
        <f t="shared" si="343"/>
        <v/>
      </c>
      <c r="AT1096" s="25" t="str">
        <f t="shared" si="344"/>
        <v/>
      </c>
      <c r="AU1096" s="25" t="str">
        <f t="shared" si="345"/>
        <v/>
      </c>
      <c r="AV1096" s="25">
        <f t="shared" si="346"/>
        <v>6</v>
      </c>
      <c r="AW1096" s="65">
        <f t="shared" si="334"/>
        <v>0</v>
      </c>
      <c r="AX1096" s="56"/>
      <c r="AY1096" s="24">
        <f t="shared" ca="1" si="347"/>
        <v>-598</v>
      </c>
      <c r="AZ1096" s="66">
        <f t="shared" ca="1" si="348"/>
        <v>0</v>
      </c>
      <c r="BA1096" s="24" t="str">
        <f t="shared" ca="1" si="349"/>
        <v/>
      </c>
      <c r="BB1096" s="87" t="str">
        <f t="shared" si="350"/>
        <v/>
      </c>
    </row>
    <row r="1097" spans="1:54" ht="15" x14ac:dyDescent="0.2">
      <c r="A1097" s="7">
        <v>1096</v>
      </c>
      <c r="B1097" s="162" t="s">
        <v>742</v>
      </c>
      <c r="C1097" s="162" t="s">
        <v>743</v>
      </c>
      <c r="D1097" s="162" t="s">
        <v>2156</v>
      </c>
      <c r="E1097" s="162" t="s">
        <v>24</v>
      </c>
      <c r="F1097" s="163">
        <v>45463</v>
      </c>
      <c r="G1097" s="162" t="s">
        <v>5347</v>
      </c>
      <c r="H1097" s="162" t="s">
        <v>2161</v>
      </c>
      <c r="I1097" s="162" t="s">
        <v>18</v>
      </c>
      <c r="J1097" s="163">
        <v>45522</v>
      </c>
      <c r="K1097" s="163">
        <v>45754</v>
      </c>
      <c r="L1097" s="162" t="s">
        <v>5347</v>
      </c>
      <c r="M1097" s="163">
        <v>45593</v>
      </c>
      <c r="N1097" s="164">
        <v>60</v>
      </c>
      <c r="O1097" s="164">
        <v>8</v>
      </c>
      <c r="P1097" s="162" t="s">
        <v>16</v>
      </c>
      <c r="Q1097" s="165">
        <v>15</v>
      </c>
      <c r="R1097" s="165">
        <v>112</v>
      </c>
      <c r="S1097" s="165">
        <v>112</v>
      </c>
      <c r="T1097" s="165">
        <v>0</v>
      </c>
      <c r="U1097" s="166">
        <v>112</v>
      </c>
      <c r="V1097" s="166">
        <v>0</v>
      </c>
      <c r="W1097" s="162" t="s">
        <v>19</v>
      </c>
      <c r="X1097" s="162" t="s">
        <v>5348</v>
      </c>
      <c r="Y1097" s="162" t="s">
        <v>5347</v>
      </c>
      <c r="Z1097" s="162" t="s">
        <v>2162</v>
      </c>
      <c r="AA1097" s="162" t="s">
        <v>152</v>
      </c>
      <c r="AB1097" s="162" t="s">
        <v>2163</v>
      </c>
      <c r="AC1097" s="162" t="s">
        <v>5347</v>
      </c>
      <c r="AD1097" s="164">
        <v>1</v>
      </c>
      <c r="AE1097" s="185">
        <v>1</v>
      </c>
      <c r="AG1097" t="s">
        <v>2103</v>
      </c>
      <c r="AH1097" s="47">
        <f t="shared" si="335"/>
        <v>71</v>
      </c>
      <c r="AI1097" s="46" t="str">
        <f t="shared" si="336"/>
        <v>-</v>
      </c>
      <c r="AJ1097" s="12"/>
      <c r="AK1097" s="53" t="str">
        <f t="shared" si="337"/>
        <v>YES</v>
      </c>
      <c r="AL1097" s="54">
        <f t="shared" si="338"/>
        <v>112</v>
      </c>
      <c r="AM1097" s="35"/>
      <c r="AN1097" s="35" t="str">
        <f t="shared" si="339"/>
        <v/>
      </c>
      <c r="AO1097" s="35">
        <f t="shared" si="340"/>
        <v>0</v>
      </c>
      <c r="AP1097" s="35" t="str">
        <f t="shared" si="341"/>
        <v>X</v>
      </c>
      <c r="AQ1097" s="55">
        <f t="shared" si="333"/>
        <v>1</v>
      </c>
      <c r="AR1097" s="25" t="str">
        <f t="shared" si="342"/>
        <v/>
      </c>
      <c r="AS1097" s="25" t="str">
        <f t="shared" si="343"/>
        <v/>
      </c>
      <c r="AT1097" s="25" t="str">
        <f t="shared" si="344"/>
        <v/>
      </c>
      <c r="AU1097" s="25" t="str">
        <f t="shared" si="345"/>
        <v/>
      </c>
      <c r="AV1097" s="25">
        <f t="shared" si="346"/>
        <v>6</v>
      </c>
      <c r="AW1097" s="65">
        <f t="shared" si="334"/>
        <v>0</v>
      </c>
      <c r="AX1097" s="56"/>
      <c r="AY1097" s="24">
        <f t="shared" ca="1" si="347"/>
        <v>-542</v>
      </c>
      <c r="AZ1097" s="66">
        <f t="shared" ca="1" si="348"/>
        <v>0</v>
      </c>
      <c r="BA1097" s="24" t="str">
        <f t="shared" ca="1" si="349"/>
        <v/>
      </c>
      <c r="BB1097" s="87" t="str">
        <f t="shared" si="350"/>
        <v/>
      </c>
    </row>
    <row r="1098" spans="1:54" ht="15" x14ac:dyDescent="0.2">
      <c r="A1098" s="7">
        <v>1097</v>
      </c>
      <c r="B1098" s="162" t="s">
        <v>2164</v>
      </c>
      <c r="C1098" s="162" t="s">
        <v>2165</v>
      </c>
      <c r="D1098" s="162" t="s">
        <v>2156</v>
      </c>
      <c r="E1098" s="162" t="s">
        <v>27</v>
      </c>
      <c r="F1098" s="163">
        <v>45463</v>
      </c>
      <c r="G1098" s="162" t="s">
        <v>5347</v>
      </c>
      <c r="H1098" s="162" t="s">
        <v>2166</v>
      </c>
      <c r="I1098" s="162" t="s">
        <v>15</v>
      </c>
      <c r="J1098" s="163">
        <v>45499</v>
      </c>
      <c r="K1098" s="163">
        <v>45502</v>
      </c>
      <c r="L1098" s="162" t="s">
        <v>5347</v>
      </c>
      <c r="M1098" s="163">
        <v>45509</v>
      </c>
      <c r="N1098" s="164">
        <v>80</v>
      </c>
      <c r="O1098" s="164">
        <v>8</v>
      </c>
      <c r="P1098" s="162" t="s">
        <v>16</v>
      </c>
      <c r="Q1098" s="165">
        <v>20</v>
      </c>
      <c r="R1098" s="165">
        <v>20</v>
      </c>
      <c r="S1098" s="165">
        <v>20</v>
      </c>
      <c r="T1098" s="165">
        <v>0</v>
      </c>
      <c r="U1098" s="166">
        <v>20</v>
      </c>
      <c r="V1098" s="166">
        <v>0</v>
      </c>
      <c r="W1098" s="162" t="s">
        <v>19</v>
      </c>
      <c r="X1098" s="162" t="s">
        <v>5348</v>
      </c>
      <c r="Y1098" s="162" t="s">
        <v>5347</v>
      </c>
      <c r="Z1098" s="162" t="s">
        <v>23</v>
      </c>
      <c r="AA1098" s="162" t="s">
        <v>2167</v>
      </c>
      <c r="AB1098" s="162" t="s">
        <v>2168</v>
      </c>
      <c r="AC1098" s="162" t="s">
        <v>5347</v>
      </c>
      <c r="AD1098" s="164">
        <v>0</v>
      </c>
      <c r="AE1098" s="185">
        <v>0</v>
      </c>
      <c r="AG1098" t="s">
        <v>2103</v>
      </c>
      <c r="AH1098" s="47">
        <f t="shared" si="335"/>
        <v>10</v>
      </c>
      <c r="AI1098" s="46" t="str">
        <f t="shared" si="336"/>
        <v>-</v>
      </c>
      <c r="AJ1098" s="12"/>
      <c r="AK1098" s="53" t="str">
        <f t="shared" si="337"/>
        <v>YES</v>
      </c>
      <c r="AL1098" s="54">
        <f t="shared" si="338"/>
        <v>20</v>
      </c>
      <c r="AM1098" s="35"/>
      <c r="AN1098" s="35" t="str">
        <f t="shared" si="339"/>
        <v/>
      </c>
      <c r="AO1098" s="35">
        <f t="shared" si="340"/>
        <v>0</v>
      </c>
      <c r="AP1098" s="35" t="str">
        <f t="shared" si="341"/>
        <v>X</v>
      </c>
      <c r="AQ1098" s="55">
        <f t="shared" si="333"/>
        <v>1</v>
      </c>
      <c r="AR1098" s="25" t="str">
        <f t="shared" si="342"/>
        <v/>
      </c>
      <c r="AS1098" s="25" t="str">
        <f t="shared" si="343"/>
        <v/>
      </c>
      <c r="AT1098" s="25" t="str">
        <f t="shared" si="344"/>
        <v/>
      </c>
      <c r="AU1098" s="25" t="str">
        <f t="shared" si="345"/>
        <v/>
      </c>
      <c r="AV1098" s="25">
        <f t="shared" si="346"/>
        <v>6</v>
      </c>
      <c r="AW1098" s="65">
        <f t="shared" si="334"/>
        <v>0</v>
      </c>
      <c r="AX1098" s="56"/>
      <c r="AY1098" s="24">
        <f t="shared" ca="1" si="347"/>
        <v>-626</v>
      </c>
      <c r="AZ1098" s="66">
        <f t="shared" ca="1" si="348"/>
        <v>0</v>
      </c>
      <c r="BA1098" s="24" t="str">
        <f t="shared" ca="1" si="349"/>
        <v/>
      </c>
      <c r="BB1098" s="87" t="str">
        <f t="shared" si="350"/>
        <v/>
      </c>
    </row>
    <row r="1099" spans="1:54" ht="15" x14ac:dyDescent="0.2">
      <c r="A1099" s="7">
        <v>1098</v>
      </c>
      <c r="B1099" s="162" t="s">
        <v>2169</v>
      </c>
      <c r="C1099" s="162" t="s">
        <v>2170</v>
      </c>
      <c r="D1099" s="162" t="s">
        <v>2156</v>
      </c>
      <c r="E1099" s="162" t="s">
        <v>28</v>
      </c>
      <c r="F1099" s="163">
        <v>45463</v>
      </c>
      <c r="G1099" s="162" t="s">
        <v>5347</v>
      </c>
      <c r="H1099" s="162" t="s">
        <v>2171</v>
      </c>
      <c r="I1099" s="162" t="s">
        <v>15</v>
      </c>
      <c r="J1099" s="163">
        <v>45478</v>
      </c>
      <c r="K1099" s="163">
        <v>45478</v>
      </c>
      <c r="L1099" s="162" t="s">
        <v>5347</v>
      </c>
      <c r="M1099" s="163">
        <v>45506</v>
      </c>
      <c r="N1099" s="164">
        <v>30</v>
      </c>
      <c r="O1099" s="164">
        <v>8</v>
      </c>
      <c r="P1099" s="162" t="s">
        <v>16</v>
      </c>
      <c r="Q1099" s="165">
        <v>1</v>
      </c>
      <c r="R1099" s="165">
        <v>1</v>
      </c>
      <c r="S1099" s="165">
        <v>1</v>
      </c>
      <c r="T1099" s="165">
        <v>0</v>
      </c>
      <c r="U1099" s="166">
        <v>1</v>
      </c>
      <c r="V1099" s="166">
        <v>0</v>
      </c>
      <c r="W1099" s="162" t="s">
        <v>19</v>
      </c>
      <c r="X1099" s="162" t="s">
        <v>5348</v>
      </c>
      <c r="Y1099" s="162" t="s">
        <v>5347</v>
      </c>
      <c r="Z1099" s="162" t="s">
        <v>697</v>
      </c>
      <c r="AA1099" s="162" t="s">
        <v>68</v>
      </c>
      <c r="AB1099" s="162" t="s">
        <v>2172</v>
      </c>
      <c r="AC1099" s="162" t="s">
        <v>5347</v>
      </c>
      <c r="AD1099" s="164">
        <v>0</v>
      </c>
      <c r="AE1099" s="185">
        <v>0</v>
      </c>
      <c r="AG1099" t="s">
        <v>2103</v>
      </c>
      <c r="AH1099" s="47">
        <f t="shared" si="335"/>
        <v>28</v>
      </c>
      <c r="AI1099" s="46" t="str">
        <f t="shared" si="336"/>
        <v>-</v>
      </c>
      <c r="AJ1099" s="12"/>
      <c r="AK1099" s="53" t="str">
        <f t="shared" si="337"/>
        <v>YES</v>
      </c>
      <c r="AL1099" s="54">
        <f t="shared" si="338"/>
        <v>1</v>
      </c>
      <c r="AM1099" s="35"/>
      <c r="AN1099" s="35" t="str">
        <f t="shared" si="339"/>
        <v/>
      </c>
      <c r="AO1099" s="35">
        <f t="shared" si="340"/>
        <v>0</v>
      </c>
      <c r="AP1099" s="35" t="str">
        <f t="shared" si="341"/>
        <v>X</v>
      </c>
      <c r="AQ1099" s="55">
        <f t="shared" si="333"/>
        <v>1</v>
      </c>
      <c r="AR1099" s="25" t="str">
        <f t="shared" si="342"/>
        <v/>
      </c>
      <c r="AS1099" s="25" t="str">
        <f t="shared" si="343"/>
        <v/>
      </c>
      <c r="AT1099" s="25" t="str">
        <f t="shared" si="344"/>
        <v/>
      </c>
      <c r="AU1099" s="25" t="str">
        <f t="shared" si="345"/>
        <v/>
      </c>
      <c r="AV1099" s="25">
        <f t="shared" si="346"/>
        <v>6</v>
      </c>
      <c r="AW1099" s="65">
        <f t="shared" si="334"/>
        <v>0</v>
      </c>
      <c r="AX1099" s="56"/>
      <c r="AY1099" s="24">
        <f t="shared" ca="1" si="347"/>
        <v>-629</v>
      </c>
      <c r="AZ1099" s="66">
        <f t="shared" ca="1" si="348"/>
        <v>0</v>
      </c>
      <c r="BA1099" s="24" t="str">
        <f t="shared" ca="1" si="349"/>
        <v/>
      </c>
      <c r="BB1099" s="87" t="str">
        <f t="shared" si="350"/>
        <v/>
      </c>
    </row>
    <row r="1100" spans="1:54" ht="15" x14ac:dyDescent="0.2">
      <c r="A1100" s="7">
        <v>1099</v>
      </c>
      <c r="B1100" s="162" t="s">
        <v>2173</v>
      </c>
      <c r="C1100" s="162" t="s">
        <v>2174</v>
      </c>
      <c r="D1100" s="162" t="s">
        <v>2156</v>
      </c>
      <c r="E1100" s="162" t="s">
        <v>73</v>
      </c>
      <c r="F1100" s="163">
        <v>45463</v>
      </c>
      <c r="G1100" s="162" t="s">
        <v>5347</v>
      </c>
      <c r="H1100" s="162" t="s">
        <v>2175</v>
      </c>
      <c r="I1100" s="162" t="s">
        <v>17</v>
      </c>
      <c r="J1100" s="163">
        <v>45470</v>
      </c>
      <c r="K1100" s="163">
        <v>45470</v>
      </c>
      <c r="L1100" s="162" t="s">
        <v>5347</v>
      </c>
      <c r="M1100" s="163">
        <v>45550</v>
      </c>
      <c r="N1100" s="164">
        <v>40</v>
      </c>
      <c r="O1100" s="164">
        <v>8</v>
      </c>
      <c r="P1100" s="162" t="s">
        <v>16</v>
      </c>
      <c r="Q1100" s="165">
        <v>3</v>
      </c>
      <c r="R1100" s="165">
        <v>3</v>
      </c>
      <c r="S1100" s="165">
        <v>3</v>
      </c>
      <c r="T1100" s="165">
        <v>0</v>
      </c>
      <c r="U1100" s="166">
        <v>3</v>
      </c>
      <c r="V1100" s="166">
        <v>0</v>
      </c>
      <c r="W1100" s="162" t="s">
        <v>19</v>
      </c>
      <c r="X1100" s="162" t="s">
        <v>5348</v>
      </c>
      <c r="Y1100" s="162" t="s">
        <v>5347</v>
      </c>
      <c r="Z1100" s="162" t="s">
        <v>2176</v>
      </c>
      <c r="AA1100" s="162" t="s">
        <v>2177</v>
      </c>
      <c r="AB1100" s="162" t="s">
        <v>2178</v>
      </c>
      <c r="AC1100" s="162" t="s">
        <v>5347</v>
      </c>
      <c r="AD1100" s="164">
        <v>1</v>
      </c>
      <c r="AE1100" s="185">
        <v>1</v>
      </c>
      <c r="AG1100" t="s">
        <v>2103</v>
      </c>
      <c r="AH1100" s="47">
        <f t="shared" si="335"/>
        <v>80</v>
      </c>
      <c r="AI1100" s="46" t="str">
        <f t="shared" si="336"/>
        <v>-</v>
      </c>
      <c r="AJ1100" s="12"/>
      <c r="AK1100" s="53" t="str">
        <f t="shared" si="337"/>
        <v>YES</v>
      </c>
      <c r="AL1100" s="54">
        <f t="shared" si="338"/>
        <v>3</v>
      </c>
      <c r="AM1100" s="35"/>
      <c r="AN1100" s="35" t="str">
        <f t="shared" si="339"/>
        <v/>
      </c>
      <c r="AO1100" s="35">
        <f t="shared" si="340"/>
        <v>0</v>
      </c>
      <c r="AP1100" s="35" t="str">
        <f t="shared" si="341"/>
        <v>X</v>
      </c>
      <c r="AQ1100" s="55">
        <f t="shared" si="333"/>
        <v>1</v>
      </c>
      <c r="AR1100" s="25" t="str">
        <f t="shared" si="342"/>
        <v/>
      </c>
      <c r="AS1100" s="25" t="str">
        <f t="shared" si="343"/>
        <v/>
      </c>
      <c r="AT1100" s="25" t="str">
        <f t="shared" si="344"/>
        <v/>
      </c>
      <c r="AU1100" s="25" t="str">
        <f t="shared" si="345"/>
        <v/>
      </c>
      <c r="AV1100" s="25">
        <f t="shared" si="346"/>
        <v>6</v>
      </c>
      <c r="AW1100" s="65">
        <f t="shared" si="334"/>
        <v>0</v>
      </c>
      <c r="AX1100" s="56"/>
      <c r="AY1100" s="24">
        <f t="shared" ca="1" si="347"/>
        <v>-585</v>
      </c>
      <c r="AZ1100" s="66">
        <f t="shared" ca="1" si="348"/>
        <v>0</v>
      </c>
      <c r="BA1100" s="24" t="str">
        <f t="shared" ca="1" si="349"/>
        <v/>
      </c>
      <c r="BB1100" s="87" t="str">
        <f t="shared" si="350"/>
        <v/>
      </c>
    </row>
    <row r="1101" spans="1:54" ht="15" x14ac:dyDescent="0.2">
      <c r="A1101" s="7">
        <v>1100</v>
      </c>
      <c r="B1101" s="162" t="s">
        <v>2179</v>
      </c>
      <c r="C1101" s="162" t="s">
        <v>2180</v>
      </c>
      <c r="D1101" s="162" t="s">
        <v>2156</v>
      </c>
      <c r="E1101" s="162" t="s">
        <v>56</v>
      </c>
      <c r="F1101" s="163">
        <v>45463</v>
      </c>
      <c r="G1101" s="162" t="s">
        <v>5347</v>
      </c>
      <c r="H1101" s="162" t="s">
        <v>2175</v>
      </c>
      <c r="I1101" s="162" t="s">
        <v>15</v>
      </c>
      <c r="J1101" s="163">
        <v>45470</v>
      </c>
      <c r="K1101" s="163">
        <v>45470</v>
      </c>
      <c r="L1101" s="162" t="s">
        <v>5347</v>
      </c>
      <c r="M1101" s="163">
        <v>45550</v>
      </c>
      <c r="N1101" s="164">
        <v>40</v>
      </c>
      <c r="O1101" s="164">
        <v>8</v>
      </c>
      <c r="P1101" s="162" t="s">
        <v>16</v>
      </c>
      <c r="Q1101" s="165">
        <v>3</v>
      </c>
      <c r="R1101" s="165">
        <v>3</v>
      </c>
      <c r="S1101" s="165">
        <v>3</v>
      </c>
      <c r="T1101" s="165">
        <v>0</v>
      </c>
      <c r="U1101" s="166">
        <v>3</v>
      </c>
      <c r="V1101" s="166">
        <v>0</v>
      </c>
      <c r="W1101" s="162" t="s">
        <v>19</v>
      </c>
      <c r="X1101" s="162" t="s">
        <v>5348</v>
      </c>
      <c r="Y1101" s="162" t="s">
        <v>5347</v>
      </c>
      <c r="Z1101" s="162" t="s">
        <v>2176</v>
      </c>
      <c r="AA1101" s="162" t="s">
        <v>2177</v>
      </c>
      <c r="AB1101" s="162" t="s">
        <v>2181</v>
      </c>
      <c r="AC1101" s="162" t="s">
        <v>5347</v>
      </c>
      <c r="AD1101" s="164">
        <v>0</v>
      </c>
      <c r="AE1101" s="185">
        <v>0</v>
      </c>
      <c r="AG1101" t="s">
        <v>2103</v>
      </c>
      <c r="AH1101" s="47">
        <f t="shared" si="335"/>
        <v>80</v>
      </c>
      <c r="AI1101" s="46" t="str">
        <f t="shared" si="336"/>
        <v>-</v>
      </c>
      <c r="AJ1101" s="12"/>
      <c r="AK1101" s="53" t="str">
        <f t="shared" si="337"/>
        <v>YES</v>
      </c>
      <c r="AL1101" s="54">
        <f t="shared" si="338"/>
        <v>3</v>
      </c>
      <c r="AM1101" s="35"/>
      <c r="AN1101" s="35" t="str">
        <f t="shared" si="339"/>
        <v/>
      </c>
      <c r="AO1101" s="35">
        <f t="shared" si="340"/>
        <v>0</v>
      </c>
      <c r="AP1101" s="35" t="str">
        <f t="shared" si="341"/>
        <v>X</v>
      </c>
      <c r="AQ1101" s="55">
        <f t="shared" si="333"/>
        <v>1</v>
      </c>
      <c r="AR1101" s="25" t="str">
        <f t="shared" si="342"/>
        <v/>
      </c>
      <c r="AS1101" s="25" t="str">
        <f t="shared" si="343"/>
        <v/>
      </c>
      <c r="AT1101" s="25" t="str">
        <f t="shared" si="344"/>
        <v/>
      </c>
      <c r="AU1101" s="25" t="str">
        <f t="shared" si="345"/>
        <v/>
      </c>
      <c r="AV1101" s="25">
        <f t="shared" si="346"/>
        <v>6</v>
      </c>
      <c r="AW1101" s="65">
        <f t="shared" si="334"/>
        <v>0</v>
      </c>
      <c r="AX1101" s="56"/>
      <c r="AY1101" s="24">
        <f t="shared" ca="1" si="347"/>
        <v>-585</v>
      </c>
      <c r="AZ1101" s="66">
        <f t="shared" ca="1" si="348"/>
        <v>0</v>
      </c>
      <c r="BA1101" s="24" t="str">
        <f t="shared" ca="1" si="349"/>
        <v/>
      </c>
      <c r="BB1101" s="87" t="str">
        <f t="shared" si="350"/>
        <v/>
      </c>
    </row>
    <row r="1102" spans="1:54" ht="15" x14ac:dyDescent="0.2">
      <c r="A1102" s="7">
        <v>1101</v>
      </c>
      <c r="B1102" s="162" t="s">
        <v>363</v>
      </c>
      <c r="C1102" s="162" t="s">
        <v>364</v>
      </c>
      <c r="D1102" s="162" t="s">
        <v>2156</v>
      </c>
      <c r="E1102" s="162" t="s">
        <v>72</v>
      </c>
      <c r="F1102" s="163">
        <v>45463</v>
      </c>
      <c r="G1102" s="162" t="s">
        <v>5347</v>
      </c>
      <c r="H1102" s="162" t="s">
        <v>2183</v>
      </c>
      <c r="I1102" s="162" t="s">
        <v>28</v>
      </c>
      <c r="J1102" s="163">
        <v>45471</v>
      </c>
      <c r="K1102" s="163">
        <v>45482</v>
      </c>
      <c r="L1102" s="162" t="s">
        <v>332</v>
      </c>
      <c r="M1102" s="163">
        <v>45488</v>
      </c>
      <c r="N1102" s="164">
        <v>40</v>
      </c>
      <c r="O1102" s="164">
        <v>8</v>
      </c>
      <c r="P1102" s="162" t="s">
        <v>16</v>
      </c>
      <c r="Q1102" s="165">
        <v>1</v>
      </c>
      <c r="R1102" s="165">
        <v>1</v>
      </c>
      <c r="S1102" s="165">
        <v>0</v>
      </c>
      <c r="T1102" s="165">
        <v>1</v>
      </c>
      <c r="U1102" s="166">
        <v>0</v>
      </c>
      <c r="V1102" s="166">
        <v>0</v>
      </c>
      <c r="W1102" s="162" t="s">
        <v>5347</v>
      </c>
      <c r="X1102" s="162" t="s">
        <v>5451</v>
      </c>
      <c r="Y1102" s="162" t="s">
        <v>5347</v>
      </c>
      <c r="Z1102" s="162" t="s">
        <v>67</v>
      </c>
      <c r="AA1102" s="162" t="s">
        <v>65</v>
      </c>
      <c r="AB1102" s="162" t="s">
        <v>377</v>
      </c>
      <c r="AC1102" s="162" t="s">
        <v>5347</v>
      </c>
      <c r="AD1102" s="164">
        <v>0</v>
      </c>
      <c r="AE1102" s="185">
        <v>0</v>
      </c>
      <c r="AG1102" t="s">
        <v>2103</v>
      </c>
      <c r="AH1102" s="47">
        <f t="shared" si="335"/>
        <v>17</v>
      </c>
      <c r="AI1102" s="46" t="str">
        <f t="shared" si="336"/>
        <v>-</v>
      </c>
      <c r="AJ1102" s="12"/>
      <c r="AK1102" s="53" t="str">
        <f t="shared" si="337"/>
        <v/>
      </c>
      <c r="AL1102" s="54" t="str">
        <f t="shared" si="338"/>
        <v/>
      </c>
      <c r="AM1102" s="35"/>
      <c r="AN1102" s="35" t="str">
        <f t="shared" si="339"/>
        <v/>
      </c>
      <c r="AO1102" s="35">
        <f t="shared" si="340"/>
        <v>0</v>
      </c>
      <c r="AP1102" s="35" t="str">
        <f t="shared" si="341"/>
        <v/>
      </c>
      <c r="AQ1102" s="55">
        <f t="shared" si="333"/>
        <v>0</v>
      </c>
      <c r="AR1102" s="25" t="str">
        <f t="shared" si="342"/>
        <v/>
      </c>
      <c r="AS1102" s="25" t="str">
        <f t="shared" si="343"/>
        <v/>
      </c>
      <c r="AT1102" s="25" t="str">
        <f t="shared" si="344"/>
        <v/>
      </c>
      <c r="AU1102" s="25" t="str">
        <f t="shared" si="345"/>
        <v/>
      </c>
      <c r="AV1102" s="25">
        <f t="shared" si="346"/>
        <v>6</v>
      </c>
      <c r="AW1102" s="65">
        <f t="shared" si="334"/>
        <v>1</v>
      </c>
      <c r="AX1102" s="56"/>
      <c r="AY1102" s="24">
        <f t="shared" ca="1" si="347"/>
        <v>-647</v>
      </c>
      <c r="AZ1102" s="66">
        <f t="shared" ca="1" si="348"/>
        <v>0</v>
      </c>
      <c r="BA1102" s="24" t="str">
        <f t="shared" ca="1" si="349"/>
        <v/>
      </c>
      <c r="BB1102" s="87" t="str">
        <f t="shared" si="350"/>
        <v/>
      </c>
    </row>
    <row r="1103" spans="1:54" ht="15" x14ac:dyDescent="0.2">
      <c r="A1103" s="7">
        <v>1102</v>
      </c>
      <c r="B1103" s="162" t="s">
        <v>363</v>
      </c>
      <c r="C1103" s="162" t="s">
        <v>364</v>
      </c>
      <c r="D1103" s="162" t="s">
        <v>2156</v>
      </c>
      <c r="E1103" s="162" t="s">
        <v>72</v>
      </c>
      <c r="F1103" s="163">
        <v>45463</v>
      </c>
      <c r="G1103" s="162" t="s">
        <v>5347</v>
      </c>
      <c r="H1103" s="162" t="s">
        <v>2182</v>
      </c>
      <c r="I1103" s="162" t="s">
        <v>17</v>
      </c>
      <c r="J1103" s="163">
        <v>45481</v>
      </c>
      <c r="K1103" s="163">
        <v>45482</v>
      </c>
      <c r="L1103" s="162" t="s">
        <v>5347</v>
      </c>
      <c r="M1103" s="163">
        <v>45499</v>
      </c>
      <c r="N1103" s="164">
        <v>40</v>
      </c>
      <c r="O1103" s="164">
        <v>8</v>
      </c>
      <c r="P1103" s="162" t="s">
        <v>16</v>
      </c>
      <c r="Q1103" s="165">
        <v>1</v>
      </c>
      <c r="R1103" s="165">
        <v>1</v>
      </c>
      <c r="S1103" s="165">
        <v>1</v>
      </c>
      <c r="T1103" s="165">
        <v>0</v>
      </c>
      <c r="U1103" s="166">
        <v>1</v>
      </c>
      <c r="V1103" s="166">
        <v>0</v>
      </c>
      <c r="W1103" s="162" t="s">
        <v>19</v>
      </c>
      <c r="X1103" s="162" t="s">
        <v>5348</v>
      </c>
      <c r="Y1103" s="162" t="s">
        <v>5347</v>
      </c>
      <c r="Z1103" s="162" t="s">
        <v>25</v>
      </c>
      <c r="AA1103" s="162" t="s">
        <v>65</v>
      </c>
      <c r="AB1103" s="162" t="s">
        <v>377</v>
      </c>
      <c r="AC1103" s="162" t="s">
        <v>5347</v>
      </c>
      <c r="AD1103" s="164">
        <v>1</v>
      </c>
      <c r="AE1103" s="185">
        <v>1</v>
      </c>
      <c r="AG1103" t="s">
        <v>2103</v>
      </c>
      <c r="AH1103" s="47">
        <f t="shared" si="335"/>
        <v>18</v>
      </c>
      <c r="AI1103" s="46" t="str">
        <f t="shared" si="336"/>
        <v>-</v>
      </c>
      <c r="AJ1103" s="12"/>
      <c r="AK1103" s="53" t="str">
        <f t="shared" si="337"/>
        <v>YES</v>
      </c>
      <c r="AL1103" s="54">
        <f t="shared" si="338"/>
        <v>1</v>
      </c>
      <c r="AM1103" s="35"/>
      <c r="AN1103" s="35" t="str">
        <f t="shared" si="339"/>
        <v/>
      </c>
      <c r="AO1103" s="35">
        <f t="shared" si="340"/>
        <v>0</v>
      </c>
      <c r="AP1103" s="35" t="str">
        <f t="shared" si="341"/>
        <v>X</v>
      </c>
      <c r="AQ1103" s="55">
        <f t="shared" si="333"/>
        <v>1</v>
      </c>
      <c r="AR1103" s="25" t="str">
        <f t="shared" si="342"/>
        <v/>
      </c>
      <c r="AS1103" s="25" t="str">
        <f t="shared" si="343"/>
        <v/>
      </c>
      <c r="AT1103" s="25" t="str">
        <f t="shared" si="344"/>
        <v/>
      </c>
      <c r="AU1103" s="25" t="str">
        <f t="shared" si="345"/>
        <v/>
      </c>
      <c r="AV1103" s="25">
        <f t="shared" si="346"/>
        <v>6</v>
      </c>
      <c r="AW1103" s="65">
        <f t="shared" si="334"/>
        <v>0</v>
      </c>
      <c r="AX1103" s="56"/>
      <c r="AY1103" s="24">
        <f t="shared" ca="1" si="347"/>
        <v>-636</v>
      </c>
      <c r="AZ1103" s="66">
        <f t="shared" ca="1" si="348"/>
        <v>0</v>
      </c>
      <c r="BA1103" s="24" t="str">
        <f t="shared" ca="1" si="349"/>
        <v/>
      </c>
      <c r="BB1103" s="87" t="str">
        <f t="shared" si="350"/>
        <v/>
      </c>
    </row>
    <row r="1104" spans="1:54" ht="15" x14ac:dyDescent="0.2">
      <c r="A1104" s="7">
        <v>1103</v>
      </c>
      <c r="B1104" s="162" t="s">
        <v>2184</v>
      </c>
      <c r="C1104" s="162" t="s">
        <v>2185</v>
      </c>
      <c r="D1104" s="162" t="s">
        <v>2156</v>
      </c>
      <c r="E1104" s="162" t="s">
        <v>69</v>
      </c>
      <c r="F1104" s="163">
        <v>45463</v>
      </c>
      <c r="G1104" s="162" t="s">
        <v>5347</v>
      </c>
      <c r="H1104" s="162" t="s">
        <v>2182</v>
      </c>
      <c r="I1104" s="162" t="s">
        <v>15</v>
      </c>
      <c r="J1104" s="163">
        <v>45481</v>
      </c>
      <c r="K1104" s="163">
        <v>45482</v>
      </c>
      <c r="L1104" s="162" t="s">
        <v>5347</v>
      </c>
      <c r="M1104" s="163">
        <v>45499</v>
      </c>
      <c r="N1104" s="164">
        <v>30</v>
      </c>
      <c r="O1104" s="164">
        <v>8</v>
      </c>
      <c r="P1104" s="162" t="s">
        <v>16</v>
      </c>
      <c r="Q1104" s="165">
        <v>1</v>
      </c>
      <c r="R1104" s="165">
        <v>1</v>
      </c>
      <c r="S1104" s="165">
        <v>1</v>
      </c>
      <c r="T1104" s="165">
        <v>0</v>
      </c>
      <c r="U1104" s="166">
        <v>1</v>
      </c>
      <c r="V1104" s="166">
        <v>0</v>
      </c>
      <c r="W1104" s="162" t="s">
        <v>19</v>
      </c>
      <c r="X1104" s="162" t="s">
        <v>5348</v>
      </c>
      <c r="Y1104" s="162" t="s">
        <v>5347</v>
      </c>
      <c r="Z1104" s="162" t="s">
        <v>25</v>
      </c>
      <c r="AA1104" s="162" t="s">
        <v>65</v>
      </c>
      <c r="AB1104" s="162" t="s">
        <v>2186</v>
      </c>
      <c r="AC1104" s="162" t="s">
        <v>5347</v>
      </c>
      <c r="AD1104" s="164">
        <v>1</v>
      </c>
      <c r="AE1104" s="185">
        <v>1</v>
      </c>
      <c r="AG1104" t="s">
        <v>2103</v>
      </c>
      <c r="AH1104" s="47">
        <f t="shared" si="335"/>
        <v>18</v>
      </c>
      <c r="AI1104" s="46" t="str">
        <f t="shared" si="336"/>
        <v>-</v>
      </c>
      <c r="AJ1104" s="12"/>
      <c r="AK1104" s="53" t="str">
        <f t="shared" si="337"/>
        <v>YES</v>
      </c>
      <c r="AL1104" s="54">
        <f t="shared" si="338"/>
        <v>1</v>
      </c>
      <c r="AM1104" s="35"/>
      <c r="AN1104" s="35" t="str">
        <f t="shared" si="339"/>
        <v/>
      </c>
      <c r="AO1104" s="35">
        <f t="shared" si="340"/>
        <v>0</v>
      </c>
      <c r="AP1104" s="35" t="str">
        <f t="shared" si="341"/>
        <v>X</v>
      </c>
      <c r="AQ1104" s="55">
        <f t="shared" si="333"/>
        <v>1</v>
      </c>
      <c r="AR1104" s="25" t="str">
        <f t="shared" si="342"/>
        <v/>
      </c>
      <c r="AS1104" s="25" t="str">
        <f t="shared" si="343"/>
        <v/>
      </c>
      <c r="AT1104" s="25" t="str">
        <f t="shared" si="344"/>
        <v/>
      </c>
      <c r="AU1104" s="25" t="str">
        <f t="shared" si="345"/>
        <v/>
      </c>
      <c r="AV1104" s="25">
        <f t="shared" si="346"/>
        <v>6</v>
      </c>
      <c r="AW1104" s="65">
        <f t="shared" si="334"/>
        <v>0</v>
      </c>
      <c r="AX1104" s="56"/>
      <c r="AY1104" s="24">
        <f t="shared" ca="1" si="347"/>
        <v>-636</v>
      </c>
      <c r="AZ1104" s="66">
        <f t="shared" ca="1" si="348"/>
        <v>0</v>
      </c>
      <c r="BA1104" s="24" t="str">
        <f t="shared" ca="1" si="349"/>
        <v/>
      </c>
      <c r="BB1104" s="87" t="str">
        <f t="shared" si="350"/>
        <v/>
      </c>
    </row>
    <row r="1105" spans="1:54" ht="15" x14ac:dyDescent="0.2">
      <c r="A1105" s="7">
        <v>1104</v>
      </c>
      <c r="B1105" s="162" t="s">
        <v>2187</v>
      </c>
      <c r="C1105" s="162" t="s">
        <v>2188</v>
      </c>
      <c r="D1105" s="162" t="s">
        <v>2189</v>
      </c>
      <c r="E1105" s="162" t="s">
        <v>15</v>
      </c>
      <c r="F1105" s="163">
        <v>45463</v>
      </c>
      <c r="G1105" s="162" t="s">
        <v>5347</v>
      </c>
      <c r="H1105" s="162" t="s">
        <v>751</v>
      </c>
      <c r="I1105" s="162" t="s">
        <v>24</v>
      </c>
      <c r="J1105" s="163">
        <v>45477</v>
      </c>
      <c r="K1105" s="163">
        <v>45484</v>
      </c>
      <c r="L1105" s="162" t="s">
        <v>5347</v>
      </c>
      <c r="M1105" s="163">
        <v>45488</v>
      </c>
      <c r="N1105" s="164">
        <v>40</v>
      </c>
      <c r="O1105" s="164">
        <v>8</v>
      </c>
      <c r="P1105" s="162" t="s">
        <v>16</v>
      </c>
      <c r="Q1105" s="165">
        <v>4</v>
      </c>
      <c r="R1105" s="165">
        <v>4</v>
      </c>
      <c r="S1105" s="165">
        <v>4</v>
      </c>
      <c r="T1105" s="165">
        <v>0</v>
      </c>
      <c r="U1105" s="166">
        <v>4</v>
      </c>
      <c r="V1105" s="166">
        <v>0</v>
      </c>
      <c r="W1105" s="162" t="s">
        <v>19</v>
      </c>
      <c r="X1105" s="162" t="s">
        <v>5348</v>
      </c>
      <c r="Y1105" s="162" t="s">
        <v>5347</v>
      </c>
      <c r="Z1105" s="162" t="s">
        <v>50</v>
      </c>
      <c r="AA1105" s="162" t="s">
        <v>29</v>
      </c>
      <c r="AB1105" s="162" t="s">
        <v>2190</v>
      </c>
      <c r="AC1105" s="162" t="s">
        <v>5347</v>
      </c>
      <c r="AD1105" s="164">
        <v>0</v>
      </c>
      <c r="AE1105" s="185">
        <v>0</v>
      </c>
      <c r="AG1105" t="s">
        <v>814</v>
      </c>
      <c r="AH1105" s="47">
        <f t="shared" si="335"/>
        <v>11</v>
      </c>
      <c r="AI1105" s="46" t="str">
        <f t="shared" si="336"/>
        <v>-</v>
      </c>
      <c r="AJ1105" s="12"/>
      <c r="AK1105" s="53" t="str">
        <f t="shared" si="337"/>
        <v>YES</v>
      </c>
      <c r="AL1105" s="54">
        <f t="shared" si="338"/>
        <v>4</v>
      </c>
      <c r="AM1105" s="35"/>
      <c r="AN1105" s="35" t="str">
        <f t="shared" si="339"/>
        <v/>
      </c>
      <c r="AO1105" s="35">
        <f t="shared" si="340"/>
        <v>0</v>
      </c>
      <c r="AP1105" s="35" t="str">
        <f t="shared" si="341"/>
        <v>X</v>
      </c>
      <c r="AQ1105" s="55">
        <f t="shared" si="333"/>
        <v>1</v>
      </c>
      <c r="AR1105" s="25" t="str">
        <f t="shared" si="342"/>
        <v/>
      </c>
      <c r="AS1105" s="25" t="str">
        <f t="shared" si="343"/>
        <v/>
      </c>
      <c r="AT1105" s="25" t="str">
        <f t="shared" si="344"/>
        <v/>
      </c>
      <c r="AU1105" s="25" t="str">
        <f t="shared" si="345"/>
        <v/>
      </c>
      <c r="AV1105" s="25">
        <f t="shared" si="346"/>
        <v>6</v>
      </c>
      <c r="AW1105" s="65">
        <f t="shared" si="334"/>
        <v>0</v>
      </c>
      <c r="AX1105" s="56"/>
      <c r="AY1105" s="24">
        <f t="shared" ca="1" si="347"/>
        <v>-647</v>
      </c>
      <c r="AZ1105" s="66">
        <f t="shared" ca="1" si="348"/>
        <v>0</v>
      </c>
      <c r="BA1105" s="24" t="str">
        <f t="shared" ca="1" si="349"/>
        <v/>
      </c>
      <c r="BB1105" s="87" t="str">
        <f t="shared" si="350"/>
        <v/>
      </c>
    </row>
    <row r="1106" spans="1:54" ht="15" x14ac:dyDescent="0.2">
      <c r="A1106" s="7">
        <v>1105</v>
      </c>
      <c r="B1106" s="162" t="s">
        <v>128</v>
      </c>
      <c r="C1106" s="162" t="s">
        <v>129</v>
      </c>
      <c r="D1106" s="162" t="s">
        <v>2189</v>
      </c>
      <c r="E1106" s="162" t="s">
        <v>17</v>
      </c>
      <c r="F1106" s="163">
        <v>45463</v>
      </c>
      <c r="G1106" s="162" t="s">
        <v>5347</v>
      </c>
      <c r="H1106" s="162" t="s">
        <v>751</v>
      </c>
      <c r="I1106" s="162" t="s">
        <v>27</v>
      </c>
      <c r="J1106" s="163">
        <v>45477</v>
      </c>
      <c r="K1106" s="163">
        <v>45484</v>
      </c>
      <c r="L1106" s="162" t="s">
        <v>5347</v>
      </c>
      <c r="M1106" s="163">
        <v>45488</v>
      </c>
      <c r="N1106" s="164">
        <v>40</v>
      </c>
      <c r="O1106" s="164">
        <v>8</v>
      </c>
      <c r="P1106" s="162" t="s">
        <v>16</v>
      </c>
      <c r="Q1106" s="165">
        <v>8</v>
      </c>
      <c r="R1106" s="165">
        <v>8</v>
      </c>
      <c r="S1106" s="165">
        <v>8</v>
      </c>
      <c r="T1106" s="165">
        <v>0</v>
      </c>
      <c r="U1106" s="166">
        <v>8</v>
      </c>
      <c r="V1106" s="166">
        <v>0</v>
      </c>
      <c r="W1106" s="162" t="s">
        <v>19</v>
      </c>
      <c r="X1106" s="162" t="s">
        <v>5348</v>
      </c>
      <c r="Y1106" s="162" t="s">
        <v>5347</v>
      </c>
      <c r="Z1106" s="162" t="s">
        <v>50</v>
      </c>
      <c r="AA1106" s="162" t="s">
        <v>29</v>
      </c>
      <c r="AB1106" s="162" t="s">
        <v>130</v>
      </c>
      <c r="AC1106" s="162" t="s">
        <v>5347</v>
      </c>
      <c r="AD1106" s="164">
        <v>0</v>
      </c>
      <c r="AE1106" s="185">
        <v>0</v>
      </c>
      <c r="AG1106" t="s">
        <v>814</v>
      </c>
      <c r="AH1106" s="47">
        <f t="shared" si="335"/>
        <v>11</v>
      </c>
      <c r="AI1106" s="46" t="str">
        <f t="shared" si="336"/>
        <v>-</v>
      </c>
      <c r="AJ1106" s="12"/>
      <c r="AK1106" s="53" t="str">
        <f t="shared" si="337"/>
        <v>YES</v>
      </c>
      <c r="AL1106" s="54">
        <f t="shared" si="338"/>
        <v>8</v>
      </c>
      <c r="AM1106" s="35"/>
      <c r="AN1106" s="35" t="str">
        <f t="shared" si="339"/>
        <v/>
      </c>
      <c r="AO1106" s="35">
        <f t="shared" si="340"/>
        <v>0</v>
      </c>
      <c r="AP1106" s="35" t="str">
        <f t="shared" si="341"/>
        <v>X</v>
      </c>
      <c r="AQ1106" s="55">
        <f t="shared" si="333"/>
        <v>1</v>
      </c>
      <c r="AR1106" s="25" t="str">
        <f t="shared" si="342"/>
        <v/>
      </c>
      <c r="AS1106" s="25" t="str">
        <f t="shared" si="343"/>
        <v/>
      </c>
      <c r="AT1106" s="25" t="str">
        <f t="shared" si="344"/>
        <v/>
      </c>
      <c r="AU1106" s="25" t="str">
        <f t="shared" si="345"/>
        <v/>
      </c>
      <c r="AV1106" s="25">
        <f t="shared" si="346"/>
        <v>6</v>
      </c>
      <c r="AW1106" s="65">
        <f t="shared" si="334"/>
        <v>0</v>
      </c>
      <c r="AX1106" s="56"/>
      <c r="AY1106" s="24">
        <f t="shared" ca="1" si="347"/>
        <v>-647</v>
      </c>
      <c r="AZ1106" s="66">
        <f t="shared" ca="1" si="348"/>
        <v>0</v>
      </c>
      <c r="BA1106" s="24" t="str">
        <f t="shared" ca="1" si="349"/>
        <v/>
      </c>
      <c r="BB1106" s="87" t="str">
        <f t="shared" si="350"/>
        <v/>
      </c>
    </row>
    <row r="1107" spans="1:54" ht="15" x14ac:dyDescent="0.2">
      <c r="A1107" s="7">
        <v>1106</v>
      </c>
      <c r="B1107" s="162" t="s">
        <v>2191</v>
      </c>
      <c r="C1107" s="162" t="s">
        <v>2192</v>
      </c>
      <c r="D1107" s="162" t="s">
        <v>2189</v>
      </c>
      <c r="E1107" s="162" t="s">
        <v>18</v>
      </c>
      <c r="F1107" s="163">
        <v>45463</v>
      </c>
      <c r="G1107" s="162" t="s">
        <v>5347</v>
      </c>
      <c r="H1107" s="162" t="s">
        <v>751</v>
      </c>
      <c r="I1107" s="162" t="s">
        <v>69</v>
      </c>
      <c r="J1107" s="163">
        <v>45477</v>
      </c>
      <c r="K1107" s="163">
        <v>45484</v>
      </c>
      <c r="L1107" s="162" t="s">
        <v>5347</v>
      </c>
      <c r="M1107" s="163">
        <v>45488</v>
      </c>
      <c r="N1107" s="164">
        <v>35</v>
      </c>
      <c r="O1107" s="164">
        <v>8</v>
      </c>
      <c r="P1107" s="162" t="s">
        <v>16</v>
      </c>
      <c r="Q1107" s="165">
        <v>10</v>
      </c>
      <c r="R1107" s="165">
        <v>10</v>
      </c>
      <c r="S1107" s="165">
        <v>20</v>
      </c>
      <c r="T1107" s="165">
        <v>0</v>
      </c>
      <c r="U1107" s="166">
        <v>10</v>
      </c>
      <c r="V1107" s="166">
        <v>10</v>
      </c>
      <c r="W1107" s="162" t="s">
        <v>19</v>
      </c>
      <c r="X1107" s="162" t="s">
        <v>5348</v>
      </c>
      <c r="Y1107" s="162" t="s">
        <v>5347</v>
      </c>
      <c r="Z1107" s="162" t="s">
        <v>50</v>
      </c>
      <c r="AA1107" s="162" t="s">
        <v>2193</v>
      </c>
      <c r="AB1107" s="162" t="s">
        <v>2194</v>
      </c>
      <c r="AC1107" s="162" t="s">
        <v>5347</v>
      </c>
      <c r="AD1107" s="164">
        <v>0</v>
      </c>
      <c r="AE1107" s="185">
        <v>0</v>
      </c>
      <c r="AG1107" t="s">
        <v>814</v>
      </c>
      <c r="AH1107" s="47">
        <f t="shared" si="335"/>
        <v>11</v>
      </c>
      <c r="AI1107" s="46" t="str">
        <f t="shared" si="336"/>
        <v>-</v>
      </c>
      <c r="AJ1107" s="12"/>
      <c r="AK1107" s="53" t="str">
        <f t="shared" si="337"/>
        <v>YES</v>
      </c>
      <c r="AL1107" s="54">
        <f t="shared" si="338"/>
        <v>20</v>
      </c>
      <c r="AM1107" s="35"/>
      <c r="AN1107" s="35" t="str">
        <f t="shared" si="339"/>
        <v/>
      </c>
      <c r="AO1107" s="35">
        <f t="shared" si="340"/>
        <v>0</v>
      </c>
      <c r="AP1107" s="35" t="str">
        <f t="shared" si="341"/>
        <v>X</v>
      </c>
      <c r="AQ1107" s="55">
        <f t="shared" ref="AQ1107:AQ1120" si="351">IF(AP1107="X",100%,0%)</f>
        <v>1</v>
      </c>
      <c r="AR1107" s="25" t="str">
        <f t="shared" si="342"/>
        <v/>
      </c>
      <c r="AS1107" s="25" t="str">
        <f t="shared" si="343"/>
        <v/>
      </c>
      <c r="AT1107" s="25" t="str">
        <f t="shared" si="344"/>
        <v/>
      </c>
      <c r="AU1107" s="25" t="str">
        <f t="shared" si="345"/>
        <v/>
      </c>
      <c r="AV1107" s="25">
        <f t="shared" si="346"/>
        <v>6</v>
      </c>
      <c r="AW1107" s="65">
        <f t="shared" ref="AW1107:AW1120" si="352">IF(AP1107="",100%,0%)</f>
        <v>0</v>
      </c>
      <c r="AX1107" s="56"/>
      <c r="AY1107" s="24">
        <f t="shared" ca="1" si="347"/>
        <v>-647</v>
      </c>
      <c r="AZ1107" s="66">
        <f t="shared" ca="1" si="348"/>
        <v>0</v>
      </c>
      <c r="BA1107" s="24" t="str">
        <f t="shared" ca="1" si="349"/>
        <v/>
      </c>
      <c r="BB1107" s="87" t="str">
        <f t="shared" si="350"/>
        <v/>
      </c>
    </row>
    <row r="1108" spans="1:54" ht="15" x14ac:dyDescent="0.2">
      <c r="A1108" s="7">
        <v>1107</v>
      </c>
      <c r="B1108" s="162" t="s">
        <v>2195</v>
      </c>
      <c r="C1108" s="162" t="s">
        <v>2196</v>
      </c>
      <c r="D1108" s="162" t="s">
        <v>2189</v>
      </c>
      <c r="E1108" s="162" t="s">
        <v>24</v>
      </c>
      <c r="F1108" s="163">
        <v>45463</v>
      </c>
      <c r="G1108" s="162" t="s">
        <v>5347</v>
      </c>
      <c r="H1108" s="162" t="s">
        <v>751</v>
      </c>
      <c r="I1108" s="162" t="s">
        <v>79</v>
      </c>
      <c r="J1108" s="163">
        <v>45477</v>
      </c>
      <c r="K1108" s="163">
        <v>45484</v>
      </c>
      <c r="L1108" s="162" t="s">
        <v>5347</v>
      </c>
      <c r="M1108" s="163">
        <v>45488</v>
      </c>
      <c r="N1108" s="164">
        <v>42</v>
      </c>
      <c r="O1108" s="164">
        <v>8</v>
      </c>
      <c r="P1108" s="162" t="s">
        <v>16</v>
      </c>
      <c r="Q1108" s="165">
        <v>50</v>
      </c>
      <c r="R1108" s="165">
        <v>50</v>
      </c>
      <c r="S1108" s="165">
        <v>100</v>
      </c>
      <c r="T1108" s="165">
        <v>0</v>
      </c>
      <c r="U1108" s="166">
        <v>50</v>
      </c>
      <c r="V1108" s="166">
        <v>50</v>
      </c>
      <c r="W1108" s="162" t="s">
        <v>19</v>
      </c>
      <c r="X1108" s="162" t="s">
        <v>5348</v>
      </c>
      <c r="Y1108" s="162" t="s">
        <v>5347</v>
      </c>
      <c r="Z1108" s="162" t="s">
        <v>50</v>
      </c>
      <c r="AA1108" s="162" t="s">
        <v>2193</v>
      </c>
      <c r="AB1108" s="162" t="s">
        <v>2197</v>
      </c>
      <c r="AC1108" s="162" t="s">
        <v>5347</v>
      </c>
      <c r="AD1108" s="164">
        <v>0</v>
      </c>
      <c r="AE1108" s="185">
        <v>0</v>
      </c>
      <c r="AG1108" t="s">
        <v>814</v>
      </c>
      <c r="AH1108" s="47">
        <f t="shared" si="335"/>
        <v>11</v>
      </c>
      <c r="AI1108" s="46" t="str">
        <f t="shared" si="336"/>
        <v>-</v>
      </c>
      <c r="AJ1108" s="12"/>
      <c r="AK1108" s="53" t="str">
        <f t="shared" si="337"/>
        <v>YES</v>
      </c>
      <c r="AL1108" s="54">
        <f t="shared" si="338"/>
        <v>100</v>
      </c>
      <c r="AM1108" s="35"/>
      <c r="AN1108" s="35" t="str">
        <f t="shared" si="339"/>
        <v/>
      </c>
      <c r="AO1108" s="35">
        <f t="shared" si="340"/>
        <v>0</v>
      </c>
      <c r="AP1108" s="35" t="str">
        <f t="shared" si="341"/>
        <v>X</v>
      </c>
      <c r="AQ1108" s="55">
        <f t="shared" si="351"/>
        <v>1</v>
      </c>
      <c r="AR1108" s="25" t="str">
        <f t="shared" si="342"/>
        <v/>
      </c>
      <c r="AS1108" s="25" t="str">
        <f t="shared" si="343"/>
        <v/>
      </c>
      <c r="AT1108" s="25" t="str">
        <f t="shared" si="344"/>
        <v/>
      </c>
      <c r="AU1108" s="25" t="str">
        <f t="shared" si="345"/>
        <v/>
      </c>
      <c r="AV1108" s="25">
        <f t="shared" si="346"/>
        <v>6</v>
      </c>
      <c r="AW1108" s="65">
        <f t="shared" si="352"/>
        <v>0</v>
      </c>
      <c r="AX1108" s="56"/>
      <c r="AY1108" s="24">
        <f t="shared" ca="1" si="347"/>
        <v>-647</v>
      </c>
      <c r="AZ1108" s="66">
        <f t="shared" ca="1" si="348"/>
        <v>0</v>
      </c>
      <c r="BA1108" s="24" t="str">
        <f t="shared" ca="1" si="349"/>
        <v/>
      </c>
      <c r="BB1108" s="87" t="str">
        <f t="shared" si="350"/>
        <v/>
      </c>
    </row>
    <row r="1109" spans="1:54" ht="15" x14ac:dyDescent="0.2">
      <c r="A1109" s="7">
        <v>1108</v>
      </c>
      <c r="B1109" s="162" t="s">
        <v>2198</v>
      </c>
      <c r="C1109" s="162" t="s">
        <v>2199</v>
      </c>
      <c r="D1109" s="162" t="s">
        <v>2200</v>
      </c>
      <c r="E1109" s="162" t="s">
        <v>15</v>
      </c>
      <c r="F1109" s="163">
        <v>45463</v>
      </c>
      <c r="G1109" s="162" t="s">
        <v>5347</v>
      </c>
      <c r="H1109" s="162" t="s">
        <v>2201</v>
      </c>
      <c r="I1109" s="162" t="s">
        <v>17</v>
      </c>
      <c r="J1109" s="163">
        <v>45477</v>
      </c>
      <c r="K1109" s="163">
        <v>45477</v>
      </c>
      <c r="L1109" s="162" t="s">
        <v>5347</v>
      </c>
      <c r="M1109" s="163">
        <v>45520</v>
      </c>
      <c r="N1109" s="164">
        <v>40</v>
      </c>
      <c r="O1109" s="164">
        <v>8</v>
      </c>
      <c r="P1109" s="162" t="s">
        <v>16</v>
      </c>
      <c r="Q1109" s="165">
        <v>2</v>
      </c>
      <c r="R1109" s="165">
        <v>2</v>
      </c>
      <c r="S1109" s="165">
        <v>2</v>
      </c>
      <c r="T1109" s="165">
        <v>0</v>
      </c>
      <c r="U1109" s="166">
        <v>2</v>
      </c>
      <c r="V1109" s="166">
        <v>0</v>
      </c>
      <c r="W1109" s="162" t="s">
        <v>19</v>
      </c>
      <c r="X1109" s="162" t="s">
        <v>5348</v>
      </c>
      <c r="Y1109" s="162" t="s">
        <v>5347</v>
      </c>
      <c r="Z1109" s="162" t="s">
        <v>5436</v>
      </c>
      <c r="AA1109" s="162" t="s">
        <v>43</v>
      </c>
      <c r="AB1109" s="162" t="s">
        <v>2202</v>
      </c>
      <c r="AC1109" s="162" t="s">
        <v>5347</v>
      </c>
      <c r="AD1109" s="164">
        <v>0</v>
      </c>
      <c r="AE1109" s="185">
        <v>0</v>
      </c>
      <c r="AG1109" t="s">
        <v>2103</v>
      </c>
      <c r="AH1109" s="47">
        <f t="shared" si="335"/>
        <v>43</v>
      </c>
      <c r="AI1109" s="46" t="str">
        <f t="shared" si="336"/>
        <v>-</v>
      </c>
      <c r="AJ1109" s="12"/>
      <c r="AK1109" s="53" t="str">
        <f t="shared" si="337"/>
        <v>YES</v>
      </c>
      <c r="AL1109" s="54">
        <f t="shared" si="338"/>
        <v>2</v>
      </c>
      <c r="AM1109" s="35"/>
      <c r="AN1109" s="35" t="str">
        <f t="shared" si="339"/>
        <v/>
      </c>
      <c r="AO1109" s="35">
        <f t="shared" si="340"/>
        <v>0</v>
      </c>
      <c r="AP1109" s="35" t="str">
        <f t="shared" si="341"/>
        <v>X</v>
      </c>
      <c r="AQ1109" s="55">
        <f t="shared" si="351"/>
        <v>1</v>
      </c>
      <c r="AR1109" s="25" t="str">
        <f t="shared" si="342"/>
        <v/>
      </c>
      <c r="AS1109" s="25" t="str">
        <f t="shared" si="343"/>
        <v/>
      </c>
      <c r="AT1109" s="25" t="str">
        <f t="shared" si="344"/>
        <v/>
      </c>
      <c r="AU1109" s="25" t="str">
        <f t="shared" si="345"/>
        <v/>
      </c>
      <c r="AV1109" s="25">
        <f t="shared" si="346"/>
        <v>6</v>
      </c>
      <c r="AW1109" s="65">
        <f t="shared" si="352"/>
        <v>0</v>
      </c>
      <c r="AX1109" s="56"/>
      <c r="AY1109" s="24">
        <f t="shared" ca="1" si="347"/>
        <v>-615</v>
      </c>
      <c r="AZ1109" s="66">
        <f t="shared" ca="1" si="348"/>
        <v>0</v>
      </c>
      <c r="BA1109" s="24" t="str">
        <f t="shared" ca="1" si="349"/>
        <v/>
      </c>
      <c r="BB1109" s="87" t="str">
        <f t="shared" si="350"/>
        <v/>
      </c>
    </row>
    <row r="1110" spans="1:54" ht="15" x14ac:dyDescent="0.2">
      <c r="A1110" s="7">
        <v>1109</v>
      </c>
      <c r="B1110" s="162" t="s">
        <v>2203</v>
      </c>
      <c r="C1110" s="162" t="s">
        <v>2204</v>
      </c>
      <c r="D1110" s="162" t="s">
        <v>2200</v>
      </c>
      <c r="E1110" s="162" t="s">
        <v>17</v>
      </c>
      <c r="F1110" s="163">
        <v>45463</v>
      </c>
      <c r="G1110" s="162" t="s">
        <v>5347</v>
      </c>
      <c r="H1110" s="162" t="s">
        <v>1188</v>
      </c>
      <c r="I1110" s="162" t="s">
        <v>184</v>
      </c>
      <c r="J1110" s="163">
        <v>45532</v>
      </c>
      <c r="K1110" s="163">
        <v>45562</v>
      </c>
      <c r="L1110" s="162" t="s">
        <v>5347</v>
      </c>
      <c r="M1110" s="163">
        <v>45546</v>
      </c>
      <c r="N1110" s="164">
        <v>40</v>
      </c>
      <c r="O1110" s="164">
        <v>8</v>
      </c>
      <c r="P1110" s="162" t="s">
        <v>16</v>
      </c>
      <c r="Q1110" s="165">
        <v>1</v>
      </c>
      <c r="R1110" s="165">
        <v>1</v>
      </c>
      <c r="S1110" s="165">
        <v>1</v>
      </c>
      <c r="T1110" s="165">
        <v>0</v>
      </c>
      <c r="U1110" s="166">
        <v>1</v>
      </c>
      <c r="V1110" s="166">
        <v>0</v>
      </c>
      <c r="W1110" s="162" t="s">
        <v>19</v>
      </c>
      <c r="X1110" s="162" t="s">
        <v>5348</v>
      </c>
      <c r="Y1110" s="162" t="s">
        <v>5347</v>
      </c>
      <c r="Z1110" s="162" t="s">
        <v>39</v>
      </c>
      <c r="AA1110" s="162" t="s">
        <v>34</v>
      </c>
      <c r="AB1110" s="162" t="s">
        <v>2205</v>
      </c>
      <c r="AC1110" s="162" t="s">
        <v>5347</v>
      </c>
      <c r="AD1110" s="164">
        <v>0</v>
      </c>
      <c r="AE1110" s="185">
        <v>0</v>
      </c>
      <c r="AG1110" t="s">
        <v>2103</v>
      </c>
      <c r="AH1110" s="47">
        <f t="shared" si="335"/>
        <v>14</v>
      </c>
      <c r="AI1110" s="46" t="str">
        <f t="shared" si="336"/>
        <v>-</v>
      </c>
      <c r="AJ1110" s="12"/>
      <c r="AK1110" s="53" t="str">
        <f t="shared" si="337"/>
        <v>YES</v>
      </c>
      <c r="AL1110" s="54">
        <f t="shared" si="338"/>
        <v>1</v>
      </c>
      <c r="AM1110" s="35"/>
      <c r="AN1110" s="35" t="str">
        <f t="shared" si="339"/>
        <v/>
      </c>
      <c r="AO1110" s="35">
        <f t="shared" si="340"/>
        <v>0</v>
      </c>
      <c r="AP1110" s="35" t="str">
        <f t="shared" si="341"/>
        <v>X</v>
      </c>
      <c r="AQ1110" s="55">
        <f t="shared" si="351"/>
        <v>1</v>
      </c>
      <c r="AR1110" s="25" t="str">
        <f t="shared" si="342"/>
        <v/>
      </c>
      <c r="AS1110" s="25" t="str">
        <f t="shared" si="343"/>
        <v/>
      </c>
      <c r="AT1110" s="25" t="str">
        <f t="shared" si="344"/>
        <v/>
      </c>
      <c r="AU1110" s="25" t="str">
        <f t="shared" si="345"/>
        <v/>
      </c>
      <c r="AV1110" s="25">
        <f t="shared" si="346"/>
        <v>6</v>
      </c>
      <c r="AW1110" s="65">
        <f t="shared" si="352"/>
        <v>0</v>
      </c>
      <c r="AX1110" s="56"/>
      <c r="AY1110" s="24">
        <f t="shared" ca="1" si="347"/>
        <v>-589</v>
      </c>
      <c r="AZ1110" s="66">
        <f t="shared" ca="1" si="348"/>
        <v>0</v>
      </c>
      <c r="BA1110" s="24" t="str">
        <f t="shared" ca="1" si="349"/>
        <v/>
      </c>
      <c r="BB1110" s="87" t="str">
        <f t="shared" si="350"/>
        <v/>
      </c>
    </row>
    <row r="1111" spans="1:54" ht="15" x14ac:dyDescent="0.2">
      <c r="A1111" s="7">
        <v>1110</v>
      </c>
      <c r="B1111" s="162" t="s">
        <v>2206</v>
      </c>
      <c r="C1111" s="162" t="s">
        <v>2207</v>
      </c>
      <c r="D1111" s="162" t="s">
        <v>2200</v>
      </c>
      <c r="E1111" s="162" t="s">
        <v>18</v>
      </c>
      <c r="F1111" s="163">
        <v>45463</v>
      </c>
      <c r="G1111" s="162" t="s">
        <v>5347</v>
      </c>
      <c r="H1111" s="162" t="s">
        <v>772</v>
      </c>
      <c r="I1111" s="162" t="s">
        <v>173</v>
      </c>
      <c r="J1111" s="163">
        <v>45505</v>
      </c>
      <c r="K1111" s="163">
        <v>45638</v>
      </c>
      <c r="L1111" s="162" t="s">
        <v>5347</v>
      </c>
      <c r="M1111" s="163">
        <v>45523</v>
      </c>
      <c r="N1111" s="164">
        <v>90</v>
      </c>
      <c r="O1111" s="164">
        <v>8</v>
      </c>
      <c r="P1111" s="162" t="s">
        <v>16</v>
      </c>
      <c r="Q1111" s="165">
        <v>1</v>
      </c>
      <c r="R1111" s="165">
        <v>1</v>
      </c>
      <c r="S1111" s="165">
        <v>1</v>
      </c>
      <c r="T1111" s="165">
        <v>0</v>
      </c>
      <c r="U1111" s="166">
        <v>1</v>
      </c>
      <c r="V1111" s="166">
        <v>0</v>
      </c>
      <c r="W1111" s="162" t="s">
        <v>19</v>
      </c>
      <c r="X1111" s="162" t="s">
        <v>5348</v>
      </c>
      <c r="Y1111" s="162" t="s">
        <v>5347</v>
      </c>
      <c r="Z1111" s="162" t="s">
        <v>46</v>
      </c>
      <c r="AA1111" s="162" t="s">
        <v>2208</v>
      </c>
      <c r="AB1111" s="162" t="s">
        <v>2209</v>
      </c>
      <c r="AC1111" s="162" t="s">
        <v>5347</v>
      </c>
      <c r="AD1111" s="164">
        <v>1</v>
      </c>
      <c r="AE1111" s="185">
        <v>1</v>
      </c>
      <c r="AG1111" t="s">
        <v>2103</v>
      </c>
      <c r="AH1111" s="47">
        <f t="shared" si="335"/>
        <v>18</v>
      </c>
      <c r="AI1111" s="46" t="str">
        <f t="shared" si="336"/>
        <v>-</v>
      </c>
      <c r="AJ1111" s="12"/>
      <c r="AK1111" s="53" t="str">
        <f t="shared" si="337"/>
        <v>YES</v>
      </c>
      <c r="AL1111" s="54">
        <f t="shared" si="338"/>
        <v>1</v>
      </c>
      <c r="AM1111" s="35"/>
      <c r="AN1111" s="35" t="str">
        <f t="shared" si="339"/>
        <v/>
      </c>
      <c r="AO1111" s="35">
        <f t="shared" si="340"/>
        <v>0</v>
      </c>
      <c r="AP1111" s="35" t="str">
        <f t="shared" si="341"/>
        <v>X</v>
      </c>
      <c r="AQ1111" s="55">
        <f t="shared" si="351"/>
        <v>1</v>
      </c>
      <c r="AR1111" s="25" t="str">
        <f t="shared" si="342"/>
        <v/>
      </c>
      <c r="AS1111" s="25" t="str">
        <f t="shared" si="343"/>
        <v/>
      </c>
      <c r="AT1111" s="25" t="str">
        <f t="shared" si="344"/>
        <v/>
      </c>
      <c r="AU1111" s="25" t="str">
        <f t="shared" si="345"/>
        <v/>
      </c>
      <c r="AV1111" s="25">
        <f t="shared" si="346"/>
        <v>6</v>
      </c>
      <c r="AW1111" s="65">
        <f t="shared" si="352"/>
        <v>0</v>
      </c>
      <c r="AX1111" s="56"/>
      <c r="AY1111" s="24">
        <f t="shared" ca="1" si="347"/>
        <v>-612</v>
      </c>
      <c r="AZ1111" s="66">
        <f t="shared" ca="1" si="348"/>
        <v>0</v>
      </c>
      <c r="BA1111" s="24" t="str">
        <f t="shared" ca="1" si="349"/>
        <v/>
      </c>
      <c r="BB1111" s="87" t="str">
        <f t="shared" si="350"/>
        <v/>
      </c>
    </row>
    <row r="1112" spans="1:54" ht="15" x14ac:dyDescent="0.2">
      <c r="A1112" s="7">
        <v>1111</v>
      </c>
      <c r="B1112" s="162" t="s">
        <v>2210</v>
      </c>
      <c r="C1112" s="162" t="s">
        <v>2211</v>
      </c>
      <c r="D1112" s="162" t="s">
        <v>2200</v>
      </c>
      <c r="E1112" s="162" t="s">
        <v>24</v>
      </c>
      <c r="F1112" s="163">
        <v>45463</v>
      </c>
      <c r="G1112" s="162" t="s">
        <v>5347</v>
      </c>
      <c r="H1112" s="162" t="s">
        <v>2212</v>
      </c>
      <c r="I1112" s="162" t="s">
        <v>17</v>
      </c>
      <c r="J1112" s="163">
        <v>45477</v>
      </c>
      <c r="K1112" s="163">
        <v>45478</v>
      </c>
      <c r="L1112" s="162" t="s">
        <v>5347</v>
      </c>
      <c r="M1112" s="163">
        <v>45488</v>
      </c>
      <c r="N1112" s="164">
        <v>85</v>
      </c>
      <c r="O1112" s="164">
        <v>8</v>
      </c>
      <c r="P1112" s="162" t="s">
        <v>16</v>
      </c>
      <c r="Q1112" s="165">
        <v>1</v>
      </c>
      <c r="R1112" s="165">
        <v>1</v>
      </c>
      <c r="S1112" s="165">
        <v>1</v>
      </c>
      <c r="T1112" s="165">
        <v>0</v>
      </c>
      <c r="U1112" s="166">
        <v>1</v>
      </c>
      <c r="V1112" s="166">
        <v>0</v>
      </c>
      <c r="W1112" s="162" t="s">
        <v>19</v>
      </c>
      <c r="X1112" s="162" t="s">
        <v>5348</v>
      </c>
      <c r="Y1112" s="162" t="s">
        <v>5347</v>
      </c>
      <c r="Z1112" s="162" t="s">
        <v>77</v>
      </c>
      <c r="AA1112" s="162" t="s">
        <v>2208</v>
      </c>
      <c r="AB1112" s="162" t="s">
        <v>2213</v>
      </c>
      <c r="AC1112" s="162" t="s">
        <v>5347</v>
      </c>
      <c r="AD1112" s="164">
        <v>0</v>
      </c>
      <c r="AE1112" s="185">
        <v>0</v>
      </c>
      <c r="AG1112" t="s">
        <v>2103</v>
      </c>
      <c r="AH1112" s="47">
        <f t="shared" si="335"/>
        <v>11</v>
      </c>
      <c r="AI1112" s="46" t="str">
        <f t="shared" si="336"/>
        <v>-</v>
      </c>
      <c r="AJ1112" s="12"/>
      <c r="AK1112" s="53" t="str">
        <f t="shared" si="337"/>
        <v>YES</v>
      </c>
      <c r="AL1112" s="54">
        <f t="shared" si="338"/>
        <v>1</v>
      </c>
      <c r="AM1112" s="35"/>
      <c r="AN1112" s="35" t="str">
        <f t="shared" si="339"/>
        <v/>
      </c>
      <c r="AO1112" s="35">
        <f t="shared" si="340"/>
        <v>0</v>
      </c>
      <c r="AP1112" s="35" t="str">
        <f t="shared" si="341"/>
        <v>X</v>
      </c>
      <c r="AQ1112" s="55">
        <f t="shared" si="351"/>
        <v>1</v>
      </c>
      <c r="AR1112" s="25" t="str">
        <f t="shared" si="342"/>
        <v/>
      </c>
      <c r="AS1112" s="25" t="str">
        <f t="shared" si="343"/>
        <v/>
      </c>
      <c r="AT1112" s="25" t="str">
        <f t="shared" si="344"/>
        <v/>
      </c>
      <c r="AU1112" s="25" t="str">
        <f t="shared" si="345"/>
        <v/>
      </c>
      <c r="AV1112" s="25">
        <f t="shared" si="346"/>
        <v>6</v>
      </c>
      <c r="AW1112" s="65">
        <f t="shared" si="352"/>
        <v>0</v>
      </c>
      <c r="AX1112" s="56"/>
      <c r="AY1112" s="24">
        <f t="shared" ca="1" si="347"/>
        <v>-647</v>
      </c>
      <c r="AZ1112" s="66">
        <f t="shared" ca="1" si="348"/>
        <v>0</v>
      </c>
      <c r="BA1112" s="24" t="str">
        <f t="shared" ca="1" si="349"/>
        <v/>
      </c>
      <c r="BB1112" s="87" t="str">
        <f t="shared" si="350"/>
        <v/>
      </c>
    </row>
    <row r="1113" spans="1:54" ht="15" x14ac:dyDescent="0.2">
      <c r="A1113" s="7">
        <v>1112</v>
      </c>
      <c r="B1113" s="162" t="s">
        <v>419</v>
      </c>
      <c r="C1113" s="162" t="s">
        <v>420</v>
      </c>
      <c r="D1113" s="162" t="s">
        <v>2200</v>
      </c>
      <c r="E1113" s="162" t="s">
        <v>27</v>
      </c>
      <c r="F1113" s="163">
        <v>45463</v>
      </c>
      <c r="G1113" s="162" t="s">
        <v>5347</v>
      </c>
      <c r="H1113" s="162" t="s">
        <v>2214</v>
      </c>
      <c r="I1113" s="162" t="s">
        <v>18</v>
      </c>
      <c r="J1113" s="163">
        <v>45495</v>
      </c>
      <c r="K1113" s="163">
        <v>45497</v>
      </c>
      <c r="L1113" s="162" t="s">
        <v>5347</v>
      </c>
      <c r="M1113" s="163">
        <v>45499</v>
      </c>
      <c r="N1113" s="164">
        <v>75</v>
      </c>
      <c r="O1113" s="164">
        <v>8</v>
      </c>
      <c r="P1113" s="162" t="s">
        <v>16</v>
      </c>
      <c r="Q1113" s="165">
        <v>3</v>
      </c>
      <c r="R1113" s="165">
        <v>3</v>
      </c>
      <c r="S1113" s="165">
        <v>3</v>
      </c>
      <c r="T1113" s="165">
        <v>0</v>
      </c>
      <c r="U1113" s="166">
        <v>3</v>
      </c>
      <c r="V1113" s="166">
        <v>0</v>
      </c>
      <c r="W1113" s="162" t="s">
        <v>19</v>
      </c>
      <c r="X1113" s="162" t="s">
        <v>5348</v>
      </c>
      <c r="Y1113" s="162" t="s">
        <v>5347</v>
      </c>
      <c r="Z1113" s="162" t="s">
        <v>357</v>
      </c>
      <c r="AA1113" s="162" t="s">
        <v>358</v>
      </c>
      <c r="AB1113" s="162" t="s">
        <v>630</v>
      </c>
      <c r="AC1113" s="162" t="s">
        <v>5347</v>
      </c>
      <c r="AD1113" s="164">
        <v>0</v>
      </c>
      <c r="AE1113" s="185">
        <v>0</v>
      </c>
      <c r="AG1113" t="s">
        <v>2103</v>
      </c>
      <c r="AH1113" s="47">
        <f t="shared" si="335"/>
        <v>4</v>
      </c>
      <c r="AI1113" s="46" t="str">
        <f t="shared" si="336"/>
        <v>-</v>
      </c>
      <c r="AJ1113" s="12"/>
      <c r="AK1113" s="53" t="str">
        <f t="shared" si="337"/>
        <v>YES</v>
      </c>
      <c r="AL1113" s="54">
        <f t="shared" si="338"/>
        <v>3</v>
      </c>
      <c r="AM1113" s="35"/>
      <c r="AN1113" s="35" t="str">
        <f t="shared" si="339"/>
        <v/>
      </c>
      <c r="AO1113" s="35">
        <f t="shared" si="340"/>
        <v>0</v>
      </c>
      <c r="AP1113" s="35" t="str">
        <f t="shared" si="341"/>
        <v>X</v>
      </c>
      <c r="AQ1113" s="55">
        <f t="shared" si="351"/>
        <v>1</v>
      </c>
      <c r="AR1113" s="25" t="str">
        <f t="shared" si="342"/>
        <v/>
      </c>
      <c r="AS1113" s="25" t="str">
        <f t="shared" si="343"/>
        <v/>
      </c>
      <c r="AT1113" s="25" t="str">
        <f t="shared" si="344"/>
        <v/>
      </c>
      <c r="AU1113" s="25" t="str">
        <f t="shared" si="345"/>
        <v/>
      </c>
      <c r="AV1113" s="25">
        <f t="shared" si="346"/>
        <v>6</v>
      </c>
      <c r="AW1113" s="65">
        <f t="shared" si="352"/>
        <v>0</v>
      </c>
      <c r="AX1113" s="56"/>
      <c r="AY1113" s="24">
        <f t="shared" ca="1" si="347"/>
        <v>-636</v>
      </c>
      <c r="AZ1113" s="66">
        <f t="shared" ca="1" si="348"/>
        <v>0</v>
      </c>
      <c r="BA1113" s="24" t="str">
        <f t="shared" ca="1" si="349"/>
        <v/>
      </c>
      <c r="BB1113" s="87" t="str">
        <f t="shared" si="350"/>
        <v/>
      </c>
    </row>
    <row r="1114" spans="1:54" ht="15" x14ac:dyDescent="0.2">
      <c r="A1114" s="7">
        <v>1113</v>
      </c>
      <c r="B1114" s="162" t="s">
        <v>2215</v>
      </c>
      <c r="C1114" s="162" t="s">
        <v>2216</v>
      </c>
      <c r="D1114" s="162" t="s">
        <v>2200</v>
      </c>
      <c r="E1114" s="162" t="s">
        <v>28</v>
      </c>
      <c r="F1114" s="163">
        <v>45463</v>
      </c>
      <c r="G1114" s="162" t="s">
        <v>5347</v>
      </c>
      <c r="H1114" s="162" t="s">
        <v>1200</v>
      </c>
      <c r="I1114" s="162" t="s">
        <v>15</v>
      </c>
      <c r="J1114" s="163">
        <v>45492</v>
      </c>
      <c r="K1114" s="163">
        <v>45576</v>
      </c>
      <c r="L1114" s="162" t="s">
        <v>5347</v>
      </c>
      <c r="M1114" s="163">
        <v>45506</v>
      </c>
      <c r="N1114" s="164">
        <v>40</v>
      </c>
      <c r="O1114" s="164">
        <v>8</v>
      </c>
      <c r="P1114" s="162" t="s">
        <v>16</v>
      </c>
      <c r="Q1114" s="165">
        <v>1</v>
      </c>
      <c r="R1114" s="165">
        <v>1</v>
      </c>
      <c r="S1114" s="165">
        <v>1</v>
      </c>
      <c r="T1114" s="165">
        <v>0</v>
      </c>
      <c r="U1114" s="166">
        <v>1</v>
      </c>
      <c r="V1114" s="166">
        <v>0</v>
      </c>
      <c r="W1114" s="162" t="s">
        <v>19</v>
      </c>
      <c r="X1114" s="162" t="s">
        <v>5348</v>
      </c>
      <c r="Y1114" s="162" t="s">
        <v>5347</v>
      </c>
      <c r="Z1114" s="162" t="s">
        <v>39</v>
      </c>
      <c r="AA1114" s="162" t="s">
        <v>34</v>
      </c>
      <c r="AB1114" s="162" t="s">
        <v>2217</v>
      </c>
      <c r="AC1114" s="162" t="s">
        <v>5347</v>
      </c>
      <c r="AD1114" s="164">
        <v>0</v>
      </c>
      <c r="AE1114" s="185">
        <v>0</v>
      </c>
      <c r="AG1114" t="s">
        <v>2103</v>
      </c>
      <c r="AH1114" s="47">
        <f t="shared" si="335"/>
        <v>14</v>
      </c>
      <c r="AI1114" s="46" t="str">
        <f t="shared" si="336"/>
        <v>-</v>
      </c>
      <c r="AJ1114" s="12"/>
      <c r="AK1114" s="53" t="str">
        <f t="shared" si="337"/>
        <v>YES</v>
      </c>
      <c r="AL1114" s="54">
        <f t="shared" si="338"/>
        <v>1</v>
      </c>
      <c r="AM1114" s="35"/>
      <c r="AN1114" s="35" t="str">
        <f t="shared" si="339"/>
        <v/>
      </c>
      <c r="AO1114" s="35">
        <f t="shared" si="340"/>
        <v>0</v>
      </c>
      <c r="AP1114" s="35" t="str">
        <f t="shared" si="341"/>
        <v>X</v>
      </c>
      <c r="AQ1114" s="55">
        <f t="shared" si="351"/>
        <v>1</v>
      </c>
      <c r="AR1114" s="25" t="str">
        <f t="shared" si="342"/>
        <v/>
      </c>
      <c r="AS1114" s="25" t="str">
        <f t="shared" si="343"/>
        <v/>
      </c>
      <c r="AT1114" s="25" t="str">
        <f t="shared" si="344"/>
        <v/>
      </c>
      <c r="AU1114" s="25" t="str">
        <f t="shared" si="345"/>
        <v/>
      </c>
      <c r="AV1114" s="25">
        <f t="shared" si="346"/>
        <v>6</v>
      </c>
      <c r="AW1114" s="65">
        <f t="shared" si="352"/>
        <v>0</v>
      </c>
      <c r="AX1114" s="56"/>
      <c r="AY1114" s="24">
        <f t="shared" ca="1" si="347"/>
        <v>-629</v>
      </c>
      <c r="AZ1114" s="66">
        <f t="shared" ca="1" si="348"/>
        <v>0</v>
      </c>
      <c r="BA1114" s="24" t="str">
        <f t="shared" ca="1" si="349"/>
        <v/>
      </c>
      <c r="BB1114" s="87" t="str">
        <f t="shared" si="350"/>
        <v/>
      </c>
    </row>
    <row r="1115" spans="1:54" ht="15" x14ac:dyDescent="0.2">
      <c r="A1115" s="7">
        <v>1114</v>
      </c>
      <c r="B1115" s="162" t="s">
        <v>2218</v>
      </c>
      <c r="C1115" s="162" t="s">
        <v>2219</v>
      </c>
      <c r="D1115" s="162" t="s">
        <v>2200</v>
      </c>
      <c r="E1115" s="162" t="s">
        <v>73</v>
      </c>
      <c r="F1115" s="163">
        <v>45463</v>
      </c>
      <c r="G1115" s="162" t="s">
        <v>5347</v>
      </c>
      <c r="H1115" s="162" t="s">
        <v>756</v>
      </c>
      <c r="I1115" s="162" t="s">
        <v>122</v>
      </c>
      <c r="J1115" s="163">
        <v>45488</v>
      </c>
      <c r="K1115" s="163">
        <v>45744</v>
      </c>
      <c r="L1115" s="162" t="s">
        <v>5347</v>
      </c>
      <c r="M1115" s="163">
        <v>45500</v>
      </c>
      <c r="N1115" s="164">
        <v>40</v>
      </c>
      <c r="O1115" s="164">
        <v>8</v>
      </c>
      <c r="P1115" s="162" t="s">
        <v>16</v>
      </c>
      <c r="Q1115" s="165">
        <v>1</v>
      </c>
      <c r="R1115" s="165">
        <v>1</v>
      </c>
      <c r="S1115" s="165">
        <v>1</v>
      </c>
      <c r="T1115" s="165">
        <v>0</v>
      </c>
      <c r="U1115" s="166">
        <v>1</v>
      </c>
      <c r="V1115" s="166">
        <v>0</v>
      </c>
      <c r="W1115" s="162" t="s">
        <v>19</v>
      </c>
      <c r="X1115" s="162" t="s">
        <v>5348</v>
      </c>
      <c r="Y1115" s="162" t="s">
        <v>5347</v>
      </c>
      <c r="Z1115" s="162" t="s">
        <v>76</v>
      </c>
      <c r="AA1115" s="162" t="s">
        <v>42</v>
      </c>
      <c r="AB1115" s="162" t="s">
        <v>2220</v>
      </c>
      <c r="AC1115" s="162" t="s">
        <v>5347</v>
      </c>
      <c r="AD1115" s="164">
        <v>0</v>
      </c>
      <c r="AE1115" s="185">
        <v>0</v>
      </c>
      <c r="AG1115" t="s">
        <v>2103</v>
      </c>
      <c r="AH1115" s="47">
        <f t="shared" si="335"/>
        <v>12</v>
      </c>
      <c r="AI1115" s="46" t="str">
        <f t="shared" si="336"/>
        <v>-</v>
      </c>
      <c r="AJ1115" s="12"/>
      <c r="AK1115" s="53" t="str">
        <f t="shared" si="337"/>
        <v>YES</v>
      </c>
      <c r="AL1115" s="54">
        <f t="shared" si="338"/>
        <v>1</v>
      </c>
      <c r="AM1115" s="35"/>
      <c r="AN1115" s="35" t="str">
        <f t="shared" si="339"/>
        <v/>
      </c>
      <c r="AO1115" s="35">
        <f t="shared" si="340"/>
        <v>0</v>
      </c>
      <c r="AP1115" s="35" t="str">
        <f t="shared" si="341"/>
        <v>X</v>
      </c>
      <c r="AQ1115" s="55">
        <f t="shared" si="351"/>
        <v>1</v>
      </c>
      <c r="AR1115" s="25" t="str">
        <f t="shared" si="342"/>
        <v/>
      </c>
      <c r="AS1115" s="25" t="str">
        <f t="shared" si="343"/>
        <v/>
      </c>
      <c r="AT1115" s="25" t="str">
        <f t="shared" si="344"/>
        <v/>
      </c>
      <c r="AU1115" s="25" t="str">
        <f t="shared" si="345"/>
        <v/>
      </c>
      <c r="AV1115" s="25">
        <f t="shared" si="346"/>
        <v>6</v>
      </c>
      <c r="AW1115" s="65">
        <f t="shared" si="352"/>
        <v>0</v>
      </c>
      <c r="AX1115" s="56"/>
      <c r="AY1115" s="24">
        <f t="shared" ca="1" si="347"/>
        <v>-635</v>
      </c>
      <c r="AZ1115" s="66">
        <f t="shared" ca="1" si="348"/>
        <v>0</v>
      </c>
      <c r="BA1115" s="24" t="str">
        <f t="shared" ca="1" si="349"/>
        <v/>
      </c>
      <c r="BB1115" s="87" t="str">
        <f t="shared" si="350"/>
        <v/>
      </c>
    </row>
    <row r="1116" spans="1:54" ht="15" x14ac:dyDescent="0.2">
      <c r="A1116" s="7">
        <v>1115</v>
      </c>
      <c r="B1116" s="162" t="s">
        <v>2221</v>
      </c>
      <c r="C1116" s="162" t="s">
        <v>2222</v>
      </c>
      <c r="D1116" s="162" t="s">
        <v>2200</v>
      </c>
      <c r="E1116" s="162" t="s">
        <v>56</v>
      </c>
      <c r="F1116" s="163">
        <v>45463</v>
      </c>
      <c r="G1116" s="162" t="s">
        <v>5347</v>
      </c>
      <c r="H1116" s="162" t="s">
        <v>2223</v>
      </c>
      <c r="I1116" s="162" t="s">
        <v>24</v>
      </c>
      <c r="J1116" s="163">
        <v>45499</v>
      </c>
      <c r="K1116" s="163">
        <v>45545</v>
      </c>
      <c r="L1116" s="162" t="s">
        <v>5347</v>
      </c>
      <c r="M1116" s="163">
        <v>45513</v>
      </c>
      <c r="N1116" s="164">
        <v>40</v>
      </c>
      <c r="O1116" s="164">
        <v>8</v>
      </c>
      <c r="P1116" s="162" t="s">
        <v>16</v>
      </c>
      <c r="Q1116" s="165">
        <v>1</v>
      </c>
      <c r="R1116" s="165">
        <v>1</v>
      </c>
      <c r="S1116" s="165">
        <v>1</v>
      </c>
      <c r="T1116" s="165">
        <v>0</v>
      </c>
      <c r="U1116" s="166">
        <v>1</v>
      </c>
      <c r="V1116" s="166">
        <v>0</v>
      </c>
      <c r="W1116" s="162" t="s">
        <v>19</v>
      </c>
      <c r="X1116" s="162" t="s">
        <v>5348</v>
      </c>
      <c r="Y1116" s="162" t="s">
        <v>5347</v>
      </c>
      <c r="Z1116" s="162" t="s">
        <v>39</v>
      </c>
      <c r="AA1116" s="162" t="s">
        <v>2224</v>
      </c>
      <c r="AB1116" s="162" t="s">
        <v>2225</v>
      </c>
      <c r="AC1116" s="162" t="s">
        <v>5347</v>
      </c>
      <c r="AD1116" s="164">
        <v>0</v>
      </c>
      <c r="AE1116" s="185">
        <v>0</v>
      </c>
      <c r="AG1116" t="s">
        <v>2103</v>
      </c>
      <c r="AH1116" s="47">
        <f t="shared" si="335"/>
        <v>14</v>
      </c>
      <c r="AI1116" s="46" t="str">
        <f t="shared" si="336"/>
        <v>-</v>
      </c>
      <c r="AJ1116" s="12"/>
      <c r="AK1116" s="53" t="str">
        <f t="shared" si="337"/>
        <v>YES</v>
      </c>
      <c r="AL1116" s="54">
        <f t="shared" si="338"/>
        <v>1</v>
      </c>
      <c r="AM1116" s="35"/>
      <c r="AN1116" s="35" t="str">
        <f t="shared" si="339"/>
        <v/>
      </c>
      <c r="AO1116" s="35">
        <f t="shared" si="340"/>
        <v>0</v>
      </c>
      <c r="AP1116" s="35" t="str">
        <f t="shared" si="341"/>
        <v>X</v>
      </c>
      <c r="AQ1116" s="55">
        <f t="shared" si="351"/>
        <v>1</v>
      </c>
      <c r="AR1116" s="25" t="str">
        <f t="shared" si="342"/>
        <v/>
      </c>
      <c r="AS1116" s="25" t="str">
        <f t="shared" si="343"/>
        <v/>
      </c>
      <c r="AT1116" s="25" t="str">
        <f t="shared" si="344"/>
        <v/>
      </c>
      <c r="AU1116" s="25" t="str">
        <f t="shared" si="345"/>
        <v/>
      </c>
      <c r="AV1116" s="25">
        <f t="shared" si="346"/>
        <v>6</v>
      </c>
      <c r="AW1116" s="65">
        <f t="shared" si="352"/>
        <v>0</v>
      </c>
      <c r="AX1116" s="56"/>
      <c r="AY1116" s="24">
        <f t="shared" ca="1" si="347"/>
        <v>-622</v>
      </c>
      <c r="AZ1116" s="66">
        <f t="shared" ca="1" si="348"/>
        <v>0</v>
      </c>
      <c r="BA1116" s="24" t="str">
        <f t="shared" ca="1" si="349"/>
        <v/>
      </c>
      <c r="BB1116" s="87" t="str">
        <f t="shared" si="350"/>
        <v/>
      </c>
    </row>
    <row r="1117" spans="1:54" ht="15" x14ac:dyDescent="0.2">
      <c r="A1117" s="7">
        <v>1116</v>
      </c>
      <c r="B1117" s="162" t="s">
        <v>359</v>
      </c>
      <c r="C1117" s="162" t="s">
        <v>360</v>
      </c>
      <c r="D1117" s="162" t="s">
        <v>2200</v>
      </c>
      <c r="E1117" s="162" t="s">
        <v>72</v>
      </c>
      <c r="F1117" s="163">
        <v>45463</v>
      </c>
      <c r="G1117" s="162" t="s">
        <v>5347</v>
      </c>
      <c r="H1117" s="162" t="s">
        <v>2214</v>
      </c>
      <c r="I1117" s="162" t="s">
        <v>24</v>
      </c>
      <c r="J1117" s="163">
        <v>45495</v>
      </c>
      <c r="K1117" s="163">
        <v>45497</v>
      </c>
      <c r="L1117" s="162" t="s">
        <v>5347</v>
      </c>
      <c r="M1117" s="163">
        <v>45499</v>
      </c>
      <c r="N1117" s="164">
        <v>75</v>
      </c>
      <c r="O1117" s="164">
        <v>8</v>
      </c>
      <c r="P1117" s="162" t="s">
        <v>16</v>
      </c>
      <c r="Q1117" s="165">
        <v>3</v>
      </c>
      <c r="R1117" s="165">
        <v>3</v>
      </c>
      <c r="S1117" s="165">
        <v>3</v>
      </c>
      <c r="T1117" s="165">
        <v>0</v>
      </c>
      <c r="U1117" s="166">
        <v>3</v>
      </c>
      <c r="V1117" s="166">
        <v>0</v>
      </c>
      <c r="W1117" s="162" t="s">
        <v>19</v>
      </c>
      <c r="X1117" s="162" t="s">
        <v>5348</v>
      </c>
      <c r="Y1117" s="162" t="s">
        <v>5347</v>
      </c>
      <c r="Z1117" s="162" t="s">
        <v>357</v>
      </c>
      <c r="AA1117" s="162" t="s">
        <v>358</v>
      </c>
      <c r="AB1117" s="162" t="s">
        <v>631</v>
      </c>
      <c r="AC1117" s="162" t="s">
        <v>5347</v>
      </c>
      <c r="AD1117" s="164">
        <v>0</v>
      </c>
      <c r="AE1117" s="185">
        <v>0</v>
      </c>
      <c r="AG1117" t="s">
        <v>2103</v>
      </c>
      <c r="AH1117" s="47">
        <f t="shared" si="335"/>
        <v>4</v>
      </c>
      <c r="AI1117" s="46" t="str">
        <f t="shared" si="336"/>
        <v>-</v>
      </c>
      <c r="AJ1117" s="12"/>
      <c r="AK1117" s="53" t="str">
        <f t="shared" si="337"/>
        <v>YES</v>
      </c>
      <c r="AL1117" s="54">
        <f t="shared" si="338"/>
        <v>3</v>
      </c>
      <c r="AM1117" s="35"/>
      <c r="AN1117" s="35" t="str">
        <f t="shared" si="339"/>
        <v/>
      </c>
      <c r="AO1117" s="35">
        <f t="shared" si="340"/>
        <v>0</v>
      </c>
      <c r="AP1117" s="35" t="str">
        <f t="shared" si="341"/>
        <v>X</v>
      </c>
      <c r="AQ1117" s="55">
        <f t="shared" si="351"/>
        <v>1</v>
      </c>
      <c r="AR1117" s="25" t="str">
        <f t="shared" si="342"/>
        <v/>
      </c>
      <c r="AS1117" s="25" t="str">
        <f t="shared" si="343"/>
        <v/>
      </c>
      <c r="AT1117" s="25" t="str">
        <f t="shared" si="344"/>
        <v/>
      </c>
      <c r="AU1117" s="25" t="str">
        <f t="shared" si="345"/>
        <v/>
      </c>
      <c r="AV1117" s="25">
        <f t="shared" si="346"/>
        <v>6</v>
      </c>
      <c r="AW1117" s="65">
        <f t="shared" si="352"/>
        <v>0</v>
      </c>
      <c r="AX1117" s="56"/>
      <c r="AY1117" s="24">
        <f t="shared" ca="1" si="347"/>
        <v>-636</v>
      </c>
      <c r="AZ1117" s="66">
        <f t="shared" ca="1" si="348"/>
        <v>0</v>
      </c>
      <c r="BA1117" s="24" t="str">
        <f t="shared" ca="1" si="349"/>
        <v/>
      </c>
      <c r="BB1117" s="87" t="str">
        <f t="shared" si="350"/>
        <v/>
      </c>
    </row>
    <row r="1118" spans="1:54" ht="15" x14ac:dyDescent="0.2">
      <c r="A1118" s="7">
        <v>1117</v>
      </c>
      <c r="B1118" s="162" t="s">
        <v>2226</v>
      </c>
      <c r="C1118" s="162" t="s">
        <v>2227</v>
      </c>
      <c r="D1118" s="162" t="s">
        <v>2200</v>
      </c>
      <c r="E1118" s="162" t="s">
        <v>69</v>
      </c>
      <c r="F1118" s="163">
        <v>45463</v>
      </c>
      <c r="G1118" s="162" t="s">
        <v>5347</v>
      </c>
      <c r="H1118" s="162" t="s">
        <v>2201</v>
      </c>
      <c r="I1118" s="162" t="s">
        <v>18</v>
      </c>
      <c r="J1118" s="163">
        <v>45477</v>
      </c>
      <c r="K1118" s="163">
        <v>45477</v>
      </c>
      <c r="L1118" s="162" t="s">
        <v>5347</v>
      </c>
      <c r="M1118" s="163">
        <v>45488</v>
      </c>
      <c r="N1118" s="164">
        <v>110</v>
      </c>
      <c r="O1118" s="164">
        <v>8</v>
      </c>
      <c r="P1118" s="162" t="s">
        <v>16</v>
      </c>
      <c r="Q1118" s="165">
        <v>3</v>
      </c>
      <c r="R1118" s="165">
        <v>3</v>
      </c>
      <c r="S1118" s="165">
        <v>3</v>
      </c>
      <c r="T1118" s="165">
        <v>0</v>
      </c>
      <c r="U1118" s="166">
        <v>3</v>
      </c>
      <c r="V1118" s="166">
        <v>0</v>
      </c>
      <c r="W1118" s="162" t="s">
        <v>19</v>
      </c>
      <c r="X1118" s="162" t="s">
        <v>5348</v>
      </c>
      <c r="Y1118" s="162" t="s">
        <v>5347</v>
      </c>
      <c r="Z1118" s="162" t="s">
        <v>5436</v>
      </c>
      <c r="AA1118" s="162" t="s">
        <v>43</v>
      </c>
      <c r="AB1118" s="162" t="s">
        <v>2228</v>
      </c>
      <c r="AC1118" s="162" t="s">
        <v>5347</v>
      </c>
      <c r="AD1118" s="164">
        <v>0</v>
      </c>
      <c r="AE1118" s="185">
        <v>0</v>
      </c>
      <c r="AG1118" t="s">
        <v>2103</v>
      </c>
      <c r="AH1118" s="47">
        <f t="shared" si="335"/>
        <v>11</v>
      </c>
      <c r="AI1118" s="46" t="str">
        <f t="shared" si="336"/>
        <v>-</v>
      </c>
      <c r="AJ1118" s="12"/>
      <c r="AK1118" s="53" t="str">
        <f t="shared" si="337"/>
        <v>YES</v>
      </c>
      <c r="AL1118" s="54">
        <f t="shared" si="338"/>
        <v>3</v>
      </c>
      <c r="AM1118" s="35"/>
      <c r="AN1118" s="35" t="str">
        <f t="shared" si="339"/>
        <v/>
      </c>
      <c r="AO1118" s="35">
        <f t="shared" si="340"/>
        <v>0</v>
      </c>
      <c r="AP1118" s="35" t="str">
        <f t="shared" si="341"/>
        <v>X</v>
      </c>
      <c r="AQ1118" s="55">
        <f t="shared" si="351"/>
        <v>1</v>
      </c>
      <c r="AR1118" s="25" t="str">
        <f t="shared" si="342"/>
        <v/>
      </c>
      <c r="AS1118" s="25" t="str">
        <f t="shared" si="343"/>
        <v/>
      </c>
      <c r="AT1118" s="25" t="str">
        <f t="shared" si="344"/>
        <v/>
      </c>
      <c r="AU1118" s="25" t="str">
        <f t="shared" si="345"/>
        <v/>
      </c>
      <c r="AV1118" s="25">
        <f t="shared" si="346"/>
        <v>6</v>
      </c>
      <c r="AW1118" s="65">
        <f t="shared" si="352"/>
        <v>0</v>
      </c>
      <c r="AX1118" s="56"/>
      <c r="AY1118" s="24">
        <f t="shared" ca="1" si="347"/>
        <v>-647</v>
      </c>
      <c r="AZ1118" s="66">
        <f t="shared" ca="1" si="348"/>
        <v>0</v>
      </c>
      <c r="BA1118" s="24" t="str">
        <f t="shared" ca="1" si="349"/>
        <v/>
      </c>
      <c r="BB1118" s="87" t="str">
        <f t="shared" si="350"/>
        <v/>
      </c>
    </row>
    <row r="1119" spans="1:54" ht="15" x14ac:dyDescent="0.2">
      <c r="A1119" s="7">
        <v>1118</v>
      </c>
      <c r="B1119" s="162" t="s">
        <v>2229</v>
      </c>
      <c r="C1119" s="162" t="s">
        <v>2230</v>
      </c>
      <c r="D1119" s="162" t="s">
        <v>2200</v>
      </c>
      <c r="E1119" s="162" t="s">
        <v>79</v>
      </c>
      <c r="F1119" s="163">
        <v>45463</v>
      </c>
      <c r="G1119" s="162" t="s">
        <v>5347</v>
      </c>
      <c r="H1119" s="162" t="s">
        <v>2231</v>
      </c>
      <c r="I1119" s="162" t="s">
        <v>15</v>
      </c>
      <c r="J1119" s="163">
        <v>45470</v>
      </c>
      <c r="K1119" s="163">
        <v>45470</v>
      </c>
      <c r="L1119" s="162" t="s">
        <v>5347</v>
      </c>
      <c r="M1119" s="163">
        <v>45491</v>
      </c>
      <c r="N1119" s="164">
        <v>40</v>
      </c>
      <c r="O1119" s="164">
        <v>8</v>
      </c>
      <c r="P1119" s="162" t="s">
        <v>16</v>
      </c>
      <c r="Q1119" s="165">
        <v>3</v>
      </c>
      <c r="R1119" s="165">
        <v>3</v>
      </c>
      <c r="S1119" s="165">
        <v>3</v>
      </c>
      <c r="T1119" s="165">
        <v>0</v>
      </c>
      <c r="U1119" s="166">
        <v>3</v>
      </c>
      <c r="V1119" s="166">
        <v>0</v>
      </c>
      <c r="W1119" s="162" t="s">
        <v>19</v>
      </c>
      <c r="X1119" s="162" t="s">
        <v>5348</v>
      </c>
      <c r="Y1119" s="162" t="s">
        <v>5347</v>
      </c>
      <c r="Z1119" s="162" t="s">
        <v>357</v>
      </c>
      <c r="AA1119" s="162" t="s">
        <v>358</v>
      </c>
      <c r="AB1119" s="162" t="s">
        <v>2232</v>
      </c>
      <c r="AC1119" s="162" t="s">
        <v>5347</v>
      </c>
      <c r="AD1119" s="164">
        <v>0</v>
      </c>
      <c r="AE1119" s="185">
        <v>0</v>
      </c>
      <c r="AG1119" t="s">
        <v>2103</v>
      </c>
      <c r="AH1119" s="47">
        <f t="shared" si="335"/>
        <v>21</v>
      </c>
      <c r="AI1119" s="46" t="str">
        <f t="shared" si="336"/>
        <v>-</v>
      </c>
      <c r="AJ1119" s="12"/>
      <c r="AK1119" s="53" t="str">
        <f t="shared" si="337"/>
        <v>YES</v>
      </c>
      <c r="AL1119" s="54">
        <f t="shared" si="338"/>
        <v>3</v>
      </c>
      <c r="AM1119" s="35"/>
      <c r="AN1119" s="35" t="str">
        <f t="shared" si="339"/>
        <v/>
      </c>
      <c r="AO1119" s="35">
        <f t="shared" si="340"/>
        <v>0</v>
      </c>
      <c r="AP1119" s="35" t="str">
        <f t="shared" si="341"/>
        <v>X</v>
      </c>
      <c r="AQ1119" s="55">
        <f t="shared" si="351"/>
        <v>1</v>
      </c>
      <c r="AR1119" s="25" t="str">
        <f t="shared" si="342"/>
        <v/>
      </c>
      <c r="AS1119" s="25" t="str">
        <f t="shared" si="343"/>
        <v/>
      </c>
      <c r="AT1119" s="25" t="str">
        <f t="shared" si="344"/>
        <v/>
      </c>
      <c r="AU1119" s="25" t="str">
        <f t="shared" si="345"/>
        <v/>
      </c>
      <c r="AV1119" s="25">
        <f t="shared" si="346"/>
        <v>6</v>
      </c>
      <c r="AW1119" s="65">
        <f t="shared" si="352"/>
        <v>0</v>
      </c>
      <c r="AX1119" s="56"/>
      <c r="AY1119" s="24">
        <f t="shared" ca="1" si="347"/>
        <v>-644</v>
      </c>
      <c r="AZ1119" s="66">
        <f t="shared" ca="1" si="348"/>
        <v>0</v>
      </c>
      <c r="BA1119" s="24" t="str">
        <f t="shared" ca="1" si="349"/>
        <v/>
      </c>
      <c r="BB1119" s="87" t="str">
        <f t="shared" si="350"/>
        <v/>
      </c>
    </row>
    <row r="1120" spans="1:54" ht="15" x14ac:dyDescent="0.2">
      <c r="A1120" s="7">
        <v>1119</v>
      </c>
      <c r="B1120" s="162" t="s">
        <v>2233</v>
      </c>
      <c r="C1120" s="162" t="s">
        <v>2234</v>
      </c>
      <c r="D1120" s="162" t="s">
        <v>2200</v>
      </c>
      <c r="E1120" s="162" t="s">
        <v>38</v>
      </c>
      <c r="F1120" s="163">
        <v>45463</v>
      </c>
      <c r="G1120" s="162" t="s">
        <v>5347</v>
      </c>
      <c r="H1120" s="162" t="s">
        <v>2231</v>
      </c>
      <c r="I1120" s="162" t="s">
        <v>17</v>
      </c>
      <c r="J1120" s="163">
        <v>45470</v>
      </c>
      <c r="K1120" s="163">
        <v>45470</v>
      </c>
      <c r="L1120" s="162" t="s">
        <v>5347</v>
      </c>
      <c r="M1120" s="163">
        <v>45491</v>
      </c>
      <c r="N1120" s="164">
        <v>40</v>
      </c>
      <c r="O1120" s="164">
        <v>8</v>
      </c>
      <c r="P1120" s="162" t="s">
        <v>16</v>
      </c>
      <c r="Q1120" s="165">
        <v>3</v>
      </c>
      <c r="R1120" s="165">
        <v>3</v>
      </c>
      <c r="S1120" s="165">
        <v>3</v>
      </c>
      <c r="T1120" s="165">
        <v>0</v>
      </c>
      <c r="U1120" s="166">
        <v>3</v>
      </c>
      <c r="V1120" s="166">
        <v>0</v>
      </c>
      <c r="W1120" s="162" t="s">
        <v>19</v>
      </c>
      <c r="X1120" s="162" t="s">
        <v>5348</v>
      </c>
      <c r="Y1120" s="162" t="s">
        <v>5347</v>
      </c>
      <c r="Z1120" s="162" t="s">
        <v>357</v>
      </c>
      <c r="AA1120" s="162" t="s">
        <v>358</v>
      </c>
      <c r="AB1120" s="162" t="s">
        <v>2235</v>
      </c>
      <c r="AC1120" s="162" t="s">
        <v>5347</v>
      </c>
      <c r="AD1120" s="164">
        <v>0</v>
      </c>
      <c r="AE1120" s="185">
        <v>0</v>
      </c>
      <c r="AG1120" t="s">
        <v>2103</v>
      </c>
      <c r="AH1120" s="47">
        <f t="shared" si="335"/>
        <v>21</v>
      </c>
      <c r="AI1120" s="46" t="str">
        <f t="shared" si="336"/>
        <v>-</v>
      </c>
      <c r="AJ1120" s="12"/>
      <c r="AK1120" s="53" t="str">
        <f t="shared" si="337"/>
        <v>YES</v>
      </c>
      <c r="AL1120" s="54">
        <f t="shared" si="338"/>
        <v>3</v>
      </c>
      <c r="AM1120" s="35"/>
      <c r="AN1120" s="35" t="str">
        <f t="shared" si="339"/>
        <v/>
      </c>
      <c r="AO1120" s="35">
        <f t="shared" si="340"/>
        <v>0</v>
      </c>
      <c r="AP1120" s="35" t="str">
        <f t="shared" si="341"/>
        <v>X</v>
      </c>
      <c r="AQ1120" s="55">
        <f t="shared" si="351"/>
        <v>1</v>
      </c>
      <c r="AR1120" s="25" t="str">
        <f t="shared" si="342"/>
        <v/>
      </c>
      <c r="AS1120" s="25" t="str">
        <f t="shared" si="343"/>
        <v/>
      </c>
      <c r="AT1120" s="25" t="str">
        <f t="shared" si="344"/>
        <v/>
      </c>
      <c r="AU1120" s="25" t="str">
        <f t="shared" si="345"/>
        <v/>
      </c>
      <c r="AV1120" s="25">
        <f t="shared" si="346"/>
        <v>6</v>
      </c>
      <c r="AW1120" s="65">
        <f t="shared" si="352"/>
        <v>0</v>
      </c>
      <c r="AX1120" s="56"/>
      <c r="AY1120" s="24">
        <f t="shared" ca="1" si="347"/>
        <v>-644</v>
      </c>
      <c r="AZ1120" s="66">
        <f t="shared" ca="1" si="348"/>
        <v>0</v>
      </c>
      <c r="BA1120" s="24" t="str">
        <f t="shared" ca="1" si="349"/>
        <v/>
      </c>
      <c r="BB1120" s="87" t="str">
        <f t="shared" si="350"/>
        <v/>
      </c>
    </row>
    <row r="1121" spans="1:54" ht="15" x14ac:dyDescent="0.2">
      <c r="A1121" s="7">
        <v>1120</v>
      </c>
      <c r="B1121" s="162" t="s">
        <v>2236</v>
      </c>
      <c r="C1121" s="162" t="s">
        <v>2237</v>
      </c>
      <c r="D1121" s="162" t="s">
        <v>2200</v>
      </c>
      <c r="E1121" s="162" t="s">
        <v>57</v>
      </c>
      <c r="F1121" s="163">
        <v>45463</v>
      </c>
      <c r="G1121" s="162" t="s">
        <v>5347</v>
      </c>
      <c r="H1121" s="162" t="s">
        <v>2238</v>
      </c>
      <c r="I1121" s="162" t="s">
        <v>15</v>
      </c>
      <c r="J1121" s="163">
        <v>45464</v>
      </c>
      <c r="K1121" s="163">
        <v>45464</v>
      </c>
      <c r="L1121" s="162" t="s">
        <v>5347</v>
      </c>
      <c r="M1121" s="163">
        <v>45488</v>
      </c>
      <c r="N1121" s="164">
        <v>45</v>
      </c>
      <c r="O1121" s="164">
        <v>8</v>
      </c>
      <c r="P1121" s="162" t="s">
        <v>16</v>
      </c>
      <c r="Q1121" s="165">
        <v>1</v>
      </c>
      <c r="R1121" s="165">
        <v>1</v>
      </c>
      <c r="S1121" s="165">
        <v>1</v>
      </c>
      <c r="T1121" s="165">
        <v>0</v>
      </c>
      <c r="U1121" s="166">
        <v>1</v>
      </c>
      <c r="V1121" s="166">
        <v>0</v>
      </c>
      <c r="W1121" s="162" t="s">
        <v>19</v>
      </c>
      <c r="X1121" s="162" t="s">
        <v>5348</v>
      </c>
      <c r="Y1121" s="162" t="s">
        <v>5347</v>
      </c>
      <c r="Z1121" s="162" t="s">
        <v>318</v>
      </c>
      <c r="AA1121" s="162" t="s">
        <v>314</v>
      </c>
      <c r="AB1121" s="162" t="s">
        <v>2239</v>
      </c>
      <c r="AC1121" s="162" t="s">
        <v>5347</v>
      </c>
      <c r="AD1121" s="164">
        <v>0</v>
      </c>
      <c r="AE1121" s="185">
        <v>0</v>
      </c>
      <c r="AG1121" t="s">
        <v>2103</v>
      </c>
      <c r="AH1121" s="47">
        <f t="shared" si="335"/>
        <v>24</v>
      </c>
      <c r="AI1121" s="46" t="str">
        <f t="shared" si="336"/>
        <v>-</v>
      </c>
      <c r="AJ1121" s="12"/>
      <c r="AK1121" s="53" t="str">
        <f t="shared" si="337"/>
        <v>YES</v>
      </c>
      <c r="AL1121" s="54">
        <f t="shared" si="338"/>
        <v>1</v>
      </c>
      <c r="AM1121" s="35"/>
      <c r="AN1121" s="35" t="str">
        <f t="shared" si="339"/>
        <v/>
      </c>
      <c r="AO1121" s="35">
        <f t="shared" si="340"/>
        <v>0</v>
      </c>
      <c r="AP1121" s="35" t="str">
        <f t="shared" si="341"/>
        <v>X</v>
      </c>
      <c r="AQ1121" s="55">
        <f t="shared" ref="AQ1121:AQ1142" si="353">IF(AP1121="X",100%,0%)</f>
        <v>1</v>
      </c>
      <c r="AR1121" s="25" t="str">
        <f t="shared" si="342"/>
        <v/>
      </c>
      <c r="AS1121" s="25" t="str">
        <f t="shared" si="343"/>
        <v/>
      </c>
      <c r="AT1121" s="25" t="str">
        <f t="shared" si="344"/>
        <v/>
      </c>
      <c r="AU1121" s="25" t="str">
        <f t="shared" si="345"/>
        <v/>
      </c>
      <c r="AV1121" s="25">
        <f t="shared" si="346"/>
        <v>6</v>
      </c>
      <c r="AW1121" s="65">
        <f t="shared" ref="AW1121:AW1142" si="354">IF(AP1121="",100%,0%)</f>
        <v>0</v>
      </c>
      <c r="AX1121" s="56"/>
      <c r="AY1121" s="24">
        <f t="shared" ca="1" si="347"/>
        <v>-647</v>
      </c>
      <c r="AZ1121" s="66">
        <f t="shared" ca="1" si="348"/>
        <v>0</v>
      </c>
      <c r="BA1121" s="24" t="str">
        <f t="shared" ca="1" si="349"/>
        <v/>
      </c>
      <c r="BB1121" s="87" t="str">
        <f t="shared" si="350"/>
        <v/>
      </c>
    </row>
    <row r="1122" spans="1:54" ht="15" x14ac:dyDescent="0.2">
      <c r="A1122" s="7">
        <v>1121</v>
      </c>
      <c r="B1122" s="162" t="s">
        <v>2240</v>
      </c>
      <c r="C1122" s="162" t="s">
        <v>2241</v>
      </c>
      <c r="D1122" s="162" t="s">
        <v>2200</v>
      </c>
      <c r="E1122" s="162" t="s">
        <v>54</v>
      </c>
      <c r="F1122" s="163">
        <v>45463</v>
      </c>
      <c r="G1122" s="162" t="s">
        <v>5347</v>
      </c>
      <c r="H1122" s="162" t="s">
        <v>2154</v>
      </c>
      <c r="I1122" s="162" t="s">
        <v>18</v>
      </c>
      <c r="J1122" s="163">
        <v>45531</v>
      </c>
      <c r="K1122" s="163">
        <v>45532</v>
      </c>
      <c r="L1122" s="162" t="s">
        <v>5347</v>
      </c>
      <c r="M1122" s="163">
        <v>45548</v>
      </c>
      <c r="N1122" s="164">
        <v>70</v>
      </c>
      <c r="O1122" s="164">
        <v>8</v>
      </c>
      <c r="P1122" s="162" t="s">
        <v>16</v>
      </c>
      <c r="Q1122" s="165">
        <v>1</v>
      </c>
      <c r="R1122" s="165">
        <v>1</v>
      </c>
      <c r="S1122" s="165">
        <v>1</v>
      </c>
      <c r="T1122" s="165">
        <v>0</v>
      </c>
      <c r="U1122" s="166">
        <v>1</v>
      </c>
      <c r="V1122" s="166">
        <v>0</v>
      </c>
      <c r="W1122" s="162" t="s">
        <v>19</v>
      </c>
      <c r="X1122" s="162" t="s">
        <v>5348</v>
      </c>
      <c r="Y1122" s="162" t="s">
        <v>5347</v>
      </c>
      <c r="Z1122" s="162" t="s">
        <v>2155</v>
      </c>
      <c r="AA1122" s="162" t="s">
        <v>2224</v>
      </c>
      <c r="AB1122" s="162" t="s">
        <v>2242</v>
      </c>
      <c r="AC1122" s="162" t="s">
        <v>5347</v>
      </c>
      <c r="AD1122" s="164">
        <v>1</v>
      </c>
      <c r="AE1122" s="185">
        <v>0</v>
      </c>
      <c r="AG1122" t="s">
        <v>2103</v>
      </c>
      <c r="AH1122" s="47">
        <f t="shared" si="335"/>
        <v>17</v>
      </c>
      <c r="AI1122" s="46" t="str">
        <f t="shared" si="336"/>
        <v>-</v>
      </c>
      <c r="AJ1122" s="12"/>
      <c r="AK1122" s="53" t="str">
        <f t="shared" si="337"/>
        <v>YES</v>
      </c>
      <c r="AL1122" s="54">
        <f t="shared" si="338"/>
        <v>1</v>
      </c>
      <c r="AM1122" s="35"/>
      <c r="AN1122" s="35" t="str">
        <f t="shared" si="339"/>
        <v/>
      </c>
      <c r="AO1122" s="35">
        <f t="shared" si="340"/>
        <v>0</v>
      </c>
      <c r="AP1122" s="35" t="str">
        <f t="shared" si="341"/>
        <v>X</v>
      </c>
      <c r="AQ1122" s="55">
        <f t="shared" si="353"/>
        <v>1</v>
      </c>
      <c r="AR1122" s="25" t="str">
        <f t="shared" si="342"/>
        <v/>
      </c>
      <c r="AS1122" s="25" t="str">
        <f t="shared" si="343"/>
        <v/>
      </c>
      <c r="AT1122" s="25" t="str">
        <f t="shared" si="344"/>
        <v/>
      </c>
      <c r="AU1122" s="25" t="str">
        <f t="shared" si="345"/>
        <v/>
      </c>
      <c r="AV1122" s="25">
        <f t="shared" si="346"/>
        <v>6</v>
      </c>
      <c r="AW1122" s="65">
        <f t="shared" si="354"/>
        <v>0</v>
      </c>
      <c r="AX1122" s="56"/>
      <c r="AY1122" s="24">
        <f t="shared" ca="1" si="347"/>
        <v>-587</v>
      </c>
      <c r="AZ1122" s="66">
        <f t="shared" ca="1" si="348"/>
        <v>0</v>
      </c>
      <c r="BA1122" s="24" t="str">
        <f t="shared" ca="1" si="349"/>
        <v/>
      </c>
      <c r="BB1122" s="87" t="str">
        <f t="shared" si="350"/>
        <v/>
      </c>
    </row>
    <row r="1123" spans="1:54" ht="15" x14ac:dyDescent="0.2">
      <c r="A1123" s="7">
        <v>1122</v>
      </c>
      <c r="B1123" s="162" t="s">
        <v>2243</v>
      </c>
      <c r="C1123" s="162" t="s">
        <v>2244</v>
      </c>
      <c r="D1123" s="162" t="s">
        <v>2200</v>
      </c>
      <c r="E1123" s="162" t="s">
        <v>41</v>
      </c>
      <c r="F1123" s="163">
        <v>45463</v>
      </c>
      <c r="G1123" s="162" t="s">
        <v>5347</v>
      </c>
      <c r="H1123" s="162" t="s">
        <v>2245</v>
      </c>
      <c r="I1123" s="162" t="s">
        <v>24</v>
      </c>
      <c r="J1123" s="163">
        <v>45496</v>
      </c>
      <c r="K1123" s="163">
        <v>45496</v>
      </c>
      <c r="L1123" s="162" t="s">
        <v>5347</v>
      </c>
      <c r="M1123" s="163">
        <v>45523</v>
      </c>
      <c r="N1123" s="164">
        <v>60</v>
      </c>
      <c r="O1123" s="164">
        <v>8</v>
      </c>
      <c r="P1123" s="162" t="s">
        <v>16</v>
      </c>
      <c r="Q1123" s="165">
        <v>1</v>
      </c>
      <c r="R1123" s="165">
        <v>1</v>
      </c>
      <c r="S1123" s="165">
        <v>1</v>
      </c>
      <c r="T1123" s="165">
        <v>0</v>
      </c>
      <c r="U1123" s="166">
        <v>1</v>
      </c>
      <c r="V1123" s="166">
        <v>0</v>
      </c>
      <c r="W1123" s="162" t="s">
        <v>19</v>
      </c>
      <c r="X1123" s="162" t="s">
        <v>5348</v>
      </c>
      <c r="Y1123" s="162" t="s">
        <v>5347</v>
      </c>
      <c r="Z1123" s="162" t="s">
        <v>25</v>
      </c>
      <c r="AA1123" s="162" t="s">
        <v>26</v>
      </c>
      <c r="AB1123" s="162" t="s">
        <v>2246</v>
      </c>
      <c r="AC1123" s="162" t="s">
        <v>5347</v>
      </c>
      <c r="AD1123" s="164">
        <v>0</v>
      </c>
      <c r="AE1123" s="185">
        <v>0</v>
      </c>
      <c r="AG1123" t="s">
        <v>2103</v>
      </c>
      <c r="AH1123" s="47">
        <f t="shared" si="335"/>
        <v>27</v>
      </c>
      <c r="AI1123" s="46" t="str">
        <f t="shared" si="336"/>
        <v>-</v>
      </c>
      <c r="AJ1123" s="12"/>
      <c r="AK1123" s="53" t="str">
        <f t="shared" si="337"/>
        <v>YES</v>
      </c>
      <c r="AL1123" s="54">
        <f t="shared" si="338"/>
        <v>1</v>
      </c>
      <c r="AM1123" s="35"/>
      <c r="AN1123" s="35" t="str">
        <f t="shared" si="339"/>
        <v/>
      </c>
      <c r="AO1123" s="35">
        <f t="shared" si="340"/>
        <v>0</v>
      </c>
      <c r="AP1123" s="35" t="str">
        <f t="shared" si="341"/>
        <v>X</v>
      </c>
      <c r="AQ1123" s="55">
        <f t="shared" si="353"/>
        <v>1</v>
      </c>
      <c r="AR1123" s="25" t="str">
        <f t="shared" si="342"/>
        <v/>
      </c>
      <c r="AS1123" s="25" t="str">
        <f t="shared" si="343"/>
        <v/>
      </c>
      <c r="AT1123" s="25" t="str">
        <f t="shared" si="344"/>
        <v/>
      </c>
      <c r="AU1123" s="25" t="str">
        <f t="shared" si="345"/>
        <v/>
      </c>
      <c r="AV1123" s="25">
        <f t="shared" si="346"/>
        <v>6</v>
      </c>
      <c r="AW1123" s="65">
        <f t="shared" si="354"/>
        <v>0</v>
      </c>
      <c r="AX1123" s="56"/>
      <c r="AY1123" s="24">
        <f t="shared" ca="1" si="347"/>
        <v>-612</v>
      </c>
      <c r="AZ1123" s="66">
        <f t="shared" ca="1" si="348"/>
        <v>0</v>
      </c>
      <c r="BA1123" s="24" t="str">
        <f t="shared" ca="1" si="349"/>
        <v/>
      </c>
      <c r="BB1123" s="87" t="str">
        <f t="shared" si="350"/>
        <v/>
      </c>
    </row>
    <row r="1124" spans="1:54" ht="15" x14ac:dyDescent="0.2">
      <c r="A1124" s="7">
        <v>1123</v>
      </c>
      <c r="B1124" s="162" t="s">
        <v>2247</v>
      </c>
      <c r="C1124" s="162" t="s">
        <v>2248</v>
      </c>
      <c r="D1124" s="162" t="s">
        <v>2200</v>
      </c>
      <c r="E1124" s="162" t="s">
        <v>173</v>
      </c>
      <c r="F1124" s="163">
        <v>45463</v>
      </c>
      <c r="G1124" s="162" t="s">
        <v>5347</v>
      </c>
      <c r="H1124" s="162" t="s">
        <v>2245</v>
      </c>
      <c r="I1124" s="162" t="s">
        <v>27</v>
      </c>
      <c r="J1124" s="163">
        <v>45496</v>
      </c>
      <c r="K1124" s="163">
        <v>45496</v>
      </c>
      <c r="L1124" s="162" t="s">
        <v>5347</v>
      </c>
      <c r="M1124" s="163">
        <v>45523</v>
      </c>
      <c r="N1124" s="164">
        <v>40</v>
      </c>
      <c r="O1124" s="164">
        <v>8</v>
      </c>
      <c r="P1124" s="162" t="s">
        <v>16</v>
      </c>
      <c r="Q1124" s="165">
        <v>1</v>
      </c>
      <c r="R1124" s="165">
        <v>1</v>
      </c>
      <c r="S1124" s="165">
        <v>1</v>
      </c>
      <c r="T1124" s="165">
        <v>0</v>
      </c>
      <c r="U1124" s="166">
        <v>1</v>
      </c>
      <c r="V1124" s="166">
        <v>0</v>
      </c>
      <c r="W1124" s="162" t="s">
        <v>19</v>
      </c>
      <c r="X1124" s="162" t="s">
        <v>5348</v>
      </c>
      <c r="Y1124" s="162" t="s">
        <v>5347</v>
      </c>
      <c r="Z1124" s="162" t="s">
        <v>25</v>
      </c>
      <c r="AA1124" s="162" t="s">
        <v>26</v>
      </c>
      <c r="AB1124" s="162" t="s">
        <v>2249</v>
      </c>
      <c r="AC1124" s="162" t="s">
        <v>5347</v>
      </c>
      <c r="AD1124" s="164">
        <v>0</v>
      </c>
      <c r="AE1124" s="185">
        <v>0</v>
      </c>
      <c r="AG1124" t="s">
        <v>2103</v>
      </c>
      <c r="AH1124" s="47">
        <f t="shared" si="335"/>
        <v>27</v>
      </c>
      <c r="AI1124" s="46" t="str">
        <f t="shared" si="336"/>
        <v>-</v>
      </c>
      <c r="AJ1124" s="12"/>
      <c r="AK1124" s="53" t="str">
        <f t="shared" si="337"/>
        <v>YES</v>
      </c>
      <c r="AL1124" s="54">
        <f t="shared" si="338"/>
        <v>1</v>
      </c>
      <c r="AM1124" s="35"/>
      <c r="AN1124" s="35" t="str">
        <f t="shared" si="339"/>
        <v/>
      </c>
      <c r="AO1124" s="35">
        <f t="shared" si="340"/>
        <v>0</v>
      </c>
      <c r="AP1124" s="35" t="str">
        <f t="shared" si="341"/>
        <v>X</v>
      </c>
      <c r="AQ1124" s="55">
        <f t="shared" si="353"/>
        <v>1</v>
      </c>
      <c r="AR1124" s="25" t="str">
        <f t="shared" si="342"/>
        <v/>
      </c>
      <c r="AS1124" s="25" t="str">
        <f t="shared" si="343"/>
        <v/>
      </c>
      <c r="AT1124" s="25" t="str">
        <f t="shared" si="344"/>
        <v/>
      </c>
      <c r="AU1124" s="25" t="str">
        <f t="shared" si="345"/>
        <v/>
      </c>
      <c r="AV1124" s="25">
        <f t="shared" si="346"/>
        <v>6</v>
      </c>
      <c r="AW1124" s="65">
        <f t="shared" si="354"/>
        <v>0</v>
      </c>
      <c r="AX1124" s="56"/>
      <c r="AY1124" s="24">
        <f t="shared" ca="1" si="347"/>
        <v>-612</v>
      </c>
      <c r="AZ1124" s="66">
        <f t="shared" ca="1" si="348"/>
        <v>0</v>
      </c>
      <c r="BA1124" s="24" t="str">
        <f t="shared" ca="1" si="349"/>
        <v/>
      </c>
      <c r="BB1124" s="87" t="str">
        <f t="shared" si="350"/>
        <v/>
      </c>
    </row>
    <row r="1125" spans="1:54" ht="15" x14ac:dyDescent="0.2">
      <c r="A1125" s="7">
        <v>1124</v>
      </c>
      <c r="B1125" s="162" t="s">
        <v>2250</v>
      </c>
      <c r="C1125" s="162" t="s">
        <v>2251</v>
      </c>
      <c r="D1125" s="162" t="s">
        <v>2200</v>
      </c>
      <c r="E1125" s="162" t="s">
        <v>159</v>
      </c>
      <c r="F1125" s="163">
        <v>45463</v>
      </c>
      <c r="G1125" s="162" t="s">
        <v>5347</v>
      </c>
      <c r="H1125" s="162" t="s">
        <v>2245</v>
      </c>
      <c r="I1125" s="162" t="s">
        <v>28</v>
      </c>
      <c r="J1125" s="163">
        <v>45496</v>
      </c>
      <c r="K1125" s="163">
        <v>45496</v>
      </c>
      <c r="L1125" s="162" t="s">
        <v>5347</v>
      </c>
      <c r="M1125" s="163">
        <v>45523</v>
      </c>
      <c r="N1125" s="164">
        <v>40</v>
      </c>
      <c r="O1125" s="164">
        <v>8</v>
      </c>
      <c r="P1125" s="162" t="s">
        <v>16</v>
      </c>
      <c r="Q1125" s="165">
        <v>1</v>
      </c>
      <c r="R1125" s="165">
        <v>1</v>
      </c>
      <c r="S1125" s="165">
        <v>1</v>
      </c>
      <c r="T1125" s="165">
        <v>0</v>
      </c>
      <c r="U1125" s="166">
        <v>1</v>
      </c>
      <c r="V1125" s="166">
        <v>0</v>
      </c>
      <c r="W1125" s="162" t="s">
        <v>19</v>
      </c>
      <c r="X1125" s="162" t="s">
        <v>5348</v>
      </c>
      <c r="Y1125" s="162" t="s">
        <v>5347</v>
      </c>
      <c r="Z1125" s="162" t="s">
        <v>25</v>
      </c>
      <c r="AA1125" s="162" t="s">
        <v>26</v>
      </c>
      <c r="AB1125" s="162" t="s">
        <v>2252</v>
      </c>
      <c r="AC1125" s="162" t="s">
        <v>5347</v>
      </c>
      <c r="AD1125" s="164">
        <v>0</v>
      </c>
      <c r="AE1125" s="185">
        <v>0</v>
      </c>
      <c r="AG1125" t="s">
        <v>2103</v>
      </c>
      <c r="AH1125" s="47">
        <f t="shared" si="335"/>
        <v>27</v>
      </c>
      <c r="AI1125" s="46" t="str">
        <f t="shared" si="336"/>
        <v>-</v>
      </c>
      <c r="AJ1125" s="12"/>
      <c r="AK1125" s="53" t="str">
        <f t="shared" si="337"/>
        <v>YES</v>
      </c>
      <c r="AL1125" s="54">
        <f t="shared" si="338"/>
        <v>1</v>
      </c>
      <c r="AM1125" s="35"/>
      <c r="AN1125" s="35" t="str">
        <f t="shared" si="339"/>
        <v/>
      </c>
      <c r="AO1125" s="35">
        <f t="shared" si="340"/>
        <v>0</v>
      </c>
      <c r="AP1125" s="35" t="str">
        <f t="shared" si="341"/>
        <v>X</v>
      </c>
      <c r="AQ1125" s="55">
        <f t="shared" si="353"/>
        <v>1</v>
      </c>
      <c r="AR1125" s="25" t="str">
        <f t="shared" si="342"/>
        <v/>
      </c>
      <c r="AS1125" s="25" t="str">
        <f t="shared" si="343"/>
        <v/>
      </c>
      <c r="AT1125" s="25" t="str">
        <f t="shared" si="344"/>
        <v/>
      </c>
      <c r="AU1125" s="25" t="str">
        <f t="shared" si="345"/>
        <v/>
      </c>
      <c r="AV1125" s="25">
        <f t="shared" si="346"/>
        <v>6</v>
      </c>
      <c r="AW1125" s="65">
        <f t="shared" si="354"/>
        <v>0</v>
      </c>
      <c r="AX1125" s="56"/>
      <c r="AY1125" s="24">
        <f t="shared" ca="1" si="347"/>
        <v>-612</v>
      </c>
      <c r="AZ1125" s="66">
        <f t="shared" ca="1" si="348"/>
        <v>0</v>
      </c>
      <c r="BA1125" s="24" t="str">
        <f t="shared" ca="1" si="349"/>
        <v/>
      </c>
      <c r="BB1125" s="87" t="str">
        <f t="shared" si="350"/>
        <v/>
      </c>
    </row>
    <row r="1126" spans="1:54" ht="15" x14ac:dyDescent="0.2">
      <c r="A1126" s="7">
        <v>1125</v>
      </c>
      <c r="B1126" s="162" t="s">
        <v>2253</v>
      </c>
      <c r="C1126" s="162" t="s">
        <v>2254</v>
      </c>
      <c r="D1126" s="162" t="s">
        <v>2200</v>
      </c>
      <c r="E1126" s="162" t="s">
        <v>122</v>
      </c>
      <c r="F1126" s="163">
        <v>45463</v>
      </c>
      <c r="G1126" s="162" t="s">
        <v>5347</v>
      </c>
      <c r="H1126" s="162" t="s">
        <v>2132</v>
      </c>
      <c r="I1126" s="162" t="s">
        <v>72</v>
      </c>
      <c r="J1126" s="163">
        <v>45522</v>
      </c>
      <c r="K1126" s="163">
        <v>45540</v>
      </c>
      <c r="L1126" s="162" t="s">
        <v>5347</v>
      </c>
      <c r="M1126" s="163">
        <v>45537</v>
      </c>
      <c r="N1126" s="164">
        <v>45</v>
      </c>
      <c r="O1126" s="164">
        <v>8</v>
      </c>
      <c r="P1126" s="162" t="s">
        <v>16</v>
      </c>
      <c r="Q1126" s="165">
        <v>4</v>
      </c>
      <c r="R1126" s="165">
        <v>100</v>
      </c>
      <c r="S1126" s="165">
        <v>100</v>
      </c>
      <c r="T1126" s="165">
        <v>0</v>
      </c>
      <c r="U1126" s="166">
        <v>100</v>
      </c>
      <c r="V1126" s="166">
        <v>0</v>
      </c>
      <c r="W1126" s="162" t="s">
        <v>19</v>
      </c>
      <c r="X1126" s="162" t="s">
        <v>5348</v>
      </c>
      <c r="Y1126" s="162" t="s">
        <v>5347</v>
      </c>
      <c r="Z1126" s="162" t="s">
        <v>23</v>
      </c>
      <c r="AA1126" s="162" t="s">
        <v>42</v>
      </c>
      <c r="AB1126" s="162" t="s">
        <v>2255</v>
      </c>
      <c r="AC1126" s="162" t="s">
        <v>5347</v>
      </c>
      <c r="AD1126" s="164">
        <v>0</v>
      </c>
      <c r="AE1126" s="185">
        <v>0</v>
      </c>
      <c r="AG1126" t="s">
        <v>2103</v>
      </c>
      <c r="AH1126" s="47">
        <f t="shared" si="335"/>
        <v>15</v>
      </c>
      <c r="AI1126" s="46" t="str">
        <f t="shared" si="336"/>
        <v>-</v>
      </c>
      <c r="AJ1126" s="12"/>
      <c r="AK1126" s="53" t="str">
        <f t="shared" si="337"/>
        <v>YES</v>
      </c>
      <c r="AL1126" s="54">
        <f t="shared" si="338"/>
        <v>100</v>
      </c>
      <c r="AM1126" s="35"/>
      <c r="AN1126" s="35" t="str">
        <f t="shared" si="339"/>
        <v/>
      </c>
      <c r="AO1126" s="35">
        <f t="shared" si="340"/>
        <v>0</v>
      </c>
      <c r="AP1126" s="35" t="str">
        <f t="shared" si="341"/>
        <v>X</v>
      </c>
      <c r="AQ1126" s="55">
        <f t="shared" si="353"/>
        <v>1</v>
      </c>
      <c r="AR1126" s="25" t="str">
        <f t="shared" si="342"/>
        <v/>
      </c>
      <c r="AS1126" s="25" t="str">
        <f t="shared" si="343"/>
        <v/>
      </c>
      <c r="AT1126" s="25" t="str">
        <f t="shared" si="344"/>
        <v/>
      </c>
      <c r="AU1126" s="25" t="str">
        <f t="shared" si="345"/>
        <v/>
      </c>
      <c r="AV1126" s="25">
        <f t="shared" si="346"/>
        <v>6</v>
      </c>
      <c r="AW1126" s="65">
        <f t="shared" si="354"/>
        <v>0</v>
      </c>
      <c r="AX1126" s="56"/>
      <c r="AY1126" s="24">
        <f t="shared" ca="1" si="347"/>
        <v>-598</v>
      </c>
      <c r="AZ1126" s="66">
        <f t="shared" ca="1" si="348"/>
        <v>0</v>
      </c>
      <c r="BA1126" s="24" t="str">
        <f t="shared" ca="1" si="349"/>
        <v/>
      </c>
      <c r="BB1126" s="87" t="str">
        <f t="shared" si="350"/>
        <v/>
      </c>
    </row>
    <row r="1127" spans="1:54" ht="15" x14ac:dyDescent="0.2">
      <c r="A1127" s="7">
        <v>1126</v>
      </c>
      <c r="B1127" s="162" t="s">
        <v>2256</v>
      </c>
      <c r="C1127" s="162" t="s">
        <v>2257</v>
      </c>
      <c r="D1127" s="162" t="s">
        <v>2200</v>
      </c>
      <c r="E1127" s="162" t="s">
        <v>118</v>
      </c>
      <c r="F1127" s="163">
        <v>45463</v>
      </c>
      <c r="G1127" s="162" t="s">
        <v>5347</v>
      </c>
      <c r="H1127" s="162" t="s">
        <v>2258</v>
      </c>
      <c r="I1127" s="162" t="s">
        <v>15</v>
      </c>
      <c r="J1127" s="163">
        <v>45470</v>
      </c>
      <c r="K1127" s="163">
        <v>45477</v>
      </c>
      <c r="L1127" s="162" t="s">
        <v>5347</v>
      </c>
      <c r="M1127" s="163">
        <v>45503</v>
      </c>
      <c r="N1127" s="164">
        <v>55</v>
      </c>
      <c r="O1127" s="164">
        <v>8</v>
      </c>
      <c r="P1127" s="162" t="s">
        <v>16</v>
      </c>
      <c r="Q1127" s="165">
        <v>2</v>
      </c>
      <c r="R1127" s="165">
        <v>2</v>
      </c>
      <c r="S1127" s="165">
        <v>2</v>
      </c>
      <c r="T1127" s="165">
        <v>0</v>
      </c>
      <c r="U1127" s="166">
        <v>2</v>
      </c>
      <c r="V1127" s="166">
        <v>0</v>
      </c>
      <c r="W1127" s="162" t="s">
        <v>19</v>
      </c>
      <c r="X1127" s="162" t="s">
        <v>5348</v>
      </c>
      <c r="Y1127" s="162" t="s">
        <v>5347</v>
      </c>
      <c r="Z1127" s="162" t="s">
        <v>2259</v>
      </c>
      <c r="AA1127" s="162" t="s">
        <v>2260</v>
      </c>
      <c r="AB1127" s="162" t="s">
        <v>2261</v>
      </c>
      <c r="AC1127" s="162" t="s">
        <v>5347</v>
      </c>
      <c r="AD1127" s="164">
        <v>1</v>
      </c>
      <c r="AE1127" s="185">
        <v>1</v>
      </c>
      <c r="AG1127" t="s">
        <v>2103</v>
      </c>
      <c r="AH1127" s="47">
        <f t="shared" si="335"/>
        <v>33</v>
      </c>
      <c r="AI1127" s="46" t="str">
        <f t="shared" si="336"/>
        <v>-</v>
      </c>
      <c r="AJ1127" s="12"/>
      <c r="AK1127" s="53" t="str">
        <f t="shared" si="337"/>
        <v>YES</v>
      </c>
      <c r="AL1127" s="54">
        <f t="shared" si="338"/>
        <v>2</v>
      </c>
      <c r="AM1127" s="35"/>
      <c r="AN1127" s="35" t="str">
        <f t="shared" si="339"/>
        <v/>
      </c>
      <c r="AO1127" s="35">
        <f t="shared" si="340"/>
        <v>0</v>
      </c>
      <c r="AP1127" s="35" t="str">
        <f t="shared" si="341"/>
        <v>X</v>
      </c>
      <c r="AQ1127" s="55">
        <f t="shared" si="353"/>
        <v>1</v>
      </c>
      <c r="AR1127" s="25" t="str">
        <f t="shared" si="342"/>
        <v/>
      </c>
      <c r="AS1127" s="25" t="str">
        <f t="shared" si="343"/>
        <v/>
      </c>
      <c r="AT1127" s="25" t="str">
        <f t="shared" si="344"/>
        <v/>
      </c>
      <c r="AU1127" s="25" t="str">
        <f t="shared" si="345"/>
        <v/>
      </c>
      <c r="AV1127" s="25">
        <f t="shared" si="346"/>
        <v>6</v>
      </c>
      <c r="AW1127" s="65">
        <f t="shared" si="354"/>
        <v>0</v>
      </c>
      <c r="AX1127" s="56"/>
      <c r="AY1127" s="24">
        <f t="shared" ca="1" si="347"/>
        <v>-632</v>
      </c>
      <c r="AZ1127" s="66">
        <f t="shared" ca="1" si="348"/>
        <v>0</v>
      </c>
      <c r="BA1127" s="24" t="str">
        <f t="shared" ca="1" si="349"/>
        <v/>
      </c>
      <c r="BB1127" s="87" t="str">
        <f t="shared" si="350"/>
        <v/>
      </c>
    </row>
    <row r="1128" spans="1:54" ht="15" x14ac:dyDescent="0.2">
      <c r="A1128" s="7">
        <v>1127</v>
      </c>
      <c r="B1128" s="162" t="s">
        <v>428</v>
      </c>
      <c r="C1128" s="162" t="s">
        <v>429</v>
      </c>
      <c r="D1128" s="162" t="s">
        <v>2200</v>
      </c>
      <c r="E1128" s="162" t="s">
        <v>115</v>
      </c>
      <c r="F1128" s="163">
        <v>45463</v>
      </c>
      <c r="G1128" s="162" t="s">
        <v>5347</v>
      </c>
      <c r="H1128" s="162" t="s">
        <v>790</v>
      </c>
      <c r="I1128" s="162" t="s">
        <v>15</v>
      </c>
      <c r="J1128" s="163">
        <v>45531</v>
      </c>
      <c r="K1128" s="163">
        <v>45532</v>
      </c>
      <c r="L1128" s="162" t="s">
        <v>5347</v>
      </c>
      <c r="M1128" s="163">
        <v>45539</v>
      </c>
      <c r="N1128" s="164">
        <v>40</v>
      </c>
      <c r="O1128" s="164">
        <v>8</v>
      </c>
      <c r="P1128" s="162" t="s">
        <v>16</v>
      </c>
      <c r="Q1128" s="165">
        <v>1</v>
      </c>
      <c r="R1128" s="165">
        <v>1</v>
      </c>
      <c r="S1128" s="165">
        <v>1</v>
      </c>
      <c r="T1128" s="165">
        <v>0</v>
      </c>
      <c r="U1128" s="166">
        <v>0</v>
      </c>
      <c r="V1128" s="166">
        <v>0</v>
      </c>
      <c r="W1128" s="162" t="s">
        <v>19</v>
      </c>
      <c r="X1128" s="162" t="s">
        <v>5348</v>
      </c>
      <c r="Y1128" s="162" t="s">
        <v>5347</v>
      </c>
      <c r="Z1128" s="162" t="s">
        <v>23</v>
      </c>
      <c r="AA1128" s="162" t="s">
        <v>430</v>
      </c>
      <c r="AB1128" s="162" t="s">
        <v>431</v>
      </c>
      <c r="AC1128" s="162" t="s">
        <v>5347</v>
      </c>
      <c r="AD1128" s="164">
        <v>0</v>
      </c>
      <c r="AE1128" s="185">
        <v>0</v>
      </c>
      <c r="AG1128" t="s">
        <v>2103</v>
      </c>
      <c r="AH1128" s="47">
        <f t="shared" si="335"/>
        <v>8</v>
      </c>
      <c r="AI1128" s="46" t="str">
        <f t="shared" si="336"/>
        <v>-</v>
      </c>
      <c r="AJ1128" s="12"/>
      <c r="AK1128" s="53" t="str">
        <f t="shared" si="337"/>
        <v>YES</v>
      </c>
      <c r="AL1128" s="54">
        <f t="shared" si="338"/>
        <v>1</v>
      </c>
      <c r="AM1128" s="35"/>
      <c r="AN1128" s="35" t="str">
        <f t="shared" si="339"/>
        <v/>
      </c>
      <c r="AO1128" s="35">
        <f t="shared" si="340"/>
        <v>0</v>
      </c>
      <c r="AP1128" s="35" t="str">
        <f t="shared" si="341"/>
        <v>X</v>
      </c>
      <c r="AQ1128" s="55">
        <f t="shared" si="353"/>
        <v>1</v>
      </c>
      <c r="AR1128" s="25" t="str">
        <f t="shared" si="342"/>
        <v/>
      </c>
      <c r="AS1128" s="25" t="str">
        <f t="shared" si="343"/>
        <v/>
      </c>
      <c r="AT1128" s="25" t="str">
        <f t="shared" si="344"/>
        <v/>
      </c>
      <c r="AU1128" s="25" t="str">
        <f t="shared" si="345"/>
        <v/>
      </c>
      <c r="AV1128" s="25">
        <f t="shared" si="346"/>
        <v>6</v>
      </c>
      <c r="AW1128" s="65">
        <f t="shared" si="354"/>
        <v>0</v>
      </c>
      <c r="AX1128" s="56"/>
      <c r="AY1128" s="24">
        <f t="shared" ca="1" si="347"/>
        <v>-596</v>
      </c>
      <c r="AZ1128" s="66">
        <f t="shared" ca="1" si="348"/>
        <v>0</v>
      </c>
      <c r="BA1128" s="24" t="str">
        <f t="shared" ca="1" si="349"/>
        <v/>
      </c>
      <c r="BB1128" s="87" t="str">
        <f t="shared" si="350"/>
        <v/>
      </c>
    </row>
    <row r="1129" spans="1:54" ht="15" x14ac:dyDescent="0.2">
      <c r="A1129" s="7">
        <v>1128</v>
      </c>
      <c r="B1129" s="162" t="s">
        <v>2262</v>
      </c>
      <c r="C1129" s="162" t="s">
        <v>2263</v>
      </c>
      <c r="D1129" s="162" t="s">
        <v>2264</v>
      </c>
      <c r="E1129" s="162" t="s">
        <v>15</v>
      </c>
      <c r="F1129" s="163">
        <v>45463</v>
      </c>
      <c r="G1129" s="162" t="s">
        <v>5347</v>
      </c>
      <c r="H1129" s="162" t="s">
        <v>2265</v>
      </c>
      <c r="I1129" s="162" t="s">
        <v>15</v>
      </c>
      <c r="J1129" s="163">
        <v>45476</v>
      </c>
      <c r="K1129" s="163">
        <v>45478</v>
      </c>
      <c r="L1129" s="162" t="s">
        <v>5347</v>
      </c>
      <c r="M1129" s="163">
        <v>45723</v>
      </c>
      <c r="N1129" s="164">
        <v>85</v>
      </c>
      <c r="O1129" s="164">
        <v>8</v>
      </c>
      <c r="P1129" s="162" t="s">
        <v>16</v>
      </c>
      <c r="Q1129" s="165">
        <v>2</v>
      </c>
      <c r="R1129" s="165">
        <v>1200</v>
      </c>
      <c r="S1129" s="165">
        <v>2400</v>
      </c>
      <c r="T1129" s="165">
        <v>0</v>
      </c>
      <c r="U1129" s="166">
        <v>1200</v>
      </c>
      <c r="V1129" s="166">
        <v>1200</v>
      </c>
      <c r="W1129" s="162" t="s">
        <v>19</v>
      </c>
      <c r="X1129" s="162" t="s">
        <v>5348</v>
      </c>
      <c r="Y1129" s="162" t="s">
        <v>5347</v>
      </c>
      <c r="Z1129" s="162" t="s">
        <v>2266</v>
      </c>
      <c r="AA1129" s="162" t="s">
        <v>2267</v>
      </c>
      <c r="AB1129" s="162" t="s">
        <v>2268</v>
      </c>
      <c r="AC1129" s="162" t="s">
        <v>5347</v>
      </c>
      <c r="AD1129" s="164">
        <v>2</v>
      </c>
      <c r="AE1129" s="185">
        <v>1</v>
      </c>
      <c r="AG1129" t="s">
        <v>2103</v>
      </c>
      <c r="AH1129" s="47">
        <f t="shared" si="335"/>
        <v>247</v>
      </c>
      <c r="AI1129" s="46" t="str">
        <f t="shared" si="336"/>
        <v>-</v>
      </c>
      <c r="AJ1129" s="12"/>
      <c r="AK1129" s="53" t="str">
        <f t="shared" si="337"/>
        <v>YES</v>
      </c>
      <c r="AL1129" s="54">
        <f t="shared" si="338"/>
        <v>2400</v>
      </c>
      <c r="AM1129" s="35"/>
      <c r="AN1129" s="35" t="str">
        <f t="shared" si="339"/>
        <v/>
      </c>
      <c r="AO1129" s="35">
        <f t="shared" si="340"/>
        <v>0</v>
      </c>
      <c r="AP1129" s="35" t="str">
        <f t="shared" si="341"/>
        <v>X</v>
      </c>
      <c r="AQ1129" s="55">
        <f t="shared" si="353"/>
        <v>1</v>
      </c>
      <c r="AR1129" s="25" t="str">
        <f t="shared" si="342"/>
        <v/>
      </c>
      <c r="AS1129" s="25" t="str">
        <f t="shared" si="343"/>
        <v/>
      </c>
      <c r="AT1129" s="25" t="str">
        <f t="shared" si="344"/>
        <v/>
      </c>
      <c r="AU1129" s="25" t="str">
        <f t="shared" si="345"/>
        <v/>
      </c>
      <c r="AV1129" s="25">
        <f t="shared" si="346"/>
        <v>6</v>
      </c>
      <c r="AW1129" s="65">
        <f t="shared" si="354"/>
        <v>0</v>
      </c>
      <c r="AX1129" s="56"/>
      <c r="AY1129" s="24">
        <f t="shared" ca="1" si="347"/>
        <v>-412</v>
      </c>
      <c r="AZ1129" s="66">
        <f t="shared" ca="1" si="348"/>
        <v>0</v>
      </c>
      <c r="BA1129" s="24" t="str">
        <f t="shared" ca="1" si="349"/>
        <v/>
      </c>
      <c r="BB1129" s="87" t="str">
        <f t="shared" si="350"/>
        <v/>
      </c>
    </row>
    <row r="1130" spans="1:54" ht="15" x14ac:dyDescent="0.2">
      <c r="A1130" s="7">
        <v>1129</v>
      </c>
      <c r="B1130" s="162" t="s">
        <v>2269</v>
      </c>
      <c r="C1130" s="162" t="s">
        <v>2270</v>
      </c>
      <c r="D1130" s="162" t="s">
        <v>2264</v>
      </c>
      <c r="E1130" s="162" t="s">
        <v>17</v>
      </c>
      <c r="F1130" s="163">
        <v>45463</v>
      </c>
      <c r="G1130" s="162" t="s">
        <v>5347</v>
      </c>
      <c r="H1130" s="162" t="s">
        <v>2271</v>
      </c>
      <c r="I1130" s="162" t="s">
        <v>15</v>
      </c>
      <c r="J1130" s="163">
        <v>45464</v>
      </c>
      <c r="K1130" s="163">
        <v>45464</v>
      </c>
      <c r="L1130" s="162" t="s">
        <v>5347</v>
      </c>
      <c r="M1130" s="163">
        <v>45488</v>
      </c>
      <c r="N1130" s="164">
        <v>40</v>
      </c>
      <c r="O1130" s="164">
        <v>8</v>
      </c>
      <c r="P1130" s="162" t="s">
        <v>16</v>
      </c>
      <c r="Q1130" s="165">
        <v>1</v>
      </c>
      <c r="R1130" s="165">
        <v>1</v>
      </c>
      <c r="S1130" s="165">
        <v>1</v>
      </c>
      <c r="T1130" s="165">
        <v>0</v>
      </c>
      <c r="U1130" s="166">
        <v>1</v>
      </c>
      <c r="V1130" s="166">
        <v>0</v>
      </c>
      <c r="W1130" s="162" t="s">
        <v>19</v>
      </c>
      <c r="X1130" s="162" t="s">
        <v>5348</v>
      </c>
      <c r="Y1130" s="162" t="s">
        <v>5347</v>
      </c>
      <c r="Z1130" s="162" t="s">
        <v>46</v>
      </c>
      <c r="AA1130" s="162" t="s">
        <v>367</v>
      </c>
      <c r="AB1130" s="162" t="s">
        <v>2272</v>
      </c>
      <c r="AC1130" s="162" t="s">
        <v>5347</v>
      </c>
      <c r="AD1130" s="164">
        <v>0</v>
      </c>
      <c r="AE1130" s="185">
        <v>0</v>
      </c>
      <c r="AG1130" t="s">
        <v>2103</v>
      </c>
      <c r="AH1130" s="47">
        <f t="shared" si="335"/>
        <v>24</v>
      </c>
      <c r="AI1130" s="46" t="str">
        <f t="shared" si="336"/>
        <v>-</v>
      </c>
      <c r="AJ1130" s="12"/>
      <c r="AK1130" s="53" t="str">
        <f t="shared" si="337"/>
        <v>YES</v>
      </c>
      <c r="AL1130" s="54">
        <f t="shared" si="338"/>
        <v>1</v>
      </c>
      <c r="AM1130" s="35"/>
      <c r="AN1130" s="35" t="str">
        <f t="shared" si="339"/>
        <v/>
      </c>
      <c r="AO1130" s="35">
        <f t="shared" si="340"/>
        <v>0</v>
      </c>
      <c r="AP1130" s="35" t="str">
        <f t="shared" si="341"/>
        <v>X</v>
      </c>
      <c r="AQ1130" s="55">
        <f t="shared" si="353"/>
        <v>1</v>
      </c>
      <c r="AR1130" s="25" t="str">
        <f t="shared" si="342"/>
        <v/>
      </c>
      <c r="AS1130" s="25" t="str">
        <f t="shared" si="343"/>
        <v/>
      </c>
      <c r="AT1130" s="25" t="str">
        <f t="shared" si="344"/>
        <v/>
      </c>
      <c r="AU1130" s="25" t="str">
        <f t="shared" si="345"/>
        <v/>
      </c>
      <c r="AV1130" s="25">
        <f t="shared" si="346"/>
        <v>6</v>
      </c>
      <c r="AW1130" s="65">
        <f t="shared" si="354"/>
        <v>0</v>
      </c>
      <c r="AX1130" s="56"/>
      <c r="AY1130" s="24">
        <f t="shared" ca="1" si="347"/>
        <v>-647</v>
      </c>
      <c r="AZ1130" s="66">
        <f t="shared" ca="1" si="348"/>
        <v>0</v>
      </c>
      <c r="BA1130" s="24" t="str">
        <f t="shared" ca="1" si="349"/>
        <v/>
      </c>
      <c r="BB1130" s="87" t="str">
        <f t="shared" si="350"/>
        <v/>
      </c>
    </row>
    <row r="1131" spans="1:54" ht="15" x14ac:dyDescent="0.2">
      <c r="A1131" s="7">
        <v>1130</v>
      </c>
      <c r="B1131" s="162" t="s">
        <v>2273</v>
      </c>
      <c r="C1131" s="162" t="s">
        <v>2274</v>
      </c>
      <c r="D1131" s="162" t="s">
        <v>2264</v>
      </c>
      <c r="E1131" s="162" t="s">
        <v>18</v>
      </c>
      <c r="F1131" s="163">
        <v>45463</v>
      </c>
      <c r="G1131" s="162" t="s">
        <v>5347</v>
      </c>
      <c r="H1131" s="162" t="s">
        <v>2275</v>
      </c>
      <c r="I1131" s="162" t="s">
        <v>17</v>
      </c>
      <c r="J1131" s="163">
        <v>45399</v>
      </c>
      <c r="K1131" s="163">
        <v>45497</v>
      </c>
      <c r="L1131" s="162" t="s">
        <v>5347</v>
      </c>
      <c r="M1131" s="163">
        <v>45533</v>
      </c>
      <c r="N1131" s="164">
        <v>64</v>
      </c>
      <c r="O1131" s="164">
        <v>8</v>
      </c>
      <c r="P1131" s="162" t="s">
        <v>16</v>
      </c>
      <c r="Q1131" s="165">
        <v>1</v>
      </c>
      <c r="R1131" s="165">
        <v>4</v>
      </c>
      <c r="S1131" s="165">
        <v>5</v>
      </c>
      <c r="T1131" s="165">
        <v>0</v>
      </c>
      <c r="U1131" s="166">
        <v>4</v>
      </c>
      <c r="V1131" s="166">
        <v>1</v>
      </c>
      <c r="W1131" s="162" t="s">
        <v>19</v>
      </c>
      <c r="X1131" s="162" t="s">
        <v>5348</v>
      </c>
      <c r="Y1131" s="162" t="s">
        <v>5347</v>
      </c>
      <c r="Z1131" s="162" t="s">
        <v>2276</v>
      </c>
      <c r="AA1131" s="162" t="s">
        <v>2277</v>
      </c>
      <c r="AB1131" s="162" t="s">
        <v>2278</v>
      </c>
      <c r="AC1131" s="162" t="s">
        <v>5347</v>
      </c>
      <c r="AD1131" s="164">
        <v>0</v>
      </c>
      <c r="AE1131" s="185">
        <v>0</v>
      </c>
      <c r="AG1131" t="s">
        <v>2103</v>
      </c>
      <c r="AH1131" s="47">
        <f t="shared" si="335"/>
        <v>134</v>
      </c>
      <c r="AI1131" s="46" t="str">
        <f t="shared" si="336"/>
        <v>-</v>
      </c>
      <c r="AJ1131" s="12"/>
      <c r="AK1131" s="53" t="str">
        <f t="shared" si="337"/>
        <v>YES</v>
      </c>
      <c r="AL1131" s="54">
        <f t="shared" si="338"/>
        <v>5</v>
      </c>
      <c r="AM1131" s="35"/>
      <c r="AN1131" s="35" t="str">
        <f t="shared" si="339"/>
        <v/>
      </c>
      <c r="AO1131" s="35">
        <f t="shared" si="340"/>
        <v>0</v>
      </c>
      <c r="AP1131" s="35" t="str">
        <f t="shared" si="341"/>
        <v>X</v>
      </c>
      <c r="AQ1131" s="55">
        <f t="shared" si="353"/>
        <v>1</v>
      </c>
      <c r="AR1131" s="25" t="str">
        <f t="shared" si="342"/>
        <v/>
      </c>
      <c r="AS1131" s="25" t="str">
        <f t="shared" si="343"/>
        <v/>
      </c>
      <c r="AT1131" s="25" t="str">
        <f t="shared" si="344"/>
        <v/>
      </c>
      <c r="AU1131" s="25" t="str">
        <f t="shared" si="345"/>
        <v/>
      </c>
      <c r="AV1131" s="25">
        <f t="shared" si="346"/>
        <v>6</v>
      </c>
      <c r="AW1131" s="65">
        <f t="shared" si="354"/>
        <v>0</v>
      </c>
      <c r="AX1131" s="56"/>
      <c r="AY1131" s="24">
        <f t="shared" ca="1" si="347"/>
        <v>-602</v>
      </c>
      <c r="AZ1131" s="66">
        <f t="shared" ca="1" si="348"/>
        <v>0</v>
      </c>
      <c r="BA1131" s="24" t="str">
        <f t="shared" ca="1" si="349"/>
        <v/>
      </c>
      <c r="BB1131" s="87" t="str">
        <f t="shared" si="350"/>
        <v/>
      </c>
    </row>
    <row r="1132" spans="1:54" ht="15" x14ac:dyDescent="0.2">
      <c r="A1132" s="7">
        <v>1131</v>
      </c>
      <c r="B1132" s="162" t="s">
        <v>2279</v>
      </c>
      <c r="C1132" s="162" t="s">
        <v>2280</v>
      </c>
      <c r="D1132" s="162" t="s">
        <v>2264</v>
      </c>
      <c r="E1132" s="162" t="s">
        <v>24</v>
      </c>
      <c r="F1132" s="163">
        <v>45463</v>
      </c>
      <c r="G1132" s="162" t="s">
        <v>5347</v>
      </c>
      <c r="H1132" s="162" t="s">
        <v>2281</v>
      </c>
      <c r="I1132" s="162" t="s">
        <v>15</v>
      </c>
      <c r="J1132" s="163">
        <v>45504</v>
      </c>
      <c r="K1132" s="163">
        <v>45504</v>
      </c>
      <c r="L1132" s="162" t="s">
        <v>5347</v>
      </c>
      <c r="M1132" s="163">
        <v>45520</v>
      </c>
      <c r="N1132" s="164">
        <v>90</v>
      </c>
      <c r="O1132" s="164">
        <v>8</v>
      </c>
      <c r="P1132" s="162" t="s">
        <v>16</v>
      </c>
      <c r="Q1132" s="165">
        <v>1</v>
      </c>
      <c r="R1132" s="165">
        <v>1</v>
      </c>
      <c r="S1132" s="165">
        <v>2</v>
      </c>
      <c r="T1132" s="165">
        <v>0</v>
      </c>
      <c r="U1132" s="166">
        <v>1</v>
      </c>
      <c r="V1132" s="166">
        <v>1</v>
      </c>
      <c r="W1132" s="162" t="s">
        <v>19</v>
      </c>
      <c r="X1132" s="162" t="s">
        <v>5348</v>
      </c>
      <c r="Y1132" s="162" t="s">
        <v>5347</v>
      </c>
      <c r="Z1132" s="162" t="s">
        <v>23</v>
      </c>
      <c r="AA1132" s="162" t="s">
        <v>2167</v>
      </c>
      <c r="AB1132" s="162" t="s">
        <v>2282</v>
      </c>
      <c r="AC1132" s="162" t="s">
        <v>5347</v>
      </c>
      <c r="AD1132" s="164">
        <v>0</v>
      </c>
      <c r="AE1132" s="185">
        <v>0</v>
      </c>
      <c r="AG1132" t="s">
        <v>2103</v>
      </c>
      <c r="AH1132" s="47">
        <f t="shared" si="335"/>
        <v>16</v>
      </c>
      <c r="AI1132" s="46" t="str">
        <f t="shared" si="336"/>
        <v>-</v>
      </c>
      <c r="AJ1132" s="12"/>
      <c r="AK1132" s="53" t="str">
        <f t="shared" si="337"/>
        <v>YES</v>
      </c>
      <c r="AL1132" s="54">
        <f t="shared" si="338"/>
        <v>2</v>
      </c>
      <c r="AM1132" s="35"/>
      <c r="AN1132" s="35" t="str">
        <f t="shared" si="339"/>
        <v/>
      </c>
      <c r="AO1132" s="35">
        <f t="shared" si="340"/>
        <v>0</v>
      </c>
      <c r="AP1132" s="35" t="str">
        <f t="shared" si="341"/>
        <v>X</v>
      </c>
      <c r="AQ1132" s="55">
        <f t="shared" si="353"/>
        <v>1</v>
      </c>
      <c r="AR1132" s="25" t="str">
        <f t="shared" si="342"/>
        <v/>
      </c>
      <c r="AS1132" s="25" t="str">
        <f t="shared" si="343"/>
        <v/>
      </c>
      <c r="AT1132" s="25" t="str">
        <f t="shared" si="344"/>
        <v/>
      </c>
      <c r="AU1132" s="25" t="str">
        <f t="shared" si="345"/>
        <v/>
      </c>
      <c r="AV1132" s="25">
        <f t="shared" si="346"/>
        <v>6</v>
      </c>
      <c r="AW1132" s="65">
        <f t="shared" si="354"/>
        <v>0</v>
      </c>
      <c r="AX1132" s="56"/>
      <c r="AY1132" s="24">
        <f t="shared" ca="1" si="347"/>
        <v>-615</v>
      </c>
      <c r="AZ1132" s="66">
        <f t="shared" ca="1" si="348"/>
        <v>0</v>
      </c>
      <c r="BA1132" s="24" t="str">
        <f t="shared" ca="1" si="349"/>
        <v/>
      </c>
      <c r="BB1132" s="87" t="str">
        <f t="shared" si="350"/>
        <v/>
      </c>
    </row>
    <row r="1133" spans="1:54" ht="15" x14ac:dyDescent="0.2">
      <c r="A1133" s="7">
        <v>1132</v>
      </c>
      <c r="B1133" s="162" t="s">
        <v>2283</v>
      </c>
      <c r="C1133" s="162" t="s">
        <v>2284</v>
      </c>
      <c r="D1133" s="162" t="s">
        <v>2264</v>
      </c>
      <c r="E1133" s="162" t="s">
        <v>27</v>
      </c>
      <c r="F1133" s="163">
        <v>45463</v>
      </c>
      <c r="G1133" s="162" t="s">
        <v>5347</v>
      </c>
      <c r="H1133" s="162" t="s">
        <v>2285</v>
      </c>
      <c r="I1133" s="162" t="s">
        <v>15</v>
      </c>
      <c r="J1133" s="163">
        <v>45476</v>
      </c>
      <c r="K1133" s="163">
        <v>45480</v>
      </c>
      <c r="L1133" s="162" t="s">
        <v>5347</v>
      </c>
      <c r="M1133" s="163">
        <v>45488</v>
      </c>
      <c r="N1133" s="164">
        <v>61</v>
      </c>
      <c r="O1133" s="164">
        <v>8</v>
      </c>
      <c r="P1133" s="162" t="s">
        <v>16</v>
      </c>
      <c r="Q1133" s="165">
        <v>5</v>
      </c>
      <c r="R1133" s="165">
        <v>5</v>
      </c>
      <c r="S1133" s="165">
        <v>5</v>
      </c>
      <c r="T1133" s="165">
        <v>0</v>
      </c>
      <c r="U1133" s="166">
        <v>5</v>
      </c>
      <c r="V1133" s="166">
        <v>0</v>
      </c>
      <c r="W1133" s="162" t="s">
        <v>19</v>
      </c>
      <c r="X1133" s="162" t="s">
        <v>5348</v>
      </c>
      <c r="Y1133" s="162" t="s">
        <v>5347</v>
      </c>
      <c r="Z1133" s="162" t="s">
        <v>2286</v>
      </c>
      <c r="AA1133" s="162" t="s">
        <v>2287</v>
      </c>
      <c r="AB1133" s="162" t="s">
        <v>2288</v>
      </c>
      <c r="AC1133" s="162" t="s">
        <v>5347</v>
      </c>
      <c r="AD1133" s="164">
        <v>0</v>
      </c>
      <c r="AE1133" s="185">
        <v>0</v>
      </c>
      <c r="AG1133" t="s">
        <v>2103</v>
      </c>
      <c r="AH1133" s="47">
        <f t="shared" si="335"/>
        <v>12</v>
      </c>
      <c r="AI1133" s="46" t="str">
        <f t="shared" si="336"/>
        <v>-</v>
      </c>
      <c r="AJ1133" s="12"/>
      <c r="AK1133" s="53" t="str">
        <f t="shared" si="337"/>
        <v>YES</v>
      </c>
      <c r="AL1133" s="54">
        <f t="shared" si="338"/>
        <v>5</v>
      </c>
      <c r="AM1133" s="35"/>
      <c r="AN1133" s="35" t="str">
        <f t="shared" si="339"/>
        <v/>
      </c>
      <c r="AO1133" s="35">
        <f t="shared" si="340"/>
        <v>0</v>
      </c>
      <c r="AP1133" s="35" t="str">
        <f t="shared" si="341"/>
        <v>X</v>
      </c>
      <c r="AQ1133" s="55">
        <f t="shared" si="353"/>
        <v>1</v>
      </c>
      <c r="AR1133" s="25" t="str">
        <f t="shared" si="342"/>
        <v/>
      </c>
      <c r="AS1133" s="25" t="str">
        <f t="shared" si="343"/>
        <v/>
      </c>
      <c r="AT1133" s="25" t="str">
        <f t="shared" si="344"/>
        <v/>
      </c>
      <c r="AU1133" s="25" t="str">
        <f t="shared" si="345"/>
        <v/>
      </c>
      <c r="AV1133" s="25">
        <f t="shared" si="346"/>
        <v>6</v>
      </c>
      <c r="AW1133" s="65">
        <f t="shared" si="354"/>
        <v>0</v>
      </c>
      <c r="AX1133" s="56"/>
      <c r="AY1133" s="24">
        <f t="shared" ca="1" si="347"/>
        <v>-647</v>
      </c>
      <c r="AZ1133" s="66">
        <f t="shared" ca="1" si="348"/>
        <v>0</v>
      </c>
      <c r="BA1133" s="24" t="str">
        <f t="shared" ca="1" si="349"/>
        <v/>
      </c>
      <c r="BB1133" s="87" t="str">
        <f t="shared" si="350"/>
        <v/>
      </c>
    </row>
    <row r="1134" spans="1:54" ht="15" x14ac:dyDescent="0.2">
      <c r="A1134" s="7">
        <v>1133</v>
      </c>
      <c r="B1134" s="162" t="s">
        <v>2289</v>
      </c>
      <c r="C1134" s="162" t="s">
        <v>2290</v>
      </c>
      <c r="D1134" s="162" t="s">
        <v>2264</v>
      </c>
      <c r="E1134" s="162" t="s">
        <v>28</v>
      </c>
      <c r="F1134" s="163">
        <v>45463</v>
      </c>
      <c r="G1134" s="162" t="s">
        <v>5347</v>
      </c>
      <c r="H1134" s="162" t="s">
        <v>2291</v>
      </c>
      <c r="I1134" s="162" t="s">
        <v>15</v>
      </c>
      <c r="J1134" s="163">
        <v>45478</v>
      </c>
      <c r="K1134" s="163">
        <v>45478</v>
      </c>
      <c r="L1134" s="162" t="s">
        <v>5347</v>
      </c>
      <c r="M1134" s="163">
        <v>45488</v>
      </c>
      <c r="N1134" s="164">
        <v>30</v>
      </c>
      <c r="O1134" s="164">
        <v>8</v>
      </c>
      <c r="P1134" s="162" t="s">
        <v>16</v>
      </c>
      <c r="Q1134" s="165">
        <v>1</v>
      </c>
      <c r="R1134" s="165">
        <v>1</v>
      </c>
      <c r="S1134" s="165">
        <v>1</v>
      </c>
      <c r="T1134" s="165">
        <v>0</v>
      </c>
      <c r="U1134" s="166">
        <v>1</v>
      </c>
      <c r="V1134" s="166">
        <v>0</v>
      </c>
      <c r="W1134" s="162" t="s">
        <v>19</v>
      </c>
      <c r="X1134" s="162" t="s">
        <v>5348</v>
      </c>
      <c r="Y1134" s="162" t="s">
        <v>5347</v>
      </c>
      <c r="Z1134" s="162" t="s">
        <v>2292</v>
      </c>
      <c r="AA1134" s="162" t="s">
        <v>2293</v>
      </c>
      <c r="AB1134" s="162" t="s">
        <v>2294</v>
      </c>
      <c r="AC1134" s="162" t="s">
        <v>5347</v>
      </c>
      <c r="AD1134" s="164">
        <v>0</v>
      </c>
      <c r="AE1134" s="185">
        <v>0</v>
      </c>
      <c r="AG1134" t="s">
        <v>2103</v>
      </c>
      <c r="AH1134" s="47">
        <f t="shared" si="335"/>
        <v>10</v>
      </c>
      <c r="AI1134" s="46" t="str">
        <f t="shared" si="336"/>
        <v>-</v>
      </c>
      <c r="AJ1134" s="12"/>
      <c r="AK1134" s="53" t="str">
        <f t="shared" si="337"/>
        <v>YES</v>
      </c>
      <c r="AL1134" s="54">
        <f t="shared" si="338"/>
        <v>1</v>
      </c>
      <c r="AM1134" s="35"/>
      <c r="AN1134" s="35" t="str">
        <f t="shared" si="339"/>
        <v/>
      </c>
      <c r="AO1134" s="35">
        <f t="shared" si="340"/>
        <v>0</v>
      </c>
      <c r="AP1134" s="35" t="str">
        <f t="shared" si="341"/>
        <v>X</v>
      </c>
      <c r="AQ1134" s="55">
        <f t="shared" si="353"/>
        <v>1</v>
      </c>
      <c r="AR1134" s="25" t="str">
        <f t="shared" si="342"/>
        <v/>
      </c>
      <c r="AS1134" s="25" t="str">
        <f t="shared" si="343"/>
        <v/>
      </c>
      <c r="AT1134" s="25" t="str">
        <f t="shared" si="344"/>
        <v/>
      </c>
      <c r="AU1134" s="25" t="str">
        <f t="shared" si="345"/>
        <v/>
      </c>
      <c r="AV1134" s="25">
        <f t="shared" si="346"/>
        <v>6</v>
      </c>
      <c r="AW1134" s="65">
        <f t="shared" si="354"/>
        <v>0</v>
      </c>
      <c r="AX1134" s="56"/>
      <c r="AY1134" s="24">
        <f t="shared" ca="1" si="347"/>
        <v>-647</v>
      </c>
      <c r="AZ1134" s="66">
        <f t="shared" ca="1" si="348"/>
        <v>0</v>
      </c>
      <c r="BA1134" s="24" t="str">
        <f t="shared" ca="1" si="349"/>
        <v/>
      </c>
      <c r="BB1134" s="87" t="str">
        <f t="shared" si="350"/>
        <v/>
      </c>
    </row>
    <row r="1135" spans="1:54" ht="15" x14ac:dyDescent="0.2">
      <c r="A1135" s="7">
        <v>1134</v>
      </c>
      <c r="B1135" s="162" t="s">
        <v>395</v>
      </c>
      <c r="C1135" s="162" t="s">
        <v>396</v>
      </c>
      <c r="D1135" s="162" t="s">
        <v>2295</v>
      </c>
      <c r="E1135" s="162" t="s">
        <v>15</v>
      </c>
      <c r="F1135" s="163">
        <v>45463</v>
      </c>
      <c r="G1135" s="162" t="s">
        <v>5347</v>
      </c>
      <c r="H1135" s="162" t="s">
        <v>2296</v>
      </c>
      <c r="I1135" s="162" t="s">
        <v>15</v>
      </c>
      <c r="J1135" s="163">
        <v>45467</v>
      </c>
      <c r="K1135" s="163">
        <v>45469</v>
      </c>
      <c r="L1135" s="162" t="s">
        <v>5347</v>
      </c>
      <c r="M1135" s="163">
        <v>45488</v>
      </c>
      <c r="N1135" s="164">
        <v>40</v>
      </c>
      <c r="O1135" s="164">
        <v>8</v>
      </c>
      <c r="P1135" s="162" t="s">
        <v>16</v>
      </c>
      <c r="Q1135" s="165">
        <v>2</v>
      </c>
      <c r="R1135" s="165">
        <v>2</v>
      </c>
      <c r="S1135" s="165">
        <v>2</v>
      </c>
      <c r="T1135" s="165">
        <v>0</v>
      </c>
      <c r="U1135" s="166">
        <v>2</v>
      </c>
      <c r="V1135" s="166">
        <v>0</v>
      </c>
      <c r="W1135" s="162" t="s">
        <v>19</v>
      </c>
      <c r="X1135" s="162" t="s">
        <v>5348</v>
      </c>
      <c r="Y1135" s="162" t="s">
        <v>5347</v>
      </c>
      <c r="Z1135" s="162" t="s">
        <v>397</v>
      </c>
      <c r="AA1135" s="162" t="s">
        <v>78</v>
      </c>
      <c r="AB1135" s="162" t="s">
        <v>398</v>
      </c>
      <c r="AC1135" s="162" t="s">
        <v>5347</v>
      </c>
      <c r="AD1135" s="164">
        <v>0</v>
      </c>
      <c r="AE1135" s="185">
        <v>0</v>
      </c>
      <c r="AG1135" t="s">
        <v>2103</v>
      </c>
      <c r="AH1135" s="47">
        <f t="shared" si="335"/>
        <v>21</v>
      </c>
      <c r="AI1135" s="46" t="str">
        <f t="shared" si="336"/>
        <v>-</v>
      </c>
      <c r="AJ1135" s="12"/>
      <c r="AK1135" s="53" t="str">
        <f t="shared" si="337"/>
        <v>YES</v>
      </c>
      <c r="AL1135" s="54">
        <f t="shared" si="338"/>
        <v>2</v>
      </c>
      <c r="AM1135" s="35"/>
      <c r="AN1135" s="35" t="str">
        <f t="shared" si="339"/>
        <v/>
      </c>
      <c r="AO1135" s="35">
        <f t="shared" si="340"/>
        <v>0</v>
      </c>
      <c r="AP1135" s="35" t="str">
        <f t="shared" si="341"/>
        <v>X</v>
      </c>
      <c r="AQ1135" s="55">
        <f t="shared" si="353"/>
        <v>1</v>
      </c>
      <c r="AR1135" s="25" t="str">
        <f t="shared" si="342"/>
        <v/>
      </c>
      <c r="AS1135" s="25" t="str">
        <f t="shared" si="343"/>
        <v/>
      </c>
      <c r="AT1135" s="25" t="str">
        <f t="shared" si="344"/>
        <v/>
      </c>
      <c r="AU1135" s="25" t="str">
        <f t="shared" si="345"/>
        <v/>
      </c>
      <c r="AV1135" s="25">
        <f t="shared" si="346"/>
        <v>6</v>
      </c>
      <c r="AW1135" s="65">
        <f t="shared" si="354"/>
        <v>0</v>
      </c>
      <c r="AX1135" s="56"/>
      <c r="AY1135" s="24">
        <f t="shared" ca="1" si="347"/>
        <v>-647</v>
      </c>
      <c r="AZ1135" s="66">
        <f t="shared" ca="1" si="348"/>
        <v>0</v>
      </c>
      <c r="BA1135" s="24" t="str">
        <f t="shared" ca="1" si="349"/>
        <v/>
      </c>
      <c r="BB1135" s="87" t="str">
        <f t="shared" si="350"/>
        <v/>
      </c>
    </row>
    <row r="1136" spans="1:54" ht="15" x14ac:dyDescent="0.2">
      <c r="A1136" s="7">
        <v>1135</v>
      </c>
      <c r="B1136" s="162" t="s">
        <v>406</v>
      </c>
      <c r="C1136" s="162" t="s">
        <v>407</v>
      </c>
      <c r="D1136" s="162" t="s">
        <v>2295</v>
      </c>
      <c r="E1136" s="162" t="s">
        <v>17</v>
      </c>
      <c r="F1136" s="163">
        <v>45463</v>
      </c>
      <c r="G1136" s="162" t="s">
        <v>5347</v>
      </c>
      <c r="H1136" s="162" t="s">
        <v>2296</v>
      </c>
      <c r="I1136" s="162" t="s">
        <v>17</v>
      </c>
      <c r="J1136" s="163">
        <v>45467</v>
      </c>
      <c r="K1136" s="163">
        <v>45469</v>
      </c>
      <c r="L1136" s="162" t="s">
        <v>5347</v>
      </c>
      <c r="M1136" s="163">
        <v>45488</v>
      </c>
      <c r="N1136" s="164">
        <v>40</v>
      </c>
      <c r="O1136" s="164">
        <v>8</v>
      </c>
      <c r="P1136" s="162" t="s">
        <v>16</v>
      </c>
      <c r="Q1136" s="165">
        <v>1</v>
      </c>
      <c r="R1136" s="165">
        <v>1</v>
      </c>
      <c r="S1136" s="165">
        <v>1</v>
      </c>
      <c r="T1136" s="165">
        <v>0</v>
      </c>
      <c r="U1136" s="166">
        <v>1</v>
      </c>
      <c r="V1136" s="166">
        <v>0</v>
      </c>
      <c r="W1136" s="162" t="s">
        <v>19</v>
      </c>
      <c r="X1136" s="162" t="s">
        <v>5348</v>
      </c>
      <c r="Y1136" s="162" t="s">
        <v>5347</v>
      </c>
      <c r="Z1136" s="162" t="s">
        <v>397</v>
      </c>
      <c r="AA1136" s="162" t="s">
        <v>78</v>
      </c>
      <c r="AB1136" s="162" t="s">
        <v>408</v>
      </c>
      <c r="AC1136" s="162" t="s">
        <v>5347</v>
      </c>
      <c r="AD1136" s="164">
        <v>0</v>
      </c>
      <c r="AE1136" s="185">
        <v>0</v>
      </c>
      <c r="AG1136" t="s">
        <v>2103</v>
      </c>
      <c r="AH1136" s="47">
        <f t="shared" si="335"/>
        <v>21</v>
      </c>
      <c r="AI1136" s="46" t="str">
        <f t="shared" si="336"/>
        <v>-</v>
      </c>
      <c r="AJ1136" s="12"/>
      <c r="AK1136" s="53" t="str">
        <f t="shared" si="337"/>
        <v>YES</v>
      </c>
      <c r="AL1136" s="54">
        <f t="shared" si="338"/>
        <v>1</v>
      </c>
      <c r="AM1136" s="35"/>
      <c r="AN1136" s="35" t="str">
        <f t="shared" si="339"/>
        <v/>
      </c>
      <c r="AO1136" s="35">
        <f t="shared" si="340"/>
        <v>0</v>
      </c>
      <c r="AP1136" s="35" t="str">
        <f t="shared" si="341"/>
        <v>X</v>
      </c>
      <c r="AQ1136" s="55">
        <f t="shared" si="353"/>
        <v>1</v>
      </c>
      <c r="AR1136" s="25" t="str">
        <f t="shared" si="342"/>
        <v/>
      </c>
      <c r="AS1136" s="25" t="str">
        <f t="shared" si="343"/>
        <v/>
      </c>
      <c r="AT1136" s="25" t="str">
        <f t="shared" si="344"/>
        <v/>
      </c>
      <c r="AU1136" s="25" t="str">
        <f t="shared" si="345"/>
        <v/>
      </c>
      <c r="AV1136" s="25">
        <f t="shared" si="346"/>
        <v>6</v>
      </c>
      <c r="AW1136" s="65">
        <f t="shared" si="354"/>
        <v>0</v>
      </c>
      <c r="AX1136" s="56"/>
      <c r="AY1136" s="24">
        <f t="shared" ca="1" si="347"/>
        <v>-647</v>
      </c>
      <c r="AZ1136" s="66">
        <f t="shared" ca="1" si="348"/>
        <v>0</v>
      </c>
      <c r="BA1136" s="24" t="str">
        <f t="shared" ca="1" si="349"/>
        <v/>
      </c>
      <c r="BB1136" s="87" t="str">
        <f t="shared" si="350"/>
        <v/>
      </c>
    </row>
    <row r="1137" spans="1:54" ht="15" x14ac:dyDescent="0.2">
      <c r="A1137" s="7">
        <v>1136</v>
      </c>
      <c r="B1137" s="162" t="s">
        <v>403</v>
      </c>
      <c r="C1137" s="162" t="s">
        <v>404</v>
      </c>
      <c r="D1137" s="162" t="s">
        <v>2295</v>
      </c>
      <c r="E1137" s="162" t="s">
        <v>18</v>
      </c>
      <c r="F1137" s="163">
        <v>45463</v>
      </c>
      <c r="G1137" s="162" t="s">
        <v>5347</v>
      </c>
      <c r="H1137" s="162" t="s">
        <v>2296</v>
      </c>
      <c r="I1137" s="162" t="s">
        <v>18</v>
      </c>
      <c r="J1137" s="163">
        <v>45467</v>
      </c>
      <c r="K1137" s="163">
        <v>45469</v>
      </c>
      <c r="L1137" s="162" t="s">
        <v>5347</v>
      </c>
      <c r="M1137" s="163">
        <v>45488</v>
      </c>
      <c r="N1137" s="164">
        <v>60</v>
      </c>
      <c r="O1137" s="164">
        <v>8</v>
      </c>
      <c r="P1137" s="162" t="s">
        <v>16</v>
      </c>
      <c r="Q1137" s="165">
        <v>3</v>
      </c>
      <c r="R1137" s="165">
        <v>3</v>
      </c>
      <c r="S1137" s="165">
        <v>3</v>
      </c>
      <c r="T1137" s="165">
        <v>0</v>
      </c>
      <c r="U1137" s="166">
        <v>3</v>
      </c>
      <c r="V1137" s="166">
        <v>0</v>
      </c>
      <c r="W1137" s="162" t="s">
        <v>19</v>
      </c>
      <c r="X1137" s="162" t="s">
        <v>5348</v>
      </c>
      <c r="Y1137" s="162" t="s">
        <v>5347</v>
      </c>
      <c r="Z1137" s="162" t="s">
        <v>397</v>
      </c>
      <c r="AA1137" s="162" t="s">
        <v>78</v>
      </c>
      <c r="AB1137" s="162" t="s">
        <v>405</v>
      </c>
      <c r="AC1137" s="162" t="s">
        <v>5347</v>
      </c>
      <c r="AD1137" s="164">
        <v>0</v>
      </c>
      <c r="AE1137" s="185">
        <v>0</v>
      </c>
      <c r="AG1137" t="s">
        <v>2103</v>
      </c>
      <c r="AH1137" s="47">
        <f t="shared" si="335"/>
        <v>21</v>
      </c>
      <c r="AI1137" s="46" t="str">
        <f t="shared" si="336"/>
        <v>-</v>
      </c>
      <c r="AJ1137" s="12"/>
      <c r="AK1137" s="53" t="str">
        <f t="shared" si="337"/>
        <v>YES</v>
      </c>
      <c r="AL1137" s="54">
        <f t="shared" si="338"/>
        <v>3</v>
      </c>
      <c r="AM1137" s="35"/>
      <c r="AN1137" s="35" t="str">
        <f t="shared" si="339"/>
        <v/>
      </c>
      <c r="AO1137" s="35">
        <f t="shared" si="340"/>
        <v>0</v>
      </c>
      <c r="AP1137" s="35" t="str">
        <f t="shared" si="341"/>
        <v>X</v>
      </c>
      <c r="AQ1137" s="55">
        <f t="shared" si="353"/>
        <v>1</v>
      </c>
      <c r="AR1137" s="25" t="str">
        <f t="shared" si="342"/>
        <v/>
      </c>
      <c r="AS1137" s="25" t="str">
        <f t="shared" si="343"/>
        <v/>
      </c>
      <c r="AT1137" s="25" t="str">
        <f t="shared" si="344"/>
        <v/>
      </c>
      <c r="AU1137" s="25" t="str">
        <f t="shared" si="345"/>
        <v/>
      </c>
      <c r="AV1137" s="25">
        <f t="shared" si="346"/>
        <v>6</v>
      </c>
      <c r="AW1137" s="65">
        <f t="shared" si="354"/>
        <v>0</v>
      </c>
      <c r="AX1137" s="56"/>
      <c r="AY1137" s="24">
        <f t="shared" ca="1" si="347"/>
        <v>-647</v>
      </c>
      <c r="AZ1137" s="66">
        <f t="shared" ca="1" si="348"/>
        <v>0</v>
      </c>
      <c r="BA1137" s="24" t="str">
        <f t="shared" ca="1" si="349"/>
        <v/>
      </c>
      <c r="BB1137" s="87" t="str">
        <f t="shared" si="350"/>
        <v/>
      </c>
    </row>
    <row r="1138" spans="1:54" ht="15" x14ac:dyDescent="0.2">
      <c r="A1138" s="7">
        <v>1137</v>
      </c>
      <c r="B1138" s="162" t="s">
        <v>399</v>
      </c>
      <c r="C1138" s="162" t="s">
        <v>400</v>
      </c>
      <c r="D1138" s="162" t="s">
        <v>2295</v>
      </c>
      <c r="E1138" s="162" t="s">
        <v>24</v>
      </c>
      <c r="F1138" s="163">
        <v>45463</v>
      </c>
      <c r="G1138" s="162" t="s">
        <v>5347</v>
      </c>
      <c r="H1138" s="162" t="s">
        <v>2296</v>
      </c>
      <c r="I1138" s="162" t="s">
        <v>24</v>
      </c>
      <c r="J1138" s="163">
        <v>45467</v>
      </c>
      <c r="K1138" s="163">
        <v>45469</v>
      </c>
      <c r="L1138" s="162" t="s">
        <v>5347</v>
      </c>
      <c r="M1138" s="163">
        <v>45488</v>
      </c>
      <c r="N1138" s="164">
        <v>40</v>
      </c>
      <c r="O1138" s="164">
        <v>8</v>
      </c>
      <c r="P1138" s="162" t="s">
        <v>16</v>
      </c>
      <c r="Q1138" s="165">
        <v>1</v>
      </c>
      <c r="R1138" s="165">
        <v>1</v>
      </c>
      <c r="S1138" s="165">
        <v>1</v>
      </c>
      <c r="T1138" s="165">
        <v>0</v>
      </c>
      <c r="U1138" s="166">
        <v>1</v>
      </c>
      <c r="V1138" s="166">
        <v>0</v>
      </c>
      <c r="W1138" s="162" t="s">
        <v>19</v>
      </c>
      <c r="X1138" s="162" t="s">
        <v>5348</v>
      </c>
      <c r="Y1138" s="162" t="s">
        <v>5347</v>
      </c>
      <c r="Z1138" s="162" t="s">
        <v>397</v>
      </c>
      <c r="AA1138" s="162" t="s">
        <v>401</v>
      </c>
      <c r="AB1138" s="162" t="s">
        <v>402</v>
      </c>
      <c r="AC1138" s="162" t="s">
        <v>5347</v>
      </c>
      <c r="AD1138" s="164">
        <v>0</v>
      </c>
      <c r="AE1138" s="185">
        <v>0</v>
      </c>
      <c r="AG1138" t="s">
        <v>2103</v>
      </c>
      <c r="AH1138" s="47">
        <f t="shared" si="335"/>
        <v>21</v>
      </c>
      <c r="AI1138" s="46" t="str">
        <f t="shared" si="336"/>
        <v>-</v>
      </c>
      <c r="AJ1138" s="12"/>
      <c r="AK1138" s="53" t="str">
        <f t="shared" si="337"/>
        <v>YES</v>
      </c>
      <c r="AL1138" s="54">
        <f t="shared" si="338"/>
        <v>1</v>
      </c>
      <c r="AM1138" s="35"/>
      <c r="AN1138" s="35" t="str">
        <f t="shared" si="339"/>
        <v/>
      </c>
      <c r="AO1138" s="35">
        <f t="shared" si="340"/>
        <v>0</v>
      </c>
      <c r="AP1138" s="35" t="str">
        <f t="shared" si="341"/>
        <v>X</v>
      </c>
      <c r="AQ1138" s="55">
        <f t="shared" si="353"/>
        <v>1</v>
      </c>
      <c r="AR1138" s="25" t="str">
        <f t="shared" si="342"/>
        <v/>
      </c>
      <c r="AS1138" s="25" t="str">
        <f t="shared" si="343"/>
        <v/>
      </c>
      <c r="AT1138" s="25" t="str">
        <f t="shared" si="344"/>
        <v/>
      </c>
      <c r="AU1138" s="25" t="str">
        <f t="shared" si="345"/>
        <v/>
      </c>
      <c r="AV1138" s="25">
        <f t="shared" si="346"/>
        <v>6</v>
      </c>
      <c r="AW1138" s="65">
        <f t="shared" si="354"/>
        <v>0</v>
      </c>
      <c r="AX1138" s="56"/>
      <c r="AY1138" s="24">
        <f t="shared" ca="1" si="347"/>
        <v>-647</v>
      </c>
      <c r="AZ1138" s="66">
        <f t="shared" ca="1" si="348"/>
        <v>0</v>
      </c>
      <c r="BA1138" s="24" t="str">
        <f t="shared" ca="1" si="349"/>
        <v/>
      </c>
      <c r="BB1138" s="87" t="str">
        <f t="shared" si="350"/>
        <v/>
      </c>
    </row>
    <row r="1139" spans="1:54" ht="15" x14ac:dyDescent="0.2">
      <c r="A1139" s="7">
        <v>1138</v>
      </c>
      <c r="B1139" s="162" t="s">
        <v>2297</v>
      </c>
      <c r="C1139" s="162" t="s">
        <v>2298</v>
      </c>
      <c r="D1139" s="162" t="s">
        <v>2299</v>
      </c>
      <c r="E1139" s="162" t="s">
        <v>15</v>
      </c>
      <c r="F1139" s="163">
        <v>45463</v>
      </c>
      <c r="G1139" s="162" t="s">
        <v>5347</v>
      </c>
      <c r="H1139" s="162" t="s">
        <v>2718</v>
      </c>
      <c r="I1139" s="162" t="s">
        <v>15</v>
      </c>
      <c r="J1139" s="163">
        <v>45554</v>
      </c>
      <c r="K1139" s="163">
        <v>45554</v>
      </c>
      <c r="L1139" s="162" t="s">
        <v>5347</v>
      </c>
      <c r="M1139" s="163">
        <v>45565</v>
      </c>
      <c r="N1139" s="164">
        <v>70</v>
      </c>
      <c r="O1139" s="164">
        <v>8</v>
      </c>
      <c r="P1139" s="162" t="s">
        <v>16</v>
      </c>
      <c r="Q1139" s="165">
        <v>1</v>
      </c>
      <c r="R1139" s="165">
        <v>5</v>
      </c>
      <c r="S1139" s="165">
        <v>5</v>
      </c>
      <c r="T1139" s="165">
        <v>0</v>
      </c>
      <c r="U1139" s="166">
        <v>5</v>
      </c>
      <c r="V1139" s="166">
        <v>0</v>
      </c>
      <c r="W1139" s="162" t="s">
        <v>19</v>
      </c>
      <c r="X1139" s="162" t="s">
        <v>5348</v>
      </c>
      <c r="Y1139" s="162" t="s">
        <v>5347</v>
      </c>
      <c r="Z1139" s="162" t="s">
        <v>30</v>
      </c>
      <c r="AA1139" s="162" t="s">
        <v>268</v>
      </c>
      <c r="AB1139" s="162" t="s">
        <v>2719</v>
      </c>
      <c r="AC1139" s="162" t="s">
        <v>5347</v>
      </c>
      <c r="AD1139" s="164">
        <v>0</v>
      </c>
      <c r="AE1139" s="185">
        <v>0</v>
      </c>
      <c r="AG1139" t="s">
        <v>2103</v>
      </c>
      <c r="AH1139" s="47">
        <f t="shared" si="335"/>
        <v>11</v>
      </c>
      <c r="AI1139" s="46" t="str">
        <f t="shared" si="336"/>
        <v>-</v>
      </c>
      <c r="AJ1139" s="12"/>
      <c r="AK1139" s="53" t="str">
        <f t="shared" si="337"/>
        <v>YES</v>
      </c>
      <c r="AL1139" s="54">
        <f t="shared" si="338"/>
        <v>5</v>
      </c>
      <c r="AM1139" s="35"/>
      <c r="AN1139" s="35" t="str">
        <f t="shared" si="339"/>
        <v/>
      </c>
      <c r="AO1139" s="35">
        <f t="shared" si="340"/>
        <v>0</v>
      </c>
      <c r="AP1139" s="35" t="str">
        <f t="shared" si="341"/>
        <v>X</v>
      </c>
      <c r="AQ1139" s="55">
        <f t="shared" si="353"/>
        <v>1</v>
      </c>
      <c r="AR1139" s="25" t="str">
        <f t="shared" si="342"/>
        <v/>
      </c>
      <c r="AS1139" s="25" t="str">
        <f t="shared" si="343"/>
        <v/>
      </c>
      <c r="AT1139" s="25" t="str">
        <f t="shared" si="344"/>
        <v/>
      </c>
      <c r="AU1139" s="25" t="str">
        <f t="shared" si="345"/>
        <v/>
      </c>
      <c r="AV1139" s="25">
        <f t="shared" si="346"/>
        <v>6</v>
      </c>
      <c r="AW1139" s="65">
        <f t="shared" si="354"/>
        <v>0</v>
      </c>
      <c r="AX1139" s="56"/>
      <c r="AY1139" s="24">
        <f t="shared" ca="1" si="347"/>
        <v>-570</v>
      </c>
      <c r="AZ1139" s="66">
        <f t="shared" ca="1" si="348"/>
        <v>0</v>
      </c>
      <c r="BA1139" s="24" t="str">
        <f t="shared" ca="1" si="349"/>
        <v/>
      </c>
      <c r="BB1139" s="87" t="str">
        <f t="shared" si="350"/>
        <v/>
      </c>
    </row>
    <row r="1140" spans="1:54" ht="15" x14ac:dyDescent="0.2">
      <c r="A1140" s="7">
        <v>1139</v>
      </c>
      <c r="B1140" s="162" t="s">
        <v>2300</v>
      </c>
      <c r="C1140" s="162" t="s">
        <v>2301</v>
      </c>
      <c r="D1140" s="162" t="s">
        <v>2299</v>
      </c>
      <c r="E1140" s="162" t="s">
        <v>17</v>
      </c>
      <c r="F1140" s="163">
        <v>45463</v>
      </c>
      <c r="G1140" s="162" t="s">
        <v>5347</v>
      </c>
      <c r="H1140" s="162" t="s">
        <v>2718</v>
      </c>
      <c r="I1140" s="162" t="s">
        <v>17</v>
      </c>
      <c r="J1140" s="163">
        <v>45554</v>
      </c>
      <c r="K1140" s="163">
        <v>45554</v>
      </c>
      <c r="L1140" s="162" t="s">
        <v>5347</v>
      </c>
      <c r="M1140" s="163">
        <v>45565</v>
      </c>
      <c r="N1140" s="164">
        <v>40</v>
      </c>
      <c r="O1140" s="164">
        <v>8</v>
      </c>
      <c r="P1140" s="162" t="s">
        <v>16</v>
      </c>
      <c r="Q1140" s="165">
        <v>1</v>
      </c>
      <c r="R1140" s="165">
        <v>1</v>
      </c>
      <c r="S1140" s="165">
        <v>1</v>
      </c>
      <c r="T1140" s="165">
        <v>0</v>
      </c>
      <c r="U1140" s="166">
        <v>1</v>
      </c>
      <c r="V1140" s="166">
        <v>0</v>
      </c>
      <c r="W1140" s="162" t="s">
        <v>19</v>
      </c>
      <c r="X1140" s="162" t="s">
        <v>5348</v>
      </c>
      <c r="Y1140" s="162" t="s">
        <v>5347</v>
      </c>
      <c r="Z1140" s="162" t="s">
        <v>30</v>
      </c>
      <c r="AA1140" s="162" t="s">
        <v>2720</v>
      </c>
      <c r="AB1140" s="162" t="s">
        <v>2721</v>
      </c>
      <c r="AC1140" s="162" t="s">
        <v>5347</v>
      </c>
      <c r="AD1140" s="164">
        <v>0</v>
      </c>
      <c r="AE1140" s="185">
        <v>0</v>
      </c>
      <c r="AG1140" t="s">
        <v>2103</v>
      </c>
      <c r="AH1140" s="47">
        <f t="shared" si="335"/>
        <v>11</v>
      </c>
      <c r="AI1140" s="46" t="str">
        <f t="shared" si="336"/>
        <v>-</v>
      </c>
      <c r="AJ1140" s="12"/>
      <c r="AK1140" s="53" t="str">
        <f t="shared" si="337"/>
        <v>YES</v>
      </c>
      <c r="AL1140" s="54">
        <f t="shared" si="338"/>
        <v>1</v>
      </c>
      <c r="AM1140" s="35"/>
      <c r="AN1140" s="35" t="str">
        <f t="shared" si="339"/>
        <v/>
      </c>
      <c r="AO1140" s="35">
        <f t="shared" si="340"/>
        <v>0</v>
      </c>
      <c r="AP1140" s="35" t="str">
        <f t="shared" si="341"/>
        <v>X</v>
      </c>
      <c r="AQ1140" s="55">
        <f t="shared" si="353"/>
        <v>1</v>
      </c>
      <c r="AR1140" s="25" t="str">
        <f t="shared" si="342"/>
        <v/>
      </c>
      <c r="AS1140" s="25" t="str">
        <f t="shared" si="343"/>
        <v/>
      </c>
      <c r="AT1140" s="25" t="str">
        <f t="shared" si="344"/>
        <v/>
      </c>
      <c r="AU1140" s="25" t="str">
        <f t="shared" si="345"/>
        <v/>
      </c>
      <c r="AV1140" s="25">
        <f t="shared" si="346"/>
        <v>6</v>
      </c>
      <c r="AW1140" s="65">
        <f t="shared" si="354"/>
        <v>0</v>
      </c>
      <c r="AX1140" s="56"/>
      <c r="AY1140" s="24">
        <f t="shared" ca="1" si="347"/>
        <v>-570</v>
      </c>
      <c r="AZ1140" s="66">
        <f t="shared" ca="1" si="348"/>
        <v>0</v>
      </c>
      <c r="BA1140" s="24" t="str">
        <f t="shared" ca="1" si="349"/>
        <v/>
      </c>
      <c r="BB1140" s="87" t="str">
        <f t="shared" si="350"/>
        <v/>
      </c>
    </row>
    <row r="1141" spans="1:54" ht="15" x14ac:dyDescent="0.2">
      <c r="A1141" s="7">
        <v>1140</v>
      </c>
      <c r="B1141" s="162" t="s">
        <v>2302</v>
      </c>
      <c r="C1141" s="162" t="s">
        <v>2303</v>
      </c>
      <c r="D1141" s="162" t="s">
        <v>2304</v>
      </c>
      <c r="E1141" s="162" t="s">
        <v>15</v>
      </c>
      <c r="F1141" s="163">
        <v>45473</v>
      </c>
      <c r="G1141" s="162" t="s">
        <v>5347</v>
      </c>
      <c r="H1141" s="162" t="s">
        <v>773</v>
      </c>
      <c r="I1141" s="162" t="s">
        <v>18</v>
      </c>
      <c r="J1141" s="163">
        <v>45525</v>
      </c>
      <c r="K1141" s="163">
        <v>45530</v>
      </c>
      <c r="L1141" s="162" t="s">
        <v>5347</v>
      </c>
      <c r="M1141" s="163">
        <v>45532</v>
      </c>
      <c r="N1141" s="164">
        <v>80</v>
      </c>
      <c r="O1141" s="164">
        <v>8</v>
      </c>
      <c r="P1141" s="162" t="s">
        <v>16</v>
      </c>
      <c r="Q1141" s="165">
        <v>8</v>
      </c>
      <c r="R1141" s="165">
        <v>8</v>
      </c>
      <c r="S1141" s="165">
        <v>16</v>
      </c>
      <c r="T1141" s="165">
        <v>0</v>
      </c>
      <c r="U1141" s="166">
        <v>8</v>
      </c>
      <c r="V1141" s="166">
        <v>8</v>
      </c>
      <c r="W1141" s="162" t="s">
        <v>19</v>
      </c>
      <c r="X1141" s="162" t="s">
        <v>5348</v>
      </c>
      <c r="Y1141" s="162" t="s">
        <v>5347</v>
      </c>
      <c r="Z1141" s="162" t="s">
        <v>774</v>
      </c>
      <c r="AA1141" s="162" t="s">
        <v>433</v>
      </c>
      <c r="AB1141" s="162" t="s">
        <v>2305</v>
      </c>
      <c r="AC1141" s="162" t="s">
        <v>5347</v>
      </c>
      <c r="AD1141" s="164">
        <v>0</v>
      </c>
      <c r="AE1141" s="185">
        <v>0</v>
      </c>
      <c r="AG1141" t="s">
        <v>814</v>
      </c>
      <c r="AH1141" s="47">
        <f t="shared" si="335"/>
        <v>7</v>
      </c>
      <c r="AI1141" s="46" t="str">
        <f t="shared" si="336"/>
        <v>-</v>
      </c>
      <c r="AJ1141" s="12"/>
      <c r="AK1141" s="53" t="str">
        <f t="shared" si="337"/>
        <v>YES</v>
      </c>
      <c r="AL1141" s="54">
        <f t="shared" si="338"/>
        <v>16</v>
      </c>
      <c r="AM1141" s="35"/>
      <c r="AN1141" s="35" t="str">
        <f t="shared" si="339"/>
        <v/>
      </c>
      <c r="AO1141" s="35">
        <f t="shared" si="340"/>
        <v>0</v>
      </c>
      <c r="AP1141" s="35" t="str">
        <f t="shared" si="341"/>
        <v>X</v>
      </c>
      <c r="AQ1141" s="55">
        <f t="shared" si="353"/>
        <v>1</v>
      </c>
      <c r="AR1141" s="25" t="str">
        <f t="shared" si="342"/>
        <v/>
      </c>
      <c r="AS1141" s="25" t="str">
        <f t="shared" si="343"/>
        <v/>
      </c>
      <c r="AT1141" s="25" t="str">
        <f t="shared" si="344"/>
        <v/>
      </c>
      <c r="AU1141" s="25" t="str">
        <f t="shared" si="345"/>
        <v/>
      </c>
      <c r="AV1141" s="25">
        <f t="shared" si="346"/>
        <v>6</v>
      </c>
      <c r="AW1141" s="65">
        <f t="shared" si="354"/>
        <v>0</v>
      </c>
      <c r="AX1141" s="56"/>
      <c r="AY1141" s="24">
        <f t="shared" ca="1" si="347"/>
        <v>-603</v>
      </c>
      <c r="AZ1141" s="66">
        <f t="shared" ca="1" si="348"/>
        <v>0</v>
      </c>
      <c r="BA1141" s="24" t="str">
        <f t="shared" ca="1" si="349"/>
        <v/>
      </c>
      <c r="BB1141" s="87" t="str">
        <f t="shared" si="350"/>
        <v/>
      </c>
    </row>
    <row r="1142" spans="1:54" ht="15" x14ac:dyDescent="0.2">
      <c r="A1142" s="7">
        <v>1141</v>
      </c>
      <c r="B1142" s="162" t="s">
        <v>2306</v>
      </c>
      <c r="C1142" s="162" t="s">
        <v>2307</v>
      </c>
      <c r="D1142" s="162" t="s">
        <v>2308</v>
      </c>
      <c r="E1142" s="162" t="s">
        <v>15</v>
      </c>
      <c r="F1142" s="163">
        <v>45473</v>
      </c>
      <c r="G1142" s="162" t="s">
        <v>5347</v>
      </c>
      <c r="H1142" s="162" t="s">
        <v>2309</v>
      </c>
      <c r="I1142" s="162" t="s">
        <v>24</v>
      </c>
      <c r="J1142" s="163">
        <v>45482</v>
      </c>
      <c r="K1142" s="163">
        <v>45483</v>
      </c>
      <c r="L1142" s="162" t="s">
        <v>5347</v>
      </c>
      <c r="M1142" s="163">
        <v>45490</v>
      </c>
      <c r="N1142" s="164">
        <v>40</v>
      </c>
      <c r="O1142" s="164">
        <v>8</v>
      </c>
      <c r="P1142" s="162" t="s">
        <v>16</v>
      </c>
      <c r="Q1142" s="165">
        <v>1</v>
      </c>
      <c r="R1142" s="165">
        <v>1</v>
      </c>
      <c r="S1142" s="165">
        <v>1</v>
      </c>
      <c r="T1142" s="165">
        <v>0</v>
      </c>
      <c r="U1142" s="166">
        <v>1</v>
      </c>
      <c r="V1142" s="166">
        <v>0</v>
      </c>
      <c r="W1142" s="162" t="s">
        <v>19</v>
      </c>
      <c r="X1142" s="162" t="s">
        <v>5348</v>
      </c>
      <c r="Y1142" s="162" t="s">
        <v>5347</v>
      </c>
      <c r="Z1142" s="162" t="s">
        <v>109</v>
      </c>
      <c r="AA1142" s="162" t="s">
        <v>302</v>
      </c>
      <c r="AB1142" s="162" t="s">
        <v>2310</v>
      </c>
      <c r="AC1142" s="162" t="s">
        <v>5347</v>
      </c>
      <c r="AD1142" s="164">
        <v>0</v>
      </c>
      <c r="AE1142" s="185">
        <v>0</v>
      </c>
      <c r="AG1142" t="s">
        <v>1612</v>
      </c>
      <c r="AH1142" s="47">
        <f t="shared" si="335"/>
        <v>8</v>
      </c>
      <c r="AI1142" s="46" t="str">
        <f t="shared" si="336"/>
        <v>-</v>
      </c>
      <c r="AJ1142" s="12"/>
      <c r="AK1142" s="53" t="str">
        <f t="shared" si="337"/>
        <v>YES</v>
      </c>
      <c r="AL1142" s="54">
        <f t="shared" si="338"/>
        <v>1</v>
      </c>
      <c r="AM1142" s="35"/>
      <c r="AN1142" s="35" t="str">
        <f t="shared" si="339"/>
        <v/>
      </c>
      <c r="AO1142" s="35">
        <f t="shared" si="340"/>
        <v>0</v>
      </c>
      <c r="AP1142" s="35" t="str">
        <f t="shared" si="341"/>
        <v>X</v>
      </c>
      <c r="AQ1142" s="55">
        <f t="shared" si="353"/>
        <v>1</v>
      </c>
      <c r="AR1142" s="25" t="str">
        <f t="shared" si="342"/>
        <v/>
      </c>
      <c r="AS1142" s="25" t="str">
        <f t="shared" si="343"/>
        <v/>
      </c>
      <c r="AT1142" s="25" t="str">
        <f t="shared" si="344"/>
        <v/>
      </c>
      <c r="AU1142" s="25" t="str">
        <f t="shared" si="345"/>
        <v/>
      </c>
      <c r="AV1142" s="25">
        <f t="shared" si="346"/>
        <v>6</v>
      </c>
      <c r="AW1142" s="65">
        <f t="shared" si="354"/>
        <v>0</v>
      </c>
      <c r="AX1142" s="56"/>
      <c r="AY1142" s="24">
        <f t="shared" ca="1" si="347"/>
        <v>-645</v>
      </c>
      <c r="AZ1142" s="66">
        <f t="shared" ca="1" si="348"/>
        <v>0</v>
      </c>
      <c r="BA1142" s="24" t="str">
        <f t="shared" ca="1" si="349"/>
        <v/>
      </c>
      <c r="BB1142" s="87" t="str">
        <f t="shared" si="350"/>
        <v/>
      </c>
    </row>
    <row r="1143" spans="1:54" ht="15" x14ac:dyDescent="0.2">
      <c r="A1143" s="7">
        <v>1142</v>
      </c>
      <c r="B1143" s="162" t="s">
        <v>2311</v>
      </c>
      <c r="C1143" s="162" t="s">
        <v>2312</v>
      </c>
      <c r="D1143" s="162" t="s">
        <v>2313</v>
      </c>
      <c r="E1143" s="162" t="s">
        <v>15</v>
      </c>
      <c r="F1143" s="163">
        <v>45473</v>
      </c>
      <c r="G1143" s="162" t="s">
        <v>5347</v>
      </c>
      <c r="H1143" s="162" t="s">
        <v>2314</v>
      </c>
      <c r="I1143" s="162" t="s">
        <v>15</v>
      </c>
      <c r="J1143" s="163">
        <v>45490</v>
      </c>
      <c r="K1143" s="163">
        <v>45490</v>
      </c>
      <c r="L1143" s="162" t="s">
        <v>5347</v>
      </c>
      <c r="M1143" s="163">
        <v>45596</v>
      </c>
      <c r="N1143" s="164">
        <v>30</v>
      </c>
      <c r="O1143" s="164">
        <v>8</v>
      </c>
      <c r="P1143" s="162" t="s">
        <v>16</v>
      </c>
      <c r="Q1143" s="165">
        <v>1</v>
      </c>
      <c r="R1143" s="165">
        <v>1</v>
      </c>
      <c r="S1143" s="165">
        <v>1</v>
      </c>
      <c r="T1143" s="165">
        <v>0</v>
      </c>
      <c r="U1143" s="166">
        <v>1</v>
      </c>
      <c r="V1143" s="166">
        <v>0</v>
      </c>
      <c r="W1143" s="162" t="s">
        <v>19</v>
      </c>
      <c r="X1143" s="162" t="s">
        <v>5348</v>
      </c>
      <c r="Y1143" s="162" t="s">
        <v>5347</v>
      </c>
      <c r="Z1143" s="162" t="s">
        <v>2085</v>
      </c>
      <c r="AA1143" s="162" t="s">
        <v>148</v>
      </c>
      <c r="AB1143" s="162" t="s">
        <v>2311</v>
      </c>
      <c r="AC1143" s="162" t="s">
        <v>5347</v>
      </c>
      <c r="AD1143" s="164">
        <v>1</v>
      </c>
      <c r="AE1143" s="185">
        <v>0</v>
      </c>
      <c r="AG1143" t="s">
        <v>1864</v>
      </c>
      <c r="AH1143" s="47">
        <f t="shared" si="335"/>
        <v>106</v>
      </c>
      <c r="AI1143" s="46" t="str">
        <f t="shared" si="336"/>
        <v>-</v>
      </c>
      <c r="AJ1143" s="12"/>
      <c r="AK1143" s="53" t="str">
        <f t="shared" si="337"/>
        <v>YES</v>
      </c>
      <c r="AL1143" s="54">
        <f t="shared" si="338"/>
        <v>1</v>
      </c>
      <c r="AM1143" s="35"/>
      <c r="AN1143" s="35" t="str">
        <f t="shared" si="339"/>
        <v/>
      </c>
      <c r="AO1143" s="35">
        <f t="shared" si="340"/>
        <v>0</v>
      </c>
      <c r="AP1143" s="35" t="str">
        <f t="shared" si="341"/>
        <v>X</v>
      </c>
      <c r="AQ1143" s="55">
        <f t="shared" ref="AQ1143:AQ1172" si="355">IF(AP1143="X",100%,0%)</f>
        <v>1</v>
      </c>
      <c r="AR1143" s="25" t="str">
        <f t="shared" si="342"/>
        <v/>
      </c>
      <c r="AS1143" s="25" t="str">
        <f t="shared" si="343"/>
        <v/>
      </c>
      <c r="AT1143" s="25" t="str">
        <f t="shared" si="344"/>
        <v/>
      </c>
      <c r="AU1143" s="25" t="str">
        <f t="shared" si="345"/>
        <v/>
      </c>
      <c r="AV1143" s="25">
        <f t="shared" si="346"/>
        <v>6</v>
      </c>
      <c r="AW1143" s="65">
        <f t="shared" ref="AW1143:AW1172" si="356">IF(AP1143="",100%,0%)</f>
        <v>0</v>
      </c>
      <c r="AX1143" s="56"/>
      <c r="AY1143" s="24">
        <f t="shared" ca="1" si="347"/>
        <v>-539</v>
      </c>
      <c r="AZ1143" s="66">
        <f t="shared" ca="1" si="348"/>
        <v>0</v>
      </c>
      <c r="BA1143" s="24" t="str">
        <f t="shared" ca="1" si="349"/>
        <v/>
      </c>
      <c r="BB1143" s="87" t="str">
        <f t="shared" si="350"/>
        <v/>
      </c>
    </row>
    <row r="1144" spans="1:54" ht="15" x14ac:dyDescent="0.2">
      <c r="A1144" s="7">
        <v>1143</v>
      </c>
      <c r="B1144" s="162" t="s">
        <v>2315</v>
      </c>
      <c r="C1144" s="162" t="s">
        <v>2316</v>
      </c>
      <c r="D1144" s="162" t="s">
        <v>2317</v>
      </c>
      <c r="E1144" s="162" t="s">
        <v>15</v>
      </c>
      <c r="F1144" s="163">
        <v>45473</v>
      </c>
      <c r="G1144" s="162" t="s">
        <v>5347</v>
      </c>
      <c r="H1144" s="162" t="s">
        <v>2318</v>
      </c>
      <c r="I1144" s="162" t="s">
        <v>15</v>
      </c>
      <c r="J1144" s="163">
        <v>45488</v>
      </c>
      <c r="K1144" s="163">
        <v>45496</v>
      </c>
      <c r="L1144" s="162" t="s">
        <v>5347</v>
      </c>
      <c r="M1144" s="163">
        <v>45511</v>
      </c>
      <c r="N1144" s="164">
        <v>30</v>
      </c>
      <c r="O1144" s="164">
        <v>8</v>
      </c>
      <c r="P1144" s="162" t="s">
        <v>16</v>
      </c>
      <c r="Q1144" s="165">
        <v>2</v>
      </c>
      <c r="R1144" s="165">
        <v>2</v>
      </c>
      <c r="S1144" s="165">
        <v>2</v>
      </c>
      <c r="T1144" s="165">
        <v>0</v>
      </c>
      <c r="U1144" s="166">
        <v>2</v>
      </c>
      <c r="V1144" s="166">
        <v>0</v>
      </c>
      <c r="W1144" s="162" t="s">
        <v>19</v>
      </c>
      <c r="X1144" s="162" t="s">
        <v>5348</v>
      </c>
      <c r="Y1144" s="162" t="s">
        <v>5347</v>
      </c>
      <c r="Z1144" s="162" t="s">
        <v>30</v>
      </c>
      <c r="AA1144" s="162" t="s">
        <v>148</v>
      </c>
      <c r="AB1144" s="162" t="s">
        <v>2315</v>
      </c>
      <c r="AC1144" s="162" t="s">
        <v>5347</v>
      </c>
      <c r="AD1144" s="164">
        <v>0</v>
      </c>
      <c r="AE1144" s="185">
        <v>0</v>
      </c>
      <c r="AG1144" t="s">
        <v>2103</v>
      </c>
      <c r="AH1144" s="47">
        <f t="shared" si="335"/>
        <v>23</v>
      </c>
      <c r="AI1144" s="46" t="str">
        <f t="shared" si="336"/>
        <v>-</v>
      </c>
      <c r="AJ1144" s="12"/>
      <c r="AK1144" s="53" t="str">
        <f t="shared" si="337"/>
        <v>YES</v>
      </c>
      <c r="AL1144" s="54">
        <f t="shared" si="338"/>
        <v>2</v>
      </c>
      <c r="AM1144" s="35"/>
      <c r="AN1144" s="35" t="str">
        <f t="shared" si="339"/>
        <v/>
      </c>
      <c r="AO1144" s="35">
        <f t="shared" si="340"/>
        <v>0</v>
      </c>
      <c r="AP1144" s="35" t="str">
        <f t="shared" si="341"/>
        <v>X</v>
      </c>
      <c r="AQ1144" s="55">
        <f t="shared" si="355"/>
        <v>1</v>
      </c>
      <c r="AR1144" s="25" t="str">
        <f t="shared" si="342"/>
        <v/>
      </c>
      <c r="AS1144" s="25" t="str">
        <f t="shared" si="343"/>
        <v/>
      </c>
      <c r="AT1144" s="25" t="str">
        <f t="shared" si="344"/>
        <v/>
      </c>
      <c r="AU1144" s="25" t="str">
        <f t="shared" si="345"/>
        <v/>
      </c>
      <c r="AV1144" s="25">
        <f t="shared" si="346"/>
        <v>6</v>
      </c>
      <c r="AW1144" s="65">
        <f t="shared" si="356"/>
        <v>0</v>
      </c>
      <c r="AX1144" s="56"/>
      <c r="AY1144" s="24">
        <f t="shared" ca="1" si="347"/>
        <v>-624</v>
      </c>
      <c r="AZ1144" s="66">
        <f t="shared" ca="1" si="348"/>
        <v>0</v>
      </c>
      <c r="BA1144" s="24" t="str">
        <f t="shared" ca="1" si="349"/>
        <v/>
      </c>
      <c r="BB1144" s="87" t="str">
        <f t="shared" si="350"/>
        <v/>
      </c>
    </row>
    <row r="1145" spans="1:54" ht="15" x14ac:dyDescent="0.2">
      <c r="A1145" s="7">
        <v>1144</v>
      </c>
      <c r="B1145" s="162" t="s">
        <v>2319</v>
      </c>
      <c r="C1145" s="162" t="s">
        <v>2320</v>
      </c>
      <c r="D1145" s="162" t="s">
        <v>2321</v>
      </c>
      <c r="E1145" s="162" t="s">
        <v>15</v>
      </c>
      <c r="F1145" s="163">
        <v>45473</v>
      </c>
      <c r="G1145" s="162" t="s">
        <v>5347</v>
      </c>
      <c r="H1145" s="162" t="s">
        <v>2322</v>
      </c>
      <c r="I1145" s="162" t="s">
        <v>38</v>
      </c>
      <c r="J1145" s="163">
        <v>45502</v>
      </c>
      <c r="K1145" s="163">
        <v>45504</v>
      </c>
      <c r="L1145" s="162" t="s">
        <v>5347</v>
      </c>
      <c r="M1145" s="163">
        <v>45506</v>
      </c>
      <c r="N1145" s="164">
        <v>40</v>
      </c>
      <c r="O1145" s="164">
        <v>8</v>
      </c>
      <c r="P1145" s="162" t="s">
        <v>16</v>
      </c>
      <c r="Q1145" s="165">
        <v>1</v>
      </c>
      <c r="R1145" s="165">
        <v>1</v>
      </c>
      <c r="S1145" s="165">
        <v>1</v>
      </c>
      <c r="T1145" s="165">
        <v>0</v>
      </c>
      <c r="U1145" s="166">
        <v>1</v>
      </c>
      <c r="V1145" s="166">
        <v>0</v>
      </c>
      <c r="W1145" s="162" t="s">
        <v>19</v>
      </c>
      <c r="X1145" s="162" t="s">
        <v>5348</v>
      </c>
      <c r="Y1145" s="162" t="s">
        <v>5347</v>
      </c>
      <c r="Z1145" s="162" t="s">
        <v>25</v>
      </c>
      <c r="AA1145" s="162" t="s">
        <v>1964</v>
      </c>
      <c r="AB1145" s="162" t="s">
        <v>2323</v>
      </c>
      <c r="AC1145" s="162" t="s">
        <v>5347</v>
      </c>
      <c r="AD1145" s="164">
        <v>1</v>
      </c>
      <c r="AE1145" s="185">
        <v>1</v>
      </c>
      <c r="AG1145" t="s">
        <v>2103</v>
      </c>
      <c r="AH1145" s="47">
        <f t="shared" si="335"/>
        <v>4</v>
      </c>
      <c r="AI1145" s="46" t="str">
        <f t="shared" si="336"/>
        <v>-</v>
      </c>
      <c r="AJ1145" s="12"/>
      <c r="AK1145" s="53" t="str">
        <f t="shared" si="337"/>
        <v>YES</v>
      </c>
      <c r="AL1145" s="54">
        <f t="shared" si="338"/>
        <v>1</v>
      </c>
      <c r="AM1145" s="35"/>
      <c r="AN1145" s="35" t="str">
        <f t="shared" si="339"/>
        <v/>
      </c>
      <c r="AO1145" s="35">
        <f t="shared" si="340"/>
        <v>0</v>
      </c>
      <c r="AP1145" s="35" t="str">
        <f t="shared" si="341"/>
        <v>X</v>
      </c>
      <c r="AQ1145" s="55">
        <f t="shared" si="355"/>
        <v>1</v>
      </c>
      <c r="AR1145" s="25" t="str">
        <f t="shared" si="342"/>
        <v/>
      </c>
      <c r="AS1145" s="25" t="str">
        <f t="shared" si="343"/>
        <v/>
      </c>
      <c r="AT1145" s="25" t="str">
        <f t="shared" si="344"/>
        <v/>
      </c>
      <c r="AU1145" s="25" t="str">
        <f t="shared" si="345"/>
        <v/>
      </c>
      <c r="AV1145" s="25">
        <f t="shared" si="346"/>
        <v>6</v>
      </c>
      <c r="AW1145" s="65">
        <f t="shared" si="356"/>
        <v>0</v>
      </c>
      <c r="AX1145" s="56"/>
      <c r="AY1145" s="24">
        <f t="shared" ca="1" si="347"/>
        <v>-629</v>
      </c>
      <c r="AZ1145" s="66">
        <f t="shared" ca="1" si="348"/>
        <v>0</v>
      </c>
      <c r="BA1145" s="24" t="str">
        <f t="shared" ca="1" si="349"/>
        <v/>
      </c>
      <c r="BB1145" s="87" t="str">
        <f t="shared" si="350"/>
        <v/>
      </c>
    </row>
    <row r="1146" spans="1:54" ht="15" x14ac:dyDescent="0.2">
      <c r="A1146" s="7">
        <v>1145</v>
      </c>
      <c r="B1146" s="162" t="s">
        <v>2324</v>
      </c>
      <c r="C1146" s="162" t="s">
        <v>2325</v>
      </c>
      <c r="D1146" s="162" t="s">
        <v>2326</v>
      </c>
      <c r="E1146" s="162" t="s">
        <v>15</v>
      </c>
      <c r="F1146" s="163">
        <v>45473</v>
      </c>
      <c r="G1146" s="162" t="s">
        <v>5347</v>
      </c>
      <c r="H1146" s="162" t="s">
        <v>2327</v>
      </c>
      <c r="I1146" s="162" t="s">
        <v>17</v>
      </c>
      <c r="J1146" s="163">
        <v>45496</v>
      </c>
      <c r="K1146" s="163">
        <v>45497</v>
      </c>
      <c r="L1146" s="162" t="s">
        <v>5347</v>
      </c>
      <c r="M1146" s="163">
        <v>45512</v>
      </c>
      <c r="N1146" s="164">
        <v>40</v>
      </c>
      <c r="O1146" s="164">
        <v>8</v>
      </c>
      <c r="P1146" s="162" t="s">
        <v>16</v>
      </c>
      <c r="Q1146" s="165">
        <v>1</v>
      </c>
      <c r="R1146" s="165">
        <v>10</v>
      </c>
      <c r="S1146" s="165">
        <v>10</v>
      </c>
      <c r="T1146" s="165">
        <v>0</v>
      </c>
      <c r="U1146" s="166">
        <v>10</v>
      </c>
      <c r="V1146" s="166">
        <v>0</v>
      </c>
      <c r="W1146" s="162" t="s">
        <v>19</v>
      </c>
      <c r="X1146" s="162" t="s">
        <v>5348</v>
      </c>
      <c r="Y1146" s="162" t="s">
        <v>5347</v>
      </c>
      <c r="Z1146" s="162" t="s">
        <v>109</v>
      </c>
      <c r="AA1146" s="162" t="s">
        <v>43</v>
      </c>
      <c r="AB1146" s="162" t="s">
        <v>2328</v>
      </c>
      <c r="AC1146" s="162" t="s">
        <v>5347</v>
      </c>
      <c r="AD1146" s="164">
        <v>0</v>
      </c>
      <c r="AE1146" s="185">
        <v>0</v>
      </c>
      <c r="AG1146" t="s">
        <v>2103</v>
      </c>
      <c r="AH1146" s="47">
        <f t="shared" si="335"/>
        <v>16</v>
      </c>
      <c r="AI1146" s="46" t="str">
        <f t="shared" si="336"/>
        <v>-</v>
      </c>
      <c r="AJ1146" s="12"/>
      <c r="AK1146" s="53" t="str">
        <f t="shared" si="337"/>
        <v>YES</v>
      </c>
      <c r="AL1146" s="54">
        <f t="shared" si="338"/>
        <v>10</v>
      </c>
      <c r="AM1146" s="35"/>
      <c r="AN1146" s="35" t="str">
        <f t="shared" si="339"/>
        <v/>
      </c>
      <c r="AO1146" s="35">
        <f t="shared" si="340"/>
        <v>0</v>
      </c>
      <c r="AP1146" s="35" t="str">
        <f t="shared" si="341"/>
        <v>X</v>
      </c>
      <c r="AQ1146" s="55">
        <f t="shared" si="355"/>
        <v>1</v>
      </c>
      <c r="AR1146" s="25" t="str">
        <f t="shared" si="342"/>
        <v/>
      </c>
      <c r="AS1146" s="25" t="str">
        <f t="shared" si="343"/>
        <v/>
      </c>
      <c r="AT1146" s="25" t="str">
        <f t="shared" si="344"/>
        <v/>
      </c>
      <c r="AU1146" s="25" t="str">
        <f t="shared" si="345"/>
        <v/>
      </c>
      <c r="AV1146" s="25">
        <f t="shared" si="346"/>
        <v>6</v>
      </c>
      <c r="AW1146" s="65">
        <f t="shared" si="356"/>
        <v>0</v>
      </c>
      <c r="AX1146" s="56"/>
      <c r="AY1146" s="24">
        <f t="shared" ca="1" si="347"/>
        <v>-623</v>
      </c>
      <c r="AZ1146" s="66">
        <f t="shared" ca="1" si="348"/>
        <v>0</v>
      </c>
      <c r="BA1146" s="24" t="str">
        <f t="shared" ca="1" si="349"/>
        <v/>
      </c>
      <c r="BB1146" s="87" t="str">
        <f t="shared" si="350"/>
        <v/>
      </c>
    </row>
    <row r="1147" spans="1:54" ht="15" x14ac:dyDescent="0.2">
      <c r="A1147" s="7">
        <v>1146</v>
      </c>
      <c r="B1147" s="162" t="s">
        <v>2329</v>
      </c>
      <c r="C1147" s="162" t="s">
        <v>2330</v>
      </c>
      <c r="D1147" s="162" t="s">
        <v>2331</v>
      </c>
      <c r="E1147" s="162" t="s">
        <v>15</v>
      </c>
      <c r="F1147" s="163">
        <v>45473</v>
      </c>
      <c r="G1147" s="162" t="s">
        <v>5347</v>
      </c>
      <c r="H1147" s="162" t="s">
        <v>2332</v>
      </c>
      <c r="I1147" s="162" t="s">
        <v>15</v>
      </c>
      <c r="J1147" s="163">
        <v>45546</v>
      </c>
      <c r="K1147" s="163">
        <v>45546</v>
      </c>
      <c r="L1147" s="162" t="s">
        <v>5347</v>
      </c>
      <c r="M1147" s="163">
        <v>45569</v>
      </c>
      <c r="N1147" s="164">
        <v>40</v>
      </c>
      <c r="O1147" s="164">
        <v>8</v>
      </c>
      <c r="P1147" s="162" t="s">
        <v>16</v>
      </c>
      <c r="Q1147" s="165">
        <v>4</v>
      </c>
      <c r="R1147" s="165">
        <v>100</v>
      </c>
      <c r="S1147" s="165">
        <v>100</v>
      </c>
      <c r="T1147" s="165">
        <v>0</v>
      </c>
      <c r="U1147" s="166">
        <v>100</v>
      </c>
      <c r="V1147" s="166">
        <v>0</v>
      </c>
      <c r="W1147" s="162" t="s">
        <v>19</v>
      </c>
      <c r="X1147" s="162" t="s">
        <v>5348</v>
      </c>
      <c r="Y1147" s="162" t="s">
        <v>5347</v>
      </c>
      <c r="Z1147" s="162" t="s">
        <v>688</v>
      </c>
      <c r="AA1147" s="162" t="s">
        <v>620</v>
      </c>
      <c r="AB1147" s="162" t="s">
        <v>2333</v>
      </c>
      <c r="AC1147" s="162" t="s">
        <v>5347</v>
      </c>
      <c r="AD1147" s="164">
        <v>0</v>
      </c>
      <c r="AE1147" s="185">
        <v>0</v>
      </c>
      <c r="AG1147" t="s">
        <v>2103</v>
      </c>
      <c r="AH1147" s="47">
        <f t="shared" si="335"/>
        <v>23</v>
      </c>
      <c r="AI1147" s="46" t="str">
        <f t="shared" si="336"/>
        <v>-</v>
      </c>
      <c r="AJ1147" s="12"/>
      <c r="AK1147" s="53" t="str">
        <f t="shared" si="337"/>
        <v>YES</v>
      </c>
      <c r="AL1147" s="54">
        <f t="shared" si="338"/>
        <v>100</v>
      </c>
      <c r="AM1147" s="35"/>
      <c r="AN1147" s="35" t="str">
        <f t="shared" si="339"/>
        <v/>
      </c>
      <c r="AO1147" s="35">
        <f t="shared" si="340"/>
        <v>0</v>
      </c>
      <c r="AP1147" s="35" t="str">
        <f t="shared" si="341"/>
        <v>X</v>
      </c>
      <c r="AQ1147" s="55">
        <f t="shared" si="355"/>
        <v>1</v>
      </c>
      <c r="AR1147" s="25" t="str">
        <f t="shared" si="342"/>
        <v/>
      </c>
      <c r="AS1147" s="25" t="str">
        <f t="shared" si="343"/>
        <v/>
      </c>
      <c r="AT1147" s="25" t="str">
        <f t="shared" si="344"/>
        <v/>
      </c>
      <c r="AU1147" s="25" t="str">
        <f t="shared" si="345"/>
        <v/>
      </c>
      <c r="AV1147" s="25">
        <f t="shared" si="346"/>
        <v>6</v>
      </c>
      <c r="AW1147" s="65">
        <f t="shared" si="356"/>
        <v>0</v>
      </c>
      <c r="AX1147" s="56"/>
      <c r="AY1147" s="24">
        <f t="shared" ca="1" si="347"/>
        <v>-566</v>
      </c>
      <c r="AZ1147" s="66">
        <f t="shared" ca="1" si="348"/>
        <v>0</v>
      </c>
      <c r="BA1147" s="24" t="str">
        <f t="shared" ca="1" si="349"/>
        <v/>
      </c>
      <c r="BB1147" s="87" t="str">
        <f t="shared" si="350"/>
        <v/>
      </c>
    </row>
    <row r="1148" spans="1:54" ht="15" x14ac:dyDescent="0.2">
      <c r="A1148" s="7">
        <v>1147</v>
      </c>
      <c r="B1148" s="162" t="s">
        <v>2334</v>
      </c>
      <c r="C1148" s="162" t="s">
        <v>2335</v>
      </c>
      <c r="D1148" s="162" t="s">
        <v>2331</v>
      </c>
      <c r="E1148" s="162" t="s">
        <v>17</v>
      </c>
      <c r="F1148" s="163">
        <v>45473</v>
      </c>
      <c r="G1148" s="162" t="s">
        <v>5347</v>
      </c>
      <c r="H1148" s="162" t="s">
        <v>771</v>
      </c>
      <c r="I1148" s="162" t="s">
        <v>18</v>
      </c>
      <c r="J1148" s="163">
        <v>45502</v>
      </c>
      <c r="K1148" s="163">
        <v>45666</v>
      </c>
      <c r="L1148" s="162" t="s">
        <v>5347</v>
      </c>
      <c r="M1148" s="163">
        <v>45510</v>
      </c>
      <c r="N1148" s="164">
        <v>40</v>
      </c>
      <c r="O1148" s="164">
        <v>8</v>
      </c>
      <c r="P1148" s="162" t="s">
        <v>16</v>
      </c>
      <c r="Q1148" s="165">
        <v>8</v>
      </c>
      <c r="R1148" s="165">
        <v>500</v>
      </c>
      <c r="S1148" s="165">
        <v>500</v>
      </c>
      <c r="T1148" s="165">
        <v>0</v>
      </c>
      <c r="U1148" s="166">
        <v>500</v>
      </c>
      <c r="V1148" s="166">
        <v>0</v>
      </c>
      <c r="W1148" s="162" t="s">
        <v>19</v>
      </c>
      <c r="X1148" s="162" t="s">
        <v>5348</v>
      </c>
      <c r="Y1148" s="162" t="s">
        <v>5347</v>
      </c>
      <c r="Z1148" s="162" t="s">
        <v>618</v>
      </c>
      <c r="AA1148" s="162" t="s">
        <v>620</v>
      </c>
      <c r="AB1148" s="162" t="s">
        <v>2336</v>
      </c>
      <c r="AC1148" s="162" t="s">
        <v>5347</v>
      </c>
      <c r="AD1148" s="164">
        <v>1</v>
      </c>
      <c r="AE1148" s="185">
        <v>1</v>
      </c>
      <c r="AG1148" t="s">
        <v>2103</v>
      </c>
      <c r="AH1148" s="47">
        <f t="shared" si="335"/>
        <v>8</v>
      </c>
      <c r="AI1148" s="46" t="str">
        <f t="shared" si="336"/>
        <v>-</v>
      </c>
      <c r="AJ1148" s="12"/>
      <c r="AK1148" s="53" t="str">
        <f t="shared" si="337"/>
        <v>YES</v>
      </c>
      <c r="AL1148" s="54">
        <f t="shared" si="338"/>
        <v>500</v>
      </c>
      <c r="AM1148" s="35"/>
      <c r="AN1148" s="35" t="str">
        <f t="shared" si="339"/>
        <v/>
      </c>
      <c r="AO1148" s="35">
        <f t="shared" si="340"/>
        <v>0</v>
      </c>
      <c r="AP1148" s="35" t="str">
        <f t="shared" si="341"/>
        <v>X</v>
      </c>
      <c r="AQ1148" s="55">
        <f t="shared" si="355"/>
        <v>1</v>
      </c>
      <c r="AR1148" s="25" t="str">
        <f t="shared" si="342"/>
        <v/>
      </c>
      <c r="AS1148" s="25" t="str">
        <f t="shared" si="343"/>
        <v/>
      </c>
      <c r="AT1148" s="25" t="str">
        <f t="shared" si="344"/>
        <v/>
      </c>
      <c r="AU1148" s="25" t="str">
        <f t="shared" si="345"/>
        <v/>
      </c>
      <c r="AV1148" s="25">
        <f t="shared" si="346"/>
        <v>6</v>
      </c>
      <c r="AW1148" s="65">
        <f t="shared" si="356"/>
        <v>0</v>
      </c>
      <c r="AX1148" s="56"/>
      <c r="AY1148" s="24">
        <f t="shared" ca="1" si="347"/>
        <v>-625</v>
      </c>
      <c r="AZ1148" s="66">
        <f t="shared" ca="1" si="348"/>
        <v>0</v>
      </c>
      <c r="BA1148" s="24" t="str">
        <f t="shared" ca="1" si="349"/>
        <v/>
      </c>
      <c r="BB1148" s="87" t="str">
        <f t="shared" si="350"/>
        <v/>
      </c>
    </row>
    <row r="1149" spans="1:54" ht="15" x14ac:dyDescent="0.2">
      <c r="A1149" s="7">
        <v>1148</v>
      </c>
      <c r="B1149" s="162" t="s">
        <v>2337</v>
      </c>
      <c r="C1149" s="162" t="s">
        <v>2338</v>
      </c>
      <c r="D1149" s="162" t="s">
        <v>2339</v>
      </c>
      <c r="E1149" s="162" t="s">
        <v>15</v>
      </c>
      <c r="F1149" s="163">
        <v>45473</v>
      </c>
      <c r="G1149" s="162" t="s">
        <v>5347</v>
      </c>
      <c r="H1149" s="162" t="s">
        <v>2340</v>
      </c>
      <c r="I1149" s="162" t="s">
        <v>18</v>
      </c>
      <c r="J1149" s="163">
        <v>45483</v>
      </c>
      <c r="K1149" s="163">
        <v>45484</v>
      </c>
      <c r="L1149" s="162" t="s">
        <v>5347</v>
      </c>
      <c r="M1149" s="163">
        <v>45555</v>
      </c>
      <c r="N1149" s="164">
        <v>1</v>
      </c>
      <c r="O1149" s="164">
        <v>8</v>
      </c>
      <c r="P1149" s="162" t="s">
        <v>16</v>
      </c>
      <c r="Q1149" s="165">
        <v>4</v>
      </c>
      <c r="R1149" s="165">
        <v>4</v>
      </c>
      <c r="S1149" s="165">
        <v>4</v>
      </c>
      <c r="T1149" s="165">
        <v>0</v>
      </c>
      <c r="U1149" s="166">
        <v>4</v>
      </c>
      <c r="V1149" s="166">
        <v>0</v>
      </c>
      <c r="W1149" s="162" t="s">
        <v>19</v>
      </c>
      <c r="X1149" s="162" t="s">
        <v>5348</v>
      </c>
      <c r="Y1149" s="162" t="s">
        <v>5347</v>
      </c>
      <c r="Z1149" s="162" t="s">
        <v>2341</v>
      </c>
      <c r="AA1149" s="162" t="s">
        <v>148</v>
      </c>
      <c r="AB1149" s="162" t="s">
        <v>2337</v>
      </c>
      <c r="AC1149" s="162" t="s">
        <v>5347</v>
      </c>
      <c r="AD1149" s="164">
        <v>2</v>
      </c>
      <c r="AE1149" s="185">
        <v>1</v>
      </c>
      <c r="AG1149" t="s">
        <v>2103</v>
      </c>
      <c r="AH1149" s="47">
        <f t="shared" si="335"/>
        <v>72</v>
      </c>
      <c r="AI1149" s="46" t="str">
        <f t="shared" si="336"/>
        <v>-</v>
      </c>
      <c r="AJ1149" s="12"/>
      <c r="AK1149" s="53" t="str">
        <f t="shared" si="337"/>
        <v>YES</v>
      </c>
      <c r="AL1149" s="54">
        <f t="shared" si="338"/>
        <v>4</v>
      </c>
      <c r="AM1149" s="35"/>
      <c r="AN1149" s="35" t="str">
        <f t="shared" si="339"/>
        <v/>
      </c>
      <c r="AO1149" s="35">
        <f t="shared" si="340"/>
        <v>0</v>
      </c>
      <c r="AP1149" s="35" t="str">
        <f t="shared" si="341"/>
        <v>X</v>
      </c>
      <c r="AQ1149" s="55">
        <f t="shared" si="355"/>
        <v>1</v>
      </c>
      <c r="AR1149" s="25" t="str">
        <f t="shared" si="342"/>
        <v/>
      </c>
      <c r="AS1149" s="25" t="str">
        <f t="shared" si="343"/>
        <v/>
      </c>
      <c r="AT1149" s="25" t="str">
        <f t="shared" si="344"/>
        <v/>
      </c>
      <c r="AU1149" s="25" t="str">
        <f t="shared" si="345"/>
        <v/>
      </c>
      <c r="AV1149" s="25">
        <f t="shared" si="346"/>
        <v>6</v>
      </c>
      <c r="AW1149" s="65">
        <f t="shared" si="356"/>
        <v>0</v>
      </c>
      <c r="AX1149" s="56"/>
      <c r="AY1149" s="24">
        <f t="shared" ca="1" si="347"/>
        <v>-580</v>
      </c>
      <c r="AZ1149" s="66">
        <f t="shared" ca="1" si="348"/>
        <v>0</v>
      </c>
      <c r="BA1149" s="24" t="str">
        <f t="shared" ca="1" si="349"/>
        <v/>
      </c>
      <c r="BB1149" s="87" t="str">
        <f t="shared" si="350"/>
        <v/>
      </c>
    </row>
    <row r="1150" spans="1:54" ht="15" x14ac:dyDescent="0.2">
      <c r="A1150" s="7">
        <v>1149</v>
      </c>
      <c r="B1150" s="162" t="s">
        <v>2342</v>
      </c>
      <c r="C1150" s="162" t="s">
        <v>2343</v>
      </c>
      <c r="D1150" s="162" t="s">
        <v>2344</v>
      </c>
      <c r="E1150" s="162" t="s">
        <v>15</v>
      </c>
      <c r="F1150" s="163">
        <v>45473</v>
      </c>
      <c r="G1150" s="162" t="s">
        <v>5347</v>
      </c>
      <c r="H1150" s="162" t="s">
        <v>4195</v>
      </c>
      <c r="I1150" s="162" t="s">
        <v>17</v>
      </c>
      <c r="J1150" s="163">
        <v>45671</v>
      </c>
      <c r="K1150" s="163">
        <v>45674</v>
      </c>
      <c r="L1150" s="162" t="s">
        <v>5347</v>
      </c>
      <c r="M1150" s="163">
        <v>45681</v>
      </c>
      <c r="N1150" s="164">
        <v>56</v>
      </c>
      <c r="O1150" s="164">
        <v>0</v>
      </c>
      <c r="P1150" s="162" t="s">
        <v>16</v>
      </c>
      <c r="Q1150" s="165">
        <v>1</v>
      </c>
      <c r="R1150" s="165">
        <v>2</v>
      </c>
      <c r="S1150" s="165">
        <v>2</v>
      </c>
      <c r="T1150" s="165">
        <v>0</v>
      </c>
      <c r="U1150" s="166">
        <v>2</v>
      </c>
      <c r="V1150" s="166">
        <v>0</v>
      </c>
      <c r="W1150" s="162" t="s">
        <v>19</v>
      </c>
      <c r="X1150" s="162" t="s">
        <v>5348</v>
      </c>
      <c r="Y1150" s="162" t="s">
        <v>5347</v>
      </c>
      <c r="Z1150" s="162" t="s">
        <v>25</v>
      </c>
      <c r="AA1150" s="162" t="s">
        <v>152</v>
      </c>
      <c r="AB1150" s="162" t="s">
        <v>4196</v>
      </c>
      <c r="AC1150" s="162" t="s">
        <v>5347</v>
      </c>
      <c r="AD1150" s="164">
        <v>1</v>
      </c>
      <c r="AE1150" s="185">
        <v>1</v>
      </c>
      <c r="AG1150" t="s">
        <v>2103</v>
      </c>
      <c r="AH1150" s="47">
        <f t="shared" si="335"/>
        <v>10</v>
      </c>
      <c r="AI1150" s="46" t="str">
        <f t="shared" si="336"/>
        <v>-</v>
      </c>
      <c r="AJ1150" s="12"/>
      <c r="AK1150" s="53" t="str">
        <f t="shared" si="337"/>
        <v>YES</v>
      </c>
      <c r="AL1150" s="54">
        <f t="shared" si="338"/>
        <v>2</v>
      </c>
      <c r="AM1150" s="35"/>
      <c r="AN1150" s="35" t="str">
        <f t="shared" si="339"/>
        <v/>
      </c>
      <c r="AO1150" s="35">
        <f t="shared" si="340"/>
        <v>0</v>
      </c>
      <c r="AP1150" s="35" t="str">
        <f t="shared" si="341"/>
        <v>X</v>
      </c>
      <c r="AQ1150" s="55">
        <f t="shared" si="355"/>
        <v>1</v>
      </c>
      <c r="AR1150" s="25" t="str">
        <f t="shared" si="342"/>
        <v/>
      </c>
      <c r="AS1150" s="25" t="str">
        <f t="shared" si="343"/>
        <v/>
      </c>
      <c r="AT1150" s="25" t="str">
        <f t="shared" si="344"/>
        <v/>
      </c>
      <c r="AU1150" s="25" t="str">
        <f t="shared" si="345"/>
        <v/>
      </c>
      <c r="AV1150" s="25">
        <f t="shared" si="346"/>
        <v>6</v>
      </c>
      <c r="AW1150" s="65">
        <f t="shared" si="356"/>
        <v>0</v>
      </c>
      <c r="AX1150" s="56"/>
      <c r="AY1150" s="24">
        <f t="shared" ca="1" si="347"/>
        <v>-454</v>
      </c>
      <c r="AZ1150" s="66">
        <f t="shared" ca="1" si="348"/>
        <v>0</v>
      </c>
      <c r="BA1150" s="24" t="str">
        <f t="shared" ca="1" si="349"/>
        <v/>
      </c>
      <c r="BB1150" s="87" t="str">
        <f t="shared" si="350"/>
        <v/>
      </c>
    </row>
    <row r="1151" spans="1:54" ht="15" x14ac:dyDescent="0.2">
      <c r="A1151" s="7">
        <v>1150</v>
      </c>
      <c r="B1151" s="162" t="s">
        <v>2345</v>
      </c>
      <c r="C1151" s="162" t="s">
        <v>2346</v>
      </c>
      <c r="D1151" s="162" t="s">
        <v>2347</v>
      </c>
      <c r="E1151" s="162" t="s">
        <v>15</v>
      </c>
      <c r="F1151" s="163">
        <v>45473</v>
      </c>
      <c r="G1151" s="162" t="s">
        <v>5347</v>
      </c>
      <c r="H1151" s="162" t="s">
        <v>2348</v>
      </c>
      <c r="I1151" s="162" t="s">
        <v>15</v>
      </c>
      <c r="J1151" s="163">
        <v>45478</v>
      </c>
      <c r="K1151" s="163">
        <v>45540</v>
      </c>
      <c r="L1151" s="162" t="s">
        <v>5347</v>
      </c>
      <c r="M1151" s="163">
        <v>45562</v>
      </c>
      <c r="N1151" s="164">
        <v>30</v>
      </c>
      <c r="O1151" s="164">
        <v>8</v>
      </c>
      <c r="P1151" s="162" t="s">
        <v>16</v>
      </c>
      <c r="Q1151" s="165">
        <v>1</v>
      </c>
      <c r="R1151" s="165">
        <v>1</v>
      </c>
      <c r="S1151" s="165">
        <v>1</v>
      </c>
      <c r="T1151" s="165">
        <v>0</v>
      </c>
      <c r="U1151" s="166">
        <v>1</v>
      </c>
      <c r="V1151" s="166">
        <v>0</v>
      </c>
      <c r="W1151" s="162" t="s">
        <v>19</v>
      </c>
      <c r="X1151" s="162" t="s">
        <v>5348</v>
      </c>
      <c r="Y1151" s="162" t="s">
        <v>5347</v>
      </c>
      <c r="Z1151" s="162" t="s">
        <v>30</v>
      </c>
      <c r="AA1151" s="162" t="s">
        <v>148</v>
      </c>
      <c r="AB1151" s="162" t="s">
        <v>2345</v>
      </c>
      <c r="AC1151" s="162" t="s">
        <v>5347</v>
      </c>
      <c r="AD1151" s="164">
        <v>0</v>
      </c>
      <c r="AE1151" s="185">
        <v>0</v>
      </c>
      <c r="AG1151" t="s">
        <v>2103</v>
      </c>
      <c r="AH1151" s="47">
        <f t="shared" si="335"/>
        <v>84</v>
      </c>
      <c r="AI1151" s="46" t="str">
        <f t="shared" si="336"/>
        <v>-</v>
      </c>
      <c r="AJ1151" s="12"/>
      <c r="AK1151" s="53" t="str">
        <f t="shared" si="337"/>
        <v>YES</v>
      </c>
      <c r="AL1151" s="54">
        <f t="shared" si="338"/>
        <v>1</v>
      </c>
      <c r="AM1151" s="35"/>
      <c r="AN1151" s="35" t="str">
        <f t="shared" si="339"/>
        <v/>
      </c>
      <c r="AO1151" s="35">
        <f t="shared" si="340"/>
        <v>0</v>
      </c>
      <c r="AP1151" s="35" t="str">
        <f t="shared" si="341"/>
        <v>X</v>
      </c>
      <c r="AQ1151" s="55">
        <f t="shared" si="355"/>
        <v>1</v>
      </c>
      <c r="AR1151" s="25" t="str">
        <f t="shared" si="342"/>
        <v/>
      </c>
      <c r="AS1151" s="25" t="str">
        <f t="shared" si="343"/>
        <v/>
      </c>
      <c r="AT1151" s="25" t="str">
        <f t="shared" si="344"/>
        <v/>
      </c>
      <c r="AU1151" s="25" t="str">
        <f t="shared" si="345"/>
        <v/>
      </c>
      <c r="AV1151" s="25">
        <f t="shared" si="346"/>
        <v>6</v>
      </c>
      <c r="AW1151" s="65">
        <f t="shared" si="356"/>
        <v>0</v>
      </c>
      <c r="AX1151" s="56"/>
      <c r="AY1151" s="24">
        <f t="shared" ca="1" si="347"/>
        <v>-573</v>
      </c>
      <c r="AZ1151" s="66">
        <f t="shared" ca="1" si="348"/>
        <v>0</v>
      </c>
      <c r="BA1151" s="24" t="str">
        <f t="shared" ca="1" si="349"/>
        <v/>
      </c>
      <c r="BB1151" s="87" t="str">
        <f t="shared" si="350"/>
        <v/>
      </c>
    </row>
    <row r="1152" spans="1:54" ht="15" x14ac:dyDescent="0.2">
      <c r="A1152" s="7">
        <v>1151</v>
      </c>
      <c r="B1152" s="162" t="s">
        <v>58</v>
      </c>
      <c r="C1152" s="162" t="s">
        <v>59</v>
      </c>
      <c r="D1152" s="162" t="s">
        <v>2349</v>
      </c>
      <c r="E1152" s="162" t="s">
        <v>15</v>
      </c>
      <c r="F1152" s="163">
        <v>45474</v>
      </c>
      <c r="G1152" s="162" t="s">
        <v>5347</v>
      </c>
      <c r="H1152" s="162" t="s">
        <v>2764</v>
      </c>
      <c r="I1152" s="162" t="s">
        <v>72</v>
      </c>
      <c r="J1152" s="163">
        <v>45561</v>
      </c>
      <c r="K1152" s="163">
        <v>45638</v>
      </c>
      <c r="L1152" s="162" t="s">
        <v>5347</v>
      </c>
      <c r="M1152" s="163">
        <v>45667</v>
      </c>
      <c r="N1152" s="164">
        <v>40</v>
      </c>
      <c r="O1152" s="164">
        <v>8</v>
      </c>
      <c r="P1152" s="162" t="s">
        <v>16</v>
      </c>
      <c r="Q1152" s="165">
        <v>35</v>
      </c>
      <c r="R1152" s="165">
        <v>50</v>
      </c>
      <c r="S1152" s="165">
        <v>50</v>
      </c>
      <c r="T1152" s="165">
        <v>0</v>
      </c>
      <c r="U1152" s="166">
        <v>50</v>
      </c>
      <c r="V1152" s="166">
        <v>0</v>
      </c>
      <c r="W1152" s="162" t="s">
        <v>19</v>
      </c>
      <c r="X1152" s="162" t="s">
        <v>5348</v>
      </c>
      <c r="Y1152" s="162" t="s">
        <v>5347</v>
      </c>
      <c r="Z1152" s="162" t="s">
        <v>5289</v>
      </c>
      <c r="AA1152" s="162" t="s">
        <v>84</v>
      </c>
      <c r="AB1152" s="162" t="s">
        <v>673</v>
      </c>
      <c r="AC1152" s="162" t="s">
        <v>5347</v>
      </c>
      <c r="AD1152" s="164">
        <v>1</v>
      </c>
      <c r="AE1152" s="185">
        <v>0</v>
      </c>
      <c r="AG1152" t="s">
        <v>814</v>
      </c>
      <c r="AH1152" s="47">
        <f t="shared" si="335"/>
        <v>106</v>
      </c>
      <c r="AI1152" s="46" t="str">
        <f t="shared" si="336"/>
        <v>-</v>
      </c>
      <c r="AJ1152" s="12"/>
      <c r="AK1152" s="53" t="str">
        <f t="shared" si="337"/>
        <v>YES</v>
      </c>
      <c r="AL1152" s="54">
        <f t="shared" si="338"/>
        <v>50</v>
      </c>
      <c r="AM1152" s="35"/>
      <c r="AN1152" s="35" t="str">
        <f t="shared" si="339"/>
        <v/>
      </c>
      <c r="AO1152" s="35">
        <f t="shared" si="340"/>
        <v>0</v>
      </c>
      <c r="AP1152" s="35" t="str">
        <f t="shared" si="341"/>
        <v>X</v>
      </c>
      <c r="AQ1152" s="55">
        <f t="shared" si="355"/>
        <v>1</v>
      </c>
      <c r="AR1152" s="25" t="str">
        <f t="shared" si="342"/>
        <v/>
      </c>
      <c r="AS1152" s="25" t="str">
        <f t="shared" si="343"/>
        <v/>
      </c>
      <c r="AT1152" s="25" t="str">
        <f t="shared" si="344"/>
        <v/>
      </c>
      <c r="AU1152" s="25" t="str">
        <f t="shared" si="345"/>
        <v/>
      </c>
      <c r="AV1152" s="25">
        <f t="shared" si="346"/>
        <v>7</v>
      </c>
      <c r="AW1152" s="65">
        <f t="shared" si="356"/>
        <v>0</v>
      </c>
      <c r="AX1152" s="56"/>
      <c r="AY1152" s="24">
        <f t="shared" ca="1" si="347"/>
        <v>-468</v>
      </c>
      <c r="AZ1152" s="66">
        <f t="shared" ca="1" si="348"/>
        <v>0</v>
      </c>
      <c r="BA1152" s="24" t="str">
        <f t="shared" ca="1" si="349"/>
        <v/>
      </c>
      <c r="BB1152" s="87" t="str">
        <f t="shared" si="350"/>
        <v/>
      </c>
    </row>
    <row r="1153" spans="1:54" ht="15" x14ac:dyDescent="0.2">
      <c r="A1153" s="7">
        <v>1152</v>
      </c>
      <c r="B1153" s="162" t="s">
        <v>58</v>
      </c>
      <c r="C1153" s="162" t="s">
        <v>59</v>
      </c>
      <c r="D1153" s="162" t="s">
        <v>2349</v>
      </c>
      <c r="E1153" s="162" t="s">
        <v>15</v>
      </c>
      <c r="F1153" s="163">
        <v>45474</v>
      </c>
      <c r="G1153" s="162" t="s">
        <v>5347</v>
      </c>
      <c r="H1153" s="162" t="s">
        <v>770</v>
      </c>
      <c r="I1153" s="162" t="s">
        <v>56</v>
      </c>
      <c r="J1153" s="163">
        <v>45495</v>
      </c>
      <c r="K1153" s="163">
        <v>45562</v>
      </c>
      <c r="L1153" s="162" t="s">
        <v>332</v>
      </c>
      <c r="M1153" s="163">
        <v>45516</v>
      </c>
      <c r="N1153" s="164">
        <v>40</v>
      </c>
      <c r="O1153" s="164">
        <v>8</v>
      </c>
      <c r="P1153" s="162" t="s">
        <v>16</v>
      </c>
      <c r="Q1153" s="165">
        <v>35</v>
      </c>
      <c r="R1153" s="165">
        <v>35</v>
      </c>
      <c r="S1153" s="165">
        <v>0</v>
      </c>
      <c r="T1153" s="165">
        <v>35</v>
      </c>
      <c r="U1153" s="166">
        <v>0</v>
      </c>
      <c r="V1153" s="166">
        <v>0</v>
      </c>
      <c r="W1153" s="162" t="s">
        <v>5347</v>
      </c>
      <c r="X1153" s="162" t="s">
        <v>5452</v>
      </c>
      <c r="Y1153" s="162" t="s">
        <v>5347</v>
      </c>
      <c r="Z1153" s="162" t="s">
        <v>480</v>
      </c>
      <c r="AA1153" s="162" t="s">
        <v>84</v>
      </c>
      <c r="AB1153" s="162" t="s">
        <v>673</v>
      </c>
      <c r="AC1153" s="162" t="s">
        <v>5347</v>
      </c>
      <c r="AD1153" s="164">
        <v>0</v>
      </c>
      <c r="AE1153" s="185">
        <v>0</v>
      </c>
      <c r="AG1153" t="s">
        <v>814</v>
      </c>
      <c r="AH1153" s="47">
        <f t="shared" si="335"/>
        <v>21</v>
      </c>
      <c r="AI1153" s="46" t="str">
        <f t="shared" si="336"/>
        <v>-</v>
      </c>
      <c r="AJ1153" s="12"/>
      <c r="AK1153" s="53" t="str">
        <f t="shared" si="337"/>
        <v/>
      </c>
      <c r="AL1153" s="54" t="str">
        <f t="shared" si="338"/>
        <v/>
      </c>
      <c r="AM1153" s="35"/>
      <c r="AN1153" s="35" t="str">
        <f t="shared" si="339"/>
        <v/>
      </c>
      <c r="AO1153" s="35">
        <f t="shared" si="340"/>
        <v>0</v>
      </c>
      <c r="AP1153" s="35" t="str">
        <f t="shared" si="341"/>
        <v/>
      </c>
      <c r="AQ1153" s="55">
        <f t="shared" si="355"/>
        <v>0</v>
      </c>
      <c r="AR1153" s="25" t="str">
        <f t="shared" si="342"/>
        <v/>
      </c>
      <c r="AS1153" s="25" t="str">
        <f t="shared" si="343"/>
        <v/>
      </c>
      <c r="AT1153" s="25" t="str">
        <f t="shared" si="344"/>
        <v/>
      </c>
      <c r="AU1153" s="25" t="str">
        <f t="shared" si="345"/>
        <v/>
      </c>
      <c r="AV1153" s="25">
        <f t="shared" si="346"/>
        <v>7</v>
      </c>
      <c r="AW1153" s="65">
        <f t="shared" si="356"/>
        <v>1</v>
      </c>
      <c r="AX1153" s="56"/>
      <c r="AY1153" s="24">
        <f t="shared" ca="1" si="347"/>
        <v>-619</v>
      </c>
      <c r="AZ1153" s="66">
        <f t="shared" ca="1" si="348"/>
        <v>0</v>
      </c>
      <c r="BA1153" s="24" t="str">
        <f t="shared" ca="1" si="349"/>
        <v/>
      </c>
      <c r="BB1153" s="87" t="str">
        <f t="shared" si="350"/>
        <v/>
      </c>
    </row>
    <row r="1154" spans="1:54" ht="15" x14ac:dyDescent="0.2">
      <c r="A1154" s="7">
        <v>1153</v>
      </c>
      <c r="B1154" s="162" t="s">
        <v>101</v>
      </c>
      <c r="C1154" s="162" t="s">
        <v>102</v>
      </c>
      <c r="D1154" s="162" t="s">
        <v>2350</v>
      </c>
      <c r="E1154" s="162" t="s">
        <v>15</v>
      </c>
      <c r="F1154" s="163">
        <v>45474</v>
      </c>
      <c r="G1154" s="162" t="s">
        <v>5347</v>
      </c>
      <c r="H1154" s="162" t="s">
        <v>2351</v>
      </c>
      <c r="I1154" s="162" t="s">
        <v>17</v>
      </c>
      <c r="J1154" s="163">
        <v>45483</v>
      </c>
      <c r="K1154" s="163">
        <v>45484</v>
      </c>
      <c r="L1154" s="162" t="s">
        <v>5347</v>
      </c>
      <c r="M1154" s="163">
        <v>45490</v>
      </c>
      <c r="N1154" s="164">
        <v>30</v>
      </c>
      <c r="O1154" s="164">
        <v>8</v>
      </c>
      <c r="P1154" s="162" t="s">
        <v>16</v>
      </c>
      <c r="Q1154" s="165">
        <v>1</v>
      </c>
      <c r="R1154" s="165">
        <v>1</v>
      </c>
      <c r="S1154" s="165">
        <v>1</v>
      </c>
      <c r="T1154" s="165">
        <v>0</v>
      </c>
      <c r="U1154" s="166">
        <v>1</v>
      </c>
      <c r="V1154" s="166">
        <v>0</v>
      </c>
      <c r="W1154" s="162" t="s">
        <v>19</v>
      </c>
      <c r="X1154" s="162" t="s">
        <v>5348</v>
      </c>
      <c r="Y1154" s="162" t="s">
        <v>5347</v>
      </c>
      <c r="Z1154" s="162" t="s">
        <v>47</v>
      </c>
      <c r="AA1154" s="162" t="s">
        <v>43</v>
      </c>
      <c r="AB1154" s="162" t="s">
        <v>103</v>
      </c>
      <c r="AC1154" s="162" t="s">
        <v>5347</v>
      </c>
      <c r="AD1154" s="164">
        <v>0</v>
      </c>
      <c r="AE1154" s="185">
        <v>0</v>
      </c>
      <c r="AG1154" t="s">
        <v>1864</v>
      </c>
      <c r="AH1154" s="47">
        <f t="shared" ref="AH1154:AH1217" si="357">IF(M1154=0,"-",M1154-J1154)</f>
        <v>7</v>
      </c>
      <c r="AI1154" s="46" t="str">
        <f t="shared" ref="AI1154:AI1217" si="358">IF(AND(S1154=0,M1154&gt;0,L1154=0),IF(AH1154&gt;=120,"VERY HIGH",IF(AH1154&gt;=90,"HIGH",IF(AH1154&gt;=60,"MEDIUM",IF(AH1154&lt;60,"LOW")))),"-")</f>
        <v>-</v>
      </c>
      <c r="AJ1154" s="12"/>
      <c r="AK1154" s="53" t="str">
        <f t="shared" ref="AK1154:AK1217" si="359">IF(AND(W1154="X",M1154&lt;=$AJ$2),"YES","")</f>
        <v>YES</v>
      </c>
      <c r="AL1154" s="54">
        <f t="shared" ref="AL1154:AL1217" si="360">IF(AND(W1154="X",M1154&lt;=$AJ$2),S1154,"")</f>
        <v>1</v>
      </c>
      <c r="AM1154" s="35"/>
      <c r="AN1154" s="35" t="str">
        <f t="shared" ref="AN1154:AN1217" si="361">IF(AND(W1154="X",M1154&gt;$AJ$2),S1154,"")</f>
        <v/>
      </c>
      <c r="AO1154" s="35">
        <f t="shared" ref="AO1154:AO1217" si="362">IF(AND(W1154="",M1154&gt;0,$AJ$2&gt;M1154,L1154=""),1,0)</f>
        <v>0</v>
      </c>
      <c r="AP1154" s="35" t="str">
        <f t="shared" ref="AP1154:AP1217" si="363">IF(AND(AK1154="YES",W1154="X"),"X","")</f>
        <v>X</v>
      </c>
      <c r="AQ1154" s="55">
        <f t="shared" si="355"/>
        <v>1</v>
      </c>
      <c r="AR1154" s="25" t="str">
        <f t="shared" ref="AR1154:AR1217" si="364">IF(AND(T1154&gt;0,L1154=""),H1154,"")</f>
        <v/>
      </c>
      <c r="AS1154" s="25" t="str">
        <f t="shared" ref="AS1154:AS1217" si="365">IF(AND(D1154&gt;0,H1154=0,G1154=""),1,"")</f>
        <v/>
      </c>
      <c r="AT1154" s="25" t="str">
        <f t="shared" ref="AT1154:AT1217" si="366">IF(G1154="BLOQ",1,"")</f>
        <v/>
      </c>
      <c r="AU1154" s="25" t="str">
        <f t="shared" ref="AU1154:AU1217" si="367">IF(L1154="BLOQ",1,"")</f>
        <v/>
      </c>
      <c r="AV1154" s="25">
        <f t="shared" ref="AV1154:AV1217" si="368">MONTH(F1154)</f>
        <v>7</v>
      </c>
      <c r="AW1154" s="65">
        <f t="shared" si="356"/>
        <v>0</v>
      </c>
      <c r="AX1154" s="56"/>
      <c r="AY1154" s="24">
        <f t="shared" ref="AY1154:AY1217" ca="1" si="369">IF(M1154=0,"",M1154-$AX$2)</f>
        <v>-645</v>
      </c>
      <c r="AZ1154" s="66">
        <f t="shared" ref="AZ1154:AZ1217" ca="1" si="370">IF(AND(W1154="",AY1154&gt;0,AY1154&lt;15),1,0)</f>
        <v>0</v>
      </c>
      <c r="BA1154" s="24" t="str">
        <f t="shared" ref="BA1154:BA1217" ca="1" si="371">IF(AND(W1154="",AY1154&gt;0,AY1154&lt;15),T1154,"")</f>
        <v/>
      </c>
      <c r="BB1154" s="87" t="str">
        <f t="shared" ref="BB1154:BB1217" si="372">IF(R1154&lt;Q1154,"X","")</f>
        <v/>
      </c>
    </row>
    <row r="1155" spans="1:54" ht="15" x14ac:dyDescent="0.2">
      <c r="A1155" s="7">
        <v>1154</v>
      </c>
      <c r="B1155" s="162" t="s">
        <v>2352</v>
      </c>
      <c r="C1155" s="162" t="s">
        <v>2353</v>
      </c>
      <c r="D1155" s="162" t="s">
        <v>2354</v>
      </c>
      <c r="E1155" s="162" t="s">
        <v>15</v>
      </c>
      <c r="F1155" s="163">
        <v>45475</v>
      </c>
      <c r="G1155" s="162" t="s">
        <v>332</v>
      </c>
      <c r="H1155" s="162" t="s">
        <v>1660</v>
      </c>
      <c r="I1155" s="162" t="s">
        <v>17</v>
      </c>
      <c r="J1155" s="163">
        <v>45464</v>
      </c>
      <c r="K1155" s="163">
        <v>45546</v>
      </c>
      <c r="L1155" s="162" t="s">
        <v>332</v>
      </c>
      <c r="M1155" s="163">
        <v>45546</v>
      </c>
      <c r="N1155" s="164">
        <v>40</v>
      </c>
      <c r="O1155" s="164">
        <v>8</v>
      </c>
      <c r="P1155" s="162" t="s">
        <v>16</v>
      </c>
      <c r="Q1155" s="165">
        <v>1</v>
      </c>
      <c r="R1155" s="165">
        <v>1</v>
      </c>
      <c r="S1155" s="165">
        <v>0</v>
      </c>
      <c r="T1155" s="165">
        <v>1</v>
      </c>
      <c r="U1155" s="166">
        <v>0</v>
      </c>
      <c r="V1155" s="166">
        <v>0</v>
      </c>
      <c r="W1155" s="162" t="s">
        <v>5347</v>
      </c>
      <c r="X1155" s="162" t="s">
        <v>5453</v>
      </c>
      <c r="Y1155" s="162" t="s">
        <v>5347</v>
      </c>
      <c r="Z1155" s="162" t="s">
        <v>232</v>
      </c>
      <c r="AA1155" s="162" t="s">
        <v>233</v>
      </c>
      <c r="AB1155" s="162" t="s">
        <v>2355</v>
      </c>
      <c r="AC1155" s="162" t="s">
        <v>5347</v>
      </c>
      <c r="AD1155" s="164">
        <v>0</v>
      </c>
      <c r="AE1155" s="185">
        <v>0</v>
      </c>
      <c r="AG1155" t="s">
        <v>1612</v>
      </c>
      <c r="AH1155" s="47">
        <f t="shared" si="357"/>
        <v>82</v>
      </c>
      <c r="AI1155" s="46" t="str">
        <f t="shared" si="358"/>
        <v>-</v>
      </c>
      <c r="AJ1155" s="12"/>
      <c r="AK1155" s="53" t="str">
        <f t="shared" si="359"/>
        <v/>
      </c>
      <c r="AL1155" s="54" t="str">
        <f t="shared" si="360"/>
        <v/>
      </c>
      <c r="AM1155" s="35"/>
      <c r="AN1155" s="35" t="str">
        <f t="shared" si="361"/>
        <v/>
      </c>
      <c r="AO1155" s="35">
        <f t="shared" si="362"/>
        <v>0</v>
      </c>
      <c r="AP1155" s="35" t="str">
        <f t="shared" si="363"/>
        <v/>
      </c>
      <c r="AQ1155" s="55">
        <f t="shared" si="355"/>
        <v>0</v>
      </c>
      <c r="AR1155" s="25" t="str">
        <f t="shared" si="364"/>
        <v/>
      </c>
      <c r="AS1155" s="25" t="str">
        <f t="shared" si="365"/>
        <v/>
      </c>
      <c r="AT1155" s="25" t="str">
        <f t="shared" si="366"/>
        <v/>
      </c>
      <c r="AU1155" s="25" t="str">
        <f t="shared" si="367"/>
        <v/>
      </c>
      <c r="AV1155" s="25">
        <f t="shared" si="368"/>
        <v>7</v>
      </c>
      <c r="AW1155" s="65">
        <f t="shared" si="356"/>
        <v>1</v>
      </c>
      <c r="AX1155" s="56"/>
      <c r="AY1155" s="24">
        <f t="shared" ca="1" si="369"/>
        <v>-589</v>
      </c>
      <c r="AZ1155" s="66">
        <f t="shared" ca="1" si="370"/>
        <v>0</v>
      </c>
      <c r="BA1155" s="24" t="str">
        <f t="shared" ca="1" si="371"/>
        <v/>
      </c>
      <c r="BB1155" s="87" t="str">
        <f t="shared" si="372"/>
        <v/>
      </c>
    </row>
    <row r="1156" spans="1:54" ht="15" x14ac:dyDescent="0.2">
      <c r="A1156" s="7">
        <v>1155</v>
      </c>
      <c r="B1156" s="162" t="s">
        <v>2356</v>
      </c>
      <c r="C1156" s="162" t="s">
        <v>2357</v>
      </c>
      <c r="D1156" s="162" t="s">
        <v>2354</v>
      </c>
      <c r="E1156" s="162" t="s">
        <v>17</v>
      </c>
      <c r="F1156" s="163">
        <v>45475</v>
      </c>
      <c r="G1156" s="162" t="s">
        <v>332</v>
      </c>
      <c r="H1156" s="162" t="s">
        <v>1660</v>
      </c>
      <c r="I1156" s="162" t="s">
        <v>28</v>
      </c>
      <c r="J1156" s="163">
        <v>45464</v>
      </c>
      <c r="K1156" s="163">
        <v>45546</v>
      </c>
      <c r="L1156" s="162" t="s">
        <v>332</v>
      </c>
      <c r="M1156" s="163">
        <v>45546</v>
      </c>
      <c r="N1156" s="164">
        <v>40</v>
      </c>
      <c r="O1156" s="164">
        <v>8</v>
      </c>
      <c r="P1156" s="162" t="s">
        <v>16</v>
      </c>
      <c r="Q1156" s="165">
        <v>1</v>
      </c>
      <c r="R1156" s="165">
        <v>1</v>
      </c>
      <c r="S1156" s="165">
        <v>0</v>
      </c>
      <c r="T1156" s="165">
        <v>1</v>
      </c>
      <c r="U1156" s="166">
        <v>0</v>
      </c>
      <c r="V1156" s="166">
        <v>0</v>
      </c>
      <c r="W1156" s="162" t="s">
        <v>5347</v>
      </c>
      <c r="X1156" s="162" t="s">
        <v>5454</v>
      </c>
      <c r="Y1156" s="162" t="s">
        <v>5347</v>
      </c>
      <c r="Z1156" s="162" t="s">
        <v>232</v>
      </c>
      <c r="AA1156" s="162" t="s">
        <v>233</v>
      </c>
      <c r="AB1156" s="162" t="s">
        <v>2358</v>
      </c>
      <c r="AC1156" s="162" t="s">
        <v>5347</v>
      </c>
      <c r="AD1156" s="164">
        <v>0</v>
      </c>
      <c r="AE1156" s="185">
        <v>0</v>
      </c>
      <c r="AG1156" t="s">
        <v>1612</v>
      </c>
      <c r="AH1156" s="47">
        <f t="shared" si="357"/>
        <v>82</v>
      </c>
      <c r="AI1156" s="46" t="str">
        <f t="shared" si="358"/>
        <v>-</v>
      </c>
      <c r="AJ1156" s="12"/>
      <c r="AK1156" s="53" t="str">
        <f t="shared" si="359"/>
        <v/>
      </c>
      <c r="AL1156" s="54" t="str">
        <f t="shared" si="360"/>
        <v/>
      </c>
      <c r="AM1156" s="35"/>
      <c r="AN1156" s="35" t="str">
        <f t="shared" si="361"/>
        <v/>
      </c>
      <c r="AO1156" s="35">
        <f t="shared" si="362"/>
        <v>0</v>
      </c>
      <c r="AP1156" s="35" t="str">
        <f t="shared" si="363"/>
        <v/>
      </c>
      <c r="AQ1156" s="55">
        <f t="shared" si="355"/>
        <v>0</v>
      </c>
      <c r="AR1156" s="25" t="str">
        <f t="shared" si="364"/>
        <v/>
      </c>
      <c r="AS1156" s="25" t="str">
        <f t="shared" si="365"/>
        <v/>
      </c>
      <c r="AT1156" s="25" t="str">
        <f t="shared" si="366"/>
        <v/>
      </c>
      <c r="AU1156" s="25" t="str">
        <f t="shared" si="367"/>
        <v/>
      </c>
      <c r="AV1156" s="25">
        <f t="shared" si="368"/>
        <v>7</v>
      </c>
      <c r="AW1156" s="65">
        <f t="shared" si="356"/>
        <v>1</v>
      </c>
      <c r="AX1156" s="56"/>
      <c r="AY1156" s="24">
        <f t="shared" ca="1" si="369"/>
        <v>-589</v>
      </c>
      <c r="AZ1156" s="66">
        <f t="shared" ca="1" si="370"/>
        <v>0</v>
      </c>
      <c r="BA1156" s="24" t="str">
        <f t="shared" ca="1" si="371"/>
        <v/>
      </c>
      <c r="BB1156" s="87" t="str">
        <f t="shared" si="372"/>
        <v/>
      </c>
    </row>
    <row r="1157" spans="1:54" ht="15" x14ac:dyDescent="0.2">
      <c r="A1157" s="7">
        <v>1156</v>
      </c>
      <c r="B1157" s="162" t="s">
        <v>2359</v>
      </c>
      <c r="C1157" s="162" t="s">
        <v>2360</v>
      </c>
      <c r="D1157" s="162" t="s">
        <v>2354</v>
      </c>
      <c r="E1157" s="162" t="s">
        <v>18</v>
      </c>
      <c r="F1157" s="163">
        <v>45475</v>
      </c>
      <c r="G1157" s="162" t="s">
        <v>332</v>
      </c>
      <c r="H1157" s="162" t="s">
        <v>1660</v>
      </c>
      <c r="I1157" s="162" t="s">
        <v>73</v>
      </c>
      <c r="J1157" s="163">
        <v>45464</v>
      </c>
      <c r="K1157" s="163">
        <v>45546</v>
      </c>
      <c r="L1157" s="162" t="s">
        <v>332</v>
      </c>
      <c r="M1157" s="163">
        <v>45608</v>
      </c>
      <c r="N1157" s="164">
        <v>40</v>
      </c>
      <c r="O1157" s="164">
        <v>8</v>
      </c>
      <c r="P1157" s="162" t="s">
        <v>16</v>
      </c>
      <c r="Q1157" s="165">
        <v>1</v>
      </c>
      <c r="R1157" s="165">
        <v>1</v>
      </c>
      <c r="S1157" s="165">
        <v>0</v>
      </c>
      <c r="T1157" s="165">
        <v>1</v>
      </c>
      <c r="U1157" s="166">
        <v>0</v>
      </c>
      <c r="V1157" s="166">
        <v>0</v>
      </c>
      <c r="W1157" s="162" t="s">
        <v>5347</v>
      </c>
      <c r="X1157" s="162" t="s">
        <v>5455</v>
      </c>
      <c r="Y1157" s="162" t="s">
        <v>5347</v>
      </c>
      <c r="Z1157" s="162" t="s">
        <v>232</v>
      </c>
      <c r="AA1157" s="162" t="s">
        <v>233</v>
      </c>
      <c r="AB1157" s="162" t="s">
        <v>2361</v>
      </c>
      <c r="AC1157" s="162" t="s">
        <v>5347</v>
      </c>
      <c r="AD1157" s="164">
        <v>1</v>
      </c>
      <c r="AE1157" s="185">
        <v>0</v>
      </c>
      <c r="AG1157" t="s">
        <v>1612</v>
      </c>
      <c r="AH1157" s="47">
        <f t="shared" si="357"/>
        <v>144</v>
      </c>
      <c r="AI1157" s="46" t="str">
        <f t="shared" si="358"/>
        <v>-</v>
      </c>
      <c r="AJ1157" s="12"/>
      <c r="AK1157" s="53" t="str">
        <f t="shared" si="359"/>
        <v/>
      </c>
      <c r="AL1157" s="54" t="str">
        <f t="shared" si="360"/>
        <v/>
      </c>
      <c r="AM1157" s="35"/>
      <c r="AN1157" s="35" t="str">
        <f t="shared" si="361"/>
        <v/>
      </c>
      <c r="AO1157" s="35">
        <f t="shared" si="362"/>
        <v>0</v>
      </c>
      <c r="AP1157" s="35" t="str">
        <f t="shared" si="363"/>
        <v/>
      </c>
      <c r="AQ1157" s="55">
        <f t="shared" si="355"/>
        <v>0</v>
      </c>
      <c r="AR1157" s="25" t="str">
        <f t="shared" si="364"/>
        <v/>
      </c>
      <c r="AS1157" s="25" t="str">
        <f t="shared" si="365"/>
        <v/>
      </c>
      <c r="AT1157" s="25" t="str">
        <f t="shared" si="366"/>
        <v/>
      </c>
      <c r="AU1157" s="25" t="str">
        <f t="shared" si="367"/>
        <v/>
      </c>
      <c r="AV1157" s="25">
        <f t="shared" si="368"/>
        <v>7</v>
      </c>
      <c r="AW1157" s="65">
        <f t="shared" si="356"/>
        <v>1</v>
      </c>
      <c r="AX1157" s="56"/>
      <c r="AY1157" s="24">
        <f t="shared" ca="1" si="369"/>
        <v>-527</v>
      </c>
      <c r="AZ1157" s="66">
        <f t="shared" ca="1" si="370"/>
        <v>0</v>
      </c>
      <c r="BA1157" s="24" t="str">
        <f t="shared" ca="1" si="371"/>
        <v/>
      </c>
      <c r="BB1157" s="87" t="str">
        <f t="shared" si="372"/>
        <v/>
      </c>
    </row>
    <row r="1158" spans="1:54" ht="15" x14ac:dyDescent="0.2">
      <c r="A1158" s="7">
        <v>1157</v>
      </c>
      <c r="B1158" s="162" t="s">
        <v>2362</v>
      </c>
      <c r="C1158" s="162" t="s">
        <v>2363</v>
      </c>
      <c r="D1158" s="162" t="s">
        <v>2354</v>
      </c>
      <c r="E1158" s="162" t="s">
        <v>24</v>
      </c>
      <c r="F1158" s="163">
        <v>45475</v>
      </c>
      <c r="G1158" s="162" t="s">
        <v>332</v>
      </c>
      <c r="H1158" s="162" t="s">
        <v>1660</v>
      </c>
      <c r="I1158" s="162" t="s">
        <v>56</v>
      </c>
      <c r="J1158" s="163">
        <v>45464</v>
      </c>
      <c r="K1158" s="163">
        <v>45546</v>
      </c>
      <c r="L1158" s="162" t="s">
        <v>332</v>
      </c>
      <c r="M1158" s="163">
        <v>45670</v>
      </c>
      <c r="N1158" s="164">
        <v>40</v>
      </c>
      <c r="O1158" s="164">
        <v>8</v>
      </c>
      <c r="P1158" s="162" t="s">
        <v>16</v>
      </c>
      <c r="Q1158" s="166">
        <v>1</v>
      </c>
      <c r="R1158" s="166">
        <v>1</v>
      </c>
      <c r="S1158" s="166">
        <v>0</v>
      </c>
      <c r="T1158" s="166">
        <v>1</v>
      </c>
      <c r="U1158" s="166">
        <v>0</v>
      </c>
      <c r="V1158" s="166">
        <v>0</v>
      </c>
      <c r="W1158" s="162" t="s">
        <v>5347</v>
      </c>
      <c r="X1158" s="162" t="s">
        <v>5456</v>
      </c>
      <c r="Y1158" s="162" t="s">
        <v>5347</v>
      </c>
      <c r="Z1158" s="162" t="s">
        <v>232</v>
      </c>
      <c r="AA1158" s="162" t="s">
        <v>233</v>
      </c>
      <c r="AB1158" s="162" t="s">
        <v>2364</v>
      </c>
      <c r="AC1158" s="162" t="s">
        <v>5347</v>
      </c>
      <c r="AD1158" s="164">
        <v>1</v>
      </c>
      <c r="AE1158" s="185">
        <v>0</v>
      </c>
      <c r="AG1158" t="s">
        <v>1612</v>
      </c>
      <c r="AH1158" s="47">
        <f t="shared" si="357"/>
        <v>206</v>
      </c>
      <c r="AI1158" s="46" t="str">
        <f t="shared" si="358"/>
        <v>-</v>
      </c>
      <c r="AJ1158" s="12"/>
      <c r="AK1158" s="53" t="str">
        <f t="shared" si="359"/>
        <v/>
      </c>
      <c r="AL1158" s="54" t="str">
        <f t="shared" si="360"/>
        <v/>
      </c>
      <c r="AM1158" s="35"/>
      <c r="AN1158" s="35" t="str">
        <f t="shared" si="361"/>
        <v/>
      </c>
      <c r="AO1158" s="35">
        <f t="shared" si="362"/>
        <v>0</v>
      </c>
      <c r="AP1158" s="35" t="str">
        <f t="shared" si="363"/>
        <v/>
      </c>
      <c r="AQ1158" s="55">
        <f t="shared" si="355"/>
        <v>0</v>
      </c>
      <c r="AR1158" s="25" t="str">
        <f t="shared" si="364"/>
        <v/>
      </c>
      <c r="AS1158" s="25" t="str">
        <f t="shared" si="365"/>
        <v/>
      </c>
      <c r="AT1158" s="25" t="str">
        <f t="shared" si="366"/>
        <v/>
      </c>
      <c r="AU1158" s="25" t="str">
        <f t="shared" si="367"/>
        <v/>
      </c>
      <c r="AV1158" s="25">
        <f t="shared" si="368"/>
        <v>7</v>
      </c>
      <c r="AW1158" s="65">
        <f t="shared" si="356"/>
        <v>1</v>
      </c>
      <c r="AX1158" s="56"/>
      <c r="AY1158" s="24">
        <f t="shared" ca="1" si="369"/>
        <v>-465</v>
      </c>
      <c r="AZ1158" s="66">
        <f t="shared" ca="1" si="370"/>
        <v>0</v>
      </c>
      <c r="BA1158" s="24" t="str">
        <f t="shared" ca="1" si="371"/>
        <v/>
      </c>
      <c r="BB1158" s="87" t="str">
        <f t="shared" si="372"/>
        <v/>
      </c>
    </row>
    <row r="1159" spans="1:54" ht="15" x14ac:dyDescent="0.2">
      <c r="A1159" s="7">
        <v>1158</v>
      </c>
      <c r="B1159" s="162" t="s">
        <v>2365</v>
      </c>
      <c r="C1159" s="162" t="s">
        <v>2366</v>
      </c>
      <c r="D1159" s="162" t="s">
        <v>2354</v>
      </c>
      <c r="E1159" s="162" t="s">
        <v>27</v>
      </c>
      <c r="F1159" s="163">
        <v>45475</v>
      </c>
      <c r="G1159" s="162" t="s">
        <v>332</v>
      </c>
      <c r="H1159" s="162" t="s">
        <v>1660</v>
      </c>
      <c r="I1159" s="162" t="s">
        <v>72</v>
      </c>
      <c r="J1159" s="163">
        <v>45464</v>
      </c>
      <c r="K1159" s="163">
        <v>45546</v>
      </c>
      <c r="L1159" s="162" t="s">
        <v>332</v>
      </c>
      <c r="M1159" s="163">
        <v>45731</v>
      </c>
      <c r="N1159" s="164">
        <v>40</v>
      </c>
      <c r="O1159" s="164">
        <v>8</v>
      </c>
      <c r="P1159" s="162" t="s">
        <v>16</v>
      </c>
      <c r="Q1159" s="166">
        <v>1</v>
      </c>
      <c r="R1159" s="166">
        <v>1</v>
      </c>
      <c r="S1159" s="166">
        <v>0</v>
      </c>
      <c r="T1159" s="166">
        <v>1</v>
      </c>
      <c r="U1159" s="166">
        <v>0</v>
      </c>
      <c r="V1159" s="166">
        <v>0</v>
      </c>
      <c r="W1159" s="162" t="s">
        <v>5347</v>
      </c>
      <c r="X1159" s="162" t="s">
        <v>5457</v>
      </c>
      <c r="Y1159" s="162" t="s">
        <v>5347</v>
      </c>
      <c r="Z1159" s="162" t="s">
        <v>232</v>
      </c>
      <c r="AA1159" s="162" t="s">
        <v>233</v>
      </c>
      <c r="AB1159" s="162" t="s">
        <v>2367</v>
      </c>
      <c r="AC1159" s="162" t="s">
        <v>5347</v>
      </c>
      <c r="AD1159" s="164">
        <v>1</v>
      </c>
      <c r="AE1159" s="185">
        <v>0</v>
      </c>
      <c r="AG1159" t="s">
        <v>1612</v>
      </c>
      <c r="AH1159" s="47">
        <f t="shared" si="357"/>
        <v>267</v>
      </c>
      <c r="AI1159" s="46" t="str">
        <f t="shared" si="358"/>
        <v>-</v>
      </c>
      <c r="AJ1159" s="12"/>
      <c r="AK1159" s="53" t="str">
        <f t="shared" si="359"/>
        <v/>
      </c>
      <c r="AL1159" s="54" t="str">
        <f t="shared" si="360"/>
        <v/>
      </c>
      <c r="AM1159" s="35"/>
      <c r="AN1159" s="35" t="str">
        <f t="shared" si="361"/>
        <v/>
      </c>
      <c r="AO1159" s="35">
        <f t="shared" si="362"/>
        <v>0</v>
      </c>
      <c r="AP1159" s="35" t="str">
        <f t="shared" si="363"/>
        <v/>
      </c>
      <c r="AQ1159" s="55">
        <f t="shared" si="355"/>
        <v>0</v>
      </c>
      <c r="AR1159" s="25" t="str">
        <f t="shared" si="364"/>
        <v/>
      </c>
      <c r="AS1159" s="25" t="str">
        <f t="shared" si="365"/>
        <v/>
      </c>
      <c r="AT1159" s="25" t="str">
        <f t="shared" si="366"/>
        <v/>
      </c>
      <c r="AU1159" s="25" t="str">
        <f t="shared" si="367"/>
        <v/>
      </c>
      <c r="AV1159" s="25">
        <f t="shared" si="368"/>
        <v>7</v>
      </c>
      <c r="AW1159" s="65">
        <f t="shared" si="356"/>
        <v>1</v>
      </c>
      <c r="AX1159" s="56"/>
      <c r="AY1159" s="24">
        <f t="shared" ca="1" si="369"/>
        <v>-404</v>
      </c>
      <c r="AZ1159" s="66">
        <f t="shared" ca="1" si="370"/>
        <v>0</v>
      </c>
      <c r="BA1159" s="24" t="str">
        <f t="shared" ca="1" si="371"/>
        <v/>
      </c>
      <c r="BB1159" s="87" t="str">
        <f t="shared" si="372"/>
        <v/>
      </c>
    </row>
    <row r="1160" spans="1:54" ht="15" x14ac:dyDescent="0.2">
      <c r="A1160" s="7">
        <v>1159</v>
      </c>
      <c r="B1160" s="162" t="s">
        <v>2368</v>
      </c>
      <c r="C1160" s="162" t="s">
        <v>2369</v>
      </c>
      <c r="D1160" s="162" t="s">
        <v>2354</v>
      </c>
      <c r="E1160" s="162" t="s">
        <v>28</v>
      </c>
      <c r="F1160" s="163">
        <v>45475</v>
      </c>
      <c r="G1160" s="162" t="s">
        <v>332</v>
      </c>
      <c r="H1160" s="162" t="s">
        <v>1660</v>
      </c>
      <c r="I1160" s="162" t="s">
        <v>69</v>
      </c>
      <c r="J1160" s="163">
        <v>45464</v>
      </c>
      <c r="K1160" s="163">
        <v>45546</v>
      </c>
      <c r="L1160" s="162" t="s">
        <v>332</v>
      </c>
      <c r="M1160" s="163">
        <v>45546</v>
      </c>
      <c r="N1160" s="164">
        <v>40</v>
      </c>
      <c r="O1160" s="164">
        <v>8</v>
      </c>
      <c r="P1160" s="162" t="s">
        <v>16</v>
      </c>
      <c r="Q1160" s="165">
        <v>1</v>
      </c>
      <c r="R1160" s="165">
        <v>1</v>
      </c>
      <c r="S1160" s="165">
        <v>0</v>
      </c>
      <c r="T1160" s="165">
        <v>1</v>
      </c>
      <c r="U1160" s="166">
        <v>0</v>
      </c>
      <c r="V1160" s="166">
        <v>0</v>
      </c>
      <c r="W1160" s="162" t="s">
        <v>5347</v>
      </c>
      <c r="X1160" s="162" t="s">
        <v>5458</v>
      </c>
      <c r="Y1160" s="162" t="s">
        <v>5347</v>
      </c>
      <c r="Z1160" s="162" t="s">
        <v>232</v>
      </c>
      <c r="AA1160" s="162" t="s">
        <v>233</v>
      </c>
      <c r="AB1160" s="162" t="s">
        <v>2370</v>
      </c>
      <c r="AC1160" s="162" t="s">
        <v>5347</v>
      </c>
      <c r="AD1160" s="164">
        <v>0</v>
      </c>
      <c r="AE1160" s="185">
        <v>0</v>
      </c>
      <c r="AG1160" t="s">
        <v>1612</v>
      </c>
      <c r="AH1160" s="47">
        <f t="shared" si="357"/>
        <v>82</v>
      </c>
      <c r="AI1160" s="46" t="str">
        <f t="shared" si="358"/>
        <v>-</v>
      </c>
      <c r="AJ1160" s="12"/>
      <c r="AK1160" s="53" t="str">
        <f t="shared" si="359"/>
        <v/>
      </c>
      <c r="AL1160" s="54" t="str">
        <f t="shared" si="360"/>
        <v/>
      </c>
      <c r="AM1160" s="35"/>
      <c r="AN1160" s="35" t="str">
        <f t="shared" si="361"/>
        <v/>
      </c>
      <c r="AO1160" s="35">
        <f t="shared" si="362"/>
        <v>0</v>
      </c>
      <c r="AP1160" s="35" t="str">
        <f t="shared" si="363"/>
        <v/>
      </c>
      <c r="AQ1160" s="55">
        <f t="shared" si="355"/>
        <v>0</v>
      </c>
      <c r="AR1160" s="25" t="str">
        <f t="shared" si="364"/>
        <v/>
      </c>
      <c r="AS1160" s="25" t="str">
        <f t="shared" si="365"/>
        <v/>
      </c>
      <c r="AT1160" s="25" t="str">
        <f t="shared" si="366"/>
        <v/>
      </c>
      <c r="AU1160" s="25" t="str">
        <f t="shared" si="367"/>
        <v/>
      </c>
      <c r="AV1160" s="25">
        <f t="shared" si="368"/>
        <v>7</v>
      </c>
      <c r="AW1160" s="65">
        <f t="shared" si="356"/>
        <v>1</v>
      </c>
      <c r="AX1160" s="56"/>
      <c r="AY1160" s="24">
        <f t="shared" ca="1" si="369"/>
        <v>-589</v>
      </c>
      <c r="AZ1160" s="66">
        <f t="shared" ca="1" si="370"/>
        <v>0</v>
      </c>
      <c r="BA1160" s="24" t="str">
        <f t="shared" ca="1" si="371"/>
        <v/>
      </c>
      <c r="BB1160" s="87" t="str">
        <f t="shared" si="372"/>
        <v/>
      </c>
    </row>
    <row r="1161" spans="1:54" ht="15" x14ac:dyDescent="0.2">
      <c r="A1161" s="7">
        <v>1160</v>
      </c>
      <c r="B1161" s="162" t="s">
        <v>2371</v>
      </c>
      <c r="C1161" s="162" t="s">
        <v>2372</v>
      </c>
      <c r="D1161" s="162" t="s">
        <v>2354</v>
      </c>
      <c r="E1161" s="162" t="s">
        <v>73</v>
      </c>
      <c r="F1161" s="163">
        <v>45475</v>
      </c>
      <c r="G1161" s="162" t="s">
        <v>332</v>
      </c>
      <c r="H1161" s="162" t="s">
        <v>1660</v>
      </c>
      <c r="I1161" s="162" t="s">
        <v>79</v>
      </c>
      <c r="J1161" s="163">
        <v>45464</v>
      </c>
      <c r="K1161" s="163">
        <v>45546</v>
      </c>
      <c r="L1161" s="162" t="s">
        <v>332</v>
      </c>
      <c r="M1161" s="163">
        <v>45546</v>
      </c>
      <c r="N1161" s="164">
        <v>40</v>
      </c>
      <c r="O1161" s="164">
        <v>8</v>
      </c>
      <c r="P1161" s="162" t="s">
        <v>16</v>
      </c>
      <c r="Q1161" s="165">
        <v>1</v>
      </c>
      <c r="R1161" s="165">
        <v>1</v>
      </c>
      <c r="S1161" s="165">
        <v>0</v>
      </c>
      <c r="T1161" s="165">
        <v>1</v>
      </c>
      <c r="U1161" s="166">
        <v>0</v>
      </c>
      <c r="V1161" s="166">
        <v>0</v>
      </c>
      <c r="W1161" s="162" t="s">
        <v>5347</v>
      </c>
      <c r="X1161" s="162" t="s">
        <v>5459</v>
      </c>
      <c r="Y1161" s="162" t="s">
        <v>5347</v>
      </c>
      <c r="Z1161" s="162" t="s">
        <v>232</v>
      </c>
      <c r="AA1161" s="162" t="s">
        <v>233</v>
      </c>
      <c r="AB1161" s="162" t="s">
        <v>2373</v>
      </c>
      <c r="AC1161" s="162" t="s">
        <v>5347</v>
      </c>
      <c r="AD1161" s="164">
        <v>0</v>
      </c>
      <c r="AE1161" s="185">
        <v>0</v>
      </c>
      <c r="AG1161" t="s">
        <v>1612</v>
      </c>
      <c r="AH1161" s="47">
        <f t="shared" si="357"/>
        <v>82</v>
      </c>
      <c r="AI1161" s="46" t="str">
        <f t="shared" si="358"/>
        <v>-</v>
      </c>
      <c r="AJ1161" s="12"/>
      <c r="AK1161" s="53" t="str">
        <f t="shared" si="359"/>
        <v/>
      </c>
      <c r="AL1161" s="54" t="str">
        <f t="shared" si="360"/>
        <v/>
      </c>
      <c r="AM1161" s="35"/>
      <c r="AN1161" s="35" t="str">
        <f t="shared" si="361"/>
        <v/>
      </c>
      <c r="AO1161" s="35">
        <f t="shared" si="362"/>
        <v>0</v>
      </c>
      <c r="AP1161" s="35" t="str">
        <f t="shared" si="363"/>
        <v/>
      </c>
      <c r="AQ1161" s="55">
        <f t="shared" si="355"/>
        <v>0</v>
      </c>
      <c r="AR1161" s="25" t="str">
        <f t="shared" si="364"/>
        <v/>
      </c>
      <c r="AS1161" s="25" t="str">
        <f t="shared" si="365"/>
        <v/>
      </c>
      <c r="AT1161" s="25" t="str">
        <f t="shared" si="366"/>
        <v/>
      </c>
      <c r="AU1161" s="25" t="str">
        <f t="shared" si="367"/>
        <v/>
      </c>
      <c r="AV1161" s="25">
        <f t="shared" si="368"/>
        <v>7</v>
      </c>
      <c r="AW1161" s="65">
        <f t="shared" si="356"/>
        <v>1</v>
      </c>
      <c r="AX1161" s="56"/>
      <c r="AY1161" s="24">
        <f t="shared" ca="1" si="369"/>
        <v>-589</v>
      </c>
      <c r="AZ1161" s="66">
        <f t="shared" ca="1" si="370"/>
        <v>0</v>
      </c>
      <c r="BA1161" s="24" t="str">
        <f t="shared" ca="1" si="371"/>
        <v/>
      </c>
      <c r="BB1161" s="87" t="str">
        <f t="shared" si="372"/>
        <v/>
      </c>
    </row>
    <row r="1162" spans="1:54" ht="15" x14ac:dyDescent="0.2">
      <c r="A1162" s="7">
        <v>1161</v>
      </c>
      <c r="B1162" s="162" t="s">
        <v>2374</v>
      </c>
      <c r="C1162" s="162" t="s">
        <v>2375</v>
      </c>
      <c r="D1162" s="162" t="s">
        <v>2354</v>
      </c>
      <c r="E1162" s="162" t="s">
        <v>56</v>
      </c>
      <c r="F1162" s="163">
        <v>45475</v>
      </c>
      <c r="G1162" s="162" t="s">
        <v>332</v>
      </c>
      <c r="H1162" s="162" t="s">
        <v>1660</v>
      </c>
      <c r="I1162" s="162" t="s">
        <v>38</v>
      </c>
      <c r="J1162" s="163">
        <v>45464</v>
      </c>
      <c r="K1162" s="163">
        <v>45546</v>
      </c>
      <c r="L1162" s="162" t="s">
        <v>332</v>
      </c>
      <c r="M1162" s="163">
        <v>45546</v>
      </c>
      <c r="N1162" s="164">
        <v>40</v>
      </c>
      <c r="O1162" s="164">
        <v>8</v>
      </c>
      <c r="P1162" s="162" t="s">
        <v>16</v>
      </c>
      <c r="Q1162" s="165">
        <v>1</v>
      </c>
      <c r="R1162" s="165">
        <v>1</v>
      </c>
      <c r="S1162" s="165">
        <v>0</v>
      </c>
      <c r="T1162" s="165">
        <v>1</v>
      </c>
      <c r="U1162" s="166">
        <v>0</v>
      </c>
      <c r="V1162" s="166">
        <v>0</v>
      </c>
      <c r="W1162" s="162" t="s">
        <v>5347</v>
      </c>
      <c r="X1162" s="162" t="s">
        <v>5459</v>
      </c>
      <c r="Y1162" s="162" t="s">
        <v>5347</v>
      </c>
      <c r="Z1162" s="162" t="s">
        <v>232</v>
      </c>
      <c r="AA1162" s="162" t="s">
        <v>233</v>
      </c>
      <c r="AB1162" s="162" t="s">
        <v>2376</v>
      </c>
      <c r="AC1162" s="162" t="s">
        <v>5347</v>
      </c>
      <c r="AD1162" s="164">
        <v>0</v>
      </c>
      <c r="AE1162" s="185">
        <v>0</v>
      </c>
      <c r="AG1162" t="s">
        <v>1612</v>
      </c>
      <c r="AH1162" s="47">
        <f t="shared" si="357"/>
        <v>82</v>
      </c>
      <c r="AI1162" s="46" t="str">
        <f t="shared" si="358"/>
        <v>-</v>
      </c>
      <c r="AJ1162" s="12"/>
      <c r="AK1162" s="53" t="str">
        <f t="shared" si="359"/>
        <v/>
      </c>
      <c r="AL1162" s="54" t="str">
        <f t="shared" si="360"/>
        <v/>
      </c>
      <c r="AM1162" s="35"/>
      <c r="AN1162" s="35" t="str">
        <f t="shared" si="361"/>
        <v/>
      </c>
      <c r="AO1162" s="35">
        <f t="shared" si="362"/>
        <v>0</v>
      </c>
      <c r="AP1162" s="35" t="str">
        <f t="shared" si="363"/>
        <v/>
      </c>
      <c r="AQ1162" s="55">
        <f t="shared" si="355"/>
        <v>0</v>
      </c>
      <c r="AR1162" s="25" t="str">
        <f t="shared" si="364"/>
        <v/>
      </c>
      <c r="AS1162" s="25" t="str">
        <f t="shared" si="365"/>
        <v/>
      </c>
      <c r="AT1162" s="25" t="str">
        <f t="shared" si="366"/>
        <v/>
      </c>
      <c r="AU1162" s="25" t="str">
        <f t="shared" si="367"/>
        <v/>
      </c>
      <c r="AV1162" s="25">
        <f t="shared" si="368"/>
        <v>7</v>
      </c>
      <c r="AW1162" s="65">
        <f t="shared" si="356"/>
        <v>1</v>
      </c>
      <c r="AX1162" s="56"/>
      <c r="AY1162" s="24">
        <f t="shared" ca="1" si="369"/>
        <v>-589</v>
      </c>
      <c r="AZ1162" s="66">
        <f t="shared" ca="1" si="370"/>
        <v>0</v>
      </c>
      <c r="BA1162" s="24" t="str">
        <f t="shared" ca="1" si="371"/>
        <v/>
      </c>
      <c r="BB1162" s="87" t="str">
        <f t="shared" si="372"/>
        <v/>
      </c>
    </row>
    <row r="1163" spans="1:54" ht="15" x14ac:dyDescent="0.2">
      <c r="A1163" s="7">
        <v>1162</v>
      </c>
      <c r="B1163" s="162" t="s">
        <v>2377</v>
      </c>
      <c r="C1163" s="162" t="s">
        <v>2378</v>
      </c>
      <c r="D1163" s="162" t="s">
        <v>2354</v>
      </c>
      <c r="E1163" s="162" t="s">
        <v>72</v>
      </c>
      <c r="F1163" s="163">
        <v>45475</v>
      </c>
      <c r="G1163" s="162" t="s">
        <v>332</v>
      </c>
      <c r="H1163" s="162" t="s">
        <v>1660</v>
      </c>
      <c r="I1163" s="162" t="s">
        <v>57</v>
      </c>
      <c r="J1163" s="163">
        <v>45464</v>
      </c>
      <c r="K1163" s="163">
        <v>45546</v>
      </c>
      <c r="L1163" s="162" t="s">
        <v>332</v>
      </c>
      <c r="M1163" s="163">
        <v>45546</v>
      </c>
      <c r="N1163" s="164">
        <v>40</v>
      </c>
      <c r="O1163" s="164">
        <v>8</v>
      </c>
      <c r="P1163" s="162" t="s">
        <v>16</v>
      </c>
      <c r="Q1163" s="165">
        <v>1</v>
      </c>
      <c r="R1163" s="165">
        <v>1</v>
      </c>
      <c r="S1163" s="165">
        <v>0</v>
      </c>
      <c r="T1163" s="165">
        <v>1</v>
      </c>
      <c r="U1163" s="166">
        <v>0</v>
      </c>
      <c r="V1163" s="166">
        <v>0</v>
      </c>
      <c r="W1163" s="162" t="s">
        <v>5347</v>
      </c>
      <c r="X1163" s="162" t="s">
        <v>5460</v>
      </c>
      <c r="Y1163" s="162" t="s">
        <v>5347</v>
      </c>
      <c r="Z1163" s="162" t="s">
        <v>232</v>
      </c>
      <c r="AA1163" s="162" t="s">
        <v>233</v>
      </c>
      <c r="AB1163" s="162" t="s">
        <v>2379</v>
      </c>
      <c r="AC1163" s="162" t="s">
        <v>5347</v>
      </c>
      <c r="AD1163" s="164">
        <v>0</v>
      </c>
      <c r="AE1163" s="185">
        <v>0</v>
      </c>
      <c r="AG1163" t="s">
        <v>1612</v>
      </c>
      <c r="AH1163" s="47">
        <f t="shared" si="357"/>
        <v>82</v>
      </c>
      <c r="AI1163" s="46" t="str">
        <f t="shared" si="358"/>
        <v>-</v>
      </c>
      <c r="AJ1163" s="12"/>
      <c r="AK1163" s="53" t="str">
        <f t="shared" si="359"/>
        <v/>
      </c>
      <c r="AL1163" s="54" t="str">
        <f t="shared" si="360"/>
        <v/>
      </c>
      <c r="AM1163" s="35"/>
      <c r="AN1163" s="35" t="str">
        <f t="shared" si="361"/>
        <v/>
      </c>
      <c r="AO1163" s="35">
        <f t="shared" si="362"/>
        <v>0</v>
      </c>
      <c r="AP1163" s="35" t="str">
        <f t="shared" si="363"/>
        <v/>
      </c>
      <c r="AQ1163" s="55">
        <f t="shared" si="355"/>
        <v>0</v>
      </c>
      <c r="AR1163" s="25" t="str">
        <f t="shared" si="364"/>
        <v/>
      </c>
      <c r="AS1163" s="25" t="str">
        <f t="shared" si="365"/>
        <v/>
      </c>
      <c r="AT1163" s="25" t="str">
        <f t="shared" si="366"/>
        <v/>
      </c>
      <c r="AU1163" s="25" t="str">
        <f t="shared" si="367"/>
        <v/>
      </c>
      <c r="AV1163" s="25">
        <f t="shared" si="368"/>
        <v>7</v>
      </c>
      <c r="AW1163" s="65">
        <f t="shared" si="356"/>
        <v>1</v>
      </c>
      <c r="AX1163" s="56"/>
      <c r="AY1163" s="24">
        <f t="shared" ca="1" si="369"/>
        <v>-589</v>
      </c>
      <c r="AZ1163" s="66">
        <f t="shared" ca="1" si="370"/>
        <v>0</v>
      </c>
      <c r="BA1163" s="24" t="str">
        <f t="shared" ca="1" si="371"/>
        <v/>
      </c>
      <c r="BB1163" s="87" t="str">
        <f t="shared" si="372"/>
        <v/>
      </c>
    </row>
    <row r="1164" spans="1:54" ht="15" x14ac:dyDescent="0.2">
      <c r="A1164" s="7">
        <v>1163</v>
      </c>
      <c r="B1164" s="162" t="s">
        <v>2380</v>
      </c>
      <c r="C1164" s="162" t="s">
        <v>2381</v>
      </c>
      <c r="D1164" s="162" t="s">
        <v>2382</v>
      </c>
      <c r="E1164" s="162" t="s">
        <v>15</v>
      </c>
      <c r="F1164" s="163">
        <v>45475</v>
      </c>
      <c r="G1164" s="162" t="s">
        <v>5347</v>
      </c>
      <c r="H1164" s="162" t="s">
        <v>1660</v>
      </c>
      <c r="I1164" s="162" t="s">
        <v>18</v>
      </c>
      <c r="J1164" s="163">
        <v>45464</v>
      </c>
      <c r="K1164" s="163">
        <v>45546</v>
      </c>
      <c r="L1164" s="162" t="s">
        <v>5347</v>
      </c>
      <c r="M1164" s="163">
        <v>45615</v>
      </c>
      <c r="N1164" s="164">
        <v>40</v>
      </c>
      <c r="O1164" s="164">
        <v>8</v>
      </c>
      <c r="P1164" s="162" t="s">
        <v>16</v>
      </c>
      <c r="Q1164" s="165">
        <v>1</v>
      </c>
      <c r="R1164" s="165">
        <v>3</v>
      </c>
      <c r="S1164" s="165">
        <v>3</v>
      </c>
      <c r="T1164" s="165">
        <v>0</v>
      </c>
      <c r="U1164" s="166">
        <v>3</v>
      </c>
      <c r="V1164" s="166">
        <v>0</v>
      </c>
      <c r="W1164" s="162" t="s">
        <v>19</v>
      </c>
      <c r="X1164" s="162" t="s">
        <v>5348</v>
      </c>
      <c r="Y1164" s="162" t="s">
        <v>5347</v>
      </c>
      <c r="Z1164" s="162" t="s">
        <v>232</v>
      </c>
      <c r="AA1164" s="162" t="s">
        <v>233</v>
      </c>
      <c r="AB1164" s="162" t="s">
        <v>2383</v>
      </c>
      <c r="AC1164" s="162" t="s">
        <v>5347</v>
      </c>
      <c r="AD1164" s="164">
        <v>1</v>
      </c>
      <c r="AE1164" s="185">
        <v>1</v>
      </c>
      <c r="AG1164" t="s">
        <v>1612</v>
      </c>
      <c r="AH1164" s="47">
        <f t="shared" si="357"/>
        <v>151</v>
      </c>
      <c r="AI1164" s="46" t="str">
        <f t="shared" si="358"/>
        <v>-</v>
      </c>
      <c r="AJ1164" s="12"/>
      <c r="AK1164" s="53" t="str">
        <f t="shared" si="359"/>
        <v>YES</v>
      </c>
      <c r="AL1164" s="54">
        <f t="shared" si="360"/>
        <v>3</v>
      </c>
      <c r="AM1164" s="35"/>
      <c r="AN1164" s="35" t="str">
        <f t="shared" si="361"/>
        <v/>
      </c>
      <c r="AO1164" s="35">
        <f t="shared" si="362"/>
        <v>0</v>
      </c>
      <c r="AP1164" s="35" t="str">
        <f t="shared" si="363"/>
        <v>X</v>
      </c>
      <c r="AQ1164" s="55">
        <f t="shared" si="355"/>
        <v>1</v>
      </c>
      <c r="AR1164" s="25" t="str">
        <f t="shared" si="364"/>
        <v/>
      </c>
      <c r="AS1164" s="25" t="str">
        <f t="shared" si="365"/>
        <v/>
      </c>
      <c r="AT1164" s="25" t="str">
        <f t="shared" si="366"/>
        <v/>
      </c>
      <c r="AU1164" s="25" t="str">
        <f t="shared" si="367"/>
        <v/>
      </c>
      <c r="AV1164" s="25">
        <f t="shared" si="368"/>
        <v>7</v>
      </c>
      <c r="AW1164" s="65">
        <f t="shared" si="356"/>
        <v>0</v>
      </c>
      <c r="AX1164" s="56"/>
      <c r="AY1164" s="24">
        <f t="shared" ca="1" si="369"/>
        <v>-520</v>
      </c>
      <c r="AZ1164" s="66">
        <f t="shared" ca="1" si="370"/>
        <v>0</v>
      </c>
      <c r="BA1164" s="24" t="str">
        <f t="shared" ca="1" si="371"/>
        <v/>
      </c>
      <c r="BB1164" s="87" t="str">
        <f t="shared" si="372"/>
        <v/>
      </c>
    </row>
    <row r="1165" spans="1:54" ht="15" x14ac:dyDescent="0.2">
      <c r="A1165" s="7">
        <v>1164</v>
      </c>
      <c r="B1165" s="162" t="s">
        <v>2384</v>
      </c>
      <c r="C1165" s="162" t="s">
        <v>2385</v>
      </c>
      <c r="D1165" s="162" t="s">
        <v>2382</v>
      </c>
      <c r="E1165" s="162" t="s">
        <v>17</v>
      </c>
      <c r="F1165" s="163">
        <v>45475</v>
      </c>
      <c r="G1165" s="162" t="s">
        <v>5347</v>
      </c>
      <c r="H1165" s="162" t="s">
        <v>1660</v>
      </c>
      <c r="I1165" s="162" t="s">
        <v>24</v>
      </c>
      <c r="J1165" s="163">
        <v>45464</v>
      </c>
      <c r="K1165" s="163">
        <v>45546</v>
      </c>
      <c r="L1165" s="162" t="s">
        <v>5347</v>
      </c>
      <c r="M1165" s="163">
        <v>45615</v>
      </c>
      <c r="N1165" s="164">
        <v>40</v>
      </c>
      <c r="O1165" s="164">
        <v>8</v>
      </c>
      <c r="P1165" s="162" t="s">
        <v>16</v>
      </c>
      <c r="Q1165" s="165">
        <v>1</v>
      </c>
      <c r="R1165" s="165">
        <v>3</v>
      </c>
      <c r="S1165" s="165">
        <v>3</v>
      </c>
      <c r="T1165" s="165">
        <v>0</v>
      </c>
      <c r="U1165" s="166">
        <v>3</v>
      </c>
      <c r="V1165" s="166">
        <v>0</v>
      </c>
      <c r="W1165" s="162" t="s">
        <v>19</v>
      </c>
      <c r="X1165" s="162" t="s">
        <v>5348</v>
      </c>
      <c r="Y1165" s="162" t="s">
        <v>5347</v>
      </c>
      <c r="Z1165" s="162" t="s">
        <v>232</v>
      </c>
      <c r="AA1165" s="162" t="s">
        <v>233</v>
      </c>
      <c r="AB1165" s="162" t="s">
        <v>2386</v>
      </c>
      <c r="AC1165" s="162" t="s">
        <v>5347</v>
      </c>
      <c r="AD1165" s="164">
        <v>1</v>
      </c>
      <c r="AE1165" s="185">
        <v>1</v>
      </c>
      <c r="AG1165" t="s">
        <v>2387</v>
      </c>
      <c r="AH1165" s="47">
        <f t="shared" si="357"/>
        <v>151</v>
      </c>
      <c r="AI1165" s="46" t="str">
        <f t="shared" si="358"/>
        <v>-</v>
      </c>
      <c r="AJ1165" s="12"/>
      <c r="AK1165" s="53" t="str">
        <f t="shared" si="359"/>
        <v>YES</v>
      </c>
      <c r="AL1165" s="54">
        <f t="shared" si="360"/>
        <v>3</v>
      </c>
      <c r="AM1165" s="35"/>
      <c r="AN1165" s="35" t="str">
        <f t="shared" si="361"/>
        <v/>
      </c>
      <c r="AO1165" s="35">
        <f t="shared" si="362"/>
        <v>0</v>
      </c>
      <c r="AP1165" s="35" t="str">
        <f t="shared" si="363"/>
        <v>X</v>
      </c>
      <c r="AQ1165" s="55">
        <f t="shared" si="355"/>
        <v>1</v>
      </c>
      <c r="AR1165" s="25" t="str">
        <f t="shared" si="364"/>
        <v/>
      </c>
      <c r="AS1165" s="25" t="str">
        <f t="shared" si="365"/>
        <v/>
      </c>
      <c r="AT1165" s="25" t="str">
        <f t="shared" si="366"/>
        <v/>
      </c>
      <c r="AU1165" s="25" t="str">
        <f t="shared" si="367"/>
        <v/>
      </c>
      <c r="AV1165" s="25">
        <f t="shared" si="368"/>
        <v>7</v>
      </c>
      <c r="AW1165" s="65">
        <f t="shared" si="356"/>
        <v>0</v>
      </c>
      <c r="AX1165" s="56"/>
      <c r="AY1165" s="24">
        <f t="shared" ca="1" si="369"/>
        <v>-520</v>
      </c>
      <c r="AZ1165" s="66">
        <f t="shared" ca="1" si="370"/>
        <v>0</v>
      </c>
      <c r="BA1165" s="24" t="str">
        <f t="shared" ca="1" si="371"/>
        <v/>
      </c>
      <c r="BB1165" s="87" t="str">
        <f t="shared" si="372"/>
        <v/>
      </c>
    </row>
    <row r="1166" spans="1:54" ht="15" x14ac:dyDescent="0.2">
      <c r="A1166" s="7">
        <v>1165</v>
      </c>
      <c r="B1166" s="162" t="s">
        <v>2388</v>
      </c>
      <c r="C1166" s="162" t="s">
        <v>2389</v>
      </c>
      <c r="D1166" s="162" t="s">
        <v>2382</v>
      </c>
      <c r="E1166" s="162" t="s">
        <v>18</v>
      </c>
      <c r="F1166" s="163">
        <v>45475</v>
      </c>
      <c r="G1166" s="162" t="s">
        <v>5347</v>
      </c>
      <c r="H1166" s="162" t="s">
        <v>1660</v>
      </c>
      <c r="I1166" s="162" t="s">
        <v>27</v>
      </c>
      <c r="J1166" s="163">
        <v>45464</v>
      </c>
      <c r="K1166" s="163">
        <v>45546</v>
      </c>
      <c r="L1166" s="162" t="s">
        <v>5347</v>
      </c>
      <c r="M1166" s="163">
        <v>45708</v>
      </c>
      <c r="N1166" s="164">
        <v>40</v>
      </c>
      <c r="O1166" s="164">
        <v>8</v>
      </c>
      <c r="P1166" s="162" t="s">
        <v>16</v>
      </c>
      <c r="Q1166" s="165">
        <v>1</v>
      </c>
      <c r="R1166" s="165">
        <v>1</v>
      </c>
      <c r="S1166" s="165">
        <v>1</v>
      </c>
      <c r="T1166" s="165">
        <v>0</v>
      </c>
      <c r="U1166" s="166">
        <v>1</v>
      </c>
      <c r="V1166" s="166">
        <v>0</v>
      </c>
      <c r="W1166" s="162" t="s">
        <v>19</v>
      </c>
      <c r="X1166" s="162" t="s">
        <v>5348</v>
      </c>
      <c r="Y1166" s="162" t="s">
        <v>5347</v>
      </c>
      <c r="Z1166" s="162" t="s">
        <v>232</v>
      </c>
      <c r="AA1166" s="162" t="s">
        <v>233</v>
      </c>
      <c r="AB1166" s="162" t="s">
        <v>2390</v>
      </c>
      <c r="AC1166" s="162" t="s">
        <v>5347</v>
      </c>
      <c r="AD1166" s="164">
        <v>1</v>
      </c>
      <c r="AE1166" s="185">
        <v>1</v>
      </c>
      <c r="AG1166" t="s">
        <v>2387</v>
      </c>
      <c r="AH1166" s="47">
        <f t="shared" si="357"/>
        <v>244</v>
      </c>
      <c r="AI1166" s="46" t="str">
        <f t="shared" si="358"/>
        <v>-</v>
      </c>
      <c r="AJ1166" s="12"/>
      <c r="AK1166" s="53" t="str">
        <f t="shared" si="359"/>
        <v>YES</v>
      </c>
      <c r="AL1166" s="54">
        <f t="shared" si="360"/>
        <v>1</v>
      </c>
      <c r="AM1166" s="35"/>
      <c r="AN1166" s="35" t="str">
        <f t="shared" si="361"/>
        <v/>
      </c>
      <c r="AO1166" s="35">
        <f t="shared" si="362"/>
        <v>0</v>
      </c>
      <c r="AP1166" s="35" t="str">
        <f t="shared" si="363"/>
        <v>X</v>
      </c>
      <c r="AQ1166" s="55">
        <f t="shared" si="355"/>
        <v>1</v>
      </c>
      <c r="AR1166" s="25" t="str">
        <f t="shared" si="364"/>
        <v/>
      </c>
      <c r="AS1166" s="25" t="str">
        <f t="shared" si="365"/>
        <v/>
      </c>
      <c r="AT1166" s="25" t="str">
        <f t="shared" si="366"/>
        <v/>
      </c>
      <c r="AU1166" s="25" t="str">
        <f t="shared" si="367"/>
        <v/>
      </c>
      <c r="AV1166" s="25">
        <f t="shared" si="368"/>
        <v>7</v>
      </c>
      <c r="AW1166" s="65">
        <f t="shared" si="356"/>
        <v>0</v>
      </c>
      <c r="AX1166" s="56"/>
      <c r="AY1166" s="24">
        <f t="shared" ca="1" si="369"/>
        <v>-427</v>
      </c>
      <c r="AZ1166" s="66">
        <f t="shared" ca="1" si="370"/>
        <v>0</v>
      </c>
      <c r="BA1166" s="24" t="str">
        <f t="shared" ca="1" si="371"/>
        <v/>
      </c>
      <c r="BB1166" s="87" t="str">
        <f t="shared" si="372"/>
        <v/>
      </c>
    </row>
    <row r="1167" spans="1:54" ht="15" x14ac:dyDescent="0.2">
      <c r="A1167" s="7">
        <v>1166</v>
      </c>
      <c r="B1167" s="162" t="s">
        <v>2391</v>
      </c>
      <c r="C1167" s="162" t="s">
        <v>2392</v>
      </c>
      <c r="D1167" s="162" t="s">
        <v>2393</v>
      </c>
      <c r="E1167" s="162" t="s">
        <v>15</v>
      </c>
      <c r="F1167" s="163">
        <v>45487</v>
      </c>
      <c r="G1167" s="162" t="s">
        <v>5347</v>
      </c>
      <c r="H1167" s="162" t="s">
        <v>2396</v>
      </c>
      <c r="I1167" s="162" t="s">
        <v>56</v>
      </c>
      <c r="J1167" s="163">
        <v>45502</v>
      </c>
      <c r="K1167" s="163">
        <v>45509</v>
      </c>
      <c r="L1167" s="162" t="s">
        <v>332</v>
      </c>
      <c r="M1167" s="163">
        <v>45515</v>
      </c>
      <c r="N1167" s="164">
        <v>85</v>
      </c>
      <c r="O1167" s="164">
        <v>8</v>
      </c>
      <c r="P1167" s="162" t="s">
        <v>16</v>
      </c>
      <c r="Q1167" s="165">
        <v>6</v>
      </c>
      <c r="R1167" s="165">
        <v>6</v>
      </c>
      <c r="S1167" s="165">
        <v>0</v>
      </c>
      <c r="T1167" s="165">
        <v>6</v>
      </c>
      <c r="U1167" s="166">
        <v>0</v>
      </c>
      <c r="V1167" s="166">
        <v>0</v>
      </c>
      <c r="W1167" s="162" t="s">
        <v>5347</v>
      </c>
      <c r="X1167" s="162" t="s">
        <v>5461</v>
      </c>
      <c r="Y1167" s="162" t="s">
        <v>5347</v>
      </c>
      <c r="Z1167" s="162" t="s">
        <v>109</v>
      </c>
      <c r="AA1167" s="162" t="s">
        <v>302</v>
      </c>
      <c r="AB1167" s="162" t="s">
        <v>2395</v>
      </c>
      <c r="AC1167" s="162" t="s">
        <v>5347</v>
      </c>
      <c r="AD1167" s="164">
        <v>0</v>
      </c>
      <c r="AE1167" s="185">
        <v>0</v>
      </c>
      <c r="AG1167" t="s">
        <v>1612</v>
      </c>
      <c r="AH1167" s="47">
        <f t="shared" si="357"/>
        <v>13</v>
      </c>
      <c r="AI1167" s="46" t="str">
        <f t="shared" si="358"/>
        <v>-</v>
      </c>
      <c r="AJ1167" s="12"/>
      <c r="AK1167" s="53" t="str">
        <f t="shared" si="359"/>
        <v/>
      </c>
      <c r="AL1167" s="54" t="str">
        <f t="shared" si="360"/>
        <v/>
      </c>
      <c r="AM1167" s="35"/>
      <c r="AN1167" s="35" t="str">
        <f t="shared" si="361"/>
        <v/>
      </c>
      <c r="AO1167" s="35">
        <f t="shared" si="362"/>
        <v>0</v>
      </c>
      <c r="AP1167" s="35" t="str">
        <f t="shared" si="363"/>
        <v/>
      </c>
      <c r="AQ1167" s="55">
        <f t="shared" si="355"/>
        <v>0</v>
      </c>
      <c r="AR1167" s="25" t="str">
        <f t="shared" si="364"/>
        <v/>
      </c>
      <c r="AS1167" s="25" t="str">
        <f t="shared" si="365"/>
        <v/>
      </c>
      <c r="AT1167" s="25" t="str">
        <f t="shared" si="366"/>
        <v/>
      </c>
      <c r="AU1167" s="25" t="str">
        <f t="shared" si="367"/>
        <v/>
      </c>
      <c r="AV1167" s="25">
        <f t="shared" si="368"/>
        <v>7</v>
      </c>
      <c r="AW1167" s="65">
        <f t="shared" si="356"/>
        <v>1</v>
      </c>
      <c r="AX1167" s="56"/>
      <c r="AY1167" s="24">
        <f t="shared" ca="1" si="369"/>
        <v>-620</v>
      </c>
      <c r="AZ1167" s="66">
        <f t="shared" ca="1" si="370"/>
        <v>0</v>
      </c>
      <c r="BA1167" s="24" t="str">
        <f t="shared" ca="1" si="371"/>
        <v/>
      </c>
      <c r="BB1167" s="87" t="str">
        <f t="shared" si="372"/>
        <v/>
      </c>
    </row>
    <row r="1168" spans="1:54" ht="15" x14ac:dyDescent="0.2">
      <c r="A1168" s="7">
        <v>1167</v>
      </c>
      <c r="B1168" s="162" t="s">
        <v>2391</v>
      </c>
      <c r="C1168" s="162" t="s">
        <v>2392</v>
      </c>
      <c r="D1168" s="162" t="s">
        <v>2393</v>
      </c>
      <c r="E1168" s="162" t="s">
        <v>15</v>
      </c>
      <c r="F1168" s="163">
        <v>45487</v>
      </c>
      <c r="G1168" s="162" t="s">
        <v>5347</v>
      </c>
      <c r="H1168" s="162" t="s">
        <v>2394</v>
      </c>
      <c r="I1168" s="162" t="s">
        <v>15</v>
      </c>
      <c r="J1168" s="163">
        <v>45509</v>
      </c>
      <c r="K1168" s="163">
        <v>45509</v>
      </c>
      <c r="L1168" s="162" t="s">
        <v>5347</v>
      </c>
      <c r="M1168" s="163">
        <v>45516</v>
      </c>
      <c r="N1168" s="164">
        <v>85</v>
      </c>
      <c r="O1168" s="164">
        <v>8</v>
      </c>
      <c r="P1168" s="162" t="s">
        <v>16</v>
      </c>
      <c r="Q1168" s="165">
        <v>6</v>
      </c>
      <c r="R1168" s="165">
        <v>6</v>
      </c>
      <c r="S1168" s="165">
        <v>6</v>
      </c>
      <c r="T1168" s="165">
        <v>0</v>
      </c>
      <c r="U1168" s="166">
        <v>6</v>
      </c>
      <c r="V1168" s="166">
        <v>0</v>
      </c>
      <c r="W1168" s="162" t="s">
        <v>19</v>
      </c>
      <c r="X1168" s="162" t="s">
        <v>5348</v>
      </c>
      <c r="Y1168" s="162" t="s">
        <v>5347</v>
      </c>
      <c r="Z1168" s="162" t="s">
        <v>47</v>
      </c>
      <c r="AA1168" s="162" t="s">
        <v>302</v>
      </c>
      <c r="AB1168" s="162" t="s">
        <v>2395</v>
      </c>
      <c r="AC1168" s="162" t="s">
        <v>5347</v>
      </c>
      <c r="AD1168" s="164">
        <v>0</v>
      </c>
      <c r="AE1168" s="185">
        <v>0</v>
      </c>
      <c r="AG1168" t="s">
        <v>1612</v>
      </c>
      <c r="AH1168" s="47">
        <f t="shared" si="357"/>
        <v>7</v>
      </c>
      <c r="AI1168" s="46" t="str">
        <f t="shared" si="358"/>
        <v>-</v>
      </c>
      <c r="AJ1168" s="12"/>
      <c r="AK1168" s="53" t="str">
        <f t="shared" si="359"/>
        <v>YES</v>
      </c>
      <c r="AL1168" s="54">
        <f t="shared" si="360"/>
        <v>6</v>
      </c>
      <c r="AM1168" s="35"/>
      <c r="AN1168" s="35" t="str">
        <f t="shared" si="361"/>
        <v/>
      </c>
      <c r="AO1168" s="35">
        <f t="shared" si="362"/>
        <v>0</v>
      </c>
      <c r="AP1168" s="35" t="str">
        <f t="shared" si="363"/>
        <v>X</v>
      </c>
      <c r="AQ1168" s="55">
        <f t="shared" si="355"/>
        <v>1</v>
      </c>
      <c r="AR1168" s="25" t="str">
        <f t="shared" si="364"/>
        <v/>
      </c>
      <c r="AS1168" s="25" t="str">
        <f t="shared" si="365"/>
        <v/>
      </c>
      <c r="AT1168" s="25" t="str">
        <f t="shared" si="366"/>
        <v/>
      </c>
      <c r="AU1168" s="25" t="str">
        <f t="shared" si="367"/>
        <v/>
      </c>
      <c r="AV1168" s="25">
        <f t="shared" si="368"/>
        <v>7</v>
      </c>
      <c r="AW1168" s="65">
        <f t="shared" si="356"/>
        <v>0</v>
      </c>
      <c r="AX1168" s="56"/>
      <c r="AY1168" s="24">
        <f t="shared" ca="1" si="369"/>
        <v>-619</v>
      </c>
      <c r="AZ1168" s="66">
        <f t="shared" ca="1" si="370"/>
        <v>0</v>
      </c>
      <c r="BA1168" s="24" t="str">
        <f t="shared" ca="1" si="371"/>
        <v/>
      </c>
      <c r="BB1168" s="87" t="str">
        <f t="shared" si="372"/>
        <v/>
      </c>
    </row>
    <row r="1169" spans="1:54" ht="15" x14ac:dyDescent="0.2">
      <c r="A1169" s="7">
        <v>1168</v>
      </c>
      <c r="B1169" s="162" t="s">
        <v>2397</v>
      </c>
      <c r="C1169" s="162" t="s">
        <v>2398</v>
      </c>
      <c r="D1169" s="162" t="s">
        <v>2399</v>
      </c>
      <c r="E1169" s="162" t="s">
        <v>15</v>
      </c>
      <c r="F1169" s="163">
        <v>45487</v>
      </c>
      <c r="G1169" s="162" t="s">
        <v>5347</v>
      </c>
      <c r="H1169" s="162" t="s">
        <v>2400</v>
      </c>
      <c r="I1169" s="162" t="s">
        <v>28</v>
      </c>
      <c r="J1169" s="163">
        <v>45532</v>
      </c>
      <c r="K1169" s="163">
        <v>45533</v>
      </c>
      <c r="L1169" s="162" t="s">
        <v>5347</v>
      </c>
      <c r="M1169" s="163">
        <v>45546</v>
      </c>
      <c r="N1169" s="164">
        <v>90</v>
      </c>
      <c r="O1169" s="164">
        <v>8</v>
      </c>
      <c r="P1169" s="162" t="s">
        <v>16</v>
      </c>
      <c r="Q1169" s="165">
        <v>5</v>
      </c>
      <c r="R1169" s="165">
        <v>5</v>
      </c>
      <c r="S1169" s="165">
        <v>5</v>
      </c>
      <c r="T1169" s="165">
        <v>0</v>
      </c>
      <c r="U1169" s="166">
        <v>5</v>
      </c>
      <c r="V1169" s="166">
        <v>0</v>
      </c>
      <c r="W1169" s="162" t="s">
        <v>19</v>
      </c>
      <c r="X1169" s="162" t="s">
        <v>5348</v>
      </c>
      <c r="Y1169" s="162" t="s">
        <v>5347</v>
      </c>
      <c r="Z1169" s="162" t="s">
        <v>270</v>
      </c>
      <c r="AA1169" s="162" t="s">
        <v>620</v>
      </c>
      <c r="AB1169" s="162" t="s">
        <v>2401</v>
      </c>
      <c r="AC1169" s="162" t="s">
        <v>5347</v>
      </c>
      <c r="AD1169" s="164">
        <v>1</v>
      </c>
      <c r="AE1169" s="185">
        <v>1</v>
      </c>
      <c r="AG1169" t="s">
        <v>2103</v>
      </c>
      <c r="AH1169" s="47">
        <f t="shared" si="357"/>
        <v>14</v>
      </c>
      <c r="AI1169" s="46" t="str">
        <f t="shared" si="358"/>
        <v>-</v>
      </c>
      <c r="AJ1169" s="12"/>
      <c r="AK1169" s="53" t="str">
        <f t="shared" si="359"/>
        <v>YES</v>
      </c>
      <c r="AL1169" s="54">
        <f t="shared" si="360"/>
        <v>5</v>
      </c>
      <c r="AM1169" s="35"/>
      <c r="AN1169" s="35" t="str">
        <f t="shared" si="361"/>
        <v/>
      </c>
      <c r="AO1169" s="35">
        <f t="shared" si="362"/>
        <v>0</v>
      </c>
      <c r="AP1169" s="35" t="str">
        <f t="shared" si="363"/>
        <v>X</v>
      </c>
      <c r="AQ1169" s="55">
        <f t="shared" si="355"/>
        <v>1</v>
      </c>
      <c r="AR1169" s="25" t="str">
        <f t="shared" si="364"/>
        <v/>
      </c>
      <c r="AS1169" s="25" t="str">
        <f t="shared" si="365"/>
        <v/>
      </c>
      <c r="AT1169" s="25" t="str">
        <f t="shared" si="366"/>
        <v/>
      </c>
      <c r="AU1169" s="25" t="str">
        <f t="shared" si="367"/>
        <v/>
      </c>
      <c r="AV1169" s="25">
        <f t="shared" si="368"/>
        <v>7</v>
      </c>
      <c r="AW1169" s="65">
        <f t="shared" si="356"/>
        <v>0</v>
      </c>
      <c r="AX1169" s="56"/>
      <c r="AY1169" s="24">
        <f t="shared" ca="1" si="369"/>
        <v>-589</v>
      </c>
      <c r="AZ1169" s="66">
        <f t="shared" ca="1" si="370"/>
        <v>0</v>
      </c>
      <c r="BA1169" s="24" t="str">
        <f t="shared" ca="1" si="371"/>
        <v/>
      </c>
      <c r="BB1169" s="87" t="str">
        <f t="shared" si="372"/>
        <v/>
      </c>
    </row>
    <row r="1170" spans="1:54" ht="15" x14ac:dyDescent="0.2">
      <c r="A1170" s="7">
        <v>1169</v>
      </c>
      <c r="B1170" s="162" t="s">
        <v>300</v>
      </c>
      <c r="C1170" s="162" t="s">
        <v>301</v>
      </c>
      <c r="D1170" s="162" t="s">
        <v>2402</v>
      </c>
      <c r="E1170" s="162" t="s">
        <v>15</v>
      </c>
      <c r="F1170" s="163">
        <v>45487</v>
      </c>
      <c r="G1170" s="162" t="s">
        <v>5347</v>
      </c>
      <c r="H1170" s="162" t="s">
        <v>1344</v>
      </c>
      <c r="I1170" s="162" t="s">
        <v>207</v>
      </c>
      <c r="J1170" s="163">
        <v>45503</v>
      </c>
      <c r="K1170" s="163">
        <v>45572</v>
      </c>
      <c r="L1170" s="162" t="s">
        <v>5347</v>
      </c>
      <c r="M1170" s="163">
        <v>45520</v>
      </c>
      <c r="N1170" s="164">
        <v>30</v>
      </c>
      <c r="O1170" s="164">
        <v>8</v>
      </c>
      <c r="P1170" s="162" t="s">
        <v>16</v>
      </c>
      <c r="Q1170" s="165">
        <v>15</v>
      </c>
      <c r="R1170" s="165">
        <v>400</v>
      </c>
      <c r="S1170" s="165">
        <v>400</v>
      </c>
      <c r="T1170" s="165">
        <v>0</v>
      </c>
      <c r="U1170" s="166">
        <v>0</v>
      </c>
      <c r="V1170" s="166">
        <v>0</v>
      </c>
      <c r="W1170" s="162" t="s">
        <v>19</v>
      </c>
      <c r="X1170" s="162" t="s">
        <v>5348</v>
      </c>
      <c r="Y1170" s="162" t="s">
        <v>5347</v>
      </c>
      <c r="Z1170" s="162" t="s">
        <v>39</v>
      </c>
      <c r="AA1170" s="162" t="s">
        <v>84</v>
      </c>
      <c r="AB1170" s="162" t="s">
        <v>321</v>
      </c>
      <c r="AC1170" s="162" t="s">
        <v>5347</v>
      </c>
      <c r="AD1170" s="164">
        <v>0</v>
      </c>
      <c r="AE1170" s="185">
        <v>0</v>
      </c>
      <c r="AG1170" t="s">
        <v>814</v>
      </c>
      <c r="AH1170" s="47">
        <f t="shared" si="357"/>
        <v>17</v>
      </c>
      <c r="AI1170" s="46" t="str">
        <f t="shared" si="358"/>
        <v>-</v>
      </c>
      <c r="AJ1170" s="12"/>
      <c r="AK1170" s="53" t="str">
        <f t="shared" si="359"/>
        <v>YES</v>
      </c>
      <c r="AL1170" s="54">
        <f t="shared" si="360"/>
        <v>400</v>
      </c>
      <c r="AM1170" s="35"/>
      <c r="AN1170" s="35" t="str">
        <f t="shared" si="361"/>
        <v/>
      </c>
      <c r="AO1170" s="35">
        <f t="shared" si="362"/>
        <v>0</v>
      </c>
      <c r="AP1170" s="35" t="str">
        <f t="shared" si="363"/>
        <v>X</v>
      </c>
      <c r="AQ1170" s="55">
        <f t="shared" si="355"/>
        <v>1</v>
      </c>
      <c r="AR1170" s="25" t="str">
        <f t="shared" si="364"/>
        <v/>
      </c>
      <c r="AS1170" s="25" t="str">
        <f t="shared" si="365"/>
        <v/>
      </c>
      <c r="AT1170" s="25" t="str">
        <f t="shared" si="366"/>
        <v/>
      </c>
      <c r="AU1170" s="25" t="str">
        <f t="shared" si="367"/>
        <v/>
      </c>
      <c r="AV1170" s="25">
        <f t="shared" si="368"/>
        <v>7</v>
      </c>
      <c r="AW1170" s="65">
        <f t="shared" si="356"/>
        <v>0</v>
      </c>
      <c r="AX1170" s="56"/>
      <c r="AY1170" s="24">
        <f t="shared" ca="1" si="369"/>
        <v>-615</v>
      </c>
      <c r="AZ1170" s="66">
        <f t="shared" ca="1" si="370"/>
        <v>0</v>
      </c>
      <c r="BA1170" s="24" t="str">
        <f t="shared" ca="1" si="371"/>
        <v/>
      </c>
      <c r="BB1170" s="87" t="str">
        <f t="shared" si="372"/>
        <v/>
      </c>
    </row>
    <row r="1171" spans="1:54" ht="15" x14ac:dyDescent="0.2">
      <c r="A1171" s="7">
        <v>1170</v>
      </c>
      <c r="B1171" s="162" t="s">
        <v>2403</v>
      </c>
      <c r="C1171" s="162" t="s">
        <v>2404</v>
      </c>
      <c r="D1171" s="162" t="s">
        <v>2402</v>
      </c>
      <c r="E1171" s="162" t="s">
        <v>17</v>
      </c>
      <c r="F1171" s="163">
        <v>45487</v>
      </c>
      <c r="G1171" s="162" t="s">
        <v>5347</v>
      </c>
      <c r="H1171" s="162" t="s">
        <v>2405</v>
      </c>
      <c r="I1171" s="162" t="s">
        <v>15</v>
      </c>
      <c r="J1171" s="163">
        <v>45502</v>
      </c>
      <c r="K1171" s="163">
        <v>45502</v>
      </c>
      <c r="L1171" s="162" t="s">
        <v>5347</v>
      </c>
      <c r="M1171" s="163">
        <v>45520</v>
      </c>
      <c r="N1171" s="164">
        <v>110</v>
      </c>
      <c r="O1171" s="164">
        <v>8</v>
      </c>
      <c r="P1171" s="162" t="s">
        <v>16</v>
      </c>
      <c r="Q1171" s="165">
        <v>200</v>
      </c>
      <c r="R1171" s="165">
        <v>200</v>
      </c>
      <c r="S1171" s="165">
        <v>200</v>
      </c>
      <c r="T1171" s="165">
        <v>0</v>
      </c>
      <c r="U1171" s="166">
        <v>200</v>
      </c>
      <c r="V1171" s="166">
        <v>0</v>
      </c>
      <c r="W1171" s="162" t="s">
        <v>19</v>
      </c>
      <c r="X1171" s="162" t="s">
        <v>5348</v>
      </c>
      <c r="Y1171" s="162" t="s">
        <v>5347</v>
      </c>
      <c r="Z1171" s="162" t="s">
        <v>46</v>
      </c>
      <c r="AA1171" s="162" t="s">
        <v>2406</v>
      </c>
      <c r="AB1171" s="162" t="s">
        <v>2407</v>
      </c>
      <c r="AC1171" s="162" t="s">
        <v>5347</v>
      </c>
      <c r="AD1171" s="164">
        <v>0</v>
      </c>
      <c r="AE1171" s="185">
        <v>0</v>
      </c>
      <c r="AG1171" t="s">
        <v>814</v>
      </c>
      <c r="AH1171" s="47">
        <f t="shared" si="357"/>
        <v>18</v>
      </c>
      <c r="AI1171" s="46" t="str">
        <f t="shared" si="358"/>
        <v>-</v>
      </c>
      <c r="AJ1171" s="12"/>
      <c r="AK1171" s="53" t="str">
        <f t="shared" si="359"/>
        <v>YES</v>
      </c>
      <c r="AL1171" s="54">
        <f t="shared" si="360"/>
        <v>200</v>
      </c>
      <c r="AM1171" s="35"/>
      <c r="AN1171" s="35" t="str">
        <f t="shared" si="361"/>
        <v/>
      </c>
      <c r="AO1171" s="35">
        <f t="shared" si="362"/>
        <v>0</v>
      </c>
      <c r="AP1171" s="35" t="str">
        <f t="shared" si="363"/>
        <v>X</v>
      </c>
      <c r="AQ1171" s="55">
        <f t="shared" si="355"/>
        <v>1</v>
      </c>
      <c r="AR1171" s="25" t="str">
        <f t="shared" si="364"/>
        <v/>
      </c>
      <c r="AS1171" s="25" t="str">
        <f t="shared" si="365"/>
        <v/>
      </c>
      <c r="AT1171" s="25" t="str">
        <f t="shared" si="366"/>
        <v/>
      </c>
      <c r="AU1171" s="25" t="str">
        <f t="shared" si="367"/>
        <v/>
      </c>
      <c r="AV1171" s="25">
        <f t="shared" si="368"/>
        <v>7</v>
      </c>
      <c r="AW1171" s="65">
        <f t="shared" si="356"/>
        <v>0</v>
      </c>
      <c r="AX1171" s="56"/>
      <c r="AY1171" s="24">
        <f t="shared" ca="1" si="369"/>
        <v>-615</v>
      </c>
      <c r="AZ1171" s="66">
        <f t="shared" ca="1" si="370"/>
        <v>0</v>
      </c>
      <c r="BA1171" s="24" t="str">
        <f t="shared" ca="1" si="371"/>
        <v/>
      </c>
      <c r="BB1171" s="87" t="str">
        <f t="shared" si="372"/>
        <v/>
      </c>
    </row>
    <row r="1172" spans="1:54" ht="15" x14ac:dyDescent="0.2">
      <c r="A1172" s="7">
        <v>1171</v>
      </c>
      <c r="B1172" s="162" t="s">
        <v>2408</v>
      </c>
      <c r="C1172" s="162" t="s">
        <v>2409</v>
      </c>
      <c r="D1172" s="162" t="s">
        <v>2410</v>
      </c>
      <c r="E1172" s="162" t="s">
        <v>15</v>
      </c>
      <c r="F1172" s="163">
        <v>45487</v>
      </c>
      <c r="G1172" s="162" t="s">
        <v>5347</v>
      </c>
      <c r="H1172" s="162" t="s">
        <v>771</v>
      </c>
      <c r="I1172" s="162" t="s">
        <v>17</v>
      </c>
      <c r="J1172" s="163">
        <v>45502</v>
      </c>
      <c r="K1172" s="163">
        <v>45666</v>
      </c>
      <c r="L1172" s="162" t="s">
        <v>5347</v>
      </c>
      <c r="M1172" s="163">
        <v>45524</v>
      </c>
      <c r="N1172" s="164">
        <v>35</v>
      </c>
      <c r="O1172" s="164">
        <v>8</v>
      </c>
      <c r="P1172" s="162" t="s">
        <v>16</v>
      </c>
      <c r="Q1172" s="165">
        <v>400</v>
      </c>
      <c r="R1172" s="165">
        <v>10000</v>
      </c>
      <c r="S1172" s="165">
        <v>10000</v>
      </c>
      <c r="T1172" s="165">
        <v>0</v>
      </c>
      <c r="U1172" s="166">
        <v>10000</v>
      </c>
      <c r="V1172" s="166">
        <v>0</v>
      </c>
      <c r="W1172" s="162" t="s">
        <v>19</v>
      </c>
      <c r="X1172" s="162" t="s">
        <v>5348</v>
      </c>
      <c r="Y1172" s="162" t="s">
        <v>5347</v>
      </c>
      <c r="Z1172" s="162" t="s">
        <v>618</v>
      </c>
      <c r="AA1172" s="162" t="s">
        <v>620</v>
      </c>
      <c r="AB1172" s="162" t="s">
        <v>2411</v>
      </c>
      <c r="AC1172" s="162" t="s">
        <v>5347</v>
      </c>
      <c r="AD1172" s="164">
        <v>0</v>
      </c>
      <c r="AE1172" s="185">
        <v>0</v>
      </c>
      <c r="AG1172" t="s">
        <v>962</v>
      </c>
      <c r="AH1172" s="47">
        <f t="shared" si="357"/>
        <v>22</v>
      </c>
      <c r="AI1172" s="46" t="str">
        <f t="shared" si="358"/>
        <v>-</v>
      </c>
      <c r="AJ1172" s="12"/>
      <c r="AK1172" s="53" t="str">
        <f t="shared" si="359"/>
        <v>YES</v>
      </c>
      <c r="AL1172" s="54">
        <f t="shared" si="360"/>
        <v>10000</v>
      </c>
      <c r="AM1172" s="35"/>
      <c r="AN1172" s="35" t="str">
        <f t="shared" si="361"/>
        <v/>
      </c>
      <c r="AO1172" s="35">
        <f t="shared" si="362"/>
        <v>0</v>
      </c>
      <c r="AP1172" s="35" t="str">
        <f t="shared" si="363"/>
        <v>X</v>
      </c>
      <c r="AQ1172" s="55">
        <f t="shared" si="355"/>
        <v>1</v>
      </c>
      <c r="AR1172" s="25" t="str">
        <f t="shared" si="364"/>
        <v/>
      </c>
      <c r="AS1172" s="25" t="str">
        <f t="shared" si="365"/>
        <v/>
      </c>
      <c r="AT1172" s="25" t="str">
        <f t="shared" si="366"/>
        <v/>
      </c>
      <c r="AU1172" s="25" t="str">
        <f t="shared" si="367"/>
        <v/>
      </c>
      <c r="AV1172" s="25">
        <f t="shared" si="368"/>
        <v>7</v>
      </c>
      <c r="AW1172" s="65">
        <f t="shared" si="356"/>
        <v>0</v>
      </c>
      <c r="AX1172" s="56"/>
      <c r="AY1172" s="24">
        <f t="shared" ca="1" si="369"/>
        <v>-611</v>
      </c>
      <c r="AZ1172" s="66">
        <f t="shared" ca="1" si="370"/>
        <v>0</v>
      </c>
      <c r="BA1172" s="24" t="str">
        <f t="shared" ca="1" si="371"/>
        <v/>
      </c>
      <c r="BB1172" s="87" t="str">
        <f t="shared" si="372"/>
        <v/>
      </c>
    </row>
    <row r="1173" spans="1:54" ht="15" x14ac:dyDescent="0.2">
      <c r="A1173" s="7">
        <v>1172</v>
      </c>
      <c r="B1173" s="162" t="s">
        <v>2412</v>
      </c>
      <c r="C1173" s="162" t="s">
        <v>2413</v>
      </c>
      <c r="D1173" s="162" t="s">
        <v>2414</v>
      </c>
      <c r="E1173" s="162" t="s">
        <v>15</v>
      </c>
      <c r="F1173" s="163">
        <v>45487</v>
      </c>
      <c r="G1173" s="162" t="s">
        <v>5347</v>
      </c>
      <c r="H1173" s="162" t="s">
        <v>2415</v>
      </c>
      <c r="I1173" s="162" t="s">
        <v>15</v>
      </c>
      <c r="J1173" s="163">
        <v>45516</v>
      </c>
      <c r="K1173" s="163">
        <v>45517</v>
      </c>
      <c r="L1173" s="162" t="s">
        <v>5347</v>
      </c>
      <c r="M1173" s="163">
        <v>45611</v>
      </c>
      <c r="N1173" s="164">
        <v>45</v>
      </c>
      <c r="O1173" s="164">
        <v>8</v>
      </c>
      <c r="P1173" s="162" t="s">
        <v>16</v>
      </c>
      <c r="Q1173" s="165">
        <v>3</v>
      </c>
      <c r="R1173" s="165">
        <v>3</v>
      </c>
      <c r="S1173" s="165">
        <v>3</v>
      </c>
      <c r="T1173" s="165">
        <v>0</v>
      </c>
      <c r="U1173" s="166">
        <v>3</v>
      </c>
      <c r="V1173" s="166">
        <v>0</v>
      </c>
      <c r="W1173" s="162" t="s">
        <v>19</v>
      </c>
      <c r="X1173" s="162" t="s">
        <v>5348</v>
      </c>
      <c r="Y1173" s="162" t="s">
        <v>5347</v>
      </c>
      <c r="Z1173" s="162" t="s">
        <v>418</v>
      </c>
      <c r="AA1173" s="162" t="s">
        <v>148</v>
      </c>
      <c r="AB1173" s="162" t="s">
        <v>2412</v>
      </c>
      <c r="AC1173" s="162" t="s">
        <v>5347</v>
      </c>
      <c r="AD1173" s="164">
        <v>1</v>
      </c>
      <c r="AE1173" s="185">
        <v>1</v>
      </c>
      <c r="AG1173" t="s">
        <v>2103</v>
      </c>
      <c r="AH1173" s="47">
        <f t="shared" si="357"/>
        <v>95</v>
      </c>
      <c r="AI1173" s="46" t="str">
        <f t="shared" si="358"/>
        <v>-</v>
      </c>
      <c r="AJ1173" s="12"/>
      <c r="AK1173" s="53" t="str">
        <f t="shared" si="359"/>
        <v>YES</v>
      </c>
      <c r="AL1173" s="54">
        <f t="shared" si="360"/>
        <v>3</v>
      </c>
      <c r="AM1173" s="35"/>
      <c r="AN1173" s="35" t="str">
        <f t="shared" si="361"/>
        <v/>
      </c>
      <c r="AO1173" s="35">
        <f t="shared" si="362"/>
        <v>0</v>
      </c>
      <c r="AP1173" s="35" t="str">
        <f t="shared" si="363"/>
        <v>X</v>
      </c>
      <c r="AQ1173" s="55">
        <f t="shared" ref="AQ1173:AQ1185" si="373">IF(AP1173="X",100%,0%)</f>
        <v>1</v>
      </c>
      <c r="AR1173" s="25" t="str">
        <f t="shared" si="364"/>
        <v/>
      </c>
      <c r="AS1173" s="25" t="str">
        <f t="shared" si="365"/>
        <v/>
      </c>
      <c r="AT1173" s="25" t="str">
        <f t="shared" si="366"/>
        <v/>
      </c>
      <c r="AU1173" s="25" t="str">
        <f t="shared" si="367"/>
        <v/>
      </c>
      <c r="AV1173" s="25">
        <f t="shared" si="368"/>
        <v>7</v>
      </c>
      <c r="AW1173" s="65">
        <f t="shared" ref="AW1173:AW1185" si="374">IF(AP1173="",100%,0%)</f>
        <v>0</v>
      </c>
      <c r="AX1173" s="56"/>
      <c r="AY1173" s="24">
        <f t="shared" ca="1" si="369"/>
        <v>-524</v>
      </c>
      <c r="AZ1173" s="66">
        <f t="shared" ca="1" si="370"/>
        <v>0</v>
      </c>
      <c r="BA1173" s="24" t="str">
        <f t="shared" ca="1" si="371"/>
        <v/>
      </c>
      <c r="BB1173" s="87" t="str">
        <f t="shared" si="372"/>
        <v/>
      </c>
    </row>
    <row r="1174" spans="1:54" ht="15" x14ac:dyDescent="0.2">
      <c r="A1174" s="7">
        <v>1173</v>
      </c>
      <c r="B1174" s="162" t="s">
        <v>2416</v>
      </c>
      <c r="C1174" s="162" t="s">
        <v>2417</v>
      </c>
      <c r="D1174" s="162" t="s">
        <v>2414</v>
      </c>
      <c r="E1174" s="162" t="s">
        <v>17</v>
      </c>
      <c r="F1174" s="163">
        <v>45487</v>
      </c>
      <c r="G1174" s="162" t="s">
        <v>5347</v>
      </c>
      <c r="H1174" s="162" t="s">
        <v>2415</v>
      </c>
      <c r="I1174" s="162" t="s">
        <v>17</v>
      </c>
      <c r="J1174" s="163">
        <v>45516</v>
      </c>
      <c r="K1174" s="163">
        <v>45517</v>
      </c>
      <c r="L1174" s="162" t="s">
        <v>5347</v>
      </c>
      <c r="M1174" s="163">
        <v>45747</v>
      </c>
      <c r="N1174" s="164">
        <v>60</v>
      </c>
      <c r="O1174" s="164">
        <v>8</v>
      </c>
      <c r="P1174" s="162" t="s">
        <v>16</v>
      </c>
      <c r="Q1174" s="165">
        <v>3</v>
      </c>
      <c r="R1174" s="165">
        <v>3</v>
      </c>
      <c r="S1174" s="165">
        <v>3</v>
      </c>
      <c r="T1174" s="165">
        <v>0</v>
      </c>
      <c r="U1174" s="166">
        <v>3</v>
      </c>
      <c r="V1174" s="166">
        <v>0</v>
      </c>
      <c r="W1174" s="162" t="s">
        <v>19</v>
      </c>
      <c r="X1174" s="162" t="s">
        <v>5348</v>
      </c>
      <c r="Y1174" s="162" t="s">
        <v>5347</v>
      </c>
      <c r="Z1174" s="162" t="s">
        <v>418</v>
      </c>
      <c r="AA1174" s="162" t="s">
        <v>148</v>
      </c>
      <c r="AB1174" s="162" t="s">
        <v>2416</v>
      </c>
      <c r="AC1174" s="162" t="s">
        <v>5347</v>
      </c>
      <c r="AD1174" s="164">
        <v>5</v>
      </c>
      <c r="AE1174" s="185">
        <v>5</v>
      </c>
      <c r="AG1174" t="s">
        <v>2103</v>
      </c>
      <c r="AH1174" s="47">
        <f t="shared" si="357"/>
        <v>231</v>
      </c>
      <c r="AI1174" s="46" t="str">
        <f t="shared" si="358"/>
        <v>-</v>
      </c>
      <c r="AJ1174" s="12"/>
      <c r="AK1174" s="53" t="str">
        <f t="shared" si="359"/>
        <v>YES</v>
      </c>
      <c r="AL1174" s="54">
        <f t="shared" si="360"/>
        <v>3</v>
      </c>
      <c r="AM1174" s="35"/>
      <c r="AN1174" s="35" t="str">
        <f t="shared" si="361"/>
        <v/>
      </c>
      <c r="AO1174" s="35">
        <f t="shared" si="362"/>
        <v>0</v>
      </c>
      <c r="AP1174" s="35" t="str">
        <f t="shared" si="363"/>
        <v>X</v>
      </c>
      <c r="AQ1174" s="55">
        <f t="shared" si="373"/>
        <v>1</v>
      </c>
      <c r="AR1174" s="25" t="str">
        <f t="shared" si="364"/>
        <v/>
      </c>
      <c r="AS1174" s="25" t="str">
        <f t="shared" si="365"/>
        <v/>
      </c>
      <c r="AT1174" s="25" t="str">
        <f t="shared" si="366"/>
        <v/>
      </c>
      <c r="AU1174" s="25" t="str">
        <f t="shared" si="367"/>
        <v/>
      </c>
      <c r="AV1174" s="25">
        <f t="shared" si="368"/>
        <v>7</v>
      </c>
      <c r="AW1174" s="65">
        <f t="shared" si="374"/>
        <v>0</v>
      </c>
      <c r="AX1174" s="56"/>
      <c r="AY1174" s="24">
        <f t="shared" ca="1" si="369"/>
        <v>-388</v>
      </c>
      <c r="AZ1174" s="66">
        <f t="shared" ca="1" si="370"/>
        <v>0</v>
      </c>
      <c r="BA1174" s="24" t="str">
        <f t="shared" ca="1" si="371"/>
        <v/>
      </c>
      <c r="BB1174" s="87" t="str">
        <f t="shared" si="372"/>
        <v/>
      </c>
    </row>
    <row r="1175" spans="1:54" ht="15" x14ac:dyDescent="0.2">
      <c r="A1175" s="7">
        <v>1174</v>
      </c>
      <c r="B1175" s="162" t="s">
        <v>421</v>
      </c>
      <c r="C1175" s="162" t="s">
        <v>60</v>
      </c>
      <c r="D1175" s="162" t="s">
        <v>2414</v>
      </c>
      <c r="E1175" s="162" t="s">
        <v>73</v>
      </c>
      <c r="F1175" s="163">
        <v>45487</v>
      </c>
      <c r="G1175" s="162" t="s">
        <v>5347</v>
      </c>
      <c r="H1175" s="162" t="s">
        <v>2418</v>
      </c>
      <c r="I1175" s="162" t="s">
        <v>27</v>
      </c>
      <c r="J1175" s="163">
        <v>45489</v>
      </c>
      <c r="K1175" s="163">
        <v>45491</v>
      </c>
      <c r="L1175" s="162" t="s">
        <v>5347</v>
      </c>
      <c r="M1175" s="163">
        <v>45504</v>
      </c>
      <c r="N1175" s="164">
        <v>30</v>
      </c>
      <c r="O1175" s="164">
        <v>8</v>
      </c>
      <c r="P1175" s="162" t="s">
        <v>16</v>
      </c>
      <c r="Q1175" s="165">
        <v>2</v>
      </c>
      <c r="R1175" s="165">
        <v>2</v>
      </c>
      <c r="S1175" s="165">
        <v>2</v>
      </c>
      <c r="T1175" s="165">
        <v>0</v>
      </c>
      <c r="U1175" s="166">
        <v>2</v>
      </c>
      <c r="V1175" s="166">
        <v>0</v>
      </c>
      <c r="W1175" s="162" t="s">
        <v>19</v>
      </c>
      <c r="X1175" s="162" t="s">
        <v>5348</v>
      </c>
      <c r="Y1175" s="162" t="s">
        <v>5347</v>
      </c>
      <c r="Z1175" s="162" t="s">
        <v>61</v>
      </c>
      <c r="AA1175" s="162" t="s">
        <v>62</v>
      </c>
      <c r="AB1175" s="162" t="s">
        <v>422</v>
      </c>
      <c r="AC1175" s="162" t="s">
        <v>5347</v>
      </c>
      <c r="AD1175" s="164">
        <v>0</v>
      </c>
      <c r="AE1175" s="185">
        <v>0</v>
      </c>
      <c r="AG1175" t="s">
        <v>2103</v>
      </c>
      <c r="AH1175" s="47">
        <f t="shared" si="357"/>
        <v>15</v>
      </c>
      <c r="AI1175" s="46" t="str">
        <f t="shared" si="358"/>
        <v>-</v>
      </c>
      <c r="AJ1175" s="12"/>
      <c r="AK1175" s="53" t="str">
        <f t="shared" si="359"/>
        <v>YES</v>
      </c>
      <c r="AL1175" s="54">
        <f t="shared" si="360"/>
        <v>2</v>
      </c>
      <c r="AM1175" s="35"/>
      <c r="AN1175" s="35" t="str">
        <f t="shared" si="361"/>
        <v/>
      </c>
      <c r="AO1175" s="35">
        <f t="shared" si="362"/>
        <v>0</v>
      </c>
      <c r="AP1175" s="35" t="str">
        <f t="shared" si="363"/>
        <v>X</v>
      </c>
      <c r="AQ1175" s="55">
        <f t="shared" si="373"/>
        <v>1</v>
      </c>
      <c r="AR1175" s="25" t="str">
        <f t="shared" si="364"/>
        <v/>
      </c>
      <c r="AS1175" s="25" t="str">
        <f t="shared" si="365"/>
        <v/>
      </c>
      <c r="AT1175" s="25" t="str">
        <f t="shared" si="366"/>
        <v/>
      </c>
      <c r="AU1175" s="25" t="str">
        <f t="shared" si="367"/>
        <v/>
      </c>
      <c r="AV1175" s="25">
        <f t="shared" si="368"/>
        <v>7</v>
      </c>
      <c r="AW1175" s="65">
        <f t="shared" si="374"/>
        <v>0</v>
      </c>
      <c r="AX1175" s="56"/>
      <c r="AY1175" s="24">
        <f t="shared" ca="1" si="369"/>
        <v>-631</v>
      </c>
      <c r="AZ1175" s="66">
        <f t="shared" ca="1" si="370"/>
        <v>0</v>
      </c>
      <c r="BA1175" s="24" t="str">
        <f t="shared" ca="1" si="371"/>
        <v/>
      </c>
      <c r="BB1175" s="87" t="str">
        <f t="shared" si="372"/>
        <v/>
      </c>
    </row>
    <row r="1176" spans="1:54" ht="15" x14ac:dyDescent="0.2">
      <c r="A1176" s="7">
        <v>1175</v>
      </c>
      <c r="B1176" s="162" t="s">
        <v>2111</v>
      </c>
      <c r="C1176" s="162" t="s">
        <v>2112</v>
      </c>
      <c r="D1176" s="162" t="s">
        <v>2414</v>
      </c>
      <c r="E1176" s="162" t="s">
        <v>56</v>
      </c>
      <c r="F1176" s="163">
        <v>45487</v>
      </c>
      <c r="G1176" s="162" t="s">
        <v>5347</v>
      </c>
      <c r="H1176" s="162" t="s">
        <v>2418</v>
      </c>
      <c r="I1176" s="162" t="s">
        <v>28</v>
      </c>
      <c r="J1176" s="163">
        <v>45489</v>
      </c>
      <c r="K1176" s="163">
        <v>45491</v>
      </c>
      <c r="L1176" s="162" t="s">
        <v>5347</v>
      </c>
      <c r="M1176" s="163">
        <v>45504</v>
      </c>
      <c r="N1176" s="164">
        <v>30</v>
      </c>
      <c r="O1176" s="164">
        <v>8</v>
      </c>
      <c r="P1176" s="162" t="s">
        <v>16</v>
      </c>
      <c r="Q1176" s="165">
        <v>3</v>
      </c>
      <c r="R1176" s="165">
        <v>3</v>
      </c>
      <c r="S1176" s="165">
        <v>3</v>
      </c>
      <c r="T1176" s="165">
        <v>0</v>
      </c>
      <c r="U1176" s="166">
        <v>3</v>
      </c>
      <c r="V1176" s="166">
        <v>0</v>
      </c>
      <c r="W1176" s="162" t="s">
        <v>19</v>
      </c>
      <c r="X1176" s="162" t="s">
        <v>5348</v>
      </c>
      <c r="Y1176" s="162" t="s">
        <v>5347</v>
      </c>
      <c r="Z1176" s="162" t="s">
        <v>61</v>
      </c>
      <c r="AA1176" s="162" t="s">
        <v>62</v>
      </c>
      <c r="AB1176" s="162" t="s">
        <v>2113</v>
      </c>
      <c r="AC1176" s="162" t="s">
        <v>5347</v>
      </c>
      <c r="AD1176" s="164">
        <v>0</v>
      </c>
      <c r="AE1176" s="185">
        <v>0</v>
      </c>
      <c r="AG1176" t="s">
        <v>2103</v>
      </c>
      <c r="AH1176" s="47">
        <f t="shared" si="357"/>
        <v>15</v>
      </c>
      <c r="AI1176" s="46" t="str">
        <f t="shared" si="358"/>
        <v>-</v>
      </c>
      <c r="AJ1176" s="12"/>
      <c r="AK1176" s="53" t="str">
        <f t="shared" si="359"/>
        <v>YES</v>
      </c>
      <c r="AL1176" s="54">
        <f t="shared" si="360"/>
        <v>3</v>
      </c>
      <c r="AM1176" s="35"/>
      <c r="AN1176" s="35" t="str">
        <f t="shared" si="361"/>
        <v/>
      </c>
      <c r="AO1176" s="35">
        <f t="shared" si="362"/>
        <v>0</v>
      </c>
      <c r="AP1176" s="35" t="str">
        <f t="shared" si="363"/>
        <v>X</v>
      </c>
      <c r="AQ1176" s="55">
        <f t="shared" si="373"/>
        <v>1</v>
      </c>
      <c r="AR1176" s="25" t="str">
        <f t="shared" si="364"/>
        <v/>
      </c>
      <c r="AS1176" s="25" t="str">
        <f t="shared" si="365"/>
        <v/>
      </c>
      <c r="AT1176" s="25" t="str">
        <f t="shared" si="366"/>
        <v/>
      </c>
      <c r="AU1176" s="25" t="str">
        <f t="shared" si="367"/>
        <v/>
      </c>
      <c r="AV1176" s="25">
        <f t="shared" si="368"/>
        <v>7</v>
      </c>
      <c r="AW1176" s="65">
        <f t="shared" si="374"/>
        <v>0</v>
      </c>
      <c r="AX1176" s="56"/>
      <c r="AY1176" s="24">
        <f t="shared" ca="1" si="369"/>
        <v>-631</v>
      </c>
      <c r="AZ1176" s="66">
        <f t="shared" ca="1" si="370"/>
        <v>0</v>
      </c>
      <c r="BA1176" s="24" t="str">
        <f t="shared" ca="1" si="371"/>
        <v/>
      </c>
      <c r="BB1176" s="87" t="str">
        <f t="shared" si="372"/>
        <v/>
      </c>
    </row>
    <row r="1177" spans="1:54" ht="15" x14ac:dyDescent="0.2">
      <c r="A1177" s="7">
        <v>1176</v>
      </c>
      <c r="B1177" s="162" t="s">
        <v>425</v>
      </c>
      <c r="C1177" s="162" t="s">
        <v>426</v>
      </c>
      <c r="D1177" s="162" t="s">
        <v>2414</v>
      </c>
      <c r="E1177" s="162" t="s">
        <v>72</v>
      </c>
      <c r="F1177" s="163">
        <v>45487</v>
      </c>
      <c r="G1177" s="162" t="s">
        <v>5347</v>
      </c>
      <c r="H1177" s="162" t="s">
        <v>2418</v>
      </c>
      <c r="I1177" s="162" t="s">
        <v>73</v>
      </c>
      <c r="J1177" s="163">
        <v>45489</v>
      </c>
      <c r="K1177" s="163">
        <v>45491</v>
      </c>
      <c r="L1177" s="162" t="s">
        <v>5347</v>
      </c>
      <c r="M1177" s="163">
        <v>45504</v>
      </c>
      <c r="N1177" s="164">
        <v>30</v>
      </c>
      <c r="O1177" s="164">
        <v>8</v>
      </c>
      <c r="P1177" s="162" t="s">
        <v>16</v>
      </c>
      <c r="Q1177" s="165">
        <v>1</v>
      </c>
      <c r="R1177" s="165">
        <v>1</v>
      </c>
      <c r="S1177" s="165">
        <v>1</v>
      </c>
      <c r="T1177" s="165">
        <v>0</v>
      </c>
      <c r="U1177" s="166">
        <v>1</v>
      </c>
      <c r="V1177" s="166">
        <v>0</v>
      </c>
      <c r="W1177" s="162" t="s">
        <v>19</v>
      </c>
      <c r="X1177" s="162" t="s">
        <v>5348</v>
      </c>
      <c r="Y1177" s="162" t="s">
        <v>5347</v>
      </c>
      <c r="Z1177" s="162" t="s">
        <v>61</v>
      </c>
      <c r="AA1177" s="162" t="s">
        <v>62</v>
      </c>
      <c r="AB1177" s="162" t="s">
        <v>427</v>
      </c>
      <c r="AC1177" s="162" t="s">
        <v>5347</v>
      </c>
      <c r="AD1177" s="164">
        <v>0</v>
      </c>
      <c r="AE1177" s="185">
        <v>0</v>
      </c>
      <c r="AG1177" t="s">
        <v>2103</v>
      </c>
      <c r="AH1177" s="47">
        <f t="shared" si="357"/>
        <v>15</v>
      </c>
      <c r="AI1177" s="46" t="str">
        <f t="shared" si="358"/>
        <v>-</v>
      </c>
      <c r="AJ1177" s="12"/>
      <c r="AK1177" s="53" t="str">
        <f t="shared" si="359"/>
        <v>YES</v>
      </c>
      <c r="AL1177" s="54">
        <f t="shared" si="360"/>
        <v>1</v>
      </c>
      <c r="AM1177" s="35"/>
      <c r="AN1177" s="35" t="str">
        <f t="shared" si="361"/>
        <v/>
      </c>
      <c r="AO1177" s="35">
        <f t="shared" si="362"/>
        <v>0</v>
      </c>
      <c r="AP1177" s="35" t="str">
        <f t="shared" si="363"/>
        <v>X</v>
      </c>
      <c r="AQ1177" s="55">
        <f t="shared" si="373"/>
        <v>1</v>
      </c>
      <c r="AR1177" s="25" t="str">
        <f t="shared" si="364"/>
        <v/>
      </c>
      <c r="AS1177" s="25" t="str">
        <f t="shared" si="365"/>
        <v/>
      </c>
      <c r="AT1177" s="25" t="str">
        <f t="shared" si="366"/>
        <v/>
      </c>
      <c r="AU1177" s="25" t="str">
        <f t="shared" si="367"/>
        <v/>
      </c>
      <c r="AV1177" s="25">
        <f t="shared" si="368"/>
        <v>7</v>
      </c>
      <c r="AW1177" s="65">
        <f t="shared" si="374"/>
        <v>0</v>
      </c>
      <c r="AX1177" s="56"/>
      <c r="AY1177" s="24">
        <f t="shared" ca="1" si="369"/>
        <v>-631</v>
      </c>
      <c r="AZ1177" s="66">
        <f t="shared" ca="1" si="370"/>
        <v>0</v>
      </c>
      <c r="BA1177" s="24" t="str">
        <f t="shared" ca="1" si="371"/>
        <v/>
      </c>
      <c r="BB1177" s="87" t="str">
        <f t="shared" si="372"/>
        <v/>
      </c>
    </row>
    <row r="1178" spans="1:54" ht="15" x14ac:dyDescent="0.2">
      <c r="A1178" s="7">
        <v>1177</v>
      </c>
      <c r="B1178" s="162" t="s">
        <v>2114</v>
      </c>
      <c r="C1178" s="162" t="s">
        <v>2115</v>
      </c>
      <c r="D1178" s="162" t="s">
        <v>2414</v>
      </c>
      <c r="E1178" s="162" t="s">
        <v>69</v>
      </c>
      <c r="F1178" s="163">
        <v>45487</v>
      </c>
      <c r="G1178" s="162" t="s">
        <v>5347</v>
      </c>
      <c r="H1178" s="162" t="s">
        <v>2418</v>
      </c>
      <c r="I1178" s="162" t="s">
        <v>56</v>
      </c>
      <c r="J1178" s="163">
        <v>45489</v>
      </c>
      <c r="K1178" s="163">
        <v>45491</v>
      </c>
      <c r="L1178" s="162" t="s">
        <v>5347</v>
      </c>
      <c r="M1178" s="163">
        <v>45504</v>
      </c>
      <c r="N1178" s="164">
        <v>30</v>
      </c>
      <c r="O1178" s="164">
        <v>8</v>
      </c>
      <c r="P1178" s="162" t="s">
        <v>16</v>
      </c>
      <c r="Q1178" s="165">
        <v>1</v>
      </c>
      <c r="R1178" s="165">
        <v>1</v>
      </c>
      <c r="S1178" s="165">
        <v>1</v>
      </c>
      <c r="T1178" s="165">
        <v>0</v>
      </c>
      <c r="U1178" s="166">
        <v>1</v>
      </c>
      <c r="V1178" s="166">
        <v>0</v>
      </c>
      <c r="W1178" s="162" t="s">
        <v>19</v>
      </c>
      <c r="X1178" s="162" t="s">
        <v>5348</v>
      </c>
      <c r="Y1178" s="162" t="s">
        <v>5347</v>
      </c>
      <c r="Z1178" s="162" t="s">
        <v>61</v>
      </c>
      <c r="AA1178" s="162" t="s">
        <v>62</v>
      </c>
      <c r="AB1178" s="162" t="s">
        <v>2116</v>
      </c>
      <c r="AC1178" s="162" t="s">
        <v>5347</v>
      </c>
      <c r="AD1178" s="164">
        <v>0</v>
      </c>
      <c r="AE1178" s="185">
        <v>0</v>
      </c>
      <c r="AG1178" t="s">
        <v>2103</v>
      </c>
      <c r="AH1178" s="47">
        <f t="shared" si="357"/>
        <v>15</v>
      </c>
      <c r="AI1178" s="46" t="str">
        <f t="shared" si="358"/>
        <v>-</v>
      </c>
      <c r="AJ1178" s="12"/>
      <c r="AK1178" s="53" t="str">
        <f t="shared" si="359"/>
        <v>YES</v>
      </c>
      <c r="AL1178" s="54">
        <f t="shared" si="360"/>
        <v>1</v>
      </c>
      <c r="AM1178" s="35"/>
      <c r="AN1178" s="35" t="str">
        <f t="shared" si="361"/>
        <v/>
      </c>
      <c r="AO1178" s="35">
        <f t="shared" si="362"/>
        <v>0</v>
      </c>
      <c r="AP1178" s="35" t="str">
        <f t="shared" si="363"/>
        <v>X</v>
      </c>
      <c r="AQ1178" s="55">
        <f t="shared" si="373"/>
        <v>1</v>
      </c>
      <c r="AR1178" s="25" t="str">
        <f t="shared" si="364"/>
        <v/>
      </c>
      <c r="AS1178" s="25" t="str">
        <f t="shared" si="365"/>
        <v/>
      </c>
      <c r="AT1178" s="25" t="str">
        <f t="shared" si="366"/>
        <v/>
      </c>
      <c r="AU1178" s="25" t="str">
        <f t="shared" si="367"/>
        <v/>
      </c>
      <c r="AV1178" s="25">
        <f t="shared" si="368"/>
        <v>7</v>
      </c>
      <c r="AW1178" s="65">
        <f t="shared" si="374"/>
        <v>0</v>
      </c>
      <c r="AX1178" s="56"/>
      <c r="AY1178" s="24">
        <f t="shared" ca="1" si="369"/>
        <v>-631</v>
      </c>
      <c r="AZ1178" s="66">
        <f t="shared" ca="1" si="370"/>
        <v>0</v>
      </c>
      <c r="BA1178" s="24" t="str">
        <f t="shared" ca="1" si="371"/>
        <v/>
      </c>
      <c r="BB1178" s="87" t="str">
        <f t="shared" si="372"/>
        <v/>
      </c>
    </row>
    <row r="1179" spans="1:54" ht="15" x14ac:dyDescent="0.2">
      <c r="A1179" s="7">
        <v>1178</v>
      </c>
      <c r="B1179" s="162" t="s">
        <v>2117</v>
      </c>
      <c r="C1179" s="162" t="s">
        <v>2118</v>
      </c>
      <c r="D1179" s="162" t="s">
        <v>2414</v>
      </c>
      <c r="E1179" s="162" t="s">
        <v>79</v>
      </c>
      <c r="F1179" s="163">
        <v>45487</v>
      </c>
      <c r="G1179" s="162" t="s">
        <v>5347</v>
      </c>
      <c r="H1179" s="162" t="s">
        <v>2418</v>
      </c>
      <c r="I1179" s="162" t="s">
        <v>72</v>
      </c>
      <c r="J1179" s="163">
        <v>45489</v>
      </c>
      <c r="K1179" s="163">
        <v>45491</v>
      </c>
      <c r="L1179" s="162" t="s">
        <v>5347</v>
      </c>
      <c r="M1179" s="163">
        <v>45504</v>
      </c>
      <c r="N1179" s="164">
        <v>30</v>
      </c>
      <c r="O1179" s="164">
        <v>8</v>
      </c>
      <c r="P1179" s="162" t="s">
        <v>16</v>
      </c>
      <c r="Q1179" s="165">
        <v>5</v>
      </c>
      <c r="R1179" s="165">
        <v>5</v>
      </c>
      <c r="S1179" s="165">
        <v>5</v>
      </c>
      <c r="T1179" s="165">
        <v>0</v>
      </c>
      <c r="U1179" s="166">
        <v>5</v>
      </c>
      <c r="V1179" s="166">
        <v>0</v>
      </c>
      <c r="W1179" s="162" t="s">
        <v>19</v>
      </c>
      <c r="X1179" s="162" t="s">
        <v>5348</v>
      </c>
      <c r="Y1179" s="162" t="s">
        <v>5347</v>
      </c>
      <c r="Z1179" s="162" t="s">
        <v>61</v>
      </c>
      <c r="AA1179" s="162" t="s">
        <v>62</v>
      </c>
      <c r="AB1179" s="162" t="s">
        <v>2119</v>
      </c>
      <c r="AC1179" s="162" t="s">
        <v>5347</v>
      </c>
      <c r="AD1179" s="164">
        <v>0</v>
      </c>
      <c r="AE1179" s="185">
        <v>0</v>
      </c>
      <c r="AG1179" t="s">
        <v>2103</v>
      </c>
      <c r="AH1179" s="47">
        <f t="shared" si="357"/>
        <v>15</v>
      </c>
      <c r="AI1179" s="46" t="str">
        <f t="shared" si="358"/>
        <v>-</v>
      </c>
      <c r="AJ1179" s="12"/>
      <c r="AK1179" s="53" t="str">
        <f t="shared" si="359"/>
        <v>YES</v>
      </c>
      <c r="AL1179" s="54">
        <f t="shared" si="360"/>
        <v>5</v>
      </c>
      <c r="AM1179" s="35"/>
      <c r="AN1179" s="35" t="str">
        <f t="shared" si="361"/>
        <v/>
      </c>
      <c r="AO1179" s="35">
        <f t="shared" si="362"/>
        <v>0</v>
      </c>
      <c r="AP1179" s="35" t="str">
        <f t="shared" si="363"/>
        <v>X</v>
      </c>
      <c r="AQ1179" s="55">
        <f t="shared" si="373"/>
        <v>1</v>
      </c>
      <c r="AR1179" s="25" t="str">
        <f t="shared" si="364"/>
        <v/>
      </c>
      <c r="AS1179" s="25" t="str">
        <f t="shared" si="365"/>
        <v/>
      </c>
      <c r="AT1179" s="25" t="str">
        <f t="shared" si="366"/>
        <v/>
      </c>
      <c r="AU1179" s="25" t="str">
        <f t="shared" si="367"/>
        <v/>
      </c>
      <c r="AV1179" s="25">
        <f t="shared" si="368"/>
        <v>7</v>
      </c>
      <c r="AW1179" s="65">
        <f t="shared" si="374"/>
        <v>0</v>
      </c>
      <c r="AX1179" s="56"/>
      <c r="AY1179" s="24">
        <f t="shared" ca="1" si="369"/>
        <v>-631</v>
      </c>
      <c r="AZ1179" s="66">
        <f t="shared" ca="1" si="370"/>
        <v>0</v>
      </c>
      <c r="BA1179" s="24" t="str">
        <f t="shared" ca="1" si="371"/>
        <v/>
      </c>
      <c r="BB1179" s="87" t="str">
        <f t="shared" si="372"/>
        <v/>
      </c>
    </row>
    <row r="1180" spans="1:54" ht="15" x14ac:dyDescent="0.2">
      <c r="A1180" s="7">
        <v>1179</v>
      </c>
      <c r="B1180" s="162" t="s">
        <v>2419</v>
      </c>
      <c r="C1180" s="162" t="s">
        <v>2420</v>
      </c>
      <c r="D1180" s="162" t="s">
        <v>2421</v>
      </c>
      <c r="E1180" s="162" t="s">
        <v>27</v>
      </c>
      <c r="F1180" s="163">
        <v>45488</v>
      </c>
      <c r="G1180" s="162" t="s">
        <v>5347</v>
      </c>
      <c r="H1180" s="162" t="s">
        <v>2422</v>
      </c>
      <c r="I1180" s="162" t="s">
        <v>28</v>
      </c>
      <c r="J1180" s="163">
        <v>45502</v>
      </c>
      <c r="K1180" s="163">
        <v>45709</v>
      </c>
      <c r="L1180" s="162" t="s">
        <v>5347</v>
      </c>
      <c r="M1180" s="163">
        <v>45518</v>
      </c>
      <c r="N1180" s="164">
        <v>105</v>
      </c>
      <c r="O1180" s="164">
        <v>8</v>
      </c>
      <c r="P1180" s="162" t="s">
        <v>16</v>
      </c>
      <c r="Q1180" s="165">
        <v>1</v>
      </c>
      <c r="R1180" s="165">
        <v>1</v>
      </c>
      <c r="S1180" s="165">
        <v>1</v>
      </c>
      <c r="T1180" s="165">
        <v>0</v>
      </c>
      <c r="U1180" s="166">
        <v>1</v>
      </c>
      <c r="V1180" s="166">
        <v>0</v>
      </c>
      <c r="W1180" s="162" t="s">
        <v>19</v>
      </c>
      <c r="X1180" s="162" t="s">
        <v>5348</v>
      </c>
      <c r="Y1180" s="162" t="s">
        <v>5347</v>
      </c>
      <c r="Z1180" s="162" t="s">
        <v>76</v>
      </c>
      <c r="AA1180" s="162" t="s">
        <v>42</v>
      </c>
      <c r="AB1180" s="162" t="s">
        <v>2423</v>
      </c>
      <c r="AC1180" s="162" t="s">
        <v>5347</v>
      </c>
      <c r="AD1180" s="164">
        <v>0</v>
      </c>
      <c r="AE1180" s="185">
        <v>0</v>
      </c>
      <c r="AG1180" t="s">
        <v>2103</v>
      </c>
      <c r="AH1180" s="47">
        <f t="shared" si="357"/>
        <v>16</v>
      </c>
      <c r="AI1180" s="46" t="str">
        <f t="shared" si="358"/>
        <v>-</v>
      </c>
      <c r="AJ1180" s="12"/>
      <c r="AK1180" s="53" t="str">
        <f t="shared" si="359"/>
        <v>YES</v>
      </c>
      <c r="AL1180" s="54">
        <f t="shared" si="360"/>
        <v>1</v>
      </c>
      <c r="AM1180" s="35"/>
      <c r="AN1180" s="35" t="str">
        <f t="shared" si="361"/>
        <v/>
      </c>
      <c r="AO1180" s="35">
        <f t="shared" si="362"/>
        <v>0</v>
      </c>
      <c r="AP1180" s="35" t="str">
        <f t="shared" si="363"/>
        <v>X</v>
      </c>
      <c r="AQ1180" s="55">
        <f t="shared" si="373"/>
        <v>1</v>
      </c>
      <c r="AR1180" s="25" t="str">
        <f t="shared" si="364"/>
        <v/>
      </c>
      <c r="AS1180" s="25" t="str">
        <f t="shared" si="365"/>
        <v/>
      </c>
      <c r="AT1180" s="25" t="str">
        <f t="shared" si="366"/>
        <v/>
      </c>
      <c r="AU1180" s="25" t="str">
        <f t="shared" si="367"/>
        <v/>
      </c>
      <c r="AV1180" s="25">
        <f t="shared" si="368"/>
        <v>7</v>
      </c>
      <c r="AW1180" s="65">
        <f t="shared" si="374"/>
        <v>0</v>
      </c>
      <c r="AX1180" s="56"/>
      <c r="AY1180" s="24">
        <f t="shared" ca="1" si="369"/>
        <v>-617</v>
      </c>
      <c r="AZ1180" s="66">
        <f t="shared" ca="1" si="370"/>
        <v>0</v>
      </c>
      <c r="BA1180" s="24" t="str">
        <f t="shared" ca="1" si="371"/>
        <v/>
      </c>
      <c r="BB1180" s="87" t="str">
        <f t="shared" si="372"/>
        <v/>
      </c>
    </row>
    <row r="1181" spans="1:54" ht="15" x14ac:dyDescent="0.2">
      <c r="A1181" s="7">
        <v>1180</v>
      </c>
      <c r="B1181" s="162" t="s">
        <v>2240</v>
      </c>
      <c r="C1181" s="162" t="s">
        <v>2241</v>
      </c>
      <c r="D1181" s="162" t="s">
        <v>2421</v>
      </c>
      <c r="E1181" s="162" t="s">
        <v>72</v>
      </c>
      <c r="F1181" s="163">
        <v>45488</v>
      </c>
      <c r="G1181" s="162" t="s">
        <v>5347</v>
      </c>
      <c r="H1181" s="162" t="s">
        <v>2154</v>
      </c>
      <c r="I1181" s="162" t="s">
        <v>24</v>
      </c>
      <c r="J1181" s="163">
        <v>45531</v>
      </c>
      <c r="K1181" s="163">
        <v>45532</v>
      </c>
      <c r="L1181" s="162" t="s">
        <v>5347</v>
      </c>
      <c r="M1181" s="163">
        <v>45548</v>
      </c>
      <c r="N1181" s="164">
        <v>70</v>
      </c>
      <c r="O1181" s="164">
        <v>8</v>
      </c>
      <c r="P1181" s="162" t="s">
        <v>16</v>
      </c>
      <c r="Q1181" s="165">
        <v>1</v>
      </c>
      <c r="R1181" s="165">
        <v>1</v>
      </c>
      <c r="S1181" s="165">
        <v>1</v>
      </c>
      <c r="T1181" s="165">
        <v>0</v>
      </c>
      <c r="U1181" s="166">
        <v>1</v>
      </c>
      <c r="V1181" s="166">
        <v>0</v>
      </c>
      <c r="W1181" s="162" t="s">
        <v>19</v>
      </c>
      <c r="X1181" s="162" t="s">
        <v>5348</v>
      </c>
      <c r="Y1181" s="162" t="s">
        <v>5347</v>
      </c>
      <c r="Z1181" s="162" t="s">
        <v>2155</v>
      </c>
      <c r="AA1181" s="162" t="s">
        <v>2224</v>
      </c>
      <c r="AB1181" s="162" t="s">
        <v>2242</v>
      </c>
      <c r="AC1181" s="162" t="s">
        <v>5347</v>
      </c>
      <c r="AD1181" s="164">
        <v>1</v>
      </c>
      <c r="AE1181" s="185">
        <v>0</v>
      </c>
      <c r="AG1181" t="s">
        <v>2103</v>
      </c>
      <c r="AH1181" s="47">
        <f t="shared" si="357"/>
        <v>17</v>
      </c>
      <c r="AI1181" s="46" t="str">
        <f t="shared" si="358"/>
        <v>-</v>
      </c>
      <c r="AJ1181" s="12"/>
      <c r="AK1181" s="53" t="str">
        <f t="shared" si="359"/>
        <v>YES</v>
      </c>
      <c r="AL1181" s="54">
        <f t="shared" si="360"/>
        <v>1</v>
      </c>
      <c r="AM1181" s="35"/>
      <c r="AN1181" s="35" t="str">
        <f t="shared" si="361"/>
        <v/>
      </c>
      <c r="AO1181" s="35">
        <f t="shared" si="362"/>
        <v>0</v>
      </c>
      <c r="AP1181" s="35" t="str">
        <f t="shared" si="363"/>
        <v>X</v>
      </c>
      <c r="AQ1181" s="55">
        <f t="shared" si="373"/>
        <v>1</v>
      </c>
      <c r="AR1181" s="25" t="str">
        <f t="shared" si="364"/>
        <v/>
      </c>
      <c r="AS1181" s="25" t="str">
        <f t="shared" si="365"/>
        <v/>
      </c>
      <c r="AT1181" s="25" t="str">
        <f t="shared" si="366"/>
        <v/>
      </c>
      <c r="AU1181" s="25" t="str">
        <f t="shared" si="367"/>
        <v/>
      </c>
      <c r="AV1181" s="25">
        <f t="shared" si="368"/>
        <v>7</v>
      </c>
      <c r="AW1181" s="65">
        <f t="shared" si="374"/>
        <v>0</v>
      </c>
      <c r="AX1181" s="56"/>
      <c r="AY1181" s="24">
        <f t="shared" ca="1" si="369"/>
        <v>-587</v>
      </c>
      <c r="AZ1181" s="66">
        <f t="shared" ca="1" si="370"/>
        <v>0</v>
      </c>
      <c r="BA1181" s="24" t="str">
        <f t="shared" ca="1" si="371"/>
        <v/>
      </c>
      <c r="BB1181" s="87" t="str">
        <f t="shared" si="372"/>
        <v/>
      </c>
    </row>
    <row r="1182" spans="1:54" ht="15" x14ac:dyDescent="0.2">
      <c r="A1182" s="7">
        <v>1181</v>
      </c>
      <c r="B1182" s="162" t="s">
        <v>2269</v>
      </c>
      <c r="C1182" s="162" t="s">
        <v>2270</v>
      </c>
      <c r="D1182" s="162" t="s">
        <v>2424</v>
      </c>
      <c r="E1182" s="162" t="s">
        <v>73</v>
      </c>
      <c r="F1182" s="163">
        <v>45488</v>
      </c>
      <c r="G1182" s="162" t="s">
        <v>5347</v>
      </c>
      <c r="H1182" s="162" t="s">
        <v>2425</v>
      </c>
      <c r="I1182" s="162" t="s">
        <v>15</v>
      </c>
      <c r="J1182" s="163">
        <v>45491</v>
      </c>
      <c r="K1182" s="163">
        <v>45494</v>
      </c>
      <c r="L1182" s="162" t="s">
        <v>5347</v>
      </c>
      <c r="M1182" s="163">
        <v>45518</v>
      </c>
      <c r="N1182" s="164">
        <v>40</v>
      </c>
      <c r="O1182" s="164">
        <v>8</v>
      </c>
      <c r="P1182" s="162" t="s">
        <v>16</v>
      </c>
      <c r="Q1182" s="165">
        <v>3</v>
      </c>
      <c r="R1182" s="165">
        <v>2</v>
      </c>
      <c r="S1182" s="165">
        <v>2</v>
      </c>
      <c r="T1182" s="165">
        <v>0</v>
      </c>
      <c r="U1182" s="166">
        <v>2</v>
      </c>
      <c r="V1182" s="166">
        <v>0</v>
      </c>
      <c r="W1182" s="162" t="s">
        <v>19</v>
      </c>
      <c r="X1182" s="162" t="s">
        <v>5348</v>
      </c>
      <c r="Y1182" s="162" t="s">
        <v>5347</v>
      </c>
      <c r="Z1182" s="162" t="s">
        <v>46</v>
      </c>
      <c r="AA1182" s="162" t="s">
        <v>367</v>
      </c>
      <c r="AB1182" s="162" t="s">
        <v>2272</v>
      </c>
      <c r="AC1182" s="162" t="s">
        <v>19</v>
      </c>
      <c r="AD1182" s="164">
        <v>0</v>
      </c>
      <c r="AE1182" s="185">
        <v>0</v>
      </c>
      <c r="AG1182" t="s">
        <v>2103</v>
      </c>
      <c r="AH1182" s="47">
        <f t="shared" si="357"/>
        <v>27</v>
      </c>
      <c r="AI1182" s="46" t="str">
        <f t="shared" si="358"/>
        <v>-</v>
      </c>
      <c r="AJ1182" s="12"/>
      <c r="AK1182" s="53" t="str">
        <f t="shared" si="359"/>
        <v>YES</v>
      </c>
      <c r="AL1182" s="54">
        <f t="shared" si="360"/>
        <v>2</v>
      </c>
      <c r="AM1182" s="35"/>
      <c r="AN1182" s="35" t="str">
        <f t="shared" si="361"/>
        <v/>
      </c>
      <c r="AO1182" s="35">
        <f t="shared" si="362"/>
        <v>0</v>
      </c>
      <c r="AP1182" s="35" t="str">
        <f t="shared" si="363"/>
        <v>X</v>
      </c>
      <c r="AQ1182" s="55">
        <f t="shared" si="373"/>
        <v>1</v>
      </c>
      <c r="AR1182" s="25" t="str">
        <f t="shared" si="364"/>
        <v/>
      </c>
      <c r="AS1182" s="25" t="str">
        <f t="shared" si="365"/>
        <v/>
      </c>
      <c r="AT1182" s="25" t="str">
        <f t="shared" si="366"/>
        <v/>
      </c>
      <c r="AU1182" s="25" t="str">
        <f t="shared" si="367"/>
        <v/>
      </c>
      <c r="AV1182" s="25">
        <f t="shared" si="368"/>
        <v>7</v>
      </c>
      <c r="AW1182" s="65">
        <f t="shared" si="374"/>
        <v>0</v>
      </c>
      <c r="AX1182" s="56"/>
      <c r="AY1182" s="24">
        <f t="shared" ca="1" si="369"/>
        <v>-617</v>
      </c>
      <c r="AZ1182" s="66">
        <f t="shared" ca="1" si="370"/>
        <v>0</v>
      </c>
      <c r="BA1182" s="24" t="str">
        <f t="shared" ca="1" si="371"/>
        <v/>
      </c>
      <c r="BB1182" s="87" t="str">
        <f t="shared" si="372"/>
        <v>X</v>
      </c>
    </row>
    <row r="1183" spans="1:54" ht="15" x14ac:dyDescent="0.2">
      <c r="A1183" s="7">
        <v>1182</v>
      </c>
      <c r="B1183" s="162" t="s">
        <v>2426</v>
      </c>
      <c r="C1183" s="162" t="s">
        <v>2427</v>
      </c>
      <c r="D1183" s="162" t="s">
        <v>2428</v>
      </c>
      <c r="E1183" s="162" t="s">
        <v>15</v>
      </c>
      <c r="F1183" s="163">
        <v>45490</v>
      </c>
      <c r="G1183" s="162" t="s">
        <v>5347</v>
      </c>
      <c r="H1183" s="162" t="s">
        <v>2429</v>
      </c>
      <c r="I1183" s="162" t="s">
        <v>15</v>
      </c>
      <c r="J1183" s="163">
        <v>45491</v>
      </c>
      <c r="K1183" s="163">
        <v>45494</v>
      </c>
      <c r="L1183" s="162" t="s">
        <v>5347</v>
      </c>
      <c r="M1183" s="163">
        <v>45534</v>
      </c>
      <c r="N1183" s="164">
        <v>40</v>
      </c>
      <c r="O1183" s="164">
        <v>8</v>
      </c>
      <c r="P1183" s="162" t="s">
        <v>16</v>
      </c>
      <c r="Q1183" s="165">
        <v>1</v>
      </c>
      <c r="R1183" s="165">
        <v>1</v>
      </c>
      <c r="S1183" s="165">
        <v>1</v>
      </c>
      <c r="T1183" s="165">
        <v>0</v>
      </c>
      <c r="U1183" s="166">
        <v>0</v>
      </c>
      <c r="V1183" s="166">
        <v>0</v>
      </c>
      <c r="W1183" s="162" t="s">
        <v>19</v>
      </c>
      <c r="X1183" s="162" t="s">
        <v>5348</v>
      </c>
      <c r="Y1183" s="162" t="s">
        <v>5347</v>
      </c>
      <c r="Z1183" s="162" t="s">
        <v>22</v>
      </c>
      <c r="AA1183" s="162" t="s">
        <v>2430</v>
      </c>
      <c r="AB1183" s="162" t="s">
        <v>2431</v>
      </c>
      <c r="AC1183" s="162" t="s">
        <v>5347</v>
      </c>
      <c r="AD1183" s="164">
        <v>0</v>
      </c>
      <c r="AE1183" s="185">
        <v>0</v>
      </c>
      <c r="AG1183" t="s">
        <v>2103</v>
      </c>
      <c r="AH1183" s="47">
        <f t="shared" si="357"/>
        <v>43</v>
      </c>
      <c r="AI1183" s="46" t="str">
        <f t="shared" si="358"/>
        <v>-</v>
      </c>
      <c r="AJ1183" s="12"/>
      <c r="AK1183" s="53" t="str">
        <f t="shared" si="359"/>
        <v>YES</v>
      </c>
      <c r="AL1183" s="54">
        <f t="shared" si="360"/>
        <v>1</v>
      </c>
      <c r="AM1183" s="35"/>
      <c r="AN1183" s="35" t="str">
        <f t="shared" si="361"/>
        <v/>
      </c>
      <c r="AO1183" s="35">
        <f t="shared" si="362"/>
        <v>0</v>
      </c>
      <c r="AP1183" s="35" t="str">
        <f t="shared" si="363"/>
        <v>X</v>
      </c>
      <c r="AQ1183" s="55">
        <f t="shared" si="373"/>
        <v>1</v>
      </c>
      <c r="AR1183" s="25" t="str">
        <f t="shared" si="364"/>
        <v/>
      </c>
      <c r="AS1183" s="25" t="str">
        <f t="shared" si="365"/>
        <v/>
      </c>
      <c r="AT1183" s="25" t="str">
        <f t="shared" si="366"/>
        <v/>
      </c>
      <c r="AU1183" s="25" t="str">
        <f t="shared" si="367"/>
        <v/>
      </c>
      <c r="AV1183" s="25">
        <f t="shared" si="368"/>
        <v>7</v>
      </c>
      <c r="AW1183" s="65">
        <f t="shared" si="374"/>
        <v>0</v>
      </c>
      <c r="AX1183" s="56"/>
      <c r="AY1183" s="24">
        <f t="shared" ca="1" si="369"/>
        <v>-601</v>
      </c>
      <c r="AZ1183" s="66">
        <f t="shared" ca="1" si="370"/>
        <v>0</v>
      </c>
      <c r="BA1183" s="24" t="str">
        <f t="shared" ca="1" si="371"/>
        <v/>
      </c>
      <c r="BB1183" s="87" t="str">
        <f t="shared" si="372"/>
        <v/>
      </c>
    </row>
    <row r="1184" spans="1:54" ht="15" x14ac:dyDescent="0.2">
      <c r="A1184" s="7">
        <v>1183</v>
      </c>
      <c r="B1184" s="162" t="s">
        <v>2432</v>
      </c>
      <c r="C1184" s="162" t="s">
        <v>2433</v>
      </c>
      <c r="D1184" s="162" t="s">
        <v>2434</v>
      </c>
      <c r="E1184" s="162" t="s">
        <v>15</v>
      </c>
      <c r="F1184" s="163">
        <v>45490</v>
      </c>
      <c r="G1184" s="162" t="s">
        <v>5347</v>
      </c>
      <c r="H1184" s="162" t="s">
        <v>3476</v>
      </c>
      <c r="I1184" s="162" t="s">
        <v>15</v>
      </c>
      <c r="J1184" s="163">
        <v>45602</v>
      </c>
      <c r="K1184" s="163">
        <v>45603</v>
      </c>
      <c r="L1184" s="162" t="s">
        <v>5347</v>
      </c>
      <c r="M1184" s="163">
        <v>45614</v>
      </c>
      <c r="N1184" s="164">
        <v>30</v>
      </c>
      <c r="O1184" s="164">
        <v>8</v>
      </c>
      <c r="P1184" s="162" t="s">
        <v>16</v>
      </c>
      <c r="Q1184" s="165">
        <v>10</v>
      </c>
      <c r="R1184" s="165">
        <v>10</v>
      </c>
      <c r="S1184" s="165">
        <v>10</v>
      </c>
      <c r="T1184" s="165">
        <v>0</v>
      </c>
      <c r="U1184" s="166">
        <v>10</v>
      </c>
      <c r="V1184" s="166">
        <v>0</v>
      </c>
      <c r="W1184" s="162" t="s">
        <v>19</v>
      </c>
      <c r="X1184" s="162" t="s">
        <v>5348</v>
      </c>
      <c r="Y1184" s="162" t="s">
        <v>5347</v>
      </c>
      <c r="Z1184" s="162" t="s">
        <v>3993</v>
      </c>
      <c r="AA1184" s="162" t="s">
        <v>100</v>
      </c>
      <c r="AB1184" s="162" t="s">
        <v>3477</v>
      </c>
      <c r="AC1184" s="162" t="s">
        <v>5347</v>
      </c>
      <c r="AD1184" s="164">
        <v>0</v>
      </c>
      <c r="AE1184" s="185">
        <v>0</v>
      </c>
      <c r="AG1184" t="s">
        <v>814</v>
      </c>
      <c r="AH1184" s="47">
        <f t="shared" si="357"/>
        <v>12</v>
      </c>
      <c r="AI1184" s="46" t="str">
        <f t="shared" si="358"/>
        <v>-</v>
      </c>
      <c r="AJ1184" s="12"/>
      <c r="AK1184" s="53" t="str">
        <f t="shared" si="359"/>
        <v>YES</v>
      </c>
      <c r="AL1184" s="54">
        <f t="shared" si="360"/>
        <v>10</v>
      </c>
      <c r="AM1184" s="35"/>
      <c r="AN1184" s="35" t="str">
        <f t="shared" si="361"/>
        <v/>
      </c>
      <c r="AO1184" s="35">
        <f t="shared" si="362"/>
        <v>0</v>
      </c>
      <c r="AP1184" s="35" t="str">
        <f t="shared" si="363"/>
        <v>X</v>
      </c>
      <c r="AQ1184" s="55">
        <f t="shared" si="373"/>
        <v>1</v>
      </c>
      <c r="AR1184" s="25" t="str">
        <f t="shared" si="364"/>
        <v/>
      </c>
      <c r="AS1184" s="25" t="str">
        <f t="shared" si="365"/>
        <v/>
      </c>
      <c r="AT1184" s="25" t="str">
        <f t="shared" si="366"/>
        <v/>
      </c>
      <c r="AU1184" s="25" t="str">
        <f t="shared" si="367"/>
        <v/>
      </c>
      <c r="AV1184" s="25">
        <f t="shared" si="368"/>
        <v>7</v>
      </c>
      <c r="AW1184" s="65">
        <f t="shared" si="374"/>
        <v>0</v>
      </c>
      <c r="AX1184" s="56"/>
      <c r="AY1184" s="24">
        <f t="shared" ca="1" si="369"/>
        <v>-521</v>
      </c>
      <c r="AZ1184" s="66">
        <f t="shared" ca="1" si="370"/>
        <v>0</v>
      </c>
      <c r="BA1184" s="24" t="str">
        <f t="shared" ca="1" si="371"/>
        <v/>
      </c>
      <c r="BB1184" s="87" t="str">
        <f t="shared" si="372"/>
        <v/>
      </c>
    </row>
    <row r="1185" spans="1:54" ht="15" x14ac:dyDescent="0.2">
      <c r="A1185" s="7">
        <v>1184</v>
      </c>
      <c r="B1185" s="162" t="s">
        <v>2435</v>
      </c>
      <c r="C1185" s="162" t="s">
        <v>2436</v>
      </c>
      <c r="D1185" s="162" t="s">
        <v>2434</v>
      </c>
      <c r="E1185" s="162" t="s">
        <v>17</v>
      </c>
      <c r="F1185" s="163">
        <v>45490</v>
      </c>
      <c r="G1185" s="162" t="s">
        <v>5347</v>
      </c>
      <c r="H1185" s="162" t="s">
        <v>2895</v>
      </c>
      <c r="I1185" s="162" t="s">
        <v>220</v>
      </c>
      <c r="J1185" s="163">
        <v>45574</v>
      </c>
      <c r="K1185" s="163">
        <v>45574</v>
      </c>
      <c r="L1185" s="162" t="s">
        <v>5347</v>
      </c>
      <c r="M1185" s="163">
        <v>45595</v>
      </c>
      <c r="N1185" s="164">
        <v>50</v>
      </c>
      <c r="O1185" s="164">
        <v>0</v>
      </c>
      <c r="P1185" s="162" t="s">
        <v>16</v>
      </c>
      <c r="Q1185" s="165">
        <v>10</v>
      </c>
      <c r="R1185" s="165">
        <v>10</v>
      </c>
      <c r="S1185" s="165">
        <v>10</v>
      </c>
      <c r="T1185" s="165">
        <v>0</v>
      </c>
      <c r="U1185" s="166">
        <v>10</v>
      </c>
      <c r="V1185" s="166">
        <v>0</v>
      </c>
      <c r="W1185" s="162" t="s">
        <v>19</v>
      </c>
      <c r="X1185" s="162" t="s">
        <v>5348</v>
      </c>
      <c r="Y1185" s="162" t="s">
        <v>5347</v>
      </c>
      <c r="Z1185" s="162" t="s">
        <v>3993</v>
      </c>
      <c r="AA1185" s="162" t="s">
        <v>100</v>
      </c>
      <c r="AB1185" s="162" t="s">
        <v>2896</v>
      </c>
      <c r="AC1185" s="162" t="s">
        <v>5347</v>
      </c>
      <c r="AD1185" s="164">
        <v>0</v>
      </c>
      <c r="AE1185" s="185">
        <v>0</v>
      </c>
      <c r="AG1185" t="s">
        <v>814</v>
      </c>
      <c r="AH1185" s="47">
        <f t="shared" si="357"/>
        <v>21</v>
      </c>
      <c r="AI1185" s="46" t="str">
        <f t="shared" si="358"/>
        <v>-</v>
      </c>
      <c r="AJ1185" s="12"/>
      <c r="AK1185" s="53" t="str">
        <f t="shared" si="359"/>
        <v>YES</v>
      </c>
      <c r="AL1185" s="54">
        <f t="shared" si="360"/>
        <v>10</v>
      </c>
      <c r="AM1185" s="35"/>
      <c r="AN1185" s="35" t="str">
        <f t="shared" si="361"/>
        <v/>
      </c>
      <c r="AO1185" s="35">
        <f t="shared" si="362"/>
        <v>0</v>
      </c>
      <c r="AP1185" s="35" t="str">
        <f t="shared" si="363"/>
        <v>X</v>
      </c>
      <c r="AQ1185" s="55">
        <f t="shared" si="373"/>
        <v>1</v>
      </c>
      <c r="AR1185" s="25" t="str">
        <f t="shared" si="364"/>
        <v/>
      </c>
      <c r="AS1185" s="25" t="str">
        <f t="shared" si="365"/>
        <v/>
      </c>
      <c r="AT1185" s="25" t="str">
        <f t="shared" si="366"/>
        <v/>
      </c>
      <c r="AU1185" s="25" t="str">
        <f t="shared" si="367"/>
        <v/>
      </c>
      <c r="AV1185" s="25">
        <f t="shared" si="368"/>
        <v>7</v>
      </c>
      <c r="AW1185" s="65">
        <f t="shared" si="374"/>
        <v>0</v>
      </c>
      <c r="AX1185" s="56"/>
      <c r="AY1185" s="24">
        <f t="shared" ca="1" si="369"/>
        <v>-540</v>
      </c>
      <c r="AZ1185" s="66">
        <f t="shared" ca="1" si="370"/>
        <v>0</v>
      </c>
      <c r="BA1185" s="24" t="str">
        <f t="shared" ca="1" si="371"/>
        <v/>
      </c>
      <c r="BB1185" s="87" t="str">
        <f t="shared" si="372"/>
        <v/>
      </c>
    </row>
    <row r="1186" spans="1:54" ht="15" x14ac:dyDescent="0.2">
      <c r="A1186" s="7">
        <v>1185</v>
      </c>
      <c r="B1186" s="162" t="s">
        <v>2437</v>
      </c>
      <c r="C1186" s="162" t="s">
        <v>2438</v>
      </c>
      <c r="D1186" s="162" t="s">
        <v>2434</v>
      </c>
      <c r="E1186" s="162" t="s">
        <v>24</v>
      </c>
      <c r="F1186" s="163">
        <v>45490</v>
      </c>
      <c r="G1186" s="162" t="s">
        <v>5347</v>
      </c>
      <c r="H1186" s="162" t="s">
        <v>2765</v>
      </c>
      <c r="I1186" s="162" t="s">
        <v>54</v>
      </c>
      <c r="J1186" s="163">
        <v>45566</v>
      </c>
      <c r="K1186" s="163">
        <v>45587</v>
      </c>
      <c r="L1186" s="162" t="s">
        <v>5347</v>
      </c>
      <c r="M1186" s="163">
        <v>45584</v>
      </c>
      <c r="N1186" s="164">
        <v>85</v>
      </c>
      <c r="O1186" s="164">
        <v>8</v>
      </c>
      <c r="P1186" s="162" t="s">
        <v>16</v>
      </c>
      <c r="Q1186" s="165">
        <v>10</v>
      </c>
      <c r="R1186" s="165">
        <v>10</v>
      </c>
      <c r="S1186" s="165">
        <v>10</v>
      </c>
      <c r="T1186" s="165">
        <v>0</v>
      </c>
      <c r="U1186" s="166">
        <v>10</v>
      </c>
      <c r="V1186" s="166">
        <v>0</v>
      </c>
      <c r="W1186" s="162" t="s">
        <v>19</v>
      </c>
      <c r="X1186" s="162" t="s">
        <v>5348</v>
      </c>
      <c r="Y1186" s="162" t="s">
        <v>5347</v>
      </c>
      <c r="Z1186" s="162" t="s">
        <v>3993</v>
      </c>
      <c r="AA1186" s="162" t="s">
        <v>2766</v>
      </c>
      <c r="AB1186" s="162" t="s">
        <v>2767</v>
      </c>
      <c r="AC1186" s="162" t="s">
        <v>5347</v>
      </c>
      <c r="AD1186" s="164">
        <v>0</v>
      </c>
      <c r="AE1186" s="185">
        <v>0</v>
      </c>
      <c r="AG1186" t="s">
        <v>814</v>
      </c>
      <c r="AH1186" s="47">
        <f t="shared" si="357"/>
        <v>18</v>
      </c>
      <c r="AI1186" s="46" t="str">
        <f t="shared" si="358"/>
        <v>-</v>
      </c>
      <c r="AJ1186" s="12"/>
      <c r="AK1186" s="53" t="str">
        <f t="shared" si="359"/>
        <v>YES</v>
      </c>
      <c r="AL1186" s="54">
        <f t="shared" si="360"/>
        <v>10</v>
      </c>
      <c r="AM1186" s="35"/>
      <c r="AN1186" s="35" t="str">
        <f t="shared" si="361"/>
        <v/>
      </c>
      <c r="AO1186" s="35">
        <f t="shared" si="362"/>
        <v>0</v>
      </c>
      <c r="AP1186" s="35" t="str">
        <f t="shared" si="363"/>
        <v>X</v>
      </c>
      <c r="AQ1186" s="55">
        <f t="shared" ref="AQ1186:AQ1210" si="375">IF(AP1186="X",100%,0%)</f>
        <v>1</v>
      </c>
      <c r="AR1186" s="25" t="str">
        <f t="shared" si="364"/>
        <v/>
      </c>
      <c r="AS1186" s="25" t="str">
        <f t="shared" si="365"/>
        <v/>
      </c>
      <c r="AT1186" s="25" t="str">
        <f t="shared" si="366"/>
        <v/>
      </c>
      <c r="AU1186" s="25" t="str">
        <f t="shared" si="367"/>
        <v/>
      </c>
      <c r="AV1186" s="25">
        <f t="shared" si="368"/>
        <v>7</v>
      </c>
      <c r="AW1186" s="65">
        <f t="shared" ref="AW1186:AW1210" si="376">IF(AP1186="",100%,0%)</f>
        <v>0</v>
      </c>
      <c r="AX1186" s="56"/>
      <c r="AY1186" s="24">
        <f t="shared" ca="1" si="369"/>
        <v>-551</v>
      </c>
      <c r="AZ1186" s="66">
        <f t="shared" ca="1" si="370"/>
        <v>0</v>
      </c>
      <c r="BA1186" s="24" t="str">
        <f t="shared" ca="1" si="371"/>
        <v/>
      </c>
      <c r="BB1186" s="87" t="str">
        <f t="shared" si="372"/>
        <v/>
      </c>
    </row>
    <row r="1187" spans="1:54" ht="15" x14ac:dyDescent="0.2">
      <c r="A1187" s="7">
        <v>1186</v>
      </c>
      <c r="B1187" s="162" t="s">
        <v>2439</v>
      </c>
      <c r="C1187" s="162" t="s">
        <v>2440</v>
      </c>
      <c r="D1187" s="162" t="s">
        <v>2434</v>
      </c>
      <c r="E1187" s="162" t="s">
        <v>27</v>
      </c>
      <c r="F1187" s="163">
        <v>45490</v>
      </c>
      <c r="G1187" s="162" t="s">
        <v>5347</v>
      </c>
      <c r="H1187" s="162" t="s">
        <v>2765</v>
      </c>
      <c r="I1187" s="162" t="s">
        <v>177</v>
      </c>
      <c r="J1187" s="163">
        <v>45566</v>
      </c>
      <c r="K1187" s="163">
        <v>45587</v>
      </c>
      <c r="L1187" s="162" t="s">
        <v>5347</v>
      </c>
      <c r="M1187" s="163">
        <v>45584</v>
      </c>
      <c r="N1187" s="164">
        <v>85</v>
      </c>
      <c r="O1187" s="164">
        <v>8</v>
      </c>
      <c r="P1187" s="162" t="s">
        <v>16</v>
      </c>
      <c r="Q1187" s="165">
        <v>10</v>
      </c>
      <c r="R1187" s="165">
        <v>10</v>
      </c>
      <c r="S1187" s="165">
        <v>10</v>
      </c>
      <c r="T1187" s="165">
        <v>0</v>
      </c>
      <c r="U1187" s="166">
        <v>10</v>
      </c>
      <c r="V1187" s="166">
        <v>0</v>
      </c>
      <c r="W1187" s="162" t="s">
        <v>19</v>
      </c>
      <c r="X1187" s="162" t="s">
        <v>5348</v>
      </c>
      <c r="Y1187" s="162" t="s">
        <v>5347</v>
      </c>
      <c r="Z1187" s="162" t="s">
        <v>3993</v>
      </c>
      <c r="AA1187" s="162" t="s">
        <v>2768</v>
      </c>
      <c r="AB1187" s="162" t="s">
        <v>2769</v>
      </c>
      <c r="AC1187" s="162" t="s">
        <v>5347</v>
      </c>
      <c r="AD1187" s="164">
        <v>0</v>
      </c>
      <c r="AE1187" s="185">
        <v>0</v>
      </c>
      <c r="AG1187" t="s">
        <v>814</v>
      </c>
      <c r="AH1187" s="47">
        <f t="shared" si="357"/>
        <v>18</v>
      </c>
      <c r="AI1187" s="46" t="str">
        <f t="shared" si="358"/>
        <v>-</v>
      </c>
      <c r="AJ1187" s="12"/>
      <c r="AK1187" s="53" t="str">
        <f t="shared" si="359"/>
        <v>YES</v>
      </c>
      <c r="AL1187" s="54">
        <f t="shared" si="360"/>
        <v>10</v>
      </c>
      <c r="AM1187" s="35"/>
      <c r="AN1187" s="35" t="str">
        <f t="shared" si="361"/>
        <v/>
      </c>
      <c r="AO1187" s="35">
        <f t="shared" si="362"/>
        <v>0</v>
      </c>
      <c r="AP1187" s="35" t="str">
        <f t="shared" si="363"/>
        <v>X</v>
      </c>
      <c r="AQ1187" s="55">
        <f t="shared" si="375"/>
        <v>1</v>
      </c>
      <c r="AR1187" s="25" t="str">
        <f t="shared" si="364"/>
        <v/>
      </c>
      <c r="AS1187" s="25" t="str">
        <f t="shared" si="365"/>
        <v/>
      </c>
      <c r="AT1187" s="25" t="str">
        <f t="shared" si="366"/>
        <v/>
      </c>
      <c r="AU1187" s="25" t="str">
        <f t="shared" si="367"/>
        <v/>
      </c>
      <c r="AV1187" s="25">
        <f t="shared" si="368"/>
        <v>7</v>
      </c>
      <c r="AW1187" s="65">
        <f t="shared" si="376"/>
        <v>0</v>
      </c>
      <c r="AX1187" s="56"/>
      <c r="AY1187" s="24">
        <f t="shared" ca="1" si="369"/>
        <v>-551</v>
      </c>
      <c r="AZ1187" s="66">
        <f t="shared" ca="1" si="370"/>
        <v>0</v>
      </c>
      <c r="BA1187" s="24" t="str">
        <f t="shared" ca="1" si="371"/>
        <v/>
      </c>
      <c r="BB1187" s="87" t="str">
        <f t="shared" si="372"/>
        <v/>
      </c>
    </row>
    <row r="1188" spans="1:54" ht="15" x14ac:dyDescent="0.2">
      <c r="A1188" s="7">
        <v>1187</v>
      </c>
      <c r="B1188" s="162" t="s">
        <v>2441</v>
      </c>
      <c r="C1188" s="162" t="s">
        <v>2442</v>
      </c>
      <c r="D1188" s="162" t="s">
        <v>2434</v>
      </c>
      <c r="E1188" s="162" t="s">
        <v>28</v>
      </c>
      <c r="F1188" s="163">
        <v>45490</v>
      </c>
      <c r="G1188" s="162" t="s">
        <v>5347</v>
      </c>
      <c r="H1188" s="162" t="s">
        <v>2765</v>
      </c>
      <c r="I1188" s="162" t="s">
        <v>15</v>
      </c>
      <c r="J1188" s="163">
        <v>45566</v>
      </c>
      <c r="K1188" s="163">
        <v>45587</v>
      </c>
      <c r="L1188" s="162" t="s">
        <v>5347</v>
      </c>
      <c r="M1188" s="163">
        <v>45584</v>
      </c>
      <c r="N1188" s="164">
        <v>85</v>
      </c>
      <c r="O1188" s="164">
        <v>8</v>
      </c>
      <c r="P1188" s="162" t="s">
        <v>16</v>
      </c>
      <c r="Q1188" s="165">
        <v>10</v>
      </c>
      <c r="R1188" s="165">
        <v>10</v>
      </c>
      <c r="S1188" s="165">
        <v>10</v>
      </c>
      <c r="T1188" s="165">
        <v>0</v>
      </c>
      <c r="U1188" s="166">
        <v>10</v>
      </c>
      <c r="V1188" s="166">
        <v>0</v>
      </c>
      <c r="W1188" s="162" t="s">
        <v>19</v>
      </c>
      <c r="X1188" s="162" t="s">
        <v>5348</v>
      </c>
      <c r="Y1188" s="162" t="s">
        <v>5347</v>
      </c>
      <c r="Z1188" s="162" t="s">
        <v>3993</v>
      </c>
      <c r="AA1188" s="162" t="s">
        <v>2770</v>
      </c>
      <c r="AB1188" s="162" t="s">
        <v>2771</v>
      </c>
      <c r="AC1188" s="162" t="s">
        <v>5347</v>
      </c>
      <c r="AD1188" s="164">
        <v>0</v>
      </c>
      <c r="AE1188" s="185">
        <v>0</v>
      </c>
      <c r="AG1188" t="s">
        <v>814</v>
      </c>
      <c r="AH1188" s="47">
        <f t="shared" si="357"/>
        <v>18</v>
      </c>
      <c r="AI1188" s="46" t="str">
        <f t="shared" si="358"/>
        <v>-</v>
      </c>
      <c r="AJ1188" s="12"/>
      <c r="AK1188" s="53" t="str">
        <f t="shared" si="359"/>
        <v>YES</v>
      </c>
      <c r="AL1188" s="54">
        <f t="shared" si="360"/>
        <v>10</v>
      </c>
      <c r="AM1188" s="35"/>
      <c r="AN1188" s="35" t="str">
        <f t="shared" si="361"/>
        <v/>
      </c>
      <c r="AO1188" s="35">
        <f t="shared" si="362"/>
        <v>0</v>
      </c>
      <c r="AP1188" s="35" t="str">
        <f t="shared" si="363"/>
        <v>X</v>
      </c>
      <c r="AQ1188" s="55">
        <f t="shared" si="375"/>
        <v>1</v>
      </c>
      <c r="AR1188" s="25" t="str">
        <f t="shared" si="364"/>
        <v/>
      </c>
      <c r="AS1188" s="25" t="str">
        <f t="shared" si="365"/>
        <v/>
      </c>
      <c r="AT1188" s="25" t="str">
        <f t="shared" si="366"/>
        <v/>
      </c>
      <c r="AU1188" s="25" t="str">
        <f t="shared" si="367"/>
        <v/>
      </c>
      <c r="AV1188" s="25">
        <f t="shared" si="368"/>
        <v>7</v>
      </c>
      <c r="AW1188" s="65">
        <f t="shared" si="376"/>
        <v>0</v>
      </c>
      <c r="AX1188" s="56"/>
      <c r="AY1188" s="24">
        <f t="shared" ca="1" si="369"/>
        <v>-551</v>
      </c>
      <c r="AZ1188" s="66">
        <f t="shared" ca="1" si="370"/>
        <v>0</v>
      </c>
      <c r="BA1188" s="24" t="str">
        <f t="shared" ca="1" si="371"/>
        <v/>
      </c>
      <c r="BB1188" s="87" t="str">
        <f t="shared" si="372"/>
        <v/>
      </c>
    </row>
    <row r="1189" spans="1:54" ht="15" x14ac:dyDescent="0.2">
      <c r="A1189" s="7">
        <v>1188</v>
      </c>
      <c r="B1189" s="162" t="s">
        <v>2443</v>
      </c>
      <c r="C1189" s="162" t="s">
        <v>2444</v>
      </c>
      <c r="D1189" s="162" t="s">
        <v>2434</v>
      </c>
      <c r="E1189" s="162" t="s">
        <v>73</v>
      </c>
      <c r="F1189" s="163">
        <v>45490</v>
      </c>
      <c r="G1189" s="162" t="s">
        <v>5347</v>
      </c>
      <c r="H1189" s="162" t="s">
        <v>2877</v>
      </c>
      <c r="I1189" s="162" t="s">
        <v>15</v>
      </c>
      <c r="J1189" s="163">
        <v>45569</v>
      </c>
      <c r="K1189" s="163">
        <v>45572</v>
      </c>
      <c r="L1189" s="162" t="s">
        <v>5347</v>
      </c>
      <c r="M1189" s="163">
        <v>45593</v>
      </c>
      <c r="N1189" s="164">
        <v>30</v>
      </c>
      <c r="O1189" s="164">
        <v>8</v>
      </c>
      <c r="P1189" s="162" t="s">
        <v>16</v>
      </c>
      <c r="Q1189" s="165">
        <v>10</v>
      </c>
      <c r="R1189" s="165">
        <v>10</v>
      </c>
      <c r="S1189" s="165">
        <v>10</v>
      </c>
      <c r="T1189" s="165">
        <v>0</v>
      </c>
      <c r="U1189" s="166">
        <v>10</v>
      </c>
      <c r="V1189" s="166">
        <v>0</v>
      </c>
      <c r="W1189" s="162" t="s">
        <v>19</v>
      </c>
      <c r="X1189" s="162" t="s">
        <v>5348</v>
      </c>
      <c r="Y1189" s="162" t="s">
        <v>5347</v>
      </c>
      <c r="Z1189" s="162" t="s">
        <v>76</v>
      </c>
      <c r="AA1189" s="162" t="s">
        <v>2878</v>
      </c>
      <c r="AB1189" s="162" t="s">
        <v>2879</v>
      </c>
      <c r="AC1189" s="162" t="s">
        <v>5347</v>
      </c>
      <c r="AD1189" s="164">
        <v>0</v>
      </c>
      <c r="AE1189" s="185">
        <v>0</v>
      </c>
      <c r="AG1189" t="s">
        <v>814</v>
      </c>
      <c r="AH1189" s="47">
        <f t="shared" si="357"/>
        <v>24</v>
      </c>
      <c r="AI1189" s="46" t="str">
        <f t="shared" si="358"/>
        <v>-</v>
      </c>
      <c r="AJ1189" s="12"/>
      <c r="AK1189" s="53" t="str">
        <f t="shared" si="359"/>
        <v>YES</v>
      </c>
      <c r="AL1189" s="54">
        <f t="shared" si="360"/>
        <v>10</v>
      </c>
      <c r="AM1189" s="35"/>
      <c r="AN1189" s="35" t="str">
        <f t="shared" si="361"/>
        <v/>
      </c>
      <c r="AO1189" s="35">
        <f t="shared" si="362"/>
        <v>0</v>
      </c>
      <c r="AP1189" s="35" t="str">
        <f t="shared" si="363"/>
        <v>X</v>
      </c>
      <c r="AQ1189" s="55">
        <f t="shared" si="375"/>
        <v>1</v>
      </c>
      <c r="AR1189" s="25" t="str">
        <f t="shared" si="364"/>
        <v/>
      </c>
      <c r="AS1189" s="25" t="str">
        <f t="shared" si="365"/>
        <v/>
      </c>
      <c r="AT1189" s="25" t="str">
        <f t="shared" si="366"/>
        <v/>
      </c>
      <c r="AU1189" s="25" t="str">
        <f t="shared" si="367"/>
        <v/>
      </c>
      <c r="AV1189" s="25">
        <f t="shared" si="368"/>
        <v>7</v>
      </c>
      <c r="AW1189" s="65">
        <f t="shared" si="376"/>
        <v>0</v>
      </c>
      <c r="AX1189" s="56"/>
      <c r="AY1189" s="24">
        <f t="shared" ca="1" si="369"/>
        <v>-542</v>
      </c>
      <c r="AZ1189" s="66">
        <f t="shared" ca="1" si="370"/>
        <v>0</v>
      </c>
      <c r="BA1189" s="24" t="str">
        <f t="shared" ca="1" si="371"/>
        <v/>
      </c>
      <c r="BB1189" s="87" t="str">
        <f t="shared" si="372"/>
        <v/>
      </c>
    </row>
    <row r="1190" spans="1:54" ht="15" x14ac:dyDescent="0.2">
      <c r="A1190" s="7">
        <v>1189</v>
      </c>
      <c r="B1190" s="162" t="s">
        <v>2445</v>
      </c>
      <c r="C1190" s="162" t="s">
        <v>2446</v>
      </c>
      <c r="D1190" s="162" t="s">
        <v>2434</v>
      </c>
      <c r="E1190" s="162" t="s">
        <v>56</v>
      </c>
      <c r="F1190" s="163">
        <v>45490</v>
      </c>
      <c r="G1190" s="162" t="s">
        <v>5347</v>
      </c>
      <c r="H1190" s="162" t="s">
        <v>2891</v>
      </c>
      <c r="I1190" s="162" t="s">
        <v>18</v>
      </c>
      <c r="J1190" s="163">
        <v>45572</v>
      </c>
      <c r="K1190" s="163">
        <v>45586</v>
      </c>
      <c r="L1190" s="162" t="s">
        <v>5347</v>
      </c>
      <c r="M1190" s="163">
        <v>45584</v>
      </c>
      <c r="N1190" s="164">
        <v>41</v>
      </c>
      <c r="O1190" s="164">
        <v>8</v>
      </c>
      <c r="P1190" s="162" t="s">
        <v>16</v>
      </c>
      <c r="Q1190" s="165">
        <v>2</v>
      </c>
      <c r="R1190" s="165">
        <v>2</v>
      </c>
      <c r="S1190" s="165">
        <v>2</v>
      </c>
      <c r="T1190" s="165">
        <v>0</v>
      </c>
      <c r="U1190" s="166">
        <v>2</v>
      </c>
      <c r="V1190" s="166">
        <v>0</v>
      </c>
      <c r="W1190" s="162" t="s">
        <v>19</v>
      </c>
      <c r="X1190" s="162" t="s">
        <v>5348</v>
      </c>
      <c r="Y1190" s="162" t="s">
        <v>5347</v>
      </c>
      <c r="Z1190" s="162" t="s">
        <v>39</v>
      </c>
      <c r="AA1190" s="162" t="s">
        <v>152</v>
      </c>
      <c r="AB1190" s="162" t="s">
        <v>2892</v>
      </c>
      <c r="AC1190" s="162" t="s">
        <v>5347</v>
      </c>
      <c r="AD1190" s="164">
        <v>0</v>
      </c>
      <c r="AE1190" s="185">
        <v>0</v>
      </c>
      <c r="AG1190" t="s">
        <v>814</v>
      </c>
      <c r="AH1190" s="47">
        <f t="shared" si="357"/>
        <v>12</v>
      </c>
      <c r="AI1190" s="46" t="str">
        <f t="shared" si="358"/>
        <v>-</v>
      </c>
      <c r="AJ1190" s="12"/>
      <c r="AK1190" s="53" t="str">
        <f t="shared" si="359"/>
        <v>YES</v>
      </c>
      <c r="AL1190" s="54">
        <f t="shared" si="360"/>
        <v>2</v>
      </c>
      <c r="AM1190" s="35"/>
      <c r="AN1190" s="35" t="str">
        <f t="shared" si="361"/>
        <v/>
      </c>
      <c r="AO1190" s="35">
        <f t="shared" si="362"/>
        <v>0</v>
      </c>
      <c r="AP1190" s="35" t="str">
        <f t="shared" si="363"/>
        <v>X</v>
      </c>
      <c r="AQ1190" s="55">
        <f t="shared" si="375"/>
        <v>1</v>
      </c>
      <c r="AR1190" s="25" t="str">
        <f t="shared" si="364"/>
        <v/>
      </c>
      <c r="AS1190" s="25" t="str">
        <f t="shared" si="365"/>
        <v/>
      </c>
      <c r="AT1190" s="25" t="str">
        <f t="shared" si="366"/>
        <v/>
      </c>
      <c r="AU1190" s="25" t="str">
        <f t="shared" si="367"/>
        <v/>
      </c>
      <c r="AV1190" s="25">
        <f t="shared" si="368"/>
        <v>7</v>
      </c>
      <c r="AW1190" s="65">
        <f t="shared" si="376"/>
        <v>0</v>
      </c>
      <c r="AX1190" s="56"/>
      <c r="AY1190" s="24">
        <f t="shared" ca="1" si="369"/>
        <v>-551</v>
      </c>
      <c r="AZ1190" s="66">
        <f t="shared" ca="1" si="370"/>
        <v>0</v>
      </c>
      <c r="BA1190" s="24" t="str">
        <f t="shared" ca="1" si="371"/>
        <v/>
      </c>
      <c r="BB1190" s="87" t="str">
        <f t="shared" si="372"/>
        <v/>
      </c>
    </row>
    <row r="1191" spans="1:54" ht="15" x14ac:dyDescent="0.2">
      <c r="A1191" s="7">
        <v>1190</v>
      </c>
      <c r="B1191" s="162" t="s">
        <v>2447</v>
      </c>
      <c r="C1191" s="162" t="s">
        <v>2448</v>
      </c>
      <c r="D1191" s="162" t="s">
        <v>2434</v>
      </c>
      <c r="E1191" s="162" t="s">
        <v>72</v>
      </c>
      <c r="F1191" s="163">
        <v>45490</v>
      </c>
      <c r="G1191" s="162" t="s">
        <v>5347</v>
      </c>
      <c r="H1191" s="162" t="s">
        <v>3355</v>
      </c>
      <c r="I1191" s="162" t="s">
        <v>2909</v>
      </c>
      <c r="J1191" s="163">
        <v>45590</v>
      </c>
      <c r="K1191" s="163">
        <v>45696</v>
      </c>
      <c r="L1191" s="162" t="s">
        <v>5347</v>
      </c>
      <c r="M1191" s="163">
        <v>45674</v>
      </c>
      <c r="N1191" s="164">
        <v>80</v>
      </c>
      <c r="O1191" s="164">
        <v>8</v>
      </c>
      <c r="P1191" s="162" t="s">
        <v>16</v>
      </c>
      <c r="Q1191" s="165">
        <v>50</v>
      </c>
      <c r="R1191" s="165">
        <v>100</v>
      </c>
      <c r="S1191" s="165">
        <v>0</v>
      </c>
      <c r="T1191" s="165">
        <v>100</v>
      </c>
      <c r="U1191" s="166">
        <v>0</v>
      </c>
      <c r="V1191" s="166">
        <v>0</v>
      </c>
      <c r="W1191" s="162" t="s">
        <v>5347</v>
      </c>
      <c r="X1191" s="162" t="s">
        <v>5462</v>
      </c>
      <c r="Y1191" s="162" t="s">
        <v>5347</v>
      </c>
      <c r="Z1191" s="162" t="s">
        <v>5289</v>
      </c>
      <c r="AA1191" s="162" t="s">
        <v>34</v>
      </c>
      <c r="AB1191" s="162" t="s">
        <v>3412</v>
      </c>
      <c r="AC1191" s="162" t="s">
        <v>5347</v>
      </c>
      <c r="AD1191" s="164">
        <v>0</v>
      </c>
      <c r="AE1191" s="185">
        <v>0</v>
      </c>
      <c r="AG1191" t="s">
        <v>814</v>
      </c>
      <c r="AH1191" s="47">
        <f t="shared" si="357"/>
        <v>84</v>
      </c>
      <c r="AI1191" s="46" t="str">
        <f t="shared" si="358"/>
        <v>-</v>
      </c>
      <c r="AJ1191" s="12"/>
      <c r="AK1191" s="53" t="str">
        <f t="shared" si="359"/>
        <v/>
      </c>
      <c r="AL1191" s="54" t="str">
        <f t="shared" si="360"/>
        <v/>
      </c>
      <c r="AM1191" s="35"/>
      <c r="AN1191" s="35" t="str">
        <f t="shared" si="361"/>
        <v/>
      </c>
      <c r="AO1191" s="35">
        <f t="shared" si="362"/>
        <v>1</v>
      </c>
      <c r="AP1191" s="35" t="str">
        <f t="shared" si="363"/>
        <v/>
      </c>
      <c r="AQ1191" s="55">
        <f t="shared" si="375"/>
        <v>0</v>
      </c>
      <c r="AR1191" s="25" t="str">
        <f t="shared" si="364"/>
        <v>4200583052</v>
      </c>
      <c r="AS1191" s="25" t="str">
        <f t="shared" si="365"/>
        <v/>
      </c>
      <c r="AT1191" s="25" t="str">
        <f t="shared" si="366"/>
        <v/>
      </c>
      <c r="AU1191" s="25" t="str">
        <f t="shared" si="367"/>
        <v/>
      </c>
      <c r="AV1191" s="25">
        <f t="shared" si="368"/>
        <v>7</v>
      </c>
      <c r="AW1191" s="65">
        <f t="shared" si="376"/>
        <v>1</v>
      </c>
      <c r="AX1191" s="56"/>
      <c r="AY1191" s="24">
        <f t="shared" ca="1" si="369"/>
        <v>-461</v>
      </c>
      <c r="AZ1191" s="66">
        <f t="shared" ca="1" si="370"/>
        <v>0</v>
      </c>
      <c r="BA1191" s="24" t="str">
        <f t="shared" ca="1" si="371"/>
        <v/>
      </c>
      <c r="BB1191" s="87" t="str">
        <f t="shared" si="372"/>
        <v/>
      </c>
    </row>
    <row r="1192" spans="1:54" ht="15" x14ac:dyDescent="0.2">
      <c r="A1192" s="7">
        <v>1191</v>
      </c>
      <c r="B1192" s="162" t="s">
        <v>2449</v>
      </c>
      <c r="C1192" s="162" t="s">
        <v>2450</v>
      </c>
      <c r="D1192" s="162" t="s">
        <v>2434</v>
      </c>
      <c r="E1192" s="162" t="s">
        <v>69</v>
      </c>
      <c r="F1192" s="163">
        <v>45490</v>
      </c>
      <c r="G1192" s="162" t="s">
        <v>5347</v>
      </c>
      <c r="H1192" s="162" t="s">
        <v>2772</v>
      </c>
      <c r="I1192" s="162" t="s">
        <v>15</v>
      </c>
      <c r="J1192" s="163">
        <v>45562</v>
      </c>
      <c r="K1192" s="163">
        <v>45566</v>
      </c>
      <c r="L1192" s="162" t="s">
        <v>5347</v>
      </c>
      <c r="M1192" s="163">
        <v>45584</v>
      </c>
      <c r="N1192" s="164">
        <v>80</v>
      </c>
      <c r="O1192" s="164">
        <v>8</v>
      </c>
      <c r="P1192" s="162" t="s">
        <v>16</v>
      </c>
      <c r="Q1192" s="165">
        <v>80</v>
      </c>
      <c r="R1192" s="165">
        <v>80</v>
      </c>
      <c r="S1192" s="165">
        <v>80</v>
      </c>
      <c r="T1192" s="165">
        <v>0</v>
      </c>
      <c r="U1192" s="166">
        <v>80</v>
      </c>
      <c r="V1192" s="166">
        <v>0</v>
      </c>
      <c r="W1192" s="162" t="s">
        <v>19</v>
      </c>
      <c r="X1192" s="162" t="s">
        <v>5348</v>
      </c>
      <c r="Y1192" s="162" t="s">
        <v>5347</v>
      </c>
      <c r="Z1192" s="162" t="s">
        <v>33</v>
      </c>
      <c r="AA1192" s="162" t="s">
        <v>100</v>
      </c>
      <c r="AB1192" s="162" t="s">
        <v>2773</v>
      </c>
      <c r="AC1192" s="162" t="s">
        <v>5347</v>
      </c>
      <c r="AD1192" s="164">
        <v>0</v>
      </c>
      <c r="AE1192" s="185">
        <v>0</v>
      </c>
      <c r="AG1192" t="s">
        <v>814</v>
      </c>
      <c r="AH1192" s="47">
        <f t="shared" si="357"/>
        <v>22</v>
      </c>
      <c r="AI1192" s="46" t="str">
        <f t="shared" si="358"/>
        <v>-</v>
      </c>
      <c r="AJ1192" s="12"/>
      <c r="AK1192" s="53" t="str">
        <f t="shared" si="359"/>
        <v>YES</v>
      </c>
      <c r="AL1192" s="54">
        <f t="shared" si="360"/>
        <v>80</v>
      </c>
      <c r="AM1192" s="35"/>
      <c r="AN1192" s="35" t="str">
        <f t="shared" si="361"/>
        <v/>
      </c>
      <c r="AO1192" s="35">
        <f t="shared" si="362"/>
        <v>0</v>
      </c>
      <c r="AP1192" s="35" t="str">
        <f t="shared" si="363"/>
        <v>X</v>
      </c>
      <c r="AQ1192" s="55">
        <f t="shared" si="375"/>
        <v>1</v>
      </c>
      <c r="AR1192" s="25" t="str">
        <f t="shared" si="364"/>
        <v/>
      </c>
      <c r="AS1192" s="25" t="str">
        <f t="shared" si="365"/>
        <v/>
      </c>
      <c r="AT1192" s="25" t="str">
        <f t="shared" si="366"/>
        <v/>
      </c>
      <c r="AU1192" s="25" t="str">
        <f t="shared" si="367"/>
        <v/>
      </c>
      <c r="AV1192" s="25">
        <f t="shared" si="368"/>
        <v>7</v>
      </c>
      <c r="AW1192" s="65">
        <f t="shared" si="376"/>
        <v>0</v>
      </c>
      <c r="AX1192" s="56"/>
      <c r="AY1192" s="24">
        <f t="shared" ca="1" si="369"/>
        <v>-551</v>
      </c>
      <c r="AZ1192" s="66">
        <f t="shared" ca="1" si="370"/>
        <v>0</v>
      </c>
      <c r="BA1192" s="24" t="str">
        <f t="shared" ca="1" si="371"/>
        <v/>
      </c>
      <c r="BB1192" s="87" t="str">
        <f t="shared" si="372"/>
        <v/>
      </c>
    </row>
    <row r="1193" spans="1:54" ht="15" x14ac:dyDescent="0.2">
      <c r="A1193" s="7">
        <v>1192</v>
      </c>
      <c r="B1193" s="162" t="s">
        <v>2451</v>
      </c>
      <c r="C1193" s="162" t="s">
        <v>2452</v>
      </c>
      <c r="D1193" s="162" t="s">
        <v>2434</v>
      </c>
      <c r="E1193" s="162" t="s">
        <v>79</v>
      </c>
      <c r="F1193" s="163">
        <v>45490</v>
      </c>
      <c r="G1193" s="162" t="s">
        <v>5347</v>
      </c>
      <c r="H1193" s="162" t="s">
        <v>3731</v>
      </c>
      <c r="I1193" s="162" t="s">
        <v>18</v>
      </c>
      <c r="J1193" s="163">
        <v>45611</v>
      </c>
      <c r="K1193" s="163">
        <v>45618</v>
      </c>
      <c r="L1193" s="162" t="s">
        <v>5347</v>
      </c>
      <c r="M1193" s="163">
        <v>45698</v>
      </c>
      <c r="N1193" s="164">
        <v>30</v>
      </c>
      <c r="O1193" s="164">
        <v>8</v>
      </c>
      <c r="P1193" s="162" t="s">
        <v>16</v>
      </c>
      <c r="Q1193" s="165">
        <v>5</v>
      </c>
      <c r="R1193" s="165">
        <v>50</v>
      </c>
      <c r="S1193" s="165">
        <v>50</v>
      </c>
      <c r="T1193" s="165">
        <v>0</v>
      </c>
      <c r="U1193" s="166">
        <v>50</v>
      </c>
      <c r="V1193" s="166">
        <v>0</v>
      </c>
      <c r="W1193" s="162" t="s">
        <v>19</v>
      </c>
      <c r="X1193" s="162" t="s">
        <v>5348</v>
      </c>
      <c r="Y1193" s="162" t="s">
        <v>5347</v>
      </c>
      <c r="Z1193" s="162" t="s">
        <v>1221</v>
      </c>
      <c r="AA1193" s="162" t="s">
        <v>1221</v>
      </c>
      <c r="AB1193" s="162" t="s">
        <v>3732</v>
      </c>
      <c r="AC1193" s="162" t="s">
        <v>5347</v>
      </c>
      <c r="AD1193" s="164">
        <v>0</v>
      </c>
      <c r="AE1193" s="185">
        <v>0</v>
      </c>
      <c r="AG1193" t="s">
        <v>814</v>
      </c>
      <c r="AH1193" s="47">
        <f t="shared" si="357"/>
        <v>87</v>
      </c>
      <c r="AI1193" s="46" t="str">
        <f t="shared" si="358"/>
        <v>-</v>
      </c>
      <c r="AJ1193" s="12"/>
      <c r="AK1193" s="53" t="str">
        <f t="shared" si="359"/>
        <v>YES</v>
      </c>
      <c r="AL1193" s="54">
        <f t="shared" si="360"/>
        <v>50</v>
      </c>
      <c r="AM1193" s="35"/>
      <c r="AN1193" s="35" t="str">
        <f t="shared" si="361"/>
        <v/>
      </c>
      <c r="AO1193" s="35">
        <f t="shared" si="362"/>
        <v>0</v>
      </c>
      <c r="AP1193" s="35" t="str">
        <f t="shared" si="363"/>
        <v>X</v>
      </c>
      <c r="AQ1193" s="55">
        <f t="shared" si="375"/>
        <v>1</v>
      </c>
      <c r="AR1193" s="25" t="str">
        <f t="shared" si="364"/>
        <v/>
      </c>
      <c r="AS1193" s="25" t="str">
        <f t="shared" si="365"/>
        <v/>
      </c>
      <c r="AT1193" s="25" t="str">
        <f t="shared" si="366"/>
        <v/>
      </c>
      <c r="AU1193" s="25" t="str">
        <f t="shared" si="367"/>
        <v/>
      </c>
      <c r="AV1193" s="25">
        <f t="shared" si="368"/>
        <v>7</v>
      </c>
      <c r="AW1193" s="65">
        <f t="shared" si="376"/>
        <v>0</v>
      </c>
      <c r="AX1193" s="56"/>
      <c r="AY1193" s="24">
        <f t="shared" ca="1" si="369"/>
        <v>-437</v>
      </c>
      <c r="AZ1193" s="66">
        <f t="shared" ca="1" si="370"/>
        <v>0</v>
      </c>
      <c r="BA1193" s="24" t="str">
        <f t="shared" ca="1" si="371"/>
        <v/>
      </c>
      <c r="BB1193" s="87" t="str">
        <f t="shared" si="372"/>
        <v/>
      </c>
    </row>
    <row r="1194" spans="1:54" ht="15" x14ac:dyDescent="0.2">
      <c r="A1194" s="7">
        <v>1193</v>
      </c>
      <c r="B1194" s="162" t="s">
        <v>2453</v>
      </c>
      <c r="C1194" s="162" t="s">
        <v>2454</v>
      </c>
      <c r="D1194" s="162" t="s">
        <v>2455</v>
      </c>
      <c r="E1194" s="162" t="s">
        <v>15</v>
      </c>
      <c r="F1194" s="163">
        <v>45490</v>
      </c>
      <c r="G1194" s="162" t="s">
        <v>5347</v>
      </c>
      <c r="H1194" s="162" t="s">
        <v>786</v>
      </c>
      <c r="I1194" s="162" t="s">
        <v>118</v>
      </c>
      <c r="J1194" s="163">
        <v>45513</v>
      </c>
      <c r="K1194" s="163">
        <v>46009</v>
      </c>
      <c r="L1194" s="162" t="s">
        <v>5347</v>
      </c>
      <c r="M1194" s="163">
        <v>45529</v>
      </c>
      <c r="N1194" s="164">
        <v>85</v>
      </c>
      <c r="O1194" s="164">
        <v>8</v>
      </c>
      <c r="P1194" s="162" t="s">
        <v>16</v>
      </c>
      <c r="Q1194" s="165">
        <v>300</v>
      </c>
      <c r="R1194" s="165">
        <v>300</v>
      </c>
      <c r="S1194" s="165">
        <v>300</v>
      </c>
      <c r="T1194" s="165">
        <v>0</v>
      </c>
      <c r="U1194" s="166">
        <v>300</v>
      </c>
      <c r="V1194" s="166">
        <v>0</v>
      </c>
      <c r="W1194" s="162" t="s">
        <v>19</v>
      </c>
      <c r="X1194" s="162" t="s">
        <v>5348</v>
      </c>
      <c r="Y1194" s="162" t="s">
        <v>5347</v>
      </c>
      <c r="Z1194" s="162" t="s">
        <v>76</v>
      </c>
      <c r="AA1194" s="162" t="s">
        <v>42</v>
      </c>
      <c r="AB1194" s="162" t="s">
        <v>2456</v>
      </c>
      <c r="AC1194" s="162" t="s">
        <v>5347</v>
      </c>
      <c r="AD1194" s="164">
        <v>1</v>
      </c>
      <c r="AE1194" s="185">
        <v>1</v>
      </c>
      <c r="AG1194" t="s">
        <v>1864</v>
      </c>
      <c r="AH1194" s="47">
        <f t="shared" si="357"/>
        <v>16</v>
      </c>
      <c r="AI1194" s="46" t="str">
        <f t="shared" si="358"/>
        <v>-</v>
      </c>
      <c r="AJ1194" s="12"/>
      <c r="AK1194" s="53" t="str">
        <f t="shared" si="359"/>
        <v>YES</v>
      </c>
      <c r="AL1194" s="54">
        <f t="shared" si="360"/>
        <v>300</v>
      </c>
      <c r="AM1194" s="35"/>
      <c r="AN1194" s="35" t="str">
        <f t="shared" si="361"/>
        <v/>
      </c>
      <c r="AO1194" s="35">
        <f t="shared" si="362"/>
        <v>0</v>
      </c>
      <c r="AP1194" s="35" t="str">
        <f t="shared" si="363"/>
        <v>X</v>
      </c>
      <c r="AQ1194" s="55">
        <f t="shared" si="375"/>
        <v>1</v>
      </c>
      <c r="AR1194" s="25" t="str">
        <f t="shared" si="364"/>
        <v/>
      </c>
      <c r="AS1194" s="25" t="str">
        <f t="shared" si="365"/>
        <v/>
      </c>
      <c r="AT1194" s="25" t="str">
        <f t="shared" si="366"/>
        <v/>
      </c>
      <c r="AU1194" s="25" t="str">
        <f t="shared" si="367"/>
        <v/>
      </c>
      <c r="AV1194" s="25">
        <f t="shared" si="368"/>
        <v>7</v>
      </c>
      <c r="AW1194" s="65">
        <f t="shared" si="376"/>
        <v>0</v>
      </c>
      <c r="AX1194" s="56"/>
      <c r="AY1194" s="24">
        <f t="shared" ca="1" si="369"/>
        <v>-606</v>
      </c>
      <c r="AZ1194" s="66">
        <f t="shared" ca="1" si="370"/>
        <v>0</v>
      </c>
      <c r="BA1194" s="24" t="str">
        <f t="shared" ca="1" si="371"/>
        <v/>
      </c>
      <c r="BB1194" s="87" t="str">
        <f t="shared" si="372"/>
        <v/>
      </c>
    </row>
    <row r="1195" spans="1:54" ht="15" x14ac:dyDescent="0.2">
      <c r="A1195" s="7">
        <v>1194</v>
      </c>
      <c r="B1195" s="162" t="s">
        <v>2457</v>
      </c>
      <c r="C1195" s="162" t="s">
        <v>2458</v>
      </c>
      <c r="D1195" s="162" t="s">
        <v>2455</v>
      </c>
      <c r="E1195" s="162" t="s">
        <v>17</v>
      </c>
      <c r="F1195" s="163">
        <v>45490</v>
      </c>
      <c r="G1195" s="162" t="s">
        <v>5347</v>
      </c>
      <c r="H1195" s="162" t="s">
        <v>786</v>
      </c>
      <c r="I1195" s="162" t="s">
        <v>115</v>
      </c>
      <c r="J1195" s="163">
        <v>45513</v>
      </c>
      <c r="K1195" s="163">
        <v>46009</v>
      </c>
      <c r="L1195" s="162" t="s">
        <v>5347</v>
      </c>
      <c r="M1195" s="163">
        <v>45529</v>
      </c>
      <c r="N1195" s="164">
        <v>85</v>
      </c>
      <c r="O1195" s="164">
        <v>8</v>
      </c>
      <c r="P1195" s="162" t="s">
        <v>16</v>
      </c>
      <c r="Q1195" s="165">
        <v>200</v>
      </c>
      <c r="R1195" s="165">
        <v>200</v>
      </c>
      <c r="S1195" s="165">
        <v>200</v>
      </c>
      <c r="T1195" s="165">
        <v>0</v>
      </c>
      <c r="U1195" s="166">
        <v>200</v>
      </c>
      <c r="V1195" s="166">
        <v>0</v>
      </c>
      <c r="W1195" s="162" t="s">
        <v>19</v>
      </c>
      <c r="X1195" s="162" t="s">
        <v>5348</v>
      </c>
      <c r="Y1195" s="162" t="s">
        <v>5347</v>
      </c>
      <c r="Z1195" s="162" t="s">
        <v>76</v>
      </c>
      <c r="AA1195" s="162" t="s">
        <v>42</v>
      </c>
      <c r="AB1195" s="162" t="s">
        <v>2459</v>
      </c>
      <c r="AC1195" s="162" t="s">
        <v>5347</v>
      </c>
      <c r="AD1195" s="164">
        <v>1</v>
      </c>
      <c r="AE1195" s="185">
        <v>1</v>
      </c>
      <c r="AG1195" t="s">
        <v>1864</v>
      </c>
      <c r="AH1195" s="47">
        <f t="shared" si="357"/>
        <v>16</v>
      </c>
      <c r="AI1195" s="46" t="str">
        <f t="shared" si="358"/>
        <v>-</v>
      </c>
      <c r="AJ1195" s="12"/>
      <c r="AK1195" s="53" t="str">
        <f t="shared" si="359"/>
        <v>YES</v>
      </c>
      <c r="AL1195" s="54">
        <f t="shared" si="360"/>
        <v>200</v>
      </c>
      <c r="AM1195" s="35"/>
      <c r="AN1195" s="35" t="str">
        <f t="shared" si="361"/>
        <v/>
      </c>
      <c r="AO1195" s="35">
        <f t="shared" si="362"/>
        <v>0</v>
      </c>
      <c r="AP1195" s="35" t="str">
        <f t="shared" si="363"/>
        <v>X</v>
      </c>
      <c r="AQ1195" s="55">
        <f t="shared" si="375"/>
        <v>1</v>
      </c>
      <c r="AR1195" s="25" t="str">
        <f t="shared" si="364"/>
        <v/>
      </c>
      <c r="AS1195" s="25" t="str">
        <f t="shared" si="365"/>
        <v/>
      </c>
      <c r="AT1195" s="25" t="str">
        <f t="shared" si="366"/>
        <v/>
      </c>
      <c r="AU1195" s="25" t="str">
        <f t="shared" si="367"/>
        <v/>
      </c>
      <c r="AV1195" s="25">
        <f t="shared" si="368"/>
        <v>7</v>
      </c>
      <c r="AW1195" s="65">
        <f t="shared" si="376"/>
        <v>0</v>
      </c>
      <c r="AX1195" s="56"/>
      <c r="AY1195" s="24">
        <f t="shared" ca="1" si="369"/>
        <v>-606</v>
      </c>
      <c r="AZ1195" s="66">
        <f t="shared" ca="1" si="370"/>
        <v>0</v>
      </c>
      <c r="BA1195" s="24" t="str">
        <f t="shared" ca="1" si="371"/>
        <v/>
      </c>
      <c r="BB1195" s="87" t="str">
        <f t="shared" si="372"/>
        <v/>
      </c>
    </row>
    <row r="1196" spans="1:54" ht="15" x14ac:dyDescent="0.2">
      <c r="A1196" s="7">
        <v>1195</v>
      </c>
      <c r="B1196" s="162" t="s">
        <v>2460</v>
      </c>
      <c r="C1196" s="162" t="s">
        <v>2461</v>
      </c>
      <c r="D1196" s="162" t="s">
        <v>2462</v>
      </c>
      <c r="E1196" s="162" t="s">
        <v>15</v>
      </c>
      <c r="F1196" s="163">
        <v>45490</v>
      </c>
      <c r="G1196" s="162" t="s">
        <v>5347</v>
      </c>
      <c r="H1196" s="162" t="s">
        <v>2463</v>
      </c>
      <c r="I1196" s="162" t="s">
        <v>54</v>
      </c>
      <c r="J1196" s="163">
        <v>45497</v>
      </c>
      <c r="K1196" s="163">
        <v>45497</v>
      </c>
      <c r="L1196" s="162" t="s">
        <v>5347</v>
      </c>
      <c r="M1196" s="163">
        <v>45523</v>
      </c>
      <c r="N1196" s="164">
        <v>30</v>
      </c>
      <c r="O1196" s="164">
        <v>8</v>
      </c>
      <c r="P1196" s="162" t="s">
        <v>16</v>
      </c>
      <c r="Q1196" s="165">
        <v>10</v>
      </c>
      <c r="R1196" s="165">
        <v>10</v>
      </c>
      <c r="S1196" s="165">
        <v>10</v>
      </c>
      <c r="T1196" s="165">
        <v>0</v>
      </c>
      <c r="U1196" s="166">
        <v>10</v>
      </c>
      <c r="V1196" s="166">
        <v>0</v>
      </c>
      <c r="W1196" s="162" t="s">
        <v>19</v>
      </c>
      <c r="X1196" s="162" t="s">
        <v>5348</v>
      </c>
      <c r="Y1196" s="162" t="s">
        <v>5347</v>
      </c>
      <c r="Z1196" s="162" t="s">
        <v>3993</v>
      </c>
      <c r="AA1196" s="162" t="s">
        <v>2464</v>
      </c>
      <c r="AB1196" s="162" t="s">
        <v>2465</v>
      </c>
      <c r="AC1196" s="162" t="s">
        <v>5347</v>
      </c>
      <c r="AD1196" s="164">
        <v>0</v>
      </c>
      <c r="AE1196" s="185">
        <v>0</v>
      </c>
      <c r="AG1196" t="s">
        <v>1317</v>
      </c>
      <c r="AH1196" s="47">
        <f t="shared" si="357"/>
        <v>26</v>
      </c>
      <c r="AI1196" s="46" t="str">
        <f t="shared" si="358"/>
        <v>-</v>
      </c>
      <c r="AJ1196" s="12"/>
      <c r="AK1196" s="53" t="str">
        <f t="shared" si="359"/>
        <v>YES</v>
      </c>
      <c r="AL1196" s="54">
        <f t="shared" si="360"/>
        <v>10</v>
      </c>
      <c r="AM1196" s="35"/>
      <c r="AN1196" s="35" t="str">
        <f t="shared" si="361"/>
        <v/>
      </c>
      <c r="AO1196" s="35">
        <f t="shared" si="362"/>
        <v>0</v>
      </c>
      <c r="AP1196" s="35" t="str">
        <f t="shared" si="363"/>
        <v>X</v>
      </c>
      <c r="AQ1196" s="55">
        <f t="shared" si="375"/>
        <v>1</v>
      </c>
      <c r="AR1196" s="25" t="str">
        <f t="shared" si="364"/>
        <v/>
      </c>
      <c r="AS1196" s="25" t="str">
        <f t="shared" si="365"/>
        <v/>
      </c>
      <c r="AT1196" s="25" t="str">
        <f t="shared" si="366"/>
        <v/>
      </c>
      <c r="AU1196" s="25" t="str">
        <f t="shared" si="367"/>
        <v/>
      </c>
      <c r="AV1196" s="25">
        <f t="shared" si="368"/>
        <v>7</v>
      </c>
      <c r="AW1196" s="65">
        <f t="shared" si="376"/>
        <v>0</v>
      </c>
      <c r="AX1196" s="56"/>
      <c r="AY1196" s="24">
        <f t="shared" ca="1" si="369"/>
        <v>-612</v>
      </c>
      <c r="AZ1196" s="66">
        <f t="shared" ca="1" si="370"/>
        <v>0</v>
      </c>
      <c r="BA1196" s="24" t="str">
        <f t="shared" ca="1" si="371"/>
        <v/>
      </c>
      <c r="BB1196" s="87" t="str">
        <f t="shared" si="372"/>
        <v/>
      </c>
    </row>
    <row r="1197" spans="1:54" ht="15" x14ac:dyDescent="0.2">
      <c r="A1197" s="7">
        <v>1196</v>
      </c>
      <c r="B1197" s="162" t="s">
        <v>713</v>
      </c>
      <c r="C1197" s="162" t="s">
        <v>714</v>
      </c>
      <c r="D1197" s="162" t="s">
        <v>2462</v>
      </c>
      <c r="E1197" s="162" t="s">
        <v>17</v>
      </c>
      <c r="F1197" s="163">
        <v>45490</v>
      </c>
      <c r="G1197" s="162" t="s">
        <v>5347</v>
      </c>
      <c r="H1197" s="162" t="s">
        <v>2466</v>
      </c>
      <c r="I1197" s="162" t="s">
        <v>15</v>
      </c>
      <c r="J1197" s="163">
        <v>45503</v>
      </c>
      <c r="K1197" s="163">
        <v>45545</v>
      </c>
      <c r="L1197" s="162" t="s">
        <v>5347</v>
      </c>
      <c r="M1197" s="163">
        <v>45523</v>
      </c>
      <c r="N1197" s="164">
        <v>85</v>
      </c>
      <c r="O1197" s="164">
        <v>8</v>
      </c>
      <c r="P1197" s="162" t="s">
        <v>16</v>
      </c>
      <c r="Q1197" s="165">
        <v>20</v>
      </c>
      <c r="R1197" s="165">
        <v>20</v>
      </c>
      <c r="S1197" s="165">
        <v>20</v>
      </c>
      <c r="T1197" s="165">
        <v>0</v>
      </c>
      <c r="U1197" s="166">
        <v>20</v>
      </c>
      <c r="V1197" s="166">
        <v>0</v>
      </c>
      <c r="W1197" s="162" t="s">
        <v>19</v>
      </c>
      <c r="X1197" s="162" t="s">
        <v>5348</v>
      </c>
      <c r="Y1197" s="162" t="s">
        <v>5347</v>
      </c>
      <c r="Z1197" s="162" t="s">
        <v>5436</v>
      </c>
      <c r="AA1197" s="162" t="s">
        <v>722</v>
      </c>
      <c r="AB1197" s="162" t="s">
        <v>735</v>
      </c>
      <c r="AC1197" s="162" t="s">
        <v>5347</v>
      </c>
      <c r="AD1197" s="164">
        <v>0</v>
      </c>
      <c r="AE1197" s="185">
        <v>0</v>
      </c>
      <c r="AG1197" t="s">
        <v>1317</v>
      </c>
      <c r="AH1197" s="47">
        <f t="shared" si="357"/>
        <v>20</v>
      </c>
      <c r="AI1197" s="46" t="str">
        <f t="shared" si="358"/>
        <v>-</v>
      </c>
      <c r="AJ1197" s="12"/>
      <c r="AK1197" s="53" t="str">
        <f t="shared" si="359"/>
        <v>YES</v>
      </c>
      <c r="AL1197" s="54">
        <f t="shared" si="360"/>
        <v>20</v>
      </c>
      <c r="AM1197" s="35"/>
      <c r="AN1197" s="35" t="str">
        <f t="shared" si="361"/>
        <v/>
      </c>
      <c r="AO1197" s="35">
        <f t="shared" si="362"/>
        <v>0</v>
      </c>
      <c r="AP1197" s="35" t="str">
        <f t="shared" si="363"/>
        <v>X</v>
      </c>
      <c r="AQ1197" s="55">
        <f t="shared" si="375"/>
        <v>1</v>
      </c>
      <c r="AR1197" s="25" t="str">
        <f t="shared" si="364"/>
        <v/>
      </c>
      <c r="AS1197" s="25" t="str">
        <f t="shared" si="365"/>
        <v/>
      </c>
      <c r="AT1197" s="25" t="str">
        <f t="shared" si="366"/>
        <v/>
      </c>
      <c r="AU1197" s="25" t="str">
        <f t="shared" si="367"/>
        <v/>
      </c>
      <c r="AV1197" s="25">
        <f t="shared" si="368"/>
        <v>7</v>
      </c>
      <c r="AW1197" s="65">
        <f t="shared" si="376"/>
        <v>0</v>
      </c>
      <c r="AX1197" s="56"/>
      <c r="AY1197" s="24">
        <f t="shared" ca="1" si="369"/>
        <v>-612</v>
      </c>
      <c r="AZ1197" s="66">
        <f t="shared" ca="1" si="370"/>
        <v>0</v>
      </c>
      <c r="BA1197" s="24" t="str">
        <f t="shared" ca="1" si="371"/>
        <v/>
      </c>
      <c r="BB1197" s="87" t="str">
        <f t="shared" si="372"/>
        <v/>
      </c>
    </row>
    <row r="1198" spans="1:54" ht="15" x14ac:dyDescent="0.2">
      <c r="A1198" s="7">
        <v>1197</v>
      </c>
      <c r="B1198" s="162" t="s">
        <v>2467</v>
      </c>
      <c r="C1198" s="162" t="s">
        <v>2468</v>
      </c>
      <c r="D1198" s="162" t="s">
        <v>2462</v>
      </c>
      <c r="E1198" s="162" t="s">
        <v>18</v>
      </c>
      <c r="F1198" s="163">
        <v>45490</v>
      </c>
      <c r="G1198" s="162" t="s">
        <v>5347</v>
      </c>
      <c r="H1198" s="162" t="s">
        <v>2469</v>
      </c>
      <c r="I1198" s="162" t="s">
        <v>15</v>
      </c>
      <c r="J1198" s="163">
        <v>45524</v>
      </c>
      <c r="K1198" s="163">
        <v>45562</v>
      </c>
      <c r="L1198" s="162" t="s">
        <v>5347</v>
      </c>
      <c r="M1198" s="163">
        <v>45579</v>
      </c>
      <c r="N1198" s="164">
        <v>85</v>
      </c>
      <c r="O1198" s="164">
        <v>8</v>
      </c>
      <c r="P1198" s="162" t="s">
        <v>16</v>
      </c>
      <c r="Q1198" s="165">
        <v>5</v>
      </c>
      <c r="R1198" s="165">
        <v>5</v>
      </c>
      <c r="S1198" s="165">
        <v>5</v>
      </c>
      <c r="T1198" s="165">
        <v>0</v>
      </c>
      <c r="U1198" s="166">
        <v>5</v>
      </c>
      <c r="V1198" s="166">
        <v>0</v>
      </c>
      <c r="W1198" s="162" t="s">
        <v>19</v>
      </c>
      <c r="X1198" s="162" t="s">
        <v>5348</v>
      </c>
      <c r="Y1198" s="162" t="s">
        <v>5347</v>
      </c>
      <c r="Z1198" s="162" t="s">
        <v>39</v>
      </c>
      <c r="AA1198" s="162" t="s">
        <v>664</v>
      </c>
      <c r="AB1198" s="162" t="s">
        <v>2470</v>
      </c>
      <c r="AC1198" s="162" t="s">
        <v>5347</v>
      </c>
      <c r="AD1198" s="164">
        <v>1</v>
      </c>
      <c r="AE1198" s="185">
        <v>0</v>
      </c>
      <c r="AG1198" t="s">
        <v>1317</v>
      </c>
      <c r="AH1198" s="47">
        <f t="shared" si="357"/>
        <v>55</v>
      </c>
      <c r="AI1198" s="46" t="str">
        <f t="shared" si="358"/>
        <v>-</v>
      </c>
      <c r="AJ1198" s="12"/>
      <c r="AK1198" s="53" t="str">
        <f t="shared" si="359"/>
        <v>YES</v>
      </c>
      <c r="AL1198" s="54">
        <f t="shared" si="360"/>
        <v>5</v>
      </c>
      <c r="AM1198" s="35"/>
      <c r="AN1198" s="35" t="str">
        <f t="shared" si="361"/>
        <v/>
      </c>
      <c r="AO1198" s="35">
        <f t="shared" si="362"/>
        <v>0</v>
      </c>
      <c r="AP1198" s="35" t="str">
        <f t="shared" si="363"/>
        <v>X</v>
      </c>
      <c r="AQ1198" s="55">
        <f t="shared" si="375"/>
        <v>1</v>
      </c>
      <c r="AR1198" s="25" t="str">
        <f t="shared" si="364"/>
        <v/>
      </c>
      <c r="AS1198" s="25" t="str">
        <f t="shared" si="365"/>
        <v/>
      </c>
      <c r="AT1198" s="25" t="str">
        <f t="shared" si="366"/>
        <v/>
      </c>
      <c r="AU1198" s="25" t="str">
        <f t="shared" si="367"/>
        <v/>
      </c>
      <c r="AV1198" s="25">
        <f t="shared" si="368"/>
        <v>7</v>
      </c>
      <c r="AW1198" s="65">
        <f t="shared" si="376"/>
        <v>0</v>
      </c>
      <c r="AX1198" s="56"/>
      <c r="AY1198" s="24">
        <f t="shared" ca="1" si="369"/>
        <v>-556</v>
      </c>
      <c r="AZ1198" s="66">
        <f t="shared" ca="1" si="370"/>
        <v>0</v>
      </c>
      <c r="BA1198" s="24" t="str">
        <f t="shared" ca="1" si="371"/>
        <v/>
      </c>
      <c r="BB1198" s="87" t="str">
        <f t="shared" si="372"/>
        <v/>
      </c>
    </row>
    <row r="1199" spans="1:54" ht="15" x14ac:dyDescent="0.2">
      <c r="A1199" s="7">
        <v>1198</v>
      </c>
      <c r="B1199" s="162" t="s">
        <v>715</v>
      </c>
      <c r="C1199" s="162" t="s">
        <v>716</v>
      </c>
      <c r="D1199" s="162" t="s">
        <v>2462</v>
      </c>
      <c r="E1199" s="162" t="s">
        <v>24</v>
      </c>
      <c r="F1199" s="163">
        <v>45490</v>
      </c>
      <c r="G1199" s="162" t="s">
        <v>5347</v>
      </c>
      <c r="H1199" s="162" t="s">
        <v>786</v>
      </c>
      <c r="I1199" s="162" t="s">
        <v>106</v>
      </c>
      <c r="J1199" s="163">
        <v>45513</v>
      </c>
      <c r="K1199" s="163">
        <v>46009</v>
      </c>
      <c r="L1199" s="162" t="s">
        <v>5347</v>
      </c>
      <c r="M1199" s="163">
        <v>45529</v>
      </c>
      <c r="N1199" s="164">
        <v>80</v>
      </c>
      <c r="O1199" s="164">
        <v>8</v>
      </c>
      <c r="P1199" s="162" t="s">
        <v>16</v>
      </c>
      <c r="Q1199" s="165">
        <v>20</v>
      </c>
      <c r="R1199" s="165">
        <v>20</v>
      </c>
      <c r="S1199" s="165">
        <v>20</v>
      </c>
      <c r="T1199" s="165">
        <v>0</v>
      </c>
      <c r="U1199" s="166">
        <v>20</v>
      </c>
      <c r="V1199" s="166">
        <v>0</v>
      </c>
      <c r="W1199" s="162" t="s">
        <v>19</v>
      </c>
      <c r="X1199" s="162" t="s">
        <v>5348</v>
      </c>
      <c r="Y1199" s="162" t="s">
        <v>5347</v>
      </c>
      <c r="Z1199" s="162" t="s">
        <v>76</v>
      </c>
      <c r="AA1199" s="162" t="s">
        <v>42</v>
      </c>
      <c r="AB1199" s="162" t="s">
        <v>723</v>
      </c>
      <c r="AC1199" s="162" t="s">
        <v>5347</v>
      </c>
      <c r="AD1199" s="164">
        <v>1</v>
      </c>
      <c r="AE1199" s="185">
        <v>1</v>
      </c>
      <c r="AG1199" t="s">
        <v>1317</v>
      </c>
      <c r="AH1199" s="47">
        <f t="shared" si="357"/>
        <v>16</v>
      </c>
      <c r="AI1199" s="46" t="str">
        <f t="shared" si="358"/>
        <v>-</v>
      </c>
      <c r="AJ1199" s="12"/>
      <c r="AK1199" s="53" t="str">
        <f t="shared" si="359"/>
        <v>YES</v>
      </c>
      <c r="AL1199" s="54">
        <f t="shared" si="360"/>
        <v>20</v>
      </c>
      <c r="AM1199" s="35"/>
      <c r="AN1199" s="35" t="str">
        <f t="shared" si="361"/>
        <v/>
      </c>
      <c r="AO1199" s="35">
        <f t="shared" si="362"/>
        <v>0</v>
      </c>
      <c r="AP1199" s="35" t="str">
        <f t="shared" si="363"/>
        <v>X</v>
      </c>
      <c r="AQ1199" s="55">
        <f t="shared" si="375"/>
        <v>1</v>
      </c>
      <c r="AR1199" s="25" t="str">
        <f t="shared" si="364"/>
        <v/>
      </c>
      <c r="AS1199" s="25" t="str">
        <f t="shared" si="365"/>
        <v/>
      </c>
      <c r="AT1199" s="25" t="str">
        <f t="shared" si="366"/>
        <v/>
      </c>
      <c r="AU1199" s="25" t="str">
        <f t="shared" si="367"/>
        <v/>
      </c>
      <c r="AV1199" s="25">
        <f t="shared" si="368"/>
        <v>7</v>
      </c>
      <c r="AW1199" s="65">
        <f t="shared" si="376"/>
        <v>0</v>
      </c>
      <c r="AX1199" s="56"/>
      <c r="AY1199" s="24">
        <f t="shared" ca="1" si="369"/>
        <v>-606</v>
      </c>
      <c r="AZ1199" s="66">
        <f t="shared" ca="1" si="370"/>
        <v>0</v>
      </c>
      <c r="BA1199" s="24" t="str">
        <f t="shared" ca="1" si="371"/>
        <v/>
      </c>
      <c r="BB1199" s="87" t="str">
        <f t="shared" si="372"/>
        <v/>
      </c>
    </row>
    <row r="1200" spans="1:54" ht="15" x14ac:dyDescent="0.2">
      <c r="A1200" s="7">
        <v>1199</v>
      </c>
      <c r="B1200" s="162" t="s">
        <v>2471</v>
      </c>
      <c r="C1200" s="162" t="s">
        <v>2472</v>
      </c>
      <c r="D1200" s="162" t="s">
        <v>2462</v>
      </c>
      <c r="E1200" s="162" t="s">
        <v>27</v>
      </c>
      <c r="F1200" s="163">
        <v>45490</v>
      </c>
      <c r="G1200" s="162" t="s">
        <v>5347</v>
      </c>
      <c r="H1200" s="162" t="s">
        <v>2473</v>
      </c>
      <c r="I1200" s="162" t="s">
        <v>15</v>
      </c>
      <c r="J1200" s="163">
        <v>45509</v>
      </c>
      <c r="K1200" s="163">
        <v>45509</v>
      </c>
      <c r="L1200" s="162" t="s">
        <v>5347</v>
      </c>
      <c r="M1200" s="163">
        <v>45523</v>
      </c>
      <c r="N1200" s="164">
        <v>85</v>
      </c>
      <c r="O1200" s="164">
        <v>8</v>
      </c>
      <c r="P1200" s="162" t="s">
        <v>16</v>
      </c>
      <c r="Q1200" s="165">
        <v>10</v>
      </c>
      <c r="R1200" s="165">
        <v>10</v>
      </c>
      <c r="S1200" s="165">
        <v>10</v>
      </c>
      <c r="T1200" s="165">
        <v>0</v>
      </c>
      <c r="U1200" s="166">
        <v>10</v>
      </c>
      <c r="V1200" s="166">
        <v>0</v>
      </c>
      <c r="W1200" s="162" t="s">
        <v>19</v>
      </c>
      <c r="X1200" s="162" t="s">
        <v>5348</v>
      </c>
      <c r="Y1200" s="162" t="s">
        <v>5347</v>
      </c>
      <c r="Z1200" s="162" t="s">
        <v>70</v>
      </c>
      <c r="AA1200" s="162" t="s">
        <v>681</v>
      </c>
      <c r="AB1200" s="162" t="s">
        <v>2474</v>
      </c>
      <c r="AC1200" s="162" t="s">
        <v>5347</v>
      </c>
      <c r="AD1200" s="164">
        <v>0</v>
      </c>
      <c r="AE1200" s="185">
        <v>0</v>
      </c>
      <c r="AG1200" t="s">
        <v>1317</v>
      </c>
      <c r="AH1200" s="47">
        <f t="shared" si="357"/>
        <v>14</v>
      </c>
      <c r="AI1200" s="46" t="str">
        <f t="shared" si="358"/>
        <v>-</v>
      </c>
      <c r="AJ1200" s="12"/>
      <c r="AK1200" s="53" t="str">
        <f t="shared" si="359"/>
        <v>YES</v>
      </c>
      <c r="AL1200" s="54">
        <f t="shared" si="360"/>
        <v>10</v>
      </c>
      <c r="AM1200" s="35"/>
      <c r="AN1200" s="35" t="str">
        <f t="shared" si="361"/>
        <v/>
      </c>
      <c r="AO1200" s="35">
        <f t="shared" si="362"/>
        <v>0</v>
      </c>
      <c r="AP1200" s="35" t="str">
        <f t="shared" si="363"/>
        <v>X</v>
      </c>
      <c r="AQ1200" s="55">
        <f t="shared" si="375"/>
        <v>1</v>
      </c>
      <c r="AR1200" s="25" t="str">
        <f t="shared" si="364"/>
        <v/>
      </c>
      <c r="AS1200" s="25" t="str">
        <f t="shared" si="365"/>
        <v/>
      </c>
      <c r="AT1200" s="25" t="str">
        <f t="shared" si="366"/>
        <v/>
      </c>
      <c r="AU1200" s="25" t="str">
        <f t="shared" si="367"/>
        <v/>
      </c>
      <c r="AV1200" s="25">
        <f t="shared" si="368"/>
        <v>7</v>
      </c>
      <c r="AW1200" s="65">
        <f t="shared" si="376"/>
        <v>0</v>
      </c>
      <c r="AX1200" s="56"/>
      <c r="AY1200" s="24">
        <f t="shared" ca="1" si="369"/>
        <v>-612</v>
      </c>
      <c r="AZ1200" s="66">
        <f t="shared" ca="1" si="370"/>
        <v>0</v>
      </c>
      <c r="BA1200" s="24" t="str">
        <f t="shared" ca="1" si="371"/>
        <v/>
      </c>
      <c r="BB1200" s="87" t="str">
        <f t="shared" si="372"/>
        <v/>
      </c>
    </row>
    <row r="1201" spans="1:54" ht="15" x14ac:dyDescent="0.2">
      <c r="A1201" s="7">
        <v>1200</v>
      </c>
      <c r="B1201" s="162" t="s">
        <v>717</v>
      </c>
      <c r="C1201" s="162" t="s">
        <v>718</v>
      </c>
      <c r="D1201" s="162" t="s">
        <v>2462</v>
      </c>
      <c r="E1201" s="162" t="s">
        <v>28</v>
      </c>
      <c r="F1201" s="163">
        <v>45490</v>
      </c>
      <c r="G1201" s="162" t="s">
        <v>5347</v>
      </c>
      <c r="H1201" s="162" t="s">
        <v>786</v>
      </c>
      <c r="I1201" s="162" t="s">
        <v>107</v>
      </c>
      <c r="J1201" s="163">
        <v>45513</v>
      </c>
      <c r="K1201" s="163">
        <v>46009</v>
      </c>
      <c r="L1201" s="162" t="s">
        <v>5347</v>
      </c>
      <c r="M1201" s="163">
        <v>45529</v>
      </c>
      <c r="N1201" s="164">
        <v>35</v>
      </c>
      <c r="O1201" s="164">
        <v>8</v>
      </c>
      <c r="P1201" s="162" t="s">
        <v>16</v>
      </c>
      <c r="Q1201" s="165">
        <v>10</v>
      </c>
      <c r="R1201" s="165">
        <v>10</v>
      </c>
      <c r="S1201" s="165">
        <v>10</v>
      </c>
      <c r="T1201" s="165">
        <v>0</v>
      </c>
      <c r="U1201" s="166">
        <v>10</v>
      </c>
      <c r="V1201" s="166">
        <v>0</v>
      </c>
      <c r="W1201" s="162" t="s">
        <v>19</v>
      </c>
      <c r="X1201" s="162" t="s">
        <v>5348</v>
      </c>
      <c r="Y1201" s="162" t="s">
        <v>5347</v>
      </c>
      <c r="Z1201" s="162" t="s">
        <v>76</v>
      </c>
      <c r="AA1201" s="162" t="s">
        <v>625</v>
      </c>
      <c r="AB1201" s="162" t="s">
        <v>724</v>
      </c>
      <c r="AC1201" s="162" t="s">
        <v>5347</v>
      </c>
      <c r="AD1201" s="164">
        <v>1</v>
      </c>
      <c r="AE1201" s="185">
        <v>1</v>
      </c>
      <c r="AG1201" t="s">
        <v>1317</v>
      </c>
      <c r="AH1201" s="47">
        <f t="shared" si="357"/>
        <v>16</v>
      </c>
      <c r="AI1201" s="46" t="str">
        <f t="shared" si="358"/>
        <v>-</v>
      </c>
      <c r="AJ1201" s="12"/>
      <c r="AK1201" s="53" t="str">
        <f t="shared" si="359"/>
        <v>YES</v>
      </c>
      <c r="AL1201" s="54">
        <f t="shared" si="360"/>
        <v>10</v>
      </c>
      <c r="AM1201" s="35"/>
      <c r="AN1201" s="35" t="str">
        <f t="shared" si="361"/>
        <v/>
      </c>
      <c r="AO1201" s="35">
        <f t="shared" si="362"/>
        <v>0</v>
      </c>
      <c r="AP1201" s="35" t="str">
        <f t="shared" si="363"/>
        <v>X</v>
      </c>
      <c r="AQ1201" s="55">
        <f t="shared" si="375"/>
        <v>1</v>
      </c>
      <c r="AR1201" s="25" t="str">
        <f t="shared" si="364"/>
        <v/>
      </c>
      <c r="AS1201" s="25" t="str">
        <f t="shared" si="365"/>
        <v/>
      </c>
      <c r="AT1201" s="25" t="str">
        <f t="shared" si="366"/>
        <v/>
      </c>
      <c r="AU1201" s="25" t="str">
        <f t="shared" si="367"/>
        <v/>
      </c>
      <c r="AV1201" s="25">
        <f t="shared" si="368"/>
        <v>7</v>
      </c>
      <c r="AW1201" s="65">
        <f t="shared" si="376"/>
        <v>0</v>
      </c>
      <c r="AX1201" s="56"/>
      <c r="AY1201" s="24">
        <f t="shared" ca="1" si="369"/>
        <v>-606</v>
      </c>
      <c r="AZ1201" s="66">
        <f t="shared" ca="1" si="370"/>
        <v>0</v>
      </c>
      <c r="BA1201" s="24" t="str">
        <f t="shared" ca="1" si="371"/>
        <v/>
      </c>
      <c r="BB1201" s="87" t="str">
        <f t="shared" si="372"/>
        <v/>
      </c>
    </row>
    <row r="1202" spans="1:54" ht="15" x14ac:dyDescent="0.2">
      <c r="A1202" s="7">
        <v>1201</v>
      </c>
      <c r="B1202" s="162" t="s">
        <v>719</v>
      </c>
      <c r="C1202" s="162" t="s">
        <v>720</v>
      </c>
      <c r="D1202" s="162" t="s">
        <v>2462</v>
      </c>
      <c r="E1202" s="162" t="s">
        <v>73</v>
      </c>
      <c r="F1202" s="163">
        <v>45490</v>
      </c>
      <c r="G1202" s="162" t="s">
        <v>5347</v>
      </c>
      <c r="H1202" s="162" t="s">
        <v>1876</v>
      </c>
      <c r="I1202" s="162" t="s">
        <v>38</v>
      </c>
      <c r="J1202" s="163">
        <v>45518</v>
      </c>
      <c r="K1202" s="163">
        <v>45518</v>
      </c>
      <c r="L1202" s="162" t="s">
        <v>5347</v>
      </c>
      <c r="M1202" s="163">
        <v>45534</v>
      </c>
      <c r="N1202" s="164">
        <v>30</v>
      </c>
      <c r="O1202" s="164">
        <v>8</v>
      </c>
      <c r="P1202" s="162" t="s">
        <v>16</v>
      </c>
      <c r="Q1202" s="165">
        <v>10</v>
      </c>
      <c r="R1202" s="165">
        <v>10</v>
      </c>
      <c r="S1202" s="165">
        <v>10</v>
      </c>
      <c r="T1202" s="165">
        <v>0</v>
      </c>
      <c r="U1202" s="166">
        <v>10</v>
      </c>
      <c r="V1202" s="166">
        <v>0</v>
      </c>
      <c r="W1202" s="162" t="s">
        <v>19</v>
      </c>
      <c r="X1202" s="162" t="s">
        <v>5348</v>
      </c>
      <c r="Y1202" s="162" t="s">
        <v>5347</v>
      </c>
      <c r="Z1202" s="162" t="s">
        <v>109</v>
      </c>
      <c r="AA1202" s="162" t="s">
        <v>730</v>
      </c>
      <c r="AB1202" s="162" t="s">
        <v>731</v>
      </c>
      <c r="AC1202" s="162" t="s">
        <v>5347</v>
      </c>
      <c r="AD1202" s="164">
        <v>0</v>
      </c>
      <c r="AE1202" s="185">
        <v>0</v>
      </c>
      <c r="AG1202" t="s">
        <v>1317</v>
      </c>
      <c r="AH1202" s="47">
        <f t="shared" si="357"/>
        <v>16</v>
      </c>
      <c r="AI1202" s="46" t="str">
        <f t="shared" si="358"/>
        <v>-</v>
      </c>
      <c r="AJ1202" s="12"/>
      <c r="AK1202" s="53" t="str">
        <f t="shared" si="359"/>
        <v>YES</v>
      </c>
      <c r="AL1202" s="54">
        <f t="shared" si="360"/>
        <v>10</v>
      </c>
      <c r="AM1202" s="35"/>
      <c r="AN1202" s="35" t="str">
        <f t="shared" si="361"/>
        <v/>
      </c>
      <c r="AO1202" s="35">
        <f t="shared" si="362"/>
        <v>0</v>
      </c>
      <c r="AP1202" s="35" t="str">
        <f t="shared" si="363"/>
        <v>X</v>
      </c>
      <c r="AQ1202" s="55">
        <f t="shared" si="375"/>
        <v>1</v>
      </c>
      <c r="AR1202" s="25" t="str">
        <f t="shared" si="364"/>
        <v/>
      </c>
      <c r="AS1202" s="25" t="str">
        <f t="shared" si="365"/>
        <v/>
      </c>
      <c r="AT1202" s="25" t="str">
        <f t="shared" si="366"/>
        <v/>
      </c>
      <c r="AU1202" s="25" t="str">
        <f t="shared" si="367"/>
        <v/>
      </c>
      <c r="AV1202" s="25">
        <f t="shared" si="368"/>
        <v>7</v>
      </c>
      <c r="AW1202" s="65">
        <f t="shared" si="376"/>
        <v>0</v>
      </c>
      <c r="AX1202" s="56"/>
      <c r="AY1202" s="24">
        <f t="shared" ca="1" si="369"/>
        <v>-601</v>
      </c>
      <c r="AZ1202" s="66">
        <f t="shared" ca="1" si="370"/>
        <v>0</v>
      </c>
      <c r="BA1202" s="24" t="str">
        <f t="shared" ca="1" si="371"/>
        <v/>
      </c>
      <c r="BB1202" s="87" t="str">
        <f t="shared" si="372"/>
        <v/>
      </c>
    </row>
    <row r="1203" spans="1:54" ht="15" x14ac:dyDescent="0.2">
      <c r="A1203" s="7">
        <v>1202</v>
      </c>
      <c r="B1203" s="162" t="s">
        <v>2475</v>
      </c>
      <c r="C1203" s="162" t="s">
        <v>2476</v>
      </c>
      <c r="D1203" s="162" t="s">
        <v>2462</v>
      </c>
      <c r="E1203" s="162" t="s">
        <v>56</v>
      </c>
      <c r="F1203" s="163">
        <v>45490</v>
      </c>
      <c r="G1203" s="162" t="s">
        <v>5347</v>
      </c>
      <c r="H1203" s="162" t="s">
        <v>2477</v>
      </c>
      <c r="I1203" s="162" t="s">
        <v>15</v>
      </c>
      <c r="J1203" s="163">
        <v>45517</v>
      </c>
      <c r="K1203" s="163">
        <v>45518</v>
      </c>
      <c r="L1203" s="162" t="s">
        <v>5347</v>
      </c>
      <c r="M1203" s="163">
        <v>45532</v>
      </c>
      <c r="N1203" s="164">
        <v>70</v>
      </c>
      <c r="O1203" s="164">
        <v>8</v>
      </c>
      <c r="P1203" s="162" t="s">
        <v>16</v>
      </c>
      <c r="Q1203" s="165">
        <v>2</v>
      </c>
      <c r="R1203" s="165">
        <v>2</v>
      </c>
      <c r="S1203" s="165">
        <v>2</v>
      </c>
      <c r="T1203" s="165">
        <v>0</v>
      </c>
      <c r="U1203" s="166">
        <v>2</v>
      </c>
      <c r="V1203" s="166">
        <v>0</v>
      </c>
      <c r="W1203" s="162" t="s">
        <v>19</v>
      </c>
      <c r="X1203" s="162" t="s">
        <v>5348</v>
      </c>
      <c r="Y1203" s="162" t="s">
        <v>5347</v>
      </c>
      <c r="Z1203" s="162" t="s">
        <v>22</v>
      </c>
      <c r="AA1203" s="162" t="s">
        <v>2478</v>
      </c>
      <c r="AB1203" s="162" t="s">
        <v>2479</v>
      </c>
      <c r="AC1203" s="162" t="s">
        <v>5347</v>
      </c>
      <c r="AD1203" s="164">
        <v>0</v>
      </c>
      <c r="AE1203" s="185">
        <v>0</v>
      </c>
      <c r="AG1203" t="s">
        <v>1317</v>
      </c>
      <c r="AH1203" s="47">
        <f t="shared" si="357"/>
        <v>15</v>
      </c>
      <c r="AI1203" s="46" t="str">
        <f t="shared" si="358"/>
        <v>-</v>
      </c>
      <c r="AJ1203" s="12"/>
      <c r="AK1203" s="53" t="str">
        <f t="shared" si="359"/>
        <v>YES</v>
      </c>
      <c r="AL1203" s="54">
        <f t="shared" si="360"/>
        <v>2</v>
      </c>
      <c r="AM1203" s="35"/>
      <c r="AN1203" s="35" t="str">
        <f t="shared" si="361"/>
        <v/>
      </c>
      <c r="AO1203" s="35">
        <f t="shared" si="362"/>
        <v>0</v>
      </c>
      <c r="AP1203" s="35" t="str">
        <f t="shared" si="363"/>
        <v>X</v>
      </c>
      <c r="AQ1203" s="55">
        <f t="shared" si="375"/>
        <v>1</v>
      </c>
      <c r="AR1203" s="25" t="str">
        <f t="shared" si="364"/>
        <v/>
      </c>
      <c r="AS1203" s="25" t="str">
        <f t="shared" si="365"/>
        <v/>
      </c>
      <c r="AT1203" s="25" t="str">
        <f t="shared" si="366"/>
        <v/>
      </c>
      <c r="AU1203" s="25" t="str">
        <f t="shared" si="367"/>
        <v/>
      </c>
      <c r="AV1203" s="25">
        <f t="shared" si="368"/>
        <v>7</v>
      </c>
      <c r="AW1203" s="65">
        <f t="shared" si="376"/>
        <v>0</v>
      </c>
      <c r="AX1203" s="56"/>
      <c r="AY1203" s="24">
        <f t="shared" ca="1" si="369"/>
        <v>-603</v>
      </c>
      <c r="AZ1203" s="66">
        <f t="shared" ca="1" si="370"/>
        <v>0</v>
      </c>
      <c r="BA1203" s="24" t="str">
        <f t="shared" ca="1" si="371"/>
        <v/>
      </c>
      <c r="BB1203" s="87" t="str">
        <f t="shared" si="372"/>
        <v/>
      </c>
    </row>
    <row r="1204" spans="1:54" ht="15" x14ac:dyDescent="0.2">
      <c r="A1204" s="7">
        <v>1203</v>
      </c>
      <c r="B1204" s="162" t="s">
        <v>2480</v>
      </c>
      <c r="C1204" s="162" t="s">
        <v>2481</v>
      </c>
      <c r="D1204" s="162" t="s">
        <v>2462</v>
      </c>
      <c r="E1204" s="162" t="s">
        <v>72</v>
      </c>
      <c r="F1204" s="163">
        <v>45490</v>
      </c>
      <c r="G1204" s="162" t="s">
        <v>5347</v>
      </c>
      <c r="H1204" s="162" t="s">
        <v>786</v>
      </c>
      <c r="I1204" s="162" t="s">
        <v>108</v>
      </c>
      <c r="J1204" s="163">
        <v>45513</v>
      </c>
      <c r="K1204" s="163">
        <v>46009</v>
      </c>
      <c r="L1204" s="162" t="s">
        <v>5347</v>
      </c>
      <c r="M1204" s="163">
        <v>45529</v>
      </c>
      <c r="N1204" s="164">
        <v>105</v>
      </c>
      <c r="O1204" s="164">
        <v>8</v>
      </c>
      <c r="P1204" s="162" t="s">
        <v>16</v>
      </c>
      <c r="Q1204" s="165">
        <v>2</v>
      </c>
      <c r="R1204" s="165">
        <v>2</v>
      </c>
      <c r="S1204" s="165">
        <v>2</v>
      </c>
      <c r="T1204" s="165">
        <v>0</v>
      </c>
      <c r="U1204" s="166">
        <v>2</v>
      </c>
      <c r="V1204" s="166">
        <v>0</v>
      </c>
      <c r="W1204" s="162" t="s">
        <v>19</v>
      </c>
      <c r="X1204" s="162" t="s">
        <v>5348</v>
      </c>
      <c r="Y1204" s="162" t="s">
        <v>5347</v>
      </c>
      <c r="Z1204" s="162" t="s">
        <v>76</v>
      </c>
      <c r="AA1204" s="162" t="s">
        <v>42</v>
      </c>
      <c r="AB1204" s="162" t="s">
        <v>2482</v>
      </c>
      <c r="AC1204" s="162" t="s">
        <v>5347</v>
      </c>
      <c r="AD1204" s="164">
        <v>1</v>
      </c>
      <c r="AE1204" s="185">
        <v>1</v>
      </c>
      <c r="AG1204" t="s">
        <v>1317</v>
      </c>
      <c r="AH1204" s="47">
        <f t="shared" si="357"/>
        <v>16</v>
      </c>
      <c r="AI1204" s="46" t="str">
        <f t="shared" si="358"/>
        <v>-</v>
      </c>
      <c r="AJ1204" s="12"/>
      <c r="AK1204" s="53" t="str">
        <f t="shared" si="359"/>
        <v>YES</v>
      </c>
      <c r="AL1204" s="54">
        <f t="shared" si="360"/>
        <v>2</v>
      </c>
      <c r="AM1204" s="35"/>
      <c r="AN1204" s="35" t="str">
        <f t="shared" si="361"/>
        <v/>
      </c>
      <c r="AO1204" s="35">
        <f t="shared" si="362"/>
        <v>0</v>
      </c>
      <c r="AP1204" s="35" t="str">
        <f t="shared" si="363"/>
        <v>X</v>
      </c>
      <c r="AQ1204" s="55">
        <f t="shared" si="375"/>
        <v>1</v>
      </c>
      <c r="AR1204" s="25" t="str">
        <f t="shared" si="364"/>
        <v/>
      </c>
      <c r="AS1204" s="25" t="str">
        <f t="shared" si="365"/>
        <v/>
      </c>
      <c r="AT1204" s="25" t="str">
        <f t="shared" si="366"/>
        <v/>
      </c>
      <c r="AU1204" s="25" t="str">
        <f t="shared" si="367"/>
        <v/>
      </c>
      <c r="AV1204" s="25">
        <f t="shared" si="368"/>
        <v>7</v>
      </c>
      <c r="AW1204" s="65">
        <f t="shared" si="376"/>
        <v>0</v>
      </c>
      <c r="AX1204" s="56"/>
      <c r="AY1204" s="24">
        <f t="shared" ca="1" si="369"/>
        <v>-606</v>
      </c>
      <c r="AZ1204" s="66">
        <f t="shared" ca="1" si="370"/>
        <v>0</v>
      </c>
      <c r="BA1204" s="24" t="str">
        <f t="shared" ca="1" si="371"/>
        <v/>
      </c>
      <c r="BB1204" s="87" t="str">
        <f t="shared" si="372"/>
        <v/>
      </c>
    </row>
    <row r="1205" spans="1:54" ht="15" x14ac:dyDescent="0.2">
      <c r="A1205" s="7">
        <v>1204</v>
      </c>
      <c r="B1205" s="162" t="s">
        <v>2483</v>
      </c>
      <c r="C1205" s="162" t="s">
        <v>2484</v>
      </c>
      <c r="D1205" s="162" t="s">
        <v>2462</v>
      </c>
      <c r="E1205" s="162" t="s">
        <v>69</v>
      </c>
      <c r="F1205" s="163">
        <v>45490</v>
      </c>
      <c r="G1205" s="162" t="s">
        <v>5347</v>
      </c>
      <c r="H1205" s="162" t="s">
        <v>786</v>
      </c>
      <c r="I1205" s="162" t="s">
        <v>149</v>
      </c>
      <c r="J1205" s="163">
        <v>45513</v>
      </c>
      <c r="K1205" s="163">
        <v>46009</v>
      </c>
      <c r="L1205" s="162" t="s">
        <v>5347</v>
      </c>
      <c r="M1205" s="163">
        <v>45529</v>
      </c>
      <c r="N1205" s="164">
        <v>30</v>
      </c>
      <c r="O1205" s="164">
        <v>8</v>
      </c>
      <c r="P1205" s="162" t="s">
        <v>16</v>
      </c>
      <c r="Q1205" s="165">
        <v>1</v>
      </c>
      <c r="R1205" s="165">
        <v>1</v>
      </c>
      <c r="S1205" s="165">
        <v>1</v>
      </c>
      <c r="T1205" s="165">
        <v>0</v>
      </c>
      <c r="U1205" s="166">
        <v>1</v>
      </c>
      <c r="V1205" s="166">
        <v>0</v>
      </c>
      <c r="W1205" s="162" t="s">
        <v>19</v>
      </c>
      <c r="X1205" s="162" t="s">
        <v>5348</v>
      </c>
      <c r="Y1205" s="162" t="s">
        <v>5347</v>
      </c>
      <c r="Z1205" s="162" t="s">
        <v>76</v>
      </c>
      <c r="AA1205" s="162" t="s">
        <v>42</v>
      </c>
      <c r="AB1205" s="162" t="s">
        <v>2485</v>
      </c>
      <c r="AC1205" s="162" t="s">
        <v>5347</v>
      </c>
      <c r="AD1205" s="164">
        <v>1</v>
      </c>
      <c r="AE1205" s="185">
        <v>1</v>
      </c>
      <c r="AG1205" t="s">
        <v>1317</v>
      </c>
      <c r="AH1205" s="47">
        <f t="shared" si="357"/>
        <v>16</v>
      </c>
      <c r="AI1205" s="46" t="str">
        <f t="shared" si="358"/>
        <v>-</v>
      </c>
      <c r="AJ1205" s="12"/>
      <c r="AK1205" s="53" t="str">
        <f t="shared" si="359"/>
        <v>YES</v>
      </c>
      <c r="AL1205" s="54">
        <f t="shared" si="360"/>
        <v>1</v>
      </c>
      <c r="AM1205" s="35"/>
      <c r="AN1205" s="35" t="str">
        <f t="shared" si="361"/>
        <v/>
      </c>
      <c r="AO1205" s="35">
        <f t="shared" si="362"/>
        <v>0</v>
      </c>
      <c r="AP1205" s="35" t="str">
        <f t="shared" si="363"/>
        <v>X</v>
      </c>
      <c r="AQ1205" s="55">
        <f t="shared" si="375"/>
        <v>1</v>
      </c>
      <c r="AR1205" s="25" t="str">
        <f t="shared" si="364"/>
        <v/>
      </c>
      <c r="AS1205" s="25" t="str">
        <f t="shared" si="365"/>
        <v/>
      </c>
      <c r="AT1205" s="25" t="str">
        <f t="shared" si="366"/>
        <v/>
      </c>
      <c r="AU1205" s="25" t="str">
        <f t="shared" si="367"/>
        <v/>
      </c>
      <c r="AV1205" s="25">
        <f t="shared" si="368"/>
        <v>7</v>
      </c>
      <c r="AW1205" s="65">
        <f t="shared" si="376"/>
        <v>0</v>
      </c>
      <c r="AX1205" s="56"/>
      <c r="AY1205" s="24">
        <f t="shared" ca="1" si="369"/>
        <v>-606</v>
      </c>
      <c r="AZ1205" s="66">
        <f t="shared" ca="1" si="370"/>
        <v>0</v>
      </c>
      <c r="BA1205" s="24" t="str">
        <f t="shared" ca="1" si="371"/>
        <v/>
      </c>
      <c r="BB1205" s="87" t="str">
        <f t="shared" si="372"/>
        <v/>
      </c>
    </row>
    <row r="1206" spans="1:54" ht="15" x14ac:dyDescent="0.2">
      <c r="A1206" s="7">
        <v>1205</v>
      </c>
      <c r="B1206" s="162" t="s">
        <v>709</v>
      </c>
      <c r="C1206" s="162" t="s">
        <v>710</v>
      </c>
      <c r="D1206" s="162" t="s">
        <v>2462</v>
      </c>
      <c r="E1206" s="162" t="s">
        <v>79</v>
      </c>
      <c r="F1206" s="163">
        <v>45490</v>
      </c>
      <c r="G1206" s="162" t="s">
        <v>5347</v>
      </c>
      <c r="H1206" s="162" t="s">
        <v>1344</v>
      </c>
      <c r="I1206" s="162" t="s">
        <v>156</v>
      </c>
      <c r="J1206" s="163">
        <v>45503</v>
      </c>
      <c r="K1206" s="163">
        <v>45572</v>
      </c>
      <c r="L1206" s="162" t="s">
        <v>5347</v>
      </c>
      <c r="M1206" s="163">
        <v>45527</v>
      </c>
      <c r="N1206" s="164">
        <v>30</v>
      </c>
      <c r="O1206" s="164">
        <v>8</v>
      </c>
      <c r="P1206" s="162" t="s">
        <v>16</v>
      </c>
      <c r="Q1206" s="165">
        <v>400</v>
      </c>
      <c r="R1206" s="165">
        <v>400</v>
      </c>
      <c r="S1206" s="165">
        <v>400</v>
      </c>
      <c r="T1206" s="165">
        <v>0</v>
      </c>
      <c r="U1206" s="166">
        <v>400</v>
      </c>
      <c r="V1206" s="166">
        <v>0</v>
      </c>
      <c r="W1206" s="162" t="s">
        <v>19</v>
      </c>
      <c r="X1206" s="162" t="s">
        <v>5348</v>
      </c>
      <c r="Y1206" s="162" t="s">
        <v>5347</v>
      </c>
      <c r="Z1206" s="162" t="s">
        <v>39</v>
      </c>
      <c r="AA1206" s="162" t="s">
        <v>84</v>
      </c>
      <c r="AB1206" s="162" t="s">
        <v>764</v>
      </c>
      <c r="AC1206" s="162" t="s">
        <v>5347</v>
      </c>
      <c r="AD1206" s="164">
        <v>1</v>
      </c>
      <c r="AE1206" s="185">
        <v>1</v>
      </c>
      <c r="AG1206" t="s">
        <v>1317</v>
      </c>
      <c r="AH1206" s="47">
        <f t="shared" si="357"/>
        <v>24</v>
      </c>
      <c r="AI1206" s="46" t="str">
        <f t="shared" si="358"/>
        <v>-</v>
      </c>
      <c r="AJ1206" s="12"/>
      <c r="AK1206" s="53" t="str">
        <f t="shared" si="359"/>
        <v>YES</v>
      </c>
      <c r="AL1206" s="54">
        <f t="shared" si="360"/>
        <v>400</v>
      </c>
      <c r="AM1206" s="35"/>
      <c r="AN1206" s="35" t="str">
        <f t="shared" si="361"/>
        <v/>
      </c>
      <c r="AO1206" s="35">
        <f t="shared" si="362"/>
        <v>0</v>
      </c>
      <c r="AP1206" s="35" t="str">
        <f t="shared" si="363"/>
        <v>X</v>
      </c>
      <c r="AQ1206" s="55">
        <f t="shared" si="375"/>
        <v>1</v>
      </c>
      <c r="AR1206" s="25" t="str">
        <f t="shared" si="364"/>
        <v/>
      </c>
      <c r="AS1206" s="25" t="str">
        <f t="shared" si="365"/>
        <v/>
      </c>
      <c r="AT1206" s="25" t="str">
        <f t="shared" si="366"/>
        <v/>
      </c>
      <c r="AU1206" s="25" t="str">
        <f t="shared" si="367"/>
        <v/>
      </c>
      <c r="AV1206" s="25">
        <f t="shared" si="368"/>
        <v>7</v>
      </c>
      <c r="AW1206" s="65">
        <f t="shared" si="376"/>
        <v>0</v>
      </c>
      <c r="AX1206" s="56"/>
      <c r="AY1206" s="24">
        <f t="shared" ca="1" si="369"/>
        <v>-608</v>
      </c>
      <c r="AZ1206" s="66">
        <f t="shared" ca="1" si="370"/>
        <v>0</v>
      </c>
      <c r="BA1206" s="24" t="str">
        <f t="shared" ca="1" si="371"/>
        <v/>
      </c>
      <c r="BB1206" s="87" t="str">
        <f t="shared" si="372"/>
        <v/>
      </c>
    </row>
    <row r="1207" spans="1:54" ht="15" x14ac:dyDescent="0.2">
      <c r="A1207" s="7">
        <v>1206</v>
      </c>
      <c r="B1207" s="162" t="s">
        <v>95</v>
      </c>
      <c r="C1207" s="162" t="s">
        <v>96</v>
      </c>
      <c r="D1207" s="162" t="s">
        <v>2462</v>
      </c>
      <c r="E1207" s="162" t="s">
        <v>38</v>
      </c>
      <c r="F1207" s="163">
        <v>45490</v>
      </c>
      <c r="G1207" s="162" t="s">
        <v>5347</v>
      </c>
      <c r="H1207" s="162" t="s">
        <v>2486</v>
      </c>
      <c r="I1207" s="162" t="s">
        <v>15</v>
      </c>
      <c r="J1207" s="163">
        <v>45509</v>
      </c>
      <c r="K1207" s="163">
        <v>45509</v>
      </c>
      <c r="L1207" s="162" t="s">
        <v>5347</v>
      </c>
      <c r="M1207" s="163">
        <v>45596</v>
      </c>
      <c r="N1207" s="164">
        <v>65</v>
      </c>
      <c r="O1207" s="164">
        <v>8</v>
      </c>
      <c r="P1207" s="162" t="s">
        <v>16</v>
      </c>
      <c r="Q1207" s="165">
        <v>6</v>
      </c>
      <c r="R1207" s="165">
        <v>6</v>
      </c>
      <c r="S1207" s="165">
        <v>6</v>
      </c>
      <c r="T1207" s="165">
        <v>0</v>
      </c>
      <c r="U1207" s="166">
        <v>0</v>
      </c>
      <c r="V1207" s="166">
        <v>0</v>
      </c>
      <c r="W1207" s="162" t="s">
        <v>19</v>
      </c>
      <c r="X1207" s="162" t="s">
        <v>5348</v>
      </c>
      <c r="Y1207" s="162" t="s">
        <v>5347</v>
      </c>
      <c r="Z1207" s="162" t="s">
        <v>721</v>
      </c>
      <c r="AA1207" s="162" t="s">
        <v>97</v>
      </c>
      <c r="AB1207" s="162" t="s">
        <v>98</v>
      </c>
      <c r="AC1207" s="162" t="s">
        <v>5347</v>
      </c>
      <c r="AD1207" s="164">
        <v>1</v>
      </c>
      <c r="AE1207" s="185">
        <v>1</v>
      </c>
      <c r="AG1207" t="s">
        <v>1317</v>
      </c>
      <c r="AH1207" s="47">
        <f t="shared" si="357"/>
        <v>87</v>
      </c>
      <c r="AI1207" s="46" t="str">
        <f t="shared" si="358"/>
        <v>-</v>
      </c>
      <c r="AJ1207" s="12"/>
      <c r="AK1207" s="53" t="str">
        <f t="shared" si="359"/>
        <v>YES</v>
      </c>
      <c r="AL1207" s="54">
        <f t="shared" si="360"/>
        <v>6</v>
      </c>
      <c r="AM1207" s="35"/>
      <c r="AN1207" s="35" t="str">
        <f t="shared" si="361"/>
        <v/>
      </c>
      <c r="AO1207" s="35">
        <f t="shared" si="362"/>
        <v>0</v>
      </c>
      <c r="AP1207" s="35" t="str">
        <f t="shared" si="363"/>
        <v>X</v>
      </c>
      <c r="AQ1207" s="55">
        <f t="shared" si="375"/>
        <v>1</v>
      </c>
      <c r="AR1207" s="25" t="str">
        <f t="shared" si="364"/>
        <v/>
      </c>
      <c r="AS1207" s="25" t="str">
        <f t="shared" si="365"/>
        <v/>
      </c>
      <c r="AT1207" s="25" t="str">
        <f t="shared" si="366"/>
        <v/>
      </c>
      <c r="AU1207" s="25" t="str">
        <f t="shared" si="367"/>
        <v/>
      </c>
      <c r="AV1207" s="25">
        <f t="shared" si="368"/>
        <v>7</v>
      </c>
      <c r="AW1207" s="65">
        <f t="shared" si="376"/>
        <v>0</v>
      </c>
      <c r="AX1207" s="56"/>
      <c r="AY1207" s="24">
        <f t="shared" ca="1" si="369"/>
        <v>-539</v>
      </c>
      <c r="AZ1207" s="66">
        <f t="shared" ca="1" si="370"/>
        <v>0</v>
      </c>
      <c r="BA1207" s="24" t="str">
        <f t="shared" ca="1" si="371"/>
        <v/>
      </c>
      <c r="BB1207" s="87" t="str">
        <f t="shared" si="372"/>
        <v/>
      </c>
    </row>
    <row r="1208" spans="1:54" ht="15" x14ac:dyDescent="0.2">
      <c r="A1208" s="7">
        <v>1207</v>
      </c>
      <c r="B1208" s="162" t="s">
        <v>2487</v>
      </c>
      <c r="C1208" s="162" t="s">
        <v>2488</v>
      </c>
      <c r="D1208" s="162" t="s">
        <v>2462</v>
      </c>
      <c r="E1208" s="162" t="s">
        <v>57</v>
      </c>
      <c r="F1208" s="163">
        <v>45490</v>
      </c>
      <c r="G1208" s="162" t="s">
        <v>5347</v>
      </c>
      <c r="H1208" s="162" t="s">
        <v>2722</v>
      </c>
      <c r="I1208" s="162" t="s">
        <v>15</v>
      </c>
      <c r="J1208" s="163">
        <v>45560</v>
      </c>
      <c r="K1208" s="163">
        <v>45560</v>
      </c>
      <c r="L1208" s="162" t="s">
        <v>5347</v>
      </c>
      <c r="M1208" s="163">
        <v>45565</v>
      </c>
      <c r="N1208" s="164">
        <v>55</v>
      </c>
      <c r="O1208" s="164">
        <v>8</v>
      </c>
      <c r="P1208" s="162" t="s">
        <v>16</v>
      </c>
      <c r="Q1208" s="165">
        <v>2</v>
      </c>
      <c r="R1208" s="165">
        <v>2</v>
      </c>
      <c r="S1208" s="165">
        <v>2</v>
      </c>
      <c r="T1208" s="165">
        <v>0</v>
      </c>
      <c r="U1208" s="166">
        <v>2</v>
      </c>
      <c r="V1208" s="166">
        <v>0</v>
      </c>
      <c r="W1208" s="162" t="s">
        <v>19</v>
      </c>
      <c r="X1208" s="162" t="s">
        <v>5348</v>
      </c>
      <c r="Y1208" s="162" t="s">
        <v>5347</v>
      </c>
      <c r="Z1208" s="162" t="s">
        <v>2723</v>
      </c>
      <c r="AA1208" s="162" t="s">
        <v>2724</v>
      </c>
      <c r="AB1208" s="162" t="s">
        <v>2725</v>
      </c>
      <c r="AC1208" s="162" t="s">
        <v>5347</v>
      </c>
      <c r="AD1208" s="164">
        <v>0</v>
      </c>
      <c r="AE1208" s="185">
        <v>0</v>
      </c>
      <c r="AG1208" t="s">
        <v>1317</v>
      </c>
      <c r="AH1208" s="47">
        <f t="shared" si="357"/>
        <v>5</v>
      </c>
      <c r="AI1208" s="46" t="str">
        <f t="shared" si="358"/>
        <v>-</v>
      </c>
      <c r="AJ1208" s="12"/>
      <c r="AK1208" s="53" t="str">
        <f t="shared" si="359"/>
        <v>YES</v>
      </c>
      <c r="AL1208" s="54">
        <f t="shared" si="360"/>
        <v>2</v>
      </c>
      <c r="AM1208" s="35"/>
      <c r="AN1208" s="35" t="str">
        <f t="shared" si="361"/>
        <v/>
      </c>
      <c r="AO1208" s="35">
        <f t="shared" si="362"/>
        <v>0</v>
      </c>
      <c r="AP1208" s="35" t="str">
        <f t="shared" si="363"/>
        <v>X</v>
      </c>
      <c r="AQ1208" s="55">
        <f t="shared" si="375"/>
        <v>1</v>
      </c>
      <c r="AR1208" s="25" t="str">
        <f t="shared" si="364"/>
        <v/>
      </c>
      <c r="AS1208" s="25" t="str">
        <f t="shared" si="365"/>
        <v/>
      </c>
      <c r="AT1208" s="25" t="str">
        <f t="shared" si="366"/>
        <v/>
      </c>
      <c r="AU1208" s="25" t="str">
        <f t="shared" si="367"/>
        <v/>
      </c>
      <c r="AV1208" s="25">
        <f t="shared" si="368"/>
        <v>7</v>
      </c>
      <c r="AW1208" s="65">
        <f t="shared" si="376"/>
        <v>0</v>
      </c>
      <c r="AX1208" s="56"/>
      <c r="AY1208" s="24">
        <f t="shared" ca="1" si="369"/>
        <v>-570</v>
      </c>
      <c r="AZ1208" s="66">
        <f t="shared" ca="1" si="370"/>
        <v>0</v>
      </c>
      <c r="BA1208" s="24" t="str">
        <f t="shared" ca="1" si="371"/>
        <v/>
      </c>
      <c r="BB1208" s="87" t="str">
        <f t="shared" si="372"/>
        <v/>
      </c>
    </row>
    <row r="1209" spans="1:54" ht="15" x14ac:dyDescent="0.2">
      <c r="A1209" s="7">
        <v>1208</v>
      </c>
      <c r="B1209" s="162" t="s">
        <v>92</v>
      </c>
      <c r="C1209" s="162" t="s">
        <v>93</v>
      </c>
      <c r="D1209" s="162" t="s">
        <v>2462</v>
      </c>
      <c r="E1209" s="162" t="s">
        <v>54</v>
      </c>
      <c r="F1209" s="163">
        <v>45490</v>
      </c>
      <c r="G1209" s="162" t="s">
        <v>5347</v>
      </c>
      <c r="H1209" s="162" t="s">
        <v>2489</v>
      </c>
      <c r="I1209" s="162" t="s">
        <v>15</v>
      </c>
      <c r="J1209" s="163">
        <v>45546</v>
      </c>
      <c r="K1209" s="163">
        <v>45546</v>
      </c>
      <c r="L1209" s="162" t="s">
        <v>5347</v>
      </c>
      <c r="M1209" s="163">
        <v>45560</v>
      </c>
      <c r="N1209" s="164">
        <v>40</v>
      </c>
      <c r="O1209" s="164">
        <v>8</v>
      </c>
      <c r="P1209" s="162" t="s">
        <v>16</v>
      </c>
      <c r="Q1209" s="165">
        <v>2</v>
      </c>
      <c r="R1209" s="165">
        <v>2</v>
      </c>
      <c r="S1209" s="165">
        <v>2</v>
      </c>
      <c r="T1209" s="165">
        <v>0</v>
      </c>
      <c r="U1209" s="166">
        <v>2</v>
      </c>
      <c r="V1209" s="166">
        <v>0</v>
      </c>
      <c r="W1209" s="162" t="s">
        <v>19</v>
      </c>
      <c r="X1209" s="162" t="s">
        <v>5348</v>
      </c>
      <c r="Y1209" s="162" t="s">
        <v>5347</v>
      </c>
      <c r="Z1209" s="162" t="s">
        <v>22</v>
      </c>
      <c r="AA1209" s="162" t="s">
        <v>83</v>
      </c>
      <c r="AB1209" s="162" t="s">
        <v>94</v>
      </c>
      <c r="AC1209" s="162" t="s">
        <v>5347</v>
      </c>
      <c r="AD1209" s="164">
        <v>0</v>
      </c>
      <c r="AE1209" s="185">
        <v>0</v>
      </c>
      <c r="AG1209" t="s">
        <v>1317</v>
      </c>
      <c r="AH1209" s="47">
        <f t="shared" si="357"/>
        <v>14</v>
      </c>
      <c r="AI1209" s="46" t="str">
        <f t="shared" si="358"/>
        <v>-</v>
      </c>
      <c r="AJ1209" s="12"/>
      <c r="AK1209" s="53" t="str">
        <f t="shared" si="359"/>
        <v>YES</v>
      </c>
      <c r="AL1209" s="54">
        <f t="shared" si="360"/>
        <v>2</v>
      </c>
      <c r="AM1209" s="35"/>
      <c r="AN1209" s="35" t="str">
        <f t="shared" si="361"/>
        <v/>
      </c>
      <c r="AO1209" s="35">
        <f t="shared" si="362"/>
        <v>0</v>
      </c>
      <c r="AP1209" s="35" t="str">
        <f t="shared" si="363"/>
        <v>X</v>
      </c>
      <c r="AQ1209" s="55">
        <f t="shared" si="375"/>
        <v>1</v>
      </c>
      <c r="AR1209" s="25" t="str">
        <f t="shared" si="364"/>
        <v/>
      </c>
      <c r="AS1209" s="25" t="str">
        <f t="shared" si="365"/>
        <v/>
      </c>
      <c r="AT1209" s="25" t="str">
        <f t="shared" si="366"/>
        <v/>
      </c>
      <c r="AU1209" s="25" t="str">
        <f t="shared" si="367"/>
        <v/>
      </c>
      <c r="AV1209" s="25">
        <f t="shared" si="368"/>
        <v>7</v>
      </c>
      <c r="AW1209" s="65">
        <f t="shared" si="376"/>
        <v>0</v>
      </c>
      <c r="AX1209" s="56"/>
      <c r="AY1209" s="24">
        <f t="shared" ca="1" si="369"/>
        <v>-575</v>
      </c>
      <c r="AZ1209" s="66">
        <f t="shared" ca="1" si="370"/>
        <v>0</v>
      </c>
      <c r="BA1209" s="24" t="str">
        <f t="shared" ca="1" si="371"/>
        <v/>
      </c>
      <c r="BB1209" s="87" t="str">
        <f t="shared" si="372"/>
        <v/>
      </c>
    </row>
    <row r="1210" spans="1:54" ht="15" x14ac:dyDescent="0.2">
      <c r="A1210" s="7">
        <v>1209</v>
      </c>
      <c r="B1210" s="162" t="s">
        <v>2490</v>
      </c>
      <c r="C1210" s="162" t="s">
        <v>2491</v>
      </c>
      <c r="D1210" s="162" t="s">
        <v>2462</v>
      </c>
      <c r="E1210" s="162" t="s">
        <v>41</v>
      </c>
      <c r="F1210" s="163">
        <v>45490</v>
      </c>
      <c r="G1210" s="162" t="s">
        <v>5347</v>
      </c>
      <c r="H1210" s="162" t="s">
        <v>2492</v>
      </c>
      <c r="I1210" s="162" t="s">
        <v>15</v>
      </c>
      <c r="J1210" s="163">
        <v>45506</v>
      </c>
      <c r="K1210" s="163">
        <v>45507</v>
      </c>
      <c r="L1210" s="162" t="s">
        <v>5347</v>
      </c>
      <c r="M1210" s="163">
        <v>45583</v>
      </c>
      <c r="N1210" s="164">
        <v>30</v>
      </c>
      <c r="O1210" s="164">
        <v>8</v>
      </c>
      <c r="P1210" s="162" t="s">
        <v>16</v>
      </c>
      <c r="Q1210" s="165">
        <v>1</v>
      </c>
      <c r="R1210" s="165">
        <v>1</v>
      </c>
      <c r="S1210" s="165">
        <v>1</v>
      </c>
      <c r="T1210" s="165">
        <v>0</v>
      </c>
      <c r="U1210" s="166">
        <v>1</v>
      </c>
      <c r="V1210" s="166">
        <v>0</v>
      </c>
      <c r="W1210" s="162" t="s">
        <v>19</v>
      </c>
      <c r="X1210" s="162" t="s">
        <v>5348</v>
      </c>
      <c r="Y1210" s="162" t="s">
        <v>5347</v>
      </c>
      <c r="Z1210" s="162" t="s">
        <v>76</v>
      </c>
      <c r="AA1210" s="162" t="s">
        <v>2493</v>
      </c>
      <c r="AB1210" s="162" t="s">
        <v>2494</v>
      </c>
      <c r="AC1210" s="162" t="s">
        <v>5347</v>
      </c>
      <c r="AD1210" s="164">
        <v>1</v>
      </c>
      <c r="AE1210" s="185">
        <v>1</v>
      </c>
      <c r="AG1210" t="s">
        <v>1317</v>
      </c>
      <c r="AH1210" s="47">
        <f t="shared" si="357"/>
        <v>77</v>
      </c>
      <c r="AI1210" s="46" t="str">
        <f t="shared" si="358"/>
        <v>-</v>
      </c>
      <c r="AJ1210" s="12"/>
      <c r="AK1210" s="53" t="str">
        <f t="shared" si="359"/>
        <v>YES</v>
      </c>
      <c r="AL1210" s="54">
        <f t="shared" si="360"/>
        <v>1</v>
      </c>
      <c r="AM1210" s="35"/>
      <c r="AN1210" s="35" t="str">
        <f t="shared" si="361"/>
        <v/>
      </c>
      <c r="AO1210" s="35">
        <f t="shared" si="362"/>
        <v>0</v>
      </c>
      <c r="AP1210" s="35" t="str">
        <f t="shared" si="363"/>
        <v>X</v>
      </c>
      <c r="AQ1210" s="55">
        <f t="shared" si="375"/>
        <v>1</v>
      </c>
      <c r="AR1210" s="25" t="str">
        <f t="shared" si="364"/>
        <v/>
      </c>
      <c r="AS1210" s="25" t="str">
        <f t="shared" si="365"/>
        <v/>
      </c>
      <c r="AT1210" s="25" t="str">
        <f t="shared" si="366"/>
        <v/>
      </c>
      <c r="AU1210" s="25" t="str">
        <f t="shared" si="367"/>
        <v/>
      </c>
      <c r="AV1210" s="25">
        <f t="shared" si="368"/>
        <v>7</v>
      </c>
      <c r="AW1210" s="65">
        <f t="shared" si="376"/>
        <v>0</v>
      </c>
      <c r="AX1210" s="56"/>
      <c r="AY1210" s="24">
        <f t="shared" ca="1" si="369"/>
        <v>-552</v>
      </c>
      <c r="AZ1210" s="66">
        <f t="shared" ca="1" si="370"/>
        <v>0</v>
      </c>
      <c r="BA1210" s="24" t="str">
        <f t="shared" ca="1" si="371"/>
        <v/>
      </c>
      <c r="BB1210" s="87" t="str">
        <f t="shared" si="372"/>
        <v/>
      </c>
    </row>
    <row r="1211" spans="1:54" ht="15" x14ac:dyDescent="0.2">
      <c r="A1211" s="7">
        <v>1210</v>
      </c>
      <c r="B1211" s="162" t="s">
        <v>2495</v>
      </c>
      <c r="C1211" s="162" t="s">
        <v>2496</v>
      </c>
      <c r="D1211" s="162" t="s">
        <v>2462</v>
      </c>
      <c r="E1211" s="162" t="s">
        <v>173</v>
      </c>
      <c r="F1211" s="163">
        <v>45490</v>
      </c>
      <c r="G1211" s="162" t="s">
        <v>5347</v>
      </c>
      <c r="H1211" s="162" t="s">
        <v>2726</v>
      </c>
      <c r="I1211" s="162" t="s">
        <v>15</v>
      </c>
      <c r="J1211" s="163">
        <v>45559</v>
      </c>
      <c r="K1211" s="163">
        <v>45559</v>
      </c>
      <c r="L1211" s="162" t="s">
        <v>5347</v>
      </c>
      <c r="M1211" s="163">
        <v>45567</v>
      </c>
      <c r="N1211" s="164">
        <v>55</v>
      </c>
      <c r="O1211" s="164">
        <v>8</v>
      </c>
      <c r="P1211" s="162" t="s">
        <v>16</v>
      </c>
      <c r="Q1211" s="165">
        <v>1</v>
      </c>
      <c r="R1211" s="165">
        <v>1</v>
      </c>
      <c r="S1211" s="165">
        <v>1</v>
      </c>
      <c r="T1211" s="165">
        <v>0</v>
      </c>
      <c r="U1211" s="166">
        <v>1</v>
      </c>
      <c r="V1211" s="166">
        <v>0</v>
      </c>
      <c r="W1211" s="162" t="s">
        <v>19</v>
      </c>
      <c r="X1211" s="162" t="s">
        <v>5348</v>
      </c>
      <c r="Y1211" s="162" t="s">
        <v>5347</v>
      </c>
      <c r="Z1211" s="162" t="s">
        <v>2727</v>
      </c>
      <c r="AA1211" s="162" t="s">
        <v>2478</v>
      </c>
      <c r="AB1211" s="162" t="s">
        <v>2728</v>
      </c>
      <c r="AC1211" s="162" t="s">
        <v>5347</v>
      </c>
      <c r="AD1211" s="164">
        <v>0</v>
      </c>
      <c r="AE1211" s="185">
        <v>0</v>
      </c>
      <c r="AG1211" t="s">
        <v>1317</v>
      </c>
      <c r="AH1211" s="47">
        <f t="shared" si="357"/>
        <v>8</v>
      </c>
      <c r="AI1211" s="46" t="str">
        <f t="shared" si="358"/>
        <v>-</v>
      </c>
      <c r="AJ1211" s="12"/>
      <c r="AK1211" s="53" t="str">
        <f t="shared" si="359"/>
        <v>YES</v>
      </c>
      <c r="AL1211" s="54">
        <f t="shared" si="360"/>
        <v>1</v>
      </c>
      <c r="AM1211" s="35"/>
      <c r="AN1211" s="35" t="str">
        <f t="shared" si="361"/>
        <v/>
      </c>
      <c r="AO1211" s="35">
        <f t="shared" si="362"/>
        <v>0</v>
      </c>
      <c r="AP1211" s="35" t="str">
        <f t="shared" si="363"/>
        <v>X</v>
      </c>
      <c r="AQ1211" s="55">
        <f t="shared" ref="AQ1211:AQ1244" si="377">IF(AP1211="X",100%,0%)</f>
        <v>1</v>
      </c>
      <c r="AR1211" s="25" t="str">
        <f t="shared" si="364"/>
        <v/>
      </c>
      <c r="AS1211" s="25" t="str">
        <f t="shared" si="365"/>
        <v/>
      </c>
      <c r="AT1211" s="25" t="str">
        <f t="shared" si="366"/>
        <v/>
      </c>
      <c r="AU1211" s="25" t="str">
        <f t="shared" si="367"/>
        <v/>
      </c>
      <c r="AV1211" s="25">
        <f t="shared" si="368"/>
        <v>7</v>
      </c>
      <c r="AW1211" s="65">
        <f t="shared" ref="AW1211:AW1244" si="378">IF(AP1211="",100%,0%)</f>
        <v>0</v>
      </c>
      <c r="AX1211" s="56"/>
      <c r="AY1211" s="24">
        <f t="shared" ca="1" si="369"/>
        <v>-568</v>
      </c>
      <c r="AZ1211" s="66">
        <f t="shared" ca="1" si="370"/>
        <v>0</v>
      </c>
      <c r="BA1211" s="24" t="str">
        <f t="shared" ca="1" si="371"/>
        <v/>
      </c>
      <c r="BB1211" s="87" t="str">
        <f t="shared" si="372"/>
        <v/>
      </c>
    </row>
    <row r="1212" spans="1:54" ht="15" x14ac:dyDescent="0.2">
      <c r="A1212" s="7">
        <v>1211</v>
      </c>
      <c r="B1212" s="162" t="s">
        <v>2497</v>
      </c>
      <c r="C1212" s="162" t="s">
        <v>2498</v>
      </c>
      <c r="D1212" s="162" t="s">
        <v>2462</v>
      </c>
      <c r="E1212" s="162" t="s">
        <v>159</v>
      </c>
      <c r="F1212" s="163">
        <v>45490</v>
      </c>
      <c r="G1212" s="162" t="s">
        <v>5347</v>
      </c>
      <c r="H1212" s="162" t="s">
        <v>2499</v>
      </c>
      <c r="I1212" s="162" t="s">
        <v>15</v>
      </c>
      <c r="J1212" s="163">
        <v>45516</v>
      </c>
      <c r="K1212" s="163">
        <v>45517</v>
      </c>
      <c r="L1212" s="162" t="s">
        <v>5347</v>
      </c>
      <c r="M1212" s="163">
        <v>45523</v>
      </c>
      <c r="N1212" s="164">
        <v>40</v>
      </c>
      <c r="O1212" s="164">
        <v>8</v>
      </c>
      <c r="P1212" s="162" t="s">
        <v>16</v>
      </c>
      <c r="Q1212" s="165">
        <v>1</v>
      </c>
      <c r="R1212" s="165">
        <v>1</v>
      </c>
      <c r="S1212" s="165">
        <v>1</v>
      </c>
      <c r="T1212" s="165">
        <v>0</v>
      </c>
      <c r="U1212" s="166">
        <v>1</v>
      </c>
      <c r="V1212" s="166">
        <v>0</v>
      </c>
      <c r="W1212" s="162" t="s">
        <v>19</v>
      </c>
      <c r="X1212" s="162" t="s">
        <v>5348</v>
      </c>
      <c r="Y1212" s="162" t="s">
        <v>5347</v>
      </c>
      <c r="Z1212" s="162" t="s">
        <v>25</v>
      </c>
      <c r="AA1212" s="162" t="s">
        <v>2500</v>
      </c>
      <c r="AB1212" s="162" t="s">
        <v>2501</v>
      </c>
      <c r="AC1212" s="162" t="s">
        <v>5347</v>
      </c>
      <c r="AD1212" s="164">
        <v>0</v>
      </c>
      <c r="AE1212" s="185">
        <v>0</v>
      </c>
      <c r="AG1212" t="s">
        <v>1317</v>
      </c>
      <c r="AH1212" s="47">
        <f t="shared" si="357"/>
        <v>7</v>
      </c>
      <c r="AI1212" s="46" t="str">
        <f t="shared" si="358"/>
        <v>-</v>
      </c>
      <c r="AJ1212" s="12"/>
      <c r="AK1212" s="53" t="str">
        <f t="shared" si="359"/>
        <v>YES</v>
      </c>
      <c r="AL1212" s="54">
        <f t="shared" si="360"/>
        <v>1</v>
      </c>
      <c r="AM1212" s="35"/>
      <c r="AN1212" s="35" t="str">
        <f t="shared" si="361"/>
        <v/>
      </c>
      <c r="AO1212" s="35">
        <f t="shared" si="362"/>
        <v>0</v>
      </c>
      <c r="AP1212" s="35" t="str">
        <f t="shared" si="363"/>
        <v>X</v>
      </c>
      <c r="AQ1212" s="55">
        <f t="shared" si="377"/>
        <v>1</v>
      </c>
      <c r="AR1212" s="25" t="str">
        <f t="shared" si="364"/>
        <v/>
      </c>
      <c r="AS1212" s="25" t="str">
        <f t="shared" si="365"/>
        <v/>
      </c>
      <c r="AT1212" s="25" t="str">
        <f t="shared" si="366"/>
        <v/>
      </c>
      <c r="AU1212" s="25" t="str">
        <f t="shared" si="367"/>
        <v/>
      </c>
      <c r="AV1212" s="25">
        <f t="shared" si="368"/>
        <v>7</v>
      </c>
      <c r="AW1212" s="65">
        <f t="shared" si="378"/>
        <v>0</v>
      </c>
      <c r="AX1212" s="56"/>
      <c r="AY1212" s="24">
        <f t="shared" ca="1" si="369"/>
        <v>-612</v>
      </c>
      <c r="AZ1212" s="66">
        <f t="shared" ca="1" si="370"/>
        <v>0</v>
      </c>
      <c r="BA1212" s="24" t="str">
        <f t="shared" ca="1" si="371"/>
        <v/>
      </c>
      <c r="BB1212" s="87" t="str">
        <f t="shared" si="372"/>
        <v/>
      </c>
    </row>
    <row r="1213" spans="1:54" ht="15" x14ac:dyDescent="0.2">
      <c r="A1213" s="7">
        <v>1212</v>
      </c>
      <c r="B1213" s="162" t="s">
        <v>2502</v>
      </c>
      <c r="C1213" s="162" t="s">
        <v>2503</v>
      </c>
      <c r="D1213" s="162" t="s">
        <v>2462</v>
      </c>
      <c r="E1213" s="162" t="s">
        <v>122</v>
      </c>
      <c r="F1213" s="163">
        <v>45490</v>
      </c>
      <c r="G1213" s="162" t="s">
        <v>5347</v>
      </c>
      <c r="H1213" s="162" t="s">
        <v>2504</v>
      </c>
      <c r="I1213" s="162" t="s">
        <v>15</v>
      </c>
      <c r="J1213" s="163">
        <v>45496</v>
      </c>
      <c r="K1213" s="163">
        <v>45496</v>
      </c>
      <c r="L1213" s="162" t="s">
        <v>5347</v>
      </c>
      <c r="M1213" s="163">
        <v>45523</v>
      </c>
      <c r="N1213" s="164">
        <v>30</v>
      </c>
      <c r="O1213" s="164">
        <v>8</v>
      </c>
      <c r="P1213" s="162" t="s">
        <v>16</v>
      </c>
      <c r="Q1213" s="165">
        <v>1</v>
      </c>
      <c r="R1213" s="165">
        <v>1</v>
      </c>
      <c r="S1213" s="165">
        <v>1</v>
      </c>
      <c r="T1213" s="165">
        <v>1</v>
      </c>
      <c r="U1213" s="166">
        <v>0</v>
      </c>
      <c r="V1213" s="166">
        <v>1</v>
      </c>
      <c r="W1213" s="162" t="s">
        <v>5347</v>
      </c>
      <c r="X1213" s="162" t="s">
        <v>5463</v>
      </c>
      <c r="Y1213" s="162" t="s">
        <v>5347</v>
      </c>
      <c r="Z1213" s="162" t="s">
        <v>386</v>
      </c>
      <c r="AA1213" s="162" t="s">
        <v>2505</v>
      </c>
      <c r="AB1213" s="162" t="s">
        <v>2506</v>
      </c>
      <c r="AC1213" s="162" t="s">
        <v>5347</v>
      </c>
      <c r="AD1213" s="164">
        <v>0</v>
      </c>
      <c r="AE1213" s="185">
        <v>0</v>
      </c>
      <c r="AG1213" t="s">
        <v>1317</v>
      </c>
      <c r="AH1213" s="47">
        <f t="shared" si="357"/>
        <v>27</v>
      </c>
      <c r="AI1213" s="46" t="str">
        <f t="shared" si="358"/>
        <v>-</v>
      </c>
      <c r="AJ1213" s="12"/>
      <c r="AK1213" s="53" t="str">
        <f t="shared" si="359"/>
        <v/>
      </c>
      <c r="AL1213" s="54" t="str">
        <f t="shared" si="360"/>
        <v/>
      </c>
      <c r="AM1213" s="35"/>
      <c r="AN1213" s="35" t="str">
        <f t="shared" si="361"/>
        <v/>
      </c>
      <c r="AO1213" s="35">
        <f t="shared" si="362"/>
        <v>1</v>
      </c>
      <c r="AP1213" s="35" t="str">
        <f t="shared" si="363"/>
        <v/>
      </c>
      <c r="AQ1213" s="55">
        <f t="shared" si="377"/>
        <v>0</v>
      </c>
      <c r="AR1213" s="25" t="str">
        <f t="shared" si="364"/>
        <v>4200571846</v>
      </c>
      <c r="AS1213" s="25" t="str">
        <f t="shared" si="365"/>
        <v/>
      </c>
      <c r="AT1213" s="25" t="str">
        <f t="shared" si="366"/>
        <v/>
      </c>
      <c r="AU1213" s="25" t="str">
        <f t="shared" si="367"/>
        <v/>
      </c>
      <c r="AV1213" s="25">
        <f t="shared" si="368"/>
        <v>7</v>
      </c>
      <c r="AW1213" s="65">
        <f t="shared" si="378"/>
        <v>1</v>
      </c>
      <c r="AX1213" s="56"/>
      <c r="AY1213" s="24">
        <f t="shared" ca="1" si="369"/>
        <v>-612</v>
      </c>
      <c r="AZ1213" s="66">
        <f t="shared" ca="1" si="370"/>
        <v>0</v>
      </c>
      <c r="BA1213" s="24" t="str">
        <f t="shared" ca="1" si="371"/>
        <v/>
      </c>
      <c r="BB1213" s="87" t="str">
        <f t="shared" si="372"/>
        <v/>
      </c>
    </row>
    <row r="1214" spans="1:54" ht="15" x14ac:dyDescent="0.2">
      <c r="A1214" s="7">
        <v>1213</v>
      </c>
      <c r="B1214" s="162" t="s">
        <v>2507</v>
      </c>
      <c r="C1214" s="162" t="s">
        <v>2508</v>
      </c>
      <c r="D1214" s="162" t="s">
        <v>2462</v>
      </c>
      <c r="E1214" s="162" t="s">
        <v>118</v>
      </c>
      <c r="F1214" s="163">
        <v>45490</v>
      </c>
      <c r="G1214" s="162" t="s">
        <v>5347</v>
      </c>
      <c r="H1214" s="162" t="s">
        <v>2509</v>
      </c>
      <c r="I1214" s="162" t="s">
        <v>15</v>
      </c>
      <c r="J1214" s="163">
        <v>45497</v>
      </c>
      <c r="K1214" s="163">
        <v>45497</v>
      </c>
      <c r="L1214" s="162" t="s">
        <v>5347</v>
      </c>
      <c r="M1214" s="163">
        <v>45554</v>
      </c>
      <c r="N1214" s="164">
        <v>55</v>
      </c>
      <c r="O1214" s="164">
        <v>8</v>
      </c>
      <c r="P1214" s="162" t="s">
        <v>16</v>
      </c>
      <c r="Q1214" s="165">
        <v>1</v>
      </c>
      <c r="R1214" s="165">
        <v>1</v>
      </c>
      <c r="S1214" s="165">
        <v>1</v>
      </c>
      <c r="T1214" s="165">
        <v>0</v>
      </c>
      <c r="U1214" s="166">
        <v>1</v>
      </c>
      <c r="V1214" s="166">
        <v>0</v>
      </c>
      <c r="W1214" s="162" t="s">
        <v>19</v>
      </c>
      <c r="X1214" s="162" t="s">
        <v>5348</v>
      </c>
      <c r="Y1214" s="162" t="s">
        <v>5347</v>
      </c>
      <c r="Z1214" s="162" t="s">
        <v>46</v>
      </c>
      <c r="AA1214" s="162" t="s">
        <v>2478</v>
      </c>
      <c r="AB1214" s="162" t="s">
        <v>2510</v>
      </c>
      <c r="AC1214" s="162" t="s">
        <v>5347</v>
      </c>
      <c r="AD1214" s="164">
        <v>0</v>
      </c>
      <c r="AE1214" s="185">
        <v>0</v>
      </c>
      <c r="AG1214" t="s">
        <v>1317</v>
      </c>
      <c r="AH1214" s="47">
        <f t="shared" si="357"/>
        <v>57</v>
      </c>
      <c r="AI1214" s="46" t="str">
        <f t="shared" si="358"/>
        <v>-</v>
      </c>
      <c r="AJ1214" s="12"/>
      <c r="AK1214" s="53" t="str">
        <f t="shared" si="359"/>
        <v>YES</v>
      </c>
      <c r="AL1214" s="54">
        <f t="shared" si="360"/>
        <v>1</v>
      </c>
      <c r="AM1214" s="35"/>
      <c r="AN1214" s="35" t="str">
        <f t="shared" si="361"/>
        <v/>
      </c>
      <c r="AO1214" s="35">
        <f t="shared" si="362"/>
        <v>0</v>
      </c>
      <c r="AP1214" s="35" t="str">
        <f t="shared" si="363"/>
        <v>X</v>
      </c>
      <c r="AQ1214" s="55">
        <f t="shared" si="377"/>
        <v>1</v>
      </c>
      <c r="AR1214" s="25" t="str">
        <f t="shared" si="364"/>
        <v/>
      </c>
      <c r="AS1214" s="25" t="str">
        <f t="shared" si="365"/>
        <v/>
      </c>
      <c r="AT1214" s="25" t="str">
        <f t="shared" si="366"/>
        <v/>
      </c>
      <c r="AU1214" s="25" t="str">
        <f t="shared" si="367"/>
        <v/>
      </c>
      <c r="AV1214" s="25">
        <f t="shared" si="368"/>
        <v>7</v>
      </c>
      <c r="AW1214" s="65">
        <f t="shared" si="378"/>
        <v>0</v>
      </c>
      <c r="AX1214" s="56"/>
      <c r="AY1214" s="24">
        <f t="shared" ca="1" si="369"/>
        <v>-581</v>
      </c>
      <c r="AZ1214" s="66">
        <f t="shared" ca="1" si="370"/>
        <v>0</v>
      </c>
      <c r="BA1214" s="24" t="str">
        <f t="shared" ca="1" si="371"/>
        <v/>
      </c>
      <c r="BB1214" s="87" t="str">
        <f t="shared" si="372"/>
        <v/>
      </c>
    </row>
    <row r="1215" spans="1:54" ht="15" x14ac:dyDescent="0.2">
      <c r="A1215" s="7">
        <v>1214</v>
      </c>
      <c r="B1215" s="162" t="s">
        <v>88</v>
      </c>
      <c r="C1215" s="162" t="s">
        <v>89</v>
      </c>
      <c r="D1215" s="162" t="s">
        <v>2462</v>
      </c>
      <c r="E1215" s="162" t="s">
        <v>115</v>
      </c>
      <c r="F1215" s="163">
        <v>45490</v>
      </c>
      <c r="G1215" s="162" t="s">
        <v>5347</v>
      </c>
      <c r="H1215" s="162" t="s">
        <v>2511</v>
      </c>
      <c r="I1215" s="162" t="s">
        <v>15</v>
      </c>
      <c r="J1215" s="163">
        <v>45506</v>
      </c>
      <c r="K1215" s="163">
        <v>45507</v>
      </c>
      <c r="L1215" s="162" t="s">
        <v>5347</v>
      </c>
      <c r="M1215" s="163">
        <v>45523</v>
      </c>
      <c r="N1215" s="164">
        <v>45</v>
      </c>
      <c r="O1215" s="164">
        <v>8</v>
      </c>
      <c r="P1215" s="162" t="s">
        <v>16</v>
      </c>
      <c r="Q1215" s="165">
        <v>1</v>
      </c>
      <c r="R1215" s="165">
        <v>1</v>
      </c>
      <c r="S1215" s="165">
        <v>1</v>
      </c>
      <c r="T1215" s="165">
        <v>0</v>
      </c>
      <c r="U1215" s="166">
        <v>1</v>
      </c>
      <c r="V1215" s="166">
        <v>0</v>
      </c>
      <c r="W1215" s="162" t="s">
        <v>19</v>
      </c>
      <c r="X1215" s="162" t="s">
        <v>5348</v>
      </c>
      <c r="Y1215" s="162" t="s">
        <v>5347</v>
      </c>
      <c r="Z1215" s="162" t="s">
        <v>76</v>
      </c>
      <c r="AA1215" s="162" t="s">
        <v>90</v>
      </c>
      <c r="AB1215" s="162" t="s">
        <v>91</v>
      </c>
      <c r="AC1215" s="162" t="s">
        <v>5347</v>
      </c>
      <c r="AD1215" s="164">
        <v>0</v>
      </c>
      <c r="AE1215" s="185">
        <v>0</v>
      </c>
      <c r="AG1215" t="s">
        <v>1317</v>
      </c>
      <c r="AH1215" s="47">
        <f t="shared" si="357"/>
        <v>17</v>
      </c>
      <c r="AI1215" s="46" t="str">
        <f t="shared" si="358"/>
        <v>-</v>
      </c>
      <c r="AJ1215" s="12"/>
      <c r="AK1215" s="53" t="str">
        <f t="shared" si="359"/>
        <v>YES</v>
      </c>
      <c r="AL1215" s="54">
        <f t="shared" si="360"/>
        <v>1</v>
      </c>
      <c r="AM1215" s="35"/>
      <c r="AN1215" s="35" t="str">
        <f t="shared" si="361"/>
        <v/>
      </c>
      <c r="AO1215" s="35">
        <f t="shared" si="362"/>
        <v>0</v>
      </c>
      <c r="AP1215" s="35" t="str">
        <f t="shared" si="363"/>
        <v>X</v>
      </c>
      <c r="AQ1215" s="55">
        <f t="shared" si="377"/>
        <v>1</v>
      </c>
      <c r="AR1215" s="25" t="str">
        <f t="shared" si="364"/>
        <v/>
      </c>
      <c r="AS1215" s="25" t="str">
        <f t="shared" si="365"/>
        <v/>
      </c>
      <c r="AT1215" s="25" t="str">
        <f t="shared" si="366"/>
        <v/>
      </c>
      <c r="AU1215" s="25" t="str">
        <f t="shared" si="367"/>
        <v/>
      </c>
      <c r="AV1215" s="25">
        <f t="shared" si="368"/>
        <v>7</v>
      </c>
      <c r="AW1215" s="65">
        <f t="shared" si="378"/>
        <v>0</v>
      </c>
      <c r="AX1215" s="56"/>
      <c r="AY1215" s="24">
        <f t="shared" ca="1" si="369"/>
        <v>-612</v>
      </c>
      <c r="AZ1215" s="66">
        <f t="shared" ca="1" si="370"/>
        <v>0</v>
      </c>
      <c r="BA1215" s="24" t="str">
        <f t="shared" ca="1" si="371"/>
        <v/>
      </c>
      <c r="BB1215" s="87" t="str">
        <f t="shared" si="372"/>
        <v/>
      </c>
    </row>
    <row r="1216" spans="1:54" ht="15" x14ac:dyDescent="0.2">
      <c r="A1216" s="7">
        <v>1215</v>
      </c>
      <c r="B1216" s="162" t="s">
        <v>2512</v>
      </c>
      <c r="C1216" s="162" t="s">
        <v>2513</v>
      </c>
      <c r="D1216" s="162" t="s">
        <v>2462</v>
      </c>
      <c r="E1216" s="162" t="s">
        <v>106</v>
      </c>
      <c r="F1216" s="163">
        <v>45490</v>
      </c>
      <c r="G1216" s="162" t="s">
        <v>5347</v>
      </c>
      <c r="H1216" s="162" t="s">
        <v>2514</v>
      </c>
      <c r="I1216" s="162" t="s">
        <v>15</v>
      </c>
      <c r="J1216" s="163">
        <v>45506</v>
      </c>
      <c r="K1216" s="163">
        <v>45507</v>
      </c>
      <c r="L1216" s="162" t="s">
        <v>5347</v>
      </c>
      <c r="M1216" s="163">
        <v>45539</v>
      </c>
      <c r="N1216" s="164">
        <v>40</v>
      </c>
      <c r="O1216" s="164">
        <v>8</v>
      </c>
      <c r="P1216" s="162" t="s">
        <v>16</v>
      </c>
      <c r="Q1216" s="165">
        <v>1</v>
      </c>
      <c r="R1216" s="165">
        <v>1</v>
      </c>
      <c r="S1216" s="165">
        <v>1</v>
      </c>
      <c r="T1216" s="165">
        <v>0</v>
      </c>
      <c r="U1216" s="166">
        <v>1</v>
      </c>
      <c r="V1216" s="166">
        <v>0</v>
      </c>
      <c r="W1216" s="162" t="s">
        <v>19</v>
      </c>
      <c r="X1216" s="162" t="s">
        <v>5348</v>
      </c>
      <c r="Y1216" s="162" t="s">
        <v>5347</v>
      </c>
      <c r="Z1216" s="162" t="s">
        <v>55</v>
      </c>
      <c r="AA1216" s="162" t="s">
        <v>83</v>
      </c>
      <c r="AB1216" s="162" t="s">
        <v>2515</v>
      </c>
      <c r="AC1216" s="162" t="s">
        <v>5347</v>
      </c>
      <c r="AD1216" s="164">
        <v>1</v>
      </c>
      <c r="AE1216" s="185">
        <v>1</v>
      </c>
      <c r="AG1216" t="s">
        <v>1317</v>
      </c>
      <c r="AH1216" s="47">
        <f t="shared" si="357"/>
        <v>33</v>
      </c>
      <c r="AI1216" s="46" t="str">
        <f t="shared" si="358"/>
        <v>-</v>
      </c>
      <c r="AJ1216" s="12"/>
      <c r="AK1216" s="53" t="str">
        <f t="shared" si="359"/>
        <v>YES</v>
      </c>
      <c r="AL1216" s="54">
        <f t="shared" si="360"/>
        <v>1</v>
      </c>
      <c r="AM1216" s="35"/>
      <c r="AN1216" s="35" t="str">
        <f t="shared" si="361"/>
        <v/>
      </c>
      <c r="AO1216" s="35">
        <f t="shared" si="362"/>
        <v>0</v>
      </c>
      <c r="AP1216" s="35" t="str">
        <f t="shared" si="363"/>
        <v>X</v>
      </c>
      <c r="AQ1216" s="55">
        <f t="shared" si="377"/>
        <v>1</v>
      </c>
      <c r="AR1216" s="25" t="str">
        <f t="shared" si="364"/>
        <v/>
      </c>
      <c r="AS1216" s="25" t="str">
        <f t="shared" si="365"/>
        <v/>
      </c>
      <c r="AT1216" s="25" t="str">
        <f t="shared" si="366"/>
        <v/>
      </c>
      <c r="AU1216" s="25" t="str">
        <f t="shared" si="367"/>
        <v/>
      </c>
      <c r="AV1216" s="25">
        <f t="shared" si="368"/>
        <v>7</v>
      </c>
      <c r="AW1216" s="65">
        <f t="shared" si="378"/>
        <v>0</v>
      </c>
      <c r="AX1216" s="56"/>
      <c r="AY1216" s="24">
        <f t="shared" ca="1" si="369"/>
        <v>-596</v>
      </c>
      <c r="AZ1216" s="66">
        <f t="shared" ca="1" si="370"/>
        <v>0</v>
      </c>
      <c r="BA1216" s="24" t="str">
        <f t="shared" ca="1" si="371"/>
        <v/>
      </c>
      <c r="BB1216" s="87" t="str">
        <f t="shared" si="372"/>
        <v/>
      </c>
    </row>
    <row r="1217" spans="1:54" ht="15" x14ac:dyDescent="0.2">
      <c r="A1217" s="7">
        <v>1216</v>
      </c>
      <c r="B1217" s="162" t="s">
        <v>2516</v>
      </c>
      <c r="C1217" s="162" t="s">
        <v>2517</v>
      </c>
      <c r="D1217" s="162" t="s">
        <v>2462</v>
      </c>
      <c r="E1217" s="162" t="s">
        <v>107</v>
      </c>
      <c r="F1217" s="163">
        <v>45490</v>
      </c>
      <c r="G1217" s="162" t="s">
        <v>5347</v>
      </c>
      <c r="H1217" s="162" t="s">
        <v>2518</v>
      </c>
      <c r="I1217" s="162" t="s">
        <v>15</v>
      </c>
      <c r="J1217" s="163">
        <v>45547</v>
      </c>
      <c r="K1217" s="163">
        <v>45547</v>
      </c>
      <c r="L1217" s="162" t="s">
        <v>5347</v>
      </c>
      <c r="M1217" s="163">
        <v>45563</v>
      </c>
      <c r="N1217" s="164">
        <v>40</v>
      </c>
      <c r="O1217" s="164">
        <v>8</v>
      </c>
      <c r="P1217" s="162" t="s">
        <v>16</v>
      </c>
      <c r="Q1217" s="165">
        <v>1</v>
      </c>
      <c r="R1217" s="165">
        <v>1</v>
      </c>
      <c r="S1217" s="165">
        <v>1</v>
      </c>
      <c r="T1217" s="165">
        <v>0</v>
      </c>
      <c r="U1217" s="166">
        <v>1</v>
      </c>
      <c r="V1217" s="166">
        <v>0</v>
      </c>
      <c r="W1217" s="162" t="s">
        <v>19</v>
      </c>
      <c r="X1217" s="162" t="s">
        <v>5348</v>
      </c>
      <c r="Y1217" s="162" t="s">
        <v>5347</v>
      </c>
      <c r="Z1217" s="162" t="s">
        <v>22</v>
      </c>
      <c r="AA1217" s="162" t="s">
        <v>83</v>
      </c>
      <c r="AB1217" s="162" t="s">
        <v>2519</v>
      </c>
      <c r="AC1217" s="162" t="s">
        <v>5347</v>
      </c>
      <c r="AD1217" s="164">
        <v>0</v>
      </c>
      <c r="AE1217" s="185">
        <v>0</v>
      </c>
      <c r="AG1217" t="s">
        <v>1317</v>
      </c>
      <c r="AH1217" s="47">
        <f t="shared" si="357"/>
        <v>16</v>
      </c>
      <c r="AI1217" s="46" t="str">
        <f t="shared" si="358"/>
        <v>-</v>
      </c>
      <c r="AJ1217" s="12"/>
      <c r="AK1217" s="53" t="str">
        <f t="shared" si="359"/>
        <v>YES</v>
      </c>
      <c r="AL1217" s="54">
        <f t="shared" si="360"/>
        <v>1</v>
      </c>
      <c r="AM1217" s="35"/>
      <c r="AN1217" s="35" t="str">
        <f t="shared" si="361"/>
        <v/>
      </c>
      <c r="AO1217" s="35">
        <f t="shared" si="362"/>
        <v>0</v>
      </c>
      <c r="AP1217" s="35" t="str">
        <f t="shared" si="363"/>
        <v>X</v>
      </c>
      <c r="AQ1217" s="55">
        <f t="shared" si="377"/>
        <v>1</v>
      </c>
      <c r="AR1217" s="25" t="str">
        <f t="shared" si="364"/>
        <v/>
      </c>
      <c r="AS1217" s="25" t="str">
        <f t="shared" si="365"/>
        <v/>
      </c>
      <c r="AT1217" s="25" t="str">
        <f t="shared" si="366"/>
        <v/>
      </c>
      <c r="AU1217" s="25" t="str">
        <f t="shared" si="367"/>
        <v/>
      </c>
      <c r="AV1217" s="25">
        <f t="shared" si="368"/>
        <v>7</v>
      </c>
      <c r="AW1217" s="65">
        <f t="shared" si="378"/>
        <v>0</v>
      </c>
      <c r="AX1217" s="56"/>
      <c r="AY1217" s="24">
        <f t="shared" ca="1" si="369"/>
        <v>-572</v>
      </c>
      <c r="AZ1217" s="66">
        <f t="shared" ca="1" si="370"/>
        <v>0</v>
      </c>
      <c r="BA1217" s="24" t="str">
        <f t="shared" ca="1" si="371"/>
        <v/>
      </c>
      <c r="BB1217" s="87" t="str">
        <f t="shared" si="372"/>
        <v/>
      </c>
    </row>
    <row r="1218" spans="1:54" ht="15" x14ac:dyDescent="0.2">
      <c r="A1218" s="7">
        <v>1217</v>
      </c>
      <c r="B1218" s="162" t="s">
        <v>2520</v>
      </c>
      <c r="C1218" s="162" t="s">
        <v>2521</v>
      </c>
      <c r="D1218" s="162" t="s">
        <v>2462</v>
      </c>
      <c r="E1218" s="162" t="s">
        <v>108</v>
      </c>
      <c r="F1218" s="163">
        <v>45490</v>
      </c>
      <c r="G1218" s="162" t="s">
        <v>5347</v>
      </c>
      <c r="H1218" s="162" t="s">
        <v>2522</v>
      </c>
      <c r="I1218" s="162" t="s">
        <v>15</v>
      </c>
      <c r="J1218" s="163">
        <v>45502</v>
      </c>
      <c r="K1218" s="163">
        <v>45504</v>
      </c>
      <c r="L1218" s="162" t="s">
        <v>5347</v>
      </c>
      <c r="M1218" s="163">
        <v>45523</v>
      </c>
      <c r="N1218" s="164">
        <v>30</v>
      </c>
      <c r="O1218" s="164">
        <v>8</v>
      </c>
      <c r="P1218" s="162" t="s">
        <v>16</v>
      </c>
      <c r="Q1218" s="165">
        <v>1</v>
      </c>
      <c r="R1218" s="165">
        <v>1</v>
      </c>
      <c r="S1218" s="165">
        <v>1</v>
      </c>
      <c r="T1218" s="165">
        <v>0</v>
      </c>
      <c r="U1218" s="166">
        <v>1</v>
      </c>
      <c r="V1218" s="166">
        <v>0</v>
      </c>
      <c r="W1218" s="162" t="s">
        <v>19</v>
      </c>
      <c r="X1218" s="162" t="s">
        <v>5348</v>
      </c>
      <c r="Y1218" s="162" t="s">
        <v>5347</v>
      </c>
      <c r="Z1218" s="162" t="s">
        <v>3993</v>
      </c>
      <c r="AA1218" s="162" t="s">
        <v>2523</v>
      </c>
      <c r="AB1218" s="162" t="s">
        <v>2524</v>
      </c>
      <c r="AC1218" s="162" t="s">
        <v>5347</v>
      </c>
      <c r="AD1218" s="164">
        <v>0</v>
      </c>
      <c r="AE1218" s="185">
        <v>0</v>
      </c>
      <c r="AG1218" t="s">
        <v>1317</v>
      </c>
      <c r="AH1218" s="47">
        <f t="shared" ref="AH1218:AH1281" si="379">IF(M1218=0,"-",M1218-J1218)</f>
        <v>21</v>
      </c>
      <c r="AI1218" s="46" t="str">
        <f t="shared" ref="AI1218:AI1281" si="380">IF(AND(S1218=0,M1218&gt;0,L1218=0),IF(AH1218&gt;=120,"VERY HIGH",IF(AH1218&gt;=90,"HIGH",IF(AH1218&gt;=60,"MEDIUM",IF(AH1218&lt;60,"LOW")))),"-")</f>
        <v>-</v>
      </c>
      <c r="AJ1218" s="12"/>
      <c r="AK1218" s="53" t="str">
        <f t="shared" ref="AK1218:AK1281" si="381">IF(AND(W1218="X",M1218&lt;=$AJ$2),"YES","")</f>
        <v>YES</v>
      </c>
      <c r="AL1218" s="54">
        <f t="shared" ref="AL1218:AL1281" si="382">IF(AND(W1218="X",M1218&lt;=$AJ$2),S1218,"")</f>
        <v>1</v>
      </c>
      <c r="AM1218" s="35"/>
      <c r="AN1218" s="35" t="str">
        <f t="shared" ref="AN1218:AN1281" si="383">IF(AND(W1218="X",M1218&gt;$AJ$2),S1218,"")</f>
        <v/>
      </c>
      <c r="AO1218" s="35">
        <f t="shared" ref="AO1218:AO1281" si="384">IF(AND(W1218="",M1218&gt;0,$AJ$2&gt;M1218,L1218=""),1,0)</f>
        <v>0</v>
      </c>
      <c r="AP1218" s="35" t="str">
        <f t="shared" ref="AP1218:AP1281" si="385">IF(AND(AK1218="YES",W1218="X"),"X","")</f>
        <v>X</v>
      </c>
      <c r="AQ1218" s="55">
        <f t="shared" si="377"/>
        <v>1</v>
      </c>
      <c r="AR1218" s="25" t="str">
        <f t="shared" ref="AR1218:AR1281" si="386">IF(AND(T1218&gt;0,L1218=""),H1218,"")</f>
        <v/>
      </c>
      <c r="AS1218" s="25" t="str">
        <f t="shared" ref="AS1218:AS1281" si="387">IF(AND(D1218&gt;0,H1218=0,G1218=""),1,"")</f>
        <v/>
      </c>
      <c r="AT1218" s="25" t="str">
        <f t="shared" ref="AT1218:AT1281" si="388">IF(G1218="BLOQ",1,"")</f>
        <v/>
      </c>
      <c r="AU1218" s="25" t="str">
        <f t="shared" ref="AU1218:AU1281" si="389">IF(L1218="BLOQ",1,"")</f>
        <v/>
      </c>
      <c r="AV1218" s="25">
        <f t="shared" ref="AV1218:AV1281" si="390">MONTH(F1218)</f>
        <v>7</v>
      </c>
      <c r="AW1218" s="65">
        <f t="shared" si="378"/>
        <v>0</v>
      </c>
      <c r="AX1218" s="56"/>
      <c r="AY1218" s="24">
        <f t="shared" ref="AY1218:AY1281" ca="1" si="391">IF(M1218=0,"",M1218-$AX$2)</f>
        <v>-612</v>
      </c>
      <c r="AZ1218" s="66">
        <f t="shared" ref="AZ1218:AZ1281" ca="1" si="392">IF(AND(W1218="",AY1218&gt;0,AY1218&lt;15),1,0)</f>
        <v>0</v>
      </c>
      <c r="BA1218" s="24" t="str">
        <f t="shared" ref="BA1218:BA1281" ca="1" si="393">IF(AND(W1218="",AY1218&gt;0,AY1218&lt;15),T1218,"")</f>
        <v/>
      </c>
      <c r="BB1218" s="87" t="str">
        <f t="shared" ref="BB1218:BB1281" si="394">IF(R1218&lt;Q1218,"X","")</f>
        <v/>
      </c>
    </row>
    <row r="1219" spans="1:54" ht="15" x14ac:dyDescent="0.2">
      <c r="A1219" s="7">
        <v>1218</v>
      </c>
      <c r="B1219" s="162" t="s">
        <v>2525</v>
      </c>
      <c r="C1219" s="162" t="s">
        <v>2526</v>
      </c>
      <c r="D1219" s="162" t="s">
        <v>2462</v>
      </c>
      <c r="E1219" s="162" t="s">
        <v>149</v>
      </c>
      <c r="F1219" s="163">
        <v>45490</v>
      </c>
      <c r="G1219" s="162" t="s">
        <v>5347</v>
      </c>
      <c r="H1219" s="162" t="s">
        <v>3441</v>
      </c>
      <c r="I1219" s="162" t="s">
        <v>15</v>
      </c>
      <c r="J1219" s="163">
        <v>45594</v>
      </c>
      <c r="K1219" s="163">
        <v>45596</v>
      </c>
      <c r="L1219" s="162" t="s">
        <v>5347</v>
      </c>
      <c r="M1219" s="163">
        <v>45609</v>
      </c>
      <c r="N1219" s="164">
        <v>55</v>
      </c>
      <c r="O1219" s="164">
        <v>8</v>
      </c>
      <c r="P1219" s="162" t="s">
        <v>16</v>
      </c>
      <c r="Q1219" s="165">
        <v>1</v>
      </c>
      <c r="R1219" s="165">
        <v>1</v>
      </c>
      <c r="S1219" s="165">
        <v>1</v>
      </c>
      <c r="T1219" s="165">
        <v>0</v>
      </c>
      <c r="U1219" s="166">
        <v>1</v>
      </c>
      <c r="V1219" s="166">
        <v>0</v>
      </c>
      <c r="W1219" s="162" t="s">
        <v>19</v>
      </c>
      <c r="X1219" s="162" t="s">
        <v>5348</v>
      </c>
      <c r="Y1219" s="162" t="s">
        <v>5347</v>
      </c>
      <c r="Z1219" s="162" t="s">
        <v>46</v>
      </c>
      <c r="AA1219" s="162" t="s">
        <v>2478</v>
      </c>
      <c r="AB1219" s="162" t="s">
        <v>3442</v>
      </c>
      <c r="AC1219" s="162" t="s">
        <v>5347</v>
      </c>
      <c r="AD1219" s="164">
        <v>0</v>
      </c>
      <c r="AE1219" s="185">
        <v>0</v>
      </c>
      <c r="AG1219" t="s">
        <v>1317</v>
      </c>
      <c r="AH1219" s="47">
        <f t="shared" si="379"/>
        <v>15</v>
      </c>
      <c r="AI1219" s="46" t="str">
        <f t="shared" si="380"/>
        <v>-</v>
      </c>
      <c r="AJ1219" s="12"/>
      <c r="AK1219" s="53" t="str">
        <f t="shared" si="381"/>
        <v>YES</v>
      </c>
      <c r="AL1219" s="54">
        <f t="shared" si="382"/>
        <v>1</v>
      </c>
      <c r="AM1219" s="35"/>
      <c r="AN1219" s="35" t="str">
        <f t="shared" si="383"/>
        <v/>
      </c>
      <c r="AO1219" s="35">
        <f t="shared" si="384"/>
        <v>0</v>
      </c>
      <c r="AP1219" s="35" t="str">
        <f t="shared" si="385"/>
        <v>X</v>
      </c>
      <c r="AQ1219" s="55">
        <f t="shared" si="377"/>
        <v>1</v>
      </c>
      <c r="AR1219" s="25" t="str">
        <f t="shared" si="386"/>
        <v/>
      </c>
      <c r="AS1219" s="25" t="str">
        <f t="shared" si="387"/>
        <v/>
      </c>
      <c r="AT1219" s="25" t="str">
        <f t="shared" si="388"/>
        <v/>
      </c>
      <c r="AU1219" s="25" t="str">
        <f t="shared" si="389"/>
        <v/>
      </c>
      <c r="AV1219" s="25">
        <f t="shared" si="390"/>
        <v>7</v>
      </c>
      <c r="AW1219" s="65">
        <f t="shared" si="378"/>
        <v>0</v>
      </c>
      <c r="AX1219" s="56"/>
      <c r="AY1219" s="24">
        <f t="shared" ca="1" si="391"/>
        <v>-526</v>
      </c>
      <c r="AZ1219" s="66">
        <f t="shared" ca="1" si="392"/>
        <v>0</v>
      </c>
      <c r="BA1219" s="24" t="str">
        <f t="shared" ca="1" si="393"/>
        <v/>
      </c>
      <c r="BB1219" s="87" t="str">
        <f t="shared" si="394"/>
        <v/>
      </c>
    </row>
    <row r="1220" spans="1:54" ht="15" x14ac:dyDescent="0.2">
      <c r="A1220" s="7">
        <v>1219</v>
      </c>
      <c r="B1220" s="162" t="s">
        <v>2527</v>
      </c>
      <c r="C1220" s="162" t="s">
        <v>2528</v>
      </c>
      <c r="D1220" s="162" t="s">
        <v>2462</v>
      </c>
      <c r="E1220" s="162" t="s">
        <v>150</v>
      </c>
      <c r="F1220" s="163">
        <v>45490</v>
      </c>
      <c r="G1220" s="162" t="s">
        <v>5347</v>
      </c>
      <c r="H1220" s="162" t="s">
        <v>3443</v>
      </c>
      <c r="I1220" s="162" t="s">
        <v>15</v>
      </c>
      <c r="J1220" s="163">
        <v>45594</v>
      </c>
      <c r="K1220" s="163">
        <v>45596</v>
      </c>
      <c r="L1220" s="162" t="s">
        <v>5347</v>
      </c>
      <c r="M1220" s="163">
        <v>45604</v>
      </c>
      <c r="N1220" s="164">
        <v>30</v>
      </c>
      <c r="O1220" s="164">
        <v>8</v>
      </c>
      <c r="P1220" s="162" t="s">
        <v>16</v>
      </c>
      <c r="Q1220" s="165">
        <v>1</v>
      </c>
      <c r="R1220" s="165">
        <v>1</v>
      </c>
      <c r="S1220" s="165">
        <v>1</v>
      </c>
      <c r="T1220" s="165">
        <v>0</v>
      </c>
      <c r="U1220" s="166">
        <v>1</v>
      </c>
      <c r="V1220" s="166">
        <v>0</v>
      </c>
      <c r="W1220" s="162" t="s">
        <v>19</v>
      </c>
      <c r="X1220" s="162" t="s">
        <v>5348</v>
      </c>
      <c r="Y1220" s="162" t="s">
        <v>5347</v>
      </c>
      <c r="Z1220" s="162" t="s">
        <v>25</v>
      </c>
      <c r="AA1220" s="162" t="s">
        <v>3444</v>
      </c>
      <c r="AB1220" s="162" t="s">
        <v>3445</v>
      </c>
      <c r="AC1220" s="162" t="s">
        <v>5347</v>
      </c>
      <c r="AD1220" s="164">
        <v>0</v>
      </c>
      <c r="AE1220" s="185">
        <v>0</v>
      </c>
      <c r="AG1220" t="s">
        <v>1317</v>
      </c>
      <c r="AH1220" s="47">
        <f t="shared" si="379"/>
        <v>10</v>
      </c>
      <c r="AI1220" s="46" t="str">
        <f t="shared" si="380"/>
        <v>-</v>
      </c>
      <c r="AJ1220" s="12"/>
      <c r="AK1220" s="53" t="str">
        <f t="shared" si="381"/>
        <v>YES</v>
      </c>
      <c r="AL1220" s="54">
        <f t="shared" si="382"/>
        <v>1</v>
      </c>
      <c r="AM1220" s="35"/>
      <c r="AN1220" s="35" t="str">
        <f t="shared" si="383"/>
        <v/>
      </c>
      <c r="AO1220" s="35">
        <f t="shared" si="384"/>
        <v>0</v>
      </c>
      <c r="AP1220" s="35" t="str">
        <f t="shared" si="385"/>
        <v>X</v>
      </c>
      <c r="AQ1220" s="55">
        <f t="shared" si="377"/>
        <v>1</v>
      </c>
      <c r="AR1220" s="25" t="str">
        <f t="shared" si="386"/>
        <v/>
      </c>
      <c r="AS1220" s="25" t="str">
        <f t="shared" si="387"/>
        <v/>
      </c>
      <c r="AT1220" s="25" t="str">
        <f t="shared" si="388"/>
        <v/>
      </c>
      <c r="AU1220" s="25" t="str">
        <f t="shared" si="389"/>
        <v/>
      </c>
      <c r="AV1220" s="25">
        <f t="shared" si="390"/>
        <v>7</v>
      </c>
      <c r="AW1220" s="65">
        <f t="shared" si="378"/>
        <v>0</v>
      </c>
      <c r="AX1220" s="56"/>
      <c r="AY1220" s="24">
        <f t="shared" ca="1" si="391"/>
        <v>-531</v>
      </c>
      <c r="AZ1220" s="66">
        <f t="shared" ca="1" si="392"/>
        <v>0</v>
      </c>
      <c r="BA1220" s="24" t="str">
        <f t="shared" ca="1" si="393"/>
        <v/>
      </c>
      <c r="BB1220" s="87" t="str">
        <f t="shared" si="394"/>
        <v/>
      </c>
    </row>
    <row r="1221" spans="1:54" ht="15" x14ac:dyDescent="0.2">
      <c r="A1221" s="7">
        <v>1220</v>
      </c>
      <c r="B1221" s="162" t="s">
        <v>2529</v>
      </c>
      <c r="C1221" s="162" t="s">
        <v>2530</v>
      </c>
      <c r="D1221" s="162" t="s">
        <v>2462</v>
      </c>
      <c r="E1221" s="162" t="s">
        <v>151</v>
      </c>
      <c r="F1221" s="163">
        <v>45490</v>
      </c>
      <c r="G1221" s="162" t="s">
        <v>5347</v>
      </c>
      <c r="H1221" s="162" t="s">
        <v>3443</v>
      </c>
      <c r="I1221" s="162" t="s">
        <v>17</v>
      </c>
      <c r="J1221" s="163">
        <v>45594</v>
      </c>
      <c r="K1221" s="163">
        <v>45596</v>
      </c>
      <c r="L1221" s="162" t="s">
        <v>5347</v>
      </c>
      <c r="M1221" s="163">
        <v>45604</v>
      </c>
      <c r="N1221" s="164">
        <v>30</v>
      </c>
      <c r="O1221" s="164">
        <v>8</v>
      </c>
      <c r="P1221" s="162" t="s">
        <v>16</v>
      </c>
      <c r="Q1221" s="165">
        <v>1</v>
      </c>
      <c r="R1221" s="165">
        <v>1</v>
      </c>
      <c r="S1221" s="165">
        <v>1</v>
      </c>
      <c r="T1221" s="165">
        <v>0</v>
      </c>
      <c r="U1221" s="166">
        <v>1</v>
      </c>
      <c r="V1221" s="166">
        <v>0</v>
      </c>
      <c r="W1221" s="162" t="s">
        <v>19</v>
      </c>
      <c r="X1221" s="162" t="s">
        <v>5348</v>
      </c>
      <c r="Y1221" s="162" t="s">
        <v>5347</v>
      </c>
      <c r="Z1221" s="162" t="s">
        <v>25</v>
      </c>
      <c r="AA1221" s="162" t="s">
        <v>3444</v>
      </c>
      <c r="AB1221" s="162" t="s">
        <v>3446</v>
      </c>
      <c r="AC1221" s="162" t="s">
        <v>5347</v>
      </c>
      <c r="AD1221" s="164">
        <v>0</v>
      </c>
      <c r="AE1221" s="185">
        <v>0</v>
      </c>
      <c r="AG1221" t="s">
        <v>1317</v>
      </c>
      <c r="AH1221" s="47">
        <f t="shared" si="379"/>
        <v>10</v>
      </c>
      <c r="AI1221" s="46" t="str">
        <f t="shared" si="380"/>
        <v>-</v>
      </c>
      <c r="AJ1221" s="12"/>
      <c r="AK1221" s="53" t="str">
        <f t="shared" si="381"/>
        <v>YES</v>
      </c>
      <c r="AL1221" s="54">
        <f t="shared" si="382"/>
        <v>1</v>
      </c>
      <c r="AM1221" s="35"/>
      <c r="AN1221" s="35" t="str">
        <f t="shared" si="383"/>
        <v/>
      </c>
      <c r="AO1221" s="35">
        <f t="shared" si="384"/>
        <v>0</v>
      </c>
      <c r="AP1221" s="35" t="str">
        <f t="shared" si="385"/>
        <v>X</v>
      </c>
      <c r="AQ1221" s="55">
        <f t="shared" si="377"/>
        <v>1</v>
      </c>
      <c r="AR1221" s="25" t="str">
        <f t="shared" si="386"/>
        <v/>
      </c>
      <c r="AS1221" s="25" t="str">
        <f t="shared" si="387"/>
        <v/>
      </c>
      <c r="AT1221" s="25" t="str">
        <f t="shared" si="388"/>
        <v/>
      </c>
      <c r="AU1221" s="25" t="str">
        <f t="shared" si="389"/>
        <v/>
      </c>
      <c r="AV1221" s="25">
        <f t="shared" si="390"/>
        <v>7</v>
      </c>
      <c r="AW1221" s="65">
        <f t="shared" si="378"/>
        <v>0</v>
      </c>
      <c r="AX1221" s="56"/>
      <c r="AY1221" s="24">
        <f t="shared" ca="1" si="391"/>
        <v>-531</v>
      </c>
      <c r="AZ1221" s="66">
        <f t="shared" ca="1" si="392"/>
        <v>0</v>
      </c>
      <c r="BA1221" s="24" t="str">
        <f t="shared" ca="1" si="393"/>
        <v/>
      </c>
      <c r="BB1221" s="87" t="str">
        <f t="shared" si="394"/>
        <v/>
      </c>
    </row>
    <row r="1222" spans="1:54" ht="15" x14ac:dyDescent="0.2">
      <c r="A1222" s="7">
        <v>1221</v>
      </c>
      <c r="B1222" s="162" t="s">
        <v>85</v>
      </c>
      <c r="C1222" s="162" t="s">
        <v>86</v>
      </c>
      <c r="D1222" s="162" t="s">
        <v>2462</v>
      </c>
      <c r="E1222" s="162" t="s">
        <v>146</v>
      </c>
      <c r="F1222" s="163">
        <v>45490</v>
      </c>
      <c r="G1222" s="162" t="s">
        <v>5347</v>
      </c>
      <c r="H1222" s="162" t="s">
        <v>2514</v>
      </c>
      <c r="I1222" s="162" t="s">
        <v>17</v>
      </c>
      <c r="J1222" s="163">
        <v>45506</v>
      </c>
      <c r="K1222" s="163">
        <v>45507</v>
      </c>
      <c r="L1222" s="162" t="s">
        <v>5347</v>
      </c>
      <c r="M1222" s="163">
        <v>45539</v>
      </c>
      <c r="N1222" s="164">
        <v>40</v>
      </c>
      <c r="O1222" s="164">
        <v>8</v>
      </c>
      <c r="P1222" s="162" t="s">
        <v>16</v>
      </c>
      <c r="Q1222" s="165">
        <v>2</v>
      </c>
      <c r="R1222" s="165">
        <v>2</v>
      </c>
      <c r="S1222" s="165">
        <v>2</v>
      </c>
      <c r="T1222" s="165">
        <v>0</v>
      </c>
      <c r="U1222" s="166">
        <v>2</v>
      </c>
      <c r="V1222" s="166">
        <v>0</v>
      </c>
      <c r="W1222" s="162" t="s">
        <v>19</v>
      </c>
      <c r="X1222" s="162" t="s">
        <v>5348</v>
      </c>
      <c r="Y1222" s="162" t="s">
        <v>5347</v>
      </c>
      <c r="Z1222" s="162" t="s">
        <v>55</v>
      </c>
      <c r="AA1222" s="162" t="s">
        <v>83</v>
      </c>
      <c r="AB1222" s="162" t="s">
        <v>87</v>
      </c>
      <c r="AC1222" s="162" t="s">
        <v>5347</v>
      </c>
      <c r="AD1222" s="164">
        <v>1</v>
      </c>
      <c r="AE1222" s="185">
        <v>1</v>
      </c>
      <c r="AG1222" t="s">
        <v>1317</v>
      </c>
      <c r="AH1222" s="47">
        <f t="shared" si="379"/>
        <v>33</v>
      </c>
      <c r="AI1222" s="46" t="str">
        <f t="shared" si="380"/>
        <v>-</v>
      </c>
      <c r="AJ1222" s="12"/>
      <c r="AK1222" s="53" t="str">
        <f t="shared" si="381"/>
        <v>YES</v>
      </c>
      <c r="AL1222" s="54">
        <f t="shared" si="382"/>
        <v>2</v>
      </c>
      <c r="AM1222" s="35"/>
      <c r="AN1222" s="35" t="str">
        <f t="shared" si="383"/>
        <v/>
      </c>
      <c r="AO1222" s="35">
        <f t="shared" si="384"/>
        <v>0</v>
      </c>
      <c r="AP1222" s="35" t="str">
        <f t="shared" si="385"/>
        <v>X</v>
      </c>
      <c r="AQ1222" s="55">
        <f t="shared" si="377"/>
        <v>1</v>
      </c>
      <c r="AR1222" s="25" t="str">
        <f t="shared" si="386"/>
        <v/>
      </c>
      <c r="AS1222" s="25" t="str">
        <f t="shared" si="387"/>
        <v/>
      </c>
      <c r="AT1222" s="25" t="str">
        <f t="shared" si="388"/>
        <v/>
      </c>
      <c r="AU1222" s="25" t="str">
        <f t="shared" si="389"/>
        <v/>
      </c>
      <c r="AV1222" s="25">
        <f t="shared" si="390"/>
        <v>7</v>
      </c>
      <c r="AW1222" s="65">
        <f t="shared" si="378"/>
        <v>0</v>
      </c>
      <c r="AX1222" s="56"/>
      <c r="AY1222" s="24">
        <f t="shared" ca="1" si="391"/>
        <v>-596</v>
      </c>
      <c r="AZ1222" s="66">
        <f t="shared" ca="1" si="392"/>
        <v>0</v>
      </c>
      <c r="BA1222" s="24" t="str">
        <f t="shared" ca="1" si="393"/>
        <v/>
      </c>
      <c r="BB1222" s="87" t="str">
        <f t="shared" si="394"/>
        <v/>
      </c>
    </row>
    <row r="1223" spans="1:54" ht="15" x14ac:dyDescent="0.2">
      <c r="A1223" s="7">
        <v>1222</v>
      </c>
      <c r="B1223" s="162" t="s">
        <v>2531</v>
      </c>
      <c r="C1223" s="162" t="s">
        <v>2532</v>
      </c>
      <c r="D1223" s="162" t="s">
        <v>2462</v>
      </c>
      <c r="E1223" s="162" t="s">
        <v>99</v>
      </c>
      <c r="F1223" s="163">
        <v>45490</v>
      </c>
      <c r="G1223" s="162" t="s">
        <v>5347</v>
      </c>
      <c r="H1223" s="162" t="s">
        <v>2499</v>
      </c>
      <c r="I1223" s="162" t="s">
        <v>17</v>
      </c>
      <c r="J1223" s="163">
        <v>45516</v>
      </c>
      <c r="K1223" s="163">
        <v>45517</v>
      </c>
      <c r="L1223" s="162" t="s">
        <v>5347</v>
      </c>
      <c r="M1223" s="163">
        <v>45523</v>
      </c>
      <c r="N1223" s="164">
        <v>55</v>
      </c>
      <c r="O1223" s="164">
        <v>8</v>
      </c>
      <c r="P1223" s="162" t="s">
        <v>16</v>
      </c>
      <c r="Q1223" s="165">
        <v>1</v>
      </c>
      <c r="R1223" s="165">
        <v>1</v>
      </c>
      <c r="S1223" s="165">
        <v>1</v>
      </c>
      <c r="T1223" s="165">
        <v>0</v>
      </c>
      <c r="U1223" s="166">
        <v>1</v>
      </c>
      <c r="V1223" s="166">
        <v>0</v>
      </c>
      <c r="W1223" s="162" t="s">
        <v>19</v>
      </c>
      <c r="X1223" s="162" t="s">
        <v>5348</v>
      </c>
      <c r="Y1223" s="162" t="s">
        <v>5347</v>
      </c>
      <c r="Z1223" s="162" t="s">
        <v>25</v>
      </c>
      <c r="AA1223" s="162" t="s">
        <v>2478</v>
      </c>
      <c r="AB1223" s="162" t="s">
        <v>2533</v>
      </c>
      <c r="AC1223" s="162" t="s">
        <v>5347</v>
      </c>
      <c r="AD1223" s="164">
        <v>0</v>
      </c>
      <c r="AE1223" s="185">
        <v>0</v>
      </c>
      <c r="AG1223" t="s">
        <v>1317</v>
      </c>
      <c r="AH1223" s="47">
        <f t="shared" si="379"/>
        <v>7</v>
      </c>
      <c r="AI1223" s="46" t="str">
        <f t="shared" si="380"/>
        <v>-</v>
      </c>
      <c r="AJ1223" s="12"/>
      <c r="AK1223" s="53" t="str">
        <f t="shared" si="381"/>
        <v>YES</v>
      </c>
      <c r="AL1223" s="54">
        <f t="shared" si="382"/>
        <v>1</v>
      </c>
      <c r="AM1223" s="35"/>
      <c r="AN1223" s="35" t="str">
        <f t="shared" si="383"/>
        <v/>
      </c>
      <c r="AO1223" s="35">
        <f t="shared" si="384"/>
        <v>0</v>
      </c>
      <c r="AP1223" s="35" t="str">
        <f t="shared" si="385"/>
        <v>X</v>
      </c>
      <c r="AQ1223" s="55">
        <f t="shared" si="377"/>
        <v>1</v>
      </c>
      <c r="AR1223" s="25" t="str">
        <f t="shared" si="386"/>
        <v/>
      </c>
      <c r="AS1223" s="25" t="str">
        <f t="shared" si="387"/>
        <v/>
      </c>
      <c r="AT1223" s="25" t="str">
        <f t="shared" si="388"/>
        <v/>
      </c>
      <c r="AU1223" s="25" t="str">
        <f t="shared" si="389"/>
        <v/>
      </c>
      <c r="AV1223" s="25">
        <f t="shared" si="390"/>
        <v>7</v>
      </c>
      <c r="AW1223" s="65">
        <f t="shared" si="378"/>
        <v>0</v>
      </c>
      <c r="AX1223" s="56"/>
      <c r="AY1223" s="24">
        <f t="shared" ca="1" si="391"/>
        <v>-612</v>
      </c>
      <c r="AZ1223" s="66">
        <f t="shared" ca="1" si="392"/>
        <v>0</v>
      </c>
      <c r="BA1223" s="24" t="str">
        <f t="shared" ca="1" si="393"/>
        <v/>
      </c>
      <c r="BB1223" s="87" t="str">
        <f t="shared" si="394"/>
        <v/>
      </c>
    </row>
    <row r="1224" spans="1:54" ht="15" x14ac:dyDescent="0.2">
      <c r="A1224" s="7">
        <v>1223</v>
      </c>
      <c r="B1224" s="162" t="s">
        <v>2534</v>
      </c>
      <c r="C1224" s="162" t="s">
        <v>2535</v>
      </c>
      <c r="D1224" s="162" t="s">
        <v>2462</v>
      </c>
      <c r="E1224" s="162" t="s">
        <v>178</v>
      </c>
      <c r="F1224" s="163">
        <v>45490</v>
      </c>
      <c r="G1224" s="162" t="s">
        <v>5347</v>
      </c>
      <c r="H1224" s="162" t="s">
        <v>2499</v>
      </c>
      <c r="I1224" s="162" t="s">
        <v>18</v>
      </c>
      <c r="J1224" s="163">
        <v>45516</v>
      </c>
      <c r="K1224" s="163">
        <v>45517</v>
      </c>
      <c r="L1224" s="162" t="s">
        <v>5347</v>
      </c>
      <c r="M1224" s="163">
        <v>45523</v>
      </c>
      <c r="N1224" s="164">
        <v>55</v>
      </c>
      <c r="O1224" s="164">
        <v>8</v>
      </c>
      <c r="P1224" s="162" t="s">
        <v>16</v>
      </c>
      <c r="Q1224" s="165">
        <v>1</v>
      </c>
      <c r="R1224" s="165">
        <v>1</v>
      </c>
      <c r="S1224" s="165">
        <v>1</v>
      </c>
      <c r="T1224" s="165">
        <v>0</v>
      </c>
      <c r="U1224" s="166">
        <v>1</v>
      </c>
      <c r="V1224" s="166">
        <v>0</v>
      </c>
      <c r="W1224" s="162" t="s">
        <v>19</v>
      </c>
      <c r="X1224" s="162" t="s">
        <v>5348</v>
      </c>
      <c r="Y1224" s="162" t="s">
        <v>5347</v>
      </c>
      <c r="Z1224" s="162" t="s">
        <v>25</v>
      </c>
      <c r="AA1224" s="162" t="s">
        <v>2478</v>
      </c>
      <c r="AB1224" s="162" t="s">
        <v>2536</v>
      </c>
      <c r="AC1224" s="162" t="s">
        <v>5347</v>
      </c>
      <c r="AD1224" s="164">
        <v>0</v>
      </c>
      <c r="AE1224" s="185">
        <v>0</v>
      </c>
      <c r="AG1224" t="s">
        <v>1317</v>
      </c>
      <c r="AH1224" s="47">
        <f t="shared" si="379"/>
        <v>7</v>
      </c>
      <c r="AI1224" s="46" t="str">
        <f t="shared" si="380"/>
        <v>-</v>
      </c>
      <c r="AJ1224" s="12"/>
      <c r="AK1224" s="53" t="str">
        <f t="shared" si="381"/>
        <v>YES</v>
      </c>
      <c r="AL1224" s="54">
        <f t="shared" si="382"/>
        <v>1</v>
      </c>
      <c r="AM1224" s="35"/>
      <c r="AN1224" s="35" t="str">
        <f t="shared" si="383"/>
        <v/>
      </c>
      <c r="AO1224" s="35">
        <f t="shared" si="384"/>
        <v>0</v>
      </c>
      <c r="AP1224" s="35" t="str">
        <f t="shared" si="385"/>
        <v>X</v>
      </c>
      <c r="AQ1224" s="55">
        <f t="shared" si="377"/>
        <v>1</v>
      </c>
      <c r="AR1224" s="25" t="str">
        <f t="shared" si="386"/>
        <v/>
      </c>
      <c r="AS1224" s="25" t="str">
        <f t="shared" si="387"/>
        <v/>
      </c>
      <c r="AT1224" s="25" t="str">
        <f t="shared" si="388"/>
        <v/>
      </c>
      <c r="AU1224" s="25" t="str">
        <f t="shared" si="389"/>
        <v/>
      </c>
      <c r="AV1224" s="25">
        <f t="shared" si="390"/>
        <v>7</v>
      </c>
      <c r="AW1224" s="65">
        <f t="shared" si="378"/>
        <v>0</v>
      </c>
      <c r="AX1224" s="56"/>
      <c r="AY1224" s="24">
        <f t="shared" ca="1" si="391"/>
        <v>-612</v>
      </c>
      <c r="AZ1224" s="66">
        <f t="shared" ca="1" si="392"/>
        <v>0</v>
      </c>
      <c r="BA1224" s="24" t="str">
        <f t="shared" ca="1" si="393"/>
        <v/>
      </c>
      <c r="BB1224" s="87" t="str">
        <f t="shared" si="394"/>
        <v/>
      </c>
    </row>
    <row r="1225" spans="1:54" ht="15" x14ac:dyDescent="0.2">
      <c r="A1225" s="7">
        <v>1224</v>
      </c>
      <c r="B1225" s="162" t="s">
        <v>2537</v>
      </c>
      <c r="C1225" s="162" t="s">
        <v>2538</v>
      </c>
      <c r="D1225" s="162" t="s">
        <v>2539</v>
      </c>
      <c r="E1225" s="162" t="s">
        <v>15</v>
      </c>
      <c r="F1225" s="163">
        <v>45499</v>
      </c>
      <c r="G1225" s="162" t="s">
        <v>5347</v>
      </c>
      <c r="H1225" s="162" t="s">
        <v>2540</v>
      </c>
      <c r="I1225" s="162" t="s">
        <v>24</v>
      </c>
      <c r="J1225" s="163">
        <v>45506</v>
      </c>
      <c r="K1225" s="163">
        <v>45506</v>
      </c>
      <c r="L1225" s="162" t="s">
        <v>5347</v>
      </c>
      <c r="M1225" s="163">
        <v>45565</v>
      </c>
      <c r="N1225" s="164">
        <v>40</v>
      </c>
      <c r="O1225" s="164">
        <v>8</v>
      </c>
      <c r="P1225" s="162" t="s">
        <v>16</v>
      </c>
      <c r="Q1225" s="165">
        <v>6</v>
      </c>
      <c r="R1225" s="165">
        <v>6</v>
      </c>
      <c r="S1225" s="165">
        <v>6</v>
      </c>
      <c r="T1225" s="165">
        <v>0</v>
      </c>
      <c r="U1225" s="166">
        <v>6</v>
      </c>
      <c r="V1225" s="166">
        <v>0</v>
      </c>
      <c r="W1225" s="162" t="s">
        <v>19</v>
      </c>
      <c r="X1225" s="162" t="s">
        <v>5348</v>
      </c>
      <c r="Y1225" s="162" t="s">
        <v>5347</v>
      </c>
      <c r="Z1225" s="162" t="s">
        <v>2541</v>
      </c>
      <c r="AA1225" s="162" t="s">
        <v>1332</v>
      </c>
      <c r="AB1225" s="162" t="s">
        <v>2542</v>
      </c>
      <c r="AC1225" s="162" t="s">
        <v>5347</v>
      </c>
      <c r="AD1225" s="164">
        <v>1</v>
      </c>
      <c r="AE1225" s="185">
        <v>1</v>
      </c>
      <c r="AG1225" t="s">
        <v>2543</v>
      </c>
      <c r="AH1225" s="47">
        <f t="shared" si="379"/>
        <v>59</v>
      </c>
      <c r="AI1225" s="46" t="str">
        <f t="shared" si="380"/>
        <v>-</v>
      </c>
      <c r="AJ1225" s="12"/>
      <c r="AK1225" s="53" t="str">
        <f t="shared" si="381"/>
        <v>YES</v>
      </c>
      <c r="AL1225" s="54">
        <f t="shared" si="382"/>
        <v>6</v>
      </c>
      <c r="AM1225" s="35"/>
      <c r="AN1225" s="35" t="str">
        <f t="shared" si="383"/>
        <v/>
      </c>
      <c r="AO1225" s="35">
        <f t="shared" si="384"/>
        <v>0</v>
      </c>
      <c r="AP1225" s="35" t="str">
        <f t="shared" si="385"/>
        <v>X</v>
      </c>
      <c r="AQ1225" s="55">
        <f t="shared" si="377"/>
        <v>1</v>
      </c>
      <c r="AR1225" s="25" t="str">
        <f t="shared" si="386"/>
        <v/>
      </c>
      <c r="AS1225" s="25" t="str">
        <f t="shared" si="387"/>
        <v/>
      </c>
      <c r="AT1225" s="25" t="str">
        <f t="shared" si="388"/>
        <v/>
      </c>
      <c r="AU1225" s="25" t="str">
        <f t="shared" si="389"/>
        <v/>
      </c>
      <c r="AV1225" s="25">
        <f t="shared" si="390"/>
        <v>7</v>
      </c>
      <c r="AW1225" s="65">
        <f t="shared" si="378"/>
        <v>0</v>
      </c>
      <c r="AX1225" s="56"/>
      <c r="AY1225" s="24">
        <f t="shared" ca="1" si="391"/>
        <v>-570</v>
      </c>
      <c r="AZ1225" s="66">
        <f t="shared" ca="1" si="392"/>
        <v>0</v>
      </c>
      <c r="BA1225" s="24" t="str">
        <f t="shared" ca="1" si="393"/>
        <v/>
      </c>
      <c r="BB1225" s="87" t="str">
        <f t="shared" si="394"/>
        <v/>
      </c>
    </row>
    <row r="1226" spans="1:54" ht="15" x14ac:dyDescent="0.2">
      <c r="A1226" s="7">
        <v>1225</v>
      </c>
      <c r="B1226" s="162" t="s">
        <v>2544</v>
      </c>
      <c r="C1226" s="162" t="s">
        <v>2545</v>
      </c>
      <c r="D1226" s="162" t="s">
        <v>2539</v>
      </c>
      <c r="E1226" s="162" t="s">
        <v>17</v>
      </c>
      <c r="F1226" s="163">
        <v>45499</v>
      </c>
      <c r="G1226" s="162" t="s">
        <v>5347</v>
      </c>
      <c r="H1226" s="162" t="s">
        <v>2540</v>
      </c>
      <c r="I1226" s="162" t="s">
        <v>27</v>
      </c>
      <c r="J1226" s="163">
        <v>45506</v>
      </c>
      <c r="K1226" s="163">
        <v>45506</v>
      </c>
      <c r="L1226" s="162" t="s">
        <v>5347</v>
      </c>
      <c r="M1226" s="163">
        <v>45565</v>
      </c>
      <c r="N1226" s="164">
        <v>40</v>
      </c>
      <c r="O1226" s="164">
        <v>8</v>
      </c>
      <c r="P1226" s="162" t="s">
        <v>16</v>
      </c>
      <c r="Q1226" s="165">
        <v>8</v>
      </c>
      <c r="R1226" s="165">
        <v>8</v>
      </c>
      <c r="S1226" s="165">
        <v>8</v>
      </c>
      <c r="T1226" s="165">
        <v>0</v>
      </c>
      <c r="U1226" s="166">
        <v>8</v>
      </c>
      <c r="V1226" s="166">
        <v>0</v>
      </c>
      <c r="W1226" s="162" t="s">
        <v>19</v>
      </c>
      <c r="X1226" s="162" t="s">
        <v>5348</v>
      </c>
      <c r="Y1226" s="162" t="s">
        <v>5347</v>
      </c>
      <c r="Z1226" s="162" t="s">
        <v>2541</v>
      </c>
      <c r="AA1226" s="162" t="s">
        <v>1332</v>
      </c>
      <c r="AB1226" s="162" t="s">
        <v>2546</v>
      </c>
      <c r="AC1226" s="162" t="s">
        <v>5347</v>
      </c>
      <c r="AD1226" s="164">
        <v>1</v>
      </c>
      <c r="AE1226" s="185">
        <v>1</v>
      </c>
      <c r="AG1226" t="s">
        <v>2543</v>
      </c>
      <c r="AH1226" s="47">
        <f t="shared" si="379"/>
        <v>59</v>
      </c>
      <c r="AI1226" s="46" t="str">
        <f t="shared" si="380"/>
        <v>-</v>
      </c>
      <c r="AJ1226" s="12"/>
      <c r="AK1226" s="53" t="str">
        <f t="shared" si="381"/>
        <v>YES</v>
      </c>
      <c r="AL1226" s="54">
        <f t="shared" si="382"/>
        <v>8</v>
      </c>
      <c r="AM1226" s="35"/>
      <c r="AN1226" s="35" t="str">
        <f t="shared" si="383"/>
        <v/>
      </c>
      <c r="AO1226" s="35">
        <f t="shared" si="384"/>
        <v>0</v>
      </c>
      <c r="AP1226" s="35" t="str">
        <f t="shared" si="385"/>
        <v>X</v>
      </c>
      <c r="AQ1226" s="55">
        <f t="shared" si="377"/>
        <v>1</v>
      </c>
      <c r="AR1226" s="25" t="str">
        <f t="shared" si="386"/>
        <v/>
      </c>
      <c r="AS1226" s="25" t="str">
        <f t="shared" si="387"/>
        <v/>
      </c>
      <c r="AT1226" s="25" t="str">
        <f t="shared" si="388"/>
        <v/>
      </c>
      <c r="AU1226" s="25" t="str">
        <f t="shared" si="389"/>
        <v/>
      </c>
      <c r="AV1226" s="25">
        <f t="shared" si="390"/>
        <v>7</v>
      </c>
      <c r="AW1226" s="65">
        <f t="shared" si="378"/>
        <v>0</v>
      </c>
      <c r="AX1226" s="56"/>
      <c r="AY1226" s="24">
        <f t="shared" ca="1" si="391"/>
        <v>-570</v>
      </c>
      <c r="AZ1226" s="66">
        <f t="shared" ca="1" si="392"/>
        <v>0</v>
      </c>
      <c r="BA1226" s="24" t="str">
        <f t="shared" ca="1" si="393"/>
        <v/>
      </c>
      <c r="BB1226" s="87" t="str">
        <f t="shared" si="394"/>
        <v/>
      </c>
    </row>
    <row r="1227" spans="1:54" ht="15" x14ac:dyDescent="0.2">
      <c r="A1227" s="7">
        <v>1226</v>
      </c>
      <c r="B1227" s="162" t="s">
        <v>2547</v>
      </c>
      <c r="C1227" s="162" t="s">
        <v>2548</v>
      </c>
      <c r="D1227" s="162" t="s">
        <v>2549</v>
      </c>
      <c r="E1227" s="162" t="s">
        <v>15</v>
      </c>
      <c r="F1227" s="163">
        <v>45499</v>
      </c>
      <c r="G1227" s="162" t="s">
        <v>5347</v>
      </c>
      <c r="H1227" s="162" t="s">
        <v>2540</v>
      </c>
      <c r="I1227" s="162" t="s">
        <v>69</v>
      </c>
      <c r="J1227" s="163">
        <v>45506</v>
      </c>
      <c r="K1227" s="163">
        <v>45506</v>
      </c>
      <c r="L1227" s="162" t="s">
        <v>5347</v>
      </c>
      <c r="M1227" s="163">
        <v>45541</v>
      </c>
      <c r="N1227" s="164">
        <v>40</v>
      </c>
      <c r="O1227" s="164">
        <v>8</v>
      </c>
      <c r="P1227" s="162" t="s">
        <v>16</v>
      </c>
      <c r="Q1227" s="165">
        <v>14</v>
      </c>
      <c r="R1227" s="165">
        <v>14</v>
      </c>
      <c r="S1227" s="165">
        <v>14</v>
      </c>
      <c r="T1227" s="165">
        <v>0</v>
      </c>
      <c r="U1227" s="166">
        <v>0</v>
      </c>
      <c r="V1227" s="166">
        <v>0</v>
      </c>
      <c r="W1227" s="162" t="s">
        <v>19</v>
      </c>
      <c r="X1227" s="162" t="s">
        <v>5348</v>
      </c>
      <c r="Y1227" s="162" t="s">
        <v>5347</v>
      </c>
      <c r="Z1227" s="162" t="s">
        <v>2541</v>
      </c>
      <c r="AA1227" s="162" t="s">
        <v>1332</v>
      </c>
      <c r="AB1227" s="162" t="s">
        <v>2550</v>
      </c>
      <c r="AC1227" s="162" t="s">
        <v>5347</v>
      </c>
      <c r="AD1227" s="164">
        <v>0</v>
      </c>
      <c r="AE1227" s="185">
        <v>0</v>
      </c>
      <c r="AG1227" t="s">
        <v>2543</v>
      </c>
      <c r="AH1227" s="47">
        <f t="shared" si="379"/>
        <v>35</v>
      </c>
      <c r="AI1227" s="46" t="str">
        <f t="shared" si="380"/>
        <v>-</v>
      </c>
      <c r="AJ1227" s="12"/>
      <c r="AK1227" s="53" t="str">
        <f t="shared" si="381"/>
        <v>YES</v>
      </c>
      <c r="AL1227" s="54">
        <f t="shared" si="382"/>
        <v>14</v>
      </c>
      <c r="AM1227" s="35"/>
      <c r="AN1227" s="35" t="str">
        <f t="shared" si="383"/>
        <v/>
      </c>
      <c r="AO1227" s="35">
        <f t="shared" si="384"/>
        <v>0</v>
      </c>
      <c r="AP1227" s="35" t="str">
        <f t="shared" si="385"/>
        <v>X</v>
      </c>
      <c r="AQ1227" s="55">
        <f t="shared" si="377"/>
        <v>1</v>
      </c>
      <c r="AR1227" s="25" t="str">
        <f t="shared" si="386"/>
        <v/>
      </c>
      <c r="AS1227" s="25" t="str">
        <f t="shared" si="387"/>
        <v/>
      </c>
      <c r="AT1227" s="25" t="str">
        <f t="shared" si="388"/>
        <v/>
      </c>
      <c r="AU1227" s="25" t="str">
        <f t="shared" si="389"/>
        <v/>
      </c>
      <c r="AV1227" s="25">
        <f t="shared" si="390"/>
        <v>7</v>
      </c>
      <c r="AW1227" s="65">
        <f t="shared" si="378"/>
        <v>0</v>
      </c>
      <c r="AX1227" s="56"/>
      <c r="AY1227" s="24">
        <f t="shared" ca="1" si="391"/>
        <v>-594</v>
      </c>
      <c r="AZ1227" s="66">
        <f t="shared" ca="1" si="392"/>
        <v>0</v>
      </c>
      <c r="BA1227" s="24" t="str">
        <f t="shared" ca="1" si="393"/>
        <v/>
      </c>
      <c r="BB1227" s="87" t="str">
        <f t="shared" si="394"/>
        <v/>
      </c>
    </row>
    <row r="1228" spans="1:54" ht="15" x14ac:dyDescent="0.2">
      <c r="A1228" s="7">
        <v>1227</v>
      </c>
      <c r="B1228" s="162" t="s">
        <v>2544</v>
      </c>
      <c r="C1228" s="162" t="s">
        <v>2545</v>
      </c>
      <c r="D1228" s="162" t="s">
        <v>2551</v>
      </c>
      <c r="E1228" s="162" t="s">
        <v>15</v>
      </c>
      <c r="F1228" s="163">
        <v>45503</v>
      </c>
      <c r="G1228" s="162" t="s">
        <v>5347</v>
      </c>
      <c r="H1228" s="162" t="s">
        <v>2540</v>
      </c>
      <c r="I1228" s="162" t="s">
        <v>57</v>
      </c>
      <c r="J1228" s="163">
        <v>45506</v>
      </c>
      <c r="K1228" s="163">
        <v>45506</v>
      </c>
      <c r="L1228" s="162" t="s">
        <v>5347</v>
      </c>
      <c r="M1228" s="163">
        <v>45565</v>
      </c>
      <c r="N1228" s="164">
        <v>40</v>
      </c>
      <c r="O1228" s="164">
        <v>8</v>
      </c>
      <c r="P1228" s="162" t="s">
        <v>16</v>
      </c>
      <c r="Q1228" s="165">
        <v>2</v>
      </c>
      <c r="R1228" s="165">
        <v>2</v>
      </c>
      <c r="S1228" s="165">
        <v>2</v>
      </c>
      <c r="T1228" s="165">
        <v>0</v>
      </c>
      <c r="U1228" s="166">
        <v>2</v>
      </c>
      <c r="V1228" s="166">
        <v>0</v>
      </c>
      <c r="W1228" s="162" t="s">
        <v>19</v>
      </c>
      <c r="X1228" s="162" t="s">
        <v>5348</v>
      </c>
      <c r="Y1228" s="162" t="s">
        <v>5347</v>
      </c>
      <c r="Z1228" s="162" t="s">
        <v>2541</v>
      </c>
      <c r="AA1228" s="162" t="s">
        <v>1332</v>
      </c>
      <c r="AB1228" s="162" t="s">
        <v>2546</v>
      </c>
      <c r="AC1228" s="162" t="s">
        <v>5347</v>
      </c>
      <c r="AD1228" s="164">
        <v>1</v>
      </c>
      <c r="AE1228" s="185">
        <v>1</v>
      </c>
      <c r="AG1228" t="s">
        <v>2543</v>
      </c>
      <c r="AH1228" s="47">
        <f t="shared" si="379"/>
        <v>59</v>
      </c>
      <c r="AI1228" s="46" t="str">
        <f t="shared" si="380"/>
        <v>-</v>
      </c>
      <c r="AJ1228" s="12"/>
      <c r="AK1228" s="53" t="str">
        <f t="shared" si="381"/>
        <v>YES</v>
      </c>
      <c r="AL1228" s="54">
        <f t="shared" si="382"/>
        <v>2</v>
      </c>
      <c r="AM1228" s="35"/>
      <c r="AN1228" s="35" t="str">
        <f t="shared" si="383"/>
        <v/>
      </c>
      <c r="AO1228" s="35">
        <f t="shared" si="384"/>
        <v>0</v>
      </c>
      <c r="AP1228" s="35" t="str">
        <f t="shared" si="385"/>
        <v>X</v>
      </c>
      <c r="AQ1228" s="55">
        <f t="shared" si="377"/>
        <v>1</v>
      </c>
      <c r="AR1228" s="25" t="str">
        <f t="shared" si="386"/>
        <v/>
      </c>
      <c r="AS1228" s="25" t="str">
        <f t="shared" si="387"/>
        <v/>
      </c>
      <c r="AT1228" s="25" t="str">
        <f t="shared" si="388"/>
        <v/>
      </c>
      <c r="AU1228" s="25" t="str">
        <f t="shared" si="389"/>
        <v/>
      </c>
      <c r="AV1228" s="25">
        <f t="shared" si="390"/>
        <v>7</v>
      </c>
      <c r="AW1228" s="65">
        <f t="shared" si="378"/>
        <v>0</v>
      </c>
      <c r="AX1228" s="56"/>
      <c r="AY1228" s="24">
        <f t="shared" ca="1" si="391"/>
        <v>-570</v>
      </c>
      <c r="AZ1228" s="66">
        <f t="shared" ca="1" si="392"/>
        <v>0</v>
      </c>
      <c r="BA1228" s="24" t="str">
        <f t="shared" ca="1" si="393"/>
        <v/>
      </c>
      <c r="BB1228" s="87" t="str">
        <f t="shared" si="394"/>
        <v/>
      </c>
    </row>
    <row r="1229" spans="1:54" ht="15" x14ac:dyDescent="0.2">
      <c r="A1229" s="7">
        <v>1228</v>
      </c>
      <c r="B1229" s="162" t="s">
        <v>606</v>
      </c>
      <c r="C1229" s="162" t="s">
        <v>607</v>
      </c>
      <c r="D1229" s="162" t="s">
        <v>2552</v>
      </c>
      <c r="E1229" s="162" t="s">
        <v>15</v>
      </c>
      <c r="F1229" s="163">
        <v>45504</v>
      </c>
      <c r="G1229" s="162" t="s">
        <v>5347</v>
      </c>
      <c r="H1229" s="162" t="s">
        <v>2553</v>
      </c>
      <c r="I1229" s="162" t="s">
        <v>27</v>
      </c>
      <c r="J1229" s="163">
        <v>45524</v>
      </c>
      <c r="K1229" s="163">
        <v>45527</v>
      </c>
      <c r="L1229" s="162" t="s">
        <v>5347</v>
      </c>
      <c r="M1229" s="163">
        <v>45549</v>
      </c>
      <c r="N1229" s="164">
        <v>135</v>
      </c>
      <c r="O1229" s="164">
        <v>8</v>
      </c>
      <c r="P1229" s="162" t="s">
        <v>16</v>
      </c>
      <c r="Q1229" s="165">
        <v>2</v>
      </c>
      <c r="R1229" s="165">
        <v>2</v>
      </c>
      <c r="S1229" s="165">
        <v>2</v>
      </c>
      <c r="T1229" s="165">
        <v>0</v>
      </c>
      <c r="U1229" s="166">
        <v>2</v>
      </c>
      <c r="V1229" s="166">
        <v>0</v>
      </c>
      <c r="W1229" s="162" t="s">
        <v>19</v>
      </c>
      <c r="X1229" s="162" t="s">
        <v>5348</v>
      </c>
      <c r="Y1229" s="162" t="s">
        <v>5347</v>
      </c>
      <c r="Z1229" s="162" t="s">
        <v>46</v>
      </c>
      <c r="AA1229" s="162" t="s">
        <v>21</v>
      </c>
      <c r="AB1229" s="162" t="s">
        <v>692</v>
      </c>
      <c r="AC1229" s="162" t="s">
        <v>5347</v>
      </c>
      <c r="AD1229" s="164">
        <v>0</v>
      </c>
      <c r="AE1229" s="185">
        <v>0</v>
      </c>
      <c r="AG1229" t="s">
        <v>2543</v>
      </c>
      <c r="AH1229" s="47">
        <f t="shared" si="379"/>
        <v>25</v>
      </c>
      <c r="AI1229" s="46" t="str">
        <f t="shared" si="380"/>
        <v>-</v>
      </c>
      <c r="AJ1229" s="12"/>
      <c r="AK1229" s="53" t="str">
        <f t="shared" si="381"/>
        <v>YES</v>
      </c>
      <c r="AL1229" s="54">
        <f t="shared" si="382"/>
        <v>2</v>
      </c>
      <c r="AM1229" s="35"/>
      <c r="AN1229" s="35" t="str">
        <f t="shared" si="383"/>
        <v/>
      </c>
      <c r="AO1229" s="35">
        <f t="shared" si="384"/>
        <v>0</v>
      </c>
      <c r="AP1229" s="35" t="str">
        <f t="shared" si="385"/>
        <v>X</v>
      </c>
      <c r="AQ1229" s="55">
        <f t="shared" si="377"/>
        <v>1</v>
      </c>
      <c r="AR1229" s="25" t="str">
        <f t="shared" si="386"/>
        <v/>
      </c>
      <c r="AS1229" s="25" t="str">
        <f t="shared" si="387"/>
        <v/>
      </c>
      <c r="AT1229" s="25" t="str">
        <f t="shared" si="388"/>
        <v/>
      </c>
      <c r="AU1229" s="25" t="str">
        <f t="shared" si="389"/>
        <v/>
      </c>
      <c r="AV1229" s="25">
        <f t="shared" si="390"/>
        <v>7</v>
      </c>
      <c r="AW1229" s="65">
        <f t="shared" si="378"/>
        <v>0</v>
      </c>
      <c r="AX1229" s="56"/>
      <c r="AY1229" s="24">
        <f t="shared" ca="1" si="391"/>
        <v>-586</v>
      </c>
      <c r="AZ1229" s="66">
        <f t="shared" ca="1" si="392"/>
        <v>0</v>
      </c>
      <c r="BA1229" s="24" t="str">
        <f t="shared" ca="1" si="393"/>
        <v/>
      </c>
      <c r="BB1229" s="87" t="str">
        <f t="shared" si="394"/>
        <v/>
      </c>
    </row>
    <row r="1230" spans="1:54" ht="15" x14ac:dyDescent="0.2">
      <c r="A1230" s="7">
        <v>1229</v>
      </c>
      <c r="B1230" s="162" t="s">
        <v>348</v>
      </c>
      <c r="C1230" s="162" t="s">
        <v>349</v>
      </c>
      <c r="D1230" s="162" t="s">
        <v>2552</v>
      </c>
      <c r="E1230" s="162" t="s">
        <v>17</v>
      </c>
      <c r="F1230" s="163">
        <v>45504</v>
      </c>
      <c r="G1230" s="162" t="s">
        <v>5347</v>
      </c>
      <c r="H1230" s="162" t="s">
        <v>2554</v>
      </c>
      <c r="I1230" s="162" t="s">
        <v>15</v>
      </c>
      <c r="J1230" s="163">
        <v>45512</v>
      </c>
      <c r="K1230" s="163">
        <v>45512</v>
      </c>
      <c r="L1230" s="162" t="s">
        <v>5347</v>
      </c>
      <c r="M1230" s="163">
        <v>45535</v>
      </c>
      <c r="N1230" s="164">
        <v>105</v>
      </c>
      <c r="O1230" s="164">
        <v>8</v>
      </c>
      <c r="P1230" s="162" t="s">
        <v>16</v>
      </c>
      <c r="Q1230" s="165">
        <v>1</v>
      </c>
      <c r="R1230" s="165">
        <v>1</v>
      </c>
      <c r="S1230" s="165">
        <v>1</v>
      </c>
      <c r="T1230" s="165">
        <v>0</v>
      </c>
      <c r="U1230" s="166">
        <v>0</v>
      </c>
      <c r="V1230" s="166">
        <v>0</v>
      </c>
      <c r="W1230" s="162" t="s">
        <v>19</v>
      </c>
      <c r="X1230" s="162" t="s">
        <v>5348</v>
      </c>
      <c r="Y1230" s="162" t="s">
        <v>5347</v>
      </c>
      <c r="Z1230" s="162" t="s">
        <v>20</v>
      </c>
      <c r="AA1230" s="162" t="s">
        <v>21</v>
      </c>
      <c r="AB1230" s="162" t="s">
        <v>365</v>
      </c>
      <c r="AC1230" s="162" t="s">
        <v>5347</v>
      </c>
      <c r="AD1230" s="164">
        <v>1</v>
      </c>
      <c r="AE1230" s="185">
        <v>1</v>
      </c>
      <c r="AG1230" t="s">
        <v>2543</v>
      </c>
      <c r="AH1230" s="47">
        <f t="shared" si="379"/>
        <v>23</v>
      </c>
      <c r="AI1230" s="46" t="str">
        <f t="shared" si="380"/>
        <v>-</v>
      </c>
      <c r="AJ1230" s="12"/>
      <c r="AK1230" s="53" t="str">
        <f t="shared" si="381"/>
        <v>YES</v>
      </c>
      <c r="AL1230" s="54">
        <f t="shared" si="382"/>
        <v>1</v>
      </c>
      <c r="AM1230" s="35"/>
      <c r="AN1230" s="35" t="str">
        <f t="shared" si="383"/>
        <v/>
      </c>
      <c r="AO1230" s="35">
        <f t="shared" si="384"/>
        <v>0</v>
      </c>
      <c r="AP1230" s="35" t="str">
        <f t="shared" si="385"/>
        <v>X</v>
      </c>
      <c r="AQ1230" s="55">
        <f t="shared" si="377"/>
        <v>1</v>
      </c>
      <c r="AR1230" s="25" t="str">
        <f t="shared" si="386"/>
        <v/>
      </c>
      <c r="AS1230" s="25" t="str">
        <f t="shared" si="387"/>
        <v/>
      </c>
      <c r="AT1230" s="25" t="str">
        <f t="shared" si="388"/>
        <v/>
      </c>
      <c r="AU1230" s="25" t="str">
        <f t="shared" si="389"/>
        <v/>
      </c>
      <c r="AV1230" s="25">
        <f t="shared" si="390"/>
        <v>7</v>
      </c>
      <c r="AW1230" s="65">
        <f t="shared" si="378"/>
        <v>0</v>
      </c>
      <c r="AX1230" s="56"/>
      <c r="AY1230" s="24">
        <f t="shared" ca="1" si="391"/>
        <v>-600</v>
      </c>
      <c r="AZ1230" s="66">
        <f t="shared" ca="1" si="392"/>
        <v>0</v>
      </c>
      <c r="BA1230" s="24" t="str">
        <f t="shared" ca="1" si="393"/>
        <v/>
      </c>
      <c r="BB1230" s="87" t="str">
        <f t="shared" si="394"/>
        <v/>
      </c>
    </row>
    <row r="1231" spans="1:54" ht="15" x14ac:dyDescent="0.2">
      <c r="A1231" s="7">
        <v>1230</v>
      </c>
      <c r="B1231" s="162" t="s">
        <v>604</v>
      </c>
      <c r="C1231" s="162" t="s">
        <v>605</v>
      </c>
      <c r="D1231" s="162" t="s">
        <v>2552</v>
      </c>
      <c r="E1231" s="162" t="s">
        <v>18</v>
      </c>
      <c r="F1231" s="163">
        <v>45504</v>
      </c>
      <c r="G1231" s="162" t="s">
        <v>5347</v>
      </c>
      <c r="H1231" s="162" t="s">
        <v>2555</v>
      </c>
      <c r="I1231" s="162" t="s">
        <v>17</v>
      </c>
      <c r="J1231" s="163">
        <v>45524</v>
      </c>
      <c r="K1231" s="163">
        <v>45558</v>
      </c>
      <c r="L1231" s="162" t="s">
        <v>5347</v>
      </c>
      <c r="M1231" s="163">
        <v>45595</v>
      </c>
      <c r="N1231" s="164">
        <v>40</v>
      </c>
      <c r="O1231" s="164">
        <v>8</v>
      </c>
      <c r="P1231" s="162" t="s">
        <v>16</v>
      </c>
      <c r="Q1231" s="165">
        <v>1</v>
      </c>
      <c r="R1231" s="165">
        <v>1</v>
      </c>
      <c r="S1231" s="165">
        <v>1</v>
      </c>
      <c r="T1231" s="165">
        <v>0</v>
      </c>
      <c r="U1231" s="166">
        <v>1</v>
      </c>
      <c r="V1231" s="166">
        <v>0</v>
      </c>
      <c r="W1231" s="162" t="s">
        <v>19</v>
      </c>
      <c r="X1231" s="162" t="s">
        <v>5348</v>
      </c>
      <c r="Y1231" s="162" t="s">
        <v>5347</v>
      </c>
      <c r="Z1231" s="162" t="s">
        <v>621</v>
      </c>
      <c r="AA1231" s="162" t="s">
        <v>622</v>
      </c>
      <c r="AB1231" s="162" t="s">
        <v>623</v>
      </c>
      <c r="AC1231" s="162" t="s">
        <v>5347</v>
      </c>
      <c r="AD1231" s="164">
        <v>2</v>
      </c>
      <c r="AE1231" s="185">
        <v>1</v>
      </c>
      <c r="AG1231" t="s">
        <v>2543</v>
      </c>
      <c r="AH1231" s="47">
        <f t="shared" si="379"/>
        <v>71</v>
      </c>
      <c r="AI1231" s="46" t="str">
        <f t="shared" si="380"/>
        <v>-</v>
      </c>
      <c r="AJ1231" s="12"/>
      <c r="AK1231" s="53" t="str">
        <f t="shared" si="381"/>
        <v>YES</v>
      </c>
      <c r="AL1231" s="54">
        <f t="shared" si="382"/>
        <v>1</v>
      </c>
      <c r="AM1231" s="35"/>
      <c r="AN1231" s="35" t="str">
        <f t="shared" si="383"/>
        <v/>
      </c>
      <c r="AO1231" s="35">
        <f t="shared" si="384"/>
        <v>0</v>
      </c>
      <c r="AP1231" s="35" t="str">
        <f t="shared" si="385"/>
        <v>X</v>
      </c>
      <c r="AQ1231" s="55">
        <f t="shared" si="377"/>
        <v>1</v>
      </c>
      <c r="AR1231" s="25" t="str">
        <f t="shared" si="386"/>
        <v/>
      </c>
      <c r="AS1231" s="25" t="str">
        <f t="shared" si="387"/>
        <v/>
      </c>
      <c r="AT1231" s="25" t="str">
        <f t="shared" si="388"/>
        <v/>
      </c>
      <c r="AU1231" s="25" t="str">
        <f t="shared" si="389"/>
        <v/>
      </c>
      <c r="AV1231" s="25">
        <f t="shared" si="390"/>
        <v>7</v>
      </c>
      <c r="AW1231" s="65">
        <f t="shared" si="378"/>
        <v>0</v>
      </c>
      <c r="AX1231" s="56"/>
      <c r="AY1231" s="24">
        <f t="shared" ca="1" si="391"/>
        <v>-540</v>
      </c>
      <c r="AZ1231" s="66">
        <f t="shared" ca="1" si="392"/>
        <v>0</v>
      </c>
      <c r="BA1231" s="24" t="str">
        <f t="shared" ca="1" si="393"/>
        <v/>
      </c>
      <c r="BB1231" s="87" t="str">
        <f t="shared" si="394"/>
        <v/>
      </c>
    </row>
    <row r="1232" spans="1:54" ht="15" x14ac:dyDescent="0.2">
      <c r="A1232" s="7">
        <v>1231</v>
      </c>
      <c r="B1232" s="162" t="s">
        <v>2556</v>
      </c>
      <c r="C1232" s="162" t="s">
        <v>2557</v>
      </c>
      <c r="D1232" s="162" t="s">
        <v>2552</v>
      </c>
      <c r="E1232" s="162" t="s">
        <v>24</v>
      </c>
      <c r="F1232" s="163">
        <v>45504</v>
      </c>
      <c r="G1232" s="162" t="s">
        <v>5347</v>
      </c>
      <c r="H1232" s="162" t="s">
        <v>2558</v>
      </c>
      <c r="I1232" s="162" t="s">
        <v>17</v>
      </c>
      <c r="J1232" s="163">
        <v>45510</v>
      </c>
      <c r="K1232" s="163">
        <v>45511</v>
      </c>
      <c r="L1232" s="162" t="s">
        <v>5347</v>
      </c>
      <c r="M1232" s="163">
        <v>45531</v>
      </c>
      <c r="N1232" s="164">
        <v>40</v>
      </c>
      <c r="O1232" s="164">
        <v>8</v>
      </c>
      <c r="P1232" s="162" t="s">
        <v>16</v>
      </c>
      <c r="Q1232" s="165">
        <v>1</v>
      </c>
      <c r="R1232" s="165">
        <v>1</v>
      </c>
      <c r="S1232" s="165">
        <v>1</v>
      </c>
      <c r="T1232" s="165">
        <v>0</v>
      </c>
      <c r="U1232" s="166">
        <v>1</v>
      </c>
      <c r="V1232" s="166">
        <v>0</v>
      </c>
      <c r="W1232" s="162" t="s">
        <v>19</v>
      </c>
      <c r="X1232" s="162" t="s">
        <v>5348</v>
      </c>
      <c r="Y1232" s="162" t="s">
        <v>5347</v>
      </c>
      <c r="Z1232" s="162" t="s">
        <v>687</v>
      </c>
      <c r="AA1232" s="162" t="s">
        <v>610</v>
      </c>
      <c r="AB1232" s="162" t="s">
        <v>2559</v>
      </c>
      <c r="AC1232" s="162" t="s">
        <v>5347</v>
      </c>
      <c r="AD1232" s="164">
        <v>1</v>
      </c>
      <c r="AE1232" s="185">
        <v>1</v>
      </c>
      <c r="AG1232" t="s">
        <v>2543</v>
      </c>
      <c r="AH1232" s="47">
        <f t="shared" si="379"/>
        <v>21</v>
      </c>
      <c r="AI1232" s="46" t="str">
        <f t="shared" si="380"/>
        <v>-</v>
      </c>
      <c r="AJ1232" s="12"/>
      <c r="AK1232" s="53" t="str">
        <f t="shared" si="381"/>
        <v>YES</v>
      </c>
      <c r="AL1232" s="54">
        <f t="shared" si="382"/>
        <v>1</v>
      </c>
      <c r="AM1232" s="35"/>
      <c r="AN1232" s="35" t="str">
        <f t="shared" si="383"/>
        <v/>
      </c>
      <c r="AO1232" s="35">
        <f t="shared" si="384"/>
        <v>0</v>
      </c>
      <c r="AP1232" s="35" t="str">
        <f t="shared" si="385"/>
        <v>X</v>
      </c>
      <c r="AQ1232" s="55">
        <f t="shared" si="377"/>
        <v>1</v>
      </c>
      <c r="AR1232" s="25" t="str">
        <f t="shared" si="386"/>
        <v/>
      </c>
      <c r="AS1232" s="25" t="str">
        <f t="shared" si="387"/>
        <v/>
      </c>
      <c r="AT1232" s="25" t="str">
        <f t="shared" si="388"/>
        <v/>
      </c>
      <c r="AU1232" s="25" t="str">
        <f t="shared" si="389"/>
        <v/>
      </c>
      <c r="AV1232" s="25">
        <f t="shared" si="390"/>
        <v>7</v>
      </c>
      <c r="AW1232" s="65">
        <f t="shared" si="378"/>
        <v>0</v>
      </c>
      <c r="AX1232" s="56"/>
      <c r="AY1232" s="24">
        <f t="shared" ca="1" si="391"/>
        <v>-604</v>
      </c>
      <c r="AZ1232" s="66">
        <f t="shared" ca="1" si="392"/>
        <v>0</v>
      </c>
      <c r="BA1232" s="24" t="str">
        <f t="shared" ca="1" si="393"/>
        <v/>
      </c>
      <c r="BB1232" s="87" t="str">
        <f t="shared" si="394"/>
        <v/>
      </c>
    </row>
    <row r="1233" spans="1:54" ht="15" x14ac:dyDescent="0.2">
      <c r="A1233" s="7">
        <v>1232</v>
      </c>
      <c r="B1233" s="162" t="s">
        <v>2560</v>
      </c>
      <c r="C1233" s="162" t="s">
        <v>2561</v>
      </c>
      <c r="D1233" s="162" t="s">
        <v>2552</v>
      </c>
      <c r="E1233" s="162" t="s">
        <v>27</v>
      </c>
      <c r="F1233" s="163">
        <v>45504</v>
      </c>
      <c r="G1233" s="162" t="s">
        <v>5347</v>
      </c>
      <c r="H1233" s="162" t="s">
        <v>2562</v>
      </c>
      <c r="I1233" s="162" t="s">
        <v>15</v>
      </c>
      <c r="J1233" s="163">
        <v>45524</v>
      </c>
      <c r="K1233" s="163">
        <v>45560</v>
      </c>
      <c r="L1233" s="162" t="s">
        <v>5347</v>
      </c>
      <c r="M1233" s="163">
        <v>45569</v>
      </c>
      <c r="N1233" s="164">
        <v>40</v>
      </c>
      <c r="O1233" s="164">
        <v>8</v>
      </c>
      <c r="P1233" s="162" t="s">
        <v>16</v>
      </c>
      <c r="Q1233" s="165">
        <v>2</v>
      </c>
      <c r="R1233" s="165">
        <v>2</v>
      </c>
      <c r="S1233" s="165">
        <v>2</v>
      </c>
      <c r="T1233" s="165">
        <v>0</v>
      </c>
      <c r="U1233" s="166">
        <v>2</v>
      </c>
      <c r="V1233" s="166">
        <v>0</v>
      </c>
      <c r="W1233" s="162" t="s">
        <v>19</v>
      </c>
      <c r="X1233" s="162" t="s">
        <v>5348</v>
      </c>
      <c r="Y1233" s="162" t="s">
        <v>5347</v>
      </c>
      <c r="Z1233" s="162" t="s">
        <v>687</v>
      </c>
      <c r="AA1233" s="162" t="s">
        <v>2563</v>
      </c>
      <c r="AB1233" s="162" t="s">
        <v>2564</v>
      </c>
      <c r="AC1233" s="162" t="s">
        <v>5347</v>
      </c>
      <c r="AD1233" s="164">
        <v>1</v>
      </c>
      <c r="AE1233" s="185">
        <v>1</v>
      </c>
      <c r="AG1233" t="s">
        <v>2543</v>
      </c>
      <c r="AH1233" s="47">
        <f t="shared" si="379"/>
        <v>45</v>
      </c>
      <c r="AI1233" s="46" t="str">
        <f t="shared" si="380"/>
        <v>-</v>
      </c>
      <c r="AJ1233" s="12"/>
      <c r="AK1233" s="53" t="str">
        <f t="shared" si="381"/>
        <v>YES</v>
      </c>
      <c r="AL1233" s="54">
        <f t="shared" si="382"/>
        <v>2</v>
      </c>
      <c r="AM1233" s="35"/>
      <c r="AN1233" s="35" t="str">
        <f t="shared" si="383"/>
        <v/>
      </c>
      <c r="AO1233" s="35">
        <f t="shared" si="384"/>
        <v>0</v>
      </c>
      <c r="AP1233" s="35" t="str">
        <f t="shared" si="385"/>
        <v>X</v>
      </c>
      <c r="AQ1233" s="55">
        <f t="shared" si="377"/>
        <v>1</v>
      </c>
      <c r="AR1233" s="25" t="str">
        <f t="shared" si="386"/>
        <v/>
      </c>
      <c r="AS1233" s="25" t="str">
        <f t="shared" si="387"/>
        <v/>
      </c>
      <c r="AT1233" s="25" t="str">
        <f t="shared" si="388"/>
        <v/>
      </c>
      <c r="AU1233" s="25" t="str">
        <f t="shared" si="389"/>
        <v/>
      </c>
      <c r="AV1233" s="25">
        <f t="shared" si="390"/>
        <v>7</v>
      </c>
      <c r="AW1233" s="65">
        <f t="shared" si="378"/>
        <v>0</v>
      </c>
      <c r="AX1233" s="56"/>
      <c r="AY1233" s="24">
        <f t="shared" ca="1" si="391"/>
        <v>-566</v>
      </c>
      <c r="AZ1233" s="66">
        <f t="shared" ca="1" si="392"/>
        <v>0</v>
      </c>
      <c r="BA1233" s="24" t="str">
        <f t="shared" ca="1" si="393"/>
        <v/>
      </c>
      <c r="BB1233" s="87" t="str">
        <f t="shared" si="394"/>
        <v/>
      </c>
    </row>
    <row r="1234" spans="1:54" ht="15" x14ac:dyDescent="0.2">
      <c r="A1234" s="7">
        <v>1233</v>
      </c>
      <c r="B1234" s="162" t="s">
        <v>350</v>
      </c>
      <c r="C1234" s="162" t="s">
        <v>351</v>
      </c>
      <c r="D1234" s="162" t="s">
        <v>2552</v>
      </c>
      <c r="E1234" s="162" t="s">
        <v>28</v>
      </c>
      <c r="F1234" s="163">
        <v>45504</v>
      </c>
      <c r="G1234" s="162" t="s">
        <v>5347</v>
      </c>
      <c r="H1234" s="162" t="s">
        <v>2554</v>
      </c>
      <c r="I1234" s="162" t="s">
        <v>17</v>
      </c>
      <c r="J1234" s="163">
        <v>45512</v>
      </c>
      <c r="K1234" s="163">
        <v>45512</v>
      </c>
      <c r="L1234" s="162" t="s">
        <v>5347</v>
      </c>
      <c r="M1234" s="163">
        <v>45535</v>
      </c>
      <c r="N1234" s="164">
        <v>60</v>
      </c>
      <c r="O1234" s="164">
        <v>8</v>
      </c>
      <c r="P1234" s="162" t="s">
        <v>16</v>
      </c>
      <c r="Q1234" s="165">
        <v>1</v>
      </c>
      <c r="R1234" s="165">
        <v>1</v>
      </c>
      <c r="S1234" s="165">
        <v>1</v>
      </c>
      <c r="T1234" s="165">
        <v>0</v>
      </c>
      <c r="U1234" s="166">
        <v>0</v>
      </c>
      <c r="V1234" s="166">
        <v>0</v>
      </c>
      <c r="W1234" s="162" t="s">
        <v>19</v>
      </c>
      <c r="X1234" s="162" t="s">
        <v>5348</v>
      </c>
      <c r="Y1234" s="162" t="s">
        <v>5347</v>
      </c>
      <c r="Z1234" s="162" t="s">
        <v>20</v>
      </c>
      <c r="AA1234" s="162" t="s">
        <v>21</v>
      </c>
      <c r="AB1234" s="162" t="s">
        <v>366</v>
      </c>
      <c r="AC1234" s="162" t="s">
        <v>5347</v>
      </c>
      <c r="AD1234" s="164">
        <v>1</v>
      </c>
      <c r="AE1234" s="185">
        <v>1</v>
      </c>
      <c r="AG1234" t="s">
        <v>2543</v>
      </c>
      <c r="AH1234" s="47">
        <f t="shared" si="379"/>
        <v>23</v>
      </c>
      <c r="AI1234" s="46" t="str">
        <f t="shared" si="380"/>
        <v>-</v>
      </c>
      <c r="AJ1234" s="12"/>
      <c r="AK1234" s="53" t="str">
        <f t="shared" si="381"/>
        <v>YES</v>
      </c>
      <c r="AL1234" s="54">
        <f t="shared" si="382"/>
        <v>1</v>
      </c>
      <c r="AM1234" s="35"/>
      <c r="AN1234" s="35" t="str">
        <f t="shared" si="383"/>
        <v/>
      </c>
      <c r="AO1234" s="35">
        <f t="shared" si="384"/>
        <v>0</v>
      </c>
      <c r="AP1234" s="35" t="str">
        <f t="shared" si="385"/>
        <v>X</v>
      </c>
      <c r="AQ1234" s="55">
        <f t="shared" si="377"/>
        <v>1</v>
      </c>
      <c r="AR1234" s="25" t="str">
        <f t="shared" si="386"/>
        <v/>
      </c>
      <c r="AS1234" s="25" t="str">
        <f t="shared" si="387"/>
        <v/>
      </c>
      <c r="AT1234" s="25" t="str">
        <f t="shared" si="388"/>
        <v/>
      </c>
      <c r="AU1234" s="25" t="str">
        <f t="shared" si="389"/>
        <v/>
      </c>
      <c r="AV1234" s="25">
        <f t="shared" si="390"/>
        <v>7</v>
      </c>
      <c r="AW1234" s="65">
        <f t="shared" si="378"/>
        <v>0</v>
      </c>
      <c r="AX1234" s="56"/>
      <c r="AY1234" s="24">
        <f t="shared" ca="1" si="391"/>
        <v>-600</v>
      </c>
      <c r="AZ1234" s="66">
        <f t="shared" ca="1" si="392"/>
        <v>0</v>
      </c>
      <c r="BA1234" s="24" t="str">
        <f t="shared" ca="1" si="393"/>
        <v/>
      </c>
      <c r="BB1234" s="87" t="str">
        <f t="shared" si="394"/>
        <v/>
      </c>
    </row>
    <row r="1235" spans="1:54" ht="15" x14ac:dyDescent="0.2">
      <c r="A1235" s="7">
        <v>1234</v>
      </c>
      <c r="B1235" s="162" t="s">
        <v>352</v>
      </c>
      <c r="C1235" s="162" t="s">
        <v>353</v>
      </c>
      <c r="D1235" s="162" t="s">
        <v>2552</v>
      </c>
      <c r="E1235" s="162" t="s">
        <v>73</v>
      </c>
      <c r="F1235" s="163">
        <v>45504</v>
      </c>
      <c r="G1235" s="162" t="s">
        <v>5347</v>
      </c>
      <c r="H1235" s="162" t="s">
        <v>2554</v>
      </c>
      <c r="I1235" s="162" t="s">
        <v>18</v>
      </c>
      <c r="J1235" s="163">
        <v>45512</v>
      </c>
      <c r="K1235" s="163">
        <v>45512</v>
      </c>
      <c r="L1235" s="162" t="s">
        <v>5347</v>
      </c>
      <c r="M1235" s="163">
        <v>45535</v>
      </c>
      <c r="N1235" s="164">
        <v>135</v>
      </c>
      <c r="O1235" s="164">
        <v>8</v>
      </c>
      <c r="P1235" s="162" t="s">
        <v>16</v>
      </c>
      <c r="Q1235" s="165">
        <v>1</v>
      </c>
      <c r="R1235" s="165">
        <v>1</v>
      </c>
      <c r="S1235" s="165">
        <v>1</v>
      </c>
      <c r="T1235" s="165">
        <v>0</v>
      </c>
      <c r="U1235" s="166">
        <v>0</v>
      </c>
      <c r="V1235" s="166">
        <v>0</v>
      </c>
      <c r="W1235" s="162" t="s">
        <v>19</v>
      </c>
      <c r="X1235" s="162" t="s">
        <v>5348</v>
      </c>
      <c r="Y1235" s="162" t="s">
        <v>5347</v>
      </c>
      <c r="Z1235" s="162" t="s">
        <v>20</v>
      </c>
      <c r="AA1235" s="162" t="s">
        <v>21</v>
      </c>
      <c r="AB1235" s="162" t="s">
        <v>2565</v>
      </c>
      <c r="AC1235" s="162" t="s">
        <v>5347</v>
      </c>
      <c r="AD1235" s="164">
        <v>1</v>
      </c>
      <c r="AE1235" s="185">
        <v>1</v>
      </c>
      <c r="AG1235" t="s">
        <v>2543</v>
      </c>
      <c r="AH1235" s="47">
        <f t="shared" si="379"/>
        <v>23</v>
      </c>
      <c r="AI1235" s="46" t="str">
        <f t="shared" si="380"/>
        <v>-</v>
      </c>
      <c r="AJ1235" s="12"/>
      <c r="AK1235" s="53" t="str">
        <f t="shared" si="381"/>
        <v>YES</v>
      </c>
      <c r="AL1235" s="54">
        <f t="shared" si="382"/>
        <v>1</v>
      </c>
      <c r="AM1235" s="35"/>
      <c r="AN1235" s="35" t="str">
        <f t="shared" si="383"/>
        <v/>
      </c>
      <c r="AO1235" s="35">
        <f t="shared" si="384"/>
        <v>0</v>
      </c>
      <c r="AP1235" s="35" t="str">
        <f t="shared" si="385"/>
        <v>X</v>
      </c>
      <c r="AQ1235" s="55">
        <f t="shared" si="377"/>
        <v>1</v>
      </c>
      <c r="AR1235" s="25" t="str">
        <f t="shared" si="386"/>
        <v/>
      </c>
      <c r="AS1235" s="25" t="str">
        <f t="shared" si="387"/>
        <v/>
      </c>
      <c r="AT1235" s="25" t="str">
        <f t="shared" si="388"/>
        <v/>
      </c>
      <c r="AU1235" s="25" t="str">
        <f t="shared" si="389"/>
        <v/>
      </c>
      <c r="AV1235" s="25">
        <f t="shared" si="390"/>
        <v>7</v>
      </c>
      <c r="AW1235" s="65">
        <f t="shared" si="378"/>
        <v>0</v>
      </c>
      <c r="AX1235" s="56"/>
      <c r="AY1235" s="24">
        <f t="shared" ca="1" si="391"/>
        <v>-600</v>
      </c>
      <c r="AZ1235" s="66">
        <f t="shared" ca="1" si="392"/>
        <v>0</v>
      </c>
      <c r="BA1235" s="24" t="str">
        <f t="shared" ca="1" si="393"/>
        <v/>
      </c>
      <c r="BB1235" s="87" t="str">
        <f t="shared" si="394"/>
        <v/>
      </c>
    </row>
    <row r="1236" spans="1:54" ht="15" x14ac:dyDescent="0.2">
      <c r="A1236" s="7">
        <v>1235</v>
      </c>
      <c r="B1236" s="162" t="s">
        <v>608</v>
      </c>
      <c r="C1236" s="162" t="s">
        <v>609</v>
      </c>
      <c r="D1236" s="162" t="s">
        <v>2552</v>
      </c>
      <c r="E1236" s="162" t="s">
        <v>56</v>
      </c>
      <c r="F1236" s="163">
        <v>45504</v>
      </c>
      <c r="G1236" s="162" t="s">
        <v>5347</v>
      </c>
      <c r="H1236" s="162" t="s">
        <v>2558</v>
      </c>
      <c r="I1236" s="162" t="s">
        <v>18</v>
      </c>
      <c r="J1236" s="163">
        <v>45510</v>
      </c>
      <c r="K1236" s="163">
        <v>45511</v>
      </c>
      <c r="L1236" s="162" t="s">
        <v>5347</v>
      </c>
      <c r="M1236" s="163">
        <v>45531</v>
      </c>
      <c r="N1236" s="164">
        <v>40</v>
      </c>
      <c r="O1236" s="164">
        <v>8</v>
      </c>
      <c r="P1236" s="162" t="s">
        <v>16</v>
      </c>
      <c r="Q1236" s="165">
        <v>20</v>
      </c>
      <c r="R1236" s="165">
        <v>20</v>
      </c>
      <c r="S1236" s="165">
        <v>20</v>
      </c>
      <c r="T1236" s="165">
        <v>0</v>
      </c>
      <c r="U1236" s="166">
        <v>20</v>
      </c>
      <c r="V1236" s="166">
        <v>0</v>
      </c>
      <c r="W1236" s="162" t="s">
        <v>19</v>
      </c>
      <c r="X1236" s="162" t="s">
        <v>5348</v>
      </c>
      <c r="Y1236" s="162" t="s">
        <v>5347</v>
      </c>
      <c r="Z1236" s="162" t="s">
        <v>687</v>
      </c>
      <c r="AA1236" s="162" t="s">
        <v>610</v>
      </c>
      <c r="AB1236" s="162" t="s">
        <v>611</v>
      </c>
      <c r="AC1236" s="162" t="s">
        <v>5347</v>
      </c>
      <c r="AD1236" s="164">
        <v>1</v>
      </c>
      <c r="AE1236" s="185">
        <v>1</v>
      </c>
      <c r="AG1236" t="s">
        <v>2543</v>
      </c>
      <c r="AH1236" s="47">
        <f t="shared" si="379"/>
        <v>21</v>
      </c>
      <c r="AI1236" s="46" t="str">
        <f t="shared" si="380"/>
        <v>-</v>
      </c>
      <c r="AJ1236" s="12"/>
      <c r="AK1236" s="53" t="str">
        <f t="shared" si="381"/>
        <v>YES</v>
      </c>
      <c r="AL1236" s="54">
        <f t="shared" si="382"/>
        <v>20</v>
      </c>
      <c r="AM1236" s="35"/>
      <c r="AN1236" s="35" t="str">
        <f t="shared" si="383"/>
        <v/>
      </c>
      <c r="AO1236" s="35">
        <f t="shared" si="384"/>
        <v>0</v>
      </c>
      <c r="AP1236" s="35" t="str">
        <f t="shared" si="385"/>
        <v>X</v>
      </c>
      <c r="AQ1236" s="55">
        <f t="shared" si="377"/>
        <v>1</v>
      </c>
      <c r="AR1236" s="25" t="str">
        <f t="shared" si="386"/>
        <v/>
      </c>
      <c r="AS1236" s="25" t="str">
        <f t="shared" si="387"/>
        <v/>
      </c>
      <c r="AT1236" s="25" t="str">
        <f t="shared" si="388"/>
        <v/>
      </c>
      <c r="AU1236" s="25" t="str">
        <f t="shared" si="389"/>
        <v/>
      </c>
      <c r="AV1236" s="25">
        <f t="shared" si="390"/>
        <v>7</v>
      </c>
      <c r="AW1236" s="65">
        <f t="shared" si="378"/>
        <v>0</v>
      </c>
      <c r="AX1236" s="56"/>
      <c r="AY1236" s="24">
        <f t="shared" ca="1" si="391"/>
        <v>-604</v>
      </c>
      <c r="AZ1236" s="66">
        <f t="shared" ca="1" si="392"/>
        <v>0</v>
      </c>
      <c r="BA1236" s="24" t="str">
        <f t="shared" ca="1" si="393"/>
        <v/>
      </c>
      <c r="BB1236" s="87" t="str">
        <f t="shared" si="394"/>
        <v/>
      </c>
    </row>
    <row r="1237" spans="1:54" ht="15" x14ac:dyDescent="0.2">
      <c r="A1237" s="7">
        <v>1236</v>
      </c>
      <c r="B1237" s="162" t="s">
        <v>2566</v>
      </c>
      <c r="C1237" s="162" t="s">
        <v>2567</v>
      </c>
      <c r="D1237" s="162" t="s">
        <v>2552</v>
      </c>
      <c r="E1237" s="162" t="s">
        <v>72</v>
      </c>
      <c r="F1237" s="163">
        <v>45504</v>
      </c>
      <c r="G1237" s="162" t="s">
        <v>5347</v>
      </c>
      <c r="H1237" s="162" t="s">
        <v>2558</v>
      </c>
      <c r="I1237" s="162" t="s">
        <v>24</v>
      </c>
      <c r="J1237" s="163">
        <v>45510</v>
      </c>
      <c r="K1237" s="163">
        <v>45511</v>
      </c>
      <c r="L1237" s="162" t="s">
        <v>5347</v>
      </c>
      <c r="M1237" s="163">
        <v>45531</v>
      </c>
      <c r="N1237" s="164">
        <v>75</v>
      </c>
      <c r="O1237" s="164">
        <v>8</v>
      </c>
      <c r="P1237" s="162" t="s">
        <v>16</v>
      </c>
      <c r="Q1237" s="165">
        <v>2</v>
      </c>
      <c r="R1237" s="165">
        <v>2</v>
      </c>
      <c r="S1237" s="165">
        <v>2</v>
      </c>
      <c r="T1237" s="165">
        <v>0</v>
      </c>
      <c r="U1237" s="166">
        <v>2</v>
      </c>
      <c r="V1237" s="166">
        <v>0</v>
      </c>
      <c r="W1237" s="162" t="s">
        <v>19</v>
      </c>
      <c r="X1237" s="162" t="s">
        <v>5348</v>
      </c>
      <c r="Y1237" s="162" t="s">
        <v>5347</v>
      </c>
      <c r="Z1237" s="162" t="s">
        <v>687</v>
      </c>
      <c r="AA1237" s="162" t="s">
        <v>610</v>
      </c>
      <c r="AB1237" s="162" t="s">
        <v>2568</v>
      </c>
      <c r="AC1237" s="162" t="s">
        <v>5347</v>
      </c>
      <c r="AD1237" s="164">
        <v>1</v>
      </c>
      <c r="AE1237" s="185">
        <v>1</v>
      </c>
      <c r="AG1237" t="s">
        <v>2543</v>
      </c>
      <c r="AH1237" s="47">
        <f t="shared" si="379"/>
        <v>21</v>
      </c>
      <c r="AI1237" s="46" t="str">
        <f t="shared" si="380"/>
        <v>-</v>
      </c>
      <c r="AJ1237" s="12"/>
      <c r="AK1237" s="53" t="str">
        <f t="shared" si="381"/>
        <v>YES</v>
      </c>
      <c r="AL1237" s="54">
        <f t="shared" si="382"/>
        <v>2</v>
      </c>
      <c r="AM1237" s="35"/>
      <c r="AN1237" s="35" t="str">
        <f t="shared" si="383"/>
        <v/>
      </c>
      <c r="AO1237" s="35">
        <f t="shared" si="384"/>
        <v>0</v>
      </c>
      <c r="AP1237" s="35" t="str">
        <f t="shared" si="385"/>
        <v>X</v>
      </c>
      <c r="AQ1237" s="55">
        <f t="shared" si="377"/>
        <v>1</v>
      </c>
      <c r="AR1237" s="25" t="str">
        <f t="shared" si="386"/>
        <v/>
      </c>
      <c r="AS1237" s="25" t="str">
        <f t="shared" si="387"/>
        <v/>
      </c>
      <c r="AT1237" s="25" t="str">
        <f t="shared" si="388"/>
        <v/>
      </c>
      <c r="AU1237" s="25" t="str">
        <f t="shared" si="389"/>
        <v/>
      </c>
      <c r="AV1237" s="25">
        <f t="shared" si="390"/>
        <v>7</v>
      </c>
      <c r="AW1237" s="65">
        <f t="shared" si="378"/>
        <v>0</v>
      </c>
      <c r="AX1237" s="56"/>
      <c r="AY1237" s="24">
        <f t="shared" ca="1" si="391"/>
        <v>-604</v>
      </c>
      <c r="AZ1237" s="66">
        <f t="shared" ca="1" si="392"/>
        <v>0</v>
      </c>
      <c r="BA1237" s="24" t="str">
        <f t="shared" ca="1" si="393"/>
        <v/>
      </c>
      <c r="BB1237" s="87" t="str">
        <f t="shared" si="394"/>
        <v/>
      </c>
    </row>
    <row r="1238" spans="1:54" ht="15" x14ac:dyDescent="0.2">
      <c r="A1238" s="7">
        <v>1237</v>
      </c>
      <c r="B1238" s="162" t="s">
        <v>2569</v>
      </c>
      <c r="C1238" s="162" t="s">
        <v>2570</v>
      </c>
      <c r="D1238" s="162" t="s">
        <v>2552</v>
      </c>
      <c r="E1238" s="162" t="s">
        <v>69</v>
      </c>
      <c r="F1238" s="163">
        <v>45504</v>
      </c>
      <c r="G1238" s="162" t="s">
        <v>5347</v>
      </c>
      <c r="H1238" s="162" t="s">
        <v>2571</v>
      </c>
      <c r="I1238" s="162" t="s">
        <v>15</v>
      </c>
      <c r="J1238" s="163">
        <v>45530</v>
      </c>
      <c r="K1238" s="163">
        <v>45530</v>
      </c>
      <c r="L1238" s="162" t="s">
        <v>5347</v>
      </c>
      <c r="M1238" s="163">
        <v>45558</v>
      </c>
      <c r="N1238" s="164">
        <v>40</v>
      </c>
      <c r="O1238" s="164">
        <v>8</v>
      </c>
      <c r="P1238" s="162" t="s">
        <v>16</v>
      </c>
      <c r="Q1238" s="165">
        <v>15</v>
      </c>
      <c r="R1238" s="165">
        <v>15</v>
      </c>
      <c r="S1238" s="165">
        <v>15</v>
      </c>
      <c r="T1238" s="165">
        <v>0</v>
      </c>
      <c r="U1238" s="166">
        <v>15</v>
      </c>
      <c r="V1238" s="166">
        <v>0</v>
      </c>
      <c r="W1238" s="162" t="s">
        <v>19</v>
      </c>
      <c r="X1238" s="162" t="s">
        <v>5348</v>
      </c>
      <c r="Y1238" s="162" t="s">
        <v>5347</v>
      </c>
      <c r="Z1238" s="162" t="s">
        <v>226</v>
      </c>
      <c r="AA1238" s="162" t="s">
        <v>143</v>
      </c>
      <c r="AB1238" s="162" t="s">
        <v>2572</v>
      </c>
      <c r="AC1238" s="162" t="s">
        <v>5347</v>
      </c>
      <c r="AD1238" s="164">
        <v>0</v>
      </c>
      <c r="AE1238" s="185">
        <v>0</v>
      </c>
      <c r="AG1238" t="s">
        <v>2543</v>
      </c>
      <c r="AH1238" s="47">
        <f t="shared" si="379"/>
        <v>28</v>
      </c>
      <c r="AI1238" s="46" t="str">
        <f t="shared" si="380"/>
        <v>-</v>
      </c>
      <c r="AJ1238" s="12"/>
      <c r="AK1238" s="53" t="str">
        <f t="shared" si="381"/>
        <v>YES</v>
      </c>
      <c r="AL1238" s="54">
        <f t="shared" si="382"/>
        <v>15</v>
      </c>
      <c r="AM1238" s="35"/>
      <c r="AN1238" s="35" t="str">
        <f t="shared" si="383"/>
        <v/>
      </c>
      <c r="AO1238" s="35">
        <f t="shared" si="384"/>
        <v>0</v>
      </c>
      <c r="AP1238" s="35" t="str">
        <f t="shared" si="385"/>
        <v>X</v>
      </c>
      <c r="AQ1238" s="55">
        <f t="shared" si="377"/>
        <v>1</v>
      </c>
      <c r="AR1238" s="25" t="str">
        <f t="shared" si="386"/>
        <v/>
      </c>
      <c r="AS1238" s="25" t="str">
        <f t="shared" si="387"/>
        <v/>
      </c>
      <c r="AT1238" s="25" t="str">
        <f t="shared" si="388"/>
        <v/>
      </c>
      <c r="AU1238" s="25" t="str">
        <f t="shared" si="389"/>
        <v/>
      </c>
      <c r="AV1238" s="25">
        <f t="shared" si="390"/>
        <v>7</v>
      </c>
      <c r="AW1238" s="65">
        <f t="shared" si="378"/>
        <v>0</v>
      </c>
      <c r="AX1238" s="56"/>
      <c r="AY1238" s="24">
        <f t="shared" ca="1" si="391"/>
        <v>-577</v>
      </c>
      <c r="AZ1238" s="66">
        <f t="shared" ca="1" si="392"/>
        <v>0</v>
      </c>
      <c r="BA1238" s="24" t="str">
        <f t="shared" ca="1" si="393"/>
        <v/>
      </c>
      <c r="BB1238" s="87" t="str">
        <f t="shared" si="394"/>
        <v/>
      </c>
    </row>
    <row r="1239" spans="1:54" ht="15" x14ac:dyDescent="0.2">
      <c r="A1239" s="7">
        <v>1238</v>
      </c>
      <c r="B1239" s="162" t="s">
        <v>2573</v>
      </c>
      <c r="C1239" s="162" t="s">
        <v>2574</v>
      </c>
      <c r="D1239" s="162" t="s">
        <v>2575</v>
      </c>
      <c r="E1239" s="162" t="s">
        <v>15</v>
      </c>
      <c r="F1239" s="163">
        <v>45504</v>
      </c>
      <c r="G1239" s="162" t="s">
        <v>5347</v>
      </c>
      <c r="H1239" s="162" t="s">
        <v>2576</v>
      </c>
      <c r="I1239" s="162" t="s">
        <v>15</v>
      </c>
      <c r="J1239" s="163">
        <v>45512</v>
      </c>
      <c r="K1239" s="163">
        <v>45524</v>
      </c>
      <c r="L1239" s="162" t="s">
        <v>5347</v>
      </c>
      <c r="M1239" s="163">
        <v>45543</v>
      </c>
      <c r="N1239" s="164">
        <v>35</v>
      </c>
      <c r="O1239" s="164">
        <v>8</v>
      </c>
      <c r="P1239" s="162" t="s">
        <v>16</v>
      </c>
      <c r="Q1239" s="166">
        <v>12</v>
      </c>
      <c r="R1239" s="166">
        <v>12</v>
      </c>
      <c r="S1239" s="166">
        <v>12</v>
      </c>
      <c r="T1239" s="166">
        <v>0</v>
      </c>
      <c r="U1239" s="166">
        <v>12</v>
      </c>
      <c r="V1239" s="166">
        <v>0</v>
      </c>
      <c r="W1239" s="162" t="s">
        <v>19</v>
      </c>
      <c r="X1239" s="162" t="s">
        <v>5348</v>
      </c>
      <c r="Y1239" s="162" t="s">
        <v>5347</v>
      </c>
      <c r="Z1239" s="162" t="s">
        <v>70</v>
      </c>
      <c r="AA1239" s="162" t="s">
        <v>71</v>
      </c>
      <c r="AB1239" s="162" t="s">
        <v>2577</v>
      </c>
      <c r="AC1239" s="162" t="s">
        <v>5347</v>
      </c>
      <c r="AD1239" s="164">
        <v>0</v>
      </c>
      <c r="AE1239" s="185">
        <v>0</v>
      </c>
      <c r="AG1239" t="s">
        <v>2543</v>
      </c>
      <c r="AH1239" s="47">
        <f t="shared" si="379"/>
        <v>31</v>
      </c>
      <c r="AI1239" s="46" t="str">
        <f t="shared" si="380"/>
        <v>-</v>
      </c>
      <c r="AJ1239" s="12"/>
      <c r="AK1239" s="53" t="str">
        <f t="shared" si="381"/>
        <v>YES</v>
      </c>
      <c r="AL1239" s="54">
        <f t="shared" si="382"/>
        <v>12</v>
      </c>
      <c r="AM1239" s="35"/>
      <c r="AN1239" s="35" t="str">
        <f t="shared" si="383"/>
        <v/>
      </c>
      <c r="AO1239" s="35">
        <f t="shared" si="384"/>
        <v>0</v>
      </c>
      <c r="AP1239" s="35" t="str">
        <f t="shared" si="385"/>
        <v>X</v>
      </c>
      <c r="AQ1239" s="55">
        <f t="shared" si="377"/>
        <v>1</v>
      </c>
      <c r="AR1239" s="25" t="str">
        <f t="shared" si="386"/>
        <v/>
      </c>
      <c r="AS1239" s="25" t="str">
        <f t="shared" si="387"/>
        <v/>
      </c>
      <c r="AT1239" s="25" t="str">
        <f t="shared" si="388"/>
        <v/>
      </c>
      <c r="AU1239" s="25" t="str">
        <f t="shared" si="389"/>
        <v/>
      </c>
      <c r="AV1239" s="25">
        <f t="shared" si="390"/>
        <v>7</v>
      </c>
      <c r="AW1239" s="65">
        <f t="shared" si="378"/>
        <v>0</v>
      </c>
      <c r="AX1239" s="56"/>
      <c r="AY1239" s="24">
        <f t="shared" ca="1" si="391"/>
        <v>-592</v>
      </c>
      <c r="AZ1239" s="66">
        <f t="shared" ca="1" si="392"/>
        <v>0</v>
      </c>
      <c r="BA1239" s="24" t="str">
        <f t="shared" ca="1" si="393"/>
        <v/>
      </c>
      <c r="BB1239" s="87" t="str">
        <f t="shared" si="394"/>
        <v/>
      </c>
    </row>
    <row r="1240" spans="1:54" ht="15" x14ac:dyDescent="0.2">
      <c r="A1240" s="7">
        <v>1239</v>
      </c>
      <c r="B1240" s="162" t="s">
        <v>2578</v>
      </c>
      <c r="C1240" s="162" t="s">
        <v>2579</v>
      </c>
      <c r="D1240" s="162" t="s">
        <v>2580</v>
      </c>
      <c r="E1240" s="162" t="s">
        <v>15</v>
      </c>
      <c r="F1240" s="163">
        <v>45504</v>
      </c>
      <c r="G1240" s="162" t="s">
        <v>5347</v>
      </c>
      <c r="H1240" s="162" t="s">
        <v>2774</v>
      </c>
      <c r="I1240" s="162" t="s">
        <v>24</v>
      </c>
      <c r="J1240" s="163">
        <v>45565</v>
      </c>
      <c r="K1240" s="163">
        <v>45569</v>
      </c>
      <c r="L1240" s="162" t="s">
        <v>5347</v>
      </c>
      <c r="M1240" s="163">
        <v>45576</v>
      </c>
      <c r="N1240" s="164">
        <v>40</v>
      </c>
      <c r="O1240" s="164">
        <v>8</v>
      </c>
      <c r="P1240" s="162" t="s">
        <v>16</v>
      </c>
      <c r="Q1240" s="166">
        <v>1</v>
      </c>
      <c r="R1240" s="166">
        <v>1</v>
      </c>
      <c r="S1240" s="166">
        <v>1</v>
      </c>
      <c r="T1240" s="166">
        <v>0</v>
      </c>
      <c r="U1240" s="166">
        <v>1</v>
      </c>
      <c r="V1240" s="166">
        <v>0</v>
      </c>
      <c r="W1240" s="162" t="s">
        <v>19</v>
      </c>
      <c r="X1240" s="162" t="s">
        <v>5348</v>
      </c>
      <c r="Y1240" s="162" t="s">
        <v>5347</v>
      </c>
      <c r="Z1240" s="162" t="s">
        <v>39</v>
      </c>
      <c r="AA1240" s="162" t="s">
        <v>152</v>
      </c>
      <c r="AB1240" s="162" t="s">
        <v>2775</v>
      </c>
      <c r="AC1240" s="162" t="s">
        <v>5347</v>
      </c>
      <c r="AD1240" s="164">
        <v>0</v>
      </c>
      <c r="AE1240" s="185">
        <v>0</v>
      </c>
      <c r="AG1240" t="s">
        <v>814</v>
      </c>
      <c r="AH1240" s="47">
        <f t="shared" si="379"/>
        <v>11</v>
      </c>
      <c r="AI1240" s="46" t="str">
        <f t="shared" si="380"/>
        <v>-</v>
      </c>
      <c r="AJ1240" s="12"/>
      <c r="AK1240" s="53" t="str">
        <f t="shared" si="381"/>
        <v>YES</v>
      </c>
      <c r="AL1240" s="54">
        <f t="shared" si="382"/>
        <v>1</v>
      </c>
      <c r="AM1240" s="35"/>
      <c r="AN1240" s="35" t="str">
        <f t="shared" si="383"/>
        <v/>
      </c>
      <c r="AO1240" s="35">
        <f t="shared" si="384"/>
        <v>0</v>
      </c>
      <c r="AP1240" s="35" t="str">
        <f t="shared" si="385"/>
        <v>X</v>
      </c>
      <c r="AQ1240" s="55">
        <f t="shared" si="377"/>
        <v>1</v>
      </c>
      <c r="AR1240" s="25" t="str">
        <f t="shared" si="386"/>
        <v/>
      </c>
      <c r="AS1240" s="25" t="str">
        <f t="shared" si="387"/>
        <v/>
      </c>
      <c r="AT1240" s="25" t="str">
        <f t="shared" si="388"/>
        <v/>
      </c>
      <c r="AU1240" s="25" t="str">
        <f t="shared" si="389"/>
        <v/>
      </c>
      <c r="AV1240" s="25">
        <f t="shared" si="390"/>
        <v>7</v>
      </c>
      <c r="AW1240" s="65">
        <f t="shared" si="378"/>
        <v>0</v>
      </c>
      <c r="AX1240" s="56"/>
      <c r="AY1240" s="24">
        <f t="shared" ca="1" si="391"/>
        <v>-559</v>
      </c>
      <c r="AZ1240" s="66">
        <f t="shared" ca="1" si="392"/>
        <v>0</v>
      </c>
      <c r="BA1240" s="24" t="str">
        <f t="shared" ca="1" si="393"/>
        <v/>
      </c>
      <c r="BB1240" s="87" t="str">
        <f t="shared" si="394"/>
        <v/>
      </c>
    </row>
    <row r="1241" spans="1:54" ht="15" x14ac:dyDescent="0.2">
      <c r="A1241" s="7">
        <v>1240</v>
      </c>
      <c r="B1241" s="162" t="s">
        <v>2581</v>
      </c>
      <c r="C1241" s="162" t="s">
        <v>2582</v>
      </c>
      <c r="D1241" s="162" t="s">
        <v>2580</v>
      </c>
      <c r="E1241" s="162" t="s">
        <v>17</v>
      </c>
      <c r="F1241" s="163">
        <v>45504</v>
      </c>
      <c r="G1241" s="162" t="s">
        <v>5347</v>
      </c>
      <c r="H1241" s="162" t="s">
        <v>2729</v>
      </c>
      <c r="I1241" s="162" t="s">
        <v>17</v>
      </c>
      <c r="J1241" s="163">
        <v>45554</v>
      </c>
      <c r="K1241" s="163">
        <v>45569</v>
      </c>
      <c r="L1241" s="162" t="s">
        <v>5347</v>
      </c>
      <c r="M1241" s="163">
        <v>45575</v>
      </c>
      <c r="N1241" s="164">
        <v>30</v>
      </c>
      <c r="O1241" s="164">
        <v>8</v>
      </c>
      <c r="P1241" s="162" t="s">
        <v>16</v>
      </c>
      <c r="Q1241" s="166">
        <v>2</v>
      </c>
      <c r="R1241" s="166">
        <v>2</v>
      </c>
      <c r="S1241" s="166">
        <v>2</v>
      </c>
      <c r="T1241" s="166">
        <v>0</v>
      </c>
      <c r="U1241" s="166">
        <v>2</v>
      </c>
      <c r="V1241" s="166">
        <v>0</v>
      </c>
      <c r="W1241" s="162" t="s">
        <v>19</v>
      </c>
      <c r="X1241" s="162" t="s">
        <v>5348</v>
      </c>
      <c r="Y1241" s="162" t="s">
        <v>5347</v>
      </c>
      <c r="Z1241" s="162" t="s">
        <v>394</v>
      </c>
      <c r="AA1241" s="162" t="s">
        <v>152</v>
      </c>
      <c r="AB1241" s="162" t="s">
        <v>2730</v>
      </c>
      <c r="AC1241" s="162" t="s">
        <v>5347</v>
      </c>
      <c r="AD1241" s="164">
        <v>0</v>
      </c>
      <c r="AE1241" s="185">
        <v>0</v>
      </c>
      <c r="AG1241" t="s">
        <v>814</v>
      </c>
      <c r="AH1241" s="47">
        <f t="shared" si="379"/>
        <v>21</v>
      </c>
      <c r="AI1241" s="46" t="str">
        <f t="shared" si="380"/>
        <v>-</v>
      </c>
      <c r="AJ1241" s="12"/>
      <c r="AK1241" s="53" t="str">
        <f t="shared" si="381"/>
        <v>YES</v>
      </c>
      <c r="AL1241" s="54">
        <f t="shared" si="382"/>
        <v>2</v>
      </c>
      <c r="AM1241" s="35"/>
      <c r="AN1241" s="35" t="str">
        <f t="shared" si="383"/>
        <v/>
      </c>
      <c r="AO1241" s="35">
        <f t="shared" si="384"/>
        <v>0</v>
      </c>
      <c r="AP1241" s="35" t="str">
        <f t="shared" si="385"/>
        <v>X</v>
      </c>
      <c r="AQ1241" s="55">
        <f t="shared" si="377"/>
        <v>1</v>
      </c>
      <c r="AR1241" s="25" t="str">
        <f t="shared" si="386"/>
        <v/>
      </c>
      <c r="AS1241" s="25" t="str">
        <f t="shared" si="387"/>
        <v/>
      </c>
      <c r="AT1241" s="25" t="str">
        <f t="shared" si="388"/>
        <v/>
      </c>
      <c r="AU1241" s="25" t="str">
        <f t="shared" si="389"/>
        <v/>
      </c>
      <c r="AV1241" s="25">
        <f t="shared" si="390"/>
        <v>7</v>
      </c>
      <c r="AW1241" s="65">
        <f t="shared" si="378"/>
        <v>0</v>
      </c>
      <c r="AX1241" s="56"/>
      <c r="AY1241" s="24">
        <f t="shared" ca="1" si="391"/>
        <v>-560</v>
      </c>
      <c r="AZ1241" s="66">
        <f t="shared" ca="1" si="392"/>
        <v>0</v>
      </c>
      <c r="BA1241" s="24" t="str">
        <f t="shared" ca="1" si="393"/>
        <v/>
      </c>
      <c r="BB1241" s="87" t="str">
        <f t="shared" si="394"/>
        <v/>
      </c>
    </row>
    <row r="1242" spans="1:54" ht="15" x14ac:dyDescent="0.2">
      <c r="A1242" s="7">
        <v>1241</v>
      </c>
      <c r="B1242" s="162" t="s">
        <v>2583</v>
      </c>
      <c r="C1242" s="162" t="s">
        <v>2584</v>
      </c>
      <c r="D1242" s="162" t="s">
        <v>2580</v>
      </c>
      <c r="E1242" s="162" t="s">
        <v>18</v>
      </c>
      <c r="F1242" s="163">
        <v>45504</v>
      </c>
      <c r="G1242" s="162" t="s">
        <v>5347</v>
      </c>
      <c r="H1242" s="162" t="s">
        <v>2729</v>
      </c>
      <c r="I1242" s="162" t="s">
        <v>18</v>
      </c>
      <c r="J1242" s="163">
        <v>45554</v>
      </c>
      <c r="K1242" s="163">
        <v>45569</v>
      </c>
      <c r="L1242" s="162" t="s">
        <v>5347</v>
      </c>
      <c r="M1242" s="163">
        <v>45575</v>
      </c>
      <c r="N1242" s="164">
        <v>40</v>
      </c>
      <c r="O1242" s="164">
        <v>8</v>
      </c>
      <c r="P1242" s="162" t="s">
        <v>16</v>
      </c>
      <c r="Q1242" s="166">
        <v>2</v>
      </c>
      <c r="R1242" s="166">
        <v>2</v>
      </c>
      <c r="S1242" s="166">
        <v>2</v>
      </c>
      <c r="T1242" s="166">
        <v>0</v>
      </c>
      <c r="U1242" s="166">
        <v>2</v>
      </c>
      <c r="V1242" s="166">
        <v>0</v>
      </c>
      <c r="W1242" s="162" t="s">
        <v>19</v>
      </c>
      <c r="X1242" s="162" t="s">
        <v>5348</v>
      </c>
      <c r="Y1242" s="162" t="s">
        <v>5347</v>
      </c>
      <c r="Z1242" s="162" t="s">
        <v>394</v>
      </c>
      <c r="AA1242" s="162" t="s">
        <v>152</v>
      </c>
      <c r="AB1242" s="162" t="s">
        <v>2731</v>
      </c>
      <c r="AC1242" s="162" t="s">
        <v>5347</v>
      </c>
      <c r="AD1242" s="164">
        <v>0</v>
      </c>
      <c r="AE1242" s="185">
        <v>0</v>
      </c>
      <c r="AG1242" t="s">
        <v>814</v>
      </c>
      <c r="AH1242" s="47">
        <f t="shared" si="379"/>
        <v>21</v>
      </c>
      <c r="AI1242" s="46" t="str">
        <f t="shared" si="380"/>
        <v>-</v>
      </c>
      <c r="AJ1242" s="12"/>
      <c r="AK1242" s="53" t="str">
        <f t="shared" si="381"/>
        <v>YES</v>
      </c>
      <c r="AL1242" s="54">
        <f t="shared" si="382"/>
        <v>2</v>
      </c>
      <c r="AM1242" s="35"/>
      <c r="AN1242" s="35" t="str">
        <f t="shared" si="383"/>
        <v/>
      </c>
      <c r="AO1242" s="35">
        <f t="shared" si="384"/>
        <v>0</v>
      </c>
      <c r="AP1242" s="35" t="str">
        <f t="shared" si="385"/>
        <v>X</v>
      </c>
      <c r="AQ1242" s="55">
        <f t="shared" si="377"/>
        <v>1</v>
      </c>
      <c r="AR1242" s="25" t="str">
        <f t="shared" si="386"/>
        <v/>
      </c>
      <c r="AS1242" s="25" t="str">
        <f t="shared" si="387"/>
        <v/>
      </c>
      <c r="AT1242" s="25" t="str">
        <f t="shared" si="388"/>
        <v/>
      </c>
      <c r="AU1242" s="25" t="str">
        <f t="shared" si="389"/>
        <v/>
      </c>
      <c r="AV1242" s="25">
        <f t="shared" si="390"/>
        <v>7</v>
      </c>
      <c r="AW1242" s="65">
        <f t="shared" si="378"/>
        <v>0</v>
      </c>
      <c r="AX1242" s="56"/>
      <c r="AY1242" s="24">
        <f t="shared" ca="1" si="391"/>
        <v>-560</v>
      </c>
      <c r="AZ1242" s="66">
        <f t="shared" ca="1" si="392"/>
        <v>0</v>
      </c>
      <c r="BA1242" s="24" t="str">
        <f t="shared" ca="1" si="393"/>
        <v/>
      </c>
      <c r="BB1242" s="87" t="str">
        <f t="shared" si="394"/>
        <v/>
      </c>
    </row>
    <row r="1243" spans="1:54" ht="15" x14ac:dyDescent="0.2">
      <c r="A1243" s="7">
        <v>1242</v>
      </c>
      <c r="B1243" s="162" t="s">
        <v>2585</v>
      </c>
      <c r="C1243" s="162" t="s">
        <v>2586</v>
      </c>
      <c r="D1243" s="162" t="s">
        <v>2587</v>
      </c>
      <c r="E1243" s="162" t="s">
        <v>15</v>
      </c>
      <c r="F1243" s="163">
        <v>45504</v>
      </c>
      <c r="G1243" s="162" t="s">
        <v>5347</v>
      </c>
      <c r="H1243" s="162" t="s">
        <v>2588</v>
      </c>
      <c r="I1243" s="162" t="s">
        <v>213</v>
      </c>
      <c r="J1243" s="163">
        <v>45524</v>
      </c>
      <c r="K1243" s="163">
        <v>45527</v>
      </c>
      <c r="L1243" s="162" t="s">
        <v>5347</v>
      </c>
      <c r="M1243" s="163">
        <v>45549</v>
      </c>
      <c r="N1243" s="164">
        <v>56</v>
      </c>
      <c r="O1243" s="164">
        <v>8</v>
      </c>
      <c r="P1243" s="162" t="s">
        <v>16</v>
      </c>
      <c r="Q1243" s="165">
        <v>3</v>
      </c>
      <c r="R1243" s="165">
        <v>3</v>
      </c>
      <c r="S1243" s="165">
        <v>3</v>
      </c>
      <c r="T1243" s="165">
        <v>0</v>
      </c>
      <c r="U1243" s="166">
        <v>3</v>
      </c>
      <c r="V1243" s="166">
        <v>0</v>
      </c>
      <c r="W1243" s="162" t="s">
        <v>19</v>
      </c>
      <c r="X1243" s="162" t="s">
        <v>5348</v>
      </c>
      <c r="Y1243" s="162" t="s">
        <v>5347</v>
      </c>
      <c r="Z1243" s="162" t="s">
        <v>354</v>
      </c>
      <c r="AA1243" s="162" t="s">
        <v>100</v>
      </c>
      <c r="AB1243" s="162" t="s">
        <v>2589</v>
      </c>
      <c r="AC1243" s="162" t="s">
        <v>5347</v>
      </c>
      <c r="AD1243" s="164">
        <v>0</v>
      </c>
      <c r="AE1243" s="185">
        <v>0</v>
      </c>
      <c r="AG1243" t="s">
        <v>814</v>
      </c>
      <c r="AH1243" s="47">
        <f t="shared" si="379"/>
        <v>25</v>
      </c>
      <c r="AI1243" s="46" t="str">
        <f t="shared" si="380"/>
        <v>-</v>
      </c>
      <c r="AJ1243" s="12"/>
      <c r="AK1243" s="53" t="str">
        <f t="shared" si="381"/>
        <v>YES</v>
      </c>
      <c r="AL1243" s="54">
        <f t="shared" si="382"/>
        <v>3</v>
      </c>
      <c r="AM1243" s="35"/>
      <c r="AN1243" s="35" t="str">
        <f t="shared" si="383"/>
        <v/>
      </c>
      <c r="AO1243" s="35">
        <f t="shared" si="384"/>
        <v>0</v>
      </c>
      <c r="AP1243" s="35" t="str">
        <f t="shared" si="385"/>
        <v>X</v>
      </c>
      <c r="AQ1243" s="55">
        <f t="shared" si="377"/>
        <v>1</v>
      </c>
      <c r="AR1243" s="25" t="str">
        <f t="shared" si="386"/>
        <v/>
      </c>
      <c r="AS1243" s="25" t="str">
        <f t="shared" si="387"/>
        <v/>
      </c>
      <c r="AT1243" s="25" t="str">
        <f t="shared" si="388"/>
        <v/>
      </c>
      <c r="AU1243" s="25" t="str">
        <f t="shared" si="389"/>
        <v/>
      </c>
      <c r="AV1243" s="25">
        <f t="shared" si="390"/>
        <v>7</v>
      </c>
      <c r="AW1243" s="65">
        <f t="shared" si="378"/>
        <v>0</v>
      </c>
      <c r="AX1243" s="56"/>
      <c r="AY1243" s="24">
        <f t="shared" ca="1" si="391"/>
        <v>-586</v>
      </c>
      <c r="AZ1243" s="66">
        <f t="shared" ca="1" si="392"/>
        <v>0</v>
      </c>
      <c r="BA1243" s="24" t="str">
        <f t="shared" ca="1" si="393"/>
        <v/>
      </c>
      <c r="BB1243" s="87" t="str">
        <f t="shared" si="394"/>
        <v/>
      </c>
    </row>
    <row r="1244" spans="1:54" ht="15" x14ac:dyDescent="0.2">
      <c r="A1244" s="7">
        <v>1243</v>
      </c>
      <c r="B1244" s="162" t="s">
        <v>2590</v>
      </c>
      <c r="C1244" s="162" t="s">
        <v>2591</v>
      </c>
      <c r="D1244" s="162" t="s">
        <v>2587</v>
      </c>
      <c r="E1244" s="162" t="s">
        <v>17</v>
      </c>
      <c r="F1244" s="163">
        <v>45504</v>
      </c>
      <c r="G1244" s="162" t="s">
        <v>5347</v>
      </c>
      <c r="H1244" s="162" t="s">
        <v>2732</v>
      </c>
      <c r="I1244" s="162" t="s">
        <v>177</v>
      </c>
      <c r="J1244" s="163">
        <v>45559</v>
      </c>
      <c r="K1244" s="163">
        <v>45839</v>
      </c>
      <c r="L1244" s="162" t="s">
        <v>5347</v>
      </c>
      <c r="M1244" s="163">
        <v>45601</v>
      </c>
      <c r="N1244" s="164">
        <v>40</v>
      </c>
      <c r="O1244" s="164">
        <v>8</v>
      </c>
      <c r="P1244" s="162" t="s">
        <v>16</v>
      </c>
      <c r="Q1244" s="165">
        <v>1</v>
      </c>
      <c r="R1244" s="165">
        <v>250</v>
      </c>
      <c r="S1244" s="165">
        <v>250</v>
      </c>
      <c r="T1244" s="165">
        <v>0</v>
      </c>
      <c r="U1244" s="166">
        <v>0</v>
      </c>
      <c r="V1244" s="166">
        <v>0</v>
      </c>
      <c r="W1244" s="162" t="s">
        <v>19</v>
      </c>
      <c r="X1244" s="162" t="s">
        <v>5348</v>
      </c>
      <c r="Y1244" s="162" t="s">
        <v>5347</v>
      </c>
      <c r="Z1244" s="162" t="s">
        <v>39</v>
      </c>
      <c r="AA1244" s="162" t="s">
        <v>34</v>
      </c>
      <c r="AB1244" s="162" t="s">
        <v>2733</v>
      </c>
      <c r="AC1244" s="162" t="s">
        <v>5347</v>
      </c>
      <c r="AD1244" s="164">
        <v>0</v>
      </c>
      <c r="AE1244" s="185">
        <v>0</v>
      </c>
      <c r="AG1244" t="s">
        <v>814</v>
      </c>
      <c r="AH1244" s="47">
        <f t="shared" si="379"/>
        <v>42</v>
      </c>
      <c r="AI1244" s="46" t="str">
        <f t="shared" si="380"/>
        <v>-</v>
      </c>
      <c r="AJ1244" s="12"/>
      <c r="AK1244" s="53" t="str">
        <f t="shared" si="381"/>
        <v>YES</v>
      </c>
      <c r="AL1244" s="54">
        <f t="shared" si="382"/>
        <v>250</v>
      </c>
      <c r="AM1244" s="35"/>
      <c r="AN1244" s="35" t="str">
        <f t="shared" si="383"/>
        <v/>
      </c>
      <c r="AO1244" s="35">
        <f t="shared" si="384"/>
        <v>0</v>
      </c>
      <c r="AP1244" s="35" t="str">
        <f t="shared" si="385"/>
        <v>X</v>
      </c>
      <c r="AQ1244" s="55">
        <f t="shared" si="377"/>
        <v>1</v>
      </c>
      <c r="AR1244" s="25" t="str">
        <f t="shared" si="386"/>
        <v/>
      </c>
      <c r="AS1244" s="25" t="str">
        <f t="shared" si="387"/>
        <v/>
      </c>
      <c r="AT1244" s="25" t="str">
        <f t="shared" si="388"/>
        <v/>
      </c>
      <c r="AU1244" s="25" t="str">
        <f t="shared" si="389"/>
        <v/>
      </c>
      <c r="AV1244" s="25">
        <f t="shared" si="390"/>
        <v>7</v>
      </c>
      <c r="AW1244" s="65">
        <f t="shared" si="378"/>
        <v>0</v>
      </c>
      <c r="AX1244" s="56"/>
      <c r="AY1244" s="24">
        <f t="shared" ca="1" si="391"/>
        <v>-534</v>
      </c>
      <c r="AZ1244" s="66">
        <f t="shared" ca="1" si="392"/>
        <v>0</v>
      </c>
      <c r="BA1244" s="24" t="str">
        <f t="shared" ca="1" si="393"/>
        <v/>
      </c>
      <c r="BB1244" s="87" t="str">
        <f t="shared" si="394"/>
        <v/>
      </c>
    </row>
    <row r="1245" spans="1:54" ht="15" x14ac:dyDescent="0.2">
      <c r="A1245" s="7">
        <v>1244</v>
      </c>
      <c r="B1245" s="162" t="s">
        <v>2592</v>
      </c>
      <c r="C1245" s="162" t="s">
        <v>2593</v>
      </c>
      <c r="D1245" s="162" t="s">
        <v>2594</v>
      </c>
      <c r="E1245" s="162" t="s">
        <v>15</v>
      </c>
      <c r="F1245" s="163">
        <v>45504</v>
      </c>
      <c r="G1245" s="162" t="s">
        <v>5347</v>
      </c>
      <c r="H1245" s="162" t="s">
        <v>2588</v>
      </c>
      <c r="I1245" s="162" t="s">
        <v>206</v>
      </c>
      <c r="J1245" s="163">
        <v>45524</v>
      </c>
      <c r="K1245" s="163">
        <v>45527</v>
      </c>
      <c r="L1245" s="162" t="s">
        <v>5347</v>
      </c>
      <c r="M1245" s="163">
        <v>45549</v>
      </c>
      <c r="N1245" s="164">
        <v>55</v>
      </c>
      <c r="O1245" s="164">
        <v>8</v>
      </c>
      <c r="P1245" s="162" t="s">
        <v>16</v>
      </c>
      <c r="Q1245" s="165">
        <v>2</v>
      </c>
      <c r="R1245" s="165">
        <v>2</v>
      </c>
      <c r="S1245" s="165">
        <v>2</v>
      </c>
      <c r="T1245" s="165">
        <v>0</v>
      </c>
      <c r="U1245" s="166">
        <v>2</v>
      </c>
      <c r="V1245" s="166">
        <v>0</v>
      </c>
      <c r="W1245" s="162" t="s">
        <v>19</v>
      </c>
      <c r="X1245" s="162" t="s">
        <v>5348</v>
      </c>
      <c r="Y1245" s="162" t="s">
        <v>5347</v>
      </c>
      <c r="Z1245" s="162" t="s">
        <v>354</v>
      </c>
      <c r="AA1245" s="162" t="s">
        <v>100</v>
      </c>
      <c r="AB1245" s="162" t="s">
        <v>2595</v>
      </c>
      <c r="AC1245" s="162" t="s">
        <v>5347</v>
      </c>
      <c r="AD1245" s="164">
        <v>0</v>
      </c>
      <c r="AE1245" s="185">
        <v>0</v>
      </c>
      <c r="AG1245" t="s">
        <v>1317</v>
      </c>
      <c r="AH1245" s="47">
        <f t="shared" si="379"/>
        <v>25</v>
      </c>
      <c r="AI1245" s="46" t="str">
        <f t="shared" si="380"/>
        <v>-</v>
      </c>
      <c r="AJ1245" s="12"/>
      <c r="AK1245" s="53" t="str">
        <f t="shared" si="381"/>
        <v>YES</v>
      </c>
      <c r="AL1245" s="54">
        <f t="shared" si="382"/>
        <v>2</v>
      </c>
      <c r="AM1245" s="35"/>
      <c r="AN1245" s="35" t="str">
        <f t="shared" si="383"/>
        <v/>
      </c>
      <c r="AO1245" s="35">
        <f t="shared" si="384"/>
        <v>0</v>
      </c>
      <c r="AP1245" s="35" t="str">
        <f t="shared" si="385"/>
        <v>X</v>
      </c>
      <c r="AQ1245" s="55">
        <f t="shared" ref="AQ1245:AQ1267" si="395">IF(AP1245="X",100%,0%)</f>
        <v>1</v>
      </c>
      <c r="AR1245" s="25" t="str">
        <f t="shared" si="386"/>
        <v/>
      </c>
      <c r="AS1245" s="25" t="str">
        <f t="shared" si="387"/>
        <v/>
      </c>
      <c r="AT1245" s="25" t="str">
        <f t="shared" si="388"/>
        <v/>
      </c>
      <c r="AU1245" s="25" t="str">
        <f t="shared" si="389"/>
        <v/>
      </c>
      <c r="AV1245" s="25">
        <f t="shared" si="390"/>
        <v>7</v>
      </c>
      <c r="AW1245" s="65">
        <f t="shared" ref="AW1245:AW1267" si="396">IF(AP1245="",100%,0%)</f>
        <v>0</v>
      </c>
      <c r="AX1245" s="56"/>
      <c r="AY1245" s="24">
        <f t="shared" ca="1" si="391"/>
        <v>-586</v>
      </c>
      <c r="AZ1245" s="66">
        <f t="shared" ca="1" si="392"/>
        <v>0</v>
      </c>
      <c r="BA1245" s="24" t="str">
        <f t="shared" ca="1" si="393"/>
        <v/>
      </c>
      <c r="BB1245" s="87" t="str">
        <f t="shared" si="394"/>
        <v/>
      </c>
    </row>
    <row r="1246" spans="1:54" ht="15" x14ac:dyDescent="0.2">
      <c r="A1246" s="7">
        <v>1245</v>
      </c>
      <c r="B1246" s="162" t="s">
        <v>2596</v>
      </c>
      <c r="C1246" s="162" t="s">
        <v>2597</v>
      </c>
      <c r="D1246" s="162" t="s">
        <v>2594</v>
      </c>
      <c r="E1246" s="162" t="s">
        <v>17</v>
      </c>
      <c r="F1246" s="163">
        <v>45504</v>
      </c>
      <c r="G1246" s="162" t="s">
        <v>5347</v>
      </c>
      <c r="H1246" s="162" t="s">
        <v>2588</v>
      </c>
      <c r="I1246" s="162" t="s">
        <v>204</v>
      </c>
      <c r="J1246" s="163">
        <v>45524</v>
      </c>
      <c r="K1246" s="163">
        <v>45527</v>
      </c>
      <c r="L1246" s="162" t="s">
        <v>5347</v>
      </c>
      <c r="M1246" s="163">
        <v>45549</v>
      </c>
      <c r="N1246" s="164">
        <v>40</v>
      </c>
      <c r="O1246" s="164">
        <v>8</v>
      </c>
      <c r="P1246" s="162" t="s">
        <v>16</v>
      </c>
      <c r="Q1246" s="165">
        <v>2</v>
      </c>
      <c r="R1246" s="165">
        <v>2</v>
      </c>
      <c r="S1246" s="165">
        <v>2</v>
      </c>
      <c r="T1246" s="165">
        <v>0</v>
      </c>
      <c r="U1246" s="166">
        <v>2</v>
      </c>
      <c r="V1246" s="166">
        <v>0</v>
      </c>
      <c r="W1246" s="162" t="s">
        <v>19</v>
      </c>
      <c r="X1246" s="162" t="s">
        <v>5348</v>
      </c>
      <c r="Y1246" s="162" t="s">
        <v>5347</v>
      </c>
      <c r="Z1246" s="162" t="s">
        <v>354</v>
      </c>
      <c r="AA1246" s="162" t="s">
        <v>100</v>
      </c>
      <c r="AB1246" s="162" t="s">
        <v>2598</v>
      </c>
      <c r="AC1246" s="162" t="s">
        <v>5347</v>
      </c>
      <c r="AD1246" s="164">
        <v>0</v>
      </c>
      <c r="AE1246" s="185">
        <v>0</v>
      </c>
      <c r="AG1246" t="s">
        <v>1317</v>
      </c>
      <c r="AH1246" s="47">
        <f t="shared" si="379"/>
        <v>25</v>
      </c>
      <c r="AI1246" s="46" t="str">
        <f t="shared" si="380"/>
        <v>-</v>
      </c>
      <c r="AJ1246" s="12"/>
      <c r="AK1246" s="53" t="str">
        <f t="shared" si="381"/>
        <v>YES</v>
      </c>
      <c r="AL1246" s="54">
        <f t="shared" si="382"/>
        <v>2</v>
      </c>
      <c r="AM1246" s="35"/>
      <c r="AN1246" s="35" t="str">
        <f t="shared" si="383"/>
        <v/>
      </c>
      <c r="AO1246" s="35">
        <f t="shared" si="384"/>
        <v>0</v>
      </c>
      <c r="AP1246" s="35" t="str">
        <f t="shared" si="385"/>
        <v>X</v>
      </c>
      <c r="AQ1246" s="55">
        <f t="shared" si="395"/>
        <v>1</v>
      </c>
      <c r="AR1246" s="25" t="str">
        <f t="shared" si="386"/>
        <v/>
      </c>
      <c r="AS1246" s="25" t="str">
        <f t="shared" si="387"/>
        <v/>
      </c>
      <c r="AT1246" s="25" t="str">
        <f t="shared" si="388"/>
        <v/>
      </c>
      <c r="AU1246" s="25" t="str">
        <f t="shared" si="389"/>
        <v/>
      </c>
      <c r="AV1246" s="25">
        <f t="shared" si="390"/>
        <v>7</v>
      </c>
      <c r="AW1246" s="65">
        <f t="shared" si="396"/>
        <v>0</v>
      </c>
      <c r="AX1246" s="56"/>
      <c r="AY1246" s="24">
        <f t="shared" ca="1" si="391"/>
        <v>-586</v>
      </c>
      <c r="AZ1246" s="66">
        <f t="shared" ca="1" si="392"/>
        <v>0</v>
      </c>
      <c r="BA1246" s="24" t="str">
        <f t="shared" ca="1" si="393"/>
        <v/>
      </c>
      <c r="BB1246" s="87" t="str">
        <f t="shared" si="394"/>
        <v/>
      </c>
    </row>
    <row r="1247" spans="1:54" ht="15" x14ac:dyDescent="0.2">
      <c r="A1247" s="7">
        <v>1246</v>
      </c>
      <c r="B1247" s="162" t="s">
        <v>700</v>
      </c>
      <c r="C1247" s="162" t="s">
        <v>701</v>
      </c>
      <c r="D1247" s="162" t="s">
        <v>2599</v>
      </c>
      <c r="E1247" s="162" t="s">
        <v>15</v>
      </c>
      <c r="F1247" s="163">
        <v>45504</v>
      </c>
      <c r="G1247" s="162" t="s">
        <v>5347</v>
      </c>
      <c r="H1247" s="162" t="s">
        <v>2600</v>
      </c>
      <c r="I1247" s="162" t="s">
        <v>27</v>
      </c>
      <c r="J1247" s="163">
        <v>45512</v>
      </c>
      <c r="K1247" s="163">
        <v>45512</v>
      </c>
      <c r="L1247" s="162" t="s">
        <v>5347</v>
      </c>
      <c r="M1247" s="163">
        <v>45538</v>
      </c>
      <c r="N1247" s="164">
        <v>40</v>
      </c>
      <c r="O1247" s="164">
        <v>8</v>
      </c>
      <c r="P1247" s="162" t="s">
        <v>16</v>
      </c>
      <c r="Q1247" s="165">
        <v>1</v>
      </c>
      <c r="R1247" s="165">
        <v>1</v>
      </c>
      <c r="S1247" s="165">
        <v>1</v>
      </c>
      <c r="T1247" s="165">
        <v>0</v>
      </c>
      <c r="U1247" s="166">
        <v>1</v>
      </c>
      <c r="V1247" s="166">
        <v>0</v>
      </c>
      <c r="W1247" s="162" t="s">
        <v>19</v>
      </c>
      <c r="X1247" s="162" t="s">
        <v>5348</v>
      </c>
      <c r="Y1247" s="162" t="s">
        <v>5347</v>
      </c>
      <c r="Z1247" s="162" t="s">
        <v>621</v>
      </c>
      <c r="AA1247" s="162" t="s">
        <v>622</v>
      </c>
      <c r="AB1247" s="162" t="s">
        <v>702</v>
      </c>
      <c r="AC1247" s="162" t="s">
        <v>5347</v>
      </c>
      <c r="AD1247" s="164">
        <v>0</v>
      </c>
      <c r="AE1247" s="185">
        <v>0</v>
      </c>
      <c r="AG1247" t="s">
        <v>2543</v>
      </c>
      <c r="AH1247" s="47">
        <f t="shared" si="379"/>
        <v>26</v>
      </c>
      <c r="AI1247" s="46" t="str">
        <f t="shared" si="380"/>
        <v>-</v>
      </c>
      <c r="AJ1247" s="12"/>
      <c r="AK1247" s="53" t="str">
        <f t="shared" si="381"/>
        <v>YES</v>
      </c>
      <c r="AL1247" s="54">
        <f t="shared" si="382"/>
        <v>1</v>
      </c>
      <c r="AM1247" s="35"/>
      <c r="AN1247" s="35" t="str">
        <f t="shared" si="383"/>
        <v/>
      </c>
      <c r="AO1247" s="35">
        <f t="shared" si="384"/>
        <v>0</v>
      </c>
      <c r="AP1247" s="35" t="str">
        <f t="shared" si="385"/>
        <v>X</v>
      </c>
      <c r="AQ1247" s="55">
        <f t="shared" si="395"/>
        <v>1</v>
      </c>
      <c r="AR1247" s="25" t="str">
        <f t="shared" si="386"/>
        <v/>
      </c>
      <c r="AS1247" s="25" t="str">
        <f t="shared" si="387"/>
        <v/>
      </c>
      <c r="AT1247" s="25" t="str">
        <f t="shared" si="388"/>
        <v/>
      </c>
      <c r="AU1247" s="25" t="str">
        <f t="shared" si="389"/>
        <v/>
      </c>
      <c r="AV1247" s="25">
        <f t="shared" si="390"/>
        <v>7</v>
      </c>
      <c r="AW1247" s="65">
        <f t="shared" si="396"/>
        <v>0</v>
      </c>
      <c r="AX1247" s="56"/>
      <c r="AY1247" s="24">
        <f t="shared" ca="1" si="391"/>
        <v>-597</v>
      </c>
      <c r="AZ1247" s="66">
        <f t="shared" ca="1" si="392"/>
        <v>0</v>
      </c>
      <c r="BA1247" s="24" t="str">
        <f t="shared" ca="1" si="393"/>
        <v/>
      </c>
      <c r="BB1247" s="87" t="str">
        <f t="shared" si="394"/>
        <v/>
      </c>
    </row>
    <row r="1248" spans="1:54" ht="15" x14ac:dyDescent="0.2">
      <c r="A1248" s="7">
        <v>1247</v>
      </c>
      <c r="B1248" s="162" t="s">
        <v>195</v>
      </c>
      <c r="C1248" s="162" t="s">
        <v>196</v>
      </c>
      <c r="D1248" s="162" t="s">
        <v>2599</v>
      </c>
      <c r="E1248" s="162" t="s">
        <v>17</v>
      </c>
      <c r="F1248" s="163">
        <v>45504</v>
      </c>
      <c r="G1248" s="162" t="s">
        <v>5347</v>
      </c>
      <c r="H1248" s="162" t="s">
        <v>2601</v>
      </c>
      <c r="I1248" s="162" t="s">
        <v>18</v>
      </c>
      <c r="J1248" s="163">
        <v>45512</v>
      </c>
      <c r="K1248" s="163">
        <v>45513</v>
      </c>
      <c r="L1248" s="162" t="s">
        <v>5347</v>
      </c>
      <c r="M1248" s="163">
        <v>45538</v>
      </c>
      <c r="N1248" s="164">
        <v>30</v>
      </c>
      <c r="O1248" s="164">
        <v>8</v>
      </c>
      <c r="P1248" s="162" t="s">
        <v>16</v>
      </c>
      <c r="Q1248" s="166">
        <v>2</v>
      </c>
      <c r="R1248" s="166">
        <v>2</v>
      </c>
      <c r="S1248" s="166">
        <v>2</v>
      </c>
      <c r="T1248" s="166">
        <v>0</v>
      </c>
      <c r="U1248" s="166">
        <v>2</v>
      </c>
      <c r="V1248" s="166">
        <v>0</v>
      </c>
      <c r="W1248" s="162" t="s">
        <v>19</v>
      </c>
      <c r="X1248" s="162" t="s">
        <v>5348</v>
      </c>
      <c r="Y1248" s="162" t="s">
        <v>5347</v>
      </c>
      <c r="Z1248" s="162" t="s">
        <v>201</v>
      </c>
      <c r="AA1248" s="162" t="s">
        <v>197</v>
      </c>
      <c r="AB1248" s="162" t="s">
        <v>198</v>
      </c>
      <c r="AC1248" s="162" t="s">
        <v>5347</v>
      </c>
      <c r="AD1248" s="164">
        <v>0</v>
      </c>
      <c r="AE1248" s="185">
        <v>0</v>
      </c>
      <c r="AG1248" t="s">
        <v>2543</v>
      </c>
      <c r="AH1248" s="47">
        <f t="shared" si="379"/>
        <v>26</v>
      </c>
      <c r="AI1248" s="46" t="str">
        <f t="shared" si="380"/>
        <v>-</v>
      </c>
      <c r="AJ1248" s="12"/>
      <c r="AK1248" s="53" t="str">
        <f t="shared" si="381"/>
        <v>YES</v>
      </c>
      <c r="AL1248" s="54">
        <f t="shared" si="382"/>
        <v>2</v>
      </c>
      <c r="AM1248" s="35"/>
      <c r="AN1248" s="35" t="str">
        <f t="shared" si="383"/>
        <v/>
      </c>
      <c r="AO1248" s="35">
        <f t="shared" si="384"/>
        <v>0</v>
      </c>
      <c r="AP1248" s="35" t="str">
        <f t="shared" si="385"/>
        <v>X</v>
      </c>
      <c r="AQ1248" s="55">
        <f t="shared" si="395"/>
        <v>1</v>
      </c>
      <c r="AR1248" s="25" t="str">
        <f t="shared" si="386"/>
        <v/>
      </c>
      <c r="AS1248" s="25" t="str">
        <f t="shared" si="387"/>
        <v/>
      </c>
      <c r="AT1248" s="25" t="str">
        <f t="shared" si="388"/>
        <v/>
      </c>
      <c r="AU1248" s="25" t="str">
        <f t="shared" si="389"/>
        <v/>
      </c>
      <c r="AV1248" s="25">
        <f t="shared" si="390"/>
        <v>7</v>
      </c>
      <c r="AW1248" s="65">
        <f t="shared" si="396"/>
        <v>0</v>
      </c>
      <c r="AX1248" s="56"/>
      <c r="AY1248" s="24">
        <f t="shared" ca="1" si="391"/>
        <v>-597</v>
      </c>
      <c r="AZ1248" s="66">
        <f t="shared" ca="1" si="392"/>
        <v>0</v>
      </c>
      <c r="BA1248" s="24" t="str">
        <f t="shared" ca="1" si="393"/>
        <v/>
      </c>
      <c r="BB1248" s="87" t="str">
        <f t="shared" si="394"/>
        <v/>
      </c>
    </row>
    <row r="1249" spans="1:54" ht="15" x14ac:dyDescent="0.2">
      <c r="A1249" s="7">
        <v>1248</v>
      </c>
      <c r="B1249" s="162" t="s">
        <v>685</v>
      </c>
      <c r="C1249" s="162" t="s">
        <v>686</v>
      </c>
      <c r="D1249" s="162" t="s">
        <v>2599</v>
      </c>
      <c r="E1249" s="162" t="s">
        <v>18</v>
      </c>
      <c r="F1249" s="163">
        <v>45504</v>
      </c>
      <c r="G1249" s="162" t="s">
        <v>5347</v>
      </c>
      <c r="H1249" s="162" t="s">
        <v>2600</v>
      </c>
      <c r="I1249" s="162" t="s">
        <v>28</v>
      </c>
      <c r="J1249" s="163">
        <v>45512</v>
      </c>
      <c r="K1249" s="163">
        <v>45512</v>
      </c>
      <c r="L1249" s="162" t="s">
        <v>5347</v>
      </c>
      <c r="M1249" s="163">
        <v>45538</v>
      </c>
      <c r="N1249" s="164">
        <v>75</v>
      </c>
      <c r="O1249" s="164">
        <v>8</v>
      </c>
      <c r="P1249" s="162" t="s">
        <v>16</v>
      </c>
      <c r="Q1249" s="165">
        <v>1</v>
      </c>
      <c r="R1249" s="165">
        <v>1</v>
      </c>
      <c r="S1249" s="165">
        <v>1</v>
      </c>
      <c r="T1249" s="165">
        <v>0</v>
      </c>
      <c r="U1249" s="166">
        <v>1</v>
      </c>
      <c r="V1249" s="166">
        <v>0</v>
      </c>
      <c r="W1249" s="162" t="s">
        <v>19</v>
      </c>
      <c r="X1249" s="162" t="s">
        <v>5348</v>
      </c>
      <c r="Y1249" s="162" t="s">
        <v>5347</v>
      </c>
      <c r="Z1249" s="162" t="s">
        <v>621</v>
      </c>
      <c r="AA1249" s="162" t="s">
        <v>622</v>
      </c>
      <c r="AB1249" s="162" t="s">
        <v>693</v>
      </c>
      <c r="AC1249" s="162" t="s">
        <v>5347</v>
      </c>
      <c r="AD1249" s="164">
        <v>0</v>
      </c>
      <c r="AE1249" s="185">
        <v>0</v>
      </c>
      <c r="AG1249" t="s">
        <v>2543</v>
      </c>
      <c r="AH1249" s="47">
        <f t="shared" si="379"/>
        <v>26</v>
      </c>
      <c r="AI1249" s="46" t="str">
        <f t="shared" si="380"/>
        <v>-</v>
      </c>
      <c r="AJ1249" s="12"/>
      <c r="AK1249" s="53" t="str">
        <f t="shared" si="381"/>
        <v>YES</v>
      </c>
      <c r="AL1249" s="54">
        <f t="shared" si="382"/>
        <v>1</v>
      </c>
      <c r="AM1249" s="35"/>
      <c r="AN1249" s="35" t="str">
        <f t="shared" si="383"/>
        <v/>
      </c>
      <c r="AO1249" s="35">
        <f t="shared" si="384"/>
        <v>0</v>
      </c>
      <c r="AP1249" s="35" t="str">
        <f t="shared" si="385"/>
        <v>X</v>
      </c>
      <c r="AQ1249" s="55">
        <f t="shared" si="395"/>
        <v>1</v>
      </c>
      <c r="AR1249" s="25" t="str">
        <f t="shared" si="386"/>
        <v/>
      </c>
      <c r="AS1249" s="25" t="str">
        <f t="shared" si="387"/>
        <v/>
      </c>
      <c r="AT1249" s="25" t="str">
        <f t="shared" si="388"/>
        <v/>
      </c>
      <c r="AU1249" s="25" t="str">
        <f t="shared" si="389"/>
        <v/>
      </c>
      <c r="AV1249" s="25">
        <f t="shared" si="390"/>
        <v>7</v>
      </c>
      <c r="AW1249" s="65">
        <f t="shared" si="396"/>
        <v>0</v>
      </c>
      <c r="AX1249" s="56"/>
      <c r="AY1249" s="24">
        <f t="shared" ca="1" si="391"/>
        <v>-597</v>
      </c>
      <c r="AZ1249" s="66">
        <f t="shared" ca="1" si="392"/>
        <v>0</v>
      </c>
      <c r="BA1249" s="24" t="str">
        <f t="shared" ca="1" si="393"/>
        <v/>
      </c>
      <c r="BB1249" s="87" t="str">
        <f t="shared" si="394"/>
        <v/>
      </c>
    </row>
    <row r="1250" spans="1:54" ht="15" x14ac:dyDescent="0.2">
      <c r="A1250" s="7">
        <v>1249</v>
      </c>
      <c r="B1250" s="162" t="s">
        <v>199</v>
      </c>
      <c r="C1250" s="162" t="s">
        <v>200</v>
      </c>
      <c r="D1250" s="162" t="s">
        <v>2599</v>
      </c>
      <c r="E1250" s="162" t="s">
        <v>24</v>
      </c>
      <c r="F1250" s="163">
        <v>45504</v>
      </c>
      <c r="G1250" s="162" t="s">
        <v>5347</v>
      </c>
      <c r="H1250" s="162" t="s">
        <v>2602</v>
      </c>
      <c r="I1250" s="162" t="s">
        <v>17</v>
      </c>
      <c r="J1250" s="163">
        <v>45530</v>
      </c>
      <c r="K1250" s="163">
        <v>45530</v>
      </c>
      <c r="L1250" s="162" t="s">
        <v>5347</v>
      </c>
      <c r="M1250" s="163">
        <v>45576</v>
      </c>
      <c r="N1250" s="164">
        <v>40</v>
      </c>
      <c r="O1250" s="164">
        <v>8</v>
      </c>
      <c r="P1250" s="162" t="s">
        <v>16</v>
      </c>
      <c r="Q1250" s="166">
        <v>2</v>
      </c>
      <c r="R1250" s="166">
        <v>2</v>
      </c>
      <c r="S1250" s="166">
        <v>2</v>
      </c>
      <c r="T1250" s="166">
        <v>0</v>
      </c>
      <c r="U1250" s="166">
        <v>2</v>
      </c>
      <c r="V1250" s="166">
        <v>0</v>
      </c>
      <c r="W1250" s="162" t="s">
        <v>19</v>
      </c>
      <c r="X1250" s="162" t="s">
        <v>5348</v>
      </c>
      <c r="Y1250" s="162" t="s">
        <v>5347</v>
      </c>
      <c r="Z1250" s="162" t="s">
        <v>226</v>
      </c>
      <c r="AA1250" s="162" t="s">
        <v>197</v>
      </c>
      <c r="AB1250" s="162" t="s">
        <v>202</v>
      </c>
      <c r="AC1250" s="162" t="s">
        <v>5347</v>
      </c>
      <c r="AD1250" s="164">
        <v>1</v>
      </c>
      <c r="AE1250" s="185">
        <v>1</v>
      </c>
      <c r="AG1250" t="s">
        <v>2543</v>
      </c>
      <c r="AH1250" s="47">
        <f t="shared" si="379"/>
        <v>46</v>
      </c>
      <c r="AI1250" s="46" t="str">
        <f t="shared" si="380"/>
        <v>-</v>
      </c>
      <c r="AJ1250" s="12"/>
      <c r="AK1250" s="53" t="str">
        <f t="shared" si="381"/>
        <v>YES</v>
      </c>
      <c r="AL1250" s="54">
        <f t="shared" si="382"/>
        <v>2</v>
      </c>
      <c r="AM1250" s="35"/>
      <c r="AN1250" s="35" t="str">
        <f t="shared" si="383"/>
        <v/>
      </c>
      <c r="AO1250" s="35">
        <f t="shared" si="384"/>
        <v>0</v>
      </c>
      <c r="AP1250" s="35" t="str">
        <f t="shared" si="385"/>
        <v>X</v>
      </c>
      <c r="AQ1250" s="55">
        <f t="shared" si="395"/>
        <v>1</v>
      </c>
      <c r="AR1250" s="25" t="str">
        <f t="shared" si="386"/>
        <v/>
      </c>
      <c r="AS1250" s="25" t="str">
        <f t="shared" si="387"/>
        <v/>
      </c>
      <c r="AT1250" s="25" t="str">
        <f t="shared" si="388"/>
        <v/>
      </c>
      <c r="AU1250" s="25" t="str">
        <f t="shared" si="389"/>
        <v/>
      </c>
      <c r="AV1250" s="25">
        <f t="shared" si="390"/>
        <v>7</v>
      </c>
      <c r="AW1250" s="65">
        <f t="shared" si="396"/>
        <v>0</v>
      </c>
      <c r="AX1250" s="56"/>
      <c r="AY1250" s="24">
        <f t="shared" ca="1" si="391"/>
        <v>-559</v>
      </c>
      <c r="AZ1250" s="66">
        <f t="shared" ca="1" si="392"/>
        <v>0</v>
      </c>
      <c r="BA1250" s="24" t="str">
        <f t="shared" ca="1" si="393"/>
        <v/>
      </c>
      <c r="BB1250" s="87" t="str">
        <f t="shared" si="394"/>
        <v/>
      </c>
    </row>
    <row r="1251" spans="1:54" ht="15" x14ac:dyDescent="0.2">
      <c r="A1251" s="7">
        <v>1250</v>
      </c>
      <c r="B1251" s="162" t="s">
        <v>409</v>
      </c>
      <c r="C1251" s="162" t="s">
        <v>410</v>
      </c>
      <c r="D1251" s="162" t="s">
        <v>2599</v>
      </c>
      <c r="E1251" s="162" t="s">
        <v>27</v>
      </c>
      <c r="F1251" s="163">
        <v>45504</v>
      </c>
      <c r="G1251" s="162" t="s">
        <v>5347</v>
      </c>
      <c r="H1251" s="162" t="s">
        <v>2603</v>
      </c>
      <c r="I1251" s="162" t="s">
        <v>15</v>
      </c>
      <c r="J1251" s="163">
        <v>45513</v>
      </c>
      <c r="K1251" s="163">
        <v>45513</v>
      </c>
      <c r="L1251" s="162" t="s">
        <v>5347</v>
      </c>
      <c r="M1251" s="163">
        <v>45534</v>
      </c>
      <c r="N1251" s="164">
        <v>40</v>
      </c>
      <c r="O1251" s="164">
        <v>8</v>
      </c>
      <c r="P1251" s="162" t="s">
        <v>16</v>
      </c>
      <c r="Q1251" s="165">
        <v>24</v>
      </c>
      <c r="R1251" s="165">
        <v>24</v>
      </c>
      <c r="S1251" s="165">
        <v>24</v>
      </c>
      <c r="T1251" s="165">
        <v>0</v>
      </c>
      <c r="U1251" s="166">
        <v>24</v>
      </c>
      <c r="V1251" s="166">
        <v>0</v>
      </c>
      <c r="W1251" s="162" t="s">
        <v>19</v>
      </c>
      <c r="X1251" s="162" t="s">
        <v>5348</v>
      </c>
      <c r="Y1251" s="162" t="s">
        <v>5347</v>
      </c>
      <c r="Z1251" s="162" t="s">
        <v>25</v>
      </c>
      <c r="AA1251" s="162" t="s">
        <v>194</v>
      </c>
      <c r="AB1251" s="162" t="s">
        <v>411</v>
      </c>
      <c r="AC1251" s="162" t="s">
        <v>5347</v>
      </c>
      <c r="AD1251" s="164">
        <v>1</v>
      </c>
      <c r="AE1251" s="185">
        <v>1</v>
      </c>
      <c r="AG1251" t="s">
        <v>2543</v>
      </c>
      <c r="AH1251" s="47">
        <f t="shared" si="379"/>
        <v>21</v>
      </c>
      <c r="AI1251" s="46" t="str">
        <f t="shared" si="380"/>
        <v>-</v>
      </c>
      <c r="AJ1251" s="12"/>
      <c r="AK1251" s="53" t="str">
        <f t="shared" si="381"/>
        <v>YES</v>
      </c>
      <c r="AL1251" s="54">
        <f t="shared" si="382"/>
        <v>24</v>
      </c>
      <c r="AM1251" s="35"/>
      <c r="AN1251" s="35" t="str">
        <f t="shared" si="383"/>
        <v/>
      </c>
      <c r="AO1251" s="35">
        <f t="shared" si="384"/>
        <v>0</v>
      </c>
      <c r="AP1251" s="35" t="str">
        <f t="shared" si="385"/>
        <v>X</v>
      </c>
      <c r="AQ1251" s="55">
        <f t="shared" si="395"/>
        <v>1</v>
      </c>
      <c r="AR1251" s="25" t="str">
        <f t="shared" si="386"/>
        <v/>
      </c>
      <c r="AS1251" s="25" t="str">
        <f t="shared" si="387"/>
        <v/>
      </c>
      <c r="AT1251" s="25" t="str">
        <f t="shared" si="388"/>
        <v/>
      </c>
      <c r="AU1251" s="25" t="str">
        <f t="shared" si="389"/>
        <v/>
      </c>
      <c r="AV1251" s="25">
        <f t="shared" si="390"/>
        <v>7</v>
      </c>
      <c r="AW1251" s="65">
        <f t="shared" si="396"/>
        <v>0</v>
      </c>
      <c r="AX1251" s="56"/>
      <c r="AY1251" s="24">
        <f t="shared" ca="1" si="391"/>
        <v>-601</v>
      </c>
      <c r="AZ1251" s="66">
        <f t="shared" ca="1" si="392"/>
        <v>0</v>
      </c>
      <c r="BA1251" s="24" t="str">
        <f t="shared" ca="1" si="393"/>
        <v/>
      </c>
      <c r="BB1251" s="87" t="str">
        <f t="shared" si="394"/>
        <v/>
      </c>
    </row>
    <row r="1252" spans="1:54" ht="15" x14ac:dyDescent="0.2">
      <c r="A1252" s="7">
        <v>1251</v>
      </c>
      <c r="B1252" s="162" t="s">
        <v>2547</v>
      </c>
      <c r="C1252" s="162" t="s">
        <v>2548</v>
      </c>
      <c r="D1252" s="162" t="s">
        <v>2599</v>
      </c>
      <c r="E1252" s="162" t="s">
        <v>28</v>
      </c>
      <c r="F1252" s="163">
        <v>45504</v>
      </c>
      <c r="G1252" s="162" t="s">
        <v>5347</v>
      </c>
      <c r="H1252" s="162" t="s">
        <v>2604</v>
      </c>
      <c r="I1252" s="162" t="s">
        <v>15</v>
      </c>
      <c r="J1252" s="163">
        <v>45526</v>
      </c>
      <c r="K1252" s="163">
        <v>45526</v>
      </c>
      <c r="L1252" s="162" t="s">
        <v>5347</v>
      </c>
      <c r="M1252" s="163">
        <v>45538</v>
      </c>
      <c r="N1252" s="164">
        <v>40</v>
      </c>
      <c r="O1252" s="164">
        <v>8</v>
      </c>
      <c r="P1252" s="162" t="s">
        <v>16</v>
      </c>
      <c r="Q1252" s="165">
        <v>14</v>
      </c>
      <c r="R1252" s="165">
        <v>14</v>
      </c>
      <c r="S1252" s="165">
        <v>14</v>
      </c>
      <c r="T1252" s="165">
        <v>0</v>
      </c>
      <c r="U1252" s="166">
        <v>0</v>
      </c>
      <c r="V1252" s="166">
        <v>0</v>
      </c>
      <c r="W1252" s="162" t="s">
        <v>19</v>
      </c>
      <c r="X1252" s="162" t="s">
        <v>5348</v>
      </c>
      <c r="Y1252" s="162" t="s">
        <v>5347</v>
      </c>
      <c r="Z1252" s="162" t="s">
        <v>2541</v>
      </c>
      <c r="AA1252" s="162" t="s">
        <v>1332</v>
      </c>
      <c r="AB1252" s="162" t="s">
        <v>2550</v>
      </c>
      <c r="AC1252" s="162" t="s">
        <v>5347</v>
      </c>
      <c r="AD1252" s="164">
        <v>0</v>
      </c>
      <c r="AE1252" s="185">
        <v>0</v>
      </c>
      <c r="AG1252" t="s">
        <v>2543</v>
      </c>
      <c r="AH1252" s="47">
        <f t="shared" si="379"/>
        <v>12</v>
      </c>
      <c r="AI1252" s="46" t="str">
        <f t="shared" si="380"/>
        <v>-</v>
      </c>
      <c r="AJ1252" s="12"/>
      <c r="AK1252" s="53" t="str">
        <f t="shared" si="381"/>
        <v>YES</v>
      </c>
      <c r="AL1252" s="54">
        <f t="shared" si="382"/>
        <v>14</v>
      </c>
      <c r="AM1252" s="35"/>
      <c r="AN1252" s="35" t="str">
        <f t="shared" si="383"/>
        <v/>
      </c>
      <c r="AO1252" s="35">
        <f t="shared" si="384"/>
        <v>0</v>
      </c>
      <c r="AP1252" s="35" t="str">
        <f t="shared" si="385"/>
        <v>X</v>
      </c>
      <c r="AQ1252" s="55">
        <f t="shared" si="395"/>
        <v>1</v>
      </c>
      <c r="AR1252" s="25" t="str">
        <f t="shared" si="386"/>
        <v/>
      </c>
      <c r="AS1252" s="25" t="str">
        <f t="shared" si="387"/>
        <v/>
      </c>
      <c r="AT1252" s="25" t="str">
        <f t="shared" si="388"/>
        <v/>
      </c>
      <c r="AU1252" s="25" t="str">
        <f t="shared" si="389"/>
        <v/>
      </c>
      <c r="AV1252" s="25">
        <f t="shared" si="390"/>
        <v>7</v>
      </c>
      <c r="AW1252" s="65">
        <f t="shared" si="396"/>
        <v>0</v>
      </c>
      <c r="AX1252" s="56"/>
      <c r="AY1252" s="24">
        <f t="shared" ca="1" si="391"/>
        <v>-597</v>
      </c>
      <c r="AZ1252" s="66">
        <f t="shared" ca="1" si="392"/>
        <v>0</v>
      </c>
      <c r="BA1252" s="24" t="str">
        <f t="shared" ca="1" si="393"/>
        <v/>
      </c>
      <c r="BB1252" s="87" t="str">
        <f t="shared" si="394"/>
        <v/>
      </c>
    </row>
    <row r="1253" spans="1:54" ht="15" x14ac:dyDescent="0.2">
      <c r="A1253" s="7">
        <v>1252</v>
      </c>
      <c r="B1253" s="162" t="s">
        <v>370</v>
      </c>
      <c r="C1253" s="162" t="s">
        <v>371</v>
      </c>
      <c r="D1253" s="162" t="s">
        <v>2605</v>
      </c>
      <c r="E1253" s="162" t="s">
        <v>15</v>
      </c>
      <c r="F1253" s="163">
        <v>45517</v>
      </c>
      <c r="G1253" s="162" t="s">
        <v>5347</v>
      </c>
      <c r="H1253" s="162" t="s">
        <v>2606</v>
      </c>
      <c r="I1253" s="162" t="s">
        <v>15</v>
      </c>
      <c r="J1253" s="163">
        <v>45538</v>
      </c>
      <c r="K1253" s="163">
        <v>45575</v>
      </c>
      <c r="L1253" s="162" t="s">
        <v>5347</v>
      </c>
      <c r="M1253" s="163">
        <v>45596</v>
      </c>
      <c r="N1253" s="164">
        <v>50</v>
      </c>
      <c r="O1253" s="164">
        <v>8</v>
      </c>
      <c r="P1253" s="162" t="s">
        <v>16</v>
      </c>
      <c r="Q1253" s="165">
        <v>1</v>
      </c>
      <c r="R1253" s="165">
        <v>1</v>
      </c>
      <c r="S1253" s="165">
        <v>1</v>
      </c>
      <c r="T1253" s="165">
        <v>0</v>
      </c>
      <c r="U1253" s="166">
        <v>1</v>
      </c>
      <c r="V1253" s="166">
        <v>0</v>
      </c>
      <c r="W1253" s="162" t="s">
        <v>19</v>
      </c>
      <c r="X1253" s="162" t="s">
        <v>5348</v>
      </c>
      <c r="Y1253" s="162" t="s">
        <v>5347</v>
      </c>
      <c r="Z1253" s="162" t="s">
        <v>44</v>
      </c>
      <c r="AA1253" s="162" t="s">
        <v>65</v>
      </c>
      <c r="AB1253" s="162" t="s">
        <v>387</v>
      </c>
      <c r="AC1253" s="162" t="s">
        <v>5347</v>
      </c>
      <c r="AD1253" s="164">
        <v>1</v>
      </c>
      <c r="AE1253" s="185">
        <v>1</v>
      </c>
      <c r="AG1253" t="s">
        <v>2543</v>
      </c>
      <c r="AH1253" s="47">
        <f t="shared" si="379"/>
        <v>58</v>
      </c>
      <c r="AI1253" s="46" t="str">
        <f t="shared" si="380"/>
        <v>-</v>
      </c>
      <c r="AJ1253" s="12"/>
      <c r="AK1253" s="53" t="str">
        <f t="shared" si="381"/>
        <v>YES</v>
      </c>
      <c r="AL1253" s="54">
        <f t="shared" si="382"/>
        <v>1</v>
      </c>
      <c r="AM1253" s="35"/>
      <c r="AN1253" s="35" t="str">
        <f t="shared" si="383"/>
        <v/>
      </c>
      <c r="AO1253" s="35">
        <f t="shared" si="384"/>
        <v>0</v>
      </c>
      <c r="AP1253" s="35" t="str">
        <f t="shared" si="385"/>
        <v>X</v>
      </c>
      <c r="AQ1253" s="55">
        <f t="shared" si="395"/>
        <v>1</v>
      </c>
      <c r="AR1253" s="25" t="str">
        <f t="shared" si="386"/>
        <v/>
      </c>
      <c r="AS1253" s="25" t="str">
        <f t="shared" si="387"/>
        <v/>
      </c>
      <c r="AT1253" s="25" t="str">
        <f t="shared" si="388"/>
        <v/>
      </c>
      <c r="AU1253" s="25" t="str">
        <f t="shared" si="389"/>
        <v/>
      </c>
      <c r="AV1253" s="25">
        <f t="shared" si="390"/>
        <v>8</v>
      </c>
      <c r="AW1253" s="65">
        <f t="shared" si="396"/>
        <v>0</v>
      </c>
      <c r="AX1253" s="56"/>
      <c r="AY1253" s="24">
        <f t="shared" ca="1" si="391"/>
        <v>-539</v>
      </c>
      <c r="AZ1253" s="66">
        <f t="shared" ca="1" si="392"/>
        <v>0</v>
      </c>
      <c r="BA1253" s="24" t="str">
        <f t="shared" ca="1" si="393"/>
        <v/>
      </c>
      <c r="BB1253" s="87" t="str">
        <f t="shared" si="394"/>
        <v/>
      </c>
    </row>
    <row r="1254" spans="1:54" ht="15" x14ac:dyDescent="0.2">
      <c r="A1254" s="7">
        <v>1253</v>
      </c>
      <c r="B1254" s="162" t="s">
        <v>63</v>
      </c>
      <c r="C1254" s="162" t="s">
        <v>64</v>
      </c>
      <c r="D1254" s="162" t="s">
        <v>2605</v>
      </c>
      <c r="E1254" s="162" t="s">
        <v>17</v>
      </c>
      <c r="F1254" s="163">
        <v>45517</v>
      </c>
      <c r="G1254" s="162" t="s">
        <v>5347</v>
      </c>
      <c r="H1254" s="162" t="s">
        <v>2606</v>
      </c>
      <c r="I1254" s="162" t="s">
        <v>17</v>
      </c>
      <c r="J1254" s="163">
        <v>45538</v>
      </c>
      <c r="K1254" s="163">
        <v>45575</v>
      </c>
      <c r="L1254" s="162" t="s">
        <v>5347</v>
      </c>
      <c r="M1254" s="163">
        <v>45596</v>
      </c>
      <c r="N1254" s="164">
        <v>45</v>
      </c>
      <c r="O1254" s="164">
        <v>8</v>
      </c>
      <c r="P1254" s="162" t="s">
        <v>16</v>
      </c>
      <c r="Q1254" s="165">
        <v>4</v>
      </c>
      <c r="R1254" s="165">
        <v>4</v>
      </c>
      <c r="S1254" s="165">
        <v>4</v>
      </c>
      <c r="T1254" s="165">
        <v>0</v>
      </c>
      <c r="U1254" s="166">
        <v>4</v>
      </c>
      <c r="V1254" s="166">
        <v>0</v>
      </c>
      <c r="W1254" s="162" t="s">
        <v>19</v>
      </c>
      <c r="X1254" s="162" t="s">
        <v>5348</v>
      </c>
      <c r="Y1254" s="162" t="s">
        <v>5347</v>
      </c>
      <c r="Z1254" s="162" t="s">
        <v>44</v>
      </c>
      <c r="AA1254" s="162" t="s">
        <v>65</v>
      </c>
      <c r="AB1254" s="162" t="s">
        <v>66</v>
      </c>
      <c r="AC1254" s="162" t="s">
        <v>5347</v>
      </c>
      <c r="AD1254" s="164">
        <v>1</v>
      </c>
      <c r="AE1254" s="185">
        <v>1</v>
      </c>
      <c r="AG1254" t="s">
        <v>2543</v>
      </c>
      <c r="AH1254" s="47">
        <f t="shared" si="379"/>
        <v>58</v>
      </c>
      <c r="AI1254" s="46" t="str">
        <f t="shared" si="380"/>
        <v>-</v>
      </c>
      <c r="AJ1254" s="12"/>
      <c r="AK1254" s="53" t="str">
        <f t="shared" si="381"/>
        <v>YES</v>
      </c>
      <c r="AL1254" s="54">
        <f t="shared" si="382"/>
        <v>4</v>
      </c>
      <c r="AM1254" s="35"/>
      <c r="AN1254" s="35" t="str">
        <f t="shared" si="383"/>
        <v/>
      </c>
      <c r="AO1254" s="35">
        <f t="shared" si="384"/>
        <v>0</v>
      </c>
      <c r="AP1254" s="35" t="str">
        <f t="shared" si="385"/>
        <v>X</v>
      </c>
      <c r="AQ1254" s="55">
        <f t="shared" si="395"/>
        <v>1</v>
      </c>
      <c r="AR1254" s="25" t="str">
        <f t="shared" si="386"/>
        <v/>
      </c>
      <c r="AS1254" s="25" t="str">
        <f t="shared" si="387"/>
        <v/>
      </c>
      <c r="AT1254" s="25" t="str">
        <f t="shared" si="388"/>
        <v/>
      </c>
      <c r="AU1254" s="25" t="str">
        <f t="shared" si="389"/>
        <v/>
      </c>
      <c r="AV1254" s="25">
        <f t="shared" si="390"/>
        <v>8</v>
      </c>
      <c r="AW1254" s="65">
        <f t="shared" si="396"/>
        <v>0</v>
      </c>
      <c r="AX1254" s="56"/>
      <c r="AY1254" s="24">
        <f t="shared" ca="1" si="391"/>
        <v>-539</v>
      </c>
      <c r="AZ1254" s="66">
        <f t="shared" ca="1" si="392"/>
        <v>0</v>
      </c>
      <c r="BA1254" s="24" t="str">
        <f t="shared" ca="1" si="393"/>
        <v/>
      </c>
      <c r="BB1254" s="87" t="str">
        <f t="shared" si="394"/>
        <v/>
      </c>
    </row>
    <row r="1255" spans="1:54" ht="15" x14ac:dyDescent="0.2">
      <c r="A1255" s="7">
        <v>1254</v>
      </c>
      <c r="B1255" s="162" t="s">
        <v>2607</v>
      </c>
      <c r="C1255" s="162" t="s">
        <v>2608</v>
      </c>
      <c r="D1255" s="162" t="s">
        <v>2605</v>
      </c>
      <c r="E1255" s="162" t="s">
        <v>18</v>
      </c>
      <c r="F1255" s="163">
        <v>45517</v>
      </c>
      <c r="G1255" s="162" t="s">
        <v>5347</v>
      </c>
      <c r="H1255" s="162" t="s">
        <v>2606</v>
      </c>
      <c r="I1255" s="162" t="s">
        <v>18</v>
      </c>
      <c r="J1255" s="163">
        <v>45538</v>
      </c>
      <c r="K1255" s="163">
        <v>45575</v>
      </c>
      <c r="L1255" s="162" t="s">
        <v>5347</v>
      </c>
      <c r="M1255" s="163">
        <v>45596</v>
      </c>
      <c r="N1255" s="164">
        <v>40</v>
      </c>
      <c r="O1255" s="164">
        <v>8</v>
      </c>
      <c r="P1255" s="162" t="s">
        <v>16</v>
      </c>
      <c r="Q1255" s="165">
        <v>1</v>
      </c>
      <c r="R1255" s="165">
        <v>1</v>
      </c>
      <c r="S1255" s="165">
        <v>1</v>
      </c>
      <c r="T1255" s="165">
        <v>0</v>
      </c>
      <c r="U1255" s="166">
        <v>1</v>
      </c>
      <c r="V1255" s="166">
        <v>0</v>
      </c>
      <c r="W1255" s="162" t="s">
        <v>19</v>
      </c>
      <c r="X1255" s="162" t="s">
        <v>5348</v>
      </c>
      <c r="Y1255" s="162" t="s">
        <v>5347</v>
      </c>
      <c r="Z1255" s="162" t="s">
        <v>44</v>
      </c>
      <c r="AA1255" s="162" t="s">
        <v>65</v>
      </c>
      <c r="AB1255" s="162" t="s">
        <v>2609</v>
      </c>
      <c r="AC1255" s="162" t="s">
        <v>5347</v>
      </c>
      <c r="AD1255" s="164">
        <v>1</v>
      </c>
      <c r="AE1255" s="185">
        <v>1</v>
      </c>
      <c r="AG1255" t="s">
        <v>2543</v>
      </c>
      <c r="AH1255" s="47">
        <f t="shared" si="379"/>
        <v>58</v>
      </c>
      <c r="AI1255" s="46" t="str">
        <f t="shared" si="380"/>
        <v>-</v>
      </c>
      <c r="AJ1255" s="12"/>
      <c r="AK1255" s="53" t="str">
        <f t="shared" si="381"/>
        <v>YES</v>
      </c>
      <c r="AL1255" s="54">
        <f t="shared" si="382"/>
        <v>1</v>
      </c>
      <c r="AM1255" s="35"/>
      <c r="AN1255" s="35" t="str">
        <f t="shared" si="383"/>
        <v/>
      </c>
      <c r="AO1255" s="35">
        <f t="shared" si="384"/>
        <v>0</v>
      </c>
      <c r="AP1255" s="35" t="str">
        <f t="shared" si="385"/>
        <v>X</v>
      </c>
      <c r="AQ1255" s="55">
        <f t="shared" si="395"/>
        <v>1</v>
      </c>
      <c r="AR1255" s="25" t="str">
        <f t="shared" si="386"/>
        <v/>
      </c>
      <c r="AS1255" s="25" t="str">
        <f t="shared" si="387"/>
        <v/>
      </c>
      <c r="AT1255" s="25" t="str">
        <f t="shared" si="388"/>
        <v/>
      </c>
      <c r="AU1255" s="25" t="str">
        <f t="shared" si="389"/>
        <v/>
      </c>
      <c r="AV1255" s="25">
        <f t="shared" si="390"/>
        <v>8</v>
      </c>
      <c r="AW1255" s="65">
        <f t="shared" si="396"/>
        <v>0</v>
      </c>
      <c r="AX1255" s="56"/>
      <c r="AY1255" s="24">
        <f t="shared" ca="1" si="391"/>
        <v>-539</v>
      </c>
      <c r="AZ1255" s="66">
        <f t="shared" ca="1" si="392"/>
        <v>0</v>
      </c>
      <c r="BA1255" s="24" t="str">
        <f t="shared" ca="1" si="393"/>
        <v/>
      </c>
      <c r="BB1255" s="87" t="str">
        <f t="shared" si="394"/>
        <v/>
      </c>
    </row>
    <row r="1256" spans="1:54" ht="15" x14ac:dyDescent="0.2">
      <c r="A1256" s="7">
        <v>1255</v>
      </c>
      <c r="B1256" s="162" t="s">
        <v>2610</v>
      </c>
      <c r="C1256" s="162" t="s">
        <v>2611</v>
      </c>
      <c r="D1256" s="162" t="s">
        <v>2612</v>
      </c>
      <c r="E1256" s="162" t="s">
        <v>15</v>
      </c>
      <c r="F1256" s="163">
        <v>45523</v>
      </c>
      <c r="G1256" s="162" t="s">
        <v>5347</v>
      </c>
      <c r="H1256" s="162" t="s">
        <v>2734</v>
      </c>
      <c r="I1256" s="162" t="s">
        <v>15</v>
      </c>
      <c r="J1256" s="163">
        <v>45554</v>
      </c>
      <c r="K1256" s="163">
        <v>45588</v>
      </c>
      <c r="L1256" s="162" t="s">
        <v>5347</v>
      </c>
      <c r="M1256" s="163">
        <v>45611</v>
      </c>
      <c r="N1256" s="164">
        <v>40</v>
      </c>
      <c r="O1256" s="164">
        <v>8</v>
      </c>
      <c r="P1256" s="162" t="s">
        <v>16</v>
      </c>
      <c r="Q1256" s="165">
        <v>1</v>
      </c>
      <c r="R1256" s="165">
        <v>1</v>
      </c>
      <c r="S1256" s="165">
        <v>1</v>
      </c>
      <c r="T1256" s="165">
        <v>0</v>
      </c>
      <c r="U1256" s="166">
        <v>1</v>
      </c>
      <c r="V1256" s="166">
        <v>0</v>
      </c>
      <c r="W1256" s="162" t="s">
        <v>19</v>
      </c>
      <c r="X1256" s="162" t="s">
        <v>5348</v>
      </c>
      <c r="Y1256" s="162" t="s">
        <v>5347</v>
      </c>
      <c r="Z1256" s="162" t="s">
        <v>2735</v>
      </c>
      <c r="AA1256" s="162" t="s">
        <v>2736</v>
      </c>
      <c r="AB1256" s="162" t="s">
        <v>2737</v>
      </c>
      <c r="AC1256" s="162" t="s">
        <v>5347</v>
      </c>
      <c r="AD1256" s="164">
        <v>1</v>
      </c>
      <c r="AE1256" s="185">
        <v>0</v>
      </c>
      <c r="AG1256" t="s">
        <v>2613</v>
      </c>
      <c r="AH1256" s="47">
        <f t="shared" si="379"/>
        <v>57</v>
      </c>
      <c r="AI1256" s="46" t="str">
        <f t="shared" si="380"/>
        <v>-</v>
      </c>
      <c r="AJ1256" s="12"/>
      <c r="AK1256" s="53" t="str">
        <f t="shared" si="381"/>
        <v>YES</v>
      </c>
      <c r="AL1256" s="54">
        <f t="shared" si="382"/>
        <v>1</v>
      </c>
      <c r="AM1256" s="35"/>
      <c r="AN1256" s="35" t="str">
        <f t="shared" si="383"/>
        <v/>
      </c>
      <c r="AO1256" s="35">
        <f t="shared" si="384"/>
        <v>0</v>
      </c>
      <c r="AP1256" s="35" t="str">
        <f t="shared" si="385"/>
        <v>X</v>
      </c>
      <c r="AQ1256" s="55">
        <f t="shared" si="395"/>
        <v>1</v>
      </c>
      <c r="AR1256" s="25" t="str">
        <f t="shared" si="386"/>
        <v/>
      </c>
      <c r="AS1256" s="25" t="str">
        <f t="shared" si="387"/>
        <v/>
      </c>
      <c r="AT1256" s="25" t="str">
        <f t="shared" si="388"/>
        <v/>
      </c>
      <c r="AU1256" s="25" t="str">
        <f t="shared" si="389"/>
        <v/>
      </c>
      <c r="AV1256" s="25">
        <f t="shared" si="390"/>
        <v>8</v>
      </c>
      <c r="AW1256" s="65">
        <f t="shared" si="396"/>
        <v>0</v>
      </c>
      <c r="AX1256" s="56"/>
      <c r="AY1256" s="24">
        <f t="shared" ca="1" si="391"/>
        <v>-524</v>
      </c>
      <c r="AZ1256" s="66">
        <f t="shared" ca="1" si="392"/>
        <v>0</v>
      </c>
      <c r="BA1256" s="24" t="str">
        <f t="shared" ca="1" si="393"/>
        <v/>
      </c>
      <c r="BB1256" s="87" t="str">
        <f t="shared" si="394"/>
        <v/>
      </c>
    </row>
    <row r="1257" spans="1:54" ht="15" x14ac:dyDescent="0.2">
      <c r="A1257" s="7">
        <v>1256</v>
      </c>
      <c r="B1257" s="162" t="s">
        <v>2614</v>
      </c>
      <c r="C1257" s="162" t="s">
        <v>2615</v>
      </c>
      <c r="D1257" s="162" t="s">
        <v>2612</v>
      </c>
      <c r="E1257" s="162" t="s">
        <v>17</v>
      </c>
      <c r="F1257" s="163">
        <v>45523</v>
      </c>
      <c r="G1257" s="162" t="s">
        <v>5347</v>
      </c>
      <c r="H1257" s="162" t="s">
        <v>2734</v>
      </c>
      <c r="I1257" s="162" t="s">
        <v>27</v>
      </c>
      <c r="J1257" s="163">
        <v>45554</v>
      </c>
      <c r="K1257" s="163">
        <v>45588</v>
      </c>
      <c r="L1257" s="162" t="s">
        <v>332</v>
      </c>
      <c r="M1257" s="163">
        <v>45735</v>
      </c>
      <c r="N1257" s="164">
        <v>40</v>
      </c>
      <c r="O1257" s="164">
        <v>8</v>
      </c>
      <c r="P1257" s="162" t="s">
        <v>16</v>
      </c>
      <c r="Q1257" s="165">
        <v>2</v>
      </c>
      <c r="R1257" s="165">
        <v>1</v>
      </c>
      <c r="S1257" s="165">
        <v>0</v>
      </c>
      <c r="T1257" s="165">
        <v>1</v>
      </c>
      <c r="U1257" s="166">
        <v>0</v>
      </c>
      <c r="V1257" s="166">
        <v>0</v>
      </c>
      <c r="W1257" s="162" t="s">
        <v>5347</v>
      </c>
      <c r="X1257" s="162" t="s">
        <v>5464</v>
      </c>
      <c r="Y1257" s="162" t="s">
        <v>5347</v>
      </c>
      <c r="Z1257" s="162" t="s">
        <v>2735</v>
      </c>
      <c r="AA1257" s="162" t="s">
        <v>2736</v>
      </c>
      <c r="AB1257" s="162" t="s">
        <v>2738</v>
      </c>
      <c r="AC1257" s="162" t="s">
        <v>19</v>
      </c>
      <c r="AD1257" s="164">
        <v>0</v>
      </c>
      <c r="AE1257" s="185">
        <v>0</v>
      </c>
      <c r="AG1257" t="s">
        <v>2613</v>
      </c>
      <c r="AH1257" s="47">
        <f t="shared" si="379"/>
        <v>181</v>
      </c>
      <c r="AI1257" s="46" t="str">
        <f t="shared" si="380"/>
        <v>-</v>
      </c>
      <c r="AJ1257" s="12"/>
      <c r="AK1257" s="53" t="str">
        <f t="shared" si="381"/>
        <v/>
      </c>
      <c r="AL1257" s="54" t="str">
        <f t="shared" si="382"/>
        <v/>
      </c>
      <c r="AM1257" s="35"/>
      <c r="AN1257" s="35" t="str">
        <f t="shared" si="383"/>
        <v/>
      </c>
      <c r="AO1257" s="35">
        <f t="shared" si="384"/>
        <v>0</v>
      </c>
      <c r="AP1257" s="35" t="str">
        <f t="shared" si="385"/>
        <v/>
      </c>
      <c r="AQ1257" s="55">
        <f t="shared" si="395"/>
        <v>0</v>
      </c>
      <c r="AR1257" s="25" t="str">
        <f t="shared" si="386"/>
        <v/>
      </c>
      <c r="AS1257" s="25" t="str">
        <f t="shared" si="387"/>
        <v/>
      </c>
      <c r="AT1257" s="25" t="str">
        <f t="shared" si="388"/>
        <v/>
      </c>
      <c r="AU1257" s="25" t="str">
        <f t="shared" si="389"/>
        <v/>
      </c>
      <c r="AV1257" s="25">
        <f t="shared" si="390"/>
        <v>8</v>
      </c>
      <c r="AW1257" s="65">
        <f t="shared" si="396"/>
        <v>1</v>
      </c>
      <c r="AX1257" s="56"/>
      <c r="AY1257" s="24">
        <f t="shared" ca="1" si="391"/>
        <v>-400</v>
      </c>
      <c r="AZ1257" s="66">
        <f t="shared" ca="1" si="392"/>
        <v>0</v>
      </c>
      <c r="BA1257" s="24" t="str">
        <f t="shared" ca="1" si="393"/>
        <v/>
      </c>
      <c r="BB1257" s="87" t="str">
        <f t="shared" si="394"/>
        <v>X</v>
      </c>
    </row>
    <row r="1258" spans="1:54" ht="15" x14ac:dyDescent="0.2">
      <c r="A1258" s="7">
        <v>1257</v>
      </c>
      <c r="B1258" s="162" t="s">
        <v>2614</v>
      </c>
      <c r="C1258" s="162" t="s">
        <v>2615</v>
      </c>
      <c r="D1258" s="162" t="s">
        <v>2612</v>
      </c>
      <c r="E1258" s="162" t="s">
        <v>17</v>
      </c>
      <c r="F1258" s="163">
        <v>45523</v>
      </c>
      <c r="G1258" s="162" t="s">
        <v>5347</v>
      </c>
      <c r="H1258" s="162" t="s">
        <v>2734</v>
      </c>
      <c r="I1258" s="162" t="s">
        <v>17</v>
      </c>
      <c r="J1258" s="163">
        <v>45554</v>
      </c>
      <c r="K1258" s="163">
        <v>45588</v>
      </c>
      <c r="L1258" s="162" t="s">
        <v>5347</v>
      </c>
      <c r="M1258" s="163">
        <v>45611</v>
      </c>
      <c r="N1258" s="164">
        <v>40</v>
      </c>
      <c r="O1258" s="164">
        <v>8</v>
      </c>
      <c r="P1258" s="162" t="s">
        <v>16</v>
      </c>
      <c r="Q1258" s="165">
        <v>2</v>
      </c>
      <c r="R1258" s="165">
        <v>1</v>
      </c>
      <c r="S1258" s="165">
        <v>1</v>
      </c>
      <c r="T1258" s="165">
        <v>0</v>
      </c>
      <c r="U1258" s="166">
        <v>1</v>
      </c>
      <c r="V1258" s="166">
        <v>0</v>
      </c>
      <c r="W1258" s="162" t="s">
        <v>19</v>
      </c>
      <c r="X1258" s="162" t="s">
        <v>5348</v>
      </c>
      <c r="Y1258" s="162" t="s">
        <v>5347</v>
      </c>
      <c r="Z1258" s="162" t="s">
        <v>2735</v>
      </c>
      <c r="AA1258" s="162" t="s">
        <v>2736</v>
      </c>
      <c r="AB1258" s="162" t="s">
        <v>2738</v>
      </c>
      <c r="AC1258" s="162" t="s">
        <v>19</v>
      </c>
      <c r="AD1258" s="164">
        <v>1</v>
      </c>
      <c r="AE1258" s="185">
        <v>0</v>
      </c>
      <c r="AG1258" t="s">
        <v>2613</v>
      </c>
      <c r="AH1258" s="47">
        <f t="shared" si="379"/>
        <v>57</v>
      </c>
      <c r="AI1258" s="46" t="str">
        <f t="shared" si="380"/>
        <v>-</v>
      </c>
      <c r="AJ1258" s="12"/>
      <c r="AK1258" s="53" t="str">
        <f t="shared" si="381"/>
        <v>YES</v>
      </c>
      <c r="AL1258" s="54">
        <f t="shared" si="382"/>
        <v>1</v>
      </c>
      <c r="AM1258" s="35"/>
      <c r="AN1258" s="35" t="str">
        <f t="shared" si="383"/>
        <v/>
      </c>
      <c r="AO1258" s="35">
        <f t="shared" si="384"/>
        <v>0</v>
      </c>
      <c r="AP1258" s="35" t="str">
        <f t="shared" si="385"/>
        <v>X</v>
      </c>
      <c r="AQ1258" s="55">
        <f t="shared" si="395"/>
        <v>1</v>
      </c>
      <c r="AR1258" s="25" t="str">
        <f t="shared" si="386"/>
        <v/>
      </c>
      <c r="AS1258" s="25" t="str">
        <f t="shared" si="387"/>
        <v/>
      </c>
      <c r="AT1258" s="25" t="str">
        <f t="shared" si="388"/>
        <v/>
      </c>
      <c r="AU1258" s="25" t="str">
        <f t="shared" si="389"/>
        <v/>
      </c>
      <c r="AV1258" s="25">
        <f t="shared" si="390"/>
        <v>8</v>
      </c>
      <c r="AW1258" s="65">
        <f t="shared" si="396"/>
        <v>0</v>
      </c>
      <c r="AX1258" s="56"/>
      <c r="AY1258" s="24">
        <f t="shared" ca="1" si="391"/>
        <v>-524</v>
      </c>
      <c r="AZ1258" s="66">
        <f t="shared" ca="1" si="392"/>
        <v>0</v>
      </c>
      <c r="BA1258" s="24" t="str">
        <f t="shared" ca="1" si="393"/>
        <v/>
      </c>
      <c r="BB1258" s="87" t="str">
        <f t="shared" si="394"/>
        <v>X</v>
      </c>
    </row>
    <row r="1259" spans="1:54" ht="15" x14ac:dyDescent="0.2">
      <c r="A1259" s="7">
        <v>1258</v>
      </c>
      <c r="B1259" s="162" t="s">
        <v>2616</v>
      </c>
      <c r="C1259" s="162" t="s">
        <v>2617</v>
      </c>
      <c r="D1259" s="162" t="s">
        <v>2612</v>
      </c>
      <c r="E1259" s="162" t="s">
        <v>18</v>
      </c>
      <c r="F1259" s="163">
        <v>45523</v>
      </c>
      <c r="G1259" s="162" t="s">
        <v>5347</v>
      </c>
      <c r="H1259" s="162" t="s">
        <v>2734</v>
      </c>
      <c r="I1259" s="162" t="s">
        <v>18</v>
      </c>
      <c r="J1259" s="163">
        <v>45554</v>
      </c>
      <c r="K1259" s="163">
        <v>45588</v>
      </c>
      <c r="L1259" s="162" t="s">
        <v>332</v>
      </c>
      <c r="M1259" s="163">
        <v>45735</v>
      </c>
      <c r="N1259" s="164">
        <v>40</v>
      </c>
      <c r="O1259" s="164">
        <v>8</v>
      </c>
      <c r="P1259" s="162" t="s">
        <v>16</v>
      </c>
      <c r="Q1259" s="165">
        <v>1</v>
      </c>
      <c r="R1259" s="165">
        <v>1</v>
      </c>
      <c r="S1259" s="165">
        <v>0</v>
      </c>
      <c r="T1259" s="165">
        <v>1</v>
      </c>
      <c r="U1259" s="166">
        <v>0</v>
      </c>
      <c r="V1259" s="166">
        <v>0</v>
      </c>
      <c r="W1259" s="162" t="s">
        <v>5347</v>
      </c>
      <c r="X1259" s="162" t="s">
        <v>5465</v>
      </c>
      <c r="Y1259" s="162" t="s">
        <v>5347</v>
      </c>
      <c r="Z1259" s="162" t="s">
        <v>2735</v>
      </c>
      <c r="AA1259" s="162" t="s">
        <v>2736</v>
      </c>
      <c r="AB1259" s="162" t="s">
        <v>2739</v>
      </c>
      <c r="AC1259" s="162" t="s">
        <v>5347</v>
      </c>
      <c r="AD1259" s="164">
        <v>0</v>
      </c>
      <c r="AE1259" s="185">
        <v>0</v>
      </c>
      <c r="AG1259" t="s">
        <v>2613</v>
      </c>
      <c r="AH1259" s="47">
        <f t="shared" si="379"/>
        <v>181</v>
      </c>
      <c r="AI1259" s="46" t="str">
        <f t="shared" si="380"/>
        <v>-</v>
      </c>
      <c r="AJ1259" s="12"/>
      <c r="AK1259" s="53" t="str">
        <f t="shared" si="381"/>
        <v/>
      </c>
      <c r="AL1259" s="54" t="str">
        <f t="shared" si="382"/>
        <v/>
      </c>
      <c r="AM1259" s="35"/>
      <c r="AN1259" s="35" t="str">
        <f t="shared" si="383"/>
        <v/>
      </c>
      <c r="AO1259" s="35">
        <f t="shared" si="384"/>
        <v>0</v>
      </c>
      <c r="AP1259" s="35" t="str">
        <f t="shared" si="385"/>
        <v/>
      </c>
      <c r="AQ1259" s="55">
        <f t="shared" si="395"/>
        <v>0</v>
      </c>
      <c r="AR1259" s="25" t="str">
        <f t="shared" si="386"/>
        <v/>
      </c>
      <c r="AS1259" s="25" t="str">
        <f t="shared" si="387"/>
        <v/>
      </c>
      <c r="AT1259" s="25" t="str">
        <f t="shared" si="388"/>
        <v/>
      </c>
      <c r="AU1259" s="25" t="str">
        <f t="shared" si="389"/>
        <v/>
      </c>
      <c r="AV1259" s="25">
        <f t="shared" si="390"/>
        <v>8</v>
      </c>
      <c r="AW1259" s="65">
        <f t="shared" si="396"/>
        <v>1</v>
      </c>
      <c r="AX1259" s="56"/>
      <c r="AY1259" s="24">
        <f t="shared" ca="1" si="391"/>
        <v>-400</v>
      </c>
      <c r="AZ1259" s="66">
        <f t="shared" ca="1" si="392"/>
        <v>0</v>
      </c>
      <c r="BA1259" s="24" t="str">
        <f t="shared" ca="1" si="393"/>
        <v/>
      </c>
      <c r="BB1259" s="87" t="str">
        <f t="shared" si="394"/>
        <v/>
      </c>
    </row>
    <row r="1260" spans="1:54" ht="15" x14ac:dyDescent="0.2">
      <c r="A1260" s="7">
        <v>1259</v>
      </c>
      <c r="B1260" s="162" t="s">
        <v>2616</v>
      </c>
      <c r="C1260" s="162" t="s">
        <v>2617</v>
      </c>
      <c r="D1260" s="162" t="s">
        <v>2612</v>
      </c>
      <c r="E1260" s="162" t="s">
        <v>18</v>
      </c>
      <c r="F1260" s="163">
        <v>45523</v>
      </c>
      <c r="G1260" s="162" t="s">
        <v>5347</v>
      </c>
      <c r="H1260" s="162" t="s">
        <v>3411</v>
      </c>
      <c r="I1260" s="162" t="s">
        <v>15</v>
      </c>
      <c r="J1260" s="163">
        <v>45586</v>
      </c>
      <c r="K1260" s="163">
        <v>45586</v>
      </c>
      <c r="L1260" s="162" t="s">
        <v>5347</v>
      </c>
      <c r="M1260" s="163">
        <v>45735</v>
      </c>
      <c r="N1260" s="164">
        <v>40</v>
      </c>
      <c r="O1260" s="164">
        <v>8</v>
      </c>
      <c r="P1260" s="162" t="s">
        <v>16</v>
      </c>
      <c r="Q1260" s="165">
        <v>1</v>
      </c>
      <c r="R1260" s="165">
        <v>1</v>
      </c>
      <c r="S1260" s="165">
        <v>1</v>
      </c>
      <c r="T1260" s="165">
        <v>0</v>
      </c>
      <c r="U1260" s="166">
        <v>1</v>
      </c>
      <c r="V1260" s="166">
        <v>0</v>
      </c>
      <c r="W1260" s="162" t="s">
        <v>19</v>
      </c>
      <c r="X1260" s="162" t="s">
        <v>5348</v>
      </c>
      <c r="Y1260" s="162" t="s">
        <v>5347</v>
      </c>
      <c r="Z1260" s="162" t="s">
        <v>2735</v>
      </c>
      <c r="AA1260" s="162" t="s">
        <v>2736</v>
      </c>
      <c r="AB1260" s="162" t="s">
        <v>2739</v>
      </c>
      <c r="AC1260" s="162" t="s">
        <v>5347</v>
      </c>
      <c r="AD1260" s="164">
        <v>0</v>
      </c>
      <c r="AE1260" s="185">
        <v>0</v>
      </c>
      <c r="AG1260" t="s">
        <v>2613</v>
      </c>
      <c r="AH1260" s="47">
        <f t="shared" si="379"/>
        <v>149</v>
      </c>
      <c r="AI1260" s="46" t="str">
        <f t="shared" si="380"/>
        <v>-</v>
      </c>
      <c r="AJ1260" s="12"/>
      <c r="AK1260" s="53" t="str">
        <f t="shared" si="381"/>
        <v>YES</v>
      </c>
      <c r="AL1260" s="54">
        <f t="shared" si="382"/>
        <v>1</v>
      </c>
      <c r="AM1260" s="35"/>
      <c r="AN1260" s="35" t="str">
        <f t="shared" si="383"/>
        <v/>
      </c>
      <c r="AO1260" s="35">
        <f t="shared" si="384"/>
        <v>0</v>
      </c>
      <c r="AP1260" s="35" t="str">
        <f t="shared" si="385"/>
        <v>X</v>
      </c>
      <c r="AQ1260" s="55">
        <f t="shared" si="395"/>
        <v>1</v>
      </c>
      <c r="AR1260" s="25" t="str">
        <f t="shared" si="386"/>
        <v/>
      </c>
      <c r="AS1260" s="25" t="str">
        <f t="shared" si="387"/>
        <v/>
      </c>
      <c r="AT1260" s="25" t="str">
        <f t="shared" si="388"/>
        <v/>
      </c>
      <c r="AU1260" s="25" t="str">
        <f t="shared" si="389"/>
        <v/>
      </c>
      <c r="AV1260" s="25">
        <f t="shared" si="390"/>
        <v>8</v>
      </c>
      <c r="AW1260" s="65">
        <f t="shared" si="396"/>
        <v>0</v>
      </c>
      <c r="AX1260" s="56"/>
      <c r="AY1260" s="24">
        <f t="shared" ca="1" si="391"/>
        <v>-400</v>
      </c>
      <c r="AZ1260" s="66">
        <f t="shared" ca="1" si="392"/>
        <v>0</v>
      </c>
      <c r="BA1260" s="24" t="str">
        <f t="shared" ca="1" si="393"/>
        <v/>
      </c>
      <c r="BB1260" s="87" t="str">
        <f t="shared" si="394"/>
        <v/>
      </c>
    </row>
    <row r="1261" spans="1:54" ht="15" x14ac:dyDescent="0.2">
      <c r="A1261" s="7">
        <v>1260</v>
      </c>
      <c r="B1261" s="162" t="s">
        <v>2618</v>
      </c>
      <c r="C1261" s="162" t="s">
        <v>2619</v>
      </c>
      <c r="D1261" s="162" t="s">
        <v>2612</v>
      </c>
      <c r="E1261" s="162" t="s">
        <v>24</v>
      </c>
      <c r="F1261" s="163">
        <v>45523</v>
      </c>
      <c r="G1261" s="162" t="s">
        <v>5347</v>
      </c>
      <c r="H1261" s="162" t="s">
        <v>2734</v>
      </c>
      <c r="I1261" s="162" t="s">
        <v>24</v>
      </c>
      <c r="J1261" s="163">
        <v>45554</v>
      </c>
      <c r="K1261" s="163">
        <v>45588</v>
      </c>
      <c r="L1261" s="162" t="s">
        <v>5347</v>
      </c>
      <c r="M1261" s="163">
        <v>45611</v>
      </c>
      <c r="N1261" s="164">
        <v>40</v>
      </c>
      <c r="O1261" s="164">
        <v>8</v>
      </c>
      <c r="P1261" s="162" t="s">
        <v>16</v>
      </c>
      <c r="Q1261" s="165">
        <v>1</v>
      </c>
      <c r="R1261" s="165">
        <v>1</v>
      </c>
      <c r="S1261" s="165">
        <v>1</v>
      </c>
      <c r="T1261" s="165">
        <v>0</v>
      </c>
      <c r="U1261" s="166">
        <v>1</v>
      </c>
      <c r="V1261" s="166">
        <v>0</v>
      </c>
      <c r="W1261" s="162" t="s">
        <v>19</v>
      </c>
      <c r="X1261" s="162" t="s">
        <v>5348</v>
      </c>
      <c r="Y1261" s="162" t="s">
        <v>5347</v>
      </c>
      <c r="Z1261" s="162" t="s">
        <v>2735</v>
      </c>
      <c r="AA1261" s="162" t="s">
        <v>2736</v>
      </c>
      <c r="AB1261" s="162" t="s">
        <v>2740</v>
      </c>
      <c r="AC1261" s="162" t="s">
        <v>5347</v>
      </c>
      <c r="AD1261" s="164">
        <v>1</v>
      </c>
      <c r="AE1261" s="185">
        <v>0</v>
      </c>
      <c r="AG1261" t="s">
        <v>2613</v>
      </c>
      <c r="AH1261" s="47">
        <f t="shared" si="379"/>
        <v>57</v>
      </c>
      <c r="AI1261" s="46" t="str">
        <f t="shared" si="380"/>
        <v>-</v>
      </c>
      <c r="AJ1261" s="12"/>
      <c r="AK1261" s="53" t="str">
        <f t="shared" si="381"/>
        <v>YES</v>
      </c>
      <c r="AL1261" s="54">
        <f t="shared" si="382"/>
        <v>1</v>
      </c>
      <c r="AM1261" s="35"/>
      <c r="AN1261" s="35" t="str">
        <f t="shared" si="383"/>
        <v/>
      </c>
      <c r="AO1261" s="35">
        <f t="shared" si="384"/>
        <v>0</v>
      </c>
      <c r="AP1261" s="35" t="str">
        <f t="shared" si="385"/>
        <v>X</v>
      </c>
      <c r="AQ1261" s="55">
        <f t="shared" si="395"/>
        <v>1</v>
      </c>
      <c r="AR1261" s="25" t="str">
        <f t="shared" si="386"/>
        <v/>
      </c>
      <c r="AS1261" s="25" t="str">
        <f t="shared" si="387"/>
        <v/>
      </c>
      <c r="AT1261" s="25" t="str">
        <f t="shared" si="388"/>
        <v/>
      </c>
      <c r="AU1261" s="25" t="str">
        <f t="shared" si="389"/>
        <v/>
      </c>
      <c r="AV1261" s="25">
        <f t="shared" si="390"/>
        <v>8</v>
      </c>
      <c r="AW1261" s="65">
        <f t="shared" si="396"/>
        <v>0</v>
      </c>
      <c r="AX1261" s="56"/>
      <c r="AY1261" s="24">
        <f t="shared" ca="1" si="391"/>
        <v>-524</v>
      </c>
      <c r="AZ1261" s="66">
        <f t="shared" ca="1" si="392"/>
        <v>0</v>
      </c>
      <c r="BA1261" s="24" t="str">
        <f t="shared" ca="1" si="393"/>
        <v/>
      </c>
      <c r="BB1261" s="87" t="str">
        <f t="shared" si="394"/>
        <v/>
      </c>
    </row>
    <row r="1262" spans="1:54" ht="15" x14ac:dyDescent="0.2">
      <c r="A1262" s="7">
        <v>1261</v>
      </c>
      <c r="B1262" s="162" t="s">
        <v>2620</v>
      </c>
      <c r="C1262" s="162" t="s">
        <v>2621</v>
      </c>
      <c r="D1262" s="162" t="s">
        <v>2622</v>
      </c>
      <c r="E1262" s="162" t="s">
        <v>15</v>
      </c>
      <c r="F1262" s="163">
        <v>45524</v>
      </c>
      <c r="G1262" s="162" t="s">
        <v>5347</v>
      </c>
      <c r="H1262" s="162" t="s">
        <v>2623</v>
      </c>
      <c r="I1262" s="162" t="s">
        <v>15</v>
      </c>
      <c r="J1262" s="163">
        <v>45545</v>
      </c>
      <c r="K1262" s="163">
        <v>45545</v>
      </c>
      <c r="L1262" s="162" t="s">
        <v>5347</v>
      </c>
      <c r="M1262" s="163">
        <v>45565</v>
      </c>
      <c r="N1262" s="164">
        <v>42</v>
      </c>
      <c r="O1262" s="164">
        <v>8</v>
      </c>
      <c r="P1262" s="162" t="s">
        <v>16</v>
      </c>
      <c r="Q1262" s="165">
        <v>200</v>
      </c>
      <c r="R1262" s="165">
        <v>200</v>
      </c>
      <c r="S1262" s="165">
        <v>200</v>
      </c>
      <c r="T1262" s="165">
        <v>0</v>
      </c>
      <c r="U1262" s="166">
        <v>200</v>
      </c>
      <c r="V1262" s="166">
        <v>0</v>
      </c>
      <c r="W1262" s="162" t="s">
        <v>19</v>
      </c>
      <c r="X1262" s="162" t="s">
        <v>5348</v>
      </c>
      <c r="Y1262" s="162" t="s">
        <v>5347</v>
      </c>
      <c r="Z1262" s="162" t="s">
        <v>25</v>
      </c>
      <c r="AA1262" s="162" t="s">
        <v>625</v>
      </c>
      <c r="AB1262" s="162" t="s">
        <v>2624</v>
      </c>
      <c r="AC1262" s="162" t="s">
        <v>5347</v>
      </c>
      <c r="AD1262" s="164">
        <v>0</v>
      </c>
      <c r="AE1262" s="185">
        <v>0</v>
      </c>
      <c r="AG1262" t="s">
        <v>962</v>
      </c>
      <c r="AH1262" s="47">
        <f t="shared" si="379"/>
        <v>20</v>
      </c>
      <c r="AI1262" s="46" t="str">
        <f t="shared" si="380"/>
        <v>-</v>
      </c>
      <c r="AJ1262" s="12"/>
      <c r="AK1262" s="53" t="str">
        <f t="shared" si="381"/>
        <v>YES</v>
      </c>
      <c r="AL1262" s="54">
        <f t="shared" si="382"/>
        <v>200</v>
      </c>
      <c r="AM1262" s="35"/>
      <c r="AN1262" s="35" t="str">
        <f t="shared" si="383"/>
        <v/>
      </c>
      <c r="AO1262" s="35">
        <f t="shared" si="384"/>
        <v>0</v>
      </c>
      <c r="AP1262" s="35" t="str">
        <f t="shared" si="385"/>
        <v>X</v>
      </c>
      <c r="AQ1262" s="55">
        <f t="shared" si="395"/>
        <v>1</v>
      </c>
      <c r="AR1262" s="25" t="str">
        <f t="shared" si="386"/>
        <v/>
      </c>
      <c r="AS1262" s="25" t="str">
        <f t="shared" si="387"/>
        <v/>
      </c>
      <c r="AT1262" s="25" t="str">
        <f t="shared" si="388"/>
        <v/>
      </c>
      <c r="AU1262" s="25" t="str">
        <f t="shared" si="389"/>
        <v/>
      </c>
      <c r="AV1262" s="25">
        <f t="shared" si="390"/>
        <v>8</v>
      </c>
      <c r="AW1262" s="65">
        <f t="shared" si="396"/>
        <v>0</v>
      </c>
      <c r="AX1262" s="56"/>
      <c r="AY1262" s="24">
        <f t="shared" ca="1" si="391"/>
        <v>-570</v>
      </c>
      <c r="AZ1262" s="66">
        <f t="shared" ca="1" si="392"/>
        <v>0</v>
      </c>
      <c r="BA1262" s="24" t="str">
        <f t="shared" ca="1" si="393"/>
        <v/>
      </c>
      <c r="BB1262" s="87" t="str">
        <f t="shared" si="394"/>
        <v/>
      </c>
    </row>
    <row r="1263" spans="1:54" ht="15" x14ac:dyDescent="0.2">
      <c r="A1263" s="7">
        <v>1262</v>
      </c>
      <c r="B1263" s="162" t="s">
        <v>2625</v>
      </c>
      <c r="C1263" s="162" t="s">
        <v>2626</v>
      </c>
      <c r="D1263" s="162" t="s">
        <v>2627</v>
      </c>
      <c r="E1263" s="162" t="s">
        <v>15</v>
      </c>
      <c r="F1263" s="163">
        <v>45524</v>
      </c>
      <c r="G1263" s="162" t="s">
        <v>5347</v>
      </c>
      <c r="H1263" s="162" t="s">
        <v>2628</v>
      </c>
      <c r="I1263" s="162" t="s">
        <v>205</v>
      </c>
      <c r="J1263" s="163">
        <v>45537</v>
      </c>
      <c r="K1263" s="163">
        <v>45538</v>
      </c>
      <c r="L1263" s="162" t="s">
        <v>5347</v>
      </c>
      <c r="M1263" s="163">
        <v>45586</v>
      </c>
      <c r="N1263" s="164">
        <v>100</v>
      </c>
      <c r="O1263" s="164">
        <v>8</v>
      </c>
      <c r="P1263" s="162" t="s">
        <v>16</v>
      </c>
      <c r="Q1263" s="165">
        <v>50</v>
      </c>
      <c r="R1263" s="165">
        <v>50</v>
      </c>
      <c r="S1263" s="165">
        <v>50</v>
      </c>
      <c r="T1263" s="165">
        <v>0</v>
      </c>
      <c r="U1263" s="166">
        <v>50</v>
      </c>
      <c r="V1263" s="166">
        <v>0</v>
      </c>
      <c r="W1263" s="162" t="s">
        <v>19</v>
      </c>
      <c r="X1263" s="162" t="s">
        <v>5348</v>
      </c>
      <c r="Y1263" s="162" t="s">
        <v>5347</v>
      </c>
      <c r="Z1263" s="162" t="s">
        <v>46</v>
      </c>
      <c r="AA1263" s="162" t="s">
        <v>34</v>
      </c>
      <c r="AB1263" s="162" t="s">
        <v>2629</v>
      </c>
      <c r="AC1263" s="162" t="s">
        <v>5347</v>
      </c>
      <c r="AD1263" s="164">
        <v>1</v>
      </c>
      <c r="AE1263" s="185">
        <v>0</v>
      </c>
      <c r="AG1263" t="s">
        <v>814</v>
      </c>
      <c r="AH1263" s="47">
        <f t="shared" si="379"/>
        <v>49</v>
      </c>
      <c r="AI1263" s="46" t="str">
        <f t="shared" si="380"/>
        <v>-</v>
      </c>
      <c r="AJ1263" s="12"/>
      <c r="AK1263" s="53" t="str">
        <f t="shared" si="381"/>
        <v>YES</v>
      </c>
      <c r="AL1263" s="54">
        <f t="shared" si="382"/>
        <v>50</v>
      </c>
      <c r="AM1263" s="35"/>
      <c r="AN1263" s="35" t="str">
        <f t="shared" si="383"/>
        <v/>
      </c>
      <c r="AO1263" s="35">
        <f t="shared" si="384"/>
        <v>0</v>
      </c>
      <c r="AP1263" s="35" t="str">
        <f t="shared" si="385"/>
        <v>X</v>
      </c>
      <c r="AQ1263" s="55">
        <f t="shared" si="395"/>
        <v>1</v>
      </c>
      <c r="AR1263" s="25" t="str">
        <f t="shared" si="386"/>
        <v/>
      </c>
      <c r="AS1263" s="25" t="str">
        <f t="shared" si="387"/>
        <v/>
      </c>
      <c r="AT1263" s="25" t="str">
        <f t="shared" si="388"/>
        <v/>
      </c>
      <c r="AU1263" s="25" t="str">
        <f t="shared" si="389"/>
        <v/>
      </c>
      <c r="AV1263" s="25">
        <f t="shared" si="390"/>
        <v>8</v>
      </c>
      <c r="AW1263" s="65">
        <f t="shared" si="396"/>
        <v>0</v>
      </c>
      <c r="AX1263" s="56"/>
      <c r="AY1263" s="24">
        <f t="shared" ca="1" si="391"/>
        <v>-549</v>
      </c>
      <c r="AZ1263" s="66">
        <f t="shared" ca="1" si="392"/>
        <v>0</v>
      </c>
      <c r="BA1263" s="24" t="str">
        <f t="shared" ca="1" si="393"/>
        <v/>
      </c>
      <c r="BB1263" s="87" t="str">
        <f t="shared" si="394"/>
        <v/>
      </c>
    </row>
    <row r="1264" spans="1:54" ht="15" x14ac:dyDescent="0.2">
      <c r="A1264" s="7">
        <v>1263</v>
      </c>
      <c r="B1264" s="162" t="s">
        <v>2630</v>
      </c>
      <c r="C1264" s="162" t="s">
        <v>2631</v>
      </c>
      <c r="D1264" s="162" t="s">
        <v>2627</v>
      </c>
      <c r="E1264" s="162" t="s">
        <v>17</v>
      </c>
      <c r="F1264" s="163">
        <v>45524</v>
      </c>
      <c r="G1264" s="162" t="s">
        <v>5347</v>
      </c>
      <c r="H1264" s="162" t="s">
        <v>2632</v>
      </c>
      <c r="I1264" s="162" t="s">
        <v>17</v>
      </c>
      <c r="J1264" s="163">
        <v>45533</v>
      </c>
      <c r="K1264" s="163">
        <v>45533</v>
      </c>
      <c r="L1264" s="162" t="s">
        <v>5347</v>
      </c>
      <c r="M1264" s="163">
        <v>45548</v>
      </c>
      <c r="N1264" s="164">
        <v>100</v>
      </c>
      <c r="O1264" s="164">
        <v>8</v>
      </c>
      <c r="P1264" s="162" t="s">
        <v>16</v>
      </c>
      <c r="Q1264" s="165">
        <v>50</v>
      </c>
      <c r="R1264" s="165">
        <v>50</v>
      </c>
      <c r="S1264" s="165">
        <v>50</v>
      </c>
      <c r="T1264" s="165">
        <v>0</v>
      </c>
      <c r="U1264" s="166">
        <v>50</v>
      </c>
      <c r="V1264" s="166">
        <v>0</v>
      </c>
      <c r="W1264" s="162" t="s">
        <v>19</v>
      </c>
      <c r="X1264" s="162" t="s">
        <v>5348</v>
      </c>
      <c r="Y1264" s="162" t="s">
        <v>5347</v>
      </c>
      <c r="Z1264" s="162" t="s">
        <v>624</v>
      </c>
      <c r="AA1264" s="162" t="s">
        <v>2633</v>
      </c>
      <c r="AB1264" s="162" t="s">
        <v>2634</v>
      </c>
      <c r="AC1264" s="162" t="s">
        <v>5347</v>
      </c>
      <c r="AD1264" s="164">
        <v>0</v>
      </c>
      <c r="AE1264" s="185">
        <v>0</v>
      </c>
      <c r="AG1264" t="s">
        <v>814</v>
      </c>
      <c r="AH1264" s="47">
        <f t="shared" si="379"/>
        <v>15</v>
      </c>
      <c r="AI1264" s="46" t="str">
        <f t="shared" si="380"/>
        <v>-</v>
      </c>
      <c r="AJ1264" s="12"/>
      <c r="AK1264" s="53" t="str">
        <f t="shared" si="381"/>
        <v>YES</v>
      </c>
      <c r="AL1264" s="54">
        <f t="shared" si="382"/>
        <v>50</v>
      </c>
      <c r="AM1264" s="35"/>
      <c r="AN1264" s="35" t="str">
        <f t="shared" si="383"/>
        <v/>
      </c>
      <c r="AO1264" s="35">
        <f t="shared" si="384"/>
        <v>0</v>
      </c>
      <c r="AP1264" s="35" t="str">
        <f t="shared" si="385"/>
        <v>X</v>
      </c>
      <c r="AQ1264" s="55">
        <f t="shared" si="395"/>
        <v>1</v>
      </c>
      <c r="AR1264" s="25" t="str">
        <f t="shared" si="386"/>
        <v/>
      </c>
      <c r="AS1264" s="25" t="str">
        <f t="shared" si="387"/>
        <v/>
      </c>
      <c r="AT1264" s="25" t="str">
        <f t="shared" si="388"/>
        <v/>
      </c>
      <c r="AU1264" s="25" t="str">
        <f t="shared" si="389"/>
        <v/>
      </c>
      <c r="AV1264" s="25">
        <f t="shared" si="390"/>
        <v>8</v>
      </c>
      <c r="AW1264" s="65">
        <f t="shared" si="396"/>
        <v>0</v>
      </c>
      <c r="AX1264" s="56"/>
      <c r="AY1264" s="24">
        <f t="shared" ca="1" si="391"/>
        <v>-587</v>
      </c>
      <c r="AZ1264" s="66">
        <f t="shared" ca="1" si="392"/>
        <v>0</v>
      </c>
      <c r="BA1264" s="24" t="str">
        <f t="shared" ca="1" si="393"/>
        <v/>
      </c>
      <c r="BB1264" s="87" t="str">
        <f t="shared" si="394"/>
        <v/>
      </c>
    </row>
    <row r="1265" spans="1:54" ht="15" x14ac:dyDescent="0.2">
      <c r="A1265" s="7">
        <v>1264</v>
      </c>
      <c r="B1265" s="162" t="s">
        <v>2635</v>
      </c>
      <c r="C1265" s="162" t="s">
        <v>2636</v>
      </c>
      <c r="D1265" s="162" t="s">
        <v>2627</v>
      </c>
      <c r="E1265" s="162" t="s">
        <v>18</v>
      </c>
      <c r="F1265" s="163">
        <v>45524</v>
      </c>
      <c r="G1265" s="162" t="s">
        <v>5347</v>
      </c>
      <c r="H1265" s="162" t="s">
        <v>2637</v>
      </c>
      <c r="I1265" s="162" t="s">
        <v>27</v>
      </c>
      <c r="J1265" s="163">
        <v>45551</v>
      </c>
      <c r="K1265" s="163">
        <v>45560</v>
      </c>
      <c r="L1265" s="162" t="s">
        <v>332</v>
      </c>
      <c r="M1265" s="163">
        <v>45556</v>
      </c>
      <c r="N1265" s="164">
        <v>60</v>
      </c>
      <c r="O1265" s="164">
        <v>8</v>
      </c>
      <c r="P1265" s="162" t="s">
        <v>16</v>
      </c>
      <c r="Q1265" s="165">
        <v>500</v>
      </c>
      <c r="R1265" s="165">
        <v>500</v>
      </c>
      <c r="S1265" s="165">
        <v>0</v>
      </c>
      <c r="T1265" s="165">
        <v>500</v>
      </c>
      <c r="U1265" s="166">
        <v>0</v>
      </c>
      <c r="V1265" s="166">
        <v>0</v>
      </c>
      <c r="W1265" s="162" t="s">
        <v>5347</v>
      </c>
      <c r="X1265" s="162" t="s">
        <v>5466</v>
      </c>
      <c r="Y1265" s="162" t="s">
        <v>5347</v>
      </c>
      <c r="Z1265" s="162" t="s">
        <v>77</v>
      </c>
      <c r="AA1265" s="162" t="s">
        <v>34</v>
      </c>
      <c r="AB1265" s="162" t="s">
        <v>2638</v>
      </c>
      <c r="AC1265" s="162" t="s">
        <v>5347</v>
      </c>
      <c r="AD1265" s="164">
        <v>0</v>
      </c>
      <c r="AE1265" s="185">
        <v>0</v>
      </c>
      <c r="AG1265" t="s">
        <v>814</v>
      </c>
      <c r="AH1265" s="47">
        <f t="shared" si="379"/>
        <v>5</v>
      </c>
      <c r="AI1265" s="46" t="str">
        <f t="shared" si="380"/>
        <v>-</v>
      </c>
      <c r="AJ1265" s="12"/>
      <c r="AK1265" s="53" t="str">
        <f t="shared" si="381"/>
        <v/>
      </c>
      <c r="AL1265" s="54" t="str">
        <f t="shared" si="382"/>
        <v/>
      </c>
      <c r="AM1265" s="35"/>
      <c r="AN1265" s="35" t="str">
        <f t="shared" si="383"/>
        <v/>
      </c>
      <c r="AO1265" s="35">
        <f t="shared" si="384"/>
        <v>0</v>
      </c>
      <c r="AP1265" s="35" t="str">
        <f t="shared" si="385"/>
        <v/>
      </c>
      <c r="AQ1265" s="55">
        <f t="shared" si="395"/>
        <v>0</v>
      </c>
      <c r="AR1265" s="25" t="str">
        <f t="shared" si="386"/>
        <v/>
      </c>
      <c r="AS1265" s="25" t="str">
        <f t="shared" si="387"/>
        <v/>
      </c>
      <c r="AT1265" s="25" t="str">
        <f t="shared" si="388"/>
        <v/>
      </c>
      <c r="AU1265" s="25" t="str">
        <f t="shared" si="389"/>
        <v/>
      </c>
      <c r="AV1265" s="25">
        <f t="shared" si="390"/>
        <v>8</v>
      </c>
      <c r="AW1265" s="65">
        <f t="shared" si="396"/>
        <v>1</v>
      </c>
      <c r="AX1265" s="56"/>
      <c r="AY1265" s="24">
        <f t="shared" ca="1" si="391"/>
        <v>-579</v>
      </c>
      <c r="AZ1265" s="66">
        <f t="shared" ca="1" si="392"/>
        <v>0</v>
      </c>
      <c r="BA1265" s="24" t="str">
        <f t="shared" ca="1" si="393"/>
        <v/>
      </c>
      <c r="BB1265" s="87" t="str">
        <f t="shared" si="394"/>
        <v/>
      </c>
    </row>
    <row r="1266" spans="1:54" ht="15" x14ac:dyDescent="0.2">
      <c r="A1266" s="7">
        <v>1265</v>
      </c>
      <c r="B1266" s="162" t="s">
        <v>2635</v>
      </c>
      <c r="C1266" s="162" t="s">
        <v>2636</v>
      </c>
      <c r="D1266" s="162" t="s">
        <v>2627</v>
      </c>
      <c r="E1266" s="162" t="s">
        <v>18</v>
      </c>
      <c r="F1266" s="163">
        <v>45524</v>
      </c>
      <c r="G1266" s="162" t="s">
        <v>5347</v>
      </c>
      <c r="H1266" s="162" t="s">
        <v>2776</v>
      </c>
      <c r="I1266" s="162" t="s">
        <v>211</v>
      </c>
      <c r="J1266" s="163">
        <v>45567</v>
      </c>
      <c r="K1266" s="163">
        <v>45580</v>
      </c>
      <c r="L1266" s="162" t="s">
        <v>5347</v>
      </c>
      <c r="M1266" s="163">
        <v>45581</v>
      </c>
      <c r="N1266" s="164">
        <v>60</v>
      </c>
      <c r="O1266" s="164">
        <v>8</v>
      </c>
      <c r="P1266" s="162" t="s">
        <v>16</v>
      </c>
      <c r="Q1266" s="166">
        <v>500</v>
      </c>
      <c r="R1266" s="166">
        <v>500</v>
      </c>
      <c r="S1266" s="166">
        <v>500</v>
      </c>
      <c r="T1266" s="166">
        <v>0</v>
      </c>
      <c r="U1266" s="166">
        <v>500</v>
      </c>
      <c r="V1266" s="166">
        <v>0</v>
      </c>
      <c r="W1266" s="162" t="s">
        <v>19</v>
      </c>
      <c r="X1266" s="162" t="s">
        <v>5348</v>
      </c>
      <c r="Y1266" s="162" t="s">
        <v>5347</v>
      </c>
      <c r="Z1266" s="162" t="s">
        <v>39</v>
      </c>
      <c r="AA1266" s="162" t="s">
        <v>34</v>
      </c>
      <c r="AB1266" s="162" t="s">
        <v>2638</v>
      </c>
      <c r="AC1266" s="162" t="s">
        <v>5347</v>
      </c>
      <c r="AD1266" s="164">
        <v>0</v>
      </c>
      <c r="AE1266" s="185">
        <v>0</v>
      </c>
      <c r="AG1266" t="s">
        <v>814</v>
      </c>
      <c r="AH1266" s="47">
        <f t="shared" si="379"/>
        <v>14</v>
      </c>
      <c r="AI1266" s="46" t="str">
        <f t="shared" si="380"/>
        <v>-</v>
      </c>
      <c r="AJ1266" s="12"/>
      <c r="AK1266" s="53" t="str">
        <f t="shared" si="381"/>
        <v>YES</v>
      </c>
      <c r="AL1266" s="54">
        <f t="shared" si="382"/>
        <v>500</v>
      </c>
      <c r="AM1266" s="35"/>
      <c r="AN1266" s="35" t="str">
        <f t="shared" si="383"/>
        <v/>
      </c>
      <c r="AO1266" s="35">
        <f t="shared" si="384"/>
        <v>0</v>
      </c>
      <c r="AP1266" s="35" t="str">
        <f t="shared" si="385"/>
        <v>X</v>
      </c>
      <c r="AQ1266" s="55">
        <f t="shared" si="395"/>
        <v>1</v>
      </c>
      <c r="AR1266" s="25" t="str">
        <f t="shared" si="386"/>
        <v/>
      </c>
      <c r="AS1266" s="25" t="str">
        <f t="shared" si="387"/>
        <v/>
      </c>
      <c r="AT1266" s="25" t="str">
        <f t="shared" si="388"/>
        <v/>
      </c>
      <c r="AU1266" s="25" t="str">
        <f t="shared" si="389"/>
        <v/>
      </c>
      <c r="AV1266" s="25">
        <f t="shared" si="390"/>
        <v>8</v>
      </c>
      <c r="AW1266" s="65">
        <f t="shared" si="396"/>
        <v>0</v>
      </c>
      <c r="AX1266" s="56"/>
      <c r="AY1266" s="24">
        <f t="shared" ca="1" si="391"/>
        <v>-554</v>
      </c>
      <c r="AZ1266" s="66">
        <f t="shared" ca="1" si="392"/>
        <v>0</v>
      </c>
      <c r="BA1266" s="24" t="str">
        <f t="shared" ca="1" si="393"/>
        <v/>
      </c>
      <c r="BB1266" s="87" t="str">
        <f t="shared" si="394"/>
        <v/>
      </c>
    </row>
    <row r="1267" spans="1:54" ht="15" x14ac:dyDescent="0.2">
      <c r="A1267" s="7">
        <v>1266</v>
      </c>
      <c r="B1267" s="162" t="s">
        <v>2639</v>
      </c>
      <c r="C1267" s="162" t="s">
        <v>2640</v>
      </c>
      <c r="D1267" s="162" t="s">
        <v>2627</v>
      </c>
      <c r="E1267" s="162" t="s">
        <v>24</v>
      </c>
      <c r="F1267" s="163">
        <v>45524</v>
      </c>
      <c r="G1267" s="162" t="s">
        <v>5347</v>
      </c>
      <c r="H1267" s="162" t="s">
        <v>3964</v>
      </c>
      <c r="I1267" s="162" t="s">
        <v>15</v>
      </c>
      <c r="J1267" s="163">
        <v>45636</v>
      </c>
      <c r="K1267" s="163">
        <v>45637</v>
      </c>
      <c r="L1267" s="162" t="s">
        <v>5347</v>
      </c>
      <c r="M1267" s="163">
        <v>45664</v>
      </c>
      <c r="N1267" s="164">
        <v>30</v>
      </c>
      <c r="O1267" s="164">
        <v>8</v>
      </c>
      <c r="P1267" s="162" t="s">
        <v>16</v>
      </c>
      <c r="Q1267" s="165">
        <v>100</v>
      </c>
      <c r="R1267" s="165">
        <v>100</v>
      </c>
      <c r="S1267" s="165">
        <v>100</v>
      </c>
      <c r="T1267" s="165">
        <v>0</v>
      </c>
      <c r="U1267" s="166">
        <v>100</v>
      </c>
      <c r="V1267" s="166">
        <v>0</v>
      </c>
      <c r="W1267" s="162" t="s">
        <v>19</v>
      </c>
      <c r="X1267" s="162" t="s">
        <v>5348</v>
      </c>
      <c r="Y1267" s="162" t="s">
        <v>5347</v>
      </c>
      <c r="Z1267" s="162" t="s">
        <v>3993</v>
      </c>
      <c r="AA1267" s="162" t="s">
        <v>620</v>
      </c>
      <c r="AB1267" s="162" t="s">
        <v>3965</v>
      </c>
      <c r="AC1267" s="162" t="s">
        <v>5347</v>
      </c>
      <c r="AD1267" s="164">
        <v>0</v>
      </c>
      <c r="AE1267" s="185">
        <v>0</v>
      </c>
      <c r="AG1267" t="s">
        <v>814</v>
      </c>
      <c r="AH1267" s="47">
        <f t="shared" si="379"/>
        <v>28</v>
      </c>
      <c r="AI1267" s="46" t="str">
        <f t="shared" si="380"/>
        <v>-</v>
      </c>
      <c r="AJ1267" s="12"/>
      <c r="AK1267" s="53" t="str">
        <f t="shared" si="381"/>
        <v>YES</v>
      </c>
      <c r="AL1267" s="54">
        <f t="shared" si="382"/>
        <v>100</v>
      </c>
      <c r="AM1267" s="35"/>
      <c r="AN1267" s="35" t="str">
        <f t="shared" si="383"/>
        <v/>
      </c>
      <c r="AO1267" s="35">
        <f t="shared" si="384"/>
        <v>0</v>
      </c>
      <c r="AP1267" s="35" t="str">
        <f t="shared" si="385"/>
        <v>X</v>
      </c>
      <c r="AQ1267" s="55">
        <f t="shared" si="395"/>
        <v>1</v>
      </c>
      <c r="AR1267" s="25" t="str">
        <f t="shared" si="386"/>
        <v/>
      </c>
      <c r="AS1267" s="25" t="str">
        <f t="shared" si="387"/>
        <v/>
      </c>
      <c r="AT1267" s="25" t="str">
        <f t="shared" si="388"/>
        <v/>
      </c>
      <c r="AU1267" s="25" t="str">
        <f t="shared" si="389"/>
        <v/>
      </c>
      <c r="AV1267" s="25">
        <f t="shared" si="390"/>
        <v>8</v>
      </c>
      <c r="AW1267" s="65">
        <f t="shared" si="396"/>
        <v>0</v>
      </c>
      <c r="AX1267" s="56"/>
      <c r="AY1267" s="24">
        <f t="shared" ca="1" si="391"/>
        <v>-471</v>
      </c>
      <c r="AZ1267" s="66">
        <f t="shared" ca="1" si="392"/>
        <v>0</v>
      </c>
      <c r="BA1267" s="24" t="str">
        <f t="shared" ca="1" si="393"/>
        <v/>
      </c>
      <c r="BB1267" s="87" t="str">
        <f t="shared" si="394"/>
        <v/>
      </c>
    </row>
    <row r="1268" spans="1:54" ht="15" x14ac:dyDescent="0.2">
      <c r="A1268" s="7">
        <v>1267</v>
      </c>
      <c r="B1268" s="162" t="s">
        <v>2641</v>
      </c>
      <c r="C1268" s="162" t="s">
        <v>2642</v>
      </c>
      <c r="D1268" s="162" t="s">
        <v>2627</v>
      </c>
      <c r="E1268" s="162" t="s">
        <v>27</v>
      </c>
      <c r="F1268" s="163">
        <v>45524</v>
      </c>
      <c r="G1268" s="162" t="s">
        <v>5347</v>
      </c>
      <c r="H1268" s="162" t="s">
        <v>3733</v>
      </c>
      <c r="I1268" s="162" t="s">
        <v>15</v>
      </c>
      <c r="J1268" s="163">
        <v>45611</v>
      </c>
      <c r="K1268" s="163">
        <v>45621</v>
      </c>
      <c r="L1268" s="162" t="s">
        <v>5347</v>
      </c>
      <c r="M1268" s="163">
        <v>45621</v>
      </c>
      <c r="N1268" s="164">
        <v>30</v>
      </c>
      <c r="O1268" s="164">
        <v>8</v>
      </c>
      <c r="P1268" s="162" t="s">
        <v>16</v>
      </c>
      <c r="Q1268" s="165">
        <v>150</v>
      </c>
      <c r="R1268" s="165">
        <v>1000</v>
      </c>
      <c r="S1268" s="165">
        <v>1000</v>
      </c>
      <c r="T1268" s="165">
        <v>0</v>
      </c>
      <c r="U1268" s="166">
        <v>1000</v>
      </c>
      <c r="V1268" s="166">
        <v>0</v>
      </c>
      <c r="W1268" s="162" t="s">
        <v>19</v>
      </c>
      <c r="X1268" s="162" t="s">
        <v>5348</v>
      </c>
      <c r="Y1268" s="162" t="s">
        <v>5347</v>
      </c>
      <c r="Z1268" s="162" t="s">
        <v>688</v>
      </c>
      <c r="AA1268" s="162" t="s">
        <v>620</v>
      </c>
      <c r="AB1268" s="162" t="s">
        <v>3734</v>
      </c>
      <c r="AC1268" s="162" t="s">
        <v>5347</v>
      </c>
      <c r="AD1268" s="164">
        <v>0</v>
      </c>
      <c r="AE1268" s="185">
        <v>0</v>
      </c>
      <c r="AG1268" t="s">
        <v>814</v>
      </c>
      <c r="AH1268" s="47">
        <f t="shared" si="379"/>
        <v>10</v>
      </c>
      <c r="AI1268" s="46" t="str">
        <f t="shared" si="380"/>
        <v>-</v>
      </c>
      <c r="AJ1268" s="12"/>
      <c r="AK1268" s="53" t="str">
        <f t="shared" si="381"/>
        <v>YES</v>
      </c>
      <c r="AL1268" s="54">
        <f t="shared" si="382"/>
        <v>1000</v>
      </c>
      <c r="AM1268" s="35"/>
      <c r="AN1268" s="35" t="str">
        <f t="shared" si="383"/>
        <v/>
      </c>
      <c r="AO1268" s="35">
        <f t="shared" si="384"/>
        <v>0</v>
      </c>
      <c r="AP1268" s="35" t="str">
        <f t="shared" si="385"/>
        <v>X</v>
      </c>
      <c r="AQ1268" s="55">
        <f t="shared" ref="AQ1268:AQ1295" si="397">IF(AP1268="X",100%,0%)</f>
        <v>1</v>
      </c>
      <c r="AR1268" s="25" t="str">
        <f t="shared" si="386"/>
        <v/>
      </c>
      <c r="AS1268" s="25" t="str">
        <f t="shared" si="387"/>
        <v/>
      </c>
      <c r="AT1268" s="25" t="str">
        <f t="shared" si="388"/>
        <v/>
      </c>
      <c r="AU1268" s="25" t="str">
        <f t="shared" si="389"/>
        <v/>
      </c>
      <c r="AV1268" s="25">
        <f t="shared" si="390"/>
        <v>8</v>
      </c>
      <c r="AW1268" s="65">
        <f t="shared" ref="AW1268:AW1295" si="398">IF(AP1268="",100%,0%)</f>
        <v>0</v>
      </c>
      <c r="AX1268" s="56"/>
      <c r="AY1268" s="24">
        <f t="shared" ca="1" si="391"/>
        <v>-514</v>
      </c>
      <c r="AZ1268" s="66">
        <f t="shared" ca="1" si="392"/>
        <v>0</v>
      </c>
      <c r="BA1268" s="24" t="str">
        <f t="shared" ca="1" si="393"/>
        <v/>
      </c>
      <c r="BB1268" s="87" t="str">
        <f t="shared" si="394"/>
        <v/>
      </c>
    </row>
    <row r="1269" spans="1:54" ht="15" x14ac:dyDescent="0.2">
      <c r="A1269" s="7">
        <v>1268</v>
      </c>
      <c r="B1269" s="162" t="s">
        <v>2643</v>
      </c>
      <c r="C1269" s="162" t="s">
        <v>2644</v>
      </c>
      <c r="D1269" s="162" t="s">
        <v>2645</v>
      </c>
      <c r="E1269" s="162" t="s">
        <v>15</v>
      </c>
      <c r="F1269" s="163">
        <v>45524</v>
      </c>
      <c r="G1269" s="162" t="s">
        <v>5347</v>
      </c>
      <c r="H1269" s="162" t="s">
        <v>2646</v>
      </c>
      <c r="I1269" s="162" t="s">
        <v>17</v>
      </c>
      <c r="J1269" s="163">
        <v>45544</v>
      </c>
      <c r="K1269" s="163">
        <v>45545</v>
      </c>
      <c r="L1269" s="162" t="s">
        <v>5347</v>
      </c>
      <c r="M1269" s="163">
        <v>45757</v>
      </c>
      <c r="N1269" s="164">
        <v>85</v>
      </c>
      <c r="O1269" s="164">
        <v>8</v>
      </c>
      <c r="P1269" s="162" t="s">
        <v>16</v>
      </c>
      <c r="Q1269" s="165">
        <v>200</v>
      </c>
      <c r="R1269" s="165">
        <v>210</v>
      </c>
      <c r="S1269" s="165">
        <v>210</v>
      </c>
      <c r="T1269" s="165">
        <v>0</v>
      </c>
      <c r="U1269" s="166">
        <v>210</v>
      </c>
      <c r="V1269" s="166">
        <v>0</v>
      </c>
      <c r="W1269" s="162" t="s">
        <v>19</v>
      </c>
      <c r="X1269" s="162" t="s">
        <v>5348</v>
      </c>
      <c r="Y1269" s="162" t="s">
        <v>5347</v>
      </c>
      <c r="Z1269" s="162" t="s">
        <v>46</v>
      </c>
      <c r="AA1269" s="162" t="s">
        <v>1254</v>
      </c>
      <c r="AB1269" s="162" t="s">
        <v>2647</v>
      </c>
      <c r="AC1269" s="162" t="s">
        <v>5347</v>
      </c>
      <c r="AD1269" s="164">
        <v>0</v>
      </c>
      <c r="AE1269" s="185">
        <v>0</v>
      </c>
      <c r="AG1269" t="s">
        <v>814</v>
      </c>
      <c r="AH1269" s="47">
        <f t="shared" si="379"/>
        <v>213</v>
      </c>
      <c r="AI1269" s="46" t="str">
        <f t="shared" si="380"/>
        <v>-</v>
      </c>
      <c r="AJ1269" s="12"/>
      <c r="AK1269" s="53" t="str">
        <f t="shared" si="381"/>
        <v>YES</v>
      </c>
      <c r="AL1269" s="54">
        <f t="shared" si="382"/>
        <v>210</v>
      </c>
      <c r="AM1269" s="35"/>
      <c r="AN1269" s="35" t="str">
        <f t="shared" si="383"/>
        <v/>
      </c>
      <c r="AO1269" s="35">
        <f t="shared" si="384"/>
        <v>0</v>
      </c>
      <c r="AP1269" s="35" t="str">
        <f t="shared" si="385"/>
        <v>X</v>
      </c>
      <c r="AQ1269" s="55">
        <f t="shared" si="397"/>
        <v>1</v>
      </c>
      <c r="AR1269" s="25" t="str">
        <f t="shared" si="386"/>
        <v/>
      </c>
      <c r="AS1269" s="25" t="str">
        <f t="shared" si="387"/>
        <v/>
      </c>
      <c r="AT1269" s="25" t="str">
        <f t="shared" si="388"/>
        <v/>
      </c>
      <c r="AU1269" s="25" t="str">
        <f t="shared" si="389"/>
        <v/>
      </c>
      <c r="AV1269" s="25">
        <f t="shared" si="390"/>
        <v>8</v>
      </c>
      <c r="AW1269" s="65">
        <f t="shared" si="398"/>
        <v>0</v>
      </c>
      <c r="AX1269" s="56"/>
      <c r="AY1269" s="24">
        <f t="shared" ca="1" si="391"/>
        <v>-378</v>
      </c>
      <c r="AZ1269" s="66">
        <f t="shared" ca="1" si="392"/>
        <v>0</v>
      </c>
      <c r="BA1269" s="24" t="str">
        <f t="shared" ca="1" si="393"/>
        <v/>
      </c>
      <c r="BB1269" s="87" t="str">
        <f t="shared" si="394"/>
        <v/>
      </c>
    </row>
    <row r="1270" spans="1:54" ht="15" x14ac:dyDescent="0.2">
      <c r="A1270" s="7">
        <v>1269</v>
      </c>
      <c r="B1270" s="162" t="s">
        <v>2648</v>
      </c>
      <c r="C1270" s="162" t="s">
        <v>2649</v>
      </c>
      <c r="D1270" s="162" t="s">
        <v>2650</v>
      </c>
      <c r="E1270" s="162" t="s">
        <v>15</v>
      </c>
      <c r="F1270" s="163">
        <v>45524</v>
      </c>
      <c r="G1270" s="162" t="s">
        <v>5347</v>
      </c>
      <c r="H1270" s="162" t="s">
        <v>2651</v>
      </c>
      <c r="I1270" s="162" t="s">
        <v>150</v>
      </c>
      <c r="J1270" s="163">
        <v>45548</v>
      </c>
      <c r="K1270" s="163">
        <v>45665</v>
      </c>
      <c r="L1270" s="162" t="s">
        <v>332</v>
      </c>
      <c r="M1270" s="163">
        <v>45555</v>
      </c>
      <c r="N1270" s="164">
        <v>29</v>
      </c>
      <c r="O1270" s="164">
        <v>0</v>
      </c>
      <c r="P1270" s="162" t="s">
        <v>16</v>
      </c>
      <c r="Q1270" s="165">
        <v>10</v>
      </c>
      <c r="R1270" s="165">
        <v>10</v>
      </c>
      <c r="S1270" s="165">
        <v>0</v>
      </c>
      <c r="T1270" s="165">
        <v>10</v>
      </c>
      <c r="U1270" s="166">
        <v>0</v>
      </c>
      <c r="V1270" s="166">
        <v>0</v>
      </c>
      <c r="W1270" s="162" t="s">
        <v>5347</v>
      </c>
      <c r="X1270" s="162" t="s">
        <v>5467</v>
      </c>
      <c r="Y1270" s="162" t="s">
        <v>5347</v>
      </c>
      <c r="Z1270" s="162" t="s">
        <v>76</v>
      </c>
      <c r="AA1270" s="162" t="s">
        <v>343</v>
      </c>
      <c r="AB1270" s="162" t="s">
        <v>2652</v>
      </c>
      <c r="AC1270" s="162" t="s">
        <v>5347</v>
      </c>
      <c r="AD1270" s="164">
        <v>1</v>
      </c>
      <c r="AE1270" s="185">
        <v>1</v>
      </c>
      <c r="AG1270" t="s">
        <v>814</v>
      </c>
      <c r="AH1270" s="47">
        <f t="shared" si="379"/>
        <v>7</v>
      </c>
      <c r="AI1270" s="46" t="str">
        <f t="shared" si="380"/>
        <v>-</v>
      </c>
      <c r="AJ1270" s="12"/>
      <c r="AK1270" s="53" t="str">
        <f t="shared" si="381"/>
        <v/>
      </c>
      <c r="AL1270" s="54" t="str">
        <f t="shared" si="382"/>
        <v/>
      </c>
      <c r="AM1270" s="35"/>
      <c r="AN1270" s="35" t="str">
        <f t="shared" si="383"/>
        <v/>
      </c>
      <c r="AO1270" s="35">
        <f t="shared" si="384"/>
        <v>0</v>
      </c>
      <c r="AP1270" s="35" t="str">
        <f t="shared" si="385"/>
        <v/>
      </c>
      <c r="AQ1270" s="55">
        <f t="shared" si="397"/>
        <v>0</v>
      </c>
      <c r="AR1270" s="25" t="str">
        <f t="shared" si="386"/>
        <v/>
      </c>
      <c r="AS1270" s="25" t="str">
        <f t="shared" si="387"/>
        <v/>
      </c>
      <c r="AT1270" s="25" t="str">
        <f t="shared" si="388"/>
        <v/>
      </c>
      <c r="AU1270" s="25" t="str">
        <f t="shared" si="389"/>
        <v/>
      </c>
      <c r="AV1270" s="25">
        <f t="shared" si="390"/>
        <v>8</v>
      </c>
      <c r="AW1270" s="65">
        <f t="shared" si="398"/>
        <v>1</v>
      </c>
      <c r="AX1270" s="56"/>
      <c r="AY1270" s="24">
        <f t="shared" ca="1" si="391"/>
        <v>-580</v>
      </c>
      <c r="AZ1270" s="66">
        <f t="shared" ca="1" si="392"/>
        <v>0</v>
      </c>
      <c r="BA1270" s="24" t="str">
        <f t="shared" ca="1" si="393"/>
        <v/>
      </c>
      <c r="BB1270" s="87" t="str">
        <f t="shared" si="394"/>
        <v/>
      </c>
    </row>
    <row r="1271" spans="1:54" ht="15" x14ac:dyDescent="0.2">
      <c r="A1271" s="7">
        <v>1270</v>
      </c>
      <c r="B1271" s="162" t="s">
        <v>2648</v>
      </c>
      <c r="C1271" s="162" t="s">
        <v>2649</v>
      </c>
      <c r="D1271" s="162" t="s">
        <v>2650</v>
      </c>
      <c r="E1271" s="162" t="s">
        <v>15</v>
      </c>
      <c r="F1271" s="163">
        <v>45524</v>
      </c>
      <c r="G1271" s="162" t="s">
        <v>5347</v>
      </c>
      <c r="H1271" s="162" t="s">
        <v>2777</v>
      </c>
      <c r="I1271" s="162" t="s">
        <v>28</v>
      </c>
      <c r="J1271" s="163">
        <v>45565</v>
      </c>
      <c r="K1271" s="163">
        <v>45567</v>
      </c>
      <c r="L1271" s="162" t="s">
        <v>5347</v>
      </c>
      <c r="M1271" s="163">
        <v>45572</v>
      </c>
      <c r="N1271" s="164">
        <v>29</v>
      </c>
      <c r="O1271" s="164">
        <v>0</v>
      </c>
      <c r="P1271" s="162" t="s">
        <v>16</v>
      </c>
      <c r="Q1271" s="165">
        <v>10</v>
      </c>
      <c r="R1271" s="165">
        <v>10</v>
      </c>
      <c r="S1271" s="165">
        <v>20</v>
      </c>
      <c r="T1271" s="165">
        <v>0</v>
      </c>
      <c r="U1271" s="166">
        <v>10</v>
      </c>
      <c r="V1271" s="166">
        <v>10</v>
      </c>
      <c r="W1271" s="162" t="s">
        <v>19</v>
      </c>
      <c r="X1271" s="162" t="s">
        <v>5348</v>
      </c>
      <c r="Y1271" s="162" t="s">
        <v>5347</v>
      </c>
      <c r="Z1271" s="162" t="s">
        <v>76</v>
      </c>
      <c r="AA1271" s="162" t="s">
        <v>343</v>
      </c>
      <c r="AB1271" s="162" t="s">
        <v>2652</v>
      </c>
      <c r="AC1271" s="162" t="s">
        <v>5347</v>
      </c>
      <c r="AD1271" s="164">
        <v>0</v>
      </c>
      <c r="AE1271" s="185">
        <v>0</v>
      </c>
      <c r="AG1271" t="s">
        <v>814</v>
      </c>
      <c r="AH1271" s="47">
        <f t="shared" si="379"/>
        <v>7</v>
      </c>
      <c r="AI1271" s="46" t="str">
        <f t="shared" si="380"/>
        <v>-</v>
      </c>
      <c r="AJ1271" s="12"/>
      <c r="AK1271" s="53" t="str">
        <f t="shared" si="381"/>
        <v>YES</v>
      </c>
      <c r="AL1271" s="54">
        <f t="shared" si="382"/>
        <v>20</v>
      </c>
      <c r="AM1271" s="35"/>
      <c r="AN1271" s="35" t="str">
        <f t="shared" si="383"/>
        <v/>
      </c>
      <c r="AO1271" s="35">
        <f t="shared" si="384"/>
        <v>0</v>
      </c>
      <c r="AP1271" s="35" t="str">
        <f t="shared" si="385"/>
        <v>X</v>
      </c>
      <c r="AQ1271" s="55">
        <f t="shared" si="397"/>
        <v>1</v>
      </c>
      <c r="AR1271" s="25" t="str">
        <f t="shared" si="386"/>
        <v/>
      </c>
      <c r="AS1271" s="25" t="str">
        <f t="shared" si="387"/>
        <v/>
      </c>
      <c r="AT1271" s="25" t="str">
        <f t="shared" si="388"/>
        <v/>
      </c>
      <c r="AU1271" s="25" t="str">
        <f t="shared" si="389"/>
        <v/>
      </c>
      <c r="AV1271" s="25">
        <f t="shared" si="390"/>
        <v>8</v>
      </c>
      <c r="AW1271" s="65">
        <f t="shared" si="398"/>
        <v>0</v>
      </c>
      <c r="AX1271" s="56"/>
      <c r="AY1271" s="24">
        <f t="shared" ca="1" si="391"/>
        <v>-563</v>
      </c>
      <c r="AZ1271" s="66">
        <f t="shared" ca="1" si="392"/>
        <v>0</v>
      </c>
      <c r="BA1271" s="24" t="str">
        <f t="shared" ca="1" si="393"/>
        <v/>
      </c>
      <c r="BB1271" s="87" t="str">
        <f t="shared" si="394"/>
        <v/>
      </c>
    </row>
    <row r="1272" spans="1:54" ht="15" x14ac:dyDescent="0.2">
      <c r="A1272" s="7">
        <v>1271</v>
      </c>
      <c r="B1272" s="162" t="s">
        <v>2653</v>
      </c>
      <c r="C1272" s="162" t="s">
        <v>2654</v>
      </c>
      <c r="D1272" s="162" t="s">
        <v>2655</v>
      </c>
      <c r="E1272" s="162" t="s">
        <v>15</v>
      </c>
      <c r="F1272" s="163">
        <v>45524</v>
      </c>
      <c r="G1272" s="162" t="s">
        <v>5347</v>
      </c>
      <c r="H1272" s="162" t="s">
        <v>2741</v>
      </c>
      <c r="I1272" s="162" t="s">
        <v>15</v>
      </c>
      <c r="J1272" s="163">
        <v>45554</v>
      </c>
      <c r="K1272" s="163">
        <v>45555</v>
      </c>
      <c r="L1272" s="162" t="s">
        <v>5347</v>
      </c>
      <c r="M1272" s="163">
        <v>45625</v>
      </c>
      <c r="N1272" s="164">
        <v>90</v>
      </c>
      <c r="O1272" s="164">
        <v>8</v>
      </c>
      <c r="P1272" s="162" t="s">
        <v>16</v>
      </c>
      <c r="Q1272" s="165">
        <v>1</v>
      </c>
      <c r="R1272" s="165">
        <v>1</v>
      </c>
      <c r="S1272" s="165">
        <v>1</v>
      </c>
      <c r="T1272" s="165">
        <v>0</v>
      </c>
      <c r="U1272" s="166">
        <v>1</v>
      </c>
      <c r="V1272" s="166">
        <v>0</v>
      </c>
      <c r="W1272" s="162" t="s">
        <v>19</v>
      </c>
      <c r="X1272" s="162" t="s">
        <v>5348</v>
      </c>
      <c r="Y1272" s="162" t="s">
        <v>5347</v>
      </c>
      <c r="Z1272" s="162" t="s">
        <v>493</v>
      </c>
      <c r="AA1272" s="162" t="s">
        <v>494</v>
      </c>
      <c r="AB1272" s="162" t="s">
        <v>2742</v>
      </c>
      <c r="AC1272" s="162" t="s">
        <v>5347</v>
      </c>
      <c r="AD1272" s="164">
        <v>0</v>
      </c>
      <c r="AE1272" s="185">
        <v>0</v>
      </c>
      <c r="AG1272" t="s">
        <v>1473</v>
      </c>
      <c r="AH1272" s="47">
        <f t="shared" si="379"/>
        <v>71</v>
      </c>
      <c r="AI1272" s="46" t="str">
        <f t="shared" si="380"/>
        <v>-</v>
      </c>
      <c r="AJ1272" s="12"/>
      <c r="AK1272" s="53" t="str">
        <f t="shared" si="381"/>
        <v>YES</v>
      </c>
      <c r="AL1272" s="54">
        <f t="shared" si="382"/>
        <v>1</v>
      </c>
      <c r="AM1272" s="35"/>
      <c r="AN1272" s="35" t="str">
        <f t="shared" si="383"/>
        <v/>
      </c>
      <c r="AO1272" s="35">
        <f t="shared" si="384"/>
        <v>0</v>
      </c>
      <c r="AP1272" s="35" t="str">
        <f t="shared" si="385"/>
        <v>X</v>
      </c>
      <c r="AQ1272" s="55">
        <f t="shared" si="397"/>
        <v>1</v>
      </c>
      <c r="AR1272" s="25" t="str">
        <f t="shared" si="386"/>
        <v/>
      </c>
      <c r="AS1272" s="25" t="str">
        <f t="shared" si="387"/>
        <v/>
      </c>
      <c r="AT1272" s="25" t="str">
        <f t="shared" si="388"/>
        <v/>
      </c>
      <c r="AU1272" s="25" t="str">
        <f t="shared" si="389"/>
        <v/>
      </c>
      <c r="AV1272" s="25">
        <f t="shared" si="390"/>
        <v>8</v>
      </c>
      <c r="AW1272" s="65">
        <f t="shared" si="398"/>
        <v>0</v>
      </c>
      <c r="AX1272" s="56"/>
      <c r="AY1272" s="24">
        <f t="shared" ca="1" si="391"/>
        <v>-510</v>
      </c>
      <c r="AZ1272" s="66">
        <f t="shared" ca="1" si="392"/>
        <v>0</v>
      </c>
      <c r="BA1272" s="24" t="str">
        <f t="shared" ca="1" si="393"/>
        <v/>
      </c>
      <c r="BB1272" s="87" t="str">
        <f t="shared" si="394"/>
        <v/>
      </c>
    </row>
    <row r="1273" spans="1:54" ht="15" x14ac:dyDescent="0.2">
      <c r="A1273" s="7">
        <v>1272</v>
      </c>
      <c r="B1273" s="162" t="s">
        <v>711</v>
      </c>
      <c r="C1273" s="162" t="s">
        <v>712</v>
      </c>
      <c r="D1273" s="162" t="s">
        <v>2656</v>
      </c>
      <c r="E1273" s="162" t="s">
        <v>15</v>
      </c>
      <c r="F1273" s="163">
        <v>45524</v>
      </c>
      <c r="G1273" s="162" t="s">
        <v>5347</v>
      </c>
      <c r="H1273" s="162" t="s">
        <v>2657</v>
      </c>
      <c r="I1273" s="162" t="s">
        <v>56</v>
      </c>
      <c r="J1273" s="163">
        <v>45545</v>
      </c>
      <c r="K1273" s="163">
        <v>45576</v>
      </c>
      <c r="L1273" s="162" t="s">
        <v>5347</v>
      </c>
      <c r="M1273" s="163">
        <v>45558</v>
      </c>
      <c r="N1273" s="164">
        <v>30</v>
      </c>
      <c r="O1273" s="164">
        <v>8</v>
      </c>
      <c r="P1273" s="162" t="s">
        <v>16</v>
      </c>
      <c r="Q1273" s="165">
        <v>35</v>
      </c>
      <c r="R1273" s="165">
        <v>35</v>
      </c>
      <c r="S1273" s="165">
        <v>35</v>
      </c>
      <c r="T1273" s="165">
        <v>0</v>
      </c>
      <c r="U1273" s="166">
        <v>35</v>
      </c>
      <c r="V1273" s="166">
        <v>0</v>
      </c>
      <c r="W1273" s="162" t="s">
        <v>19</v>
      </c>
      <c r="X1273" s="162" t="s">
        <v>5348</v>
      </c>
      <c r="Y1273" s="162" t="s">
        <v>5347</v>
      </c>
      <c r="Z1273" s="162" t="s">
        <v>5436</v>
      </c>
      <c r="AA1273" s="162" t="s">
        <v>722</v>
      </c>
      <c r="AB1273" s="162" t="s">
        <v>734</v>
      </c>
      <c r="AC1273" s="162" t="s">
        <v>5347</v>
      </c>
      <c r="AD1273" s="164">
        <v>0</v>
      </c>
      <c r="AE1273" s="185">
        <v>0</v>
      </c>
      <c r="AG1273" t="s">
        <v>1317</v>
      </c>
      <c r="AH1273" s="47">
        <f t="shared" si="379"/>
        <v>13</v>
      </c>
      <c r="AI1273" s="46" t="str">
        <f t="shared" si="380"/>
        <v>-</v>
      </c>
      <c r="AJ1273" s="12"/>
      <c r="AK1273" s="53" t="str">
        <f t="shared" si="381"/>
        <v>YES</v>
      </c>
      <c r="AL1273" s="54">
        <f t="shared" si="382"/>
        <v>35</v>
      </c>
      <c r="AM1273" s="35"/>
      <c r="AN1273" s="35" t="str">
        <f t="shared" si="383"/>
        <v/>
      </c>
      <c r="AO1273" s="35">
        <f t="shared" si="384"/>
        <v>0</v>
      </c>
      <c r="AP1273" s="35" t="str">
        <f t="shared" si="385"/>
        <v>X</v>
      </c>
      <c r="AQ1273" s="55">
        <f t="shared" si="397"/>
        <v>1</v>
      </c>
      <c r="AR1273" s="25" t="str">
        <f t="shared" si="386"/>
        <v/>
      </c>
      <c r="AS1273" s="25" t="str">
        <f t="shared" si="387"/>
        <v/>
      </c>
      <c r="AT1273" s="25" t="str">
        <f t="shared" si="388"/>
        <v/>
      </c>
      <c r="AU1273" s="25" t="str">
        <f t="shared" si="389"/>
        <v/>
      </c>
      <c r="AV1273" s="25">
        <f t="shared" si="390"/>
        <v>8</v>
      </c>
      <c r="AW1273" s="65">
        <f t="shared" si="398"/>
        <v>0</v>
      </c>
      <c r="AX1273" s="56"/>
      <c r="AY1273" s="24">
        <f t="shared" ca="1" si="391"/>
        <v>-577</v>
      </c>
      <c r="AZ1273" s="66">
        <f t="shared" ca="1" si="392"/>
        <v>0</v>
      </c>
      <c r="BA1273" s="24" t="str">
        <f t="shared" ca="1" si="393"/>
        <v/>
      </c>
      <c r="BB1273" s="87" t="str">
        <f t="shared" si="394"/>
        <v/>
      </c>
    </row>
    <row r="1274" spans="1:54" ht="15" x14ac:dyDescent="0.2">
      <c r="A1274" s="7">
        <v>1273</v>
      </c>
      <c r="B1274" s="162" t="s">
        <v>1256</v>
      </c>
      <c r="C1274" s="162" t="s">
        <v>1257</v>
      </c>
      <c r="D1274" s="162" t="s">
        <v>2656</v>
      </c>
      <c r="E1274" s="162" t="s">
        <v>17</v>
      </c>
      <c r="F1274" s="163">
        <v>45524</v>
      </c>
      <c r="G1274" s="162" t="s">
        <v>5347</v>
      </c>
      <c r="H1274" s="162" t="s">
        <v>1258</v>
      </c>
      <c r="I1274" s="162" t="s">
        <v>177</v>
      </c>
      <c r="J1274" s="163">
        <v>45553</v>
      </c>
      <c r="K1274" s="163">
        <v>45712</v>
      </c>
      <c r="L1274" s="162" t="s">
        <v>5347</v>
      </c>
      <c r="M1274" s="163">
        <v>45567</v>
      </c>
      <c r="N1274" s="164">
        <v>80</v>
      </c>
      <c r="O1274" s="164">
        <v>8</v>
      </c>
      <c r="P1274" s="162" t="s">
        <v>16</v>
      </c>
      <c r="Q1274" s="165">
        <v>10</v>
      </c>
      <c r="R1274" s="165">
        <v>15</v>
      </c>
      <c r="S1274" s="165">
        <v>15</v>
      </c>
      <c r="T1274" s="165">
        <v>0</v>
      </c>
      <c r="U1274" s="166">
        <v>15</v>
      </c>
      <c r="V1274" s="166">
        <v>0</v>
      </c>
      <c r="W1274" s="162" t="s">
        <v>19</v>
      </c>
      <c r="X1274" s="162" t="s">
        <v>5348</v>
      </c>
      <c r="Y1274" s="162" t="s">
        <v>5347</v>
      </c>
      <c r="Z1274" s="162" t="s">
        <v>39</v>
      </c>
      <c r="AA1274" s="162" t="s">
        <v>681</v>
      </c>
      <c r="AB1274" s="162" t="s">
        <v>1259</v>
      </c>
      <c r="AC1274" s="162" t="s">
        <v>5347</v>
      </c>
      <c r="AD1274" s="164">
        <v>1</v>
      </c>
      <c r="AE1274" s="185">
        <v>1</v>
      </c>
      <c r="AG1274" t="s">
        <v>1317</v>
      </c>
      <c r="AH1274" s="47">
        <f t="shared" si="379"/>
        <v>14</v>
      </c>
      <c r="AI1274" s="46" t="str">
        <f t="shared" si="380"/>
        <v>-</v>
      </c>
      <c r="AJ1274" s="12"/>
      <c r="AK1274" s="53" t="str">
        <f t="shared" si="381"/>
        <v>YES</v>
      </c>
      <c r="AL1274" s="54">
        <f t="shared" si="382"/>
        <v>15</v>
      </c>
      <c r="AM1274" s="35"/>
      <c r="AN1274" s="35" t="str">
        <f t="shared" si="383"/>
        <v/>
      </c>
      <c r="AO1274" s="35">
        <f t="shared" si="384"/>
        <v>0</v>
      </c>
      <c r="AP1274" s="35" t="str">
        <f t="shared" si="385"/>
        <v>X</v>
      </c>
      <c r="AQ1274" s="55">
        <f t="shared" si="397"/>
        <v>1</v>
      </c>
      <c r="AR1274" s="25" t="str">
        <f t="shared" si="386"/>
        <v/>
      </c>
      <c r="AS1274" s="25" t="str">
        <f t="shared" si="387"/>
        <v/>
      </c>
      <c r="AT1274" s="25" t="str">
        <f t="shared" si="388"/>
        <v/>
      </c>
      <c r="AU1274" s="25" t="str">
        <f t="shared" si="389"/>
        <v/>
      </c>
      <c r="AV1274" s="25">
        <f t="shared" si="390"/>
        <v>8</v>
      </c>
      <c r="AW1274" s="65">
        <f t="shared" si="398"/>
        <v>0</v>
      </c>
      <c r="AX1274" s="56"/>
      <c r="AY1274" s="24">
        <f t="shared" ca="1" si="391"/>
        <v>-568</v>
      </c>
      <c r="AZ1274" s="66">
        <f t="shared" ca="1" si="392"/>
        <v>0</v>
      </c>
      <c r="BA1274" s="24" t="str">
        <f t="shared" ca="1" si="393"/>
        <v/>
      </c>
      <c r="BB1274" s="87" t="str">
        <f t="shared" si="394"/>
        <v/>
      </c>
    </row>
    <row r="1275" spans="1:54" ht="15" x14ac:dyDescent="0.2">
      <c r="A1275" s="7">
        <v>1274</v>
      </c>
      <c r="B1275" s="162" t="s">
        <v>457</v>
      </c>
      <c r="C1275" s="162" t="s">
        <v>458</v>
      </c>
      <c r="D1275" s="162" t="s">
        <v>2656</v>
      </c>
      <c r="E1275" s="162" t="s">
        <v>18</v>
      </c>
      <c r="F1275" s="163">
        <v>45524</v>
      </c>
      <c r="G1275" s="162" t="s">
        <v>5347</v>
      </c>
      <c r="H1275" s="162" t="s">
        <v>2776</v>
      </c>
      <c r="I1275" s="162" t="s">
        <v>122</v>
      </c>
      <c r="J1275" s="163">
        <v>45567</v>
      </c>
      <c r="K1275" s="163">
        <v>45580</v>
      </c>
      <c r="L1275" s="162" t="s">
        <v>5347</v>
      </c>
      <c r="M1275" s="163">
        <v>45595</v>
      </c>
      <c r="N1275" s="164">
        <v>45</v>
      </c>
      <c r="O1275" s="164">
        <v>8</v>
      </c>
      <c r="P1275" s="162" t="s">
        <v>16</v>
      </c>
      <c r="Q1275" s="165">
        <v>100</v>
      </c>
      <c r="R1275" s="165">
        <v>100</v>
      </c>
      <c r="S1275" s="165">
        <v>100</v>
      </c>
      <c r="T1275" s="165">
        <v>0</v>
      </c>
      <c r="U1275" s="166">
        <v>100</v>
      </c>
      <c r="V1275" s="166">
        <v>0</v>
      </c>
      <c r="W1275" s="162" t="s">
        <v>19</v>
      </c>
      <c r="X1275" s="162" t="s">
        <v>5348</v>
      </c>
      <c r="Y1275" s="162" t="s">
        <v>5347</v>
      </c>
      <c r="Z1275" s="162" t="s">
        <v>39</v>
      </c>
      <c r="AA1275" s="162" t="s">
        <v>34</v>
      </c>
      <c r="AB1275" s="162" t="s">
        <v>2778</v>
      </c>
      <c r="AC1275" s="162" t="s">
        <v>5347</v>
      </c>
      <c r="AD1275" s="164">
        <v>0</v>
      </c>
      <c r="AE1275" s="185">
        <v>0</v>
      </c>
      <c r="AG1275" t="s">
        <v>1317</v>
      </c>
      <c r="AH1275" s="47">
        <f t="shared" si="379"/>
        <v>28</v>
      </c>
      <c r="AI1275" s="46" t="str">
        <f t="shared" si="380"/>
        <v>-</v>
      </c>
      <c r="AJ1275" s="12"/>
      <c r="AK1275" s="53" t="str">
        <f t="shared" si="381"/>
        <v>YES</v>
      </c>
      <c r="AL1275" s="54">
        <f t="shared" si="382"/>
        <v>100</v>
      </c>
      <c r="AM1275" s="35"/>
      <c r="AN1275" s="35" t="str">
        <f t="shared" si="383"/>
        <v/>
      </c>
      <c r="AO1275" s="35">
        <f t="shared" si="384"/>
        <v>0</v>
      </c>
      <c r="AP1275" s="35" t="str">
        <f t="shared" si="385"/>
        <v>X</v>
      </c>
      <c r="AQ1275" s="55">
        <f t="shared" si="397"/>
        <v>1</v>
      </c>
      <c r="AR1275" s="25" t="str">
        <f t="shared" si="386"/>
        <v/>
      </c>
      <c r="AS1275" s="25" t="str">
        <f t="shared" si="387"/>
        <v/>
      </c>
      <c r="AT1275" s="25" t="str">
        <f t="shared" si="388"/>
        <v/>
      </c>
      <c r="AU1275" s="25" t="str">
        <f t="shared" si="389"/>
        <v/>
      </c>
      <c r="AV1275" s="25">
        <f t="shared" si="390"/>
        <v>8</v>
      </c>
      <c r="AW1275" s="65">
        <f t="shared" si="398"/>
        <v>0</v>
      </c>
      <c r="AX1275" s="56"/>
      <c r="AY1275" s="24">
        <f t="shared" ca="1" si="391"/>
        <v>-540</v>
      </c>
      <c r="AZ1275" s="66">
        <f t="shared" ca="1" si="392"/>
        <v>0</v>
      </c>
      <c r="BA1275" s="24" t="str">
        <f t="shared" ca="1" si="393"/>
        <v/>
      </c>
      <c r="BB1275" s="87" t="str">
        <f t="shared" si="394"/>
        <v/>
      </c>
    </row>
    <row r="1276" spans="1:54" ht="15" x14ac:dyDescent="0.2">
      <c r="A1276" s="7">
        <v>1275</v>
      </c>
      <c r="B1276" s="162" t="s">
        <v>36</v>
      </c>
      <c r="C1276" s="162" t="s">
        <v>37</v>
      </c>
      <c r="D1276" s="162" t="s">
        <v>2656</v>
      </c>
      <c r="E1276" s="162" t="s">
        <v>24</v>
      </c>
      <c r="F1276" s="163">
        <v>45524</v>
      </c>
      <c r="G1276" s="162" t="s">
        <v>5347</v>
      </c>
      <c r="H1276" s="162" t="s">
        <v>2658</v>
      </c>
      <c r="I1276" s="162" t="s">
        <v>18</v>
      </c>
      <c r="J1276" s="163">
        <v>45541</v>
      </c>
      <c r="K1276" s="163">
        <v>45677</v>
      </c>
      <c r="L1276" s="162" t="s">
        <v>5347</v>
      </c>
      <c r="M1276" s="163">
        <v>45593</v>
      </c>
      <c r="N1276" s="164">
        <v>55</v>
      </c>
      <c r="O1276" s="164">
        <v>8</v>
      </c>
      <c r="P1276" s="162" t="s">
        <v>16</v>
      </c>
      <c r="Q1276" s="165">
        <v>500</v>
      </c>
      <c r="R1276" s="165">
        <v>500</v>
      </c>
      <c r="S1276" s="165">
        <v>500</v>
      </c>
      <c r="T1276" s="165">
        <v>0</v>
      </c>
      <c r="U1276" s="166">
        <v>0</v>
      </c>
      <c r="V1276" s="166">
        <v>0</v>
      </c>
      <c r="W1276" s="162" t="s">
        <v>19</v>
      </c>
      <c r="X1276" s="162" t="s">
        <v>5348</v>
      </c>
      <c r="Y1276" s="162" t="s">
        <v>5347</v>
      </c>
      <c r="Z1276" s="162" t="s">
        <v>39</v>
      </c>
      <c r="AA1276" s="162" t="s">
        <v>34</v>
      </c>
      <c r="AB1276" s="162" t="s">
        <v>40</v>
      </c>
      <c r="AC1276" s="162" t="s">
        <v>5347</v>
      </c>
      <c r="AD1276" s="164">
        <v>1</v>
      </c>
      <c r="AE1276" s="185">
        <v>0</v>
      </c>
      <c r="AG1276" t="s">
        <v>1317</v>
      </c>
      <c r="AH1276" s="47">
        <f t="shared" si="379"/>
        <v>52</v>
      </c>
      <c r="AI1276" s="46" t="str">
        <f t="shared" si="380"/>
        <v>-</v>
      </c>
      <c r="AJ1276" s="12"/>
      <c r="AK1276" s="53" t="str">
        <f t="shared" si="381"/>
        <v>YES</v>
      </c>
      <c r="AL1276" s="54">
        <f t="shared" si="382"/>
        <v>500</v>
      </c>
      <c r="AM1276" s="35"/>
      <c r="AN1276" s="35" t="str">
        <f t="shared" si="383"/>
        <v/>
      </c>
      <c r="AO1276" s="35">
        <f t="shared" si="384"/>
        <v>0</v>
      </c>
      <c r="AP1276" s="35" t="str">
        <f t="shared" si="385"/>
        <v>X</v>
      </c>
      <c r="AQ1276" s="55">
        <f t="shared" si="397"/>
        <v>1</v>
      </c>
      <c r="AR1276" s="25" t="str">
        <f t="shared" si="386"/>
        <v/>
      </c>
      <c r="AS1276" s="25" t="str">
        <f t="shared" si="387"/>
        <v/>
      </c>
      <c r="AT1276" s="25" t="str">
        <f t="shared" si="388"/>
        <v/>
      </c>
      <c r="AU1276" s="25" t="str">
        <f t="shared" si="389"/>
        <v/>
      </c>
      <c r="AV1276" s="25">
        <f t="shared" si="390"/>
        <v>8</v>
      </c>
      <c r="AW1276" s="65">
        <f t="shared" si="398"/>
        <v>0</v>
      </c>
      <c r="AX1276" s="56"/>
      <c r="AY1276" s="24">
        <f t="shared" ca="1" si="391"/>
        <v>-542</v>
      </c>
      <c r="AZ1276" s="66">
        <f t="shared" ca="1" si="392"/>
        <v>0</v>
      </c>
      <c r="BA1276" s="24" t="str">
        <f t="shared" ca="1" si="393"/>
        <v/>
      </c>
      <c r="BB1276" s="87" t="str">
        <f t="shared" si="394"/>
        <v/>
      </c>
    </row>
    <row r="1277" spans="1:54" ht="15" x14ac:dyDescent="0.2">
      <c r="A1277" s="7">
        <v>1276</v>
      </c>
      <c r="B1277" s="162" t="s">
        <v>705</v>
      </c>
      <c r="C1277" s="162" t="s">
        <v>706</v>
      </c>
      <c r="D1277" s="162" t="s">
        <v>2656</v>
      </c>
      <c r="E1277" s="162" t="s">
        <v>27</v>
      </c>
      <c r="F1277" s="163">
        <v>45524</v>
      </c>
      <c r="G1277" s="162" t="s">
        <v>5347</v>
      </c>
      <c r="H1277" s="162" t="s">
        <v>2743</v>
      </c>
      <c r="I1277" s="162" t="s">
        <v>73</v>
      </c>
      <c r="J1277" s="163">
        <v>45558</v>
      </c>
      <c r="K1277" s="163">
        <v>45610</v>
      </c>
      <c r="L1277" s="162" t="s">
        <v>5347</v>
      </c>
      <c r="M1277" s="163">
        <v>45628</v>
      </c>
      <c r="N1277" s="164">
        <v>50</v>
      </c>
      <c r="O1277" s="164">
        <v>8</v>
      </c>
      <c r="P1277" s="162" t="s">
        <v>16</v>
      </c>
      <c r="Q1277" s="165">
        <v>300</v>
      </c>
      <c r="R1277" s="165">
        <v>300</v>
      </c>
      <c r="S1277" s="165">
        <v>300</v>
      </c>
      <c r="T1277" s="165">
        <v>0</v>
      </c>
      <c r="U1277" s="166">
        <v>0</v>
      </c>
      <c r="V1277" s="166">
        <v>0</v>
      </c>
      <c r="W1277" s="162" t="s">
        <v>19</v>
      </c>
      <c r="X1277" s="162" t="s">
        <v>5348</v>
      </c>
      <c r="Y1277" s="162" t="s">
        <v>5347</v>
      </c>
      <c r="Z1277" s="162" t="s">
        <v>39</v>
      </c>
      <c r="AA1277" s="162" t="s">
        <v>766</v>
      </c>
      <c r="AB1277" s="162" t="s">
        <v>767</v>
      </c>
      <c r="AC1277" s="162" t="s">
        <v>5347</v>
      </c>
      <c r="AD1277" s="164">
        <v>0</v>
      </c>
      <c r="AE1277" s="185">
        <v>0</v>
      </c>
      <c r="AG1277" t="s">
        <v>1317</v>
      </c>
      <c r="AH1277" s="47">
        <f t="shared" si="379"/>
        <v>70</v>
      </c>
      <c r="AI1277" s="46" t="str">
        <f t="shared" si="380"/>
        <v>-</v>
      </c>
      <c r="AJ1277" s="12"/>
      <c r="AK1277" s="53" t="str">
        <f t="shared" si="381"/>
        <v>YES</v>
      </c>
      <c r="AL1277" s="54">
        <f t="shared" si="382"/>
        <v>300</v>
      </c>
      <c r="AM1277" s="35"/>
      <c r="AN1277" s="35" t="str">
        <f t="shared" si="383"/>
        <v/>
      </c>
      <c r="AO1277" s="35">
        <f t="shared" si="384"/>
        <v>0</v>
      </c>
      <c r="AP1277" s="35" t="str">
        <f t="shared" si="385"/>
        <v>X</v>
      </c>
      <c r="AQ1277" s="55">
        <f t="shared" si="397"/>
        <v>1</v>
      </c>
      <c r="AR1277" s="25" t="str">
        <f t="shared" si="386"/>
        <v/>
      </c>
      <c r="AS1277" s="25" t="str">
        <f t="shared" si="387"/>
        <v/>
      </c>
      <c r="AT1277" s="25" t="str">
        <f t="shared" si="388"/>
        <v/>
      </c>
      <c r="AU1277" s="25" t="str">
        <f t="shared" si="389"/>
        <v/>
      </c>
      <c r="AV1277" s="25">
        <f t="shared" si="390"/>
        <v>8</v>
      </c>
      <c r="AW1277" s="65">
        <f t="shared" si="398"/>
        <v>0</v>
      </c>
      <c r="AX1277" s="56"/>
      <c r="AY1277" s="24">
        <f t="shared" ca="1" si="391"/>
        <v>-507</v>
      </c>
      <c r="AZ1277" s="66">
        <f t="shared" ca="1" si="392"/>
        <v>0</v>
      </c>
      <c r="BA1277" s="24" t="str">
        <f t="shared" ca="1" si="393"/>
        <v/>
      </c>
      <c r="BB1277" s="87" t="str">
        <f t="shared" si="394"/>
        <v/>
      </c>
    </row>
    <row r="1278" spans="1:54" ht="15" x14ac:dyDescent="0.2">
      <c r="A1278" s="7">
        <v>1277</v>
      </c>
      <c r="B1278" s="162" t="s">
        <v>707</v>
      </c>
      <c r="C1278" s="162" t="s">
        <v>708</v>
      </c>
      <c r="D1278" s="162" t="s">
        <v>2656</v>
      </c>
      <c r="E1278" s="162" t="s">
        <v>28</v>
      </c>
      <c r="F1278" s="163">
        <v>45524</v>
      </c>
      <c r="G1278" s="162" t="s">
        <v>5347</v>
      </c>
      <c r="H1278" s="162" t="s">
        <v>2743</v>
      </c>
      <c r="I1278" s="162" t="s">
        <v>15</v>
      </c>
      <c r="J1278" s="163">
        <v>45558</v>
      </c>
      <c r="K1278" s="163">
        <v>45610</v>
      </c>
      <c r="L1278" s="162" t="s">
        <v>5347</v>
      </c>
      <c r="M1278" s="163">
        <v>45579</v>
      </c>
      <c r="N1278" s="164">
        <v>45</v>
      </c>
      <c r="O1278" s="164">
        <v>8</v>
      </c>
      <c r="P1278" s="162" t="s">
        <v>16</v>
      </c>
      <c r="Q1278" s="165">
        <v>100</v>
      </c>
      <c r="R1278" s="165">
        <v>100</v>
      </c>
      <c r="S1278" s="165">
        <v>100</v>
      </c>
      <c r="T1278" s="165">
        <v>0</v>
      </c>
      <c r="U1278" s="166">
        <v>0</v>
      </c>
      <c r="V1278" s="166">
        <v>0</v>
      </c>
      <c r="W1278" s="162" t="s">
        <v>19</v>
      </c>
      <c r="X1278" s="162" t="s">
        <v>5348</v>
      </c>
      <c r="Y1278" s="162" t="s">
        <v>5347</v>
      </c>
      <c r="Z1278" s="162" t="s">
        <v>39</v>
      </c>
      <c r="AA1278" s="162" t="s">
        <v>2744</v>
      </c>
      <c r="AB1278" s="162" t="s">
        <v>2745</v>
      </c>
      <c r="AC1278" s="162" t="s">
        <v>5347</v>
      </c>
      <c r="AD1278" s="164">
        <v>0</v>
      </c>
      <c r="AE1278" s="185">
        <v>0</v>
      </c>
      <c r="AG1278" t="s">
        <v>1317</v>
      </c>
      <c r="AH1278" s="47">
        <f t="shared" si="379"/>
        <v>21</v>
      </c>
      <c r="AI1278" s="46" t="str">
        <f t="shared" si="380"/>
        <v>-</v>
      </c>
      <c r="AJ1278" s="12"/>
      <c r="AK1278" s="53" t="str">
        <f t="shared" si="381"/>
        <v>YES</v>
      </c>
      <c r="AL1278" s="54">
        <f t="shared" si="382"/>
        <v>100</v>
      </c>
      <c r="AM1278" s="35"/>
      <c r="AN1278" s="35" t="str">
        <f t="shared" si="383"/>
        <v/>
      </c>
      <c r="AO1278" s="35">
        <f t="shared" si="384"/>
        <v>0</v>
      </c>
      <c r="AP1278" s="35" t="str">
        <f t="shared" si="385"/>
        <v>X</v>
      </c>
      <c r="AQ1278" s="55">
        <f t="shared" si="397"/>
        <v>1</v>
      </c>
      <c r="AR1278" s="25" t="str">
        <f t="shared" si="386"/>
        <v/>
      </c>
      <c r="AS1278" s="25" t="str">
        <f t="shared" si="387"/>
        <v/>
      </c>
      <c r="AT1278" s="25" t="str">
        <f t="shared" si="388"/>
        <v/>
      </c>
      <c r="AU1278" s="25" t="str">
        <f t="shared" si="389"/>
        <v/>
      </c>
      <c r="AV1278" s="25">
        <f t="shared" si="390"/>
        <v>8</v>
      </c>
      <c r="AW1278" s="65">
        <f t="shared" si="398"/>
        <v>0</v>
      </c>
      <c r="AX1278" s="56"/>
      <c r="AY1278" s="24">
        <f t="shared" ca="1" si="391"/>
        <v>-556</v>
      </c>
      <c r="AZ1278" s="66">
        <f t="shared" ca="1" si="392"/>
        <v>0</v>
      </c>
      <c r="BA1278" s="24" t="str">
        <f t="shared" ca="1" si="393"/>
        <v/>
      </c>
      <c r="BB1278" s="87" t="str">
        <f t="shared" si="394"/>
        <v/>
      </c>
    </row>
    <row r="1279" spans="1:54" ht="15" x14ac:dyDescent="0.2">
      <c r="A1279" s="7">
        <v>1278</v>
      </c>
      <c r="B1279" s="162" t="s">
        <v>2659</v>
      </c>
      <c r="C1279" s="162" t="s">
        <v>2660</v>
      </c>
      <c r="D1279" s="162" t="s">
        <v>2661</v>
      </c>
      <c r="E1279" s="162" t="s">
        <v>15</v>
      </c>
      <c r="F1279" s="163">
        <v>45524</v>
      </c>
      <c r="G1279" s="162" t="s">
        <v>5347</v>
      </c>
      <c r="H1279" s="162" t="s">
        <v>2779</v>
      </c>
      <c r="I1279" s="162" t="s">
        <v>15</v>
      </c>
      <c r="J1279" s="163">
        <v>45565</v>
      </c>
      <c r="K1279" s="163">
        <v>45565</v>
      </c>
      <c r="L1279" s="162" t="s">
        <v>5347</v>
      </c>
      <c r="M1279" s="163">
        <v>45573</v>
      </c>
      <c r="N1279" s="164">
        <v>85</v>
      </c>
      <c r="O1279" s="164">
        <v>8</v>
      </c>
      <c r="P1279" s="162" t="s">
        <v>16</v>
      </c>
      <c r="Q1279" s="165">
        <v>1</v>
      </c>
      <c r="R1279" s="165">
        <v>1</v>
      </c>
      <c r="S1279" s="165">
        <v>1</v>
      </c>
      <c r="T1279" s="165">
        <v>0</v>
      </c>
      <c r="U1279" s="166">
        <v>1</v>
      </c>
      <c r="V1279" s="166">
        <v>0</v>
      </c>
      <c r="W1279" s="162" t="s">
        <v>19</v>
      </c>
      <c r="X1279" s="162" t="s">
        <v>5348</v>
      </c>
      <c r="Y1279" s="162" t="s">
        <v>5347</v>
      </c>
      <c r="Z1279" s="162" t="s">
        <v>25</v>
      </c>
      <c r="AA1279" s="162" t="s">
        <v>2500</v>
      </c>
      <c r="AB1279" s="162" t="s">
        <v>2780</v>
      </c>
      <c r="AC1279" s="162" t="s">
        <v>5347</v>
      </c>
      <c r="AD1279" s="164">
        <v>0</v>
      </c>
      <c r="AE1279" s="185">
        <v>0</v>
      </c>
      <c r="AG1279" t="s">
        <v>1317</v>
      </c>
      <c r="AH1279" s="47">
        <f t="shared" si="379"/>
        <v>8</v>
      </c>
      <c r="AI1279" s="46" t="str">
        <f t="shared" si="380"/>
        <v>-</v>
      </c>
      <c r="AJ1279" s="12"/>
      <c r="AK1279" s="53" t="str">
        <f t="shared" si="381"/>
        <v>YES</v>
      </c>
      <c r="AL1279" s="54">
        <f t="shared" si="382"/>
        <v>1</v>
      </c>
      <c r="AM1279" s="35"/>
      <c r="AN1279" s="35" t="str">
        <f t="shared" si="383"/>
        <v/>
      </c>
      <c r="AO1279" s="35">
        <f t="shared" si="384"/>
        <v>0</v>
      </c>
      <c r="AP1279" s="35" t="str">
        <f t="shared" si="385"/>
        <v>X</v>
      </c>
      <c r="AQ1279" s="55">
        <f t="shared" si="397"/>
        <v>1</v>
      </c>
      <c r="AR1279" s="25" t="str">
        <f t="shared" si="386"/>
        <v/>
      </c>
      <c r="AS1279" s="25" t="str">
        <f t="shared" si="387"/>
        <v/>
      </c>
      <c r="AT1279" s="25" t="str">
        <f t="shared" si="388"/>
        <v/>
      </c>
      <c r="AU1279" s="25" t="str">
        <f t="shared" si="389"/>
        <v/>
      </c>
      <c r="AV1279" s="25">
        <f t="shared" si="390"/>
        <v>8</v>
      </c>
      <c r="AW1279" s="65">
        <f t="shared" si="398"/>
        <v>0</v>
      </c>
      <c r="AX1279" s="56"/>
      <c r="AY1279" s="24">
        <f t="shared" ca="1" si="391"/>
        <v>-562</v>
      </c>
      <c r="AZ1279" s="66">
        <f t="shared" ca="1" si="392"/>
        <v>0</v>
      </c>
      <c r="BA1279" s="24" t="str">
        <f t="shared" ca="1" si="393"/>
        <v/>
      </c>
      <c r="BB1279" s="87" t="str">
        <f t="shared" si="394"/>
        <v/>
      </c>
    </row>
    <row r="1280" spans="1:54" ht="15" x14ac:dyDescent="0.2">
      <c r="A1280" s="7">
        <v>1279</v>
      </c>
      <c r="B1280" s="162" t="s">
        <v>2662</v>
      </c>
      <c r="C1280" s="162" t="s">
        <v>2663</v>
      </c>
      <c r="D1280" s="162" t="s">
        <v>2661</v>
      </c>
      <c r="E1280" s="162" t="s">
        <v>17</v>
      </c>
      <c r="F1280" s="163">
        <v>45524</v>
      </c>
      <c r="G1280" s="162" t="s">
        <v>5347</v>
      </c>
      <c r="H1280" s="162" t="s">
        <v>3067</v>
      </c>
      <c r="I1280" s="162" t="s">
        <v>15</v>
      </c>
      <c r="J1280" s="163">
        <v>45575</v>
      </c>
      <c r="K1280" s="163">
        <v>45575</v>
      </c>
      <c r="L1280" s="162" t="s">
        <v>5347</v>
      </c>
      <c r="M1280" s="163">
        <v>45586</v>
      </c>
      <c r="N1280" s="164">
        <v>40</v>
      </c>
      <c r="O1280" s="164">
        <v>8</v>
      </c>
      <c r="P1280" s="162" t="s">
        <v>16</v>
      </c>
      <c r="Q1280" s="165">
        <v>1</v>
      </c>
      <c r="R1280" s="165">
        <v>1</v>
      </c>
      <c r="S1280" s="165">
        <v>1</v>
      </c>
      <c r="T1280" s="165">
        <v>0</v>
      </c>
      <c r="U1280" s="166">
        <v>1</v>
      </c>
      <c r="V1280" s="166">
        <v>0</v>
      </c>
      <c r="W1280" s="162" t="s">
        <v>19</v>
      </c>
      <c r="X1280" s="162" t="s">
        <v>5348</v>
      </c>
      <c r="Y1280" s="162" t="s">
        <v>5347</v>
      </c>
      <c r="Z1280" s="162" t="s">
        <v>2875</v>
      </c>
      <c r="AA1280" s="162" t="s">
        <v>3068</v>
      </c>
      <c r="AB1280" s="162" t="s">
        <v>3069</v>
      </c>
      <c r="AC1280" s="162" t="s">
        <v>5347</v>
      </c>
      <c r="AD1280" s="164">
        <v>0</v>
      </c>
      <c r="AE1280" s="185">
        <v>0</v>
      </c>
      <c r="AG1280" t="s">
        <v>1317</v>
      </c>
      <c r="AH1280" s="47">
        <f t="shared" si="379"/>
        <v>11</v>
      </c>
      <c r="AI1280" s="46" t="str">
        <f t="shared" si="380"/>
        <v>-</v>
      </c>
      <c r="AJ1280" s="12"/>
      <c r="AK1280" s="53" t="str">
        <f t="shared" si="381"/>
        <v>YES</v>
      </c>
      <c r="AL1280" s="54">
        <f t="shared" si="382"/>
        <v>1</v>
      </c>
      <c r="AM1280" s="35"/>
      <c r="AN1280" s="35" t="str">
        <f t="shared" si="383"/>
        <v/>
      </c>
      <c r="AO1280" s="35">
        <f t="shared" si="384"/>
        <v>0</v>
      </c>
      <c r="AP1280" s="35" t="str">
        <f t="shared" si="385"/>
        <v>X</v>
      </c>
      <c r="AQ1280" s="55">
        <f t="shared" si="397"/>
        <v>1</v>
      </c>
      <c r="AR1280" s="25" t="str">
        <f t="shared" si="386"/>
        <v/>
      </c>
      <c r="AS1280" s="25" t="str">
        <f t="shared" si="387"/>
        <v/>
      </c>
      <c r="AT1280" s="25" t="str">
        <f t="shared" si="388"/>
        <v/>
      </c>
      <c r="AU1280" s="25" t="str">
        <f t="shared" si="389"/>
        <v/>
      </c>
      <c r="AV1280" s="25">
        <f t="shared" si="390"/>
        <v>8</v>
      </c>
      <c r="AW1280" s="65">
        <f t="shared" si="398"/>
        <v>0</v>
      </c>
      <c r="AX1280" s="56"/>
      <c r="AY1280" s="24">
        <f t="shared" ca="1" si="391"/>
        <v>-549</v>
      </c>
      <c r="AZ1280" s="66">
        <f t="shared" ca="1" si="392"/>
        <v>0</v>
      </c>
      <c r="BA1280" s="24" t="str">
        <f t="shared" ca="1" si="393"/>
        <v/>
      </c>
      <c r="BB1280" s="87" t="str">
        <f t="shared" si="394"/>
        <v/>
      </c>
    </row>
    <row r="1281" spans="1:54" ht="15" x14ac:dyDescent="0.2">
      <c r="A1281" s="7">
        <v>1280</v>
      </c>
      <c r="B1281" s="162" t="s">
        <v>744</v>
      </c>
      <c r="C1281" s="162" t="s">
        <v>745</v>
      </c>
      <c r="D1281" s="162" t="s">
        <v>2661</v>
      </c>
      <c r="E1281" s="162" t="s">
        <v>18</v>
      </c>
      <c r="F1281" s="163">
        <v>45524</v>
      </c>
      <c r="G1281" s="162" t="s">
        <v>5347</v>
      </c>
      <c r="H1281" s="162" t="s">
        <v>3918</v>
      </c>
      <c r="I1281" s="162" t="s">
        <v>18</v>
      </c>
      <c r="J1281" s="163">
        <v>45625</v>
      </c>
      <c r="K1281" s="163">
        <v>45722</v>
      </c>
      <c r="L1281" s="162" t="s">
        <v>5347</v>
      </c>
      <c r="M1281" s="163">
        <v>45670</v>
      </c>
      <c r="N1281" s="164">
        <v>42</v>
      </c>
      <c r="O1281" s="164">
        <v>8</v>
      </c>
      <c r="P1281" s="162" t="s">
        <v>16</v>
      </c>
      <c r="Q1281" s="165">
        <v>50</v>
      </c>
      <c r="R1281" s="165">
        <v>50</v>
      </c>
      <c r="S1281" s="165">
        <v>50</v>
      </c>
      <c r="T1281" s="165">
        <v>0</v>
      </c>
      <c r="U1281" s="166">
        <v>50</v>
      </c>
      <c r="V1281" s="166">
        <v>0</v>
      </c>
      <c r="W1281" s="162" t="s">
        <v>19</v>
      </c>
      <c r="X1281" s="162" t="s">
        <v>5348</v>
      </c>
      <c r="Y1281" s="162" t="s">
        <v>5347</v>
      </c>
      <c r="Z1281" s="162" t="s">
        <v>386</v>
      </c>
      <c r="AA1281" s="162" t="s">
        <v>625</v>
      </c>
      <c r="AB1281" s="162" t="s">
        <v>2133</v>
      </c>
      <c r="AC1281" s="162" t="s">
        <v>5347</v>
      </c>
      <c r="AD1281" s="164">
        <v>1</v>
      </c>
      <c r="AE1281" s="185">
        <v>1</v>
      </c>
      <c r="AG1281" t="s">
        <v>1317</v>
      </c>
      <c r="AH1281" s="47">
        <f t="shared" si="379"/>
        <v>45</v>
      </c>
      <c r="AI1281" s="46" t="str">
        <f t="shared" si="380"/>
        <v>-</v>
      </c>
      <c r="AJ1281" s="12"/>
      <c r="AK1281" s="53" t="str">
        <f t="shared" si="381"/>
        <v>YES</v>
      </c>
      <c r="AL1281" s="54">
        <f t="shared" si="382"/>
        <v>50</v>
      </c>
      <c r="AM1281" s="35"/>
      <c r="AN1281" s="35" t="str">
        <f t="shared" si="383"/>
        <v/>
      </c>
      <c r="AO1281" s="35">
        <f t="shared" si="384"/>
        <v>0</v>
      </c>
      <c r="AP1281" s="35" t="str">
        <f t="shared" si="385"/>
        <v>X</v>
      </c>
      <c r="AQ1281" s="55">
        <f t="shared" si="397"/>
        <v>1</v>
      </c>
      <c r="AR1281" s="25" t="str">
        <f t="shared" si="386"/>
        <v/>
      </c>
      <c r="AS1281" s="25" t="str">
        <f t="shared" si="387"/>
        <v/>
      </c>
      <c r="AT1281" s="25" t="str">
        <f t="shared" si="388"/>
        <v/>
      </c>
      <c r="AU1281" s="25" t="str">
        <f t="shared" si="389"/>
        <v/>
      </c>
      <c r="AV1281" s="25">
        <f t="shared" si="390"/>
        <v>8</v>
      </c>
      <c r="AW1281" s="65">
        <f t="shared" si="398"/>
        <v>0</v>
      </c>
      <c r="AX1281" s="56"/>
      <c r="AY1281" s="24">
        <f t="shared" ca="1" si="391"/>
        <v>-465</v>
      </c>
      <c r="AZ1281" s="66">
        <f t="shared" ca="1" si="392"/>
        <v>0</v>
      </c>
      <c r="BA1281" s="24" t="str">
        <f t="shared" ca="1" si="393"/>
        <v/>
      </c>
      <c r="BB1281" s="87" t="str">
        <f t="shared" si="394"/>
        <v/>
      </c>
    </row>
    <row r="1282" spans="1:54" ht="15" x14ac:dyDescent="0.2">
      <c r="A1282" s="7">
        <v>1281</v>
      </c>
      <c r="B1282" s="162" t="s">
        <v>2664</v>
      </c>
      <c r="C1282" s="162" t="s">
        <v>2665</v>
      </c>
      <c r="D1282" s="162" t="s">
        <v>2666</v>
      </c>
      <c r="E1282" s="162" t="s">
        <v>15</v>
      </c>
      <c r="F1282" s="163">
        <v>45524</v>
      </c>
      <c r="G1282" s="162" t="s">
        <v>5347</v>
      </c>
      <c r="H1282" s="162" t="s">
        <v>3918</v>
      </c>
      <c r="I1282" s="162" t="s">
        <v>24</v>
      </c>
      <c r="J1282" s="163">
        <v>45625</v>
      </c>
      <c r="K1282" s="163">
        <v>45722</v>
      </c>
      <c r="L1282" s="162" t="s">
        <v>5347</v>
      </c>
      <c r="M1282" s="163">
        <v>45670</v>
      </c>
      <c r="N1282" s="164">
        <v>30</v>
      </c>
      <c r="O1282" s="164">
        <v>8</v>
      </c>
      <c r="P1282" s="162" t="s">
        <v>16</v>
      </c>
      <c r="Q1282" s="165">
        <v>400</v>
      </c>
      <c r="R1282" s="165">
        <v>400</v>
      </c>
      <c r="S1282" s="165">
        <v>400</v>
      </c>
      <c r="T1282" s="165">
        <v>0</v>
      </c>
      <c r="U1282" s="166">
        <v>400</v>
      </c>
      <c r="V1282" s="166">
        <v>0</v>
      </c>
      <c r="W1282" s="162" t="s">
        <v>19</v>
      </c>
      <c r="X1282" s="162" t="s">
        <v>5348</v>
      </c>
      <c r="Y1282" s="162" t="s">
        <v>5347</v>
      </c>
      <c r="Z1282" s="162" t="s">
        <v>386</v>
      </c>
      <c r="AA1282" s="162" t="s">
        <v>625</v>
      </c>
      <c r="AB1282" s="162" t="s">
        <v>3919</v>
      </c>
      <c r="AC1282" s="162" t="s">
        <v>5347</v>
      </c>
      <c r="AD1282" s="164">
        <v>1</v>
      </c>
      <c r="AE1282" s="185">
        <v>1</v>
      </c>
      <c r="AG1282" t="s">
        <v>962</v>
      </c>
      <c r="AH1282" s="47">
        <f t="shared" ref="AH1282:AH1345" si="399">IF(M1282=0,"-",M1282-J1282)</f>
        <v>45</v>
      </c>
      <c r="AI1282" s="46" t="str">
        <f t="shared" ref="AI1282:AI1345" si="400">IF(AND(S1282=0,M1282&gt;0,L1282=0),IF(AH1282&gt;=120,"VERY HIGH",IF(AH1282&gt;=90,"HIGH",IF(AH1282&gt;=60,"MEDIUM",IF(AH1282&lt;60,"LOW")))),"-")</f>
        <v>-</v>
      </c>
      <c r="AJ1282" s="12"/>
      <c r="AK1282" s="53" t="str">
        <f t="shared" ref="AK1282:AK1345" si="401">IF(AND(W1282="X",M1282&lt;=$AJ$2),"YES","")</f>
        <v>YES</v>
      </c>
      <c r="AL1282" s="54">
        <f t="shared" ref="AL1282:AL1345" si="402">IF(AND(W1282="X",M1282&lt;=$AJ$2),S1282,"")</f>
        <v>400</v>
      </c>
      <c r="AM1282" s="35"/>
      <c r="AN1282" s="35" t="str">
        <f t="shared" ref="AN1282:AN1345" si="403">IF(AND(W1282="X",M1282&gt;$AJ$2),S1282,"")</f>
        <v/>
      </c>
      <c r="AO1282" s="35">
        <f t="shared" ref="AO1282:AO1345" si="404">IF(AND(W1282="",M1282&gt;0,$AJ$2&gt;M1282,L1282=""),1,0)</f>
        <v>0</v>
      </c>
      <c r="AP1282" s="35" t="str">
        <f t="shared" ref="AP1282:AP1345" si="405">IF(AND(AK1282="YES",W1282="X"),"X","")</f>
        <v>X</v>
      </c>
      <c r="AQ1282" s="55">
        <f t="shared" si="397"/>
        <v>1</v>
      </c>
      <c r="AR1282" s="25" t="str">
        <f t="shared" ref="AR1282:AR1345" si="406">IF(AND(T1282&gt;0,L1282=""),H1282,"")</f>
        <v/>
      </c>
      <c r="AS1282" s="25" t="str">
        <f t="shared" ref="AS1282:AS1345" si="407">IF(AND(D1282&gt;0,H1282=0,G1282=""),1,"")</f>
        <v/>
      </c>
      <c r="AT1282" s="25" t="str">
        <f t="shared" ref="AT1282:AT1345" si="408">IF(G1282="BLOQ",1,"")</f>
        <v/>
      </c>
      <c r="AU1282" s="25" t="str">
        <f t="shared" ref="AU1282:AU1345" si="409">IF(L1282="BLOQ",1,"")</f>
        <v/>
      </c>
      <c r="AV1282" s="25">
        <f t="shared" ref="AV1282:AV1345" si="410">MONTH(F1282)</f>
        <v>8</v>
      </c>
      <c r="AW1282" s="65">
        <f t="shared" si="398"/>
        <v>0</v>
      </c>
      <c r="AX1282" s="56"/>
      <c r="AY1282" s="24">
        <f t="shared" ref="AY1282:AY1345" ca="1" si="411">IF(M1282=0,"",M1282-$AX$2)</f>
        <v>-465</v>
      </c>
      <c r="AZ1282" s="66">
        <f t="shared" ref="AZ1282:AZ1345" ca="1" si="412">IF(AND(W1282="",AY1282&gt;0,AY1282&lt;15),1,0)</f>
        <v>0</v>
      </c>
      <c r="BA1282" s="24" t="str">
        <f t="shared" ref="BA1282:BA1345" ca="1" si="413">IF(AND(W1282="",AY1282&gt;0,AY1282&lt;15),T1282,"")</f>
        <v/>
      </c>
      <c r="BB1282" s="87" t="str">
        <f t="shared" ref="BB1282:BB1345" si="414">IF(R1282&lt;Q1282,"X","")</f>
        <v/>
      </c>
    </row>
    <row r="1283" spans="1:54" ht="15" x14ac:dyDescent="0.2">
      <c r="A1283" s="7">
        <v>1282</v>
      </c>
      <c r="B1283" s="162" t="s">
        <v>2667</v>
      </c>
      <c r="C1283" s="162" t="s">
        <v>2668</v>
      </c>
      <c r="D1283" s="162" t="s">
        <v>2669</v>
      </c>
      <c r="E1283" s="162" t="s">
        <v>15</v>
      </c>
      <c r="F1283" s="163">
        <v>45524</v>
      </c>
      <c r="G1283" s="162" t="s">
        <v>5347</v>
      </c>
      <c r="H1283" s="162" t="s">
        <v>794</v>
      </c>
      <c r="I1283" s="162" t="s">
        <v>79</v>
      </c>
      <c r="J1283" s="163">
        <v>45552</v>
      </c>
      <c r="K1283" s="163">
        <v>45558</v>
      </c>
      <c r="L1283" s="162" t="s">
        <v>5347</v>
      </c>
      <c r="M1283" s="163">
        <v>45560</v>
      </c>
      <c r="N1283" s="164">
        <v>65</v>
      </c>
      <c r="O1283" s="164">
        <v>8</v>
      </c>
      <c r="P1283" s="162" t="s">
        <v>16</v>
      </c>
      <c r="Q1283" s="165">
        <v>200</v>
      </c>
      <c r="R1283" s="165">
        <v>200</v>
      </c>
      <c r="S1283" s="165">
        <v>200</v>
      </c>
      <c r="T1283" s="165">
        <v>0</v>
      </c>
      <c r="U1283" s="166">
        <v>200</v>
      </c>
      <c r="V1283" s="166">
        <v>0</v>
      </c>
      <c r="W1283" s="162" t="s">
        <v>19</v>
      </c>
      <c r="X1283" s="162" t="s">
        <v>5348</v>
      </c>
      <c r="Y1283" s="162" t="s">
        <v>5347</v>
      </c>
      <c r="Z1283" s="162" t="s">
        <v>109</v>
      </c>
      <c r="AA1283" s="162" t="s">
        <v>368</v>
      </c>
      <c r="AB1283" s="162" t="s">
        <v>2670</v>
      </c>
      <c r="AC1283" s="162" t="s">
        <v>5347</v>
      </c>
      <c r="AD1283" s="164">
        <v>0</v>
      </c>
      <c r="AE1283" s="185">
        <v>0</v>
      </c>
      <c r="AG1283" t="s">
        <v>814</v>
      </c>
      <c r="AH1283" s="47">
        <f t="shared" si="399"/>
        <v>8</v>
      </c>
      <c r="AI1283" s="46" t="str">
        <f t="shared" si="400"/>
        <v>-</v>
      </c>
      <c r="AJ1283" s="12"/>
      <c r="AK1283" s="53" t="str">
        <f t="shared" si="401"/>
        <v>YES</v>
      </c>
      <c r="AL1283" s="54">
        <f t="shared" si="402"/>
        <v>200</v>
      </c>
      <c r="AM1283" s="35"/>
      <c r="AN1283" s="35" t="str">
        <f t="shared" si="403"/>
        <v/>
      </c>
      <c r="AO1283" s="35">
        <f t="shared" si="404"/>
        <v>0</v>
      </c>
      <c r="AP1283" s="35" t="str">
        <f t="shared" si="405"/>
        <v>X</v>
      </c>
      <c r="AQ1283" s="55">
        <f t="shared" si="397"/>
        <v>1</v>
      </c>
      <c r="AR1283" s="25" t="str">
        <f t="shared" si="406"/>
        <v/>
      </c>
      <c r="AS1283" s="25" t="str">
        <f t="shared" si="407"/>
        <v/>
      </c>
      <c r="AT1283" s="25" t="str">
        <f t="shared" si="408"/>
        <v/>
      </c>
      <c r="AU1283" s="25" t="str">
        <f t="shared" si="409"/>
        <v/>
      </c>
      <c r="AV1283" s="25">
        <f t="shared" si="410"/>
        <v>8</v>
      </c>
      <c r="AW1283" s="65">
        <f t="shared" si="398"/>
        <v>0</v>
      </c>
      <c r="AX1283" s="56"/>
      <c r="AY1283" s="24">
        <f t="shared" ca="1" si="411"/>
        <v>-575</v>
      </c>
      <c r="AZ1283" s="66">
        <f t="shared" ca="1" si="412"/>
        <v>0</v>
      </c>
      <c r="BA1283" s="24" t="str">
        <f t="shared" ca="1" si="413"/>
        <v/>
      </c>
      <c r="BB1283" s="87" t="str">
        <f t="shared" si="414"/>
        <v/>
      </c>
    </row>
    <row r="1284" spans="1:54" ht="15" x14ac:dyDescent="0.2">
      <c r="A1284" s="7">
        <v>1283</v>
      </c>
      <c r="B1284" s="162" t="s">
        <v>2671</v>
      </c>
      <c r="C1284" s="162" t="s">
        <v>2672</v>
      </c>
      <c r="D1284" s="162" t="s">
        <v>2673</v>
      </c>
      <c r="E1284" s="162" t="s">
        <v>15</v>
      </c>
      <c r="F1284" s="163">
        <v>45537</v>
      </c>
      <c r="G1284" s="162" t="s">
        <v>5347</v>
      </c>
      <c r="H1284" s="162" t="s">
        <v>2872</v>
      </c>
      <c r="I1284" s="162" t="s">
        <v>15</v>
      </c>
      <c r="J1284" s="163">
        <v>45572</v>
      </c>
      <c r="K1284" s="163">
        <v>45572</v>
      </c>
      <c r="L1284" s="162" t="s">
        <v>5347</v>
      </c>
      <c r="M1284" s="163">
        <v>45579</v>
      </c>
      <c r="N1284" s="164">
        <v>55</v>
      </c>
      <c r="O1284" s="164">
        <v>8</v>
      </c>
      <c r="P1284" s="162" t="s">
        <v>16</v>
      </c>
      <c r="Q1284" s="165">
        <v>50</v>
      </c>
      <c r="R1284" s="165">
        <v>50</v>
      </c>
      <c r="S1284" s="165">
        <v>50</v>
      </c>
      <c r="T1284" s="165">
        <v>0</v>
      </c>
      <c r="U1284" s="166">
        <v>50</v>
      </c>
      <c r="V1284" s="166">
        <v>0</v>
      </c>
      <c r="W1284" s="162" t="s">
        <v>19</v>
      </c>
      <c r="X1284" s="162" t="s">
        <v>5348</v>
      </c>
      <c r="Y1284" s="162" t="s">
        <v>5347</v>
      </c>
      <c r="Z1284" s="162" t="s">
        <v>3993</v>
      </c>
      <c r="AA1284" s="162" t="s">
        <v>34</v>
      </c>
      <c r="AB1284" s="162" t="s">
        <v>2873</v>
      </c>
      <c r="AC1284" s="162" t="s">
        <v>5347</v>
      </c>
      <c r="AD1284" s="164">
        <v>0</v>
      </c>
      <c r="AE1284" s="185">
        <v>0</v>
      </c>
      <c r="AG1284" t="s">
        <v>814</v>
      </c>
      <c r="AH1284" s="47">
        <f t="shared" si="399"/>
        <v>7</v>
      </c>
      <c r="AI1284" s="46" t="str">
        <f t="shared" si="400"/>
        <v>-</v>
      </c>
      <c r="AJ1284" s="12"/>
      <c r="AK1284" s="53" t="str">
        <f t="shared" si="401"/>
        <v>YES</v>
      </c>
      <c r="AL1284" s="54">
        <f t="shared" si="402"/>
        <v>50</v>
      </c>
      <c r="AM1284" s="35"/>
      <c r="AN1284" s="35" t="str">
        <f t="shared" si="403"/>
        <v/>
      </c>
      <c r="AO1284" s="35">
        <f t="shared" si="404"/>
        <v>0</v>
      </c>
      <c r="AP1284" s="35" t="str">
        <f t="shared" si="405"/>
        <v>X</v>
      </c>
      <c r="AQ1284" s="55">
        <f t="shared" si="397"/>
        <v>1</v>
      </c>
      <c r="AR1284" s="25" t="str">
        <f t="shared" si="406"/>
        <v/>
      </c>
      <c r="AS1284" s="25" t="str">
        <f t="shared" si="407"/>
        <v/>
      </c>
      <c r="AT1284" s="25" t="str">
        <f t="shared" si="408"/>
        <v/>
      </c>
      <c r="AU1284" s="25" t="str">
        <f t="shared" si="409"/>
        <v/>
      </c>
      <c r="AV1284" s="25">
        <f t="shared" si="410"/>
        <v>9</v>
      </c>
      <c r="AW1284" s="65">
        <f t="shared" si="398"/>
        <v>0</v>
      </c>
      <c r="AX1284" s="56"/>
      <c r="AY1284" s="24">
        <f t="shared" ca="1" si="411"/>
        <v>-556</v>
      </c>
      <c r="AZ1284" s="66">
        <f t="shared" ca="1" si="412"/>
        <v>0</v>
      </c>
      <c r="BA1284" s="24" t="str">
        <f t="shared" ca="1" si="413"/>
        <v/>
      </c>
      <c r="BB1284" s="87" t="str">
        <f t="shared" si="414"/>
        <v/>
      </c>
    </row>
    <row r="1285" spans="1:54" ht="15" x14ac:dyDescent="0.2">
      <c r="A1285" s="7">
        <v>1284</v>
      </c>
      <c r="B1285" s="162" t="s">
        <v>2674</v>
      </c>
      <c r="C1285" s="162" t="s">
        <v>2675</v>
      </c>
      <c r="D1285" s="162" t="s">
        <v>2673</v>
      </c>
      <c r="E1285" s="162" t="s">
        <v>17</v>
      </c>
      <c r="F1285" s="163">
        <v>45537</v>
      </c>
      <c r="G1285" s="162" t="s">
        <v>5347</v>
      </c>
      <c r="H1285" s="162" t="s">
        <v>2781</v>
      </c>
      <c r="I1285" s="162" t="s">
        <v>159</v>
      </c>
      <c r="J1285" s="163">
        <v>45567</v>
      </c>
      <c r="K1285" s="163">
        <v>45568</v>
      </c>
      <c r="L1285" s="162" t="s">
        <v>5347</v>
      </c>
      <c r="M1285" s="163">
        <v>45756</v>
      </c>
      <c r="N1285" s="164">
        <v>40</v>
      </c>
      <c r="O1285" s="164">
        <v>8</v>
      </c>
      <c r="P1285" s="162" t="s">
        <v>16</v>
      </c>
      <c r="Q1285" s="165">
        <v>200</v>
      </c>
      <c r="R1285" s="165">
        <v>20000</v>
      </c>
      <c r="S1285" s="165">
        <v>20000</v>
      </c>
      <c r="T1285" s="165">
        <v>0</v>
      </c>
      <c r="U1285" s="166">
        <v>0</v>
      </c>
      <c r="V1285" s="166">
        <v>0</v>
      </c>
      <c r="W1285" s="162" t="s">
        <v>19</v>
      </c>
      <c r="X1285" s="162" t="s">
        <v>5348</v>
      </c>
      <c r="Y1285" s="162" t="s">
        <v>5347</v>
      </c>
      <c r="Z1285" s="162" t="s">
        <v>5289</v>
      </c>
      <c r="AA1285" s="162" t="s">
        <v>34</v>
      </c>
      <c r="AB1285" s="162" t="s">
        <v>2782</v>
      </c>
      <c r="AC1285" s="162" t="s">
        <v>5347</v>
      </c>
      <c r="AD1285" s="164">
        <v>0</v>
      </c>
      <c r="AE1285" s="185">
        <v>0</v>
      </c>
      <c r="AG1285" t="s">
        <v>814</v>
      </c>
      <c r="AH1285" s="47">
        <f t="shared" si="399"/>
        <v>189</v>
      </c>
      <c r="AI1285" s="46" t="str">
        <f t="shared" si="400"/>
        <v>-</v>
      </c>
      <c r="AJ1285" s="12"/>
      <c r="AK1285" s="53" t="str">
        <f t="shared" si="401"/>
        <v>YES</v>
      </c>
      <c r="AL1285" s="54">
        <f t="shared" si="402"/>
        <v>20000</v>
      </c>
      <c r="AM1285" s="35"/>
      <c r="AN1285" s="35" t="str">
        <f t="shared" si="403"/>
        <v/>
      </c>
      <c r="AO1285" s="35">
        <f t="shared" si="404"/>
        <v>0</v>
      </c>
      <c r="AP1285" s="35" t="str">
        <f t="shared" si="405"/>
        <v>X</v>
      </c>
      <c r="AQ1285" s="55">
        <f t="shared" si="397"/>
        <v>1</v>
      </c>
      <c r="AR1285" s="25" t="str">
        <f t="shared" si="406"/>
        <v/>
      </c>
      <c r="AS1285" s="25" t="str">
        <f t="shared" si="407"/>
        <v/>
      </c>
      <c r="AT1285" s="25" t="str">
        <f t="shared" si="408"/>
        <v/>
      </c>
      <c r="AU1285" s="25" t="str">
        <f t="shared" si="409"/>
        <v/>
      </c>
      <c r="AV1285" s="25">
        <f t="shared" si="410"/>
        <v>9</v>
      </c>
      <c r="AW1285" s="65">
        <f t="shared" si="398"/>
        <v>0</v>
      </c>
      <c r="AX1285" s="56"/>
      <c r="AY1285" s="24">
        <f t="shared" ca="1" si="411"/>
        <v>-379</v>
      </c>
      <c r="AZ1285" s="66">
        <f t="shared" ca="1" si="412"/>
        <v>0</v>
      </c>
      <c r="BA1285" s="24" t="str">
        <f t="shared" ca="1" si="413"/>
        <v/>
      </c>
      <c r="BB1285" s="87" t="str">
        <f t="shared" si="414"/>
        <v/>
      </c>
    </row>
    <row r="1286" spans="1:54" ht="15" x14ac:dyDescent="0.2">
      <c r="A1286" s="7">
        <v>1285</v>
      </c>
      <c r="B1286" s="162" t="s">
        <v>2676</v>
      </c>
      <c r="C1286" s="162" t="s">
        <v>2677</v>
      </c>
      <c r="D1286" s="162" t="s">
        <v>2678</v>
      </c>
      <c r="E1286" s="162" t="s">
        <v>15</v>
      </c>
      <c r="F1286" s="163">
        <v>45537</v>
      </c>
      <c r="G1286" s="162" t="s">
        <v>5347</v>
      </c>
      <c r="H1286" s="162" t="s">
        <v>2781</v>
      </c>
      <c r="I1286" s="162" t="s">
        <v>122</v>
      </c>
      <c r="J1286" s="163">
        <v>45567</v>
      </c>
      <c r="K1286" s="163">
        <v>45568</v>
      </c>
      <c r="L1286" s="162" t="s">
        <v>5347</v>
      </c>
      <c r="M1286" s="163">
        <v>45574</v>
      </c>
      <c r="N1286" s="164">
        <v>60</v>
      </c>
      <c r="O1286" s="164">
        <v>8</v>
      </c>
      <c r="P1286" s="162" t="s">
        <v>16</v>
      </c>
      <c r="Q1286" s="165">
        <v>50</v>
      </c>
      <c r="R1286" s="165">
        <v>50</v>
      </c>
      <c r="S1286" s="165">
        <v>50</v>
      </c>
      <c r="T1286" s="165">
        <v>0</v>
      </c>
      <c r="U1286" s="166">
        <v>0</v>
      </c>
      <c r="V1286" s="166">
        <v>0</v>
      </c>
      <c r="W1286" s="162" t="s">
        <v>19</v>
      </c>
      <c r="X1286" s="162" t="s">
        <v>5348</v>
      </c>
      <c r="Y1286" s="162" t="s">
        <v>5347</v>
      </c>
      <c r="Z1286" s="162" t="s">
        <v>5289</v>
      </c>
      <c r="AA1286" s="162" t="s">
        <v>34</v>
      </c>
      <c r="AB1286" s="162" t="s">
        <v>2783</v>
      </c>
      <c r="AC1286" s="162" t="s">
        <v>5347</v>
      </c>
      <c r="AD1286" s="164">
        <v>0</v>
      </c>
      <c r="AE1286" s="185">
        <v>0</v>
      </c>
      <c r="AG1286" t="s">
        <v>814</v>
      </c>
      <c r="AH1286" s="47">
        <f t="shared" si="399"/>
        <v>7</v>
      </c>
      <c r="AI1286" s="46" t="str">
        <f t="shared" si="400"/>
        <v>-</v>
      </c>
      <c r="AJ1286" s="12"/>
      <c r="AK1286" s="53" t="str">
        <f t="shared" si="401"/>
        <v>YES</v>
      </c>
      <c r="AL1286" s="54">
        <f t="shared" si="402"/>
        <v>50</v>
      </c>
      <c r="AM1286" s="35"/>
      <c r="AN1286" s="35" t="str">
        <f t="shared" si="403"/>
        <v/>
      </c>
      <c r="AO1286" s="35">
        <f t="shared" si="404"/>
        <v>0</v>
      </c>
      <c r="AP1286" s="35" t="str">
        <f t="shared" si="405"/>
        <v>X</v>
      </c>
      <c r="AQ1286" s="55">
        <f t="shared" si="397"/>
        <v>1</v>
      </c>
      <c r="AR1286" s="25" t="str">
        <f t="shared" si="406"/>
        <v/>
      </c>
      <c r="AS1286" s="25" t="str">
        <f t="shared" si="407"/>
        <v/>
      </c>
      <c r="AT1286" s="25" t="str">
        <f t="shared" si="408"/>
        <v/>
      </c>
      <c r="AU1286" s="25" t="str">
        <f t="shared" si="409"/>
        <v/>
      </c>
      <c r="AV1286" s="25">
        <f t="shared" si="410"/>
        <v>9</v>
      </c>
      <c r="AW1286" s="65">
        <f t="shared" si="398"/>
        <v>0</v>
      </c>
      <c r="AX1286" s="56"/>
      <c r="AY1286" s="24">
        <f t="shared" ca="1" si="411"/>
        <v>-561</v>
      </c>
      <c r="AZ1286" s="66">
        <f t="shared" ca="1" si="412"/>
        <v>0</v>
      </c>
      <c r="BA1286" s="24" t="str">
        <f t="shared" ca="1" si="413"/>
        <v/>
      </c>
      <c r="BB1286" s="87" t="str">
        <f t="shared" si="414"/>
        <v/>
      </c>
    </row>
    <row r="1287" spans="1:54" ht="15" x14ac:dyDescent="0.2">
      <c r="A1287" s="7">
        <v>1286</v>
      </c>
      <c r="B1287" s="162" t="s">
        <v>2679</v>
      </c>
      <c r="C1287" s="162" t="s">
        <v>2680</v>
      </c>
      <c r="D1287" s="162" t="s">
        <v>2681</v>
      </c>
      <c r="E1287" s="162" t="s">
        <v>15</v>
      </c>
      <c r="F1287" s="163">
        <v>45537</v>
      </c>
      <c r="G1287" s="162" t="s">
        <v>5347</v>
      </c>
      <c r="H1287" s="162" t="s">
        <v>2682</v>
      </c>
      <c r="I1287" s="162" t="s">
        <v>15</v>
      </c>
      <c r="J1287" s="163">
        <v>45544</v>
      </c>
      <c r="K1287" s="163">
        <v>45545</v>
      </c>
      <c r="L1287" s="162" t="s">
        <v>5347</v>
      </c>
      <c r="M1287" s="163">
        <v>45623</v>
      </c>
      <c r="N1287" s="164">
        <v>40</v>
      </c>
      <c r="O1287" s="164">
        <v>8</v>
      </c>
      <c r="P1287" s="162" t="s">
        <v>16</v>
      </c>
      <c r="Q1287" s="165">
        <v>1</v>
      </c>
      <c r="R1287" s="165">
        <v>1</v>
      </c>
      <c r="S1287" s="165">
        <v>1</v>
      </c>
      <c r="T1287" s="165">
        <v>0</v>
      </c>
      <c r="U1287" s="166">
        <v>1</v>
      </c>
      <c r="V1287" s="166">
        <v>0</v>
      </c>
      <c r="W1287" s="162" t="s">
        <v>19</v>
      </c>
      <c r="X1287" s="162" t="s">
        <v>5348</v>
      </c>
      <c r="Y1287" s="162" t="s">
        <v>5347</v>
      </c>
      <c r="Z1287" s="162" t="s">
        <v>153</v>
      </c>
      <c r="AA1287" s="162" t="s">
        <v>154</v>
      </c>
      <c r="AB1287" s="162" t="s">
        <v>2683</v>
      </c>
      <c r="AC1287" s="162" t="s">
        <v>5347</v>
      </c>
      <c r="AD1287" s="164">
        <v>0</v>
      </c>
      <c r="AE1287" s="185">
        <v>0</v>
      </c>
      <c r="AG1287" t="s">
        <v>1334</v>
      </c>
      <c r="AH1287" s="47">
        <f t="shared" si="399"/>
        <v>79</v>
      </c>
      <c r="AI1287" s="46" t="str">
        <f t="shared" si="400"/>
        <v>-</v>
      </c>
      <c r="AJ1287" s="12"/>
      <c r="AK1287" s="53" t="str">
        <f t="shared" si="401"/>
        <v>YES</v>
      </c>
      <c r="AL1287" s="54">
        <f t="shared" si="402"/>
        <v>1</v>
      </c>
      <c r="AM1287" s="35"/>
      <c r="AN1287" s="35" t="str">
        <f t="shared" si="403"/>
        <v/>
      </c>
      <c r="AO1287" s="35">
        <f t="shared" si="404"/>
        <v>0</v>
      </c>
      <c r="AP1287" s="35" t="str">
        <f t="shared" si="405"/>
        <v>X</v>
      </c>
      <c r="AQ1287" s="55">
        <f t="shared" si="397"/>
        <v>1</v>
      </c>
      <c r="AR1287" s="25" t="str">
        <f t="shared" si="406"/>
        <v/>
      </c>
      <c r="AS1287" s="25" t="str">
        <f t="shared" si="407"/>
        <v/>
      </c>
      <c r="AT1287" s="25" t="str">
        <f t="shared" si="408"/>
        <v/>
      </c>
      <c r="AU1287" s="25" t="str">
        <f t="shared" si="409"/>
        <v/>
      </c>
      <c r="AV1287" s="25">
        <f t="shared" si="410"/>
        <v>9</v>
      </c>
      <c r="AW1287" s="65">
        <f t="shared" si="398"/>
        <v>0</v>
      </c>
      <c r="AX1287" s="56"/>
      <c r="AY1287" s="24">
        <f t="shared" ca="1" si="411"/>
        <v>-512</v>
      </c>
      <c r="AZ1287" s="66">
        <f t="shared" ca="1" si="412"/>
        <v>0</v>
      </c>
      <c r="BA1287" s="24" t="str">
        <f t="shared" ca="1" si="413"/>
        <v/>
      </c>
      <c r="BB1287" s="87" t="str">
        <f t="shared" si="414"/>
        <v/>
      </c>
    </row>
    <row r="1288" spans="1:54" ht="15" x14ac:dyDescent="0.2">
      <c r="A1288" s="7">
        <v>1287</v>
      </c>
      <c r="B1288" s="162" t="s">
        <v>2352</v>
      </c>
      <c r="C1288" s="162" t="s">
        <v>2353</v>
      </c>
      <c r="D1288" s="162" t="s">
        <v>2684</v>
      </c>
      <c r="E1288" s="162" t="s">
        <v>15</v>
      </c>
      <c r="F1288" s="163">
        <v>45539</v>
      </c>
      <c r="G1288" s="162" t="s">
        <v>5347</v>
      </c>
      <c r="H1288" s="162" t="s">
        <v>1660</v>
      </c>
      <c r="I1288" s="162" t="s">
        <v>54</v>
      </c>
      <c r="J1288" s="163">
        <v>45464</v>
      </c>
      <c r="K1288" s="163">
        <v>45546</v>
      </c>
      <c r="L1288" s="162" t="s">
        <v>5347</v>
      </c>
      <c r="M1288" s="163">
        <v>45580</v>
      </c>
      <c r="N1288" s="164">
        <v>40</v>
      </c>
      <c r="O1288" s="164">
        <v>8</v>
      </c>
      <c r="P1288" s="162" t="s">
        <v>16</v>
      </c>
      <c r="Q1288" s="165">
        <v>1</v>
      </c>
      <c r="R1288" s="165">
        <v>1</v>
      </c>
      <c r="S1288" s="165">
        <v>1</v>
      </c>
      <c r="T1288" s="165">
        <v>0</v>
      </c>
      <c r="U1288" s="166">
        <v>1</v>
      </c>
      <c r="V1288" s="166">
        <v>0</v>
      </c>
      <c r="W1288" s="162" t="s">
        <v>19</v>
      </c>
      <c r="X1288" s="162" t="s">
        <v>5348</v>
      </c>
      <c r="Y1288" s="162" t="s">
        <v>5347</v>
      </c>
      <c r="Z1288" s="162" t="s">
        <v>232</v>
      </c>
      <c r="AA1288" s="162" t="s">
        <v>233</v>
      </c>
      <c r="AB1288" s="162" t="s">
        <v>2355</v>
      </c>
      <c r="AC1288" s="162" t="s">
        <v>5347</v>
      </c>
      <c r="AD1288" s="164">
        <v>1</v>
      </c>
      <c r="AE1288" s="185">
        <v>1</v>
      </c>
      <c r="AG1288" t="s">
        <v>1612</v>
      </c>
      <c r="AH1288" s="47">
        <f t="shared" si="399"/>
        <v>116</v>
      </c>
      <c r="AI1288" s="46" t="str">
        <f t="shared" si="400"/>
        <v>-</v>
      </c>
      <c r="AJ1288" s="12"/>
      <c r="AK1288" s="53" t="str">
        <f t="shared" si="401"/>
        <v>YES</v>
      </c>
      <c r="AL1288" s="54">
        <f t="shared" si="402"/>
        <v>1</v>
      </c>
      <c r="AM1288" s="35"/>
      <c r="AN1288" s="35" t="str">
        <f t="shared" si="403"/>
        <v/>
      </c>
      <c r="AO1288" s="35">
        <f t="shared" si="404"/>
        <v>0</v>
      </c>
      <c r="AP1288" s="35" t="str">
        <f t="shared" si="405"/>
        <v>X</v>
      </c>
      <c r="AQ1288" s="55">
        <f t="shared" si="397"/>
        <v>1</v>
      </c>
      <c r="AR1288" s="25" t="str">
        <f t="shared" si="406"/>
        <v/>
      </c>
      <c r="AS1288" s="25" t="str">
        <f t="shared" si="407"/>
        <v/>
      </c>
      <c r="AT1288" s="25" t="str">
        <f t="shared" si="408"/>
        <v/>
      </c>
      <c r="AU1288" s="25" t="str">
        <f t="shared" si="409"/>
        <v/>
      </c>
      <c r="AV1288" s="25">
        <f t="shared" si="410"/>
        <v>9</v>
      </c>
      <c r="AW1288" s="65">
        <f t="shared" si="398"/>
        <v>0</v>
      </c>
      <c r="AX1288" s="56"/>
      <c r="AY1288" s="24">
        <f t="shared" ca="1" si="411"/>
        <v>-555</v>
      </c>
      <c r="AZ1288" s="66">
        <f t="shared" ca="1" si="412"/>
        <v>0</v>
      </c>
      <c r="BA1288" s="24" t="str">
        <f t="shared" ca="1" si="413"/>
        <v/>
      </c>
      <c r="BB1288" s="87" t="str">
        <f t="shared" si="414"/>
        <v/>
      </c>
    </row>
    <row r="1289" spans="1:54" ht="15" x14ac:dyDescent="0.2">
      <c r="A1289" s="7">
        <v>1288</v>
      </c>
      <c r="B1289" s="162" t="s">
        <v>2356</v>
      </c>
      <c r="C1289" s="162" t="s">
        <v>2357</v>
      </c>
      <c r="D1289" s="162" t="s">
        <v>2684</v>
      </c>
      <c r="E1289" s="162" t="s">
        <v>17</v>
      </c>
      <c r="F1289" s="163">
        <v>45539</v>
      </c>
      <c r="G1289" s="162" t="s">
        <v>5347</v>
      </c>
      <c r="H1289" s="162" t="s">
        <v>1660</v>
      </c>
      <c r="I1289" s="162" t="s">
        <v>41</v>
      </c>
      <c r="J1289" s="163">
        <v>45464</v>
      </c>
      <c r="K1289" s="163">
        <v>45546</v>
      </c>
      <c r="L1289" s="162" t="s">
        <v>5347</v>
      </c>
      <c r="M1289" s="163">
        <v>45747</v>
      </c>
      <c r="N1289" s="164">
        <v>40</v>
      </c>
      <c r="O1289" s="164">
        <v>8</v>
      </c>
      <c r="P1289" s="162" t="s">
        <v>16</v>
      </c>
      <c r="Q1289" s="165">
        <v>1</v>
      </c>
      <c r="R1289" s="165">
        <v>1</v>
      </c>
      <c r="S1289" s="165">
        <v>1</v>
      </c>
      <c r="T1289" s="165">
        <v>0</v>
      </c>
      <c r="U1289" s="166">
        <v>1</v>
      </c>
      <c r="V1289" s="166">
        <v>0</v>
      </c>
      <c r="W1289" s="162" t="s">
        <v>19</v>
      </c>
      <c r="X1289" s="162" t="s">
        <v>5348</v>
      </c>
      <c r="Y1289" s="162" t="s">
        <v>5347</v>
      </c>
      <c r="Z1289" s="162" t="s">
        <v>232</v>
      </c>
      <c r="AA1289" s="162" t="s">
        <v>233</v>
      </c>
      <c r="AB1289" s="162" t="s">
        <v>2358</v>
      </c>
      <c r="AC1289" s="162" t="s">
        <v>5347</v>
      </c>
      <c r="AD1289" s="164">
        <v>2</v>
      </c>
      <c r="AE1289" s="185">
        <v>2</v>
      </c>
      <c r="AG1289" t="s">
        <v>1612</v>
      </c>
      <c r="AH1289" s="47">
        <f t="shared" si="399"/>
        <v>283</v>
      </c>
      <c r="AI1289" s="46" t="str">
        <f t="shared" si="400"/>
        <v>-</v>
      </c>
      <c r="AJ1289" s="12"/>
      <c r="AK1289" s="53" t="str">
        <f t="shared" si="401"/>
        <v>YES</v>
      </c>
      <c r="AL1289" s="54">
        <f t="shared" si="402"/>
        <v>1</v>
      </c>
      <c r="AM1289" s="35"/>
      <c r="AN1289" s="35" t="str">
        <f t="shared" si="403"/>
        <v/>
      </c>
      <c r="AO1289" s="35">
        <f t="shared" si="404"/>
        <v>0</v>
      </c>
      <c r="AP1289" s="35" t="str">
        <f t="shared" si="405"/>
        <v>X</v>
      </c>
      <c r="AQ1289" s="55">
        <f t="shared" si="397"/>
        <v>1</v>
      </c>
      <c r="AR1289" s="25" t="str">
        <f t="shared" si="406"/>
        <v/>
      </c>
      <c r="AS1289" s="25" t="str">
        <f t="shared" si="407"/>
        <v/>
      </c>
      <c r="AT1289" s="25" t="str">
        <f t="shared" si="408"/>
        <v/>
      </c>
      <c r="AU1289" s="25" t="str">
        <f t="shared" si="409"/>
        <v/>
      </c>
      <c r="AV1289" s="25">
        <f t="shared" si="410"/>
        <v>9</v>
      </c>
      <c r="AW1289" s="65">
        <f t="shared" si="398"/>
        <v>0</v>
      </c>
      <c r="AX1289" s="56"/>
      <c r="AY1289" s="24">
        <f t="shared" ca="1" si="411"/>
        <v>-388</v>
      </c>
      <c r="AZ1289" s="66">
        <f t="shared" ca="1" si="412"/>
        <v>0</v>
      </c>
      <c r="BA1289" s="24" t="str">
        <f t="shared" ca="1" si="413"/>
        <v/>
      </c>
      <c r="BB1289" s="87" t="str">
        <f t="shared" si="414"/>
        <v/>
      </c>
    </row>
    <row r="1290" spans="1:54" ht="15" x14ac:dyDescent="0.2">
      <c r="A1290" s="7">
        <v>1289</v>
      </c>
      <c r="B1290" s="162" t="s">
        <v>2359</v>
      </c>
      <c r="C1290" s="162" t="s">
        <v>2360</v>
      </c>
      <c r="D1290" s="162" t="s">
        <v>2684</v>
      </c>
      <c r="E1290" s="162" t="s">
        <v>18</v>
      </c>
      <c r="F1290" s="163">
        <v>45539</v>
      </c>
      <c r="G1290" s="162" t="s">
        <v>5347</v>
      </c>
      <c r="H1290" s="162" t="s">
        <v>1660</v>
      </c>
      <c r="I1290" s="162" t="s">
        <v>173</v>
      </c>
      <c r="J1290" s="163">
        <v>45464</v>
      </c>
      <c r="K1290" s="163">
        <v>45546</v>
      </c>
      <c r="L1290" s="162" t="s">
        <v>5347</v>
      </c>
      <c r="M1290" s="163">
        <v>45747</v>
      </c>
      <c r="N1290" s="164">
        <v>40</v>
      </c>
      <c r="O1290" s="164">
        <v>8</v>
      </c>
      <c r="P1290" s="162" t="s">
        <v>16</v>
      </c>
      <c r="Q1290" s="165">
        <v>1</v>
      </c>
      <c r="R1290" s="165">
        <v>1</v>
      </c>
      <c r="S1290" s="165">
        <v>1</v>
      </c>
      <c r="T1290" s="165">
        <v>0</v>
      </c>
      <c r="U1290" s="166">
        <v>1</v>
      </c>
      <c r="V1290" s="166">
        <v>0</v>
      </c>
      <c r="W1290" s="162" t="s">
        <v>19</v>
      </c>
      <c r="X1290" s="162" t="s">
        <v>5348</v>
      </c>
      <c r="Y1290" s="162" t="s">
        <v>5347</v>
      </c>
      <c r="Z1290" s="162" t="s">
        <v>232</v>
      </c>
      <c r="AA1290" s="162" t="s">
        <v>233</v>
      </c>
      <c r="AB1290" s="162" t="s">
        <v>2361</v>
      </c>
      <c r="AC1290" s="162" t="s">
        <v>5347</v>
      </c>
      <c r="AD1290" s="164">
        <v>2</v>
      </c>
      <c r="AE1290" s="185">
        <v>2</v>
      </c>
      <c r="AG1290" t="s">
        <v>1612</v>
      </c>
      <c r="AH1290" s="47">
        <f t="shared" si="399"/>
        <v>283</v>
      </c>
      <c r="AI1290" s="46" t="str">
        <f t="shared" si="400"/>
        <v>-</v>
      </c>
      <c r="AJ1290" s="12"/>
      <c r="AK1290" s="53" t="str">
        <f t="shared" si="401"/>
        <v>YES</v>
      </c>
      <c r="AL1290" s="54">
        <f t="shared" si="402"/>
        <v>1</v>
      </c>
      <c r="AM1290" s="35"/>
      <c r="AN1290" s="35" t="str">
        <f t="shared" si="403"/>
        <v/>
      </c>
      <c r="AO1290" s="35">
        <f t="shared" si="404"/>
        <v>0</v>
      </c>
      <c r="AP1290" s="35" t="str">
        <f t="shared" si="405"/>
        <v>X</v>
      </c>
      <c r="AQ1290" s="55">
        <f t="shared" si="397"/>
        <v>1</v>
      </c>
      <c r="AR1290" s="25" t="str">
        <f t="shared" si="406"/>
        <v/>
      </c>
      <c r="AS1290" s="25" t="str">
        <f t="shared" si="407"/>
        <v/>
      </c>
      <c r="AT1290" s="25" t="str">
        <f t="shared" si="408"/>
        <v/>
      </c>
      <c r="AU1290" s="25" t="str">
        <f t="shared" si="409"/>
        <v/>
      </c>
      <c r="AV1290" s="25">
        <f t="shared" si="410"/>
        <v>9</v>
      </c>
      <c r="AW1290" s="65">
        <f t="shared" si="398"/>
        <v>0</v>
      </c>
      <c r="AX1290" s="56"/>
      <c r="AY1290" s="24">
        <f t="shared" ca="1" si="411"/>
        <v>-388</v>
      </c>
      <c r="AZ1290" s="66">
        <f t="shared" ca="1" si="412"/>
        <v>0</v>
      </c>
      <c r="BA1290" s="24" t="str">
        <f t="shared" ca="1" si="413"/>
        <v/>
      </c>
      <c r="BB1290" s="87" t="str">
        <f t="shared" si="414"/>
        <v/>
      </c>
    </row>
    <row r="1291" spans="1:54" ht="15" x14ac:dyDescent="0.2">
      <c r="A1291" s="7">
        <v>1290</v>
      </c>
      <c r="B1291" s="162" t="s">
        <v>2362</v>
      </c>
      <c r="C1291" s="162" t="s">
        <v>2363</v>
      </c>
      <c r="D1291" s="162" t="s">
        <v>2684</v>
      </c>
      <c r="E1291" s="162" t="s">
        <v>24</v>
      </c>
      <c r="F1291" s="163">
        <v>45539</v>
      </c>
      <c r="G1291" s="162" t="s">
        <v>5347</v>
      </c>
      <c r="H1291" s="162" t="s">
        <v>1660</v>
      </c>
      <c r="I1291" s="162" t="s">
        <v>159</v>
      </c>
      <c r="J1291" s="163">
        <v>45464</v>
      </c>
      <c r="K1291" s="163">
        <v>45546</v>
      </c>
      <c r="L1291" s="162" t="s">
        <v>5347</v>
      </c>
      <c r="M1291" s="163">
        <v>45747</v>
      </c>
      <c r="N1291" s="164">
        <v>40</v>
      </c>
      <c r="O1291" s="164">
        <v>8</v>
      </c>
      <c r="P1291" s="162" t="s">
        <v>16</v>
      </c>
      <c r="Q1291" s="165">
        <v>1</v>
      </c>
      <c r="R1291" s="165">
        <v>1</v>
      </c>
      <c r="S1291" s="165">
        <v>0</v>
      </c>
      <c r="T1291" s="165">
        <v>1</v>
      </c>
      <c r="U1291" s="166">
        <v>0</v>
      </c>
      <c r="V1291" s="166">
        <v>0</v>
      </c>
      <c r="W1291" s="162" t="s">
        <v>5347</v>
      </c>
      <c r="X1291" s="162" t="s">
        <v>5468</v>
      </c>
      <c r="Y1291" s="162" t="s">
        <v>5347</v>
      </c>
      <c r="Z1291" s="162" t="s">
        <v>232</v>
      </c>
      <c r="AA1291" s="162" t="s">
        <v>233</v>
      </c>
      <c r="AB1291" s="162" t="s">
        <v>2364</v>
      </c>
      <c r="AC1291" s="162" t="s">
        <v>5347</v>
      </c>
      <c r="AD1291" s="164">
        <v>1</v>
      </c>
      <c r="AE1291" s="185">
        <v>1</v>
      </c>
      <c r="AG1291" t="s">
        <v>1612</v>
      </c>
      <c r="AH1291" s="47">
        <f t="shared" si="399"/>
        <v>283</v>
      </c>
      <c r="AI1291" s="46" t="str">
        <f t="shared" si="400"/>
        <v>-</v>
      </c>
      <c r="AJ1291" s="12"/>
      <c r="AK1291" s="53" t="str">
        <f t="shared" si="401"/>
        <v/>
      </c>
      <c r="AL1291" s="54" t="str">
        <f t="shared" si="402"/>
        <v/>
      </c>
      <c r="AM1291" s="35"/>
      <c r="AN1291" s="35" t="str">
        <f t="shared" si="403"/>
        <v/>
      </c>
      <c r="AO1291" s="35">
        <f t="shared" si="404"/>
        <v>1</v>
      </c>
      <c r="AP1291" s="35" t="str">
        <f t="shared" si="405"/>
        <v/>
      </c>
      <c r="AQ1291" s="55">
        <f t="shared" si="397"/>
        <v>0</v>
      </c>
      <c r="AR1291" s="25" t="str">
        <f t="shared" si="406"/>
        <v>4600003976</v>
      </c>
      <c r="AS1291" s="25" t="str">
        <f t="shared" si="407"/>
        <v/>
      </c>
      <c r="AT1291" s="25" t="str">
        <f t="shared" si="408"/>
        <v/>
      </c>
      <c r="AU1291" s="25" t="str">
        <f t="shared" si="409"/>
        <v/>
      </c>
      <c r="AV1291" s="25">
        <f t="shared" si="410"/>
        <v>9</v>
      </c>
      <c r="AW1291" s="65">
        <f t="shared" si="398"/>
        <v>1</v>
      </c>
      <c r="AX1291" s="56"/>
      <c r="AY1291" s="24">
        <f t="shared" ca="1" si="411"/>
        <v>-388</v>
      </c>
      <c r="AZ1291" s="66">
        <f t="shared" ca="1" si="412"/>
        <v>0</v>
      </c>
      <c r="BA1291" s="24" t="str">
        <f t="shared" ca="1" si="413"/>
        <v/>
      </c>
      <c r="BB1291" s="87" t="str">
        <f t="shared" si="414"/>
        <v/>
      </c>
    </row>
    <row r="1292" spans="1:54" ht="15" x14ac:dyDescent="0.2">
      <c r="A1292" s="7">
        <v>1291</v>
      </c>
      <c r="B1292" s="162" t="s">
        <v>2365</v>
      </c>
      <c r="C1292" s="162" t="s">
        <v>2366</v>
      </c>
      <c r="D1292" s="162" t="s">
        <v>2684</v>
      </c>
      <c r="E1292" s="162" t="s">
        <v>27</v>
      </c>
      <c r="F1292" s="163">
        <v>45539</v>
      </c>
      <c r="G1292" s="162" t="s">
        <v>5347</v>
      </c>
      <c r="H1292" s="162" t="s">
        <v>1660</v>
      </c>
      <c r="I1292" s="162" t="s">
        <v>122</v>
      </c>
      <c r="J1292" s="163">
        <v>45464</v>
      </c>
      <c r="K1292" s="163">
        <v>45546</v>
      </c>
      <c r="L1292" s="162" t="s">
        <v>5347</v>
      </c>
      <c r="M1292" s="163">
        <v>45747</v>
      </c>
      <c r="N1292" s="164">
        <v>40</v>
      </c>
      <c r="O1292" s="164">
        <v>8</v>
      </c>
      <c r="P1292" s="162" t="s">
        <v>16</v>
      </c>
      <c r="Q1292" s="165">
        <v>1</v>
      </c>
      <c r="R1292" s="165">
        <v>1</v>
      </c>
      <c r="S1292" s="165">
        <v>0</v>
      </c>
      <c r="T1292" s="165">
        <v>1</v>
      </c>
      <c r="U1292" s="166">
        <v>0</v>
      </c>
      <c r="V1292" s="166">
        <v>0</v>
      </c>
      <c r="W1292" s="162" t="s">
        <v>5347</v>
      </c>
      <c r="X1292" s="162" t="s">
        <v>5469</v>
      </c>
      <c r="Y1292" s="162" t="s">
        <v>5347</v>
      </c>
      <c r="Z1292" s="162" t="s">
        <v>232</v>
      </c>
      <c r="AA1292" s="162" t="s">
        <v>233</v>
      </c>
      <c r="AB1292" s="162" t="s">
        <v>2367</v>
      </c>
      <c r="AC1292" s="162" t="s">
        <v>5347</v>
      </c>
      <c r="AD1292" s="164">
        <v>2</v>
      </c>
      <c r="AE1292" s="185">
        <v>1</v>
      </c>
      <c r="AG1292" t="s">
        <v>1612</v>
      </c>
      <c r="AH1292" s="47">
        <f t="shared" si="399"/>
        <v>283</v>
      </c>
      <c r="AI1292" s="46" t="str">
        <f t="shared" si="400"/>
        <v>-</v>
      </c>
      <c r="AJ1292" s="12"/>
      <c r="AK1292" s="53" t="str">
        <f t="shared" si="401"/>
        <v/>
      </c>
      <c r="AL1292" s="54" t="str">
        <f t="shared" si="402"/>
        <v/>
      </c>
      <c r="AM1292" s="35"/>
      <c r="AN1292" s="35" t="str">
        <f t="shared" si="403"/>
        <v/>
      </c>
      <c r="AO1292" s="35">
        <f t="shared" si="404"/>
        <v>1</v>
      </c>
      <c r="AP1292" s="35" t="str">
        <f t="shared" si="405"/>
        <v/>
      </c>
      <c r="AQ1292" s="55">
        <f t="shared" si="397"/>
        <v>0</v>
      </c>
      <c r="AR1292" s="25" t="str">
        <f t="shared" si="406"/>
        <v>4600003976</v>
      </c>
      <c r="AS1292" s="25" t="str">
        <f t="shared" si="407"/>
        <v/>
      </c>
      <c r="AT1292" s="25" t="str">
        <f t="shared" si="408"/>
        <v/>
      </c>
      <c r="AU1292" s="25" t="str">
        <f t="shared" si="409"/>
        <v/>
      </c>
      <c r="AV1292" s="25">
        <f t="shared" si="410"/>
        <v>9</v>
      </c>
      <c r="AW1292" s="65">
        <f t="shared" si="398"/>
        <v>1</v>
      </c>
      <c r="AX1292" s="56"/>
      <c r="AY1292" s="24">
        <f t="shared" ca="1" si="411"/>
        <v>-388</v>
      </c>
      <c r="AZ1292" s="66">
        <f t="shared" ca="1" si="412"/>
        <v>0</v>
      </c>
      <c r="BA1292" s="24" t="str">
        <f t="shared" ca="1" si="413"/>
        <v/>
      </c>
      <c r="BB1292" s="87" t="str">
        <f t="shared" si="414"/>
        <v/>
      </c>
    </row>
    <row r="1293" spans="1:54" ht="15" x14ac:dyDescent="0.2">
      <c r="A1293" s="7">
        <v>1292</v>
      </c>
      <c r="B1293" s="162" t="s">
        <v>2368</v>
      </c>
      <c r="C1293" s="162" t="s">
        <v>2369</v>
      </c>
      <c r="D1293" s="162" t="s">
        <v>2684</v>
      </c>
      <c r="E1293" s="162" t="s">
        <v>28</v>
      </c>
      <c r="F1293" s="163">
        <v>45539</v>
      </c>
      <c r="G1293" s="162" t="s">
        <v>5347</v>
      </c>
      <c r="H1293" s="162" t="s">
        <v>1660</v>
      </c>
      <c r="I1293" s="162" t="s">
        <v>118</v>
      </c>
      <c r="J1293" s="163">
        <v>45464</v>
      </c>
      <c r="K1293" s="163">
        <v>45546</v>
      </c>
      <c r="L1293" s="162" t="s">
        <v>5347</v>
      </c>
      <c r="M1293" s="163">
        <v>45747</v>
      </c>
      <c r="N1293" s="164">
        <v>40</v>
      </c>
      <c r="O1293" s="164">
        <v>8</v>
      </c>
      <c r="P1293" s="162" t="s">
        <v>16</v>
      </c>
      <c r="Q1293" s="165">
        <v>1</v>
      </c>
      <c r="R1293" s="165">
        <v>1</v>
      </c>
      <c r="S1293" s="165">
        <v>1</v>
      </c>
      <c r="T1293" s="165">
        <v>0</v>
      </c>
      <c r="U1293" s="166">
        <v>1</v>
      </c>
      <c r="V1293" s="166">
        <v>0</v>
      </c>
      <c r="W1293" s="162" t="s">
        <v>19</v>
      </c>
      <c r="X1293" s="162" t="s">
        <v>5348</v>
      </c>
      <c r="Y1293" s="162" t="s">
        <v>5347</v>
      </c>
      <c r="Z1293" s="162" t="s">
        <v>232</v>
      </c>
      <c r="AA1293" s="162" t="s">
        <v>233</v>
      </c>
      <c r="AB1293" s="162" t="s">
        <v>2370</v>
      </c>
      <c r="AC1293" s="162" t="s">
        <v>5347</v>
      </c>
      <c r="AD1293" s="164">
        <v>2</v>
      </c>
      <c r="AE1293" s="185">
        <v>2</v>
      </c>
      <c r="AG1293" t="s">
        <v>1612</v>
      </c>
      <c r="AH1293" s="47">
        <f t="shared" si="399"/>
        <v>283</v>
      </c>
      <c r="AI1293" s="46" t="str">
        <f t="shared" si="400"/>
        <v>-</v>
      </c>
      <c r="AJ1293" s="12"/>
      <c r="AK1293" s="53" t="str">
        <f t="shared" si="401"/>
        <v>YES</v>
      </c>
      <c r="AL1293" s="54">
        <f t="shared" si="402"/>
        <v>1</v>
      </c>
      <c r="AM1293" s="35"/>
      <c r="AN1293" s="35" t="str">
        <f t="shared" si="403"/>
        <v/>
      </c>
      <c r="AO1293" s="35">
        <f t="shared" si="404"/>
        <v>0</v>
      </c>
      <c r="AP1293" s="35" t="str">
        <f t="shared" si="405"/>
        <v>X</v>
      </c>
      <c r="AQ1293" s="55">
        <f t="shared" si="397"/>
        <v>1</v>
      </c>
      <c r="AR1293" s="25" t="str">
        <f t="shared" si="406"/>
        <v/>
      </c>
      <c r="AS1293" s="25" t="str">
        <f t="shared" si="407"/>
        <v/>
      </c>
      <c r="AT1293" s="25" t="str">
        <f t="shared" si="408"/>
        <v/>
      </c>
      <c r="AU1293" s="25" t="str">
        <f t="shared" si="409"/>
        <v/>
      </c>
      <c r="AV1293" s="25">
        <f t="shared" si="410"/>
        <v>9</v>
      </c>
      <c r="AW1293" s="65">
        <f t="shared" si="398"/>
        <v>0</v>
      </c>
      <c r="AX1293" s="56"/>
      <c r="AY1293" s="24">
        <f t="shared" ca="1" si="411"/>
        <v>-388</v>
      </c>
      <c r="AZ1293" s="66">
        <f t="shared" ca="1" si="412"/>
        <v>0</v>
      </c>
      <c r="BA1293" s="24" t="str">
        <f t="shared" ca="1" si="413"/>
        <v/>
      </c>
      <c r="BB1293" s="87" t="str">
        <f t="shared" si="414"/>
        <v/>
      </c>
    </row>
    <row r="1294" spans="1:54" ht="15" x14ac:dyDescent="0.2">
      <c r="A1294" s="7">
        <v>1293</v>
      </c>
      <c r="B1294" s="162" t="s">
        <v>2371</v>
      </c>
      <c r="C1294" s="162" t="s">
        <v>2372</v>
      </c>
      <c r="D1294" s="162" t="s">
        <v>2684</v>
      </c>
      <c r="E1294" s="162" t="s">
        <v>73</v>
      </c>
      <c r="F1294" s="163">
        <v>45539</v>
      </c>
      <c r="G1294" s="162" t="s">
        <v>5347</v>
      </c>
      <c r="H1294" s="162" t="s">
        <v>1660</v>
      </c>
      <c r="I1294" s="162" t="s">
        <v>115</v>
      </c>
      <c r="J1294" s="163">
        <v>45464</v>
      </c>
      <c r="K1294" s="163">
        <v>45546</v>
      </c>
      <c r="L1294" s="162" t="s">
        <v>5347</v>
      </c>
      <c r="M1294" s="163">
        <v>45747</v>
      </c>
      <c r="N1294" s="164">
        <v>40</v>
      </c>
      <c r="O1294" s="164">
        <v>8</v>
      </c>
      <c r="P1294" s="162" t="s">
        <v>16</v>
      </c>
      <c r="Q1294" s="165">
        <v>1</v>
      </c>
      <c r="R1294" s="165">
        <v>1</v>
      </c>
      <c r="S1294" s="165">
        <v>0</v>
      </c>
      <c r="T1294" s="165">
        <v>1</v>
      </c>
      <c r="U1294" s="166">
        <v>0</v>
      </c>
      <c r="V1294" s="166">
        <v>0</v>
      </c>
      <c r="W1294" s="162" t="s">
        <v>5347</v>
      </c>
      <c r="X1294" s="162" t="s">
        <v>5459</v>
      </c>
      <c r="Y1294" s="162" t="s">
        <v>5347</v>
      </c>
      <c r="Z1294" s="162" t="s">
        <v>232</v>
      </c>
      <c r="AA1294" s="162" t="s">
        <v>233</v>
      </c>
      <c r="AB1294" s="162" t="s">
        <v>2373</v>
      </c>
      <c r="AC1294" s="162" t="s">
        <v>5347</v>
      </c>
      <c r="AD1294" s="164">
        <v>2</v>
      </c>
      <c r="AE1294" s="185">
        <v>2</v>
      </c>
      <c r="AG1294" t="s">
        <v>1612</v>
      </c>
      <c r="AH1294" s="47">
        <f t="shared" si="399"/>
        <v>283</v>
      </c>
      <c r="AI1294" s="46" t="str">
        <f t="shared" si="400"/>
        <v>-</v>
      </c>
      <c r="AJ1294" s="12"/>
      <c r="AK1294" s="53" t="str">
        <f t="shared" si="401"/>
        <v/>
      </c>
      <c r="AL1294" s="54" t="str">
        <f t="shared" si="402"/>
        <v/>
      </c>
      <c r="AM1294" s="35"/>
      <c r="AN1294" s="35" t="str">
        <f t="shared" si="403"/>
        <v/>
      </c>
      <c r="AO1294" s="35">
        <f t="shared" si="404"/>
        <v>1</v>
      </c>
      <c r="AP1294" s="35" t="str">
        <f t="shared" si="405"/>
        <v/>
      </c>
      <c r="AQ1294" s="55">
        <f t="shared" si="397"/>
        <v>0</v>
      </c>
      <c r="AR1294" s="25" t="str">
        <f t="shared" si="406"/>
        <v>4600003976</v>
      </c>
      <c r="AS1294" s="25" t="str">
        <f t="shared" si="407"/>
        <v/>
      </c>
      <c r="AT1294" s="25" t="str">
        <f t="shared" si="408"/>
        <v/>
      </c>
      <c r="AU1294" s="25" t="str">
        <f t="shared" si="409"/>
        <v/>
      </c>
      <c r="AV1294" s="25">
        <f t="shared" si="410"/>
        <v>9</v>
      </c>
      <c r="AW1294" s="65">
        <f t="shared" si="398"/>
        <v>1</v>
      </c>
      <c r="AX1294" s="56"/>
      <c r="AY1294" s="24">
        <f t="shared" ca="1" si="411"/>
        <v>-388</v>
      </c>
      <c r="AZ1294" s="66">
        <f t="shared" ca="1" si="412"/>
        <v>0</v>
      </c>
      <c r="BA1294" s="24" t="str">
        <f t="shared" ca="1" si="413"/>
        <v/>
      </c>
      <c r="BB1294" s="87" t="str">
        <f t="shared" si="414"/>
        <v/>
      </c>
    </row>
    <row r="1295" spans="1:54" ht="15" x14ac:dyDescent="0.2">
      <c r="A1295" s="7">
        <v>1294</v>
      </c>
      <c r="B1295" s="162" t="s">
        <v>2374</v>
      </c>
      <c r="C1295" s="162" t="s">
        <v>2375</v>
      </c>
      <c r="D1295" s="162" t="s">
        <v>2684</v>
      </c>
      <c r="E1295" s="162" t="s">
        <v>56</v>
      </c>
      <c r="F1295" s="163">
        <v>45539</v>
      </c>
      <c r="G1295" s="162" t="s">
        <v>5347</v>
      </c>
      <c r="H1295" s="162" t="s">
        <v>1660</v>
      </c>
      <c r="I1295" s="162" t="s">
        <v>106</v>
      </c>
      <c r="J1295" s="163">
        <v>45464</v>
      </c>
      <c r="K1295" s="163">
        <v>45546</v>
      </c>
      <c r="L1295" s="162" t="s">
        <v>5347</v>
      </c>
      <c r="M1295" s="163">
        <v>45747</v>
      </c>
      <c r="N1295" s="164">
        <v>40</v>
      </c>
      <c r="O1295" s="164">
        <v>8</v>
      </c>
      <c r="P1295" s="162" t="s">
        <v>16</v>
      </c>
      <c r="Q1295" s="165">
        <v>1</v>
      </c>
      <c r="R1295" s="165">
        <v>1</v>
      </c>
      <c r="S1295" s="165">
        <v>1</v>
      </c>
      <c r="T1295" s="165">
        <v>0</v>
      </c>
      <c r="U1295" s="166">
        <v>1</v>
      </c>
      <c r="V1295" s="166">
        <v>0</v>
      </c>
      <c r="W1295" s="162" t="s">
        <v>19</v>
      </c>
      <c r="X1295" s="162" t="s">
        <v>5348</v>
      </c>
      <c r="Y1295" s="162" t="s">
        <v>5347</v>
      </c>
      <c r="Z1295" s="162" t="s">
        <v>232</v>
      </c>
      <c r="AA1295" s="162" t="s">
        <v>233</v>
      </c>
      <c r="AB1295" s="162" t="s">
        <v>2376</v>
      </c>
      <c r="AC1295" s="162" t="s">
        <v>5347</v>
      </c>
      <c r="AD1295" s="164">
        <v>2</v>
      </c>
      <c r="AE1295" s="185">
        <v>2</v>
      </c>
      <c r="AG1295" t="s">
        <v>1612</v>
      </c>
      <c r="AH1295" s="47">
        <f t="shared" si="399"/>
        <v>283</v>
      </c>
      <c r="AI1295" s="46" t="str">
        <f t="shared" si="400"/>
        <v>-</v>
      </c>
      <c r="AJ1295" s="12"/>
      <c r="AK1295" s="53" t="str">
        <f t="shared" si="401"/>
        <v>YES</v>
      </c>
      <c r="AL1295" s="54">
        <f t="shared" si="402"/>
        <v>1</v>
      </c>
      <c r="AM1295" s="35"/>
      <c r="AN1295" s="35" t="str">
        <f t="shared" si="403"/>
        <v/>
      </c>
      <c r="AO1295" s="35">
        <f t="shared" si="404"/>
        <v>0</v>
      </c>
      <c r="AP1295" s="35" t="str">
        <f t="shared" si="405"/>
        <v>X</v>
      </c>
      <c r="AQ1295" s="55">
        <f t="shared" si="397"/>
        <v>1</v>
      </c>
      <c r="AR1295" s="25" t="str">
        <f t="shared" si="406"/>
        <v/>
      </c>
      <c r="AS1295" s="25" t="str">
        <f t="shared" si="407"/>
        <v/>
      </c>
      <c r="AT1295" s="25" t="str">
        <f t="shared" si="408"/>
        <v/>
      </c>
      <c r="AU1295" s="25" t="str">
        <f t="shared" si="409"/>
        <v/>
      </c>
      <c r="AV1295" s="25">
        <f t="shared" si="410"/>
        <v>9</v>
      </c>
      <c r="AW1295" s="65">
        <f t="shared" si="398"/>
        <v>0</v>
      </c>
      <c r="AX1295" s="56"/>
      <c r="AY1295" s="24">
        <f t="shared" ca="1" si="411"/>
        <v>-388</v>
      </c>
      <c r="AZ1295" s="66">
        <f t="shared" ca="1" si="412"/>
        <v>0</v>
      </c>
      <c r="BA1295" s="24" t="str">
        <f t="shared" ca="1" si="413"/>
        <v/>
      </c>
      <c r="BB1295" s="87" t="str">
        <f t="shared" si="414"/>
        <v/>
      </c>
    </row>
    <row r="1296" spans="1:54" ht="15" x14ac:dyDescent="0.2">
      <c r="A1296" s="7">
        <v>1295</v>
      </c>
      <c r="B1296" s="162" t="s">
        <v>2377</v>
      </c>
      <c r="C1296" s="162" t="s">
        <v>2378</v>
      </c>
      <c r="D1296" s="162" t="s">
        <v>2684</v>
      </c>
      <c r="E1296" s="162" t="s">
        <v>72</v>
      </c>
      <c r="F1296" s="163">
        <v>45539</v>
      </c>
      <c r="G1296" s="162" t="s">
        <v>5347</v>
      </c>
      <c r="H1296" s="162" t="s">
        <v>1660</v>
      </c>
      <c r="I1296" s="162" t="s">
        <v>107</v>
      </c>
      <c r="J1296" s="163">
        <v>45464</v>
      </c>
      <c r="K1296" s="163">
        <v>45546</v>
      </c>
      <c r="L1296" s="162" t="s">
        <v>5347</v>
      </c>
      <c r="M1296" s="163">
        <v>45747</v>
      </c>
      <c r="N1296" s="164">
        <v>40</v>
      </c>
      <c r="O1296" s="164">
        <v>8</v>
      </c>
      <c r="P1296" s="162" t="s">
        <v>16</v>
      </c>
      <c r="Q1296" s="165">
        <v>1</v>
      </c>
      <c r="R1296" s="165">
        <v>1</v>
      </c>
      <c r="S1296" s="165">
        <v>0</v>
      </c>
      <c r="T1296" s="165">
        <v>1</v>
      </c>
      <c r="U1296" s="166">
        <v>0</v>
      </c>
      <c r="V1296" s="166">
        <v>0</v>
      </c>
      <c r="W1296" s="162" t="s">
        <v>5347</v>
      </c>
      <c r="X1296" s="162" t="s">
        <v>5470</v>
      </c>
      <c r="Y1296" s="162" t="s">
        <v>5347</v>
      </c>
      <c r="Z1296" s="162" t="s">
        <v>232</v>
      </c>
      <c r="AA1296" s="162" t="s">
        <v>233</v>
      </c>
      <c r="AB1296" s="162" t="s">
        <v>2379</v>
      </c>
      <c r="AC1296" s="162" t="s">
        <v>5347</v>
      </c>
      <c r="AD1296" s="164">
        <v>2</v>
      </c>
      <c r="AE1296" s="185">
        <v>2</v>
      </c>
      <c r="AG1296" t="s">
        <v>1612</v>
      </c>
      <c r="AH1296" s="47">
        <f t="shared" si="399"/>
        <v>283</v>
      </c>
      <c r="AI1296" s="46" t="str">
        <f t="shared" si="400"/>
        <v>-</v>
      </c>
      <c r="AJ1296" s="12"/>
      <c r="AK1296" s="53" t="str">
        <f t="shared" si="401"/>
        <v/>
      </c>
      <c r="AL1296" s="54" t="str">
        <f t="shared" si="402"/>
        <v/>
      </c>
      <c r="AM1296" s="35"/>
      <c r="AN1296" s="35" t="str">
        <f t="shared" si="403"/>
        <v/>
      </c>
      <c r="AO1296" s="35">
        <f t="shared" si="404"/>
        <v>1</v>
      </c>
      <c r="AP1296" s="35" t="str">
        <f t="shared" si="405"/>
        <v/>
      </c>
      <c r="AQ1296" s="55">
        <f t="shared" ref="AQ1296:AQ1323" si="415">IF(AP1296="X",100%,0%)</f>
        <v>0</v>
      </c>
      <c r="AR1296" s="25" t="str">
        <f t="shared" si="406"/>
        <v>4600003976</v>
      </c>
      <c r="AS1296" s="25" t="str">
        <f t="shared" si="407"/>
        <v/>
      </c>
      <c r="AT1296" s="25" t="str">
        <f t="shared" si="408"/>
        <v/>
      </c>
      <c r="AU1296" s="25" t="str">
        <f t="shared" si="409"/>
        <v/>
      </c>
      <c r="AV1296" s="25">
        <f t="shared" si="410"/>
        <v>9</v>
      </c>
      <c r="AW1296" s="65">
        <f t="shared" ref="AW1296:AW1323" si="416">IF(AP1296="",100%,0%)</f>
        <v>1</v>
      </c>
      <c r="AX1296" s="56"/>
      <c r="AY1296" s="24">
        <f t="shared" ca="1" si="411"/>
        <v>-388</v>
      </c>
      <c r="AZ1296" s="66">
        <f t="shared" ca="1" si="412"/>
        <v>0</v>
      </c>
      <c r="BA1296" s="24" t="str">
        <f t="shared" ca="1" si="413"/>
        <v/>
      </c>
      <c r="BB1296" s="87" t="str">
        <f t="shared" si="414"/>
        <v/>
      </c>
    </row>
    <row r="1297" spans="1:54" ht="15" x14ac:dyDescent="0.2">
      <c r="A1297" s="7">
        <v>1296</v>
      </c>
      <c r="B1297" s="162" t="s">
        <v>2685</v>
      </c>
      <c r="C1297" s="162" t="s">
        <v>2686</v>
      </c>
      <c r="D1297" s="162" t="s">
        <v>2687</v>
      </c>
      <c r="E1297" s="162" t="s">
        <v>15</v>
      </c>
      <c r="F1297" s="163">
        <v>45540</v>
      </c>
      <c r="G1297" s="162" t="s">
        <v>5347</v>
      </c>
      <c r="H1297" s="162" t="s">
        <v>2688</v>
      </c>
      <c r="I1297" s="162" t="s">
        <v>15</v>
      </c>
      <c r="J1297" s="163">
        <v>45541</v>
      </c>
      <c r="K1297" s="163">
        <v>45546</v>
      </c>
      <c r="L1297" s="162" t="s">
        <v>5347</v>
      </c>
      <c r="M1297" s="163">
        <v>45696</v>
      </c>
      <c r="N1297" s="164">
        <v>40</v>
      </c>
      <c r="O1297" s="164">
        <v>8</v>
      </c>
      <c r="P1297" s="162" t="s">
        <v>16</v>
      </c>
      <c r="Q1297" s="165">
        <v>1</v>
      </c>
      <c r="R1297" s="165">
        <v>1</v>
      </c>
      <c r="S1297" s="165">
        <v>1</v>
      </c>
      <c r="T1297" s="165">
        <v>0</v>
      </c>
      <c r="U1297" s="166">
        <v>1</v>
      </c>
      <c r="V1297" s="166">
        <v>0</v>
      </c>
      <c r="W1297" s="162" t="s">
        <v>19</v>
      </c>
      <c r="X1297" s="162" t="s">
        <v>5348</v>
      </c>
      <c r="Y1297" s="162" t="s">
        <v>5347</v>
      </c>
      <c r="Z1297" s="162" t="s">
        <v>153</v>
      </c>
      <c r="AA1297" s="162" t="s">
        <v>154</v>
      </c>
      <c r="AB1297" s="162" t="s">
        <v>2689</v>
      </c>
      <c r="AC1297" s="162" t="s">
        <v>5347</v>
      </c>
      <c r="AD1297" s="164">
        <v>1</v>
      </c>
      <c r="AE1297" s="185">
        <v>1</v>
      </c>
      <c r="AG1297" t="s">
        <v>962</v>
      </c>
      <c r="AH1297" s="47">
        <f t="shared" si="399"/>
        <v>155</v>
      </c>
      <c r="AI1297" s="46" t="str">
        <f t="shared" si="400"/>
        <v>-</v>
      </c>
      <c r="AJ1297" s="12"/>
      <c r="AK1297" s="53" t="str">
        <f t="shared" si="401"/>
        <v>YES</v>
      </c>
      <c r="AL1297" s="54">
        <f t="shared" si="402"/>
        <v>1</v>
      </c>
      <c r="AM1297" s="35"/>
      <c r="AN1297" s="35" t="str">
        <f t="shared" si="403"/>
        <v/>
      </c>
      <c r="AO1297" s="35">
        <f t="shared" si="404"/>
        <v>0</v>
      </c>
      <c r="AP1297" s="35" t="str">
        <f t="shared" si="405"/>
        <v>X</v>
      </c>
      <c r="AQ1297" s="55">
        <f t="shared" si="415"/>
        <v>1</v>
      </c>
      <c r="AR1297" s="25" t="str">
        <f t="shared" si="406"/>
        <v/>
      </c>
      <c r="AS1297" s="25" t="str">
        <f t="shared" si="407"/>
        <v/>
      </c>
      <c r="AT1297" s="25" t="str">
        <f t="shared" si="408"/>
        <v/>
      </c>
      <c r="AU1297" s="25" t="str">
        <f t="shared" si="409"/>
        <v/>
      </c>
      <c r="AV1297" s="25">
        <f t="shared" si="410"/>
        <v>9</v>
      </c>
      <c r="AW1297" s="65">
        <f t="shared" si="416"/>
        <v>0</v>
      </c>
      <c r="AX1297" s="56"/>
      <c r="AY1297" s="24">
        <f t="shared" ca="1" si="411"/>
        <v>-439</v>
      </c>
      <c r="AZ1297" s="66">
        <f t="shared" ca="1" si="412"/>
        <v>0</v>
      </c>
      <c r="BA1297" s="24" t="str">
        <f t="shared" ca="1" si="413"/>
        <v/>
      </c>
      <c r="BB1297" s="87" t="str">
        <f t="shared" si="414"/>
        <v/>
      </c>
    </row>
    <row r="1298" spans="1:54" ht="15" x14ac:dyDescent="0.2">
      <c r="A1298" s="7">
        <v>1297</v>
      </c>
      <c r="B1298" s="162" t="s">
        <v>2690</v>
      </c>
      <c r="C1298" s="162" t="s">
        <v>2691</v>
      </c>
      <c r="D1298" s="162" t="s">
        <v>2692</v>
      </c>
      <c r="E1298" s="162" t="s">
        <v>15</v>
      </c>
      <c r="F1298" s="163">
        <v>45540</v>
      </c>
      <c r="G1298" s="162" t="s">
        <v>5347</v>
      </c>
      <c r="H1298" s="162" t="s">
        <v>3216</v>
      </c>
      <c r="I1298" s="162" t="s">
        <v>15</v>
      </c>
      <c r="J1298" s="163">
        <v>45581</v>
      </c>
      <c r="K1298" s="163">
        <v>45754</v>
      </c>
      <c r="L1298" s="162" t="s">
        <v>5347</v>
      </c>
      <c r="M1298" s="163">
        <v>45660</v>
      </c>
      <c r="N1298" s="164">
        <v>30</v>
      </c>
      <c r="O1298" s="164">
        <v>8</v>
      </c>
      <c r="P1298" s="162" t="s">
        <v>16</v>
      </c>
      <c r="Q1298" s="165">
        <v>6</v>
      </c>
      <c r="R1298" s="165">
        <v>50</v>
      </c>
      <c r="S1298" s="165">
        <v>50</v>
      </c>
      <c r="T1298" s="165">
        <v>50</v>
      </c>
      <c r="U1298" s="166">
        <v>0</v>
      </c>
      <c r="V1298" s="166">
        <v>50</v>
      </c>
      <c r="W1298" s="162" t="s">
        <v>5347</v>
      </c>
      <c r="X1298" s="162" t="s">
        <v>5471</v>
      </c>
      <c r="Y1298" s="162" t="s">
        <v>5347</v>
      </c>
      <c r="Z1298" s="162" t="s">
        <v>1221</v>
      </c>
      <c r="AA1298" s="162" t="s">
        <v>1221</v>
      </c>
      <c r="AB1298" s="162" t="s">
        <v>3217</v>
      </c>
      <c r="AC1298" s="162" t="s">
        <v>5347</v>
      </c>
      <c r="AD1298" s="164">
        <v>0</v>
      </c>
      <c r="AE1298" s="185">
        <v>0</v>
      </c>
      <c r="AG1298" t="s">
        <v>814</v>
      </c>
      <c r="AH1298" s="47">
        <f t="shared" si="399"/>
        <v>79</v>
      </c>
      <c r="AI1298" s="46" t="str">
        <f t="shared" si="400"/>
        <v>-</v>
      </c>
      <c r="AJ1298" s="12"/>
      <c r="AK1298" s="53" t="str">
        <f t="shared" si="401"/>
        <v/>
      </c>
      <c r="AL1298" s="54" t="str">
        <f t="shared" si="402"/>
        <v/>
      </c>
      <c r="AM1298" s="35"/>
      <c r="AN1298" s="35" t="str">
        <f t="shared" si="403"/>
        <v/>
      </c>
      <c r="AO1298" s="35">
        <f t="shared" si="404"/>
        <v>1</v>
      </c>
      <c r="AP1298" s="35" t="str">
        <f t="shared" si="405"/>
        <v/>
      </c>
      <c r="AQ1298" s="55">
        <f t="shared" si="415"/>
        <v>0</v>
      </c>
      <c r="AR1298" s="25" t="str">
        <f t="shared" si="406"/>
        <v>4200581619</v>
      </c>
      <c r="AS1298" s="25" t="str">
        <f t="shared" si="407"/>
        <v/>
      </c>
      <c r="AT1298" s="25" t="str">
        <f t="shared" si="408"/>
        <v/>
      </c>
      <c r="AU1298" s="25" t="str">
        <f t="shared" si="409"/>
        <v/>
      </c>
      <c r="AV1298" s="25">
        <f t="shared" si="410"/>
        <v>9</v>
      </c>
      <c r="AW1298" s="65">
        <f t="shared" si="416"/>
        <v>1</v>
      </c>
      <c r="AX1298" s="56"/>
      <c r="AY1298" s="24">
        <f t="shared" ca="1" si="411"/>
        <v>-475</v>
      </c>
      <c r="AZ1298" s="66">
        <f t="shared" ca="1" si="412"/>
        <v>0</v>
      </c>
      <c r="BA1298" s="24" t="str">
        <f t="shared" ca="1" si="413"/>
        <v/>
      </c>
      <c r="BB1298" s="87" t="str">
        <f t="shared" si="414"/>
        <v/>
      </c>
    </row>
    <row r="1299" spans="1:54" ht="15" x14ac:dyDescent="0.2">
      <c r="A1299" s="7">
        <v>1298</v>
      </c>
      <c r="B1299" s="162" t="s">
        <v>2693</v>
      </c>
      <c r="C1299" s="162" t="s">
        <v>2694</v>
      </c>
      <c r="D1299" s="162" t="s">
        <v>2695</v>
      </c>
      <c r="E1299" s="162" t="s">
        <v>15</v>
      </c>
      <c r="F1299" s="163">
        <v>45540</v>
      </c>
      <c r="G1299" s="162" t="s">
        <v>5347</v>
      </c>
      <c r="H1299" s="162" t="s">
        <v>2696</v>
      </c>
      <c r="I1299" s="162" t="s">
        <v>15</v>
      </c>
      <c r="J1299" s="163">
        <v>45548</v>
      </c>
      <c r="K1299" s="163">
        <v>45551</v>
      </c>
      <c r="L1299" s="162" t="s">
        <v>5347</v>
      </c>
      <c r="M1299" s="163">
        <v>45597</v>
      </c>
      <c r="N1299" s="164">
        <v>1</v>
      </c>
      <c r="O1299" s="164">
        <v>8</v>
      </c>
      <c r="P1299" s="162" t="s">
        <v>16</v>
      </c>
      <c r="Q1299" s="165">
        <v>3</v>
      </c>
      <c r="R1299" s="165">
        <v>3</v>
      </c>
      <c r="S1299" s="165">
        <v>6</v>
      </c>
      <c r="T1299" s="165">
        <v>0</v>
      </c>
      <c r="U1299" s="166">
        <v>3</v>
      </c>
      <c r="V1299" s="166">
        <v>3</v>
      </c>
      <c r="W1299" s="162" t="s">
        <v>19</v>
      </c>
      <c r="X1299" s="162" t="s">
        <v>5348</v>
      </c>
      <c r="Y1299" s="162" t="s">
        <v>5347</v>
      </c>
      <c r="Z1299" s="162" t="s">
        <v>2080</v>
      </c>
      <c r="AA1299" s="162" t="s">
        <v>148</v>
      </c>
      <c r="AB1299" s="162" t="s">
        <v>2693</v>
      </c>
      <c r="AC1299" s="162" t="s">
        <v>5347</v>
      </c>
      <c r="AD1299" s="164">
        <v>0</v>
      </c>
      <c r="AE1299" s="185">
        <v>0</v>
      </c>
      <c r="AG1299" t="s">
        <v>801</v>
      </c>
      <c r="AH1299" s="47">
        <f t="shared" si="399"/>
        <v>49</v>
      </c>
      <c r="AI1299" s="46" t="str">
        <f t="shared" si="400"/>
        <v>-</v>
      </c>
      <c r="AJ1299" s="12"/>
      <c r="AK1299" s="53" t="str">
        <f t="shared" si="401"/>
        <v>YES</v>
      </c>
      <c r="AL1299" s="54">
        <f t="shared" si="402"/>
        <v>6</v>
      </c>
      <c r="AM1299" s="35"/>
      <c r="AN1299" s="35" t="str">
        <f t="shared" si="403"/>
        <v/>
      </c>
      <c r="AO1299" s="35">
        <f t="shared" si="404"/>
        <v>0</v>
      </c>
      <c r="AP1299" s="35" t="str">
        <f t="shared" si="405"/>
        <v>X</v>
      </c>
      <c r="AQ1299" s="55">
        <f t="shared" si="415"/>
        <v>1</v>
      </c>
      <c r="AR1299" s="25" t="str">
        <f t="shared" si="406"/>
        <v/>
      </c>
      <c r="AS1299" s="25" t="str">
        <f t="shared" si="407"/>
        <v/>
      </c>
      <c r="AT1299" s="25" t="str">
        <f t="shared" si="408"/>
        <v/>
      </c>
      <c r="AU1299" s="25" t="str">
        <f t="shared" si="409"/>
        <v/>
      </c>
      <c r="AV1299" s="25">
        <f t="shared" si="410"/>
        <v>9</v>
      </c>
      <c r="AW1299" s="65">
        <f t="shared" si="416"/>
        <v>0</v>
      </c>
      <c r="AX1299" s="56"/>
      <c r="AY1299" s="24">
        <f t="shared" ca="1" si="411"/>
        <v>-538</v>
      </c>
      <c r="AZ1299" s="66">
        <f t="shared" ca="1" si="412"/>
        <v>0</v>
      </c>
      <c r="BA1299" s="24" t="str">
        <f t="shared" ca="1" si="413"/>
        <v/>
      </c>
      <c r="BB1299" s="87" t="str">
        <f t="shared" si="414"/>
        <v/>
      </c>
    </row>
    <row r="1300" spans="1:54" ht="15" x14ac:dyDescent="0.2">
      <c r="A1300" s="7">
        <v>1299</v>
      </c>
      <c r="B1300" s="162" t="s">
        <v>2697</v>
      </c>
      <c r="C1300" s="162" t="s">
        <v>2698</v>
      </c>
      <c r="D1300" s="162" t="s">
        <v>2699</v>
      </c>
      <c r="E1300" s="162" t="s">
        <v>15</v>
      </c>
      <c r="F1300" s="163">
        <v>45552</v>
      </c>
      <c r="G1300" s="162" t="s">
        <v>5347</v>
      </c>
      <c r="H1300" s="162" t="s">
        <v>2746</v>
      </c>
      <c r="I1300" s="162" t="s">
        <v>15</v>
      </c>
      <c r="J1300" s="163">
        <v>45555</v>
      </c>
      <c r="K1300" s="163">
        <v>45555</v>
      </c>
      <c r="L1300" s="162" t="s">
        <v>5347</v>
      </c>
      <c r="M1300" s="163">
        <v>45572</v>
      </c>
      <c r="N1300" s="164">
        <v>40</v>
      </c>
      <c r="O1300" s="164">
        <v>8</v>
      </c>
      <c r="P1300" s="162" t="s">
        <v>16</v>
      </c>
      <c r="Q1300" s="165">
        <v>4</v>
      </c>
      <c r="R1300" s="165">
        <v>4</v>
      </c>
      <c r="S1300" s="165">
        <v>4</v>
      </c>
      <c r="T1300" s="165">
        <v>0</v>
      </c>
      <c r="U1300" s="166">
        <v>4</v>
      </c>
      <c r="V1300" s="166">
        <v>0</v>
      </c>
      <c r="W1300" s="162" t="s">
        <v>19</v>
      </c>
      <c r="X1300" s="162" t="s">
        <v>5348</v>
      </c>
      <c r="Y1300" s="162" t="s">
        <v>5347</v>
      </c>
      <c r="Z1300" s="162" t="s">
        <v>55</v>
      </c>
      <c r="AA1300" s="162" t="s">
        <v>2747</v>
      </c>
      <c r="AB1300" s="162" t="s">
        <v>2748</v>
      </c>
      <c r="AC1300" s="162" t="s">
        <v>5347</v>
      </c>
      <c r="AD1300" s="164">
        <v>0</v>
      </c>
      <c r="AE1300" s="185">
        <v>0</v>
      </c>
      <c r="AG1300" t="s">
        <v>1317</v>
      </c>
      <c r="AH1300" s="47">
        <f t="shared" si="399"/>
        <v>17</v>
      </c>
      <c r="AI1300" s="46" t="str">
        <f t="shared" si="400"/>
        <v>-</v>
      </c>
      <c r="AJ1300" s="12"/>
      <c r="AK1300" s="53" t="str">
        <f t="shared" si="401"/>
        <v>YES</v>
      </c>
      <c r="AL1300" s="54">
        <f t="shared" si="402"/>
        <v>4</v>
      </c>
      <c r="AM1300" s="35"/>
      <c r="AN1300" s="35" t="str">
        <f t="shared" si="403"/>
        <v/>
      </c>
      <c r="AO1300" s="35">
        <f t="shared" si="404"/>
        <v>0</v>
      </c>
      <c r="AP1300" s="35" t="str">
        <f t="shared" si="405"/>
        <v>X</v>
      </c>
      <c r="AQ1300" s="55">
        <f t="shared" si="415"/>
        <v>1</v>
      </c>
      <c r="AR1300" s="25" t="str">
        <f t="shared" si="406"/>
        <v/>
      </c>
      <c r="AS1300" s="25" t="str">
        <f t="shared" si="407"/>
        <v/>
      </c>
      <c r="AT1300" s="25" t="str">
        <f t="shared" si="408"/>
        <v/>
      </c>
      <c r="AU1300" s="25" t="str">
        <f t="shared" si="409"/>
        <v/>
      </c>
      <c r="AV1300" s="25">
        <f t="shared" si="410"/>
        <v>9</v>
      </c>
      <c r="AW1300" s="65">
        <f t="shared" si="416"/>
        <v>0</v>
      </c>
      <c r="AX1300" s="56"/>
      <c r="AY1300" s="24">
        <f t="shared" ca="1" si="411"/>
        <v>-563</v>
      </c>
      <c r="AZ1300" s="66">
        <f t="shared" ca="1" si="412"/>
        <v>0</v>
      </c>
      <c r="BA1300" s="24" t="str">
        <f t="shared" ca="1" si="413"/>
        <v/>
      </c>
      <c r="BB1300" s="87" t="str">
        <f t="shared" si="414"/>
        <v/>
      </c>
    </row>
    <row r="1301" spans="1:54" ht="15" x14ac:dyDescent="0.2">
      <c r="A1301" s="7">
        <v>1300</v>
      </c>
      <c r="B1301" s="162" t="s">
        <v>2700</v>
      </c>
      <c r="C1301" s="162" t="s">
        <v>2701</v>
      </c>
      <c r="D1301" s="162" t="s">
        <v>2702</v>
      </c>
      <c r="E1301" s="162" t="s">
        <v>15</v>
      </c>
      <c r="F1301" s="163">
        <v>45552</v>
      </c>
      <c r="G1301" s="162" t="s">
        <v>5347</v>
      </c>
      <c r="H1301" s="162" t="s">
        <v>3202</v>
      </c>
      <c r="I1301" s="162" t="s">
        <v>24</v>
      </c>
      <c r="J1301" s="163">
        <v>45581</v>
      </c>
      <c r="K1301" s="163">
        <v>45583</v>
      </c>
      <c r="L1301" s="162" t="s">
        <v>5347</v>
      </c>
      <c r="M1301" s="163">
        <v>45588</v>
      </c>
      <c r="N1301" s="164">
        <v>30</v>
      </c>
      <c r="O1301" s="164">
        <v>8</v>
      </c>
      <c r="P1301" s="162" t="s">
        <v>16</v>
      </c>
      <c r="Q1301" s="165">
        <v>10</v>
      </c>
      <c r="R1301" s="165">
        <v>10</v>
      </c>
      <c r="S1301" s="165">
        <v>10</v>
      </c>
      <c r="T1301" s="165">
        <v>0</v>
      </c>
      <c r="U1301" s="166">
        <v>0</v>
      </c>
      <c r="V1301" s="166">
        <v>0</v>
      </c>
      <c r="W1301" s="162" t="s">
        <v>19</v>
      </c>
      <c r="X1301" s="162" t="s">
        <v>5348</v>
      </c>
      <c r="Y1301" s="162" t="s">
        <v>5347</v>
      </c>
      <c r="Z1301" s="162" t="s">
        <v>47</v>
      </c>
      <c r="AA1301" s="162" t="s">
        <v>456</v>
      </c>
      <c r="AB1301" s="162" t="s">
        <v>3215</v>
      </c>
      <c r="AC1301" s="162" t="s">
        <v>5347</v>
      </c>
      <c r="AD1301" s="164">
        <v>0</v>
      </c>
      <c r="AE1301" s="185">
        <v>0</v>
      </c>
      <c r="AG1301" t="s">
        <v>1864</v>
      </c>
      <c r="AH1301" s="47">
        <f t="shared" si="399"/>
        <v>7</v>
      </c>
      <c r="AI1301" s="46" t="str">
        <f t="shared" si="400"/>
        <v>-</v>
      </c>
      <c r="AJ1301" s="12"/>
      <c r="AK1301" s="53" t="str">
        <f t="shared" si="401"/>
        <v>YES</v>
      </c>
      <c r="AL1301" s="54">
        <f t="shared" si="402"/>
        <v>10</v>
      </c>
      <c r="AM1301" s="35"/>
      <c r="AN1301" s="35" t="str">
        <f t="shared" si="403"/>
        <v/>
      </c>
      <c r="AO1301" s="35">
        <f t="shared" si="404"/>
        <v>0</v>
      </c>
      <c r="AP1301" s="35" t="str">
        <f t="shared" si="405"/>
        <v>X</v>
      </c>
      <c r="AQ1301" s="55">
        <f t="shared" si="415"/>
        <v>1</v>
      </c>
      <c r="AR1301" s="25" t="str">
        <f t="shared" si="406"/>
        <v/>
      </c>
      <c r="AS1301" s="25" t="str">
        <f t="shared" si="407"/>
        <v/>
      </c>
      <c r="AT1301" s="25" t="str">
        <f t="shared" si="408"/>
        <v/>
      </c>
      <c r="AU1301" s="25" t="str">
        <f t="shared" si="409"/>
        <v/>
      </c>
      <c r="AV1301" s="25">
        <f t="shared" si="410"/>
        <v>9</v>
      </c>
      <c r="AW1301" s="65">
        <f t="shared" si="416"/>
        <v>0</v>
      </c>
      <c r="AX1301" s="56"/>
      <c r="AY1301" s="24">
        <f t="shared" ca="1" si="411"/>
        <v>-547</v>
      </c>
      <c r="AZ1301" s="66">
        <f t="shared" ca="1" si="412"/>
        <v>0</v>
      </c>
      <c r="BA1301" s="24" t="str">
        <f t="shared" ca="1" si="413"/>
        <v/>
      </c>
      <c r="BB1301" s="87" t="str">
        <f t="shared" si="414"/>
        <v/>
      </c>
    </row>
    <row r="1302" spans="1:54" ht="15" x14ac:dyDescent="0.2">
      <c r="A1302" s="7">
        <v>1301</v>
      </c>
      <c r="B1302" s="162" t="s">
        <v>2703</v>
      </c>
      <c r="C1302" s="162" t="s">
        <v>2704</v>
      </c>
      <c r="D1302" s="162" t="s">
        <v>2702</v>
      </c>
      <c r="E1302" s="162" t="s">
        <v>17</v>
      </c>
      <c r="F1302" s="163">
        <v>45552</v>
      </c>
      <c r="G1302" s="162" t="s">
        <v>5347</v>
      </c>
      <c r="H1302" s="162" t="s">
        <v>4099</v>
      </c>
      <c r="I1302" s="162" t="s">
        <v>15</v>
      </c>
      <c r="J1302" s="163">
        <v>45665</v>
      </c>
      <c r="K1302" s="163">
        <v>45666</v>
      </c>
      <c r="L1302" s="162" t="s">
        <v>5347</v>
      </c>
      <c r="M1302" s="163">
        <v>45674</v>
      </c>
      <c r="N1302" s="164">
        <v>50</v>
      </c>
      <c r="O1302" s="164">
        <v>8</v>
      </c>
      <c r="P1302" s="162" t="s">
        <v>16</v>
      </c>
      <c r="Q1302" s="165">
        <v>8</v>
      </c>
      <c r="R1302" s="165">
        <v>8</v>
      </c>
      <c r="S1302" s="165">
        <v>8</v>
      </c>
      <c r="T1302" s="165">
        <v>0</v>
      </c>
      <c r="U1302" s="166">
        <v>8</v>
      </c>
      <c r="V1302" s="166">
        <v>0</v>
      </c>
      <c r="W1302" s="162" t="s">
        <v>19</v>
      </c>
      <c r="X1302" s="162" t="s">
        <v>5348</v>
      </c>
      <c r="Y1302" s="162" t="s">
        <v>5347</v>
      </c>
      <c r="Z1302" s="162" t="s">
        <v>2286</v>
      </c>
      <c r="AA1302" s="162" t="s">
        <v>4100</v>
      </c>
      <c r="AB1302" s="162" t="s">
        <v>4101</v>
      </c>
      <c r="AC1302" s="162" t="s">
        <v>5347</v>
      </c>
      <c r="AD1302" s="164">
        <v>0</v>
      </c>
      <c r="AE1302" s="185">
        <v>0</v>
      </c>
      <c r="AG1302" t="s">
        <v>1864</v>
      </c>
      <c r="AH1302" s="47">
        <f t="shared" si="399"/>
        <v>9</v>
      </c>
      <c r="AI1302" s="46" t="str">
        <f t="shared" si="400"/>
        <v>-</v>
      </c>
      <c r="AJ1302" s="12"/>
      <c r="AK1302" s="53" t="str">
        <f t="shared" si="401"/>
        <v>YES</v>
      </c>
      <c r="AL1302" s="54">
        <f t="shared" si="402"/>
        <v>8</v>
      </c>
      <c r="AM1302" s="35"/>
      <c r="AN1302" s="35" t="str">
        <f t="shared" si="403"/>
        <v/>
      </c>
      <c r="AO1302" s="35">
        <f t="shared" si="404"/>
        <v>0</v>
      </c>
      <c r="AP1302" s="35" t="str">
        <f t="shared" si="405"/>
        <v>X</v>
      </c>
      <c r="AQ1302" s="55">
        <f t="shared" si="415"/>
        <v>1</v>
      </c>
      <c r="AR1302" s="25" t="str">
        <f t="shared" si="406"/>
        <v/>
      </c>
      <c r="AS1302" s="25" t="str">
        <f t="shared" si="407"/>
        <v/>
      </c>
      <c r="AT1302" s="25" t="str">
        <f t="shared" si="408"/>
        <v/>
      </c>
      <c r="AU1302" s="25" t="str">
        <f t="shared" si="409"/>
        <v/>
      </c>
      <c r="AV1302" s="25">
        <f t="shared" si="410"/>
        <v>9</v>
      </c>
      <c r="AW1302" s="65">
        <f t="shared" si="416"/>
        <v>0</v>
      </c>
      <c r="AX1302" s="56"/>
      <c r="AY1302" s="24">
        <f t="shared" ca="1" si="411"/>
        <v>-461</v>
      </c>
      <c r="AZ1302" s="66">
        <f t="shared" ca="1" si="412"/>
        <v>0</v>
      </c>
      <c r="BA1302" s="24" t="str">
        <f t="shared" ca="1" si="413"/>
        <v/>
      </c>
      <c r="BB1302" s="87" t="str">
        <f t="shared" si="414"/>
        <v/>
      </c>
    </row>
    <row r="1303" spans="1:54" ht="15" x14ac:dyDescent="0.2">
      <c r="A1303" s="7">
        <v>1302</v>
      </c>
      <c r="B1303" s="162" t="s">
        <v>2705</v>
      </c>
      <c r="C1303" s="162" t="s">
        <v>2706</v>
      </c>
      <c r="D1303" s="162" t="s">
        <v>2707</v>
      </c>
      <c r="E1303" s="162" t="s">
        <v>15</v>
      </c>
      <c r="F1303" s="163">
        <v>45552</v>
      </c>
      <c r="G1303" s="162" t="s">
        <v>5347</v>
      </c>
      <c r="H1303" s="162" t="s">
        <v>2749</v>
      </c>
      <c r="I1303" s="162" t="s">
        <v>15</v>
      </c>
      <c r="J1303" s="163">
        <v>45554</v>
      </c>
      <c r="K1303" s="163">
        <v>45554</v>
      </c>
      <c r="L1303" s="162" t="s">
        <v>5347</v>
      </c>
      <c r="M1303" s="163">
        <v>45583</v>
      </c>
      <c r="N1303" s="164">
        <v>40</v>
      </c>
      <c r="O1303" s="164">
        <v>8</v>
      </c>
      <c r="P1303" s="162" t="s">
        <v>16</v>
      </c>
      <c r="Q1303" s="165">
        <v>1</v>
      </c>
      <c r="R1303" s="165">
        <v>1</v>
      </c>
      <c r="S1303" s="165">
        <v>1</v>
      </c>
      <c r="T1303" s="165">
        <v>0</v>
      </c>
      <c r="U1303" s="166">
        <v>1</v>
      </c>
      <c r="V1303" s="166">
        <v>0</v>
      </c>
      <c r="W1303" s="162" t="s">
        <v>19</v>
      </c>
      <c r="X1303" s="162" t="s">
        <v>5348</v>
      </c>
      <c r="Y1303" s="162" t="s">
        <v>5347</v>
      </c>
      <c r="Z1303" s="162" t="s">
        <v>2750</v>
      </c>
      <c r="AA1303" s="162" t="s">
        <v>2751</v>
      </c>
      <c r="AB1303" s="162" t="s">
        <v>2752</v>
      </c>
      <c r="AC1303" s="162" t="s">
        <v>5347</v>
      </c>
      <c r="AD1303" s="164">
        <v>0</v>
      </c>
      <c r="AE1303" s="185">
        <v>0</v>
      </c>
      <c r="AG1303" t="s">
        <v>1321</v>
      </c>
      <c r="AH1303" s="47">
        <f t="shared" si="399"/>
        <v>29</v>
      </c>
      <c r="AI1303" s="46" t="str">
        <f t="shared" si="400"/>
        <v>-</v>
      </c>
      <c r="AJ1303" s="12"/>
      <c r="AK1303" s="53" t="str">
        <f t="shared" si="401"/>
        <v>YES</v>
      </c>
      <c r="AL1303" s="54">
        <f t="shared" si="402"/>
        <v>1</v>
      </c>
      <c r="AM1303" s="35"/>
      <c r="AN1303" s="35" t="str">
        <f t="shared" si="403"/>
        <v/>
      </c>
      <c r="AO1303" s="35">
        <f t="shared" si="404"/>
        <v>0</v>
      </c>
      <c r="AP1303" s="35" t="str">
        <f t="shared" si="405"/>
        <v>X</v>
      </c>
      <c r="AQ1303" s="55">
        <f t="shared" si="415"/>
        <v>1</v>
      </c>
      <c r="AR1303" s="25" t="str">
        <f t="shared" si="406"/>
        <v/>
      </c>
      <c r="AS1303" s="25" t="str">
        <f t="shared" si="407"/>
        <v/>
      </c>
      <c r="AT1303" s="25" t="str">
        <f t="shared" si="408"/>
        <v/>
      </c>
      <c r="AU1303" s="25" t="str">
        <f t="shared" si="409"/>
        <v/>
      </c>
      <c r="AV1303" s="25">
        <f t="shared" si="410"/>
        <v>9</v>
      </c>
      <c r="AW1303" s="65">
        <f t="shared" si="416"/>
        <v>0</v>
      </c>
      <c r="AX1303" s="56"/>
      <c r="AY1303" s="24">
        <f t="shared" ca="1" si="411"/>
        <v>-552</v>
      </c>
      <c r="AZ1303" s="66">
        <f t="shared" ca="1" si="412"/>
        <v>0</v>
      </c>
      <c r="BA1303" s="24" t="str">
        <f t="shared" ca="1" si="413"/>
        <v/>
      </c>
      <c r="BB1303" s="87" t="str">
        <f t="shared" si="414"/>
        <v/>
      </c>
    </row>
    <row r="1304" spans="1:54" ht="15" x14ac:dyDescent="0.2">
      <c r="A1304" s="7">
        <v>1303</v>
      </c>
      <c r="B1304" s="162" t="s">
        <v>2784</v>
      </c>
      <c r="C1304" s="162" t="s">
        <v>2785</v>
      </c>
      <c r="D1304" s="162" t="s">
        <v>2786</v>
      </c>
      <c r="E1304" s="162" t="s">
        <v>15</v>
      </c>
      <c r="F1304" s="163">
        <v>45561</v>
      </c>
      <c r="G1304" s="162" t="s">
        <v>5347</v>
      </c>
      <c r="H1304" s="162" t="s">
        <v>4286</v>
      </c>
      <c r="I1304" s="162" t="s">
        <v>15</v>
      </c>
      <c r="J1304" s="163">
        <v>45673</v>
      </c>
      <c r="K1304" s="163">
        <v>45674</v>
      </c>
      <c r="L1304" s="162" t="s">
        <v>5347</v>
      </c>
      <c r="M1304" s="163">
        <v>45694</v>
      </c>
      <c r="N1304" s="164">
        <v>40</v>
      </c>
      <c r="O1304" s="164">
        <v>8</v>
      </c>
      <c r="P1304" s="162" t="s">
        <v>16</v>
      </c>
      <c r="Q1304" s="165">
        <v>1</v>
      </c>
      <c r="R1304" s="165">
        <v>1</v>
      </c>
      <c r="S1304" s="165">
        <v>1</v>
      </c>
      <c r="T1304" s="165">
        <v>0</v>
      </c>
      <c r="U1304" s="166">
        <v>1</v>
      </c>
      <c r="V1304" s="166">
        <v>0</v>
      </c>
      <c r="W1304" s="162" t="s">
        <v>19</v>
      </c>
      <c r="X1304" s="162" t="s">
        <v>5348</v>
      </c>
      <c r="Y1304" s="162" t="s">
        <v>5347</v>
      </c>
      <c r="Z1304" s="162" t="s">
        <v>2155</v>
      </c>
      <c r="AA1304" s="162" t="s">
        <v>4287</v>
      </c>
      <c r="AB1304" s="162" t="s">
        <v>4288</v>
      </c>
      <c r="AC1304" s="162" t="s">
        <v>5347</v>
      </c>
      <c r="AD1304" s="164">
        <v>0</v>
      </c>
      <c r="AE1304" s="185">
        <v>0</v>
      </c>
      <c r="AG1304" t="s">
        <v>1334</v>
      </c>
      <c r="AH1304" s="47">
        <f t="shared" si="399"/>
        <v>21</v>
      </c>
      <c r="AI1304" s="46" t="str">
        <f t="shared" si="400"/>
        <v>-</v>
      </c>
      <c r="AJ1304" s="12"/>
      <c r="AK1304" s="53" t="str">
        <f t="shared" si="401"/>
        <v>YES</v>
      </c>
      <c r="AL1304" s="54">
        <f t="shared" si="402"/>
        <v>1</v>
      </c>
      <c r="AM1304" s="35"/>
      <c r="AN1304" s="35" t="str">
        <f t="shared" si="403"/>
        <v/>
      </c>
      <c r="AO1304" s="35">
        <f t="shared" si="404"/>
        <v>0</v>
      </c>
      <c r="AP1304" s="35" t="str">
        <f t="shared" si="405"/>
        <v>X</v>
      </c>
      <c r="AQ1304" s="55">
        <f t="shared" si="415"/>
        <v>1</v>
      </c>
      <c r="AR1304" s="25" t="str">
        <f t="shared" si="406"/>
        <v/>
      </c>
      <c r="AS1304" s="25" t="str">
        <f t="shared" si="407"/>
        <v/>
      </c>
      <c r="AT1304" s="25" t="str">
        <f t="shared" si="408"/>
        <v/>
      </c>
      <c r="AU1304" s="25" t="str">
        <f t="shared" si="409"/>
        <v/>
      </c>
      <c r="AV1304" s="25">
        <f t="shared" si="410"/>
        <v>9</v>
      </c>
      <c r="AW1304" s="65">
        <f t="shared" si="416"/>
        <v>0</v>
      </c>
      <c r="AX1304" s="56"/>
      <c r="AY1304" s="24">
        <f t="shared" ca="1" si="411"/>
        <v>-441</v>
      </c>
      <c r="AZ1304" s="66">
        <f t="shared" ca="1" si="412"/>
        <v>0</v>
      </c>
      <c r="BA1304" s="24" t="str">
        <f t="shared" ca="1" si="413"/>
        <v/>
      </c>
      <c r="BB1304" s="87" t="str">
        <f t="shared" si="414"/>
        <v/>
      </c>
    </row>
    <row r="1305" spans="1:54" ht="15" x14ac:dyDescent="0.2">
      <c r="A1305" s="7">
        <v>1304</v>
      </c>
      <c r="B1305" s="162" t="s">
        <v>2787</v>
      </c>
      <c r="C1305" s="162" t="s">
        <v>2788</v>
      </c>
      <c r="D1305" s="162" t="s">
        <v>2786</v>
      </c>
      <c r="E1305" s="162" t="s">
        <v>17</v>
      </c>
      <c r="F1305" s="163">
        <v>45561</v>
      </c>
      <c r="G1305" s="162" t="s">
        <v>5347</v>
      </c>
      <c r="H1305" s="162" t="s">
        <v>4286</v>
      </c>
      <c r="I1305" s="162" t="s">
        <v>17</v>
      </c>
      <c r="J1305" s="163">
        <v>45673</v>
      </c>
      <c r="K1305" s="163">
        <v>45674</v>
      </c>
      <c r="L1305" s="162" t="s">
        <v>5347</v>
      </c>
      <c r="M1305" s="163">
        <v>45694</v>
      </c>
      <c r="N1305" s="164">
        <v>40</v>
      </c>
      <c r="O1305" s="164">
        <v>8</v>
      </c>
      <c r="P1305" s="162" t="s">
        <v>16</v>
      </c>
      <c r="Q1305" s="165">
        <v>1</v>
      </c>
      <c r="R1305" s="165">
        <v>1</v>
      </c>
      <c r="S1305" s="165">
        <v>1</v>
      </c>
      <c r="T1305" s="165">
        <v>0</v>
      </c>
      <c r="U1305" s="166">
        <v>1</v>
      </c>
      <c r="V1305" s="166">
        <v>0</v>
      </c>
      <c r="W1305" s="162" t="s">
        <v>19</v>
      </c>
      <c r="X1305" s="162" t="s">
        <v>5348</v>
      </c>
      <c r="Y1305" s="162" t="s">
        <v>5347</v>
      </c>
      <c r="Z1305" s="162" t="s">
        <v>2155</v>
      </c>
      <c r="AA1305" s="162" t="s">
        <v>4287</v>
      </c>
      <c r="AB1305" s="162" t="s">
        <v>4289</v>
      </c>
      <c r="AC1305" s="162" t="s">
        <v>5347</v>
      </c>
      <c r="AD1305" s="164">
        <v>0</v>
      </c>
      <c r="AE1305" s="185">
        <v>0</v>
      </c>
      <c r="AG1305" t="s">
        <v>1334</v>
      </c>
      <c r="AH1305" s="47">
        <f t="shared" si="399"/>
        <v>21</v>
      </c>
      <c r="AI1305" s="46" t="str">
        <f t="shared" si="400"/>
        <v>-</v>
      </c>
      <c r="AJ1305" s="12"/>
      <c r="AK1305" s="53" t="str">
        <f t="shared" si="401"/>
        <v>YES</v>
      </c>
      <c r="AL1305" s="54">
        <f t="shared" si="402"/>
        <v>1</v>
      </c>
      <c r="AM1305" s="35"/>
      <c r="AN1305" s="35" t="str">
        <f t="shared" si="403"/>
        <v/>
      </c>
      <c r="AO1305" s="35">
        <f t="shared" si="404"/>
        <v>0</v>
      </c>
      <c r="AP1305" s="35" t="str">
        <f t="shared" si="405"/>
        <v>X</v>
      </c>
      <c r="AQ1305" s="55">
        <f t="shared" si="415"/>
        <v>1</v>
      </c>
      <c r="AR1305" s="25" t="str">
        <f t="shared" si="406"/>
        <v/>
      </c>
      <c r="AS1305" s="25" t="str">
        <f t="shared" si="407"/>
        <v/>
      </c>
      <c r="AT1305" s="25" t="str">
        <f t="shared" si="408"/>
        <v/>
      </c>
      <c r="AU1305" s="25" t="str">
        <f t="shared" si="409"/>
        <v/>
      </c>
      <c r="AV1305" s="25">
        <f t="shared" si="410"/>
        <v>9</v>
      </c>
      <c r="AW1305" s="65">
        <f t="shared" si="416"/>
        <v>0</v>
      </c>
      <c r="AX1305" s="56"/>
      <c r="AY1305" s="24">
        <f t="shared" ca="1" si="411"/>
        <v>-441</v>
      </c>
      <c r="AZ1305" s="66">
        <f t="shared" ca="1" si="412"/>
        <v>0</v>
      </c>
      <c r="BA1305" s="24" t="str">
        <f t="shared" ca="1" si="413"/>
        <v/>
      </c>
      <c r="BB1305" s="87" t="str">
        <f t="shared" si="414"/>
        <v/>
      </c>
    </row>
    <row r="1306" spans="1:54" ht="15" x14ac:dyDescent="0.2">
      <c r="A1306" s="7">
        <v>1305</v>
      </c>
      <c r="B1306" s="162" t="s">
        <v>2173</v>
      </c>
      <c r="C1306" s="162" t="s">
        <v>2174</v>
      </c>
      <c r="D1306" s="162" t="s">
        <v>2789</v>
      </c>
      <c r="E1306" s="162" t="s">
        <v>15</v>
      </c>
      <c r="F1306" s="163">
        <v>45562</v>
      </c>
      <c r="G1306" s="162" t="s">
        <v>5347</v>
      </c>
      <c r="H1306" s="162" t="s">
        <v>2790</v>
      </c>
      <c r="I1306" s="162" t="s">
        <v>15</v>
      </c>
      <c r="J1306" s="163">
        <v>45565</v>
      </c>
      <c r="K1306" s="163">
        <v>45567</v>
      </c>
      <c r="L1306" s="162" t="s">
        <v>5347</v>
      </c>
      <c r="M1306" s="163">
        <v>45624</v>
      </c>
      <c r="N1306" s="164">
        <v>40</v>
      </c>
      <c r="O1306" s="164">
        <v>8</v>
      </c>
      <c r="P1306" s="162" t="s">
        <v>16</v>
      </c>
      <c r="Q1306" s="165">
        <v>1</v>
      </c>
      <c r="R1306" s="165">
        <v>1</v>
      </c>
      <c r="S1306" s="165">
        <v>1</v>
      </c>
      <c r="T1306" s="165">
        <v>0</v>
      </c>
      <c r="U1306" s="166">
        <v>1</v>
      </c>
      <c r="V1306" s="166">
        <v>0</v>
      </c>
      <c r="W1306" s="162" t="s">
        <v>19</v>
      </c>
      <c r="X1306" s="162" t="s">
        <v>5348</v>
      </c>
      <c r="Y1306" s="162" t="s">
        <v>5347</v>
      </c>
      <c r="Z1306" s="162" t="s">
        <v>2176</v>
      </c>
      <c r="AA1306" s="162" t="s">
        <v>2177</v>
      </c>
      <c r="AB1306" s="162" t="s">
        <v>2178</v>
      </c>
      <c r="AC1306" s="162" t="s">
        <v>5347</v>
      </c>
      <c r="AD1306" s="164">
        <v>0</v>
      </c>
      <c r="AE1306" s="185">
        <v>0</v>
      </c>
      <c r="AG1306" t="s">
        <v>2103</v>
      </c>
      <c r="AH1306" s="47">
        <f t="shared" si="399"/>
        <v>59</v>
      </c>
      <c r="AI1306" s="46" t="str">
        <f t="shared" si="400"/>
        <v>-</v>
      </c>
      <c r="AJ1306" s="12"/>
      <c r="AK1306" s="53" t="str">
        <f t="shared" si="401"/>
        <v>YES</v>
      </c>
      <c r="AL1306" s="54">
        <f t="shared" si="402"/>
        <v>1</v>
      </c>
      <c r="AM1306" s="35"/>
      <c r="AN1306" s="35" t="str">
        <f t="shared" si="403"/>
        <v/>
      </c>
      <c r="AO1306" s="35">
        <f t="shared" si="404"/>
        <v>0</v>
      </c>
      <c r="AP1306" s="35" t="str">
        <f t="shared" si="405"/>
        <v>X</v>
      </c>
      <c r="AQ1306" s="55">
        <f t="shared" si="415"/>
        <v>1</v>
      </c>
      <c r="AR1306" s="25" t="str">
        <f t="shared" si="406"/>
        <v/>
      </c>
      <c r="AS1306" s="25" t="str">
        <f t="shared" si="407"/>
        <v/>
      </c>
      <c r="AT1306" s="25" t="str">
        <f t="shared" si="408"/>
        <v/>
      </c>
      <c r="AU1306" s="25" t="str">
        <f t="shared" si="409"/>
        <v/>
      </c>
      <c r="AV1306" s="25">
        <f t="shared" si="410"/>
        <v>9</v>
      </c>
      <c r="AW1306" s="65">
        <f t="shared" si="416"/>
        <v>0</v>
      </c>
      <c r="AX1306" s="56"/>
      <c r="AY1306" s="24">
        <f t="shared" ca="1" si="411"/>
        <v>-511</v>
      </c>
      <c r="AZ1306" s="66">
        <f t="shared" ca="1" si="412"/>
        <v>0</v>
      </c>
      <c r="BA1306" s="24" t="str">
        <f t="shared" ca="1" si="413"/>
        <v/>
      </c>
      <c r="BB1306" s="87" t="str">
        <f t="shared" si="414"/>
        <v/>
      </c>
    </row>
    <row r="1307" spans="1:54" ht="15" x14ac:dyDescent="0.2">
      <c r="A1307" s="7">
        <v>1306</v>
      </c>
      <c r="B1307" s="162" t="s">
        <v>2179</v>
      </c>
      <c r="C1307" s="162" t="s">
        <v>2180</v>
      </c>
      <c r="D1307" s="162" t="s">
        <v>2789</v>
      </c>
      <c r="E1307" s="162" t="s">
        <v>17</v>
      </c>
      <c r="F1307" s="163">
        <v>45562</v>
      </c>
      <c r="G1307" s="162" t="s">
        <v>5347</v>
      </c>
      <c r="H1307" s="162" t="s">
        <v>2790</v>
      </c>
      <c r="I1307" s="162" t="s">
        <v>17</v>
      </c>
      <c r="J1307" s="163">
        <v>45565</v>
      </c>
      <c r="K1307" s="163">
        <v>45567</v>
      </c>
      <c r="L1307" s="162" t="s">
        <v>5347</v>
      </c>
      <c r="M1307" s="163">
        <v>45624</v>
      </c>
      <c r="N1307" s="164">
        <v>40</v>
      </c>
      <c r="O1307" s="164">
        <v>8</v>
      </c>
      <c r="P1307" s="162" t="s">
        <v>16</v>
      </c>
      <c r="Q1307" s="165">
        <v>1</v>
      </c>
      <c r="R1307" s="165">
        <v>1</v>
      </c>
      <c r="S1307" s="165">
        <v>1</v>
      </c>
      <c r="T1307" s="165">
        <v>0</v>
      </c>
      <c r="U1307" s="166">
        <v>1</v>
      </c>
      <c r="V1307" s="166">
        <v>0</v>
      </c>
      <c r="W1307" s="162" t="s">
        <v>19</v>
      </c>
      <c r="X1307" s="162" t="s">
        <v>5348</v>
      </c>
      <c r="Y1307" s="162" t="s">
        <v>5347</v>
      </c>
      <c r="Z1307" s="162" t="s">
        <v>2176</v>
      </c>
      <c r="AA1307" s="162" t="s">
        <v>2177</v>
      </c>
      <c r="AB1307" s="162" t="s">
        <v>2181</v>
      </c>
      <c r="AC1307" s="162" t="s">
        <v>5347</v>
      </c>
      <c r="AD1307" s="164">
        <v>0</v>
      </c>
      <c r="AE1307" s="185">
        <v>0</v>
      </c>
      <c r="AG1307" t="s">
        <v>2103</v>
      </c>
      <c r="AH1307" s="47">
        <f t="shared" si="399"/>
        <v>59</v>
      </c>
      <c r="AI1307" s="46" t="str">
        <f t="shared" si="400"/>
        <v>-</v>
      </c>
      <c r="AJ1307" s="12"/>
      <c r="AK1307" s="53" t="str">
        <f t="shared" si="401"/>
        <v>YES</v>
      </c>
      <c r="AL1307" s="54">
        <f t="shared" si="402"/>
        <v>1</v>
      </c>
      <c r="AM1307" s="35"/>
      <c r="AN1307" s="35" t="str">
        <f t="shared" si="403"/>
        <v/>
      </c>
      <c r="AO1307" s="35">
        <f t="shared" si="404"/>
        <v>0</v>
      </c>
      <c r="AP1307" s="35" t="str">
        <f t="shared" si="405"/>
        <v>X</v>
      </c>
      <c r="AQ1307" s="55">
        <f t="shared" si="415"/>
        <v>1</v>
      </c>
      <c r="AR1307" s="25" t="str">
        <f t="shared" si="406"/>
        <v/>
      </c>
      <c r="AS1307" s="25" t="str">
        <f t="shared" si="407"/>
        <v/>
      </c>
      <c r="AT1307" s="25" t="str">
        <f t="shared" si="408"/>
        <v/>
      </c>
      <c r="AU1307" s="25" t="str">
        <f t="shared" si="409"/>
        <v/>
      </c>
      <c r="AV1307" s="25">
        <f t="shared" si="410"/>
        <v>9</v>
      </c>
      <c r="AW1307" s="65">
        <f t="shared" si="416"/>
        <v>0</v>
      </c>
      <c r="AX1307" s="56"/>
      <c r="AY1307" s="24">
        <f t="shared" ca="1" si="411"/>
        <v>-511</v>
      </c>
      <c r="AZ1307" s="66">
        <f t="shared" ca="1" si="412"/>
        <v>0</v>
      </c>
      <c r="BA1307" s="24" t="str">
        <f t="shared" ca="1" si="413"/>
        <v/>
      </c>
      <c r="BB1307" s="87" t="str">
        <f t="shared" si="414"/>
        <v/>
      </c>
    </row>
    <row r="1308" spans="1:54" ht="15" x14ac:dyDescent="0.2">
      <c r="A1308" s="7">
        <v>1307</v>
      </c>
      <c r="B1308" s="162" t="s">
        <v>2791</v>
      </c>
      <c r="C1308" s="162" t="s">
        <v>2792</v>
      </c>
      <c r="D1308" s="162" t="s">
        <v>2793</v>
      </c>
      <c r="E1308" s="162" t="s">
        <v>15</v>
      </c>
      <c r="F1308" s="163">
        <v>45564</v>
      </c>
      <c r="G1308" s="162" t="s">
        <v>332</v>
      </c>
      <c r="H1308" s="162" t="s">
        <v>2840</v>
      </c>
      <c r="I1308" s="162" t="s">
        <v>15</v>
      </c>
      <c r="J1308" s="163">
        <v>45574</v>
      </c>
      <c r="K1308" s="163" t="s">
        <v>5347</v>
      </c>
      <c r="L1308" s="162" t="s">
        <v>332</v>
      </c>
      <c r="M1308" s="163">
        <v>45606</v>
      </c>
      <c r="N1308" s="164">
        <v>40</v>
      </c>
      <c r="O1308" s="164">
        <v>8</v>
      </c>
      <c r="P1308" s="162" t="s">
        <v>5347</v>
      </c>
      <c r="Q1308" s="165">
        <v>1</v>
      </c>
      <c r="R1308" s="165">
        <v>1</v>
      </c>
      <c r="S1308" s="165">
        <v>0</v>
      </c>
      <c r="T1308" s="165">
        <v>1</v>
      </c>
      <c r="U1308" s="166">
        <v>0</v>
      </c>
      <c r="V1308" s="166">
        <v>0</v>
      </c>
      <c r="W1308" s="162" t="s">
        <v>5347</v>
      </c>
      <c r="X1308" s="162" t="s">
        <v>5472</v>
      </c>
      <c r="Y1308" s="162" t="s">
        <v>5347</v>
      </c>
      <c r="Z1308" s="162" t="s">
        <v>30</v>
      </c>
      <c r="AA1308" s="162" t="s">
        <v>2720</v>
      </c>
      <c r="AB1308" s="162" t="s">
        <v>2842</v>
      </c>
      <c r="AC1308" s="162" t="s">
        <v>5347</v>
      </c>
      <c r="AD1308" s="164">
        <v>0</v>
      </c>
      <c r="AE1308" s="185">
        <v>0</v>
      </c>
      <c r="AG1308" t="s">
        <v>2103</v>
      </c>
      <c r="AH1308" s="47">
        <f t="shared" si="399"/>
        <v>32</v>
      </c>
      <c r="AI1308" s="46" t="str">
        <f t="shared" si="400"/>
        <v>-</v>
      </c>
      <c r="AJ1308" s="12"/>
      <c r="AK1308" s="53" t="str">
        <f t="shared" si="401"/>
        <v/>
      </c>
      <c r="AL1308" s="54" t="str">
        <f t="shared" si="402"/>
        <v/>
      </c>
      <c r="AM1308" s="35"/>
      <c r="AN1308" s="35" t="str">
        <f t="shared" si="403"/>
        <v/>
      </c>
      <c r="AO1308" s="35">
        <f t="shared" si="404"/>
        <v>0</v>
      </c>
      <c r="AP1308" s="35" t="str">
        <f t="shared" si="405"/>
        <v/>
      </c>
      <c r="AQ1308" s="55">
        <f t="shared" si="415"/>
        <v>0</v>
      </c>
      <c r="AR1308" s="25" t="str">
        <f t="shared" si="406"/>
        <v/>
      </c>
      <c r="AS1308" s="25" t="str">
        <f t="shared" si="407"/>
        <v/>
      </c>
      <c r="AT1308" s="25" t="str">
        <f t="shared" si="408"/>
        <v/>
      </c>
      <c r="AU1308" s="25" t="str">
        <f t="shared" si="409"/>
        <v/>
      </c>
      <c r="AV1308" s="25">
        <f t="shared" si="410"/>
        <v>9</v>
      </c>
      <c r="AW1308" s="65">
        <f t="shared" si="416"/>
        <v>1</v>
      </c>
      <c r="AX1308" s="56"/>
      <c r="AY1308" s="24">
        <f t="shared" ca="1" si="411"/>
        <v>-529</v>
      </c>
      <c r="AZ1308" s="66">
        <f t="shared" ca="1" si="412"/>
        <v>0</v>
      </c>
      <c r="BA1308" s="24" t="str">
        <f t="shared" ca="1" si="413"/>
        <v/>
      </c>
      <c r="BB1308" s="87" t="str">
        <f t="shared" si="414"/>
        <v/>
      </c>
    </row>
    <row r="1309" spans="1:54" ht="15" x14ac:dyDescent="0.2">
      <c r="A1309" s="7">
        <v>1308</v>
      </c>
      <c r="B1309" s="162" t="s">
        <v>2794</v>
      </c>
      <c r="C1309" s="162" t="s">
        <v>2795</v>
      </c>
      <c r="D1309" s="162" t="s">
        <v>2793</v>
      </c>
      <c r="E1309" s="162" t="s">
        <v>17</v>
      </c>
      <c r="F1309" s="163">
        <v>45564</v>
      </c>
      <c r="G1309" s="162" t="s">
        <v>332</v>
      </c>
      <c r="H1309" s="162" t="s">
        <v>2840</v>
      </c>
      <c r="I1309" s="162" t="s">
        <v>17</v>
      </c>
      <c r="J1309" s="163">
        <v>45574</v>
      </c>
      <c r="K1309" s="163" t="s">
        <v>5347</v>
      </c>
      <c r="L1309" s="162" t="s">
        <v>332</v>
      </c>
      <c r="M1309" s="163">
        <v>45606</v>
      </c>
      <c r="N1309" s="164">
        <v>40</v>
      </c>
      <c r="O1309" s="164">
        <v>8</v>
      </c>
      <c r="P1309" s="162" t="s">
        <v>5347</v>
      </c>
      <c r="Q1309" s="165">
        <v>1</v>
      </c>
      <c r="R1309" s="165">
        <v>1</v>
      </c>
      <c r="S1309" s="165">
        <v>0</v>
      </c>
      <c r="T1309" s="165">
        <v>1</v>
      </c>
      <c r="U1309" s="166">
        <v>0</v>
      </c>
      <c r="V1309" s="166">
        <v>0</v>
      </c>
      <c r="W1309" s="162" t="s">
        <v>5347</v>
      </c>
      <c r="X1309" s="162" t="s">
        <v>5473</v>
      </c>
      <c r="Y1309" s="162" t="s">
        <v>5347</v>
      </c>
      <c r="Z1309" s="162" t="s">
        <v>30</v>
      </c>
      <c r="AA1309" s="162" t="s">
        <v>2720</v>
      </c>
      <c r="AB1309" s="162" t="s">
        <v>2845</v>
      </c>
      <c r="AC1309" s="162" t="s">
        <v>5347</v>
      </c>
      <c r="AD1309" s="164">
        <v>0</v>
      </c>
      <c r="AE1309" s="185">
        <v>0</v>
      </c>
      <c r="AG1309" t="s">
        <v>2103</v>
      </c>
      <c r="AH1309" s="47">
        <f t="shared" si="399"/>
        <v>32</v>
      </c>
      <c r="AI1309" s="46" t="str">
        <f t="shared" si="400"/>
        <v>-</v>
      </c>
      <c r="AJ1309" s="12"/>
      <c r="AK1309" s="53" t="str">
        <f t="shared" si="401"/>
        <v/>
      </c>
      <c r="AL1309" s="54" t="str">
        <f t="shared" si="402"/>
        <v/>
      </c>
      <c r="AM1309" s="35"/>
      <c r="AN1309" s="35" t="str">
        <f t="shared" si="403"/>
        <v/>
      </c>
      <c r="AO1309" s="35">
        <f t="shared" si="404"/>
        <v>0</v>
      </c>
      <c r="AP1309" s="35" t="str">
        <f t="shared" si="405"/>
        <v/>
      </c>
      <c r="AQ1309" s="55">
        <f t="shared" si="415"/>
        <v>0</v>
      </c>
      <c r="AR1309" s="25" t="str">
        <f t="shared" si="406"/>
        <v/>
      </c>
      <c r="AS1309" s="25" t="str">
        <f t="shared" si="407"/>
        <v/>
      </c>
      <c r="AT1309" s="25" t="str">
        <f t="shared" si="408"/>
        <v/>
      </c>
      <c r="AU1309" s="25" t="str">
        <f t="shared" si="409"/>
        <v/>
      </c>
      <c r="AV1309" s="25">
        <f t="shared" si="410"/>
        <v>9</v>
      </c>
      <c r="AW1309" s="65">
        <f t="shared" si="416"/>
        <v>1</v>
      </c>
      <c r="AX1309" s="56"/>
      <c r="AY1309" s="24">
        <f t="shared" ca="1" si="411"/>
        <v>-529</v>
      </c>
      <c r="AZ1309" s="66">
        <f t="shared" ca="1" si="412"/>
        <v>0</v>
      </c>
      <c r="BA1309" s="24" t="str">
        <f t="shared" ca="1" si="413"/>
        <v/>
      </c>
      <c r="BB1309" s="87" t="str">
        <f t="shared" si="414"/>
        <v/>
      </c>
    </row>
    <row r="1310" spans="1:54" ht="15" x14ac:dyDescent="0.2">
      <c r="A1310" s="7">
        <v>1309</v>
      </c>
      <c r="B1310" s="162" t="s">
        <v>2796</v>
      </c>
      <c r="C1310" s="162" t="s">
        <v>2797</v>
      </c>
      <c r="D1310" s="162" t="s">
        <v>2793</v>
      </c>
      <c r="E1310" s="162" t="s">
        <v>24</v>
      </c>
      <c r="F1310" s="163">
        <v>45564</v>
      </c>
      <c r="G1310" s="162" t="s">
        <v>332</v>
      </c>
      <c r="H1310" s="162" t="s">
        <v>2840</v>
      </c>
      <c r="I1310" s="162" t="s">
        <v>18</v>
      </c>
      <c r="J1310" s="163">
        <v>45574</v>
      </c>
      <c r="K1310" s="163" t="s">
        <v>5347</v>
      </c>
      <c r="L1310" s="162" t="s">
        <v>332</v>
      </c>
      <c r="M1310" s="163">
        <v>45606</v>
      </c>
      <c r="N1310" s="164">
        <v>40</v>
      </c>
      <c r="O1310" s="164">
        <v>8</v>
      </c>
      <c r="P1310" s="162" t="s">
        <v>5347</v>
      </c>
      <c r="Q1310" s="165">
        <v>1</v>
      </c>
      <c r="R1310" s="165">
        <v>1</v>
      </c>
      <c r="S1310" s="165">
        <v>0</v>
      </c>
      <c r="T1310" s="165">
        <v>1</v>
      </c>
      <c r="U1310" s="166">
        <v>0</v>
      </c>
      <c r="V1310" s="166">
        <v>0</v>
      </c>
      <c r="W1310" s="162" t="s">
        <v>5347</v>
      </c>
      <c r="X1310" s="162" t="s">
        <v>5474</v>
      </c>
      <c r="Y1310" s="162" t="s">
        <v>5347</v>
      </c>
      <c r="Z1310" s="162" t="s">
        <v>30</v>
      </c>
      <c r="AA1310" s="162" t="s">
        <v>2720</v>
      </c>
      <c r="AB1310" s="162" t="s">
        <v>2847</v>
      </c>
      <c r="AC1310" s="162" t="s">
        <v>5347</v>
      </c>
      <c r="AD1310" s="164">
        <v>0</v>
      </c>
      <c r="AE1310" s="185">
        <v>0</v>
      </c>
      <c r="AG1310" t="s">
        <v>2103</v>
      </c>
      <c r="AH1310" s="47">
        <f t="shared" si="399"/>
        <v>32</v>
      </c>
      <c r="AI1310" s="46" t="str">
        <f t="shared" si="400"/>
        <v>-</v>
      </c>
      <c r="AJ1310" s="12"/>
      <c r="AK1310" s="53" t="str">
        <f t="shared" si="401"/>
        <v/>
      </c>
      <c r="AL1310" s="54" t="str">
        <f t="shared" si="402"/>
        <v/>
      </c>
      <c r="AM1310" s="35"/>
      <c r="AN1310" s="35" t="str">
        <f t="shared" si="403"/>
        <v/>
      </c>
      <c r="AO1310" s="35">
        <f t="shared" si="404"/>
        <v>0</v>
      </c>
      <c r="AP1310" s="35" t="str">
        <f t="shared" si="405"/>
        <v/>
      </c>
      <c r="AQ1310" s="55">
        <f t="shared" si="415"/>
        <v>0</v>
      </c>
      <c r="AR1310" s="25" t="str">
        <f t="shared" si="406"/>
        <v/>
      </c>
      <c r="AS1310" s="25" t="str">
        <f t="shared" si="407"/>
        <v/>
      </c>
      <c r="AT1310" s="25" t="str">
        <f t="shared" si="408"/>
        <v/>
      </c>
      <c r="AU1310" s="25" t="str">
        <f t="shared" si="409"/>
        <v/>
      </c>
      <c r="AV1310" s="25">
        <f t="shared" si="410"/>
        <v>9</v>
      </c>
      <c r="AW1310" s="65">
        <f t="shared" si="416"/>
        <v>1</v>
      </c>
      <c r="AX1310" s="56"/>
      <c r="AY1310" s="24">
        <f t="shared" ca="1" si="411"/>
        <v>-529</v>
      </c>
      <c r="AZ1310" s="66">
        <f t="shared" ca="1" si="412"/>
        <v>0</v>
      </c>
      <c r="BA1310" s="24" t="str">
        <f t="shared" ca="1" si="413"/>
        <v/>
      </c>
      <c r="BB1310" s="87" t="str">
        <f t="shared" si="414"/>
        <v/>
      </c>
    </row>
    <row r="1311" spans="1:54" ht="15" x14ac:dyDescent="0.2">
      <c r="A1311" s="7">
        <v>1310</v>
      </c>
      <c r="B1311" s="162" t="s">
        <v>2798</v>
      </c>
      <c r="C1311" s="162" t="s">
        <v>2799</v>
      </c>
      <c r="D1311" s="162" t="s">
        <v>2793</v>
      </c>
      <c r="E1311" s="162" t="s">
        <v>28</v>
      </c>
      <c r="F1311" s="163">
        <v>45564</v>
      </c>
      <c r="G1311" s="162" t="s">
        <v>332</v>
      </c>
      <c r="H1311" s="162" t="s">
        <v>2840</v>
      </c>
      <c r="I1311" s="162" t="s">
        <v>24</v>
      </c>
      <c r="J1311" s="163">
        <v>45574</v>
      </c>
      <c r="K1311" s="163" t="s">
        <v>5347</v>
      </c>
      <c r="L1311" s="162" t="s">
        <v>332</v>
      </c>
      <c r="M1311" s="163">
        <v>45606</v>
      </c>
      <c r="N1311" s="164">
        <v>40</v>
      </c>
      <c r="O1311" s="164">
        <v>8</v>
      </c>
      <c r="P1311" s="162" t="s">
        <v>5347</v>
      </c>
      <c r="Q1311" s="165">
        <v>1</v>
      </c>
      <c r="R1311" s="165">
        <v>1</v>
      </c>
      <c r="S1311" s="165">
        <v>0</v>
      </c>
      <c r="T1311" s="165">
        <v>1</v>
      </c>
      <c r="U1311" s="166">
        <v>0</v>
      </c>
      <c r="V1311" s="166">
        <v>0</v>
      </c>
      <c r="W1311" s="162" t="s">
        <v>5347</v>
      </c>
      <c r="X1311" s="162" t="s">
        <v>5475</v>
      </c>
      <c r="Y1311" s="162" t="s">
        <v>5347</v>
      </c>
      <c r="Z1311" s="162" t="s">
        <v>30</v>
      </c>
      <c r="AA1311" s="162" t="s">
        <v>2720</v>
      </c>
      <c r="AB1311" s="162" t="s">
        <v>2844</v>
      </c>
      <c r="AC1311" s="162" t="s">
        <v>5347</v>
      </c>
      <c r="AD1311" s="164">
        <v>0</v>
      </c>
      <c r="AE1311" s="185">
        <v>0</v>
      </c>
      <c r="AG1311" t="s">
        <v>2103</v>
      </c>
      <c r="AH1311" s="47">
        <f t="shared" si="399"/>
        <v>32</v>
      </c>
      <c r="AI1311" s="46" t="str">
        <f t="shared" si="400"/>
        <v>-</v>
      </c>
      <c r="AJ1311" s="12"/>
      <c r="AK1311" s="53" t="str">
        <f t="shared" si="401"/>
        <v/>
      </c>
      <c r="AL1311" s="54" t="str">
        <f t="shared" si="402"/>
        <v/>
      </c>
      <c r="AM1311" s="35"/>
      <c r="AN1311" s="35" t="str">
        <f t="shared" si="403"/>
        <v/>
      </c>
      <c r="AO1311" s="35">
        <f t="shared" si="404"/>
        <v>0</v>
      </c>
      <c r="AP1311" s="35" t="str">
        <f t="shared" si="405"/>
        <v/>
      </c>
      <c r="AQ1311" s="55">
        <f t="shared" si="415"/>
        <v>0</v>
      </c>
      <c r="AR1311" s="25" t="str">
        <f t="shared" si="406"/>
        <v/>
      </c>
      <c r="AS1311" s="25" t="str">
        <f t="shared" si="407"/>
        <v/>
      </c>
      <c r="AT1311" s="25" t="str">
        <f t="shared" si="408"/>
        <v/>
      </c>
      <c r="AU1311" s="25" t="str">
        <f t="shared" si="409"/>
        <v/>
      </c>
      <c r="AV1311" s="25">
        <f t="shared" si="410"/>
        <v>9</v>
      </c>
      <c r="AW1311" s="65">
        <f t="shared" si="416"/>
        <v>1</v>
      </c>
      <c r="AX1311" s="56"/>
      <c r="AY1311" s="24">
        <f t="shared" ca="1" si="411"/>
        <v>-529</v>
      </c>
      <c r="AZ1311" s="66">
        <f t="shared" ca="1" si="412"/>
        <v>0</v>
      </c>
      <c r="BA1311" s="24" t="str">
        <f t="shared" ca="1" si="413"/>
        <v/>
      </c>
      <c r="BB1311" s="87" t="str">
        <f t="shared" si="414"/>
        <v/>
      </c>
    </row>
    <row r="1312" spans="1:54" ht="15" x14ac:dyDescent="0.2">
      <c r="A1312" s="7">
        <v>1311</v>
      </c>
      <c r="B1312" s="162" t="s">
        <v>2800</v>
      </c>
      <c r="C1312" s="162" t="s">
        <v>2801</v>
      </c>
      <c r="D1312" s="162" t="s">
        <v>2793</v>
      </c>
      <c r="E1312" s="162" t="s">
        <v>56</v>
      </c>
      <c r="F1312" s="163">
        <v>45564</v>
      </c>
      <c r="G1312" s="162" t="s">
        <v>332</v>
      </c>
      <c r="H1312" s="162" t="s">
        <v>2840</v>
      </c>
      <c r="I1312" s="162" t="s">
        <v>27</v>
      </c>
      <c r="J1312" s="163">
        <v>45574</v>
      </c>
      <c r="K1312" s="163" t="s">
        <v>5347</v>
      </c>
      <c r="L1312" s="162" t="s">
        <v>332</v>
      </c>
      <c r="M1312" s="163">
        <v>45606</v>
      </c>
      <c r="N1312" s="164">
        <v>40</v>
      </c>
      <c r="O1312" s="164">
        <v>8</v>
      </c>
      <c r="P1312" s="162" t="s">
        <v>5347</v>
      </c>
      <c r="Q1312" s="165">
        <v>1</v>
      </c>
      <c r="R1312" s="165">
        <v>1</v>
      </c>
      <c r="S1312" s="165">
        <v>0</v>
      </c>
      <c r="T1312" s="165">
        <v>1</v>
      </c>
      <c r="U1312" s="166">
        <v>0</v>
      </c>
      <c r="V1312" s="166">
        <v>0</v>
      </c>
      <c r="W1312" s="162" t="s">
        <v>5347</v>
      </c>
      <c r="X1312" s="162" t="s">
        <v>5476</v>
      </c>
      <c r="Y1312" s="162" t="s">
        <v>5347</v>
      </c>
      <c r="Z1312" s="162" t="s">
        <v>30</v>
      </c>
      <c r="AA1312" s="162" t="s">
        <v>2720</v>
      </c>
      <c r="AB1312" s="162" t="s">
        <v>2843</v>
      </c>
      <c r="AC1312" s="162" t="s">
        <v>5347</v>
      </c>
      <c r="AD1312" s="164">
        <v>0</v>
      </c>
      <c r="AE1312" s="185">
        <v>0</v>
      </c>
      <c r="AG1312" t="s">
        <v>2103</v>
      </c>
      <c r="AH1312" s="47">
        <f t="shared" si="399"/>
        <v>32</v>
      </c>
      <c r="AI1312" s="46" t="str">
        <f t="shared" si="400"/>
        <v>-</v>
      </c>
      <c r="AJ1312" s="12"/>
      <c r="AK1312" s="53" t="str">
        <f t="shared" si="401"/>
        <v/>
      </c>
      <c r="AL1312" s="54" t="str">
        <f t="shared" si="402"/>
        <v/>
      </c>
      <c r="AM1312" s="35"/>
      <c r="AN1312" s="35" t="str">
        <f t="shared" si="403"/>
        <v/>
      </c>
      <c r="AO1312" s="35">
        <f t="shared" si="404"/>
        <v>0</v>
      </c>
      <c r="AP1312" s="35" t="str">
        <f t="shared" si="405"/>
        <v/>
      </c>
      <c r="AQ1312" s="55">
        <f t="shared" si="415"/>
        <v>0</v>
      </c>
      <c r="AR1312" s="25" t="str">
        <f t="shared" si="406"/>
        <v/>
      </c>
      <c r="AS1312" s="25" t="str">
        <f t="shared" si="407"/>
        <v/>
      </c>
      <c r="AT1312" s="25" t="str">
        <f t="shared" si="408"/>
        <v/>
      </c>
      <c r="AU1312" s="25" t="str">
        <f t="shared" si="409"/>
        <v/>
      </c>
      <c r="AV1312" s="25">
        <f t="shared" si="410"/>
        <v>9</v>
      </c>
      <c r="AW1312" s="65">
        <f t="shared" si="416"/>
        <v>1</v>
      </c>
      <c r="AX1312" s="56"/>
      <c r="AY1312" s="24">
        <f t="shared" ca="1" si="411"/>
        <v>-529</v>
      </c>
      <c r="AZ1312" s="66">
        <f t="shared" ca="1" si="412"/>
        <v>0</v>
      </c>
      <c r="BA1312" s="24" t="str">
        <f t="shared" ca="1" si="413"/>
        <v/>
      </c>
      <c r="BB1312" s="87" t="str">
        <f t="shared" si="414"/>
        <v/>
      </c>
    </row>
    <row r="1313" spans="1:54" ht="15" x14ac:dyDescent="0.2">
      <c r="A1313" s="7">
        <v>1312</v>
      </c>
      <c r="B1313" s="162" t="s">
        <v>2802</v>
      </c>
      <c r="C1313" s="162" t="s">
        <v>2803</v>
      </c>
      <c r="D1313" s="162" t="s">
        <v>2804</v>
      </c>
      <c r="E1313" s="162" t="s">
        <v>15</v>
      </c>
      <c r="F1313" s="163">
        <v>45564</v>
      </c>
      <c r="G1313" s="162" t="s">
        <v>5347</v>
      </c>
      <c r="H1313" s="162" t="s">
        <v>2874</v>
      </c>
      <c r="I1313" s="162" t="s">
        <v>15</v>
      </c>
      <c r="J1313" s="163">
        <v>45572</v>
      </c>
      <c r="K1313" s="163">
        <v>45572</v>
      </c>
      <c r="L1313" s="162" t="s">
        <v>5347</v>
      </c>
      <c r="M1313" s="163">
        <v>45611</v>
      </c>
      <c r="N1313" s="164">
        <v>40</v>
      </c>
      <c r="O1313" s="164">
        <v>8</v>
      </c>
      <c r="P1313" s="162" t="s">
        <v>16</v>
      </c>
      <c r="Q1313" s="165">
        <v>2</v>
      </c>
      <c r="R1313" s="165">
        <v>2</v>
      </c>
      <c r="S1313" s="165">
        <v>2</v>
      </c>
      <c r="T1313" s="165">
        <v>0</v>
      </c>
      <c r="U1313" s="166">
        <v>2</v>
      </c>
      <c r="V1313" s="166">
        <v>0</v>
      </c>
      <c r="W1313" s="162" t="s">
        <v>19</v>
      </c>
      <c r="X1313" s="162" t="s">
        <v>5348</v>
      </c>
      <c r="Y1313" s="162" t="s">
        <v>5347</v>
      </c>
      <c r="Z1313" s="162" t="s">
        <v>2875</v>
      </c>
      <c r="AA1313" s="162" t="s">
        <v>97</v>
      </c>
      <c r="AB1313" s="162" t="s">
        <v>2876</v>
      </c>
      <c r="AC1313" s="162" t="s">
        <v>5347</v>
      </c>
      <c r="AD1313" s="164">
        <v>1</v>
      </c>
      <c r="AE1313" s="185">
        <v>0</v>
      </c>
      <c r="AG1313" t="s">
        <v>1321</v>
      </c>
      <c r="AH1313" s="47">
        <f t="shared" si="399"/>
        <v>39</v>
      </c>
      <c r="AI1313" s="46" t="str">
        <f t="shared" si="400"/>
        <v>-</v>
      </c>
      <c r="AJ1313" s="12"/>
      <c r="AK1313" s="53" t="str">
        <f t="shared" si="401"/>
        <v>YES</v>
      </c>
      <c r="AL1313" s="54">
        <f t="shared" si="402"/>
        <v>2</v>
      </c>
      <c r="AM1313" s="35"/>
      <c r="AN1313" s="35" t="str">
        <f t="shared" si="403"/>
        <v/>
      </c>
      <c r="AO1313" s="35">
        <f t="shared" si="404"/>
        <v>0</v>
      </c>
      <c r="AP1313" s="35" t="str">
        <f t="shared" si="405"/>
        <v>X</v>
      </c>
      <c r="AQ1313" s="55">
        <f t="shared" si="415"/>
        <v>1</v>
      </c>
      <c r="AR1313" s="25" t="str">
        <f t="shared" si="406"/>
        <v/>
      </c>
      <c r="AS1313" s="25" t="str">
        <f t="shared" si="407"/>
        <v/>
      </c>
      <c r="AT1313" s="25" t="str">
        <f t="shared" si="408"/>
        <v/>
      </c>
      <c r="AU1313" s="25" t="str">
        <f t="shared" si="409"/>
        <v/>
      </c>
      <c r="AV1313" s="25">
        <f t="shared" si="410"/>
        <v>9</v>
      </c>
      <c r="AW1313" s="65">
        <f t="shared" si="416"/>
        <v>0</v>
      </c>
      <c r="AX1313" s="56"/>
      <c r="AY1313" s="24">
        <f t="shared" ca="1" si="411"/>
        <v>-524</v>
      </c>
      <c r="AZ1313" s="66">
        <f t="shared" ca="1" si="412"/>
        <v>0</v>
      </c>
      <c r="BA1313" s="24" t="str">
        <f t="shared" ca="1" si="413"/>
        <v/>
      </c>
      <c r="BB1313" s="87" t="str">
        <f t="shared" si="414"/>
        <v/>
      </c>
    </row>
    <row r="1314" spans="1:54" ht="15" x14ac:dyDescent="0.2">
      <c r="A1314" s="7">
        <v>1313</v>
      </c>
      <c r="B1314" s="162" t="s">
        <v>2805</v>
      </c>
      <c r="C1314" s="162" t="s">
        <v>2806</v>
      </c>
      <c r="D1314" s="162" t="s">
        <v>2807</v>
      </c>
      <c r="E1314" s="162" t="s">
        <v>15</v>
      </c>
      <c r="F1314" s="163">
        <v>45565</v>
      </c>
      <c r="G1314" s="162" t="s">
        <v>5347</v>
      </c>
      <c r="H1314" s="162" t="s">
        <v>4197</v>
      </c>
      <c r="I1314" s="162" t="s">
        <v>17</v>
      </c>
      <c r="J1314" s="163">
        <v>45667</v>
      </c>
      <c r="K1314" s="163">
        <v>45670</v>
      </c>
      <c r="L1314" s="162" t="s">
        <v>5347</v>
      </c>
      <c r="M1314" s="163">
        <v>45678</v>
      </c>
      <c r="N1314" s="164">
        <v>60</v>
      </c>
      <c r="O1314" s="164">
        <v>8</v>
      </c>
      <c r="P1314" s="162" t="s">
        <v>16</v>
      </c>
      <c r="Q1314" s="165">
        <v>400</v>
      </c>
      <c r="R1314" s="165">
        <v>400</v>
      </c>
      <c r="S1314" s="165">
        <v>400</v>
      </c>
      <c r="T1314" s="165">
        <v>0</v>
      </c>
      <c r="U1314" s="166">
        <v>400</v>
      </c>
      <c r="V1314" s="166">
        <v>0</v>
      </c>
      <c r="W1314" s="162" t="s">
        <v>19</v>
      </c>
      <c r="X1314" s="162" t="s">
        <v>5348</v>
      </c>
      <c r="Y1314" s="162" t="s">
        <v>5347</v>
      </c>
      <c r="Z1314" s="162" t="s">
        <v>619</v>
      </c>
      <c r="AA1314" s="162" t="s">
        <v>620</v>
      </c>
      <c r="AB1314" s="162" t="s">
        <v>4198</v>
      </c>
      <c r="AC1314" s="162" t="s">
        <v>5347</v>
      </c>
      <c r="AD1314" s="164">
        <v>0</v>
      </c>
      <c r="AE1314" s="185">
        <v>0</v>
      </c>
      <c r="AG1314" t="s">
        <v>962</v>
      </c>
      <c r="AH1314" s="47">
        <f t="shared" si="399"/>
        <v>11</v>
      </c>
      <c r="AI1314" s="46" t="str">
        <f t="shared" si="400"/>
        <v>-</v>
      </c>
      <c r="AJ1314" s="12"/>
      <c r="AK1314" s="53" t="str">
        <f t="shared" si="401"/>
        <v>YES</v>
      </c>
      <c r="AL1314" s="54">
        <f t="shared" si="402"/>
        <v>400</v>
      </c>
      <c r="AM1314" s="35"/>
      <c r="AN1314" s="35" t="str">
        <f t="shared" si="403"/>
        <v/>
      </c>
      <c r="AO1314" s="35">
        <f t="shared" si="404"/>
        <v>0</v>
      </c>
      <c r="AP1314" s="35" t="str">
        <f t="shared" si="405"/>
        <v>X</v>
      </c>
      <c r="AQ1314" s="55">
        <f t="shared" si="415"/>
        <v>1</v>
      </c>
      <c r="AR1314" s="25" t="str">
        <f t="shared" si="406"/>
        <v/>
      </c>
      <c r="AS1314" s="25" t="str">
        <f t="shared" si="407"/>
        <v/>
      </c>
      <c r="AT1314" s="25" t="str">
        <f t="shared" si="408"/>
        <v/>
      </c>
      <c r="AU1314" s="25" t="str">
        <f t="shared" si="409"/>
        <v/>
      </c>
      <c r="AV1314" s="25">
        <f t="shared" si="410"/>
        <v>9</v>
      </c>
      <c r="AW1314" s="65">
        <f t="shared" si="416"/>
        <v>0</v>
      </c>
      <c r="AX1314" s="56"/>
      <c r="AY1314" s="24">
        <f t="shared" ca="1" si="411"/>
        <v>-457</v>
      </c>
      <c r="AZ1314" s="66">
        <f t="shared" ca="1" si="412"/>
        <v>0</v>
      </c>
      <c r="BA1314" s="24" t="str">
        <f t="shared" ca="1" si="413"/>
        <v/>
      </c>
      <c r="BB1314" s="87" t="str">
        <f t="shared" si="414"/>
        <v/>
      </c>
    </row>
    <row r="1315" spans="1:54" ht="15" x14ac:dyDescent="0.2">
      <c r="A1315" s="7">
        <v>1314</v>
      </c>
      <c r="B1315" s="162" t="s">
        <v>2808</v>
      </c>
      <c r="C1315" s="162" t="s">
        <v>2809</v>
      </c>
      <c r="D1315" s="162" t="s">
        <v>2810</v>
      </c>
      <c r="E1315" s="162" t="s">
        <v>15</v>
      </c>
      <c r="F1315" s="163">
        <v>45567</v>
      </c>
      <c r="G1315" s="162" t="s">
        <v>332</v>
      </c>
      <c r="H1315" s="162" t="s">
        <v>2840</v>
      </c>
      <c r="I1315" s="162" t="s">
        <v>28</v>
      </c>
      <c r="J1315" s="163">
        <v>45574</v>
      </c>
      <c r="K1315" s="163" t="s">
        <v>5347</v>
      </c>
      <c r="L1315" s="162" t="s">
        <v>332</v>
      </c>
      <c r="M1315" s="163">
        <v>45642</v>
      </c>
      <c r="N1315" s="164">
        <v>40</v>
      </c>
      <c r="O1315" s="164">
        <v>8</v>
      </c>
      <c r="P1315" s="162" t="s">
        <v>5347</v>
      </c>
      <c r="Q1315" s="165">
        <v>1</v>
      </c>
      <c r="R1315" s="165">
        <v>1</v>
      </c>
      <c r="S1315" s="165">
        <v>0</v>
      </c>
      <c r="T1315" s="165">
        <v>1</v>
      </c>
      <c r="U1315" s="166">
        <v>0</v>
      </c>
      <c r="V1315" s="166">
        <v>0</v>
      </c>
      <c r="W1315" s="162" t="s">
        <v>5347</v>
      </c>
      <c r="X1315" s="162" t="s">
        <v>5477</v>
      </c>
      <c r="Y1315" s="162" t="s">
        <v>5347</v>
      </c>
      <c r="Z1315" s="162" t="s">
        <v>30</v>
      </c>
      <c r="AA1315" s="162" t="s">
        <v>2720</v>
      </c>
      <c r="AB1315" s="162" t="s">
        <v>2848</v>
      </c>
      <c r="AC1315" s="162" t="s">
        <v>5347</v>
      </c>
      <c r="AD1315" s="164">
        <v>0</v>
      </c>
      <c r="AE1315" s="185">
        <v>0</v>
      </c>
      <c r="AG1315" t="s">
        <v>2811</v>
      </c>
      <c r="AH1315" s="47">
        <f t="shared" si="399"/>
        <v>68</v>
      </c>
      <c r="AI1315" s="46" t="str">
        <f t="shared" si="400"/>
        <v>-</v>
      </c>
      <c r="AJ1315" s="12"/>
      <c r="AK1315" s="53" t="str">
        <f t="shared" si="401"/>
        <v/>
      </c>
      <c r="AL1315" s="54" t="str">
        <f t="shared" si="402"/>
        <v/>
      </c>
      <c r="AM1315" s="35"/>
      <c r="AN1315" s="35" t="str">
        <f t="shared" si="403"/>
        <v/>
      </c>
      <c r="AO1315" s="35">
        <f t="shared" si="404"/>
        <v>0</v>
      </c>
      <c r="AP1315" s="35" t="str">
        <f t="shared" si="405"/>
        <v/>
      </c>
      <c r="AQ1315" s="55">
        <f t="shared" si="415"/>
        <v>0</v>
      </c>
      <c r="AR1315" s="25" t="str">
        <f t="shared" si="406"/>
        <v/>
      </c>
      <c r="AS1315" s="25" t="str">
        <f t="shared" si="407"/>
        <v/>
      </c>
      <c r="AT1315" s="25" t="str">
        <f t="shared" si="408"/>
        <v/>
      </c>
      <c r="AU1315" s="25" t="str">
        <f t="shared" si="409"/>
        <v/>
      </c>
      <c r="AV1315" s="25">
        <f t="shared" si="410"/>
        <v>10</v>
      </c>
      <c r="AW1315" s="65">
        <f t="shared" si="416"/>
        <v>1</v>
      </c>
      <c r="AX1315" s="56"/>
      <c r="AY1315" s="24">
        <f t="shared" ca="1" si="411"/>
        <v>-493</v>
      </c>
      <c r="AZ1315" s="66">
        <f t="shared" ca="1" si="412"/>
        <v>0</v>
      </c>
      <c r="BA1315" s="24" t="str">
        <f t="shared" ca="1" si="413"/>
        <v/>
      </c>
      <c r="BB1315" s="87" t="str">
        <f t="shared" si="414"/>
        <v/>
      </c>
    </row>
    <row r="1316" spans="1:54" ht="15" x14ac:dyDescent="0.2">
      <c r="A1316" s="7">
        <v>1315</v>
      </c>
      <c r="B1316" s="162" t="s">
        <v>2812</v>
      </c>
      <c r="C1316" s="162" t="s">
        <v>2813</v>
      </c>
      <c r="D1316" s="162" t="s">
        <v>2810</v>
      </c>
      <c r="E1316" s="162" t="s">
        <v>17</v>
      </c>
      <c r="F1316" s="163">
        <v>45567</v>
      </c>
      <c r="G1316" s="162" t="s">
        <v>332</v>
      </c>
      <c r="H1316" s="162" t="s">
        <v>2840</v>
      </c>
      <c r="I1316" s="162" t="s">
        <v>73</v>
      </c>
      <c r="J1316" s="163">
        <v>45574</v>
      </c>
      <c r="K1316" s="163" t="s">
        <v>5347</v>
      </c>
      <c r="L1316" s="162" t="s">
        <v>332</v>
      </c>
      <c r="M1316" s="163">
        <v>45642</v>
      </c>
      <c r="N1316" s="164">
        <v>40</v>
      </c>
      <c r="O1316" s="164">
        <v>8</v>
      </c>
      <c r="P1316" s="162" t="s">
        <v>5347</v>
      </c>
      <c r="Q1316" s="165">
        <v>1</v>
      </c>
      <c r="R1316" s="165">
        <v>1</v>
      </c>
      <c r="S1316" s="165">
        <v>0</v>
      </c>
      <c r="T1316" s="165">
        <v>1</v>
      </c>
      <c r="U1316" s="166">
        <v>0</v>
      </c>
      <c r="V1316" s="166">
        <v>0</v>
      </c>
      <c r="W1316" s="162" t="s">
        <v>5347</v>
      </c>
      <c r="X1316" s="162" t="s">
        <v>5478</v>
      </c>
      <c r="Y1316" s="162" t="s">
        <v>5347</v>
      </c>
      <c r="Z1316" s="162" t="s">
        <v>30</v>
      </c>
      <c r="AA1316" s="162" t="s">
        <v>2720</v>
      </c>
      <c r="AB1316" s="162" t="s">
        <v>2856</v>
      </c>
      <c r="AC1316" s="162" t="s">
        <v>5347</v>
      </c>
      <c r="AD1316" s="164">
        <v>0</v>
      </c>
      <c r="AE1316" s="185">
        <v>0</v>
      </c>
      <c r="AG1316" t="s">
        <v>2811</v>
      </c>
      <c r="AH1316" s="47">
        <f t="shared" si="399"/>
        <v>68</v>
      </c>
      <c r="AI1316" s="46" t="str">
        <f t="shared" si="400"/>
        <v>-</v>
      </c>
      <c r="AJ1316" s="12"/>
      <c r="AK1316" s="53" t="str">
        <f t="shared" si="401"/>
        <v/>
      </c>
      <c r="AL1316" s="54" t="str">
        <f t="shared" si="402"/>
        <v/>
      </c>
      <c r="AM1316" s="35"/>
      <c r="AN1316" s="35" t="str">
        <f t="shared" si="403"/>
        <v/>
      </c>
      <c r="AO1316" s="35">
        <f t="shared" si="404"/>
        <v>0</v>
      </c>
      <c r="AP1316" s="35" t="str">
        <f t="shared" si="405"/>
        <v/>
      </c>
      <c r="AQ1316" s="55">
        <f t="shared" si="415"/>
        <v>0</v>
      </c>
      <c r="AR1316" s="25" t="str">
        <f t="shared" si="406"/>
        <v/>
      </c>
      <c r="AS1316" s="25" t="str">
        <f t="shared" si="407"/>
        <v/>
      </c>
      <c r="AT1316" s="25" t="str">
        <f t="shared" si="408"/>
        <v/>
      </c>
      <c r="AU1316" s="25" t="str">
        <f t="shared" si="409"/>
        <v/>
      </c>
      <c r="AV1316" s="25">
        <f t="shared" si="410"/>
        <v>10</v>
      </c>
      <c r="AW1316" s="65">
        <f t="shared" si="416"/>
        <v>1</v>
      </c>
      <c r="AX1316" s="56"/>
      <c r="AY1316" s="24">
        <f t="shared" ca="1" si="411"/>
        <v>-493</v>
      </c>
      <c r="AZ1316" s="66">
        <f t="shared" ca="1" si="412"/>
        <v>0</v>
      </c>
      <c r="BA1316" s="24" t="str">
        <f t="shared" ca="1" si="413"/>
        <v/>
      </c>
      <c r="BB1316" s="87" t="str">
        <f t="shared" si="414"/>
        <v/>
      </c>
    </row>
    <row r="1317" spans="1:54" ht="15" x14ac:dyDescent="0.2">
      <c r="A1317" s="7">
        <v>1316</v>
      </c>
      <c r="B1317" s="162" t="s">
        <v>2814</v>
      </c>
      <c r="C1317" s="162" t="s">
        <v>2815</v>
      </c>
      <c r="D1317" s="162" t="s">
        <v>2810</v>
      </c>
      <c r="E1317" s="162" t="s">
        <v>18</v>
      </c>
      <c r="F1317" s="163">
        <v>45567</v>
      </c>
      <c r="G1317" s="162" t="s">
        <v>332</v>
      </c>
      <c r="H1317" s="162" t="s">
        <v>2840</v>
      </c>
      <c r="I1317" s="162" t="s">
        <v>56</v>
      </c>
      <c r="J1317" s="163">
        <v>45574</v>
      </c>
      <c r="K1317" s="163" t="s">
        <v>5347</v>
      </c>
      <c r="L1317" s="162" t="s">
        <v>332</v>
      </c>
      <c r="M1317" s="163">
        <v>45642</v>
      </c>
      <c r="N1317" s="164">
        <v>40</v>
      </c>
      <c r="O1317" s="164">
        <v>8</v>
      </c>
      <c r="P1317" s="162" t="s">
        <v>5347</v>
      </c>
      <c r="Q1317" s="165">
        <v>1</v>
      </c>
      <c r="R1317" s="165">
        <v>1</v>
      </c>
      <c r="S1317" s="165">
        <v>0</v>
      </c>
      <c r="T1317" s="165">
        <v>1</v>
      </c>
      <c r="U1317" s="166">
        <v>0</v>
      </c>
      <c r="V1317" s="166">
        <v>0</v>
      </c>
      <c r="W1317" s="162" t="s">
        <v>5347</v>
      </c>
      <c r="X1317" s="162" t="s">
        <v>5479</v>
      </c>
      <c r="Y1317" s="162" t="s">
        <v>5347</v>
      </c>
      <c r="Z1317" s="162" t="s">
        <v>30</v>
      </c>
      <c r="AA1317" s="162" t="s">
        <v>2720</v>
      </c>
      <c r="AB1317" s="162" t="s">
        <v>2846</v>
      </c>
      <c r="AC1317" s="162" t="s">
        <v>5347</v>
      </c>
      <c r="AD1317" s="164">
        <v>0</v>
      </c>
      <c r="AE1317" s="185">
        <v>0</v>
      </c>
      <c r="AG1317" t="s">
        <v>2811</v>
      </c>
      <c r="AH1317" s="47">
        <f t="shared" si="399"/>
        <v>68</v>
      </c>
      <c r="AI1317" s="46" t="str">
        <f t="shared" si="400"/>
        <v>-</v>
      </c>
      <c r="AJ1317" s="12"/>
      <c r="AK1317" s="53" t="str">
        <f t="shared" si="401"/>
        <v/>
      </c>
      <c r="AL1317" s="54" t="str">
        <f t="shared" si="402"/>
        <v/>
      </c>
      <c r="AM1317" s="35"/>
      <c r="AN1317" s="35" t="str">
        <f t="shared" si="403"/>
        <v/>
      </c>
      <c r="AO1317" s="35">
        <f t="shared" si="404"/>
        <v>0</v>
      </c>
      <c r="AP1317" s="35" t="str">
        <f t="shared" si="405"/>
        <v/>
      </c>
      <c r="AQ1317" s="55">
        <f t="shared" si="415"/>
        <v>0</v>
      </c>
      <c r="AR1317" s="25" t="str">
        <f t="shared" si="406"/>
        <v/>
      </c>
      <c r="AS1317" s="25" t="str">
        <f t="shared" si="407"/>
        <v/>
      </c>
      <c r="AT1317" s="25" t="str">
        <f t="shared" si="408"/>
        <v/>
      </c>
      <c r="AU1317" s="25" t="str">
        <f t="shared" si="409"/>
        <v/>
      </c>
      <c r="AV1317" s="25">
        <f t="shared" si="410"/>
        <v>10</v>
      </c>
      <c r="AW1317" s="65">
        <f t="shared" si="416"/>
        <v>1</v>
      </c>
      <c r="AX1317" s="56"/>
      <c r="AY1317" s="24">
        <f t="shared" ca="1" si="411"/>
        <v>-493</v>
      </c>
      <c r="AZ1317" s="66">
        <f t="shared" ca="1" si="412"/>
        <v>0</v>
      </c>
      <c r="BA1317" s="24" t="str">
        <f t="shared" ca="1" si="413"/>
        <v/>
      </c>
      <c r="BB1317" s="87" t="str">
        <f t="shared" si="414"/>
        <v/>
      </c>
    </row>
    <row r="1318" spans="1:54" ht="15" x14ac:dyDescent="0.2">
      <c r="A1318" s="7">
        <v>1317</v>
      </c>
      <c r="B1318" s="162" t="s">
        <v>2816</v>
      </c>
      <c r="C1318" s="162" t="s">
        <v>2817</v>
      </c>
      <c r="D1318" s="162" t="s">
        <v>2818</v>
      </c>
      <c r="E1318" s="162" t="s">
        <v>15</v>
      </c>
      <c r="F1318" s="163">
        <v>45567</v>
      </c>
      <c r="G1318" s="162" t="s">
        <v>5347</v>
      </c>
      <c r="H1318" s="162" t="s">
        <v>2884</v>
      </c>
      <c r="I1318" s="162" t="s">
        <v>28</v>
      </c>
      <c r="J1318" s="163">
        <v>45572</v>
      </c>
      <c r="K1318" s="163">
        <v>45573</v>
      </c>
      <c r="L1318" s="162" t="s">
        <v>5347</v>
      </c>
      <c r="M1318" s="163">
        <v>45592</v>
      </c>
      <c r="N1318" s="164">
        <v>100</v>
      </c>
      <c r="O1318" s="164">
        <v>8</v>
      </c>
      <c r="P1318" s="162" t="s">
        <v>16</v>
      </c>
      <c r="Q1318" s="165">
        <v>20</v>
      </c>
      <c r="R1318" s="165">
        <v>20</v>
      </c>
      <c r="S1318" s="165">
        <v>20</v>
      </c>
      <c r="T1318" s="165">
        <v>0</v>
      </c>
      <c r="U1318" s="166">
        <v>20</v>
      </c>
      <c r="V1318" s="166">
        <v>0</v>
      </c>
      <c r="W1318" s="162" t="s">
        <v>19</v>
      </c>
      <c r="X1318" s="162" t="s">
        <v>5348</v>
      </c>
      <c r="Y1318" s="162" t="s">
        <v>5347</v>
      </c>
      <c r="Z1318" s="162" t="s">
        <v>3993</v>
      </c>
      <c r="AA1318" s="162" t="s">
        <v>2885</v>
      </c>
      <c r="AB1318" s="162" t="s">
        <v>2929</v>
      </c>
      <c r="AC1318" s="162" t="s">
        <v>5347</v>
      </c>
      <c r="AD1318" s="164">
        <v>0</v>
      </c>
      <c r="AE1318" s="185">
        <v>0</v>
      </c>
      <c r="AG1318" t="s">
        <v>962</v>
      </c>
      <c r="AH1318" s="47">
        <f t="shared" si="399"/>
        <v>20</v>
      </c>
      <c r="AI1318" s="46" t="str">
        <f t="shared" si="400"/>
        <v>-</v>
      </c>
      <c r="AJ1318" s="12"/>
      <c r="AK1318" s="53" t="str">
        <f t="shared" si="401"/>
        <v>YES</v>
      </c>
      <c r="AL1318" s="54">
        <f t="shared" si="402"/>
        <v>20</v>
      </c>
      <c r="AM1318" s="35"/>
      <c r="AN1318" s="35" t="str">
        <f t="shared" si="403"/>
        <v/>
      </c>
      <c r="AO1318" s="35">
        <f t="shared" si="404"/>
        <v>0</v>
      </c>
      <c r="AP1318" s="35" t="str">
        <f t="shared" si="405"/>
        <v>X</v>
      </c>
      <c r="AQ1318" s="55">
        <f t="shared" si="415"/>
        <v>1</v>
      </c>
      <c r="AR1318" s="25" t="str">
        <f t="shared" si="406"/>
        <v/>
      </c>
      <c r="AS1318" s="25" t="str">
        <f t="shared" si="407"/>
        <v/>
      </c>
      <c r="AT1318" s="25" t="str">
        <f t="shared" si="408"/>
        <v/>
      </c>
      <c r="AU1318" s="25" t="str">
        <f t="shared" si="409"/>
        <v/>
      </c>
      <c r="AV1318" s="25">
        <f t="shared" si="410"/>
        <v>10</v>
      </c>
      <c r="AW1318" s="65">
        <f t="shared" si="416"/>
        <v>0</v>
      </c>
      <c r="AX1318" s="56"/>
      <c r="AY1318" s="24">
        <f t="shared" ca="1" si="411"/>
        <v>-543</v>
      </c>
      <c r="AZ1318" s="66">
        <f t="shared" ca="1" si="412"/>
        <v>0</v>
      </c>
      <c r="BA1318" s="24" t="str">
        <f t="shared" ca="1" si="413"/>
        <v/>
      </c>
      <c r="BB1318" s="87" t="str">
        <f t="shared" si="414"/>
        <v/>
      </c>
    </row>
    <row r="1319" spans="1:54" ht="15" x14ac:dyDescent="0.2">
      <c r="A1319" s="7">
        <v>1318</v>
      </c>
      <c r="B1319" s="162" t="s">
        <v>2819</v>
      </c>
      <c r="C1319" s="162" t="s">
        <v>2820</v>
      </c>
      <c r="D1319" s="162" t="s">
        <v>2818</v>
      </c>
      <c r="E1319" s="162" t="s">
        <v>17</v>
      </c>
      <c r="F1319" s="163">
        <v>45567</v>
      </c>
      <c r="G1319" s="162" t="s">
        <v>5347</v>
      </c>
      <c r="H1319" s="162" t="s">
        <v>2884</v>
      </c>
      <c r="I1319" s="162" t="s">
        <v>73</v>
      </c>
      <c r="J1319" s="163">
        <v>45572</v>
      </c>
      <c r="K1319" s="163">
        <v>45573</v>
      </c>
      <c r="L1319" s="162" t="s">
        <v>5347</v>
      </c>
      <c r="M1319" s="163">
        <v>45592</v>
      </c>
      <c r="N1319" s="164">
        <v>100</v>
      </c>
      <c r="O1319" s="164">
        <v>8</v>
      </c>
      <c r="P1319" s="162" t="s">
        <v>16</v>
      </c>
      <c r="Q1319" s="165">
        <v>20</v>
      </c>
      <c r="R1319" s="165">
        <v>20</v>
      </c>
      <c r="S1319" s="165">
        <v>20</v>
      </c>
      <c r="T1319" s="165">
        <v>0</v>
      </c>
      <c r="U1319" s="166">
        <v>20</v>
      </c>
      <c r="V1319" s="166">
        <v>0</v>
      </c>
      <c r="W1319" s="162" t="s">
        <v>19</v>
      </c>
      <c r="X1319" s="162" t="s">
        <v>5348</v>
      </c>
      <c r="Y1319" s="162" t="s">
        <v>5347</v>
      </c>
      <c r="Z1319" s="162" t="s">
        <v>3993</v>
      </c>
      <c r="AA1319" s="162" t="s">
        <v>343</v>
      </c>
      <c r="AB1319" s="162" t="s">
        <v>2887</v>
      </c>
      <c r="AC1319" s="162" t="s">
        <v>5347</v>
      </c>
      <c r="AD1319" s="164">
        <v>0</v>
      </c>
      <c r="AE1319" s="185">
        <v>0</v>
      </c>
      <c r="AG1319" t="s">
        <v>962</v>
      </c>
      <c r="AH1319" s="47">
        <f t="shared" si="399"/>
        <v>20</v>
      </c>
      <c r="AI1319" s="46" t="str">
        <f t="shared" si="400"/>
        <v>-</v>
      </c>
      <c r="AJ1319" s="12"/>
      <c r="AK1319" s="53" t="str">
        <f t="shared" si="401"/>
        <v>YES</v>
      </c>
      <c r="AL1319" s="54">
        <f t="shared" si="402"/>
        <v>20</v>
      </c>
      <c r="AM1319" s="35"/>
      <c r="AN1319" s="35" t="str">
        <f t="shared" si="403"/>
        <v/>
      </c>
      <c r="AO1319" s="35">
        <f t="shared" si="404"/>
        <v>0</v>
      </c>
      <c r="AP1319" s="35" t="str">
        <f t="shared" si="405"/>
        <v>X</v>
      </c>
      <c r="AQ1319" s="55">
        <f t="shared" si="415"/>
        <v>1</v>
      </c>
      <c r="AR1319" s="25" t="str">
        <f t="shared" si="406"/>
        <v/>
      </c>
      <c r="AS1319" s="25" t="str">
        <f t="shared" si="407"/>
        <v/>
      </c>
      <c r="AT1319" s="25" t="str">
        <f t="shared" si="408"/>
        <v/>
      </c>
      <c r="AU1319" s="25" t="str">
        <f t="shared" si="409"/>
        <v/>
      </c>
      <c r="AV1319" s="25">
        <f t="shared" si="410"/>
        <v>10</v>
      </c>
      <c r="AW1319" s="65">
        <f t="shared" si="416"/>
        <v>0</v>
      </c>
      <c r="AX1319" s="56"/>
      <c r="AY1319" s="24">
        <f t="shared" ca="1" si="411"/>
        <v>-543</v>
      </c>
      <c r="AZ1319" s="66">
        <f t="shared" ca="1" si="412"/>
        <v>0</v>
      </c>
      <c r="BA1319" s="24" t="str">
        <f t="shared" ca="1" si="413"/>
        <v/>
      </c>
      <c r="BB1319" s="87" t="str">
        <f t="shared" si="414"/>
        <v/>
      </c>
    </row>
    <row r="1320" spans="1:54" ht="15" x14ac:dyDescent="0.2">
      <c r="A1320" s="7">
        <v>1319</v>
      </c>
      <c r="B1320" s="162" t="s">
        <v>2821</v>
      </c>
      <c r="C1320" s="162" t="s">
        <v>2822</v>
      </c>
      <c r="D1320" s="162" t="s">
        <v>2818</v>
      </c>
      <c r="E1320" s="162" t="s">
        <v>18</v>
      </c>
      <c r="F1320" s="163">
        <v>45567</v>
      </c>
      <c r="G1320" s="162" t="s">
        <v>5347</v>
      </c>
      <c r="H1320" s="162" t="s">
        <v>3597</v>
      </c>
      <c r="I1320" s="162" t="s">
        <v>15</v>
      </c>
      <c r="J1320" s="163">
        <v>45603</v>
      </c>
      <c r="K1320" s="163">
        <v>45604</v>
      </c>
      <c r="L1320" s="162" t="s">
        <v>5347</v>
      </c>
      <c r="M1320" s="163">
        <v>45614</v>
      </c>
      <c r="N1320" s="164">
        <v>138</v>
      </c>
      <c r="O1320" s="164">
        <v>0</v>
      </c>
      <c r="P1320" s="162" t="s">
        <v>16</v>
      </c>
      <c r="Q1320" s="165">
        <v>20</v>
      </c>
      <c r="R1320" s="165">
        <v>20</v>
      </c>
      <c r="S1320" s="165">
        <v>20</v>
      </c>
      <c r="T1320" s="165">
        <v>0</v>
      </c>
      <c r="U1320" s="166">
        <v>20</v>
      </c>
      <c r="V1320" s="166">
        <v>0</v>
      </c>
      <c r="W1320" s="162" t="s">
        <v>19</v>
      </c>
      <c r="X1320" s="162" t="s">
        <v>5348</v>
      </c>
      <c r="Y1320" s="162" t="s">
        <v>5347</v>
      </c>
      <c r="Z1320" s="162" t="s">
        <v>3993</v>
      </c>
      <c r="AA1320" s="162" t="s">
        <v>3598</v>
      </c>
      <c r="AB1320" s="162" t="s">
        <v>3599</v>
      </c>
      <c r="AC1320" s="162" t="s">
        <v>5347</v>
      </c>
      <c r="AD1320" s="164">
        <v>0</v>
      </c>
      <c r="AE1320" s="185">
        <v>0</v>
      </c>
      <c r="AG1320" t="s">
        <v>962</v>
      </c>
      <c r="AH1320" s="47">
        <f t="shared" si="399"/>
        <v>11</v>
      </c>
      <c r="AI1320" s="46" t="str">
        <f t="shared" si="400"/>
        <v>-</v>
      </c>
      <c r="AJ1320" s="12"/>
      <c r="AK1320" s="53" t="str">
        <f t="shared" si="401"/>
        <v>YES</v>
      </c>
      <c r="AL1320" s="54">
        <f t="shared" si="402"/>
        <v>20</v>
      </c>
      <c r="AM1320" s="35"/>
      <c r="AN1320" s="35" t="str">
        <f t="shared" si="403"/>
        <v/>
      </c>
      <c r="AO1320" s="35">
        <f t="shared" si="404"/>
        <v>0</v>
      </c>
      <c r="AP1320" s="35" t="str">
        <f t="shared" si="405"/>
        <v>X</v>
      </c>
      <c r="AQ1320" s="55">
        <f t="shared" si="415"/>
        <v>1</v>
      </c>
      <c r="AR1320" s="25" t="str">
        <f t="shared" si="406"/>
        <v/>
      </c>
      <c r="AS1320" s="25" t="str">
        <f t="shared" si="407"/>
        <v/>
      </c>
      <c r="AT1320" s="25" t="str">
        <f t="shared" si="408"/>
        <v/>
      </c>
      <c r="AU1320" s="25" t="str">
        <f t="shared" si="409"/>
        <v/>
      </c>
      <c r="AV1320" s="25">
        <f t="shared" si="410"/>
        <v>10</v>
      </c>
      <c r="AW1320" s="65">
        <f t="shared" si="416"/>
        <v>0</v>
      </c>
      <c r="AX1320" s="56"/>
      <c r="AY1320" s="24">
        <f t="shared" ca="1" si="411"/>
        <v>-521</v>
      </c>
      <c r="AZ1320" s="66">
        <f t="shared" ca="1" si="412"/>
        <v>0</v>
      </c>
      <c r="BA1320" s="24" t="str">
        <f t="shared" ca="1" si="413"/>
        <v/>
      </c>
      <c r="BB1320" s="87" t="str">
        <f t="shared" si="414"/>
        <v/>
      </c>
    </row>
    <row r="1321" spans="1:54" ht="15" x14ac:dyDescent="0.2">
      <c r="A1321" s="7">
        <v>1320</v>
      </c>
      <c r="B1321" s="162" t="s">
        <v>2823</v>
      </c>
      <c r="C1321" s="162" t="s">
        <v>2824</v>
      </c>
      <c r="D1321" s="162" t="s">
        <v>2818</v>
      </c>
      <c r="E1321" s="162" t="s">
        <v>24</v>
      </c>
      <c r="F1321" s="163">
        <v>45567</v>
      </c>
      <c r="G1321" s="162" t="s">
        <v>5347</v>
      </c>
      <c r="H1321" s="162" t="s">
        <v>2884</v>
      </c>
      <c r="I1321" s="162" t="s">
        <v>56</v>
      </c>
      <c r="J1321" s="163">
        <v>45572</v>
      </c>
      <c r="K1321" s="163">
        <v>45573</v>
      </c>
      <c r="L1321" s="162" t="s">
        <v>5347</v>
      </c>
      <c r="M1321" s="163">
        <v>45592</v>
      </c>
      <c r="N1321" s="164">
        <v>100</v>
      </c>
      <c r="O1321" s="164">
        <v>8</v>
      </c>
      <c r="P1321" s="162" t="s">
        <v>16</v>
      </c>
      <c r="Q1321" s="165">
        <v>20</v>
      </c>
      <c r="R1321" s="165">
        <v>20</v>
      </c>
      <c r="S1321" s="165">
        <v>20</v>
      </c>
      <c r="T1321" s="165">
        <v>0</v>
      </c>
      <c r="U1321" s="166">
        <v>20</v>
      </c>
      <c r="V1321" s="166">
        <v>0</v>
      </c>
      <c r="W1321" s="162" t="s">
        <v>19</v>
      </c>
      <c r="X1321" s="162" t="s">
        <v>5348</v>
      </c>
      <c r="Y1321" s="162" t="s">
        <v>5347</v>
      </c>
      <c r="Z1321" s="162" t="s">
        <v>3993</v>
      </c>
      <c r="AA1321" s="162" t="s">
        <v>2885</v>
      </c>
      <c r="AB1321" s="162" t="s">
        <v>2930</v>
      </c>
      <c r="AC1321" s="162" t="s">
        <v>5347</v>
      </c>
      <c r="AD1321" s="164">
        <v>0</v>
      </c>
      <c r="AE1321" s="185">
        <v>0</v>
      </c>
      <c r="AG1321" t="s">
        <v>962</v>
      </c>
      <c r="AH1321" s="47">
        <f t="shared" si="399"/>
        <v>20</v>
      </c>
      <c r="AI1321" s="46" t="str">
        <f t="shared" si="400"/>
        <v>-</v>
      </c>
      <c r="AJ1321" s="12"/>
      <c r="AK1321" s="53" t="str">
        <f t="shared" si="401"/>
        <v>YES</v>
      </c>
      <c r="AL1321" s="54">
        <f t="shared" si="402"/>
        <v>20</v>
      </c>
      <c r="AM1321" s="35"/>
      <c r="AN1321" s="35" t="str">
        <f t="shared" si="403"/>
        <v/>
      </c>
      <c r="AO1321" s="35">
        <f t="shared" si="404"/>
        <v>0</v>
      </c>
      <c r="AP1321" s="35" t="str">
        <f t="shared" si="405"/>
        <v>X</v>
      </c>
      <c r="AQ1321" s="55">
        <f t="shared" si="415"/>
        <v>1</v>
      </c>
      <c r="AR1321" s="25" t="str">
        <f t="shared" si="406"/>
        <v/>
      </c>
      <c r="AS1321" s="25" t="str">
        <f t="shared" si="407"/>
        <v/>
      </c>
      <c r="AT1321" s="25" t="str">
        <f t="shared" si="408"/>
        <v/>
      </c>
      <c r="AU1321" s="25" t="str">
        <f t="shared" si="409"/>
        <v/>
      </c>
      <c r="AV1321" s="25">
        <f t="shared" si="410"/>
        <v>10</v>
      </c>
      <c r="AW1321" s="65">
        <f t="shared" si="416"/>
        <v>0</v>
      </c>
      <c r="AX1321" s="56"/>
      <c r="AY1321" s="24">
        <f t="shared" ca="1" si="411"/>
        <v>-543</v>
      </c>
      <c r="AZ1321" s="66">
        <f t="shared" ca="1" si="412"/>
        <v>0</v>
      </c>
      <c r="BA1321" s="24" t="str">
        <f t="shared" ca="1" si="413"/>
        <v/>
      </c>
      <c r="BB1321" s="87" t="str">
        <f t="shared" si="414"/>
        <v/>
      </c>
    </row>
    <row r="1322" spans="1:54" ht="15" x14ac:dyDescent="0.2">
      <c r="A1322" s="7">
        <v>1321</v>
      </c>
      <c r="B1322" s="162" t="s">
        <v>2825</v>
      </c>
      <c r="C1322" s="162" t="s">
        <v>2826</v>
      </c>
      <c r="D1322" s="162" t="s">
        <v>2818</v>
      </c>
      <c r="E1322" s="162" t="s">
        <v>27</v>
      </c>
      <c r="F1322" s="163">
        <v>45567</v>
      </c>
      <c r="G1322" s="162" t="s">
        <v>5347</v>
      </c>
      <c r="H1322" s="162" t="s">
        <v>2884</v>
      </c>
      <c r="I1322" s="162" t="s">
        <v>72</v>
      </c>
      <c r="J1322" s="163">
        <v>45572</v>
      </c>
      <c r="K1322" s="163">
        <v>45573</v>
      </c>
      <c r="L1322" s="162" t="s">
        <v>5347</v>
      </c>
      <c r="M1322" s="163">
        <v>45592</v>
      </c>
      <c r="N1322" s="164">
        <v>100</v>
      </c>
      <c r="O1322" s="164">
        <v>8</v>
      </c>
      <c r="P1322" s="162" t="s">
        <v>16</v>
      </c>
      <c r="Q1322" s="165">
        <v>20</v>
      </c>
      <c r="R1322" s="165">
        <v>20</v>
      </c>
      <c r="S1322" s="165">
        <v>20</v>
      </c>
      <c r="T1322" s="165">
        <v>0</v>
      </c>
      <c r="U1322" s="166">
        <v>20</v>
      </c>
      <c r="V1322" s="166">
        <v>0</v>
      </c>
      <c r="W1322" s="162" t="s">
        <v>19</v>
      </c>
      <c r="X1322" s="162" t="s">
        <v>5348</v>
      </c>
      <c r="Y1322" s="162" t="s">
        <v>5347</v>
      </c>
      <c r="Z1322" s="162" t="s">
        <v>3993</v>
      </c>
      <c r="AA1322" s="162" t="s">
        <v>2885</v>
      </c>
      <c r="AB1322" s="162" t="s">
        <v>2886</v>
      </c>
      <c r="AC1322" s="162" t="s">
        <v>5347</v>
      </c>
      <c r="AD1322" s="164">
        <v>0</v>
      </c>
      <c r="AE1322" s="185">
        <v>0</v>
      </c>
      <c r="AG1322" t="s">
        <v>962</v>
      </c>
      <c r="AH1322" s="47">
        <f t="shared" si="399"/>
        <v>20</v>
      </c>
      <c r="AI1322" s="46" t="str">
        <f t="shared" si="400"/>
        <v>-</v>
      </c>
      <c r="AJ1322" s="12"/>
      <c r="AK1322" s="53" t="str">
        <f t="shared" si="401"/>
        <v>YES</v>
      </c>
      <c r="AL1322" s="54">
        <f t="shared" si="402"/>
        <v>20</v>
      </c>
      <c r="AM1322" s="35"/>
      <c r="AN1322" s="35" t="str">
        <f t="shared" si="403"/>
        <v/>
      </c>
      <c r="AO1322" s="35">
        <f t="shared" si="404"/>
        <v>0</v>
      </c>
      <c r="AP1322" s="35" t="str">
        <f t="shared" si="405"/>
        <v>X</v>
      </c>
      <c r="AQ1322" s="55">
        <f t="shared" si="415"/>
        <v>1</v>
      </c>
      <c r="AR1322" s="25" t="str">
        <f t="shared" si="406"/>
        <v/>
      </c>
      <c r="AS1322" s="25" t="str">
        <f t="shared" si="407"/>
        <v/>
      </c>
      <c r="AT1322" s="25" t="str">
        <f t="shared" si="408"/>
        <v/>
      </c>
      <c r="AU1322" s="25" t="str">
        <f t="shared" si="409"/>
        <v/>
      </c>
      <c r="AV1322" s="25">
        <f t="shared" si="410"/>
        <v>10</v>
      </c>
      <c r="AW1322" s="65">
        <f t="shared" si="416"/>
        <v>0</v>
      </c>
      <c r="AX1322" s="56"/>
      <c r="AY1322" s="24">
        <f t="shared" ca="1" si="411"/>
        <v>-543</v>
      </c>
      <c r="AZ1322" s="66">
        <f t="shared" ca="1" si="412"/>
        <v>0</v>
      </c>
      <c r="BA1322" s="24" t="str">
        <f t="shared" ca="1" si="413"/>
        <v/>
      </c>
      <c r="BB1322" s="87" t="str">
        <f t="shared" si="414"/>
        <v/>
      </c>
    </row>
    <row r="1323" spans="1:54" ht="15" x14ac:dyDescent="0.2">
      <c r="A1323" s="7">
        <v>1322</v>
      </c>
      <c r="B1323" s="162" t="s">
        <v>2827</v>
      </c>
      <c r="C1323" s="162" t="s">
        <v>2828</v>
      </c>
      <c r="D1323" s="162" t="s">
        <v>2818</v>
      </c>
      <c r="E1323" s="162" t="s">
        <v>28</v>
      </c>
      <c r="F1323" s="163">
        <v>45567</v>
      </c>
      <c r="G1323" s="162" t="s">
        <v>5347</v>
      </c>
      <c r="H1323" s="162" t="s">
        <v>3408</v>
      </c>
      <c r="I1323" s="162" t="s">
        <v>108</v>
      </c>
      <c r="J1323" s="163">
        <v>45586</v>
      </c>
      <c r="K1323" s="163">
        <v>45777</v>
      </c>
      <c r="L1323" s="162" t="s">
        <v>5347</v>
      </c>
      <c r="M1323" s="163">
        <v>45600</v>
      </c>
      <c r="N1323" s="164">
        <v>85</v>
      </c>
      <c r="O1323" s="164">
        <v>8</v>
      </c>
      <c r="P1323" s="162" t="s">
        <v>16</v>
      </c>
      <c r="Q1323" s="165">
        <v>20</v>
      </c>
      <c r="R1323" s="165">
        <v>20</v>
      </c>
      <c r="S1323" s="165">
        <v>0</v>
      </c>
      <c r="T1323" s="165">
        <v>20</v>
      </c>
      <c r="U1323" s="166">
        <v>0</v>
      </c>
      <c r="V1323" s="166">
        <v>0</v>
      </c>
      <c r="W1323" s="162" t="s">
        <v>5347</v>
      </c>
      <c r="X1323" s="162" t="s">
        <v>5480</v>
      </c>
      <c r="Y1323" s="162" t="s">
        <v>5347</v>
      </c>
      <c r="Z1323" s="162" t="s">
        <v>77</v>
      </c>
      <c r="AA1323" s="162" t="s">
        <v>172</v>
      </c>
      <c r="AB1323" s="162" t="s">
        <v>3409</v>
      </c>
      <c r="AC1323" s="162" t="s">
        <v>5347</v>
      </c>
      <c r="AD1323" s="164">
        <v>1</v>
      </c>
      <c r="AE1323" s="185">
        <v>1</v>
      </c>
      <c r="AG1323" t="s">
        <v>962</v>
      </c>
      <c r="AH1323" s="47">
        <f t="shared" si="399"/>
        <v>14</v>
      </c>
      <c r="AI1323" s="46" t="str">
        <f t="shared" si="400"/>
        <v>-</v>
      </c>
      <c r="AJ1323" s="12"/>
      <c r="AK1323" s="53" t="str">
        <f t="shared" si="401"/>
        <v/>
      </c>
      <c r="AL1323" s="54" t="str">
        <f t="shared" si="402"/>
        <v/>
      </c>
      <c r="AM1323" s="35"/>
      <c r="AN1323" s="35" t="str">
        <f t="shared" si="403"/>
        <v/>
      </c>
      <c r="AO1323" s="35">
        <f t="shared" si="404"/>
        <v>1</v>
      </c>
      <c r="AP1323" s="35" t="str">
        <f t="shared" si="405"/>
        <v/>
      </c>
      <c r="AQ1323" s="55">
        <f t="shared" si="415"/>
        <v>0</v>
      </c>
      <c r="AR1323" s="25" t="str">
        <f t="shared" si="406"/>
        <v>4200582207</v>
      </c>
      <c r="AS1323" s="25" t="str">
        <f t="shared" si="407"/>
        <v/>
      </c>
      <c r="AT1323" s="25" t="str">
        <f t="shared" si="408"/>
        <v/>
      </c>
      <c r="AU1323" s="25" t="str">
        <f t="shared" si="409"/>
        <v/>
      </c>
      <c r="AV1323" s="25">
        <f t="shared" si="410"/>
        <v>10</v>
      </c>
      <c r="AW1323" s="65">
        <f t="shared" si="416"/>
        <v>1</v>
      </c>
      <c r="AX1323" s="56"/>
      <c r="AY1323" s="24">
        <f t="shared" ca="1" si="411"/>
        <v>-535</v>
      </c>
      <c r="AZ1323" s="66">
        <f t="shared" ca="1" si="412"/>
        <v>0</v>
      </c>
      <c r="BA1323" s="24" t="str">
        <f t="shared" ca="1" si="413"/>
        <v/>
      </c>
      <c r="BB1323" s="87" t="str">
        <f t="shared" si="414"/>
        <v/>
      </c>
    </row>
    <row r="1324" spans="1:54" ht="15" x14ac:dyDescent="0.2">
      <c r="A1324" s="7">
        <v>1323</v>
      </c>
      <c r="B1324" s="162" t="s">
        <v>2829</v>
      </c>
      <c r="C1324" s="162" t="s">
        <v>2830</v>
      </c>
      <c r="D1324" s="162" t="s">
        <v>2818</v>
      </c>
      <c r="E1324" s="162" t="s">
        <v>73</v>
      </c>
      <c r="F1324" s="163">
        <v>45567</v>
      </c>
      <c r="G1324" s="162" t="s">
        <v>5347</v>
      </c>
      <c r="H1324" s="162" t="s">
        <v>3408</v>
      </c>
      <c r="I1324" s="162" t="s">
        <v>149</v>
      </c>
      <c r="J1324" s="163">
        <v>45586</v>
      </c>
      <c r="K1324" s="163">
        <v>45777</v>
      </c>
      <c r="L1324" s="162" t="s">
        <v>5347</v>
      </c>
      <c r="M1324" s="163">
        <v>45600</v>
      </c>
      <c r="N1324" s="164">
        <v>85</v>
      </c>
      <c r="O1324" s="164">
        <v>8</v>
      </c>
      <c r="P1324" s="162" t="s">
        <v>16</v>
      </c>
      <c r="Q1324" s="165">
        <v>20</v>
      </c>
      <c r="R1324" s="165">
        <v>20</v>
      </c>
      <c r="S1324" s="165">
        <v>0</v>
      </c>
      <c r="T1324" s="165">
        <v>20</v>
      </c>
      <c r="U1324" s="166">
        <v>0</v>
      </c>
      <c r="V1324" s="166">
        <v>0</v>
      </c>
      <c r="W1324" s="162" t="s">
        <v>5347</v>
      </c>
      <c r="X1324" s="162" t="s">
        <v>5481</v>
      </c>
      <c r="Y1324" s="162" t="s">
        <v>5347</v>
      </c>
      <c r="Z1324" s="162" t="s">
        <v>77</v>
      </c>
      <c r="AA1324" s="162" t="s">
        <v>172</v>
      </c>
      <c r="AB1324" s="162" t="s">
        <v>3410</v>
      </c>
      <c r="AC1324" s="162" t="s">
        <v>5347</v>
      </c>
      <c r="AD1324" s="164">
        <v>1</v>
      </c>
      <c r="AE1324" s="185">
        <v>1</v>
      </c>
      <c r="AG1324" t="s">
        <v>962</v>
      </c>
      <c r="AH1324" s="47">
        <f t="shared" si="399"/>
        <v>14</v>
      </c>
      <c r="AI1324" s="46" t="str">
        <f t="shared" si="400"/>
        <v>-</v>
      </c>
      <c r="AJ1324" s="12"/>
      <c r="AK1324" s="53" t="str">
        <f t="shared" si="401"/>
        <v/>
      </c>
      <c r="AL1324" s="54" t="str">
        <f t="shared" si="402"/>
        <v/>
      </c>
      <c r="AM1324" s="35"/>
      <c r="AN1324" s="35" t="str">
        <f t="shared" si="403"/>
        <v/>
      </c>
      <c r="AO1324" s="35">
        <f t="shared" si="404"/>
        <v>1</v>
      </c>
      <c r="AP1324" s="35" t="str">
        <f t="shared" si="405"/>
        <v/>
      </c>
      <c r="AQ1324" s="55">
        <f t="shared" ref="AQ1324:AQ1338" si="417">IF(AP1324="X",100%,0%)</f>
        <v>0</v>
      </c>
      <c r="AR1324" s="25" t="str">
        <f t="shared" si="406"/>
        <v>4200582207</v>
      </c>
      <c r="AS1324" s="25" t="str">
        <f t="shared" si="407"/>
        <v/>
      </c>
      <c r="AT1324" s="25" t="str">
        <f t="shared" si="408"/>
        <v/>
      </c>
      <c r="AU1324" s="25" t="str">
        <f t="shared" si="409"/>
        <v/>
      </c>
      <c r="AV1324" s="25">
        <f t="shared" si="410"/>
        <v>10</v>
      </c>
      <c r="AW1324" s="65">
        <f t="shared" ref="AW1324:AW1338" si="418">IF(AP1324="",100%,0%)</f>
        <v>1</v>
      </c>
      <c r="AX1324" s="56"/>
      <c r="AY1324" s="24">
        <f t="shared" ca="1" si="411"/>
        <v>-535</v>
      </c>
      <c r="AZ1324" s="66">
        <f t="shared" ca="1" si="412"/>
        <v>0</v>
      </c>
      <c r="BA1324" s="24" t="str">
        <f t="shared" ca="1" si="413"/>
        <v/>
      </c>
      <c r="BB1324" s="87" t="str">
        <f t="shared" si="414"/>
        <v/>
      </c>
    </row>
    <row r="1325" spans="1:54" ht="15" x14ac:dyDescent="0.2">
      <c r="A1325" s="7">
        <v>1324</v>
      </c>
      <c r="B1325" s="162" t="s">
        <v>2831</v>
      </c>
      <c r="C1325" s="162" t="s">
        <v>2832</v>
      </c>
      <c r="D1325" s="162" t="s">
        <v>2818</v>
      </c>
      <c r="E1325" s="162" t="s">
        <v>56</v>
      </c>
      <c r="F1325" s="163">
        <v>45567</v>
      </c>
      <c r="G1325" s="162" t="s">
        <v>5347</v>
      </c>
      <c r="H1325" s="162" t="s">
        <v>2884</v>
      </c>
      <c r="I1325" s="162" t="s">
        <v>69</v>
      </c>
      <c r="J1325" s="163">
        <v>45572</v>
      </c>
      <c r="K1325" s="163">
        <v>45573</v>
      </c>
      <c r="L1325" s="162" t="s">
        <v>5347</v>
      </c>
      <c r="M1325" s="163">
        <v>45592</v>
      </c>
      <c r="N1325" s="164">
        <v>95</v>
      </c>
      <c r="O1325" s="164">
        <v>8</v>
      </c>
      <c r="P1325" s="162" t="s">
        <v>16</v>
      </c>
      <c r="Q1325" s="165">
        <v>5</v>
      </c>
      <c r="R1325" s="165">
        <v>5</v>
      </c>
      <c r="S1325" s="165">
        <v>5</v>
      </c>
      <c r="T1325" s="165">
        <v>0</v>
      </c>
      <c r="U1325" s="166">
        <v>5</v>
      </c>
      <c r="V1325" s="166">
        <v>0</v>
      </c>
      <c r="W1325" s="162" t="s">
        <v>19</v>
      </c>
      <c r="X1325" s="162" t="s">
        <v>5348</v>
      </c>
      <c r="Y1325" s="162" t="s">
        <v>5347</v>
      </c>
      <c r="Z1325" s="162" t="s">
        <v>3993</v>
      </c>
      <c r="AA1325" s="162" t="s">
        <v>625</v>
      </c>
      <c r="AB1325" s="162" t="s">
        <v>2890</v>
      </c>
      <c r="AC1325" s="162" t="s">
        <v>5347</v>
      </c>
      <c r="AD1325" s="164">
        <v>0</v>
      </c>
      <c r="AE1325" s="185">
        <v>0</v>
      </c>
      <c r="AG1325" t="s">
        <v>962</v>
      </c>
      <c r="AH1325" s="47">
        <f t="shared" si="399"/>
        <v>20</v>
      </c>
      <c r="AI1325" s="46" t="str">
        <f t="shared" si="400"/>
        <v>-</v>
      </c>
      <c r="AJ1325" s="12"/>
      <c r="AK1325" s="53" t="str">
        <f t="shared" si="401"/>
        <v>YES</v>
      </c>
      <c r="AL1325" s="54">
        <f t="shared" si="402"/>
        <v>5</v>
      </c>
      <c r="AM1325" s="35"/>
      <c r="AN1325" s="35" t="str">
        <f t="shared" si="403"/>
        <v/>
      </c>
      <c r="AO1325" s="35">
        <f t="shared" si="404"/>
        <v>0</v>
      </c>
      <c r="AP1325" s="35" t="str">
        <f t="shared" si="405"/>
        <v>X</v>
      </c>
      <c r="AQ1325" s="55">
        <f t="shared" si="417"/>
        <v>1</v>
      </c>
      <c r="AR1325" s="25" t="str">
        <f t="shared" si="406"/>
        <v/>
      </c>
      <c r="AS1325" s="25" t="str">
        <f t="shared" si="407"/>
        <v/>
      </c>
      <c r="AT1325" s="25" t="str">
        <f t="shared" si="408"/>
        <v/>
      </c>
      <c r="AU1325" s="25" t="str">
        <f t="shared" si="409"/>
        <v/>
      </c>
      <c r="AV1325" s="25">
        <f t="shared" si="410"/>
        <v>10</v>
      </c>
      <c r="AW1325" s="65">
        <f t="shared" si="418"/>
        <v>0</v>
      </c>
      <c r="AX1325" s="56"/>
      <c r="AY1325" s="24">
        <f t="shared" ca="1" si="411"/>
        <v>-543</v>
      </c>
      <c r="AZ1325" s="66">
        <f t="shared" ca="1" si="412"/>
        <v>0</v>
      </c>
      <c r="BA1325" s="24" t="str">
        <f t="shared" ca="1" si="413"/>
        <v/>
      </c>
      <c r="BB1325" s="87" t="str">
        <f t="shared" si="414"/>
        <v/>
      </c>
    </row>
    <row r="1326" spans="1:54" ht="15" x14ac:dyDescent="0.2">
      <c r="A1326" s="7">
        <v>1325</v>
      </c>
      <c r="B1326" s="162" t="s">
        <v>2944</v>
      </c>
      <c r="C1326" s="162" t="s">
        <v>2945</v>
      </c>
      <c r="D1326" s="162" t="s">
        <v>2946</v>
      </c>
      <c r="E1326" s="162" t="s">
        <v>15</v>
      </c>
      <c r="F1326" s="163">
        <v>45568</v>
      </c>
      <c r="G1326" s="162" t="s">
        <v>5347</v>
      </c>
      <c r="H1326" s="162" t="s">
        <v>3212</v>
      </c>
      <c r="I1326" s="162" t="s">
        <v>17</v>
      </c>
      <c r="J1326" s="163">
        <v>45580</v>
      </c>
      <c r="K1326" s="163">
        <v>45587</v>
      </c>
      <c r="L1326" s="162" t="s">
        <v>5347</v>
      </c>
      <c r="M1326" s="163">
        <v>45642</v>
      </c>
      <c r="N1326" s="164">
        <v>40</v>
      </c>
      <c r="O1326" s="164">
        <v>8</v>
      </c>
      <c r="P1326" s="162" t="s">
        <v>16</v>
      </c>
      <c r="Q1326" s="165">
        <v>1</v>
      </c>
      <c r="R1326" s="165">
        <v>1</v>
      </c>
      <c r="S1326" s="165">
        <v>1</v>
      </c>
      <c r="T1326" s="165">
        <v>0</v>
      </c>
      <c r="U1326" s="166">
        <v>1</v>
      </c>
      <c r="V1326" s="166">
        <v>0</v>
      </c>
      <c r="W1326" s="162" t="s">
        <v>19</v>
      </c>
      <c r="X1326" s="162" t="s">
        <v>5348</v>
      </c>
      <c r="Y1326" s="162" t="s">
        <v>5347</v>
      </c>
      <c r="Z1326" s="162" t="s">
        <v>2837</v>
      </c>
      <c r="AA1326" s="162" t="s">
        <v>2838</v>
      </c>
      <c r="AB1326" s="162" t="s">
        <v>3213</v>
      </c>
      <c r="AC1326" s="162" t="s">
        <v>5347</v>
      </c>
      <c r="AD1326" s="164">
        <v>0</v>
      </c>
      <c r="AE1326" s="185">
        <v>0</v>
      </c>
      <c r="AG1326" t="s">
        <v>2947</v>
      </c>
      <c r="AH1326" s="47">
        <f t="shared" si="399"/>
        <v>62</v>
      </c>
      <c r="AI1326" s="46" t="str">
        <f t="shared" si="400"/>
        <v>-</v>
      </c>
      <c r="AJ1326" s="12"/>
      <c r="AK1326" s="53" t="str">
        <f t="shared" si="401"/>
        <v>YES</v>
      </c>
      <c r="AL1326" s="54">
        <f t="shared" si="402"/>
        <v>1</v>
      </c>
      <c r="AM1326" s="35"/>
      <c r="AN1326" s="35" t="str">
        <f t="shared" si="403"/>
        <v/>
      </c>
      <c r="AO1326" s="35">
        <f t="shared" si="404"/>
        <v>0</v>
      </c>
      <c r="AP1326" s="35" t="str">
        <f t="shared" si="405"/>
        <v>X</v>
      </c>
      <c r="AQ1326" s="55">
        <f t="shared" si="417"/>
        <v>1</v>
      </c>
      <c r="AR1326" s="25" t="str">
        <f t="shared" si="406"/>
        <v/>
      </c>
      <c r="AS1326" s="25" t="str">
        <f t="shared" si="407"/>
        <v/>
      </c>
      <c r="AT1326" s="25" t="str">
        <f t="shared" si="408"/>
        <v/>
      </c>
      <c r="AU1326" s="25" t="str">
        <f t="shared" si="409"/>
        <v/>
      </c>
      <c r="AV1326" s="25">
        <f t="shared" si="410"/>
        <v>10</v>
      </c>
      <c r="AW1326" s="65">
        <f t="shared" si="418"/>
        <v>0</v>
      </c>
      <c r="AX1326" s="56"/>
      <c r="AY1326" s="24">
        <f t="shared" ca="1" si="411"/>
        <v>-493</v>
      </c>
      <c r="AZ1326" s="66">
        <f t="shared" ca="1" si="412"/>
        <v>0</v>
      </c>
      <c r="BA1326" s="24" t="str">
        <f t="shared" ca="1" si="413"/>
        <v/>
      </c>
      <c r="BB1326" s="87" t="str">
        <f t="shared" si="414"/>
        <v/>
      </c>
    </row>
    <row r="1327" spans="1:54" ht="15" x14ac:dyDescent="0.2">
      <c r="A1327" s="7">
        <v>1326</v>
      </c>
      <c r="B1327" s="162" t="s">
        <v>2948</v>
      </c>
      <c r="C1327" s="162" t="s">
        <v>2949</v>
      </c>
      <c r="D1327" s="162" t="s">
        <v>2946</v>
      </c>
      <c r="E1327" s="162" t="s">
        <v>17</v>
      </c>
      <c r="F1327" s="163">
        <v>45568</v>
      </c>
      <c r="G1327" s="162" t="s">
        <v>5347</v>
      </c>
      <c r="H1327" s="162" t="s">
        <v>3212</v>
      </c>
      <c r="I1327" s="162" t="s">
        <v>18</v>
      </c>
      <c r="J1327" s="163">
        <v>45580</v>
      </c>
      <c r="K1327" s="163">
        <v>45587</v>
      </c>
      <c r="L1327" s="162" t="s">
        <v>5347</v>
      </c>
      <c r="M1327" s="163">
        <v>45642</v>
      </c>
      <c r="N1327" s="164">
        <v>40</v>
      </c>
      <c r="O1327" s="164">
        <v>8</v>
      </c>
      <c r="P1327" s="162" t="s">
        <v>16</v>
      </c>
      <c r="Q1327" s="165">
        <v>1</v>
      </c>
      <c r="R1327" s="165">
        <v>1</v>
      </c>
      <c r="S1327" s="165">
        <v>1</v>
      </c>
      <c r="T1327" s="165">
        <v>0</v>
      </c>
      <c r="U1327" s="166">
        <v>1</v>
      </c>
      <c r="V1327" s="166">
        <v>0</v>
      </c>
      <c r="W1327" s="162" t="s">
        <v>19</v>
      </c>
      <c r="X1327" s="162" t="s">
        <v>5348</v>
      </c>
      <c r="Y1327" s="162" t="s">
        <v>5347</v>
      </c>
      <c r="Z1327" s="162" t="s">
        <v>2837</v>
      </c>
      <c r="AA1327" s="162" t="s">
        <v>2838</v>
      </c>
      <c r="AB1327" s="162" t="s">
        <v>3214</v>
      </c>
      <c r="AC1327" s="162" t="s">
        <v>5347</v>
      </c>
      <c r="AD1327" s="164">
        <v>0</v>
      </c>
      <c r="AE1327" s="185">
        <v>0</v>
      </c>
      <c r="AG1327" t="s">
        <v>2947</v>
      </c>
      <c r="AH1327" s="47">
        <f t="shared" si="399"/>
        <v>62</v>
      </c>
      <c r="AI1327" s="46" t="str">
        <f t="shared" si="400"/>
        <v>-</v>
      </c>
      <c r="AJ1327" s="12"/>
      <c r="AK1327" s="53" t="str">
        <f t="shared" si="401"/>
        <v>YES</v>
      </c>
      <c r="AL1327" s="54">
        <f t="shared" si="402"/>
        <v>1</v>
      </c>
      <c r="AM1327" s="35"/>
      <c r="AN1327" s="35" t="str">
        <f t="shared" si="403"/>
        <v/>
      </c>
      <c r="AO1327" s="35">
        <f t="shared" si="404"/>
        <v>0</v>
      </c>
      <c r="AP1327" s="35" t="str">
        <f t="shared" si="405"/>
        <v>X</v>
      </c>
      <c r="AQ1327" s="55">
        <f t="shared" si="417"/>
        <v>1</v>
      </c>
      <c r="AR1327" s="25" t="str">
        <f t="shared" si="406"/>
        <v/>
      </c>
      <c r="AS1327" s="25" t="str">
        <f t="shared" si="407"/>
        <v/>
      </c>
      <c r="AT1327" s="25" t="str">
        <f t="shared" si="408"/>
        <v/>
      </c>
      <c r="AU1327" s="25" t="str">
        <f t="shared" si="409"/>
        <v/>
      </c>
      <c r="AV1327" s="25">
        <f t="shared" si="410"/>
        <v>10</v>
      </c>
      <c r="AW1327" s="65">
        <f t="shared" si="418"/>
        <v>0</v>
      </c>
      <c r="AX1327" s="56"/>
      <c r="AY1327" s="24">
        <f t="shared" ca="1" si="411"/>
        <v>-493</v>
      </c>
      <c r="AZ1327" s="66">
        <f t="shared" ca="1" si="412"/>
        <v>0</v>
      </c>
      <c r="BA1327" s="24" t="str">
        <f t="shared" ca="1" si="413"/>
        <v/>
      </c>
      <c r="BB1327" s="87" t="str">
        <f t="shared" si="414"/>
        <v/>
      </c>
    </row>
    <row r="1328" spans="1:54" ht="15" x14ac:dyDescent="0.2">
      <c r="A1328" s="7">
        <v>1327</v>
      </c>
      <c r="B1328" s="162" t="s">
        <v>2833</v>
      </c>
      <c r="C1328" s="162" t="s">
        <v>2834</v>
      </c>
      <c r="D1328" s="162" t="s">
        <v>2835</v>
      </c>
      <c r="E1328" s="162" t="s">
        <v>15</v>
      </c>
      <c r="F1328" s="163">
        <v>45568</v>
      </c>
      <c r="G1328" s="162" t="s">
        <v>5347</v>
      </c>
      <c r="H1328" s="162" t="s">
        <v>3212</v>
      </c>
      <c r="I1328" s="162" t="s">
        <v>15</v>
      </c>
      <c r="J1328" s="163">
        <v>45580</v>
      </c>
      <c r="K1328" s="163">
        <v>45587</v>
      </c>
      <c r="L1328" s="162" t="s">
        <v>5347</v>
      </c>
      <c r="M1328" s="163">
        <v>45642</v>
      </c>
      <c r="N1328" s="164">
        <v>40</v>
      </c>
      <c r="O1328" s="164">
        <v>8</v>
      </c>
      <c r="P1328" s="162" t="s">
        <v>16</v>
      </c>
      <c r="Q1328" s="165">
        <v>1</v>
      </c>
      <c r="R1328" s="165">
        <v>1</v>
      </c>
      <c r="S1328" s="165">
        <v>1</v>
      </c>
      <c r="T1328" s="165">
        <v>0</v>
      </c>
      <c r="U1328" s="166">
        <v>1</v>
      </c>
      <c r="V1328" s="166">
        <v>0</v>
      </c>
      <c r="W1328" s="162" t="s">
        <v>19</v>
      </c>
      <c r="X1328" s="162" t="s">
        <v>5348</v>
      </c>
      <c r="Y1328" s="162" t="s">
        <v>5347</v>
      </c>
      <c r="Z1328" s="162" t="s">
        <v>2837</v>
      </c>
      <c r="AA1328" s="162" t="s">
        <v>2838</v>
      </c>
      <c r="AB1328" s="162" t="s">
        <v>2839</v>
      </c>
      <c r="AC1328" s="162" t="s">
        <v>5347</v>
      </c>
      <c r="AD1328" s="164">
        <v>0</v>
      </c>
      <c r="AE1328" s="185">
        <v>0</v>
      </c>
      <c r="AG1328" t="s">
        <v>2613</v>
      </c>
      <c r="AH1328" s="47">
        <f t="shared" si="399"/>
        <v>62</v>
      </c>
      <c r="AI1328" s="46" t="str">
        <f t="shared" si="400"/>
        <v>-</v>
      </c>
      <c r="AJ1328" s="12"/>
      <c r="AK1328" s="53" t="str">
        <f t="shared" si="401"/>
        <v>YES</v>
      </c>
      <c r="AL1328" s="54">
        <f t="shared" si="402"/>
        <v>1</v>
      </c>
      <c r="AM1328" s="35"/>
      <c r="AN1328" s="35" t="str">
        <f t="shared" si="403"/>
        <v/>
      </c>
      <c r="AO1328" s="35">
        <f t="shared" si="404"/>
        <v>0</v>
      </c>
      <c r="AP1328" s="35" t="str">
        <f t="shared" si="405"/>
        <v>X</v>
      </c>
      <c r="AQ1328" s="55">
        <f t="shared" si="417"/>
        <v>1</v>
      </c>
      <c r="AR1328" s="25" t="str">
        <f t="shared" si="406"/>
        <v/>
      </c>
      <c r="AS1328" s="25" t="str">
        <f t="shared" si="407"/>
        <v/>
      </c>
      <c r="AT1328" s="25" t="str">
        <f t="shared" si="408"/>
        <v/>
      </c>
      <c r="AU1328" s="25" t="str">
        <f t="shared" si="409"/>
        <v/>
      </c>
      <c r="AV1328" s="25">
        <f t="shared" si="410"/>
        <v>10</v>
      </c>
      <c r="AW1328" s="65">
        <f t="shared" si="418"/>
        <v>0</v>
      </c>
      <c r="AX1328" s="56"/>
      <c r="AY1328" s="24">
        <f t="shared" ca="1" si="411"/>
        <v>-493</v>
      </c>
      <c r="AZ1328" s="66">
        <f t="shared" ca="1" si="412"/>
        <v>0</v>
      </c>
      <c r="BA1328" s="24" t="str">
        <f t="shared" ca="1" si="413"/>
        <v/>
      </c>
      <c r="BB1328" s="87" t="str">
        <f t="shared" si="414"/>
        <v/>
      </c>
    </row>
    <row r="1329" spans="1:54" ht="15" x14ac:dyDescent="0.2">
      <c r="A1329" s="7">
        <v>1328</v>
      </c>
      <c r="B1329" s="162" t="s">
        <v>2833</v>
      </c>
      <c r="C1329" s="162" t="s">
        <v>2834</v>
      </c>
      <c r="D1329" s="162" t="s">
        <v>2835</v>
      </c>
      <c r="E1329" s="162" t="s">
        <v>15</v>
      </c>
      <c r="F1329" s="163">
        <v>45568</v>
      </c>
      <c r="G1329" s="162" t="s">
        <v>5347</v>
      </c>
      <c r="H1329" s="162" t="s">
        <v>2836</v>
      </c>
      <c r="I1329" s="162" t="s">
        <v>15</v>
      </c>
      <c r="J1329" s="163">
        <v>45569</v>
      </c>
      <c r="K1329" s="163">
        <v>45573</v>
      </c>
      <c r="L1329" s="162" t="s">
        <v>332</v>
      </c>
      <c r="M1329" s="163">
        <v>45642</v>
      </c>
      <c r="N1329" s="164">
        <v>40</v>
      </c>
      <c r="O1329" s="164">
        <v>8</v>
      </c>
      <c r="P1329" s="162" t="s">
        <v>5347</v>
      </c>
      <c r="Q1329" s="165">
        <v>1</v>
      </c>
      <c r="R1329" s="165">
        <v>1</v>
      </c>
      <c r="S1329" s="165">
        <v>0</v>
      </c>
      <c r="T1329" s="165">
        <v>1</v>
      </c>
      <c r="U1329" s="166">
        <v>0</v>
      </c>
      <c r="V1329" s="166">
        <v>0</v>
      </c>
      <c r="W1329" s="162" t="s">
        <v>5347</v>
      </c>
      <c r="X1329" s="162" t="s">
        <v>5482</v>
      </c>
      <c r="Y1329" s="162" t="s">
        <v>5347</v>
      </c>
      <c r="Z1329" s="162" t="s">
        <v>2837</v>
      </c>
      <c r="AA1329" s="162" t="s">
        <v>2838</v>
      </c>
      <c r="AB1329" s="162" t="s">
        <v>2839</v>
      </c>
      <c r="AC1329" s="162" t="s">
        <v>5347</v>
      </c>
      <c r="AD1329" s="164">
        <v>0</v>
      </c>
      <c r="AE1329" s="185">
        <v>0</v>
      </c>
      <c r="AG1329" t="s">
        <v>2613</v>
      </c>
      <c r="AH1329" s="47">
        <f t="shared" si="399"/>
        <v>73</v>
      </c>
      <c r="AI1329" s="46" t="str">
        <f t="shared" si="400"/>
        <v>-</v>
      </c>
      <c r="AJ1329" s="12"/>
      <c r="AK1329" s="53" t="str">
        <f t="shared" si="401"/>
        <v/>
      </c>
      <c r="AL1329" s="54" t="str">
        <f t="shared" si="402"/>
        <v/>
      </c>
      <c r="AM1329" s="35"/>
      <c r="AN1329" s="35" t="str">
        <f t="shared" si="403"/>
        <v/>
      </c>
      <c r="AO1329" s="35">
        <f t="shared" si="404"/>
        <v>0</v>
      </c>
      <c r="AP1329" s="35" t="str">
        <f t="shared" si="405"/>
        <v/>
      </c>
      <c r="AQ1329" s="55">
        <f t="shared" si="417"/>
        <v>0</v>
      </c>
      <c r="AR1329" s="25" t="str">
        <f t="shared" si="406"/>
        <v/>
      </c>
      <c r="AS1329" s="25" t="str">
        <f t="shared" si="407"/>
        <v/>
      </c>
      <c r="AT1329" s="25" t="str">
        <f t="shared" si="408"/>
        <v/>
      </c>
      <c r="AU1329" s="25" t="str">
        <f t="shared" si="409"/>
        <v/>
      </c>
      <c r="AV1329" s="25">
        <f t="shared" si="410"/>
        <v>10</v>
      </c>
      <c r="AW1329" s="65">
        <f t="shared" si="418"/>
        <v>1</v>
      </c>
      <c r="AX1329" s="56"/>
      <c r="AY1329" s="24">
        <f t="shared" ca="1" si="411"/>
        <v>-493</v>
      </c>
      <c r="AZ1329" s="66">
        <f t="shared" ca="1" si="412"/>
        <v>0</v>
      </c>
      <c r="BA1329" s="24" t="str">
        <f t="shared" ca="1" si="413"/>
        <v/>
      </c>
      <c r="BB1329" s="87" t="str">
        <f t="shared" si="414"/>
        <v/>
      </c>
    </row>
    <row r="1330" spans="1:54" ht="15" x14ac:dyDescent="0.2">
      <c r="A1330" s="7">
        <v>1329</v>
      </c>
      <c r="B1330" s="162" t="s">
        <v>2915</v>
      </c>
      <c r="C1330" s="162" t="s">
        <v>2916</v>
      </c>
      <c r="D1330" s="162" t="s">
        <v>2899</v>
      </c>
      <c r="E1330" s="162" t="s">
        <v>15</v>
      </c>
      <c r="F1330" s="163">
        <v>45569</v>
      </c>
      <c r="G1330" s="162" t="s">
        <v>5347</v>
      </c>
      <c r="H1330" s="162" t="s">
        <v>2900</v>
      </c>
      <c r="I1330" s="162" t="s">
        <v>185</v>
      </c>
      <c r="J1330" s="163">
        <v>45574</v>
      </c>
      <c r="K1330" s="163">
        <v>45576</v>
      </c>
      <c r="L1330" s="162" t="s">
        <v>5347</v>
      </c>
      <c r="M1330" s="163">
        <v>45592</v>
      </c>
      <c r="N1330" s="164">
        <v>100</v>
      </c>
      <c r="O1330" s="164">
        <v>8</v>
      </c>
      <c r="P1330" s="162" t="s">
        <v>16</v>
      </c>
      <c r="Q1330" s="165">
        <v>40</v>
      </c>
      <c r="R1330" s="165">
        <v>40</v>
      </c>
      <c r="S1330" s="165">
        <v>40</v>
      </c>
      <c r="T1330" s="165">
        <v>0</v>
      </c>
      <c r="U1330" s="166">
        <v>40</v>
      </c>
      <c r="V1330" s="166">
        <v>0</v>
      </c>
      <c r="W1330" s="162" t="s">
        <v>19</v>
      </c>
      <c r="X1330" s="162" t="s">
        <v>5348</v>
      </c>
      <c r="Y1330" s="162" t="s">
        <v>5347</v>
      </c>
      <c r="Z1330" s="162" t="s">
        <v>46</v>
      </c>
      <c r="AA1330" s="162" t="s">
        <v>2885</v>
      </c>
      <c r="AB1330" s="162" t="s">
        <v>2917</v>
      </c>
      <c r="AC1330" s="162" t="s">
        <v>5347</v>
      </c>
      <c r="AD1330" s="164">
        <v>0</v>
      </c>
      <c r="AE1330" s="185">
        <v>0</v>
      </c>
      <c r="AG1330" t="s">
        <v>962</v>
      </c>
      <c r="AH1330" s="47">
        <f t="shared" si="399"/>
        <v>18</v>
      </c>
      <c r="AI1330" s="46" t="str">
        <f t="shared" si="400"/>
        <v>-</v>
      </c>
      <c r="AJ1330" s="12"/>
      <c r="AK1330" s="53" t="str">
        <f t="shared" si="401"/>
        <v>YES</v>
      </c>
      <c r="AL1330" s="54">
        <f t="shared" si="402"/>
        <v>40</v>
      </c>
      <c r="AM1330" s="35"/>
      <c r="AN1330" s="35" t="str">
        <f t="shared" si="403"/>
        <v/>
      </c>
      <c r="AO1330" s="35">
        <f t="shared" si="404"/>
        <v>0</v>
      </c>
      <c r="AP1330" s="35" t="str">
        <f t="shared" si="405"/>
        <v>X</v>
      </c>
      <c r="AQ1330" s="55">
        <f t="shared" si="417"/>
        <v>1</v>
      </c>
      <c r="AR1330" s="25" t="str">
        <f t="shared" si="406"/>
        <v/>
      </c>
      <c r="AS1330" s="25" t="str">
        <f t="shared" si="407"/>
        <v/>
      </c>
      <c r="AT1330" s="25" t="str">
        <f t="shared" si="408"/>
        <v/>
      </c>
      <c r="AU1330" s="25" t="str">
        <f t="shared" si="409"/>
        <v/>
      </c>
      <c r="AV1330" s="25">
        <f t="shared" si="410"/>
        <v>10</v>
      </c>
      <c r="AW1330" s="65">
        <f t="shared" si="418"/>
        <v>0</v>
      </c>
      <c r="AX1330" s="56"/>
      <c r="AY1330" s="24">
        <f t="shared" ca="1" si="411"/>
        <v>-543</v>
      </c>
      <c r="AZ1330" s="66">
        <f t="shared" ca="1" si="412"/>
        <v>0</v>
      </c>
      <c r="BA1330" s="24" t="str">
        <f t="shared" ca="1" si="413"/>
        <v/>
      </c>
      <c r="BB1330" s="87" t="str">
        <f t="shared" si="414"/>
        <v/>
      </c>
    </row>
    <row r="1331" spans="1:54" ht="15" x14ac:dyDescent="0.2">
      <c r="A1331" s="7">
        <v>1330</v>
      </c>
      <c r="B1331" s="162" t="s">
        <v>2902</v>
      </c>
      <c r="C1331" s="162" t="s">
        <v>2903</v>
      </c>
      <c r="D1331" s="162" t="s">
        <v>2899</v>
      </c>
      <c r="E1331" s="162" t="s">
        <v>17</v>
      </c>
      <c r="F1331" s="163">
        <v>45569</v>
      </c>
      <c r="G1331" s="162" t="s">
        <v>5347</v>
      </c>
      <c r="H1331" s="162" t="s">
        <v>2904</v>
      </c>
      <c r="I1331" s="162" t="s">
        <v>2905</v>
      </c>
      <c r="J1331" s="163">
        <v>45574</v>
      </c>
      <c r="K1331" s="163">
        <v>45574</v>
      </c>
      <c r="L1331" s="162" t="s">
        <v>5347</v>
      </c>
      <c r="M1331" s="163">
        <v>45592</v>
      </c>
      <c r="N1331" s="164">
        <v>40</v>
      </c>
      <c r="O1331" s="164">
        <v>8</v>
      </c>
      <c r="P1331" s="162" t="s">
        <v>16</v>
      </c>
      <c r="Q1331" s="165">
        <v>40</v>
      </c>
      <c r="R1331" s="165">
        <v>40</v>
      </c>
      <c r="S1331" s="165">
        <v>40</v>
      </c>
      <c r="T1331" s="165">
        <v>0</v>
      </c>
      <c r="U1331" s="166">
        <v>40</v>
      </c>
      <c r="V1331" s="166">
        <v>0</v>
      </c>
      <c r="W1331" s="162" t="s">
        <v>19</v>
      </c>
      <c r="X1331" s="162" t="s">
        <v>5348</v>
      </c>
      <c r="Y1331" s="162" t="s">
        <v>5347</v>
      </c>
      <c r="Z1331" s="162" t="s">
        <v>46</v>
      </c>
      <c r="AA1331" s="162" t="s">
        <v>2885</v>
      </c>
      <c r="AB1331" s="162" t="s">
        <v>2906</v>
      </c>
      <c r="AC1331" s="162" t="s">
        <v>5347</v>
      </c>
      <c r="AD1331" s="164">
        <v>0</v>
      </c>
      <c r="AE1331" s="185">
        <v>0</v>
      </c>
      <c r="AG1331" t="s">
        <v>962</v>
      </c>
      <c r="AH1331" s="47">
        <f t="shared" si="399"/>
        <v>18</v>
      </c>
      <c r="AI1331" s="46" t="str">
        <f t="shared" si="400"/>
        <v>-</v>
      </c>
      <c r="AJ1331" s="12"/>
      <c r="AK1331" s="53" t="str">
        <f t="shared" si="401"/>
        <v>YES</v>
      </c>
      <c r="AL1331" s="54">
        <f t="shared" si="402"/>
        <v>40</v>
      </c>
      <c r="AM1331" s="35"/>
      <c r="AN1331" s="35" t="str">
        <f t="shared" si="403"/>
        <v/>
      </c>
      <c r="AO1331" s="35">
        <f t="shared" si="404"/>
        <v>0</v>
      </c>
      <c r="AP1331" s="35" t="str">
        <f t="shared" si="405"/>
        <v>X</v>
      </c>
      <c r="AQ1331" s="55">
        <f t="shared" si="417"/>
        <v>1</v>
      </c>
      <c r="AR1331" s="25" t="str">
        <f t="shared" si="406"/>
        <v/>
      </c>
      <c r="AS1331" s="25" t="str">
        <f t="shared" si="407"/>
        <v/>
      </c>
      <c r="AT1331" s="25" t="str">
        <f t="shared" si="408"/>
        <v/>
      </c>
      <c r="AU1331" s="25" t="str">
        <f t="shared" si="409"/>
        <v/>
      </c>
      <c r="AV1331" s="25">
        <f t="shared" si="410"/>
        <v>10</v>
      </c>
      <c r="AW1331" s="65">
        <f t="shared" si="418"/>
        <v>0</v>
      </c>
      <c r="AX1331" s="56"/>
      <c r="AY1331" s="24">
        <f t="shared" ca="1" si="411"/>
        <v>-543</v>
      </c>
      <c r="AZ1331" s="66">
        <f t="shared" ca="1" si="412"/>
        <v>0</v>
      </c>
      <c r="BA1331" s="24" t="str">
        <f t="shared" ca="1" si="413"/>
        <v/>
      </c>
      <c r="BB1331" s="87" t="str">
        <f t="shared" si="414"/>
        <v/>
      </c>
    </row>
    <row r="1332" spans="1:54" ht="15" x14ac:dyDescent="0.2">
      <c r="A1332" s="7">
        <v>1331</v>
      </c>
      <c r="B1332" s="162" t="s">
        <v>2907</v>
      </c>
      <c r="C1332" s="162" t="s">
        <v>2908</v>
      </c>
      <c r="D1332" s="162" t="s">
        <v>2899</v>
      </c>
      <c r="E1332" s="162" t="s">
        <v>18</v>
      </c>
      <c r="F1332" s="163">
        <v>45569</v>
      </c>
      <c r="G1332" s="162" t="s">
        <v>5347</v>
      </c>
      <c r="H1332" s="162" t="s">
        <v>2904</v>
      </c>
      <c r="I1332" s="162" t="s">
        <v>2909</v>
      </c>
      <c r="J1332" s="163">
        <v>45574</v>
      </c>
      <c r="K1332" s="163">
        <v>45574</v>
      </c>
      <c r="L1332" s="162" t="s">
        <v>5347</v>
      </c>
      <c r="M1332" s="163">
        <v>45592</v>
      </c>
      <c r="N1332" s="164">
        <v>100</v>
      </c>
      <c r="O1332" s="164">
        <v>8</v>
      </c>
      <c r="P1332" s="162" t="s">
        <v>16</v>
      </c>
      <c r="Q1332" s="165">
        <v>40</v>
      </c>
      <c r="R1332" s="165">
        <v>40</v>
      </c>
      <c r="S1332" s="165">
        <v>40</v>
      </c>
      <c r="T1332" s="165">
        <v>0</v>
      </c>
      <c r="U1332" s="166">
        <v>40</v>
      </c>
      <c r="V1332" s="166">
        <v>0</v>
      </c>
      <c r="W1332" s="162" t="s">
        <v>19</v>
      </c>
      <c r="X1332" s="162" t="s">
        <v>5348</v>
      </c>
      <c r="Y1332" s="162" t="s">
        <v>5347</v>
      </c>
      <c r="Z1332" s="162" t="s">
        <v>46</v>
      </c>
      <c r="AA1332" s="162" t="s">
        <v>2885</v>
      </c>
      <c r="AB1332" s="162" t="s">
        <v>2910</v>
      </c>
      <c r="AC1332" s="162" t="s">
        <v>5347</v>
      </c>
      <c r="AD1332" s="164">
        <v>0</v>
      </c>
      <c r="AE1332" s="185">
        <v>0</v>
      </c>
      <c r="AG1332" t="s">
        <v>962</v>
      </c>
      <c r="AH1332" s="47">
        <f t="shared" si="399"/>
        <v>18</v>
      </c>
      <c r="AI1332" s="46" t="str">
        <f t="shared" si="400"/>
        <v>-</v>
      </c>
      <c r="AJ1332" s="12"/>
      <c r="AK1332" s="53" t="str">
        <f t="shared" si="401"/>
        <v>YES</v>
      </c>
      <c r="AL1332" s="54">
        <f t="shared" si="402"/>
        <v>40</v>
      </c>
      <c r="AM1332" s="35"/>
      <c r="AN1332" s="35" t="str">
        <f t="shared" si="403"/>
        <v/>
      </c>
      <c r="AO1332" s="35">
        <f t="shared" si="404"/>
        <v>0</v>
      </c>
      <c r="AP1332" s="35" t="str">
        <f t="shared" si="405"/>
        <v>X</v>
      </c>
      <c r="AQ1332" s="55">
        <f t="shared" si="417"/>
        <v>1</v>
      </c>
      <c r="AR1332" s="25" t="str">
        <f t="shared" si="406"/>
        <v/>
      </c>
      <c r="AS1332" s="25" t="str">
        <f t="shared" si="407"/>
        <v/>
      </c>
      <c r="AT1332" s="25" t="str">
        <f t="shared" si="408"/>
        <v/>
      </c>
      <c r="AU1332" s="25" t="str">
        <f t="shared" si="409"/>
        <v/>
      </c>
      <c r="AV1332" s="25">
        <f t="shared" si="410"/>
        <v>10</v>
      </c>
      <c r="AW1332" s="65">
        <f t="shared" si="418"/>
        <v>0</v>
      </c>
      <c r="AX1332" s="56"/>
      <c r="AY1332" s="24">
        <f t="shared" ca="1" si="411"/>
        <v>-543</v>
      </c>
      <c r="AZ1332" s="66">
        <f t="shared" ca="1" si="412"/>
        <v>0</v>
      </c>
      <c r="BA1332" s="24" t="str">
        <f t="shared" ca="1" si="413"/>
        <v/>
      </c>
      <c r="BB1332" s="87" t="str">
        <f t="shared" si="414"/>
        <v/>
      </c>
    </row>
    <row r="1333" spans="1:54" ht="15" x14ac:dyDescent="0.2">
      <c r="A1333" s="7">
        <v>1332</v>
      </c>
      <c r="B1333" s="162" t="s">
        <v>2918</v>
      </c>
      <c r="C1333" s="162" t="s">
        <v>2919</v>
      </c>
      <c r="D1333" s="162" t="s">
        <v>2899</v>
      </c>
      <c r="E1333" s="162" t="s">
        <v>24</v>
      </c>
      <c r="F1333" s="163">
        <v>45569</v>
      </c>
      <c r="G1333" s="162" t="s">
        <v>5347</v>
      </c>
      <c r="H1333" s="162" t="s">
        <v>2900</v>
      </c>
      <c r="I1333" s="162" t="s">
        <v>179</v>
      </c>
      <c r="J1333" s="163">
        <v>45574</v>
      </c>
      <c r="K1333" s="163">
        <v>45576</v>
      </c>
      <c r="L1333" s="162" t="s">
        <v>5347</v>
      </c>
      <c r="M1333" s="163">
        <v>45592</v>
      </c>
      <c r="N1333" s="164">
        <v>100</v>
      </c>
      <c r="O1333" s="164">
        <v>8</v>
      </c>
      <c r="P1333" s="162" t="s">
        <v>16</v>
      </c>
      <c r="Q1333" s="165">
        <v>40</v>
      </c>
      <c r="R1333" s="165">
        <v>40</v>
      </c>
      <c r="S1333" s="165">
        <v>40</v>
      </c>
      <c r="T1333" s="165">
        <v>0</v>
      </c>
      <c r="U1333" s="166">
        <v>40</v>
      </c>
      <c r="V1333" s="166">
        <v>0</v>
      </c>
      <c r="W1333" s="162" t="s">
        <v>19</v>
      </c>
      <c r="X1333" s="162" t="s">
        <v>5348</v>
      </c>
      <c r="Y1333" s="162" t="s">
        <v>5347</v>
      </c>
      <c r="Z1333" s="162" t="s">
        <v>46</v>
      </c>
      <c r="AA1333" s="162" t="s">
        <v>2885</v>
      </c>
      <c r="AB1333" s="162" t="s">
        <v>2920</v>
      </c>
      <c r="AC1333" s="162" t="s">
        <v>5347</v>
      </c>
      <c r="AD1333" s="164">
        <v>0</v>
      </c>
      <c r="AE1333" s="185">
        <v>0</v>
      </c>
      <c r="AG1333" t="s">
        <v>962</v>
      </c>
      <c r="AH1333" s="47">
        <f t="shared" si="399"/>
        <v>18</v>
      </c>
      <c r="AI1333" s="46" t="str">
        <f t="shared" si="400"/>
        <v>-</v>
      </c>
      <c r="AJ1333" s="12"/>
      <c r="AK1333" s="53" t="str">
        <f t="shared" si="401"/>
        <v>YES</v>
      </c>
      <c r="AL1333" s="54">
        <f t="shared" si="402"/>
        <v>40</v>
      </c>
      <c r="AM1333" s="35"/>
      <c r="AN1333" s="35" t="str">
        <f t="shared" si="403"/>
        <v/>
      </c>
      <c r="AO1333" s="35">
        <f t="shared" si="404"/>
        <v>0</v>
      </c>
      <c r="AP1333" s="35" t="str">
        <f t="shared" si="405"/>
        <v>X</v>
      </c>
      <c r="AQ1333" s="55">
        <f t="shared" si="417"/>
        <v>1</v>
      </c>
      <c r="AR1333" s="25" t="str">
        <f t="shared" si="406"/>
        <v/>
      </c>
      <c r="AS1333" s="25" t="str">
        <f t="shared" si="407"/>
        <v/>
      </c>
      <c r="AT1333" s="25" t="str">
        <f t="shared" si="408"/>
        <v/>
      </c>
      <c r="AU1333" s="25" t="str">
        <f t="shared" si="409"/>
        <v/>
      </c>
      <c r="AV1333" s="25">
        <f t="shared" si="410"/>
        <v>10</v>
      </c>
      <c r="AW1333" s="65">
        <f t="shared" si="418"/>
        <v>0</v>
      </c>
      <c r="AX1333" s="56"/>
      <c r="AY1333" s="24">
        <f t="shared" ca="1" si="411"/>
        <v>-543</v>
      </c>
      <c r="AZ1333" s="66">
        <f t="shared" ca="1" si="412"/>
        <v>0</v>
      </c>
      <c r="BA1333" s="24" t="str">
        <f t="shared" ca="1" si="413"/>
        <v/>
      </c>
      <c r="BB1333" s="87" t="str">
        <f t="shared" si="414"/>
        <v/>
      </c>
    </row>
    <row r="1334" spans="1:54" ht="15" x14ac:dyDescent="0.2">
      <c r="A1334" s="7">
        <v>1333</v>
      </c>
      <c r="B1334" s="162" t="s">
        <v>2911</v>
      </c>
      <c r="C1334" s="162" t="s">
        <v>2912</v>
      </c>
      <c r="D1334" s="162" t="s">
        <v>2899</v>
      </c>
      <c r="E1334" s="162" t="s">
        <v>27</v>
      </c>
      <c r="F1334" s="163">
        <v>45569</v>
      </c>
      <c r="G1334" s="162" t="s">
        <v>5347</v>
      </c>
      <c r="H1334" s="162" t="s">
        <v>2904</v>
      </c>
      <c r="I1334" s="162" t="s">
        <v>2913</v>
      </c>
      <c r="J1334" s="163">
        <v>45574</v>
      </c>
      <c r="K1334" s="163">
        <v>45574</v>
      </c>
      <c r="L1334" s="162" t="s">
        <v>5347</v>
      </c>
      <c r="M1334" s="163">
        <v>45592</v>
      </c>
      <c r="N1334" s="164">
        <v>100</v>
      </c>
      <c r="O1334" s="164">
        <v>8</v>
      </c>
      <c r="P1334" s="162" t="s">
        <v>16</v>
      </c>
      <c r="Q1334" s="165">
        <v>40</v>
      </c>
      <c r="R1334" s="165">
        <v>40</v>
      </c>
      <c r="S1334" s="165">
        <v>40</v>
      </c>
      <c r="T1334" s="165">
        <v>0</v>
      </c>
      <c r="U1334" s="166">
        <v>40</v>
      </c>
      <c r="V1334" s="166">
        <v>0</v>
      </c>
      <c r="W1334" s="162" t="s">
        <v>19</v>
      </c>
      <c r="X1334" s="162" t="s">
        <v>5348</v>
      </c>
      <c r="Y1334" s="162" t="s">
        <v>5347</v>
      </c>
      <c r="Z1334" s="162" t="s">
        <v>46</v>
      </c>
      <c r="AA1334" s="162" t="s">
        <v>2885</v>
      </c>
      <c r="AB1334" s="162" t="s">
        <v>2914</v>
      </c>
      <c r="AC1334" s="162" t="s">
        <v>5347</v>
      </c>
      <c r="AD1334" s="164">
        <v>0</v>
      </c>
      <c r="AE1334" s="185">
        <v>0</v>
      </c>
      <c r="AG1334" t="s">
        <v>962</v>
      </c>
      <c r="AH1334" s="47">
        <f t="shared" si="399"/>
        <v>18</v>
      </c>
      <c r="AI1334" s="46" t="str">
        <f t="shared" si="400"/>
        <v>-</v>
      </c>
      <c r="AJ1334" s="12"/>
      <c r="AK1334" s="53" t="str">
        <f t="shared" si="401"/>
        <v>YES</v>
      </c>
      <c r="AL1334" s="54">
        <f t="shared" si="402"/>
        <v>40</v>
      </c>
      <c r="AM1334" s="35"/>
      <c r="AN1334" s="35" t="str">
        <f t="shared" si="403"/>
        <v/>
      </c>
      <c r="AO1334" s="35">
        <f t="shared" si="404"/>
        <v>0</v>
      </c>
      <c r="AP1334" s="35" t="str">
        <f t="shared" si="405"/>
        <v>X</v>
      </c>
      <c r="AQ1334" s="55">
        <f t="shared" si="417"/>
        <v>1</v>
      </c>
      <c r="AR1334" s="25" t="str">
        <f t="shared" si="406"/>
        <v/>
      </c>
      <c r="AS1334" s="25" t="str">
        <f t="shared" si="407"/>
        <v/>
      </c>
      <c r="AT1334" s="25" t="str">
        <f t="shared" si="408"/>
        <v/>
      </c>
      <c r="AU1334" s="25" t="str">
        <f t="shared" si="409"/>
        <v/>
      </c>
      <c r="AV1334" s="25">
        <f t="shared" si="410"/>
        <v>10</v>
      </c>
      <c r="AW1334" s="65">
        <f t="shared" si="418"/>
        <v>0</v>
      </c>
      <c r="AX1334" s="56"/>
      <c r="AY1334" s="24">
        <f t="shared" ca="1" si="411"/>
        <v>-543</v>
      </c>
      <c r="AZ1334" s="66">
        <f t="shared" ca="1" si="412"/>
        <v>0</v>
      </c>
      <c r="BA1334" s="24" t="str">
        <f t="shared" ca="1" si="413"/>
        <v/>
      </c>
      <c r="BB1334" s="87" t="str">
        <f t="shared" si="414"/>
        <v/>
      </c>
    </row>
    <row r="1335" spans="1:54" ht="15" x14ac:dyDescent="0.2">
      <c r="A1335" s="7">
        <v>1334</v>
      </c>
      <c r="B1335" s="162" t="s">
        <v>2897</v>
      </c>
      <c r="C1335" s="162" t="s">
        <v>2898</v>
      </c>
      <c r="D1335" s="162" t="s">
        <v>2899</v>
      </c>
      <c r="E1335" s="162" t="s">
        <v>28</v>
      </c>
      <c r="F1335" s="163">
        <v>45569</v>
      </c>
      <c r="G1335" s="162" t="s">
        <v>5347</v>
      </c>
      <c r="H1335" s="162" t="s">
        <v>2900</v>
      </c>
      <c r="I1335" s="162" t="s">
        <v>17</v>
      </c>
      <c r="J1335" s="163">
        <v>45574</v>
      </c>
      <c r="K1335" s="163">
        <v>45576</v>
      </c>
      <c r="L1335" s="162" t="s">
        <v>5347</v>
      </c>
      <c r="M1335" s="163">
        <v>45592</v>
      </c>
      <c r="N1335" s="164">
        <v>120</v>
      </c>
      <c r="O1335" s="164">
        <v>8</v>
      </c>
      <c r="P1335" s="162" t="s">
        <v>16</v>
      </c>
      <c r="Q1335" s="165">
        <v>40</v>
      </c>
      <c r="R1335" s="165">
        <v>40</v>
      </c>
      <c r="S1335" s="165">
        <v>40</v>
      </c>
      <c r="T1335" s="165">
        <v>0</v>
      </c>
      <c r="U1335" s="166">
        <v>40</v>
      </c>
      <c r="V1335" s="166">
        <v>0</v>
      </c>
      <c r="W1335" s="162" t="s">
        <v>19</v>
      </c>
      <c r="X1335" s="162" t="s">
        <v>5348</v>
      </c>
      <c r="Y1335" s="162" t="s">
        <v>5347</v>
      </c>
      <c r="Z1335" s="162" t="s">
        <v>46</v>
      </c>
      <c r="AA1335" s="162" t="s">
        <v>2885</v>
      </c>
      <c r="AB1335" s="162" t="s">
        <v>2901</v>
      </c>
      <c r="AC1335" s="162" t="s">
        <v>5347</v>
      </c>
      <c r="AD1335" s="164">
        <v>0</v>
      </c>
      <c r="AE1335" s="185">
        <v>0</v>
      </c>
      <c r="AG1335" t="s">
        <v>962</v>
      </c>
      <c r="AH1335" s="47">
        <f t="shared" si="399"/>
        <v>18</v>
      </c>
      <c r="AI1335" s="46" t="str">
        <f t="shared" si="400"/>
        <v>-</v>
      </c>
      <c r="AJ1335" s="12"/>
      <c r="AK1335" s="53" t="str">
        <f t="shared" si="401"/>
        <v>YES</v>
      </c>
      <c r="AL1335" s="54">
        <f t="shared" si="402"/>
        <v>40</v>
      </c>
      <c r="AM1335" s="35"/>
      <c r="AN1335" s="35" t="str">
        <f t="shared" si="403"/>
        <v/>
      </c>
      <c r="AO1335" s="35">
        <f t="shared" si="404"/>
        <v>0</v>
      </c>
      <c r="AP1335" s="35" t="str">
        <f t="shared" si="405"/>
        <v>X</v>
      </c>
      <c r="AQ1335" s="55">
        <f t="shared" si="417"/>
        <v>1</v>
      </c>
      <c r="AR1335" s="25" t="str">
        <f t="shared" si="406"/>
        <v/>
      </c>
      <c r="AS1335" s="25" t="str">
        <f t="shared" si="407"/>
        <v/>
      </c>
      <c r="AT1335" s="25" t="str">
        <f t="shared" si="408"/>
        <v/>
      </c>
      <c r="AU1335" s="25" t="str">
        <f t="shared" si="409"/>
        <v/>
      </c>
      <c r="AV1335" s="25">
        <f t="shared" si="410"/>
        <v>10</v>
      </c>
      <c r="AW1335" s="65">
        <f t="shared" si="418"/>
        <v>0</v>
      </c>
      <c r="AX1335" s="56"/>
      <c r="AY1335" s="24">
        <f t="shared" ca="1" si="411"/>
        <v>-543</v>
      </c>
      <c r="AZ1335" s="66">
        <f t="shared" ca="1" si="412"/>
        <v>0</v>
      </c>
      <c r="BA1335" s="24" t="str">
        <f t="shared" ca="1" si="413"/>
        <v/>
      </c>
      <c r="BB1335" s="87" t="str">
        <f t="shared" si="414"/>
        <v/>
      </c>
    </row>
    <row r="1336" spans="1:54" ht="15" x14ac:dyDescent="0.2">
      <c r="A1336" s="7">
        <v>1335</v>
      </c>
      <c r="B1336" s="162" t="s">
        <v>2950</v>
      </c>
      <c r="C1336" s="162" t="s">
        <v>2951</v>
      </c>
      <c r="D1336" s="162" t="s">
        <v>2899</v>
      </c>
      <c r="E1336" s="162" t="s">
        <v>73</v>
      </c>
      <c r="F1336" s="163">
        <v>45569</v>
      </c>
      <c r="G1336" s="162" t="s">
        <v>5347</v>
      </c>
      <c r="H1336" s="162" t="s">
        <v>3476</v>
      </c>
      <c r="I1336" s="162" t="s">
        <v>17</v>
      </c>
      <c r="J1336" s="163">
        <v>45602</v>
      </c>
      <c r="K1336" s="163">
        <v>45603</v>
      </c>
      <c r="L1336" s="162" t="s">
        <v>5347</v>
      </c>
      <c r="M1336" s="163">
        <v>45614</v>
      </c>
      <c r="N1336" s="164">
        <v>40</v>
      </c>
      <c r="O1336" s="164">
        <v>8</v>
      </c>
      <c r="P1336" s="162" t="s">
        <v>16</v>
      </c>
      <c r="Q1336" s="165">
        <v>10</v>
      </c>
      <c r="R1336" s="165">
        <v>10</v>
      </c>
      <c r="S1336" s="165">
        <v>10</v>
      </c>
      <c r="T1336" s="165">
        <v>0</v>
      </c>
      <c r="U1336" s="166">
        <v>10</v>
      </c>
      <c r="V1336" s="166">
        <v>0</v>
      </c>
      <c r="W1336" s="162" t="s">
        <v>19</v>
      </c>
      <c r="X1336" s="162" t="s">
        <v>5348</v>
      </c>
      <c r="Y1336" s="162" t="s">
        <v>5347</v>
      </c>
      <c r="Z1336" s="162" t="s">
        <v>3993</v>
      </c>
      <c r="AA1336" s="162" t="s">
        <v>3478</v>
      </c>
      <c r="AB1336" s="162" t="s">
        <v>3479</v>
      </c>
      <c r="AC1336" s="162" t="s">
        <v>5347</v>
      </c>
      <c r="AD1336" s="164">
        <v>0</v>
      </c>
      <c r="AE1336" s="185">
        <v>0</v>
      </c>
      <c r="AG1336" t="s">
        <v>962</v>
      </c>
      <c r="AH1336" s="47">
        <f t="shared" si="399"/>
        <v>12</v>
      </c>
      <c r="AI1336" s="46" t="str">
        <f t="shared" si="400"/>
        <v>-</v>
      </c>
      <c r="AJ1336" s="12"/>
      <c r="AK1336" s="53" t="str">
        <f t="shared" si="401"/>
        <v>YES</v>
      </c>
      <c r="AL1336" s="54">
        <f t="shared" si="402"/>
        <v>10</v>
      </c>
      <c r="AM1336" s="35"/>
      <c r="AN1336" s="35" t="str">
        <f t="shared" si="403"/>
        <v/>
      </c>
      <c r="AO1336" s="35">
        <f t="shared" si="404"/>
        <v>0</v>
      </c>
      <c r="AP1336" s="35" t="str">
        <f t="shared" si="405"/>
        <v>X</v>
      </c>
      <c r="AQ1336" s="55">
        <f t="shared" si="417"/>
        <v>1</v>
      </c>
      <c r="AR1336" s="25" t="str">
        <f t="shared" si="406"/>
        <v/>
      </c>
      <c r="AS1336" s="25" t="str">
        <f t="shared" si="407"/>
        <v/>
      </c>
      <c r="AT1336" s="25" t="str">
        <f t="shared" si="408"/>
        <v/>
      </c>
      <c r="AU1336" s="25" t="str">
        <f t="shared" si="409"/>
        <v/>
      </c>
      <c r="AV1336" s="25">
        <f t="shared" si="410"/>
        <v>10</v>
      </c>
      <c r="AW1336" s="65">
        <f t="shared" si="418"/>
        <v>0</v>
      </c>
      <c r="AX1336" s="56"/>
      <c r="AY1336" s="24">
        <f t="shared" ca="1" si="411"/>
        <v>-521</v>
      </c>
      <c r="AZ1336" s="66">
        <f t="shared" ca="1" si="412"/>
        <v>0</v>
      </c>
      <c r="BA1336" s="24" t="str">
        <f t="shared" ca="1" si="413"/>
        <v/>
      </c>
      <c r="BB1336" s="87" t="str">
        <f t="shared" si="414"/>
        <v/>
      </c>
    </row>
    <row r="1337" spans="1:54" ht="15" x14ac:dyDescent="0.2">
      <c r="A1337" s="7">
        <v>1336</v>
      </c>
      <c r="B1337" s="162" t="s">
        <v>298</v>
      </c>
      <c r="C1337" s="162" t="s">
        <v>299</v>
      </c>
      <c r="D1337" s="162" t="s">
        <v>2899</v>
      </c>
      <c r="E1337" s="162" t="s">
        <v>56</v>
      </c>
      <c r="F1337" s="163">
        <v>45569</v>
      </c>
      <c r="G1337" s="162" t="s">
        <v>5347</v>
      </c>
      <c r="H1337" s="162" t="s">
        <v>3600</v>
      </c>
      <c r="I1337" s="162" t="s">
        <v>28</v>
      </c>
      <c r="J1337" s="163">
        <v>45607</v>
      </c>
      <c r="K1337" s="163">
        <v>45869</v>
      </c>
      <c r="L1337" s="162" t="s">
        <v>5347</v>
      </c>
      <c r="M1337" s="163">
        <v>45693</v>
      </c>
      <c r="N1337" s="164">
        <v>50</v>
      </c>
      <c r="O1337" s="164">
        <v>8</v>
      </c>
      <c r="P1337" s="162" t="s">
        <v>16</v>
      </c>
      <c r="Q1337" s="165">
        <v>100</v>
      </c>
      <c r="R1337" s="165">
        <v>100</v>
      </c>
      <c r="S1337" s="165">
        <v>100</v>
      </c>
      <c r="T1337" s="165">
        <v>0</v>
      </c>
      <c r="U1337" s="166">
        <v>100</v>
      </c>
      <c r="V1337" s="166">
        <v>0</v>
      </c>
      <c r="W1337" s="162" t="s">
        <v>19</v>
      </c>
      <c r="X1337" s="162" t="s">
        <v>5348</v>
      </c>
      <c r="Y1337" s="162" t="s">
        <v>5347</v>
      </c>
      <c r="Z1337" s="162" t="s">
        <v>5436</v>
      </c>
      <c r="AA1337" s="162" t="s">
        <v>84</v>
      </c>
      <c r="AB1337" s="162" t="s">
        <v>320</v>
      </c>
      <c r="AC1337" s="162" t="s">
        <v>5347</v>
      </c>
      <c r="AD1337" s="164">
        <v>0</v>
      </c>
      <c r="AE1337" s="185">
        <v>0</v>
      </c>
      <c r="AG1337" t="s">
        <v>962</v>
      </c>
      <c r="AH1337" s="47">
        <f t="shared" si="399"/>
        <v>86</v>
      </c>
      <c r="AI1337" s="46" t="str">
        <f t="shared" si="400"/>
        <v>-</v>
      </c>
      <c r="AJ1337" s="12"/>
      <c r="AK1337" s="53" t="str">
        <f t="shared" si="401"/>
        <v>YES</v>
      </c>
      <c r="AL1337" s="54">
        <f t="shared" si="402"/>
        <v>100</v>
      </c>
      <c r="AM1337" s="35"/>
      <c r="AN1337" s="35" t="str">
        <f t="shared" si="403"/>
        <v/>
      </c>
      <c r="AO1337" s="35">
        <f t="shared" si="404"/>
        <v>0</v>
      </c>
      <c r="AP1337" s="35" t="str">
        <f t="shared" si="405"/>
        <v>X</v>
      </c>
      <c r="AQ1337" s="55">
        <f t="shared" si="417"/>
        <v>1</v>
      </c>
      <c r="AR1337" s="25" t="str">
        <f t="shared" si="406"/>
        <v/>
      </c>
      <c r="AS1337" s="25" t="str">
        <f t="shared" si="407"/>
        <v/>
      </c>
      <c r="AT1337" s="25" t="str">
        <f t="shared" si="408"/>
        <v/>
      </c>
      <c r="AU1337" s="25" t="str">
        <f t="shared" si="409"/>
        <v/>
      </c>
      <c r="AV1337" s="25">
        <f t="shared" si="410"/>
        <v>10</v>
      </c>
      <c r="AW1337" s="65">
        <f t="shared" si="418"/>
        <v>0</v>
      </c>
      <c r="AX1337" s="56"/>
      <c r="AY1337" s="24">
        <f t="shared" ca="1" si="411"/>
        <v>-442</v>
      </c>
      <c r="AZ1337" s="66">
        <f t="shared" ca="1" si="412"/>
        <v>0</v>
      </c>
      <c r="BA1337" s="24" t="str">
        <f t="shared" ca="1" si="413"/>
        <v/>
      </c>
      <c r="BB1337" s="87" t="str">
        <f t="shared" si="414"/>
        <v/>
      </c>
    </row>
    <row r="1338" spans="1:54" ht="15" x14ac:dyDescent="0.2">
      <c r="A1338" s="7">
        <v>1337</v>
      </c>
      <c r="B1338" s="162" t="s">
        <v>2952</v>
      </c>
      <c r="C1338" s="162" t="s">
        <v>167</v>
      </c>
      <c r="D1338" s="162" t="s">
        <v>2868</v>
      </c>
      <c r="E1338" s="162" t="s">
        <v>15</v>
      </c>
      <c r="F1338" s="163">
        <v>45569</v>
      </c>
      <c r="G1338" s="162" t="s">
        <v>5347</v>
      </c>
      <c r="H1338" s="162" t="s">
        <v>3402</v>
      </c>
      <c r="I1338" s="162" t="s">
        <v>18</v>
      </c>
      <c r="J1338" s="163">
        <v>45588</v>
      </c>
      <c r="K1338" s="163">
        <v>45589</v>
      </c>
      <c r="L1338" s="162" t="s">
        <v>5347</v>
      </c>
      <c r="M1338" s="163">
        <v>45618</v>
      </c>
      <c r="N1338" s="164">
        <v>40</v>
      </c>
      <c r="O1338" s="164">
        <v>8</v>
      </c>
      <c r="P1338" s="162" t="s">
        <v>16</v>
      </c>
      <c r="Q1338" s="165">
        <v>1</v>
      </c>
      <c r="R1338" s="165">
        <v>1</v>
      </c>
      <c r="S1338" s="165">
        <v>1</v>
      </c>
      <c r="T1338" s="165">
        <v>0</v>
      </c>
      <c r="U1338" s="166">
        <v>1</v>
      </c>
      <c r="V1338" s="166">
        <v>0</v>
      </c>
      <c r="W1338" s="162" t="s">
        <v>19</v>
      </c>
      <c r="X1338" s="162" t="s">
        <v>5348</v>
      </c>
      <c r="Y1338" s="162" t="s">
        <v>5347</v>
      </c>
      <c r="Z1338" s="162" t="s">
        <v>624</v>
      </c>
      <c r="AA1338" s="162" t="s">
        <v>112</v>
      </c>
      <c r="AB1338" s="162" t="s">
        <v>168</v>
      </c>
      <c r="AC1338" s="162" t="s">
        <v>5347</v>
      </c>
      <c r="AD1338" s="164">
        <v>0</v>
      </c>
      <c r="AE1338" s="185">
        <v>0</v>
      </c>
      <c r="AG1338" t="s">
        <v>2543</v>
      </c>
      <c r="AH1338" s="47">
        <f t="shared" si="399"/>
        <v>30</v>
      </c>
      <c r="AI1338" s="46" t="str">
        <f t="shared" si="400"/>
        <v>-</v>
      </c>
      <c r="AJ1338" s="12"/>
      <c r="AK1338" s="53" t="str">
        <f t="shared" si="401"/>
        <v>YES</v>
      </c>
      <c r="AL1338" s="54">
        <f t="shared" si="402"/>
        <v>1</v>
      </c>
      <c r="AM1338" s="35"/>
      <c r="AN1338" s="35" t="str">
        <f t="shared" si="403"/>
        <v/>
      </c>
      <c r="AO1338" s="35">
        <f t="shared" si="404"/>
        <v>0</v>
      </c>
      <c r="AP1338" s="35" t="str">
        <f t="shared" si="405"/>
        <v>X</v>
      </c>
      <c r="AQ1338" s="55">
        <f t="shared" si="417"/>
        <v>1</v>
      </c>
      <c r="AR1338" s="25" t="str">
        <f t="shared" si="406"/>
        <v/>
      </c>
      <c r="AS1338" s="25" t="str">
        <f t="shared" si="407"/>
        <v/>
      </c>
      <c r="AT1338" s="25" t="str">
        <f t="shared" si="408"/>
        <v/>
      </c>
      <c r="AU1338" s="25" t="str">
        <f t="shared" si="409"/>
        <v/>
      </c>
      <c r="AV1338" s="25">
        <f t="shared" si="410"/>
        <v>10</v>
      </c>
      <c r="AW1338" s="65">
        <f t="shared" si="418"/>
        <v>0</v>
      </c>
      <c r="AX1338" s="56"/>
      <c r="AY1338" s="24">
        <f t="shared" ca="1" si="411"/>
        <v>-517</v>
      </c>
      <c r="AZ1338" s="66">
        <f t="shared" ca="1" si="412"/>
        <v>0</v>
      </c>
      <c r="BA1338" s="24" t="str">
        <f t="shared" ca="1" si="413"/>
        <v/>
      </c>
      <c r="BB1338" s="87" t="str">
        <f t="shared" si="414"/>
        <v/>
      </c>
    </row>
    <row r="1339" spans="1:54" ht="15" x14ac:dyDescent="0.2">
      <c r="A1339" s="7">
        <v>1338</v>
      </c>
      <c r="B1339" s="162" t="s">
        <v>2953</v>
      </c>
      <c r="C1339" s="162" t="s">
        <v>161</v>
      </c>
      <c r="D1339" s="162" t="s">
        <v>2868</v>
      </c>
      <c r="E1339" s="162" t="s">
        <v>17</v>
      </c>
      <c r="F1339" s="163">
        <v>45569</v>
      </c>
      <c r="G1339" s="162" t="s">
        <v>5347</v>
      </c>
      <c r="H1339" s="162" t="s">
        <v>3404</v>
      </c>
      <c r="I1339" s="162" t="s">
        <v>18</v>
      </c>
      <c r="J1339" s="163">
        <v>45588</v>
      </c>
      <c r="K1339" s="163">
        <v>45589</v>
      </c>
      <c r="L1339" s="162" t="s">
        <v>5347</v>
      </c>
      <c r="M1339" s="163">
        <v>45618</v>
      </c>
      <c r="N1339" s="164">
        <v>45</v>
      </c>
      <c r="O1339" s="164">
        <v>8</v>
      </c>
      <c r="P1339" s="162" t="s">
        <v>16</v>
      </c>
      <c r="Q1339" s="165">
        <v>55</v>
      </c>
      <c r="R1339" s="165">
        <v>55</v>
      </c>
      <c r="S1339" s="165">
        <v>55</v>
      </c>
      <c r="T1339" s="165">
        <v>0</v>
      </c>
      <c r="U1339" s="166">
        <v>55</v>
      </c>
      <c r="V1339" s="166">
        <v>0</v>
      </c>
      <c r="W1339" s="162" t="s">
        <v>19</v>
      </c>
      <c r="X1339" s="162" t="s">
        <v>5348</v>
      </c>
      <c r="Y1339" s="162" t="s">
        <v>5347</v>
      </c>
      <c r="Z1339" s="162" t="s">
        <v>25</v>
      </c>
      <c r="AA1339" s="162" t="s">
        <v>112</v>
      </c>
      <c r="AB1339" s="162" t="s">
        <v>162</v>
      </c>
      <c r="AC1339" s="162" t="s">
        <v>5347</v>
      </c>
      <c r="AD1339" s="164">
        <v>0</v>
      </c>
      <c r="AE1339" s="185">
        <v>0</v>
      </c>
      <c r="AG1339" t="s">
        <v>2543</v>
      </c>
      <c r="AH1339" s="47">
        <f t="shared" si="399"/>
        <v>30</v>
      </c>
      <c r="AI1339" s="46" t="str">
        <f t="shared" si="400"/>
        <v>-</v>
      </c>
      <c r="AJ1339" s="12"/>
      <c r="AK1339" s="53" t="str">
        <f t="shared" si="401"/>
        <v>YES</v>
      </c>
      <c r="AL1339" s="54">
        <f t="shared" si="402"/>
        <v>55</v>
      </c>
      <c r="AM1339" s="35"/>
      <c r="AN1339" s="35" t="str">
        <f t="shared" si="403"/>
        <v/>
      </c>
      <c r="AO1339" s="35">
        <f t="shared" si="404"/>
        <v>0</v>
      </c>
      <c r="AP1339" s="35" t="str">
        <f t="shared" si="405"/>
        <v>X</v>
      </c>
      <c r="AQ1339" s="55">
        <f t="shared" ref="AQ1339:AQ1354" si="419">IF(AP1339="X",100%,0%)</f>
        <v>1</v>
      </c>
      <c r="AR1339" s="25" t="str">
        <f t="shared" si="406"/>
        <v/>
      </c>
      <c r="AS1339" s="25" t="str">
        <f t="shared" si="407"/>
        <v/>
      </c>
      <c r="AT1339" s="25" t="str">
        <f t="shared" si="408"/>
        <v/>
      </c>
      <c r="AU1339" s="25" t="str">
        <f t="shared" si="409"/>
        <v/>
      </c>
      <c r="AV1339" s="25">
        <f t="shared" si="410"/>
        <v>10</v>
      </c>
      <c r="AW1339" s="65">
        <f t="shared" ref="AW1339:AW1354" si="420">IF(AP1339="",100%,0%)</f>
        <v>0</v>
      </c>
      <c r="AX1339" s="56"/>
      <c r="AY1339" s="24">
        <f t="shared" ca="1" si="411"/>
        <v>-517</v>
      </c>
      <c r="AZ1339" s="66">
        <f t="shared" ca="1" si="412"/>
        <v>0</v>
      </c>
      <c r="BA1339" s="24" t="str">
        <f t="shared" ca="1" si="413"/>
        <v/>
      </c>
      <c r="BB1339" s="87" t="str">
        <f t="shared" si="414"/>
        <v/>
      </c>
    </row>
    <row r="1340" spans="1:54" ht="15" x14ac:dyDescent="0.2">
      <c r="A1340" s="7">
        <v>1339</v>
      </c>
      <c r="B1340" s="162" t="s">
        <v>2954</v>
      </c>
      <c r="C1340" s="162" t="s">
        <v>131</v>
      </c>
      <c r="D1340" s="162" t="s">
        <v>2868</v>
      </c>
      <c r="E1340" s="162" t="s">
        <v>18</v>
      </c>
      <c r="F1340" s="163">
        <v>45569</v>
      </c>
      <c r="G1340" s="162" t="s">
        <v>5347</v>
      </c>
      <c r="H1340" s="162" t="s">
        <v>3404</v>
      </c>
      <c r="I1340" s="162" t="s">
        <v>24</v>
      </c>
      <c r="J1340" s="163">
        <v>45588</v>
      </c>
      <c r="K1340" s="163">
        <v>45589</v>
      </c>
      <c r="L1340" s="162" t="s">
        <v>5347</v>
      </c>
      <c r="M1340" s="163">
        <v>45618</v>
      </c>
      <c r="N1340" s="164">
        <v>50</v>
      </c>
      <c r="O1340" s="164">
        <v>8</v>
      </c>
      <c r="P1340" s="162" t="s">
        <v>16</v>
      </c>
      <c r="Q1340" s="165">
        <v>5</v>
      </c>
      <c r="R1340" s="165">
        <v>5</v>
      </c>
      <c r="S1340" s="165">
        <v>5</v>
      </c>
      <c r="T1340" s="165">
        <v>0</v>
      </c>
      <c r="U1340" s="166">
        <v>5</v>
      </c>
      <c r="V1340" s="166">
        <v>0</v>
      </c>
      <c r="W1340" s="162" t="s">
        <v>19</v>
      </c>
      <c r="X1340" s="162" t="s">
        <v>5348</v>
      </c>
      <c r="Y1340" s="162" t="s">
        <v>5347</v>
      </c>
      <c r="Z1340" s="162" t="s">
        <v>25</v>
      </c>
      <c r="AA1340" s="162" t="s">
        <v>112</v>
      </c>
      <c r="AB1340" s="162" t="s">
        <v>132</v>
      </c>
      <c r="AC1340" s="162" t="s">
        <v>5347</v>
      </c>
      <c r="AD1340" s="164">
        <v>0</v>
      </c>
      <c r="AE1340" s="185">
        <v>0</v>
      </c>
      <c r="AG1340" t="s">
        <v>2543</v>
      </c>
      <c r="AH1340" s="47">
        <f t="shared" si="399"/>
        <v>30</v>
      </c>
      <c r="AI1340" s="46" t="str">
        <f t="shared" si="400"/>
        <v>-</v>
      </c>
      <c r="AJ1340" s="12"/>
      <c r="AK1340" s="53" t="str">
        <f t="shared" si="401"/>
        <v>YES</v>
      </c>
      <c r="AL1340" s="54">
        <f t="shared" si="402"/>
        <v>5</v>
      </c>
      <c r="AM1340" s="35"/>
      <c r="AN1340" s="35" t="str">
        <f t="shared" si="403"/>
        <v/>
      </c>
      <c r="AO1340" s="35">
        <f t="shared" si="404"/>
        <v>0</v>
      </c>
      <c r="AP1340" s="35" t="str">
        <f t="shared" si="405"/>
        <v>X</v>
      </c>
      <c r="AQ1340" s="55">
        <f t="shared" si="419"/>
        <v>1</v>
      </c>
      <c r="AR1340" s="25" t="str">
        <f t="shared" si="406"/>
        <v/>
      </c>
      <c r="AS1340" s="25" t="str">
        <f t="shared" si="407"/>
        <v/>
      </c>
      <c r="AT1340" s="25" t="str">
        <f t="shared" si="408"/>
        <v/>
      </c>
      <c r="AU1340" s="25" t="str">
        <f t="shared" si="409"/>
        <v/>
      </c>
      <c r="AV1340" s="25">
        <f t="shared" si="410"/>
        <v>10</v>
      </c>
      <c r="AW1340" s="65">
        <f t="shared" si="420"/>
        <v>0</v>
      </c>
      <c r="AX1340" s="56"/>
      <c r="AY1340" s="24">
        <f t="shared" ca="1" si="411"/>
        <v>-517</v>
      </c>
      <c r="AZ1340" s="66">
        <f t="shared" ca="1" si="412"/>
        <v>0</v>
      </c>
      <c r="BA1340" s="24" t="str">
        <f t="shared" ca="1" si="413"/>
        <v/>
      </c>
      <c r="BB1340" s="87" t="str">
        <f t="shared" si="414"/>
        <v/>
      </c>
    </row>
    <row r="1341" spans="1:54" ht="15" x14ac:dyDescent="0.2">
      <c r="A1341" s="7">
        <v>1340</v>
      </c>
      <c r="B1341" s="162" t="s">
        <v>2955</v>
      </c>
      <c r="C1341" s="162" t="s">
        <v>163</v>
      </c>
      <c r="D1341" s="162" t="s">
        <v>2868</v>
      </c>
      <c r="E1341" s="162" t="s">
        <v>24</v>
      </c>
      <c r="F1341" s="163">
        <v>45569</v>
      </c>
      <c r="G1341" s="162" t="s">
        <v>5347</v>
      </c>
      <c r="H1341" s="162" t="s">
        <v>3404</v>
      </c>
      <c r="I1341" s="162" t="s">
        <v>27</v>
      </c>
      <c r="J1341" s="163">
        <v>45588</v>
      </c>
      <c r="K1341" s="163">
        <v>45589</v>
      </c>
      <c r="L1341" s="162" t="s">
        <v>5347</v>
      </c>
      <c r="M1341" s="163">
        <v>45618</v>
      </c>
      <c r="N1341" s="164">
        <v>50</v>
      </c>
      <c r="O1341" s="164">
        <v>8</v>
      </c>
      <c r="P1341" s="162" t="s">
        <v>16</v>
      </c>
      <c r="Q1341" s="165">
        <v>4</v>
      </c>
      <c r="R1341" s="165">
        <v>4</v>
      </c>
      <c r="S1341" s="165">
        <v>4</v>
      </c>
      <c r="T1341" s="165">
        <v>0</v>
      </c>
      <c r="U1341" s="166">
        <v>4</v>
      </c>
      <c r="V1341" s="166">
        <v>0</v>
      </c>
      <c r="W1341" s="162" t="s">
        <v>19</v>
      </c>
      <c r="X1341" s="162" t="s">
        <v>5348</v>
      </c>
      <c r="Y1341" s="162" t="s">
        <v>5347</v>
      </c>
      <c r="Z1341" s="162" t="s">
        <v>25</v>
      </c>
      <c r="AA1341" s="162" t="s">
        <v>112</v>
      </c>
      <c r="AB1341" s="162" t="s">
        <v>164</v>
      </c>
      <c r="AC1341" s="162" t="s">
        <v>5347</v>
      </c>
      <c r="AD1341" s="164">
        <v>0</v>
      </c>
      <c r="AE1341" s="185">
        <v>0</v>
      </c>
      <c r="AG1341" t="s">
        <v>2543</v>
      </c>
      <c r="AH1341" s="47">
        <f t="shared" si="399"/>
        <v>30</v>
      </c>
      <c r="AI1341" s="46" t="str">
        <f t="shared" si="400"/>
        <v>-</v>
      </c>
      <c r="AJ1341" s="12"/>
      <c r="AK1341" s="53" t="str">
        <f t="shared" si="401"/>
        <v>YES</v>
      </c>
      <c r="AL1341" s="54">
        <f t="shared" si="402"/>
        <v>4</v>
      </c>
      <c r="AM1341" s="35"/>
      <c r="AN1341" s="35" t="str">
        <f t="shared" si="403"/>
        <v/>
      </c>
      <c r="AO1341" s="35">
        <f t="shared" si="404"/>
        <v>0</v>
      </c>
      <c r="AP1341" s="35" t="str">
        <f t="shared" si="405"/>
        <v>X</v>
      </c>
      <c r="AQ1341" s="55">
        <f t="shared" si="419"/>
        <v>1</v>
      </c>
      <c r="AR1341" s="25" t="str">
        <f t="shared" si="406"/>
        <v/>
      </c>
      <c r="AS1341" s="25" t="str">
        <f t="shared" si="407"/>
        <v/>
      </c>
      <c r="AT1341" s="25" t="str">
        <f t="shared" si="408"/>
        <v/>
      </c>
      <c r="AU1341" s="25" t="str">
        <f t="shared" si="409"/>
        <v/>
      </c>
      <c r="AV1341" s="25">
        <f t="shared" si="410"/>
        <v>10</v>
      </c>
      <c r="AW1341" s="65">
        <f t="shared" si="420"/>
        <v>0</v>
      </c>
      <c r="AX1341" s="56"/>
      <c r="AY1341" s="24">
        <f t="shared" ca="1" si="411"/>
        <v>-517</v>
      </c>
      <c r="AZ1341" s="66">
        <f t="shared" ca="1" si="412"/>
        <v>0</v>
      </c>
      <c r="BA1341" s="24" t="str">
        <f t="shared" ca="1" si="413"/>
        <v/>
      </c>
      <c r="BB1341" s="87" t="str">
        <f t="shared" si="414"/>
        <v/>
      </c>
    </row>
    <row r="1342" spans="1:54" ht="15" x14ac:dyDescent="0.2">
      <c r="A1342" s="7">
        <v>1341</v>
      </c>
      <c r="B1342" s="162" t="s">
        <v>2956</v>
      </c>
      <c r="C1342" s="162" t="s">
        <v>2957</v>
      </c>
      <c r="D1342" s="162" t="s">
        <v>2868</v>
      </c>
      <c r="E1342" s="162" t="s">
        <v>27</v>
      </c>
      <c r="F1342" s="163">
        <v>45569</v>
      </c>
      <c r="G1342" s="162" t="s">
        <v>5347</v>
      </c>
      <c r="H1342" s="162" t="s">
        <v>3402</v>
      </c>
      <c r="I1342" s="162" t="s">
        <v>24</v>
      </c>
      <c r="J1342" s="163">
        <v>45588</v>
      </c>
      <c r="K1342" s="163">
        <v>45589</v>
      </c>
      <c r="L1342" s="162" t="s">
        <v>5347</v>
      </c>
      <c r="M1342" s="163">
        <v>45618</v>
      </c>
      <c r="N1342" s="164">
        <v>60</v>
      </c>
      <c r="O1342" s="164">
        <v>8</v>
      </c>
      <c r="P1342" s="162" t="s">
        <v>16</v>
      </c>
      <c r="Q1342" s="165">
        <v>1</v>
      </c>
      <c r="R1342" s="165">
        <v>1</v>
      </c>
      <c r="S1342" s="165">
        <v>1</v>
      </c>
      <c r="T1342" s="165">
        <v>0</v>
      </c>
      <c r="U1342" s="166">
        <v>1</v>
      </c>
      <c r="V1342" s="166">
        <v>0</v>
      </c>
      <c r="W1342" s="162" t="s">
        <v>19</v>
      </c>
      <c r="X1342" s="162" t="s">
        <v>5348</v>
      </c>
      <c r="Y1342" s="162" t="s">
        <v>5347</v>
      </c>
      <c r="Z1342" s="162" t="s">
        <v>624</v>
      </c>
      <c r="AA1342" s="162" t="s">
        <v>112</v>
      </c>
      <c r="AB1342" s="162" t="s">
        <v>3405</v>
      </c>
      <c r="AC1342" s="162" t="s">
        <v>5347</v>
      </c>
      <c r="AD1342" s="164">
        <v>0</v>
      </c>
      <c r="AE1342" s="185">
        <v>0</v>
      </c>
      <c r="AG1342" t="s">
        <v>2543</v>
      </c>
      <c r="AH1342" s="47">
        <f t="shared" si="399"/>
        <v>30</v>
      </c>
      <c r="AI1342" s="46" t="str">
        <f t="shared" si="400"/>
        <v>-</v>
      </c>
      <c r="AJ1342" s="12"/>
      <c r="AK1342" s="53" t="str">
        <f t="shared" si="401"/>
        <v>YES</v>
      </c>
      <c r="AL1342" s="54">
        <f t="shared" si="402"/>
        <v>1</v>
      </c>
      <c r="AM1342" s="35"/>
      <c r="AN1342" s="35" t="str">
        <f t="shared" si="403"/>
        <v/>
      </c>
      <c r="AO1342" s="35">
        <f t="shared" si="404"/>
        <v>0</v>
      </c>
      <c r="AP1342" s="35" t="str">
        <f t="shared" si="405"/>
        <v>X</v>
      </c>
      <c r="AQ1342" s="55">
        <f t="shared" si="419"/>
        <v>1</v>
      </c>
      <c r="AR1342" s="25" t="str">
        <f t="shared" si="406"/>
        <v/>
      </c>
      <c r="AS1342" s="25" t="str">
        <f t="shared" si="407"/>
        <v/>
      </c>
      <c r="AT1342" s="25" t="str">
        <f t="shared" si="408"/>
        <v/>
      </c>
      <c r="AU1342" s="25" t="str">
        <f t="shared" si="409"/>
        <v/>
      </c>
      <c r="AV1342" s="25">
        <f t="shared" si="410"/>
        <v>10</v>
      </c>
      <c r="AW1342" s="65">
        <f t="shared" si="420"/>
        <v>0</v>
      </c>
      <c r="AX1342" s="56"/>
      <c r="AY1342" s="24">
        <f t="shared" ca="1" si="411"/>
        <v>-517</v>
      </c>
      <c r="AZ1342" s="66">
        <f t="shared" ca="1" si="412"/>
        <v>0</v>
      </c>
      <c r="BA1342" s="24" t="str">
        <f t="shared" ca="1" si="413"/>
        <v/>
      </c>
      <c r="BB1342" s="87" t="str">
        <f t="shared" si="414"/>
        <v/>
      </c>
    </row>
    <row r="1343" spans="1:54" ht="15" x14ac:dyDescent="0.2">
      <c r="A1343" s="7">
        <v>1342</v>
      </c>
      <c r="B1343" s="162" t="s">
        <v>2958</v>
      </c>
      <c r="C1343" s="162" t="s">
        <v>2959</v>
      </c>
      <c r="D1343" s="162" t="s">
        <v>2868</v>
      </c>
      <c r="E1343" s="162" t="s">
        <v>28</v>
      </c>
      <c r="F1343" s="163">
        <v>45569</v>
      </c>
      <c r="G1343" s="162" t="s">
        <v>5347</v>
      </c>
      <c r="H1343" s="162" t="s">
        <v>3404</v>
      </c>
      <c r="I1343" s="162" t="s">
        <v>28</v>
      </c>
      <c r="J1343" s="163">
        <v>45588</v>
      </c>
      <c r="K1343" s="163">
        <v>45589</v>
      </c>
      <c r="L1343" s="162" t="s">
        <v>5347</v>
      </c>
      <c r="M1343" s="163">
        <v>45618</v>
      </c>
      <c r="N1343" s="164">
        <v>65</v>
      </c>
      <c r="O1343" s="164">
        <v>8</v>
      </c>
      <c r="P1343" s="162" t="s">
        <v>16</v>
      </c>
      <c r="Q1343" s="165">
        <v>2</v>
      </c>
      <c r="R1343" s="165">
        <v>2</v>
      </c>
      <c r="S1343" s="165">
        <v>2</v>
      </c>
      <c r="T1343" s="165">
        <v>0</v>
      </c>
      <c r="U1343" s="166">
        <v>2</v>
      </c>
      <c r="V1343" s="166">
        <v>0</v>
      </c>
      <c r="W1343" s="162" t="s">
        <v>19</v>
      </c>
      <c r="X1343" s="162" t="s">
        <v>5348</v>
      </c>
      <c r="Y1343" s="162" t="s">
        <v>5347</v>
      </c>
      <c r="Z1343" s="162" t="s">
        <v>25</v>
      </c>
      <c r="AA1343" s="162" t="s">
        <v>112</v>
      </c>
      <c r="AB1343" s="162" t="s">
        <v>3406</v>
      </c>
      <c r="AC1343" s="162" t="s">
        <v>5347</v>
      </c>
      <c r="AD1343" s="164">
        <v>0</v>
      </c>
      <c r="AE1343" s="185">
        <v>0</v>
      </c>
      <c r="AG1343" t="s">
        <v>2543</v>
      </c>
      <c r="AH1343" s="47">
        <f t="shared" si="399"/>
        <v>30</v>
      </c>
      <c r="AI1343" s="46" t="str">
        <f t="shared" si="400"/>
        <v>-</v>
      </c>
      <c r="AJ1343" s="12"/>
      <c r="AK1343" s="53" t="str">
        <f t="shared" si="401"/>
        <v>YES</v>
      </c>
      <c r="AL1343" s="54">
        <f t="shared" si="402"/>
        <v>2</v>
      </c>
      <c r="AM1343" s="35"/>
      <c r="AN1343" s="35" t="str">
        <f t="shared" si="403"/>
        <v/>
      </c>
      <c r="AO1343" s="35">
        <f t="shared" si="404"/>
        <v>0</v>
      </c>
      <c r="AP1343" s="35" t="str">
        <f t="shared" si="405"/>
        <v>X</v>
      </c>
      <c r="AQ1343" s="55">
        <f t="shared" si="419"/>
        <v>1</v>
      </c>
      <c r="AR1343" s="25" t="str">
        <f t="shared" si="406"/>
        <v/>
      </c>
      <c r="AS1343" s="25" t="str">
        <f t="shared" si="407"/>
        <v/>
      </c>
      <c r="AT1343" s="25" t="str">
        <f t="shared" si="408"/>
        <v/>
      </c>
      <c r="AU1343" s="25" t="str">
        <f t="shared" si="409"/>
        <v/>
      </c>
      <c r="AV1343" s="25">
        <f t="shared" si="410"/>
        <v>10</v>
      </c>
      <c r="AW1343" s="65">
        <f t="shared" si="420"/>
        <v>0</v>
      </c>
      <c r="AX1343" s="56"/>
      <c r="AY1343" s="24">
        <f t="shared" ca="1" si="411"/>
        <v>-517</v>
      </c>
      <c r="AZ1343" s="66">
        <f t="shared" ca="1" si="412"/>
        <v>0</v>
      </c>
      <c r="BA1343" s="24" t="str">
        <f t="shared" ca="1" si="413"/>
        <v/>
      </c>
      <c r="BB1343" s="87" t="str">
        <f t="shared" si="414"/>
        <v/>
      </c>
    </row>
    <row r="1344" spans="1:54" ht="15" x14ac:dyDescent="0.2">
      <c r="A1344" s="7">
        <v>1343</v>
      </c>
      <c r="B1344" s="162" t="s">
        <v>2960</v>
      </c>
      <c r="C1344" s="162" t="s">
        <v>2961</v>
      </c>
      <c r="D1344" s="162" t="s">
        <v>2868</v>
      </c>
      <c r="E1344" s="162" t="s">
        <v>73</v>
      </c>
      <c r="F1344" s="163">
        <v>45569</v>
      </c>
      <c r="G1344" s="162" t="s">
        <v>5347</v>
      </c>
      <c r="H1344" s="162" t="s">
        <v>3480</v>
      </c>
      <c r="I1344" s="162" t="s">
        <v>15</v>
      </c>
      <c r="J1344" s="163">
        <v>45600</v>
      </c>
      <c r="K1344" s="163">
        <v>45600</v>
      </c>
      <c r="L1344" s="162" t="s">
        <v>5347</v>
      </c>
      <c r="M1344" s="163">
        <v>45604</v>
      </c>
      <c r="N1344" s="164">
        <v>30</v>
      </c>
      <c r="O1344" s="164">
        <v>8</v>
      </c>
      <c r="P1344" s="162" t="s">
        <v>16</v>
      </c>
      <c r="Q1344" s="165">
        <v>6</v>
      </c>
      <c r="R1344" s="165">
        <v>6</v>
      </c>
      <c r="S1344" s="165">
        <v>6</v>
      </c>
      <c r="T1344" s="165">
        <v>0</v>
      </c>
      <c r="U1344" s="166">
        <v>6</v>
      </c>
      <c r="V1344" s="166">
        <v>0</v>
      </c>
      <c r="W1344" s="162" t="s">
        <v>19</v>
      </c>
      <c r="X1344" s="162" t="s">
        <v>5348</v>
      </c>
      <c r="Y1344" s="162" t="s">
        <v>5347</v>
      </c>
      <c r="Z1344" s="162" t="s">
        <v>61</v>
      </c>
      <c r="AA1344" s="162" t="s">
        <v>62</v>
      </c>
      <c r="AB1344" s="162" t="s">
        <v>3481</v>
      </c>
      <c r="AC1344" s="162" t="s">
        <v>5347</v>
      </c>
      <c r="AD1344" s="164">
        <v>0</v>
      </c>
      <c r="AE1344" s="185">
        <v>0</v>
      </c>
      <c r="AG1344" t="s">
        <v>2543</v>
      </c>
      <c r="AH1344" s="47">
        <f t="shared" si="399"/>
        <v>4</v>
      </c>
      <c r="AI1344" s="46" t="str">
        <f t="shared" si="400"/>
        <v>-</v>
      </c>
      <c r="AJ1344" s="12"/>
      <c r="AK1344" s="53" t="str">
        <f t="shared" si="401"/>
        <v>YES</v>
      </c>
      <c r="AL1344" s="54">
        <f t="shared" si="402"/>
        <v>6</v>
      </c>
      <c r="AM1344" s="35"/>
      <c r="AN1344" s="35" t="str">
        <f t="shared" si="403"/>
        <v/>
      </c>
      <c r="AO1344" s="35">
        <f t="shared" si="404"/>
        <v>0</v>
      </c>
      <c r="AP1344" s="35" t="str">
        <f t="shared" si="405"/>
        <v>X</v>
      </c>
      <c r="AQ1344" s="55">
        <f t="shared" si="419"/>
        <v>1</v>
      </c>
      <c r="AR1344" s="25" t="str">
        <f t="shared" si="406"/>
        <v/>
      </c>
      <c r="AS1344" s="25" t="str">
        <f t="shared" si="407"/>
        <v/>
      </c>
      <c r="AT1344" s="25" t="str">
        <f t="shared" si="408"/>
        <v/>
      </c>
      <c r="AU1344" s="25" t="str">
        <f t="shared" si="409"/>
        <v/>
      </c>
      <c r="AV1344" s="25">
        <f t="shared" si="410"/>
        <v>10</v>
      </c>
      <c r="AW1344" s="65">
        <f t="shared" si="420"/>
        <v>0</v>
      </c>
      <c r="AX1344" s="56"/>
      <c r="AY1344" s="24">
        <f t="shared" ca="1" si="411"/>
        <v>-531</v>
      </c>
      <c r="AZ1344" s="66">
        <f t="shared" ca="1" si="412"/>
        <v>0</v>
      </c>
      <c r="BA1344" s="24" t="str">
        <f t="shared" ca="1" si="413"/>
        <v/>
      </c>
      <c r="BB1344" s="87" t="str">
        <f t="shared" si="414"/>
        <v/>
      </c>
    </row>
    <row r="1345" spans="1:54" ht="15" x14ac:dyDescent="0.2">
      <c r="A1345" s="7">
        <v>1344</v>
      </c>
      <c r="B1345" s="162" t="s">
        <v>2962</v>
      </c>
      <c r="C1345" s="162" t="s">
        <v>2963</v>
      </c>
      <c r="D1345" s="162" t="s">
        <v>2868</v>
      </c>
      <c r="E1345" s="162" t="s">
        <v>56</v>
      </c>
      <c r="F1345" s="163">
        <v>45569</v>
      </c>
      <c r="G1345" s="162" t="s">
        <v>5347</v>
      </c>
      <c r="H1345" s="162" t="s">
        <v>3480</v>
      </c>
      <c r="I1345" s="162" t="s">
        <v>17</v>
      </c>
      <c r="J1345" s="163">
        <v>45600</v>
      </c>
      <c r="K1345" s="163">
        <v>45600</v>
      </c>
      <c r="L1345" s="162" t="s">
        <v>5347</v>
      </c>
      <c r="M1345" s="163">
        <v>45604</v>
      </c>
      <c r="N1345" s="164">
        <v>30</v>
      </c>
      <c r="O1345" s="164">
        <v>8</v>
      </c>
      <c r="P1345" s="162" t="s">
        <v>16</v>
      </c>
      <c r="Q1345" s="166">
        <v>1</v>
      </c>
      <c r="R1345" s="166">
        <v>1</v>
      </c>
      <c r="S1345" s="166">
        <v>1</v>
      </c>
      <c r="T1345" s="166">
        <v>0</v>
      </c>
      <c r="U1345" s="166">
        <v>1</v>
      </c>
      <c r="V1345" s="166">
        <v>0</v>
      </c>
      <c r="W1345" s="162" t="s">
        <v>19</v>
      </c>
      <c r="X1345" s="162" t="s">
        <v>5348</v>
      </c>
      <c r="Y1345" s="162" t="s">
        <v>5347</v>
      </c>
      <c r="Z1345" s="162" t="s">
        <v>61</v>
      </c>
      <c r="AA1345" s="162" t="s">
        <v>62</v>
      </c>
      <c r="AB1345" s="162" t="s">
        <v>3482</v>
      </c>
      <c r="AC1345" s="162" t="s">
        <v>5347</v>
      </c>
      <c r="AD1345" s="164">
        <v>0</v>
      </c>
      <c r="AE1345" s="185">
        <v>0</v>
      </c>
      <c r="AG1345" t="s">
        <v>2543</v>
      </c>
      <c r="AH1345" s="47">
        <f t="shared" si="399"/>
        <v>4</v>
      </c>
      <c r="AI1345" s="46" t="str">
        <f t="shared" si="400"/>
        <v>-</v>
      </c>
      <c r="AJ1345" s="12"/>
      <c r="AK1345" s="53" t="str">
        <f t="shared" si="401"/>
        <v>YES</v>
      </c>
      <c r="AL1345" s="54">
        <f t="shared" si="402"/>
        <v>1</v>
      </c>
      <c r="AM1345" s="35"/>
      <c r="AN1345" s="35" t="str">
        <f t="shared" si="403"/>
        <v/>
      </c>
      <c r="AO1345" s="35">
        <f t="shared" si="404"/>
        <v>0</v>
      </c>
      <c r="AP1345" s="35" t="str">
        <f t="shared" si="405"/>
        <v>X</v>
      </c>
      <c r="AQ1345" s="55">
        <f t="shared" si="419"/>
        <v>1</v>
      </c>
      <c r="AR1345" s="25" t="str">
        <f t="shared" si="406"/>
        <v/>
      </c>
      <c r="AS1345" s="25" t="str">
        <f t="shared" si="407"/>
        <v/>
      </c>
      <c r="AT1345" s="25" t="str">
        <f t="shared" si="408"/>
        <v/>
      </c>
      <c r="AU1345" s="25" t="str">
        <f t="shared" si="409"/>
        <v/>
      </c>
      <c r="AV1345" s="25">
        <f t="shared" si="410"/>
        <v>10</v>
      </c>
      <c r="AW1345" s="65">
        <f t="shared" si="420"/>
        <v>0</v>
      </c>
      <c r="AX1345" s="56"/>
      <c r="AY1345" s="24">
        <f t="shared" ca="1" si="411"/>
        <v>-531</v>
      </c>
      <c r="AZ1345" s="66">
        <f t="shared" ca="1" si="412"/>
        <v>0</v>
      </c>
      <c r="BA1345" s="24" t="str">
        <f t="shared" ca="1" si="413"/>
        <v/>
      </c>
      <c r="BB1345" s="87" t="str">
        <f t="shared" si="414"/>
        <v/>
      </c>
    </row>
    <row r="1346" spans="1:54" ht="15" x14ac:dyDescent="0.2">
      <c r="A1346" s="7">
        <v>1345</v>
      </c>
      <c r="B1346" s="162" t="s">
        <v>2964</v>
      </c>
      <c r="C1346" s="162" t="s">
        <v>2965</v>
      </c>
      <c r="D1346" s="162" t="s">
        <v>2868</v>
      </c>
      <c r="E1346" s="162" t="s">
        <v>72</v>
      </c>
      <c r="F1346" s="163">
        <v>45569</v>
      </c>
      <c r="G1346" s="162" t="s">
        <v>5347</v>
      </c>
      <c r="H1346" s="162" t="s">
        <v>3404</v>
      </c>
      <c r="I1346" s="162" t="s">
        <v>73</v>
      </c>
      <c r="J1346" s="163">
        <v>45588</v>
      </c>
      <c r="K1346" s="163">
        <v>45589</v>
      </c>
      <c r="L1346" s="162" t="s">
        <v>5347</v>
      </c>
      <c r="M1346" s="163">
        <v>45618</v>
      </c>
      <c r="N1346" s="164">
        <v>30</v>
      </c>
      <c r="O1346" s="164">
        <v>8</v>
      </c>
      <c r="P1346" s="162" t="s">
        <v>16</v>
      </c>
      <c r="Q1346" s="165">
        <v>3</v>
      </c>
      <c r="R1346" s="165">
        <v>3</v>
      </c>
      <c r="S1346" s="165">
        <v>3</v>
      </c>
      <c r="T1346" s="165">
        <v>0</v>
      </c>
      <c r="U1346" s="166">
        <v>3</v>
      </c>
      <c r="V1346" s="166">
        <v>0</v>
      </c>
      <c r="W1346" s="162" t="s">
        <v>19</v>
      </c>
      <c r="X1346" s="162" t="s">
        <v>5348</v>
      </c>
      <c r="Y1346" s="162" t="s">
        <v>5347</v>
      </c>
      <c r="Z1346" s="162" t="s">
        <v>25</v>
      </c>
      <c r="AA1346" s="162" t="s">
        <v>112</v>
      </c>
      <c r="AB1346" s="162" t="s">
        <v>3407</v>
      </c>
      <c r="AC1346" s="162" t="s">
        <v>5347</v>
      </c>
      <c r="AD1346" s="164">
        <v>0</v>
      </c>
      <c r="AE1346" s="185">
        <v>0</v>
      </c>
      <c r="AG1346" t="s">
        <v>2543</v>
      </c>
      <c r="AH1346" s="47">
        <f t="shared" ref="AH1346:AH1409" si="421">IF(M1346=0,"-",M1346-J1346)</f>
        <v>30</v>
      </c>
      <c r="AI1346" s="46" t="str">
        <f t="shared" ref="AI1346:AI1409" si="422">IF(AND(S1346=0,M1346&gt;0,L1346=0),IF(AH1346&gt;=120,"VERY HIGH",IF(AH1346&gt;=90,"HIGH",IF(AH1346&gt;=60,"MEDIUM",IF(AH1346&lt;60,"LOW")))),"-")</f>
        <v>-</v>
      </c>
      <c r="AJ1346" s="12"/>
      <c r="AK1346" s="53" t="str">
        <f t="shared" ref="AK1346:AK1409" si="423">IF(AND(W1346="X",M1346&lt;=$AJ$2),"YES","")</f>
        <v>YES</v>
      </c>
      <c r="AL1346" s="54">
        <f t="shared" ref="AL1346:AL1409" si="424">IF(AND(W1346="X",M1346&lt;=$AJ$2),S1346,"")</f>
        <v>3</v>
      </c>
      <c r="AM1346" s="35"/>
      <c r="AN1346" s="35" t="str">
        <f t="shared" ref="AN1346:AN1409" si="425">IF(AND(W1346="X",M1346&gt;$AJ$2),S1346,"")</f>
        <v/>
      </c>
      <c r="AO1346" s="35">
        <f t="shared" ref="AO1346:AO1409" si="426">IF(AND(W1346="",M1346&gt;0,$AJ$2&gt;M1346,L1346=""),1,0)</f>
        <v>0</v>
      </c>
      <c r="AP1346" s="35" t="str">
        <f t="shared" ref="AP1346:AP1409" si="427">IF(AND(AK1346="YES",W1346="X"),"X","")</f>
        <v>X</v>
      </c>
      <c r="AQ1346" s="55">
        <f t="shared" si="419"/>
        <v>1</v>
      </c>
      <c r="AR1346" s="25" t="str">
        <f t="shared" ref="AR1346:AR1409" si="428">IF(AND(T1346&gt;0,L1346=""),H1346,"")</f>
        <v/>
      </c>
      <c r="AS1346" s="25" t="str">
        <f t="shared" ref="AS1346:AS1409" si="429">IF(AND(D1346&gt;0,H1346=0,G1346=""),1,"")</f>
        <v/>
      </c>
      <c r="AT1346" s="25" t="str">
        <f t="shared" ref="AT1346:AT1409" si="430">IF(G1346="BLOQ",1,"")</f>
        <v/>
      </c>
      <c r="AU1346" s="25" t="str">
        <f t="shared" ref="AU1346:AU1409" si="431">IF(L1346="BLOQ",1,"")</f>
        <v/>
      </c>
      <c r="AV1346" s="25">
        <f t="shared" ref="AV1346:AV1409" si="432">MONTH(F1346)</f>
        <v>10</v>
      </c>
      <c r="AW1346" s="65">
        <f t="shared" si="420"/>
        <v>0</v>
      </c>
      <c r="AX1346" s="56"/>
      <c r="AY1346" s="24">
        <f t="shared" ref="AY1346:AY1409" ca="1" si="433">IF(M1346=0,"",M1346-$AX$2)</f>
        <v>-517</v>
      </c>
      <c r="AZ1346" s="66">
        <f t="shared" ref="AZ1346:AZ1409" ca="1" si="434">IF(AND(W1346="",AY1346&gt;0,AY1346&lt;15),1,0)</f>
        <v>0</v>
      </c>
      <c r="BA1346" s="24" t="str">
        <f t="shared" ref="BA1346:BA1409" ca="1" si="435">IF(AND(W1346="",AY1346&gt;0,AY1346&lt;15),T1346,"")</f>
        <v/>
      </c>
      <c r="BB1346" s="87" t="str">
        <f t="shared" ref="BB1346:BB1409" si="436">IF(R1346&lt;Q1346,"X","")</f>
        <v/>
      </c>
    </row>
    <row r="1347" spans="1:54" ht="15" x14ac:dyDescent="0.2">
      <c r="A1347" s="7">
        <v>1346</v>
      </c>
      <c r="B1347" s="162" t="s">
        <v>2863</v>
      </c>
      <c r="C1347" s="162" t="s">
        <v>2864</v>
      </c>
      <c r="D1347" s="162" t="s">
        <v>2868</v>
      </c>
      <c r="E1347" s="162" t="s">
        <v>69</v>
      </c>
      <c r="F1347" s="163">
        <v>45569</v>
      </c>
      <c r="G1347" s="162" t="s">
        <v>5347</v>
      </c>
      <c r="H1347" s="162" t="s">
        <v>2866</v>
      </c>
      <c r="I1347" s="162" t="s">
        <v>18</v>
      </c>
      <c r="J1347" s="163">
        <v>45574</v>
      </c>
      <c r="K1347" s="163">
        <v>45575</v>
      </c>
      <c r="L1347" s="162" t="s">
        <v>5347</v>
      </c>
      <c r="M1347" s="163">
        <v>45614</v>
      </c>
      <c r="N1347" s="164">
        <v>40</v>
      </c>
      <c r="O1347" s="164">
        <v>8</v>
      </c>
      <c r="P1347" s="162" t="s">
        <v>16</v>
      </c>
      <c r="Q1347" s="165">
        <v>22</v>
      </c>
      <c r="R1347" s="165">
        <v>22</v>
      </c>
      <c r="S1347" s="165">
        <v>22</v>
      </c>
      <c r="T1347" s="165">
        <v>0</v>
      </c>
      <c r="U1347" s="166">
        <v>22</v>
      </c>
      <c r="V1347" s="166">
        <v>0</v>
      </c>
      <c r="W1347" s="162" t="s">
        <v>19</v>
      </c>
      <c r="X1347" s="162" t="s">
        <v>5348</v>
      </c>
      <c r="Y1347" s="162" t="s">
        <v>5347</v>
      </c>
      <c r="Z1347" s="162" t="s">
        <v>61</v>
      </c>
      <c r="AA1347" s="162" t="s">
        <v>62</v>
      </c>
      <c r="AB1347" s="162" t="s">
        <v>2867</v>
      </c>
      <c r="AC1347" s="162" t="s">
        <v>5347</v>
      </c>
      <c r="AD1347" s="164">
        <v>0</v>
      </c>
      <c r="AE1347" s="185">
        <v>0</v>
      </c>
      <c r="AG1347" t="s">
        <v>2543</v>
      </c>
      <c r="AH1347" s="47">
        <f t="shared" si="421"/>
        <v>40</v>
      </c>
      <c r="AI1347" s="46" t="str">
        <f t="shared" si="422"/>
        <v>-</v>
      </c>
      <c r="AJ1347" s="12"/>
      <c r="AK1347" s="53" t="str">
        <f t="shared" si="423"/>
        <v>YES</v>
      </c>
      <c r="AL1347" s="54">
        <f t="shared" si="424"/>
        <v>22</v>
      </c>
      <c r="AM1347" s="35"/>
      <c r="AN1347" s="35" t="str">
        <f t="shared" si="425"/>
        <v/>
      </c>
      <c r="AO1347" s="35">
        <f t="shared" si="426"/>
        <v>0</v>
      </c>
      <c r="AP1347" s="35" t="str">
        <f t="shared" si="427"/>
        <v>X</v>
      </c>
      <c r="AQ1347" s="55">
        <f t="shared" si="419"/>
        <v>1</v>
      </c>
      <c r="AR1347" s="25" t="str">
        <f t="shared" si="428"/>
        <v/>
      </c>
      <c r="AS1347" s="25" t="str">
        <f t="shared" si="429"/>
        <v/>
      </c>
      <c r="AT1347" s="25" t="str">
        <f t="shared" si="430"/>
        <v/>
      </c>
      <c r="AU1347" s="25" t="str">
        <f t="shared" si="431"/>
        <v/>
      </c>
      <c r="AV1347" s="25">
        <f t="shared" si="432"/>
        <v>10</v>
      </c>
      <c r="AW1347" s="65">
        <f t="shared" si="420"/>
        <v>0</v>
      </c>
      <c r="AX1347" s="56"/>
      <c r="AY1347" s="24">
        <f t="shared" ca="1" si="433"/>
        <v>-521</v>
      </c>
      <c r="AZ1347" s="66">
        <f t="shared" ca="1" si="434"/>
        <v>0</v>
      </c>
      <c r="BA1347" s="24" t="str">
        <f t="shared" ca="1" si="435"/>
        <v/>
      </c>
      <c r="BB1347" s="87" t="str">
        <f t="shared" si="436"/>
        <v/>
      </c>
    </row>
    <row r="1348" spans="1:54" ht="15" x14ac:dyDescent="0.2">
      <c r="A1348" s="7">
        <v>1347</v>
      </c>
      <c r="B1348" s="162" t="s">
        <v>2966</v>
      </c>
      <c r="C1348" s="162" t="s">
        <v>2967</v>
      </c>
      <c r="D1348" s="162" t="s">
        <v>2968</v>
      </c>
      <c r="E1348" s="162" t="s">
        <v>15</v>
      </c>
      <c r="F1348" s="163">
        <v>45572</v>
      </c>
      <c r="G1348" s="162" t="s">
        <v>5347</v>
      </c>
      <c r="H1348" s="162" t="s">
        <v>3389</v>
      </c>
      <c r="I1348" s="162" t="s">
        <v>15</v>
      </c>
      <c r="J1348" s="163">
        <v>45589</v>
      </c>
      <c r="K1348" s="163">
        <v>45593</v>
      </c>
      <c r="L1348" s="162" t="s">
        <v>5347</v>
      </c>
      <c r="M1348" s="163">
        <v>45605</v>
      </c>
      <c r="N1348" s="164">
        <v>30</v>
      </c>
      <c r="O1348" s="164">
        <v>8</v>
      </c>
      <c r="P1348" s="162" t="s">
        <v>16</v>
      </c>
      <c r="Q1348" s="165">
        <v>1</v>
      </c>
      <c r="R1348" s="165">
        <v>1</v>
      </c>
      <c r="S1348" s="165">
        <v>1</v>
      </c>
      <c r="T1348" s="165">
        <v>0</v>
      </c>
      <c r="U1348" s="166">
        <v>1</v>
      </c>
      <c r="V1348" s="166">
        <v>0</v>
      </c>
      <c r="W1348" s="162" t="s">
        <v>19</v>
      </c>
      <c r="X1348" s="162" t="s">
        <v>5348</v>
      </c>
      <c r="Y1348" s="162" t="s">
        <v>5347</v>
      </c>
      <c r="Z1348" s="162" t="s">
        <v>3390</v>
      </c>
      <c r="AA1348" s="162" t="s">
        <v>148</v>
      </c>
      <c r="AB1348" s="162" t="s">
        <v>2966</v>
      </c>
      <c r="AC1348" s="162" t="s">
        <v>5347</v>
      </c>
      <c r="AD1348" s="164">
        <v>0</v>
      </c>
      <c r="AE1348" s="185">
        <v>0</v>
      </c>
      <c r="AG1348" t="s">
        <v>1864</v>
      </c>
      <c r="AH1348" s="47">
        <f t="shared" si="421"/>
        <v>16</v>
      </c>
      <c r="AI1348" s="46" t="str">
        <f t="shared" si="422"/>
        <v>-</v>
      </c>
      <c r="AJ1348" s="12"/>
      <c r="AK1348" s="53" t="str">
        <f t="shared" si="423"/>
        <v>YES</v>
      </c>
      <c r="AL1348" s="54">
        <f t="shared" si="424"/>
        <v>1</v>
      </c>
      <c r="AM1348" s="35"/>
      <c r="AN1348" s="35" t="str">
        <f t="shared" si="425"/>
        <v/>
      </c>
      <c r="AO1348" s="35">
        <f t="shared" si="426"/>
        <v>0</v>
      </c>
      <c r="AP1348" s="35" t="str">
        <f t="shared" si="427"/>
        <v>X</v>
      </c>
      <c r="AQ1348" s="55">
        <f t="shared" si="419"/>
        <v>1</v>
      </c>
      <c r="AR1348" s="25" t="str">
        <f t="shared" si="428"/>
        <v/>
      </c>
      <c r="AS1348" s="25" t="str">
        <f t="shared" si="429"/>
        <v/>
      </c>
      <c r="AT1348" s="25" t="str">
        <f t="shared" si="430"/>
        <v/>
      </c>
      <c r="AU1348" s="25" t="str">
        <f t="shared" si="431"/>
        <v/>
      </c>
      <c r="AV1348" s="25">
        <f t="shared" si="432"/>
        <v>10</v>
      </c>
      <c r="AW1348" s="65">
        <f t="shared" si="420"/>
        <v>0</v>
      </c>
      <c r="AX1348" s="56"/>
      <c r="AY1348" s="24">
        <f t="shared" ca="1" si="433"/>
        <v>-530</v>
      </c>
      <c r="AZ1348" s="66">
        <f t="shared" ca="1" si="434"/>
        <v>0</v>
      </c>
      <c r="BA1348" s="24" t="str">
        <f t="shared" ca="1" si="435"/>
        <v/>
      </c>
      <c r="BB1348" s="87" t="str">
        <f t="shared" si="436"/>
        <v/>
      </c>
    </row>
    <row r="1349" spans="1:54" ht="15" x14ac:dyDescent="0.2">
      <c r="A1349" s="7">
        <v>1348</v>
      </c>
      <c r="B1349" s="162" t="s">
        <v>2969</v>
      </c>
      <c r="C1349" s="162" t="s">
        <v>2970</v>
      </c>
      <c r="D1349" s="162" t="s">
        <v>2971</v>
      </c>
      <c r="E1349" s="162" t="s">
        <v>15</v>
      </c>
      <c r="F1349" s="163">
        <v>45572</v>
      </c>
      <c r="G1349" s="162" t="s">
        <v>5347</v>
      </c>
      <c r="H1349" s="162" t="s">
        <v>3391</v>
      </c>
      <c r="I1349" s="162" t="s">
        <v>15</v>
      </c>
      <c r="J1349" s="163">
        <v>45587</v>
      </c>
      <c r="K1349" s="163">
        <v>45588</v>
      </c>
      <c r="L1349" s="162" t="s">
        <v>5347</v>
      </c>
      <c r="M1349" s="163">
        <v>45623</v>
      </c>
      <c r="N1349" s="164">
        <v>98</v>
      </c>
      <c r="O1349" s="164">
        <v>8</v>
      </c>
      <c r="P1349" s="162" t="s">
        <v>16</v>
      </c>
      <c r="Q1349" s="165">
        <v>400</v>
      </c>
      <c r="R1349" s="165">
        <v>450</v>
      </c>
      <c r="S1349" s="165">
        <v>450</v>
      </c>
      <c r="T1349" s="165">
        <v>0</v>
      </c>
      <c r="U1349" s="166">
        <v>450</v>
      </c>
      <c r="V1349" s="166">
        <v>0</v>
      </c>
      <c r="W1349" s="162" t="s">
        <v>19</v>
      </c>
      <c r="X1349" s="162" t="s">
        <v>5348</v>
      </c>
      <c r="Y1349" s="162" t="s">
        <v>5347</v>
      </c>
      <c r="Z1349" s="162" t="s">
        <v>3392</v>
      </c>
      <c r="AA1349" s="162" t="s">
        <v>3393</v>
      </c>
      <c r="AB1349" s="162" t="s">
        <v>3394</v>
      </c>
      <c r="AC1349" s="162" t="s">
        <v>5347</v>
      </c>
      <c r="AD1349" s="164">
        <v>0</v>
      </c>
      <c r="AE1349" s="185">
        <v>0</v>
      </c>
      <c r="AG1349" t="s">
        <v>962</v>
      </c>
      <c r="AH1349" s="47">
        <f t="shared" si="421"/>
        <v>36</v>
      </c>
      <c r="AI1349" s="46" t="str">
        <f t="shared" si="422"/>
        <v>-</v>
      </c>
      <c r="AJ1349" s="12"/>
      <c r="AK1349" s="53" t="str">
        <f t="shared" si="423"/>
        <v>YES</v>
      </c>
      <c r="AL1349" s="54">
        <f t="shared" si="424"/>
        <v>450</v>
      </c>
      <c r="AM1349" s="35"/>
      <c r="AN1349" s="35" t="str">
        <f t="shared" si="425"/>
        <v/>
      </c>
      <c r="AO1349" s="35">
        <f t="shared" si="426"/>
        <v>0</v>
      </c>
      <c r="AP1349" s="35" t="str">
        <f t="shared" si="427"/>
        <v>X</v>
      </c>
      <c r="AQ1349" s="55">
        <f t="shared" si="419"/>
        <v>1</v>
      </c>
      <c r="AR1349" s="25" t="str">
        <f t="shared" si="428"/>
        <v/>
      </c>
      <c r="AS1349" s="25" t="str">
        <f t="shared" si="429"/>
        <v/>
      </c>
      <c r="AT1349" s="25" t="str">
        <f t="shared" si="430"/>
        <v/>
      </c>
      <c r="AU1349" s="25" t="str">
        <f t="shared" si="431"/>
        <v/>
      </c>
      <c r="AV1349" s="25">
        <f t="shared" si="432"/>
        <v>10</v>
      </c>
      <c r="AW1349" s="65">
        <f t="shared" si="420"/>
        <v>0</v>
      </c>
      <c r="AX1349" s="56"/>
      <c r="AY1349" s="24">
        <f t="shared" ca="1" si="433"/>
        <v>-512</v>
      </c>
      <c r="AZ1349" s="66">
        <f t="shared" ca="1" si="434"/>
        <v>0</v>
      </c>
      <c r="BA1349" s="24" t="str">
        <f t="shared" ca="1" si="435"/>
        <v/>
      </c>
      <c r="BB1349" s="87" t="str">
        <f t="shared" si="436"/>
        <v/>
      </c>
    </row>
    <row r="1350" spans="1:54" ht="15" x14ac:dyDescent="0.2">
      <c r="A1350" s="7">
        <v>1349</v>
      </c>
      <c r="B1350" s="162" t="s">
        <v>2972</v>
      </c>
      <c r="C1350" s="162" t="s">
        <v>2973</v>
      </c>
      <c r="D1350" s="162" t="s">
        <v>2971</v>
      </c>
      <c r="E1350" s="162" t="s">
        <v>17</v>
      </c>
      <c r="F1350" s="163">
        <v>45572</v>
      </c>
      <c r="G1350" s="162" t="s">
        <v>5347</v>
      </c>
      <c r="H1350" s="162" t="s">
        <v>3735</v>
      </c>
      <c r="I1350" s="162" t="s">
        <v>173</v>
      </c>
      <c r="J1350" s="163">
        <v>45610</v>
      </c>
      <c r="K1350" s="163">
        <v>45611</v>
      </c>
      <c r="L1350" s="162" t="s">
        <v>5347</v>
      </c>
      <c r="M1350" s="163">
        <v>45621</v>
      </c>
      <c r="N1350" s="164">
        <v>35</v>
      </c>
      <c r="O1350" s="164">
        <v>8</v>
      </c>
      <c r="P1350" s="162" t="s">
        <v>16</v>
      </c>
      <c r="Q1350" s="165">
        <v>400</v>
      </c>
      <c r="R1350" s="165">
        <v>1000</v>
      </c>
      <c r="S1350" s="165">
        <v>1000</v>
      </c>
      <c r="T1350" s="165">
        <v>0</v>
      </c>
      <c r="U1350" s="166">
        <v>1000</v>
      </c>
      <c r="V1350" s="166">
        <v>0</v>
      </c>
      <c r="W1350" s="162" t="s">
        <v>19</v>
      </c>
      <c r="X1350" s="162" t="s">
        <v>5348</v>
      </c>
      <c r="Y1350" s="162" t="s">
        <v>5347</v>
      </c>
      <c r="Z1350" s="162" t="s">
        <v>688</v>
      </c>
      <c r="AA1350" s="162" t="s">
        <v>620</v>
      </c>
      <c r="AB1350" s="162" t="s">
        <v>3736</v>
      </c>
      <c r="AC1350" s="162" t="s">
        <v>5347</v>
      </c>
      <c r="AD1350" s="164">
        <v>0</v>
      </c>
      <c r="AE1350" s="185">
        <v>0</v>
      </c>
      <c r="AG1350" t="s">
        <v>962</v>
      </c>
      <c r="AH1350" s="47">
        <f t="shared" si="421"/>
        <v>11</v>
      </c>
      <c r="AI1350" s="46" t="str">
        <f t="shared" si="422"/>
        <v>-</v>
      </c>
      <c r="AJ1350" s="12"/>
      <c r="AK1350" s="53" t="str">
        <f t="shared" si="423"/>
        <v>YES</v>
      </c>
      <c r="AL1350" s="54">
        <f t="shared" si="424"/>
        <v>1000</v>
      </c>
      <c r="AM1350" s="35"/>
      <c r="AN1350" s="35" t="str">
        <f t="shared" si="425"/>
        <v/>
      </c>
      <c r="AO1350" s="35">
        <f t="shared" si="426"/>
        <v>0</v>
      </c>
      <c r="AP1350" s="35" t="str">
        <f t="shared" si="427"/>
        <v>X</v>
      </c>
      <c r="AQ1350" s="55">
        <f t="shared" si="419"/>
        <v>1</v>
      </c>
      <c r="AR1350" s="25" t="str">
        <f t="shared" si="428"/>
        <v/>
      </c>
      <c r="AS1350" s="25" t="str">
        <f t="shared" si="429"/>
        <v/>
      </c>
      <c r="AT1350" s="25" t="str">
        <f t="shared" si="430"/>
        <v/>
      </c>
      <c r="AU1350" s="25" t="str">
        <f t="shared" si="431"/>
        <v/>
      </c>
      <c r="AV1350" s="25">
        <f t="shared" si="432"/>
        <v>10</v>
      </c>
      <c r="AW1350" s="65">
        <f t="shared" si="420"/>
        <v>0</v>
      </c>
      <c r="AX1350" s="56"/>
      <c r="AY1350" s="24">
        <f t="shared" ca="1" si="433"/>
        <v>-514</v>
      </c>
      <c r="AZ1350" s="66">
        <f t="shared" ca="1" si="434"/>
        <v>0</v>
      </c>
      <c r="BA1350" s="24" t="str">
        <f t="shared" ca="1" si="435"/>
        <v/>
      </c>
      <c r="BB1350" s="87" t="str">
        <f t="shared" si="436"/>
        <v/>
      </c>
    </row>
    <row r="1351" spans="1:54" ht="15" x14ac:dyDescent="0.2">
      <c r="A1351" s="7">
        <v>1350</v>
      </c>
      <c r="B1351" s="162" t="s">
        <v>2974</v>
      </c>
      <c r="C1351" s="162" t="s">
        <v>2975</v>
      </c>
      <c r="D1351" s="162" t="s">
        <v>2976</v>
      </c>
      <c r="E1351" s="162" t="s">
        <v>15</v>
      </c>
      <c r="F1351" s="163">
        <v>45572</v>
      </c>
      <c r="G1351" s="162" t="s">
        <v>5347</v>
      </c>
      <c r="H1351" s="162" t="s">
        <v>3062</v>
      </c>
      <c r="I1351" s="162" t="s">
        <v>15</v>
      </c>
      <c r="J1351" s="163">
        <v>45576</v>
      </c>
      <c r="K1351" s="163">
        <v>45576</v>
      </c>
      <c r="L1351" s="162" t="s">
        <v>5347</v>
      </c>
      <c r="M1351" s="163">
        <v>45592</v>
      </c>
      <c r="N1351" s="164">
        <v>98</v>
      </c>
      <c r="O1351" s="164">
        <v>8</v>
      </c>
      <c r="P1351" s="162" t="s">
        <v>16</v>
      </c>
      <c r="Q1351" s="165">
        <v>1</v>
      </c>
      <c r="R1351" s="165">
        <v>1</v>
      </c>
      <c r="S1351" s="165">
        <v>1</v>
      </c>
      <c r="T1351" s="165">
        <v>0</v>
      </c>
      <c r="U1351" s="166">
        <v>1</v>
      </c>
      <c r="V1351" s="166">
        <v>0</v>
      </c>
      <c r="W1351" s="162" t="s">
        <v>19</v>
      </c>
      <c r="X1351" s="162" t="s">
        <v>5348</v>
      </c>
      <c r="Y1351" s="162" t="s">
        <v>5347</v>
      </c>
      <c r="Z1351" s="162" t="s">
        <v>46</v>
      </c>
      <c r="AA1351" s="162" t="s">
        <v>3063</v>
      </c>
      <c r="AB1351" s="162" t="s">
        <v>3064</v>
      </c>
      <c r="AC1351" s="162" t="s">
        <v>5347</v>
      </c>
      <c r="AD1351" s="164">
        <v>0</v>
      </c>
      <c r="AE1351" s="185">
        <v>0</v>
      </c>
      <c r="AG1351" t="s">
        <v>1612</v>
      </c>
      <c r="AH1351" s="47">
        <f t="shared" si="421"/>
        <v>16</v>
      </c>
      <c r="AI1351" s="46" t="str">
        <f t="shared" si="422"/>
        <v>-</v>
      </c>
      <c r="AJ1351" s="12"/>
      <c r="AK1351" s="53" t="str">
        <f t="shared" si="423"/>
        <v>YES</v>
      </c>
      <c r="AL1351" s="54">
        <f t="shared" si="424"/>
        <v>1</v>
      </c>
      <c r="AM1351" s="35"/>
      <c r="AN1351" s="35" t="str">
        <f t="shared" si="425"/>
        <v/>
      </c>
      <c r="AO1351" s="35">
        <f t="shared" si="426"/>
        <v>0</v>
      </c>
      <c r="AP1351" s="35" t="str">
        <f t="shared" si="427"/>
        <v>X</v>
      </c>
      <c r="AQ1351" s="55">
        <f t="shared" si="419"/>
        <v>1</v>
      </c>
      <c r="AR1351" s="25" t="str">
        <f t="shared" si="428"/>
        <v/>
      </c>
      <c r="AS1351" s="25" t="str">
        <f t="shared" si="429"/>
        <v/>
      </c>
      <c r="AT1351" s="25" t="str">
        <f t="shared" si="430"/>
        <v/>
      </c>
      <c r="AU1351" s="25" t="str">
        <f t="shared" si="431"/>
        <v/>
      </c>
      <c r="AV1351" s="25">
        <f t="shared" si="432"/>
        <v>10</v>
      </c>
      <c r="AW1351" s="65">
        <f t="shared" si="420"/>
        <v>0</v>
      </c>
      <c r="AX1351" s="56"/>
      <c r="AY1351" s="24">
        <f t="shared" ca="1" si="433"/>
        <v>-543</v>
      </c>
      <c r="AZ1351" s="66">
        <f t="shared" ca="1" si="434"/>
        <v>0</v>
      </c>
      <c r="BA1351" s="24" t="str">
        <f t="shared" ca="1" si="435"/>
        <v/>
      </c>
      <c r="BB1351" s="87" t="str">
        <f t="shared" si="436"/>
        <v/>
      </c>
    </row>
    <row r="1352" spans="1:54" ht="15" x14ac:dyDescent="0.2">
      <c r="A1352" s="7">
        <v>1351</v>
      </c>
      <c r="B1352" s="162" t="s">
        <v>2977</v>
      </c>
      <c r="C1352" s="162" t="s">
        <v>2978</v>
      </c>
      <c r="D1352" s="162" t="s">
        <v>2979</v>
      </c>
      <c r="E1352" s="162" t="s">
        <v>15</v>
      </c>
      <c r="F1352" s="163">
        <v>45572</v>
      </c>
      <c r="G1352" s="162" t="s">
        <v>5347</v>
      </c>
      <c r="H1352" s="162" t="s">
        <v>3353</v>
      </c>
      <c r="I1352" s="162" t="s">
        <v>38</v>
      </c>
      <c r="J1352" s="163">
        <v>45588</v>
      </c>
      <c r="K1352" s="163">
        <v>45589</v>
      </c>
      <c r="L1352" s="162" t="s">
        <v>5347</v>
      </c>
      <c r="M1352" s="163">
        <v>45596</v>
      </c>
      <c r="N1352" s="164">
        <v>40</v>
      </c>
      <c r="O1352" s="164">
        <v>8</v>
      </c>
      <c r="P1352" s="162" t="s">
        <v>16</v>
      </c>
      <c r="Q1352" s="165">
        <v>1</v>
      </c>
      <c r="R1352" s="165">
        <v>1</v>
      </c>
      <c r="S1352" s="165">
        <v>1</v>
      </c>
      <c r="T1352" s="165">
        <v>0</v>
      </c>
      <c r="U1352" s="166">
        <v>1</v>
      </c>
      <c r="V1352" s="166">
        <v>0</v>
      </c>
      <c r="W1352" s="162" t="s">
        <v>19</v>
      </c>
      <c r="X1352" s="162" t="s">
        <v>5348</v>
      </c>
      <c r="Y1352" s="162" t="s">
        <v>5347</v>
      </c>
      <c r="Z1352" s="162" t="s">
        <v>109</v>
      </c>
      <c r="AA1352" s="162" t="s">
        <v>302</v>
      </c>
      <c r="AB1352" s="162" t="s">
        <v>3395</v>
      </c>
      <c r="AC1352" s="162" t="s">
        <v>5347</v>
      </c>
      <c r="AD1352" s="164">
        <v>0</v>
      </c>
      <c r="AE1352" s="185">
        <v>0</v>
      </c>
      <c r="AG1352" t="s">
        <v>1864</v>
      </c>
      <c r="AH1352" s="47">
        <f t="shared" si="421"/>
        <v>8</v>
      </c>
      <c r="AI1352" s="46" t="str">
        <f t="shared" si="422"/>
        <v>-</v>
      </c>
      <c r="AJ1352" s="12"/>
      <c r="AK1352" s="53" t="str">
        <f t="shared" si="423"/>
        <v>YES</v>
      </c>
      <c r="AL1352" s="54">
        <f t="shared" si="424"/>
        <v>1</v>
      </c>
      <c r="AM1352" s="35"/>
      <c r="AN1352" s="35" t="str">
        <f t="shared" si="425"/>
        <v/>
      </c>
      <c r="AO1352" s="35">
        <f t="shared" si="426"/>
        <v>0</v>
      </c>
      <c r="AP1352" s="35" t="str">
        <f t="shared" si="427"/>
        <v>X</v>
      </c>
      <c r="AQ1352" s="55">
        <f t="shared" si="419"/>
        <v>1</v>
      </c>
      <c r="AR1352" s="25" t="str">
        <f t="shared" si="428"/>
        <v/>
      </c>
      <c r="AS1352" s="25" t="str">
        <f t="shared" si="429"/>
        <v/>
      </c>
      <c r="AT1352" s="25" t="str">
        <f t="shared" si="430"/>
        <v/>
      </c>
      <c r="AU1352" s="25" t="str">
        <f t="shared" si="431"/>
        <v/>
      </c>
      <c r="AV1352" s="25">
        <f t="shared" si="432"/>
        <v>10</v>
      </c>
      <c r="AW1352" s="65">
        <f t="shared" si="420"/>
        <v>0</v>
      </c>
      <c r="AX1352" s="56"/>
      <c r="AY1352" s="24">
        <f t="shared" ca="1" si="433"/>
        <v>-539</v>
      </c>
      <c r="AZ1352" s="66">
        <f t="shared" ca="1" si="434"/>
        <v>0</v>
      </c>
      <c r="BA1352" s="24" t="str">
        <f t="shared" ca="1" si="435"/>
        <v/>
      </c>
      <c r="BB1352" s="87" t="str">
        <f t="shared" si="436"/>
        <v/>
      </c>
    </row>
    <row r="1353" spans="1:54" ht="15" x14ac:dyDescent="0.2">
      <c r="A1353" s="7">
        <v>1352</v>
      </c>
      <c r="B1353" s="162" t="s">
        <v>2980</v>
      </c>
      <c r="C1353" s="162" t="s">
        <v>2981</v>
      </c>
      <c r="D1353" s="162" t="s">
        <v>2979</v>
      </c>
      <c r="E1353" s="162" t="s">
        <v>17</v>
      </c>
      <c r="F1353" s="163">
        <v>45572</v>
      </c>
      <c r="G1353" s="162" t="s">
        <v>5347</v>
      </c>
      <c r="H1353" s="162" t="s">
        <v>3353</v>
      </c>
      <c r="I1353" s="162" t="s">
        <v>57</v>
      </c>
      <c r="J1353" s="163">
        <v>45588</v>
      </c>
      <c r="K1353" s="163">
        <v>45589</v>
      </c>
      <c r="L1353" s="162" t="s">
        <v>5347</v>
      </c>
      <c r="M1353" s="163">
        <v>45596</v>
      </c>
      <c r="N1353" s="164">
        <v>40</v>
      </c>
      <c r="O1353" s="164">
        <v>8</v>
      </c>
      <c r="P1353" s="162" t="s">
        <v>16</v>
      </c>
      <c r="Q1353" s="165">
        <v>1</v>
      </c>
      <c r="R1353" s="165">
        <v>1</v>
      </c>
      <c r="S1353" s="165">
        <v>1</v>
      </c>
      <c r="T1353" s="165">
        <v>0</v>
      </c>
      <c r="U1353" s="166">
        <v>1</v>
      </c>
      <c r="V1353" s="166">
        <v>0</v>
      </c>
      <c r="W1353" s="162" t="s">
        <v>19</v>
      </c>
      <c r="X1353" s="162" t="s">
        <v>5348</v>
      </c>
      <c r="Y1353" s="162" t="s">
        <v>5347</v>
      </c>
      <c r="Z1353" s="162" t="s">
        <v>109</v>
      </c>
      <c r="AA1353" s="162" t="s">
        <v>302</v>
      </c>
      <c r="AB1353" s="162" t="s">
        <v>3396</v>
      </c>
      <c r="AC1353" s="162" t="s">
        <v>5347</v>
      </c>
      <c r="AD1353" s="164">
        <v>0</v>
      </c>
      <c r="AE1353" s="185">
        <v>0</v>
      </c>
      <c r="AG1353" t="s">
        <v>1864</v>
      </c>
      <c r="AH1353" s="47">
        <f t="shared" si="421"/>
        <v>8</v>
      </c>
      <c r="AI1353" s="46" t="str">
        <f t="shared" si="422"/>
        <v>-</v>
      </c>
      <c r="AJ1353" s="12"/>
      <c r="AK1353" s="53" t="str">
        <f t="shared" si="423"/>
        <v>YES</v>
      </c>
      <c r="AL1353" s="54">
        <f t="shared" si="424"/>
        <v>1</v>
      </c>
      <c r="AM1353" s="35"/>
      <c r="AN1353" s="35" t="str">
        <f t="shared" si="425"/>
        <v/>
      </c>
      <c r="AO1353" s="35">
        <f t="shared" si="426"/>
        <v>0</v>
      </c>
      <c r="AP1353" s="35" t="str">
        <f t="shared" si="427"/>
        <v>X</v>
      </c>
      <c r="AQ1353" s="55">
        <f t="shared" si="419"/>
        <v>1</v>
      </c>
      <c r="AR1353" s="25" t="str">
        <f t="shared" si="428"/>
        <v/>
      </c>
      <c r="AS1353" s="25" t="str">
        <f t="shared" si="429"/>
        <v/>
      </c>
      <c r="AT1353" s="25" t="str">
        <f t="shared" si="430"/>
        <v/>
      </c>
      <c r="AU1353" s="25" t="str">
        <f t="shared" si="431"/>
        <v/>
      </c>
      <c r="AV1353" s="25">
        <f t="shared" si="432"/>
        <v>10</v>
      </c>
      <c r="AW1353" s="65">
        <f t="shared" si="420"/>
        <v>0</v>
      </c>
      <c r="AX1353" s="56"/>
      <c r="AY1353" s="24">
        <f t="shared" ca="1" si="433"/>
        <v>-539</v>
      </c>
      <c r="AZ1353" s="66">
        <f t="shared" ca="1" si="434"/>
        <v>0</v>
      </c>
      <c r="BA1353" s="24" t="str">
        <f t="shared" ca="1" si="435"/>
        <v/>
      </c>
      <c r="BB1353" s="87" t="str">
        <f t="shared" si="436"/>
        <v/>
      </c>
    </row>
    <row r="1354" spans="1:54" ht="15" x14ac:dyDescent="0.2">
      <c r="A1354" s="7">
        <v>1353</v>
      </c>
      <c r="B1354" s="162" t="s">
        <v>2982</v>
      </c>
      <c r="C1354" s="162" t="s">
        <v>2983</v>
      </c>
      <c r="D1354" s="162" t="s">
        <v>2979</v>
      </c>
      <c r="E1354" s="162" t="s">
        <v>18</v>
      </c>
      <c r="F1354" s="163">
        <v>45572</v>
      </c>
      <c r="G1354" s="162" t="s">
        <v>5347</v>
      </c>
      <c r="H1354" s="162" t="s">
        <v>3353</v>
      </c>
      <c r="I1354" s="162" t="s">
        <v>54</v>
      </c>
      <c r="J1354" s="163">
        <v>45588</v>
      </c>
      <c r="K1354" s="163">
        <v>45589</v>
      </c>
      <c r="L1354" s="162" t="s">
        <v>5347</v>
      </c>
      <c r="M1354" s="163">
        <v>45596</v>
      </c>
      <c r="N1354" s="164">
        <v>30</v>
      </c>
      <c r="O1354" s="164">
        <v>8</v>
      </c>
      <c r="P1354" s="162" t="s">
        <v>16</v>
      </c>
      <c r="Q1354" s="165">
        <v>1</v>
      </c>
      <c r="R1354" s="165">
        <v>1</v>
      </c>
      <c r="S1354" s="165">
        <v>1</v>
      </c>
      <c r="T1354" s="165">
        <v>0</v>
      </c>
      <c r="U1354" s="166">
        <v>1</v>
      </c>
      <c r="V1354" s="166">
        <v>0</v>
      </c>
      <c r="W1354" s="162" t="s">
        <v>19</v>
      </c>
      <c r="X1354" s="162" t="s">
        <v>5348</v>
      </c>
      <c r="Y1354" s="162" t="s">
        <v>5347</v>
      </c>
      <c r="Z1354" s="162" t="s">
        <v>109</v>
      </c>
      <c r="AA1354" s="162" t="s">
        <v>302</v>
      </c>
      <c r="AB1354" s="162" t="s">
        <v>3397</v>
      </c>
      <c r="AC1354" s="162" t="s">
        <v>5347</v>
      </c>
      <c r="AD1354" s="164">
        <v>0</v>
      </c>
      <c r="AE1354" s="185">
        <v>0</v>
      </c>
      <c r="AG1354" t="s">
        <v>1864</v>
      </c>
      <c r="AH1354" s="47">
        <f t="shared" si="421"/>
        <v>8</v>
      </c>
      <c r="AI1354" s="46" t="str">
        <f t="shared" si="422"/>
        <v>-</v>
      </c>
      <c r="AJ1354" s="12"/>
      <c r="AK1354" s="53" t="str">
        <f t="shared" si="423"/>
        <v>YES</v>
      </c>
      <c r="AL1354" s="54">
        <f t="shared" si="424"/>
        <v>1</v>
      </c>
      <c r="AM1354" s="35"/>
      <c r="AN1354" s="35" t="str">
        <f t="shared" si="425"/>
        <v/>
      </c>
      <c r="AO1354" s="35">
        <f t="shared" si="426"/>
        <v>0</v>
      </c>
      <c r="AP1354" s="35" t="str">
        <f t="shared" si="427"/>
        <v>X</v>
      </c>
      <c r="AQ1354" s="55">
        <f t="shared" si="419"/>
        <v>1</v>
      </c>
      <c r="AR1354" s="25" t="str">
        <f t="shared" si="428"/>
        <v/>
      </c>
      <c r="AS1354" s="25" t="str">
        <f t="shared" si="429"/>
        <v/>
      </c>
      <c r="AT1354" s="25" t="str">
        <f t="shared" si="430"/>
        <v/>
      </c>
      <c r="AU1354" s="25" t="str">
        <f t="shared" si="431"/>
        <v/>
      </c>
      <c r="AV1354" s="25">
        <f t="shared" si="432"/>
        <v>10</v>
      </c>
      <c r="AW1354" s="65">
        <f t="shared" si="420"/>
        <v>0</v>
      </c>
      <c r="AX1354" s="56"/>
      <c r="AY1354" s="24">
        <f t="shared" ca="1" si="433"/>
        <v>-539</v>
      </c>
      <c r="AZ1354" s="66">
        <f t="shared" ca="1" si="434"/>
        <v>0</v>
      </c>
      <c r="BA1354" s="24" t="str">
        <f t="shared" ca="1" si="435"/>
        <v/>
      </c>
      <c r="BB1354" s="87" t="str">
        <f t="shared" si="436"/>
        <v/>
      </c>
    </row>
    <row r="1355" spans="1:54" ht="15" x14ac:dyDescent="0.2">
      <c r="A1355" s="7">
        <v>1354</v>
      </c>
      <c r="B1355" s="162" t="s">
        <v>2984</v>
      </c>
      <c r="C1355" s="162" t="s">
        <v>2985</v>
      </c>
      <c r="D1355" s="162" t="s">
        <v>2979</v>
      </c>
      <c r="E1355" s="162" t="s">
        <v>24</v>
      </c>
      <c r="F1355" s="163">
        <v>45572</v>
      </c>
      <c r="G1355" s="162" t="s">
        <v>5347</v>
      </c>
      <c r="H1355" s="162" t="s">
        <v>3353</v>
      </c>
      <c r="I1355" s="162" t="s">
        <v>41</v>
      </c>
      <c r="J1355" s="163">
        <v>45588</v>
      </c>
      <c r="K1355" s="163">
        <v>45589</v>
      </c>
      <c r="L1355" s="162" t="s">
        <v>5347</v>
      </c>
      <c r="M1355" s="163">
        <v>45596</v>
      </c>
      <c r="N1355" s="164">
        <v>40</v>
      </c>
      <c r="O1355" s="164">
        <v>8</v>
      </c>
      <c r="P1355" s="162" t="s">
        <v>16</v>
      </c>
      <c r="Q1355" s="165">
        <v>1</v>
      </c>
      <c r="R1355" s="165">
        <v>1</v>
      </c>
      <c r="S1355" s="165">
        <v>1</v>
      </c>
      <c r="T1355" s="165">
        <v>0</v>
      </c>
      <c r="U1355" s="166">
        <v>1</v>
      </c>
      <c r="V1355" s="166">
        <v>0</v>
      </c>
      <c r="W1355" s="162" t="s">
        <v>19</v>
      </c>
      <c r="X1355" s="162" t="s">
        <v>5348</v>
      </c>
      <c r="Y1355" s="162" t="s">
        <v>5347</v>
      </c>
      <c r="Z1355" s="162" t="s">
        <v>109</v>
      </c>
      <c r="AA1355" s="162" t="s">
        <v>302</v>
      </c>
      <c r="AB1355" s="162" t="s">
        <v>3398</v>
      </c>
      <c r="AC1355" s="162" t="s">
        <v>5347</v>
      </c>
      <c r="AD1355" s="164">
        <v>0</v>
      </c>
      <c r="AE1355" s="185">
        <v>0</v>
      </c>
      <c r="AG1355" t="s">
        <v>1864</v>
      </c>
      <c r="AH1355" s="47">
        <f t="shared" si="421"/>
        <v>8</v>
      </c>
      <c r="AI1355" s="46" t="str">
        <f t="shared" si="422"/>
        <v>-</v>
      </c>
      <c r="AJ1355" s="12"/>
      <c r="AK1355" s="53" t="str">
        <f t="shared" si="423"/>
        <v>YES</v>
      </c>
      <c r="AL1355" s="54">
        <f t="shared" si="424"/>
        <v>1</v>
      </c>
      <c r="AM1355" s="35"/>
      <c r="AN1355" s="35" t="str">
        <f t="shared" si="425"/>
        <v/>
      </c>
      <c r="AO1355" s="35">
        <f t="shared" si="426"/>
        <v>0</v>
      </c>
      <c r="AP1355" s="35" t="str">
        <f t="shared" si="427"/>
        <v>X</v>
      </c>
      <c r="AQ1355" s="55">
        <f t="shared" ref="AQ1355:AQ1376" si="437">IF(AP1355="X",100%,0%)</f>
        <v>1</v>
      </c>
      <c r="AR1355" s="25" t="str">
        <f t="shared" si="428"/>
        <v/>
      </c>
      <c r="AS1355" s="25" t="str">
        <f t="shared" si="429"/>
        <v/>
      </c>
      <c r="AT1355" s="25" t="str">
        <f t="shared" si="430"/>
        <v/>
      </c>
      <c r="AU1355" s="25" t="str">
        <f t="shared" si="431"/>
        <v/>
      </c>
      <c r="AV1355" s="25">
        <f t="shared" si="432"/>
        <v>10</v>
      </c>
      <c r="AW1355" s="65">
        <f t="shared" ref="AW1355:AW1376" si="438">IF(AP1355="",100%,0%)</f>
        <v>0</v>
      </c>
      <c r="AX1355" s="56"/>
      <c r="AY1355" s="24">
        <f t="shared" ca="1" si="433"/>
        <v>-539</v>
      </c>
      <c r="AZ1355" s="66">
        <f t="shared" ca="1" si="434"/>
        <v>0</v>
      </c>
      <c r="BA1355" s="24" t="str">
        <f t="shared" ca="1" si="435"/>
        <v/>
      </c>
      <c r="BB1355" s="87" t="str">
        <f t="shared" si="436"/>
        <v/>
      </c>
    </row>
    <row r="1356" spans="1:54" ht="15" x14ac:dyDescent="0.2">
      <c r="A1356" s="7">
        <v>1355</v>
      </c>
      <c r="B1356" s="162" t="s">
        <v>2986</v>
      </c>
      <c r="C1356" s="162" t="s">
        <v>2987</v>
      </c>
      <c r="D1356" s="162" t="s">
        <v>2988</v>
      </c>
      <c r="E1356" s="162" t="s">
        <v>15</v>
      </c>
      <c r="F1356" s="163">
        <v>45572</v>
      </c>
      <c r="G1356" s="162" t="s">
        <v>5347</v>
      </c>
      <c r="H1356" s="162" t="s">
        <v>3065</v>
      </c>
      <c r="I1356" s="162" t="s">
        <v>57</v>
      </c>
      <c r="J1356" s="163">
        <v>45575</v>
      </c>
      <c r="K1356" s="163">
        <v>45576</v>
      </c>
      <c r="L1356" s="162" t="s">
        <v>5347</v>
      </c>
      <c r="M1356" s="163">
        <v>45592</v>
      </c>
      <c r="N1356" s="164">
        <v>35</v>
      </c>
      <c r="O1356" s="164">
        <v>0</v>
      </c>
      <c r="P1356" s="162" t="s">
        <v>16</v>
      </c>
      <c r="Q1356" s="165">
        <v>40</v>
      </c>
      <c r="R1356" s="165">
        <v>40</v>
      </c>
      <c r="S1356" s="165">
        <v>40</v>
      </c>
      <c r="T1356" s="165">
        <v>0</v>
      </c>
      <c r="U1356" s="166">
        <v>40</v>
      </c>
      <c r="V1356" s="166">
        <v>0</v>
      </c>
      <c r="W1356" s="162" t="s">
        <v>19</v>
      </c>
      <c r="X1356" s="162" t="s">
        <v>5348</v>
      </c>
      <c r="Y1356" s="162" t="s">
        <v>5347</v>
      </c>
      <c r="Z1356" s="162" t="s">
        <v>46</v>
      </c>
      <c r="AA1356" s="162" t="s">
        <v>34</v>
      </c>
      <c r="AB1356" s="162" t="s">
        <v>3066</v>
      </c>
      <c r="AC1356" s="162" t="s">
        <v>5347</v>
      </c>
      <c r="AD1356" s="164">
        <v>0</v>
      </c>
      <c r="AE1356" s="185">
        <v>0</v>
      </c>
      <c r="AG1356" t="s">
        <v>962</v>
      </c>
      <c r="AH1356" s="47">
        <f t="shared" si="421"/>
        <v>17</v>
      </c>
      <c r="AI1356" s="46" t="str">
        <f t="shared" si="422"/>
        <v>-</v>
      </c>
      <c r="AJ1356" s="12"/>
      <c r="AK1356" s="53" t="str">
        <f t="shared" si="423"/>
        <v>YES</v>
      </c>
      <c r="AL1356" s="54">
        <f t="shared" si="424"/>
        <v>40</v>
      </c>
      <c r="AM1356" s="35"/>
      <c r="AN1356" s="35" t="str">
        <f t="shared" si="425"/>
        <v/>
      </c>
      <c r="AO1356" s="35">
        <f t="shared" si="426"/>
        <v>0</v>
      </c>
      <c r="AP1356" s="35" t="str">
        <f t="shared" si="427"/>
        <v>X</v>
      </c>
      <c r="AQ1356" s="55">
        <f t="shared" si="437"/>
        <v>1</v>
      </c>
      <c r="AR1356" s="25" t="str">
        <f t="shared" si="428"/>
        <v/>
      </c>
      <c r="AS1356" s="25" t="str">
        <f t="shared" si="429"/>
        <v/>
      </c>
      <c r="AT1356" s="25" t="str">
        <f t="shared" si="430"/>
        <v/>
      </c>
      <c r="AU1356" s="25" t="str">
        <f t="shared" si="431"/>
        <v/>
      </c>
      <c r="AV1356" s="25">
        <f t="shared" si="432"/>
        <v>10</v>
      </c>
      <c r="AW1356" s="65">
        <f t="shared" si="438"/>
        <v>0</v>
      </c>
      <c r="AX1356" s="56"/>
      <c r="AY1356" s="24">
        <f t="shared" ca="1" si="433"/>
        <v>-543</v>
      </c>
      <c r="AZ1356" s="66">
        <f t="shared" ca="1" si="434"/>
        <v>0</v>
      </c>
      <c r="BA1356" s="24" t="str">
        <f t="shared" ca="1" si="435"/>
        <v/>
      </c>
      <c r="BB1356" s="87" t="str">
        <f t="shared" si="436"/>
        <v/>
      </c>
    </row>
    <row r="1357" spans="1:54" ht="15" x14ac:dyDescent="0.2">
      <c r="A1357" s="7">
        <v>1356</v>
      </c>
      <c r="B1357" s="162" t="s">
        <v>2989</v>
      </c>
      <c r="C1357" s="162" t="s">
        <v>2990</v>
      </c>
      <c r="D1357" s="162" t="s">
        <v>2988</v>
      </c>
      <c r="E1357" s="162" t="s">
        <v>17</v>
      </c>
      <c r="F1357" s="163">
        <v>45572</v>
      </c>
      <c r="G1357" s="162" t="s">
        <v>5347</v>
      </c>
      <c r="H1357" s="162" t="s">
        <v>3399</v>
      </c>
      <c r="I1357" s="162" t="s">
        <v>189</v>
      </c>
      <c r="J1357" s="163">
        <v>45586</v>
      </c>
      <c r="K1357" s="163">
        <v>45686</v>
      </c>
      <c r="L1357" s="162" t="s">
        <v>5347</v>
      </c>
      <c r="M1357" s="163">
        <v>45600</v>
      </c>
      <c r="N1357" s="164">
        <v>40</v>
      </c>
      <c r="O1357" s="164">
        <v>8</v>
      </c>
      <c r="P1357" s="162" t="s">
        <v>16</v>
      </c>
      <c r="Q1357" s="165">
        <v>2</v>
      </c>
      <c r="R1357" s="165">
        <v>2</v>
      </c>
      <c r="S1357" s="165">
        <v>2</v>
      </c>
      <c r="T1357" s="165">
        <v>0</v>
      </c>
      <c r="U1357" s="166">
        <v>2</v>
      </c>
      <c r="V1357" s="166">
        <v>0</v>
      </c>
      <c r="W1357" s="162" t="s">
        <v>19</v>
      </c>
      <c r="X1357" s="162" t="s">
        <v>5348</v>
      </c>
      <c r="Y1357" s="162" t="s">
        <v>5347</v>
      </c>
      <c r="Z1357" s="162" t="s">
        <v>5289</v>
      </c>
      <c r="AA1357" s="162" t="s">
        <v>3400</v>
      </c>
      <c r="AB1357" s="162" t="s">
        <v>3401</v>
      </c>
      <c r="AC1357" s="162" t="s">
        <v>5347</v>
      </c>
      <c r="AD1357" s="164">
        <v>1</v>
      </c>
      <c r="AE1357" s="185">
        <v>1</v>
      </c>
      <c r="AG1357" t="s">
        <v>962</v>
      </c>
      <c r="AH1357" s="47">
        <f t="shared" si="421"/>
        <v>14</v>
      </c>
      <c r="AI1357" s="46" t="str">
        <f t="shared" si="422"/>
        <v>-</v>
      </c>
      <c r="AJ1357" s="12"/>
      <c r="AK1357" s="53" t="str">
        <f t="shared" si="423"/>
        <v>YES</v>
      </c>
      <c r="AL1357" s="54">
        <f t="shared" si="424"/>
        <v>2</v>
      </c>
      <c r="AM1357" s="35"/>
      <c r="AN1357" s="35" t="str">
        <f t="shared" si="425"/>
        <v/>
      </c>
      <c r="AO1357" s="35">
        <f t="shared" si="426"/>
        <v>0</v>
      </c>
      <c r="AP1357" s="35" t="str">
        <f t="shared" si="427"/>
        <v>X</v>
      </c>
      <c r="AQ1357" s="55">
        <f t="shared" si="437"/>
        <v>1</v>
      </c>
      <c r="AR1357" s="25" t="str">
        <f t="shared" si="428"/>
        <v/>
      </c>
      <c r="AS1357" s="25" t="str">
        <f t="shared" si="429"/>
        <v/>
      </c>
      <c r="AT1357" s="25" t="str">
        <f t="shared" si="430"/>
        <v/>
      </c>
      <c r="AU1357" s="25" t="str">
        <f t="shared" si="431"/>
        <v/>
      </c>
      <c r="AV1357" s="25">
        <f t="shared" si="432"/>
        <v>10</v>
      </c>
      <c r="AW1357" s="65">
        <f t="shared" si="438"/>
        <v>0</v>
      </c>
      <c r="AX1357" s="56"/>
      <c r="AY1357" s="24">
        <f t="shared" ca="1" si="433"/>
        <v>-535</v>
      </c>
      <c r="AZ1357" s="66">
        <f t="shared" ca="1" si="434"/>
        <v>0</v>
      </c>
      <c r="BA1357" s="24" t="str">
        <f t="shared" ca="1" si="435"/>
        <v/>
      </c>
      <c r="BB1357" s="87" t="str">
        <f t="shared" si="436"/>
        <v/>
      </c>
    </row>
    <row r="1358" spans="1:54" ht="15" x14ac:dyDescent="0.2">
      <c r="A1358" s="7">
        <v>1357</v>
      </c>
      <c r="B1358" s="162" t="s">
        <v>2991</v>
      </c>
      <c r="C1358" s="162" t="s">
        <v>165</v>
      </c>
      <c r="D1358" s="162" t="s">
        <v>2865</v>
      </c>
      <c r="E1358" s="162" t="s">
        <v>15</v>
      </c>
      <c r="F1358" s="163">
        <v>45572</v>
      </c>
      <c r="G1358" s="162" t="s">
        <v>5347</v>
      </c>
      <c r="H1358" s="162" t="s">
        <v>3402</v>
      </c>
      <c r="I1358" s="162" t="s">
        <v>27</v>
      </c>
      <c r="J1358" s="163">
        <v>45588</v>
      </c>
      <c r="K1358" s="163">
        <v>45589</v>
      </c>
      <c r="L1358" s="162" t="s">
        <v>5347</v>
      </c>
      <c r="M1358" s="163">
        <v>45618</v>
      </c>
      <c r="N1358" s="164">
        <v>55</v>
      </c>
      <c r="O1358" s="164">
        <v>8</v>
      </c>
      <c r="P1358" s="162" t="s">
        <v>16</v>
      </c>
      <c r="Q1358" s="165">
        <v>1</v>
      </c>
      <c r="R1358" s="165">
        <v>1</v>
      </c>
      <c r="S1358" s="165">
        <v>1</v>
      </c>
      <c r="T1358" s="165">
        <v>0</v>
      </c>
      <c r="U1358" s="166">
        <v>1</v>
      </c>
      <c r="V1358" s="166">
        <v>0</v>
      </c>
      <c r="W1358" s="162" t="s">
        <v>19</v>
      </c>
      <c r="X1358" s="162" t="s">
        <v>5348</v>
      </c>
      <c r="Y1358" s="162" t="s">
        <v>5347</v>
      </c>
      <c r="Z1358" s="162" t="s">
        <v>624</v>
      </c>
      <c r="AA1358" s="162" t="s">
        <v>112</v>
      </c>
      <c r="AB1358" s="162" t="s">
        <v>166</v>
      </c>
      <c r="AC1358" s="162" t="s">
        <v>5347</v>
      </c>
      <c r="AD1358" s="164">
        <v>0</v>
      </c>
      <c r="AE1358" s="185">
        <v>0</v>
      </c>
      <c r="AG1358" t="s">
        <v>2543</v>
      </c>
      <c r="AH1358" s="47">
        <f t="shared" si="421"/>
        <v>30</v>
      </c>
      <c r="AI1358" s="46" t="str">
        <f t="shared" si="422"/>
        <v>-</v>
      </c>
      <c r="AJ1358" s="12"/>
      <c r="AK1358" s="53" t="str">
        <f t="shared" si="423"/>
        <v>YES</v>
      </c>
      <c r="AL1358" s="54">
        <f t="shared" si="424"/>
        <v>1</v>
      </c>
      <c r="AM1358" s="35"/>
      <c r="AN1358" s="35" t="str">
        <f t="shared" si="425"/>
        <v/>
      </c>
      <c r="AO1358" s="35">
        <f t="shared" si="426"/>
        <v>0</v>
      </c>
      <c r="AP1358" s="35" t="str">
        <f t="shared" si="427"/>
        <v>X</v>
      </c>
      <c r="AQ1358" s="55">
        <f t="shared" si="437"/>
        <v>1</v>
      </c>
      <c r="AR1358" s="25" t="str">
        <f t="shared" si="428"/>
        <v/>
      </c>
      <c r="AS1358" s="25" t="str">
        <f t="shared" si="429"/>
        <v/>
      </c>
      <c r="AT1358" s="25" t="str">
        <f t="shared" si="430"/>
        <v/>
      </c>
      <c r="AU1358" s="25" t="str">
        <f t="shared" si="431"/>
        <v/>
      </c>
      <c r="AV1358" s="25">
        <f t="shared" si="432"/>
        <v>10</v>
      </c>
      <c r="AW1358" s="65">
        <f t="shared" si="438"/>
        <v>0</v>
      </c>
      <c r="AX1358" s="56"/>
      <c r="AY1358" s="24">
        <f t="shared" ca="1" si="433"/>
        <v>-517</v>
      </c>
      <c r="AZ1358" s="66">
        <f t="shared" ca="1" si="434"/>
        <v>0</v>
      </c>
      <c r="BA1358" s="24" t="str">
        <f t="shared" ca="1" si="435"/>
        <v/>
      </c>
      <c r="BB1358" s="87" t="str">
        <f t="shared" si="436"/>
        <v/>
      </c>
    </row>
    <row r="1359" spans="1:54" ht="15" x14ac:dyDescent="0.2">
      <c r="A1359" s="7">
        <v>1358</v>
      </c>
      <c r="B1359" s="162" t="s">
        <v>2992</v>
      </c>
      <c r="C1359" s="162" t="s">
        <v>2993</v>
      </c>
      <c r="D1359" s="162" t="s">
        <v>2865</v>
      </c>
      <c r="E1359" s="162" t="s">
        <v>17</v>
      </c>
      <c r="F1359" s="163">
        <v>45572</v>
      </c>
      <c r="G1359" s="162" t="s">
        <v>5347</v>
      </c>
      <c r="H1359" s="162" t="s">
        <v>3402</v>
      </c>
      <c r="I1359" s="162" t="s">
        <v>28</v>
      </c>
      <c r="J1359" s="163">
        <v>45588</v>
      </c>
      <c r="K1359" s="163">
        <v>45589</v>
      </c>
      <c r="L1359" s="162" t="s">
        <v>5347</v>
      </c>
      <c r="M1359" s="163">
        <v>45618</v>
      </c>
      <c r="N1359" s="164">
        <v>105</v>
      </c>
      <c r="O1359" s="164">
        <v>8</v>
      </c>
      <c r="P1359" s="162" t="s">
        <v>16</v>
      </c>
      <c r="Q1359" s="165">
        <v>2</v>
      </c>
      <c r="R1359" s="165">
        <v>2</v>
      </c>
      <c r="S1359" s="165">
        <v>2</v>
      </c>
      <c r="T1359" s="165">
        <v>0</v>
      </c>
      <c r="U1359" s="166">
        <v>2</v>
      </c>
      <c r="V1359" s="166">
        <v>0</v>
      </c>
      <c r="W1359" s="162" t="s">
        <v>19</v>
      </c>
      <c r="X1359" s="162" t="s">
        <v>5348</v>
      </c>
      <c r="Y1359" s="162" t="s">
        <v>5347</v>
      </c>
      <c r="Z1359" s="162" t="s">
        <v>624</v>
      </c>
      <c r="AA1359" s="162" t="s">
        <v>112</v>
      </c>
      <c r="AB1359" s="162" t="s">
        <v>3403</v>
      </c>
      <c r="AC1359" s="162" t="s">
        <v>5347</v>
      </c>
      <c r="AD1359" s="164">
        <v>0</v>
      </c>
      <c r="AE1359" s="185">
        <v>0</v>
      </c>
      <c r="AG1359" t="s">
        <v>2543</v>
      </c>
      <c r="AH1359" s="47">
        <f t="shared" si="421"/>
        <v>30</v>
      </c>
      <c r="AI1359" s="46" t="str">
        <f t="shared" si="422"/>
        <v>-</v>
      </c>
      <c r="AJ1359" s="12"/>
      <c r="AK1359" s="53" t="str">
        <f t="shared" si="423"/>
        <v>YES</v>
      </c>
      <c r="AL1359" s="54">
        <f t="shared" si="424"/>
        <v>2</v>
      </c>
      <c r="AM1359" s="35"/>
      <c r="AN1359" s="35" t="str">
        <f t="shared" si="425"/>
        <v/>
      </c>
      <c r="AO1359" s="35">
        <f t="shared" si="426"/>
        <v>0</v>
      </c>
      <c r="AP1359" s="35" t="str">
        <f t="shared" si="427"/>
        <v>X</v>
      </c>
      <c r="AQ1359" s="55">
        <f t="shared" si="437"/>
        <v>1</v>
      </c>
      <c r="AR1359" s="25" t="str">
        <f t="shared" si="428"/>
        <v/>
      </c>
      <c r="AS1359" s="25" t="str">
        <f t="shared" si="429"/>
        <v/>
      </c>
      <c r="AT1359" s="25" t="str">
        <f t="shared" si="430"/>
        <v/>
      </c>
      <c r="AU1359" s="25" t="str">
        <f t="shared" si="431"/>
        <v/>
      </c>
      <c r="AV1359" s="25">
        <f t="shared" si="432"/>
        <v>10</v>
      </c>
      <c r="AW1359" s="65">
        <f t="shared" si="438"/>
        <v>0</v>
      </c>
      <c r="AX1359" s="56"/>
      <c r="AY1359" s="24">
        <f t="shared" ca="1" si="433"/>
        <v>-517</v>
      </c>
      <c r="AZ1359" s="66">
        <f t="shared" ca="1" si="434"/>
        <v>0</v>
      </c>
      <c r="BA1359" s="24" t="str">
        <f t="shared" ca="1" si="435"/>
        <v/>
      </c>
      <c r="BB1359" s="87" t="str">
        <f t="shared" si="436"/>
        <v/>
      </c>
    </row>
    <row r="1360" spans="1:54" ht="15" x14ac:dyDescent="0.2">
      <c r="A1360" s="7">
        <v>1359</v>
      </c>
      <c r="B1360" s="162" t="s">
        <v>2954</v>
      </c>
      <c r="C1360" s="162" t="s">
        <v>131</v>
      </c>
      <c r="D1360" s="162" t="s">
        <v>2865</v>
      </c>
      <c r="E1360" s="162" t="s">
        <v>18</v>
      </c>
      <c r="F1360" s="163">
        <v>45572</v>
      </c>
      <c r="G1360" s="162" t="s">
        <v>5347</v>
      </c>
      <c r="H1360" s="162" t="s">
        <v>3404</v>
      </c>
      <c r="I1360" s="162" t="s">
        <v>56</v>
      </c>
      <c r="J1360" s="163">
        <v>45588</v>
      </c>
      <c r="K1360" s="163">
        <v>45589</v>
      </c>
      <c r="L1360" s="162" t="s">
        <v>5347</v>
      </c>
      <c r="M1360" s="163">
        <v>45618</v>
      </c>
      <c r="N1360" s="164">
        <v>50</v>
      </c>
      <c r="O1360" s="164">
        <v>8</v>
      </c>
      <c r="P1360" s="162" t="s">
        <v>16</v>
      </c>
      <c r="Q1360" s="165">
        <v>5</v>
      </c>
      <c r="R1360" s="165">
        <v>5</v>
      </c>
      <c r="S1360" s="165">
        <v>5</v>
      </c>
      <c r="T1360" s="165">
        <v>0</v>
      </c>
      <c r="U1360" s="166">
        <v>5</v>
      </c>
      <c r="V1360" s="166">
        <v>0</v>
      </c>
      <c r="W1360" s="162" t="s">
        <v>19</v>
      </c>
      <c r="X1360" s="162" t="s">
        <v>5348</v>
      </c>
      <c r="Y1360" s="162" t="s">
        <v>5347</v>
      </c>
      <c r="Z1360" s="162" t="s">
        <v>25</v>
      </c>
      <c r="AA1360" s="162" t="s">
        <v>112</v>
      </c>
      <c r="AB1360" s="162" t="s">
        <v>132</v>
      </c>
      <c r="AC1360" s="162" t="s">
        <v>5347</v>
      </c>
      <c r="AD1360" s="164">
        <v>0</v>
      </c>
      <c r="AE1360" s="185">
        <v>0</v>
      </c>
      <c r="AG1360" t="s">
        <v>2543</v>
      </c>
      <c r="AH1360" s="47">
        <f t="shared" si="421"/>
        <v>30</v>
      </c>
      <c r="AI1360" s="46" t="str">
        <f t="shared" si="422"/>
        <v>-</v>
      </c>
      <c r="AJ1360" s="12"/>
      <c r="AK1360" s="53" t="str">
        <f t="shared" si="423"/>
        <v>YES</v>
      </c>
      <c r="AL1360" s="54">
        <f t="shared" si="424"/>
        <v>5</v>
      </c>
      <c r="AM1360" s="35"/>
      <c r="AN1360" s="35" t="str">
        <f t="shared" si="425"/>
        <v/>
      </c>
      <c r="AO1360" s="35">
        <f t="shared" si="426"/>
        <v>0</v>
      </c>
      <c r="AP1360" s="35" t="str">
        <f t="shared" si="427"/>
        <v>X</v>
      </c>
      <c r="AQ1360" s="55">
        <f t="shared" si="437"/>
        <v>1</v>
      </c>
      <c r="AR1360" s="25" t="str">
        <f t="shared" si="428"/>
        <v/>
      </c>
      <c r="AS1360" s="25" t="str">
        <f t="shared" si="429"/>
        <v/>
      </c>
      <c r="AT1360" s="25" t="str">
        <f t="shared" si="430"/>
        <v/>
      </c>
      <c r="AU1360" s="25" t="str">
        <f t="shared" si="431"/>
        <v/>
      </c>
      <c r="AV1360" s="25">
        <f t="shared" si="432"/>
        <v>10</v>
      </c>
      <c r="AW1360" s="65">
        <f t="shared" si="438"/>
        <v>0</v>
      </c>
      <c r="AX1360" s="56"/>
      <c r="AY1360" s="24">
        <f t="shared" ca="1" si="433"/>
        <v>-517</v>
      </c>
      <c r="AZ1360" s="66">
        <f t="shared" ca="1" si="434"/>
        <v>0</v>
      </c>
      <c r="BA1360" s="24" t="str">
        <f t="shared" ca="1" si="435"/>
        <v/>
      </c>
      <c r="BB1360" s="87" t="str">
        <f t="shared" si="436"/>
        <v/>
      </c>
    </row>
    <row r="1361" spans="1:54" ht="15" x14ac:dyDescent="0.2">
      <c r="A1361" s="7">
        <v>1360</v>
      </c>
      <c r="B1361" s="162" t="s">
        <v>2955</v>
      </c>
      <c r="C1361" s="162" t="s">
        <v>163</v>
      </c>
      <c r="D1361" s="162" t="s">
        <v>2865</v>
      </c>
      <c r="E1361" s="162" t="s">
        <v>24</v>
      </c>
      <c r="F1361" s="163">
        <v>45572</v>
      </c>
      <c r="G1361" s="162" t="s">
        <v>5347</v>
      </c>
      <c r="H1361" s="162" t="s">
        <v>3404</v>
      </c>
      <c r="I1361" s="162" t="s">
        <v>72</v>
      </c>
      <c r="J1361" s="163">
        <v>45588</v>
      </c>
      <c r="K1361" s="163">
        <v>45589</v>
      </c>
      <c r="L1361" s="162" t="s">
        <v>5347</v>
      </c>
      <c r="M1361" s="163">
        <v>45618</v>
      </c>
      <c r="N1361" s="164">
        <v>50</v>
      </c>
      <c r="O1361" s="164">
        <v>8</v>
      </c>
      <c r="P1361" s="162" t="s">
        <v>16</v>
      </c>
      <c r="Q1361" s="165">
        <v>3</v>
      </c>
      <c r="R1361" s="165">
        <v>3</v>
      </c>
      <c r="S1361" s="165">
        <v>3</v>
      </c>
      <c r="T1361" s="165">
        <v>0</v>
      </c>
      <c r="U1361" s="166">
        <v>3</v>
      </c>
      <c r="V1361" s="166">
        <v>0</v>
      </c>
      <c r="W1361" s="162" t="s">
        <v>19</v>
      </c>
      <c r="X1361" s="162" t="s">
        <v>5348</v>
      </c>
      <c r="Y1361" s="162" t="s">
        <v>5347</v>
      </c>
      <c r="Z1361" s="162" t="s">
        <v>25</v>
      </c>
      <c r="AA1361" s="162" t="s">
        <v>112</v>
      </c>
      <c r="AB1361" s="162" t="s">
        <v>164</v>
      </c>
      <c r="AC1361" s="162" t="s">
        <v>5347</v>
      </c>
      <c r="AD1361" s="164">
        <v>0</v>
      </c>
      <c r="AE1361" s="185">
        <v>0</v>
      </c>
      <c r="AG1361" t="s">
        <v>2543</v>
      </c>
      <c r="AH1361" s="47">
        <f t="shared" si="421"/>
        <v>30</v>
      </c>
      <c r="AI1361" s="46" t="str">
        <f t="shared" si="422"/>
        <v>-</v>
      </c>
      <c r="AJ1361" s="12"/>
      <c r="AK1361" s="53" t="str">
        <f t="shared" si="423"/>
        <v>YES</v>
      </c>
      <c r="AL1361" s="54">
        <f t="shared" si="424"/>
        <v>3</v>
      </c>
      <c r="AM1361" s="35"/>
      <c r="AN1361" s="35" t="str">
        <f t="shared" si="425"/>
        <v/>
      </c>
      <c r="AO1361" s="35">
        <f t="shared" si="426"/>
        <v>0</v>
      </c>
      <c r="AP1361" s="35" t="str">
        <f t="shared" si="427"/>
        <v>X</v>
      </c>
      <c r="AQ1361" s="55">
        <f t="shared" si="437"/>
        <v>1</v>
      </c>
      <c r="AR1361" s="25" t="str">
        <f t="shared" si="428"/>
        <v/>
      </c>
      <c r="AS1361" s="25" t="str">
        <f t="shared" si="429"/>
        <v/>
      </c>
      <c r="AT1361" s="25" t="str">
        <f t="shared" si="430"/>
        <v/>
      </c>
      <c r="AU1361" s="25" t="str">
        <f t="shared" si="431"/>
        <v/>
      </c>
      <c r="AV1361" s="25">
        <f t="shared" si="432"/>
        <v>10</v>
      </c>
      <c r="AW1361" s="65">
        <f t="shared" si="438"/>
        <v>0</v>
      </c>
      <c r="AX1361" s="56"/>
      <c r="AY1361" s="24">
        <f t="shared" ca="1" si="433"/>
        <v>-517</v>
      </c>
      <c r="AZ1361" s="66">
        <f t="shared" ca="1" si="434"/>
        <v>0</v>
      </c>
      <c r="BA1361" s="24" t="str">
        <f t="shared" ca="1" si="435"/>
        <v/>
      </c>
      <c r="BB1361" s="87" t="str">
        <f t="shared" si="436"/>
        <v/>
      </c>
    </row>
    <row r="1362" spans="1:54" ht="15" x14ac:dyDescent="0.2">
      <c r="A1362" s="7">
        <v>1361</v>
      </c>
      <c r="B1362" s="162" t="s">
        <v>2956</v>
      </c>
      <c r="C1362" s="162" t="s">
        <v>2957</v>
      </c>
      <c r="D1362" s="162" t="s">
        <v>2865</v>
      </c>
      <c r="E1362" s="162" t="s">
        <v>27</v>
      </c>
      <c r="F1362" s="163">
        <v>45572</v>
      </c>
      <c r="G1362" s="162" t="s">
        <v>5347</v>
      </c>
      <c r="H1362" s="162" t="s">
        <v>3402</v>
      </c>
      <c r="I1362" s="162" t="s">
        <v>73</v>
      </c>
      <c r="J1362" s="163">
        <v>45588</v>
      </c>
      <c r="K1362" s="163">
        <v>45589</v>
      </c>
      <c r="L1362" s="162" t="s">
        <v>5347</v>
      </c>
      <c r="M1362" s="163">
        <v>45618</v>
      </c>
      <c r="N1362" s="164">
        <v>60</v>
      </c>
      <c r="O1362" s="164">
        <v>8</v>
      </c>
      <c r="P1362" s="162" t="s">
        <v>16</v>
      </c>
      <c r="Q1362" s="165">
        <v>1</v>
      </c>
      <c r="R1362" s="165">
        <v>1</v>
      </c>
      <c r="S1362" s="165">
        <v>1</v>
      </c>
      <c r="T1362" s="165">
        <v>0</v>
      </c>
      <c r="U1362" s="166">
        <v>1</v>
      </c>
      <c r="V1362" s="166">
        <v>0</v>
      </c>
      <c r="W1362" s="162" t="s">
        <v>19</v>
      </c>
      <c r="X1362" s="162" t="s">
        <v>5348</v>
      </c>
      <c r="Y1362" s="162" t="s">
        <v>5347</v>
      </c>
      <c r="Z1362" s="162" t="s">
        <v>624</v>
      </c>
      <c r="AA1362" s="162" t="s">
        <v>112</v>
      </c>
      <c r="AB1362" s="162" t="s">
        <v>3405</v>
      </c>
      <c r="AC1362" s="162" t="s">
        <v>5347</v>
      </c>
      <c r="AD1362" s="164">
        <v>0</v>
      </c>
      <c r="AE1362" s="185">
        <v>0</v>
      </c>
      <c r="AG1362" t="s">
        <v>2543</v>
      </c>
      <c r="AH1362" s="47">
        <f t="shared" si="421"/>
        <v>30</v>
      </c>
      <c r="AI1362" s="46" t="str">
        <f t="shared" si="422"/>
        <v>-</v>
      </c>
      <c r="AJ1362" s="12"/>
      <c r="AK1362" s="53" t="str">
        <f t="shared" si="423"/>
        <v>YES</v>
      </c>
      <c r="AL1362" s="54">
        <f t="shared" si="424"/>
        <v>1</v>
      </c>
      <c r="AM1362" s="35"/>
      <c r="AN1362" s="35" t="str">
        <f t="shared" si="425"/>
        <v/>
      </c>
      <c r="AO1362" s="35">
        <f t="shared" si="426"/>
        <v>0</v>
      </c>
      <c r="AP1362" s="35" t="str">
        <f t="shared" si="427"/>
        <v>X</v>
      </c>
      <c r="AQ1362" s="55">
        <f t="shared" si="437"/>
        <v>1</v>
      </c>
      <c r="AR1362" s="25" t="str">
        <f t="shared" si="428"/>
        <v/>
      </c>
      <c r="AS1362" s="25" t="str">
        <f t="shared" si="429"/>
        <v/>
      </c>
      <c r="AT1362" s="25" t="str">
        <f t="shared" si="430"/>
        <v/>
      </c>
      <c r="AU1362" s="25" t="str">
        <f t="shared" si="431"/>
        <v/>
      </c>
      <c r="AV1362" s="25">
        <f t="shared" si="432"/>
        <v>10</v>
      </c>
      <c r="AW1362" s="65">
        <f t="shared" si="438"/>
        <v>0</v>
      </c>
      <c r="AX1362" s="56"/>
      <c r="AY1362" s="24">
        <f t="shared" ca="1" si="433"/>
        <v>-517</v>
      </c>
      <c r="AZ1362" s="66">
        <f t="shared" ca="1" si="434"/>
        <v>0</v>
      </c>
      <c r="BA1362" s="24" t="str">
        <f t="shared" ca="1" si="435"/>
        <v/>
      </c>
      <c r="BB1362" s="87" t="str">
        <f t="shared" si="436"/>
        <v/>
      </c>
    </row>
    <row r="1363" spans="1:54" ht="15" x14ac:dyDescent="0.2">
      <c r="A1363" s="7">
        <v>1362</v>
      </c>
      <c r="B1363" s="162" t="s">
        <v>2958</v>
      </c>
      <c r="C1363" s="162" t="s">
        <v>2959</v>
      </c>
      <c r="D1363" s="162" t="s">
        <v>2865</v>
      </c>
      <c r="E1363" s="162" t="s">
        <v>28</v>
      </c>
      <c r="F1363" s="163">
        <v>45572</v>
      </c>
      <c r="G1363" s="162" t="s">
        <v>5347</v>
      </c>
      <c r="H1363" s="162" t="s">
        <v>3404</v>
      </c>
      <c r="I1363" s="162" t="s">
        <v>69</v>
      </c>
      <c r="J1363" s="163">
        <v>45588</v>
      </c>
      <c r="K1363" s="163">
        <v>45589</v>
      </c>
      <c r="L1363" s="162" t="s">
        <v>5347</v>
      </c>
      <c r="M1363" s="163">
        <v>45618</v>
      </c>
      <c r="N1363" s="164">
        <v>65</v>
      </c>
      <c r="O1363" s="164">
        <v>8</v>
      </c>
      <c r="P1363" s="162" t="s">
        <v>16</v>
      </c>
      <c r="Q1363" s="165">
        <v>3</v>
      </c>
      <c r="R1363" s="165">
        <v>3</v>
      </c>
      <c r="S1363" s="165">
        <v>3</v>
      </c>
      <c r="T1363" s="165">
        <v>0</v>
      </c>
      <c r="U1363" s="166">
        <v>3</v>
      </c>
      <c r="V1363" s="166">
        <v>0</v>
      </c>
      <c r="W1363" s="162" t="s">
        <v>19</v>
      </c>
      <c r="X1363" s="162" t="s">
        <v>5348</v>
      </c>
      <c r="Y1363" s="162" t="s">
        <v>5347</v>
      </c>
      <c r="Z1363" s="162" t="s">
        <v>25</v>
      </c>
      <c r="AA1363" s="162" t="s">
        <v>112</v>
      </c>
      <c r="AB1363" s="162" t="s">
        <v>3406</v>
      </c>
      <c r="AC1363" s="162" t="s">
        <v>5347</v>
      </c>
      <c r="AD1363" s="164">
        <v>0</v>
      </c>
      <c r="AE1363" s="185">
        <v>0</v>
      </c>
      <c r="AG1363" t="s">
        <v>2543</v>
      </c>
      <c r="AH1363" s="47">
        <f t="shared" si="421"/>
        <v>30</v>
      </c>
      <c r="AI1363" s="46" t="str">
        <f t="shared" si="422"/>
        <v>-</v>
      </c>
      <c r="AJ1363" s="12"/>
      <c r="AK1363" s="53" t="str">
        <f t="shared" si="423"/>
        <v>YES</v>
      </c>
      <c r="AL1363" s="54">
        <f t="shared" si="424"/>
        <v>3</v>
      </c>
      <c r="AM1363" s="35"/>
      <c r="AN1363" s="35" t="str">
        <f t="shared" si="425"/>
        <v/>
      </c>
      <c r="AO1363" s="35">
        <f t="shared" si="426"/>
        <v>0</v>
      </c>
      <c r="AP1363" s="35" t="str">
        <f t="shared" si="427"/>
        <v>X</v>
      </c>
      <c r="AQ1363" s="55">
        <f t="shared" si="437"/>
        <v>1</v>
      </c>
      <c r="AR1363" s="25" t="str">
        <f t="shared" si="428"/>
        <v/>
      </c>
      <c r="AS1363" s="25" t="str">
        <f t="shared" si="429"/>
        <v/>
      </c>
      <c r="AT1363" s="25" t="str">
        <f t="shared" si="430"/>
        <v/>
      </c>
      <c r="AU1363" s="25" t="str">
        <f t="shared" si="431"/>
        <v/>
      </c>
      <c r="AV1363" s="25">
        <f t="shared" si="432"/>
        <v>10</v>
      </c>
      <c r="AW1363" s="65">
        <f t="shared" si="438"/>
        <v>0</v>
      </c>
      <c r="AX1363" s="56"/>
      <c r="AY1363" s="24">
        <f t="shared" ca="1" si="433"/>
        <v>-517</v>
      </c>
      <c r="AZ1363" s="66">
        <f t="shared" ca="1" si="434"/>
        <v>0</v>
      </c>
      <c r="BA1363" s="24" t="str">
        <f t="shared" ca="1" si="435"/>
        <v/>
      </c>
      <c r="BB1363" s="87" t="str">
        <f t="shared" si="436"/>
        <v/>
      </c>
    </row>
    <row r="1364" spans="1:54" ht="15" x14ac:dyDescent="0.2">
      <c r="A1364" s="7">
        <v>1363</v>
      </c>
      <c r="B1364" s="162" t="s">
        <v>2964</v>
      </c>
      <c r="C1364" s="162" t="s">
        <v>2965</v>
      </c>
      <c r="D1364" s="162" t="s">
        <v>2865</v>
      </c>
      <c r="E1364" s="162" t="s">
        <v>73</v>
      </c>
      <c r="F1364" s="163">
        <v>45572</v>
      </c>
      <c r="G1364" s="162" t="s">
        <v>5347</v>
      </c>
      <c r="H1364" s="162" t="s">
        <v>3404</v>
      </c>
      <c r="I1364" s="162" t="s">
        <v>79</v>
      </c>
      <c r="J1364" s="163">
        <v>45588</v>
      </c>
      <c r="K1364" s="163">
        <v>45589</v>
      </c>
      <c r="L1364" s="162" t="s">
        <v>5347</v>
      </c>
      <c r="M1364" s="163">
        <v>45618</v>
      </c>
      <c r="N1364" s="164">
        <v>30</v>
      </c>
      <c r="O1364" s="164">
        <v>8</v>
      </c>
      <c r="P1364" s="162" t="s">
        <v>16</v>
      </c>
      <c r="Q1364" s="165">
        <v>3</v>
      </c>
      <c r="R1364" s="165">
        <v>3</v>
      </c>
      <c r="S1364" s="165">
        <v>3</v>
      </c>
      <c r="T1364" s="165">
        <v>0</v>
      </c>
      <c r="U1364" s="166">
        <v>3</v>
      </c>
      <c r="V1364" s="166">
        <v>0</v>
      </c>
      <c r="W1364" s="162" t="s">
        <v>19</v>
      </c>
      <c r="X1364" s="162" t="s">
        <v>5348</v>
      </c>
      <c r="Y1364" s="162" t="s">
        <v>5347</v>
      </c>
      <c r="Z1364" s="162" t="s">
        <v>25</v>
      </c>
      <c r="AA1364" s="162" t="s">
        <v>112</v>
      </c>
      <c r="AB1364" s="162" t="s">
        <v>3407</v>
      </c>
      <c r="AC1364" s="162" t="s">
        <v>5347</v>
      </c>
      <c r="AD1364" s="164">
        <v>0</v>
      </c>
      <c r="AE1364" s="185">
        <v>0</v>
      </c>
      <c r="AG1364" t="s">
        <v>2543</v>
      </c>
      <c r="AH1364" s="47">
        <f t="shared" si="421"/>
        <v>30</v>
      </c>
      <c r="AI1364" s="46" t="str">
        <f t="shared" si="422"/>
        <v>-</v>
      </c>
      <c r="AJ1364" s="12"/>
      <c r="AK1364" s="53" t="str">
        <f t="shared" si="423"/>
        <v>YES</v>
      </c>
      <c r="AL1364" s="54">
        <f t="shared" si="424"/>
        <v>3</v>
      </c>
      <c r="AM1364" s="35"/>
      <c r="AN1364" s="35" t="str">
        <f t="shared" si="425"/>
        <v/>
      </c>
      <c r="AO1364" s="35">
        <f t="shared" si="426"/>
        <v>0</v>
      </c>
      <c r="AP1364" s="35" t="str">
        <f t="shared" si="427"/>
        <v>X</v>
      </c>
      <c r="AQ1364" s="55">
        <f t="shared" si="437"/>
        <v>1</v>
      </c>
      <c r="AR1364" s="25" t="str">
        <f t="shared" si="428"/>
        <v/>
      </c>
      <c r="AS1364" s="25" t="str">
        <f t="shared" si="429"/>
        <v/>
      </c>
      <c r="AT1364" s="25" t="str">
        <f t="shared" si="430"/>
        <v/>
      </c>
      <c r="AU1364" s="25" t="str">
        <f t="shared" si="431"/>
        <v/>
      </c>
      <c r="AV1364" s="25">
        <f t="shared" si="432"/>
        <v>10</v>
      </c>
      <c r="AW1364" s="65">
        <f t="shared" si="438"/>
        <v>0</v>
      </c>
      <c r="AX1364" s="56"/>
      <c r="AY1364" s="24">
        <f t="shared" ca="1" si="433"/>
        <v>-517</v>
      </c>
      <c r="AZ1364" s="66">
        <f t="shared" ca="1" si="434"/>
        <v>0</v>
      </c>
      <c r="BA1364" s="24" t="str">
        <f t="shared" ca="1" si="435"/>
        <v/>
      </c>
      <c r="BB1364" s="87" t="str">
        <f t="shared" si="436"/>
        <v/>
      </c>
    </row>
    <row r="1365" spans="1:54" ht="15" x14ac:dyDescent="0.2">
      <c r="A1365" s="7">
        <v>1364</v>
      </c>
      <c r="B1365" s="162" t="s">
        <v>2863</v>
      </c>
      <c r="C1365" s="162" t="s">
        <v>2864</v>
      </c>
      <c r="D1365" s="162" t="s">
        <v>2865</v>
      </c>
      <c r="E1365" s="162" t="s">
        <v>56</v>
      </c>
      <c r="F1365" s="163">
        <v>45572</v>
      </c>
      <c r="G1365" s="162" t="s">
        <v>5347</v>
      </c>
      <c r="H1365" s="162" t="s">
        <v>2866</v>
      </c>
      <c r="I1365" s="162" t="s">
        <v>24</v>
      </c>
      <c r="J1365" s="163">
        <v>45574</v>
      </c>
      <c r="K1365" s="163">
        <v>45575</v>
      </c>
      <c r="L1365" s="162" t="s">
        <v>5347</v>
      </c>
      <c r="M1365" s="163">
        <v>45614</v>
      </c>
      <c r="N1365" s="164">
        <v>40</v>
      </c>
      <c r="O1365" s="164">
        <v>8</v>
      </c>
      <c r="P1365" s="162" t="s">
        <v>16</v>
      </c>
      <c r="Q1365" s="165">
        <v>25</v>
      </c>
      <c r="R1365" s="165">
        <v>25</v>
      </c>
      <c r="S1365" s="165">
        <v>25</v>
      </c>
      <c r="T1365" s="165">
        <v>0</v>
      </c>
      <c r="U1365" s="166">
        <v>25</v>
      </c>
      <c r="V1365" s="166">
        <v>0</v>
      </c>
      <c r="W1365" s="162" t="s">
        <v>19</v>
      </c>
      <c r="X1365" s="162" t="s">
        <v>5348</v>
      </c>
      <c r="Y1365" s="162" t="s">
        <v>5347</v>
      </c>
      <c r="Z1365" s="162" t="s">
        <v>61</v>
      </c>
      <c r="AA1365" s="162" t="s">
        <v>62</v>
      </c>
      <c r="AB1365" s="162" t="s">
        <v>2867</v>
      </c>
      <c r="AC1365" s="162" t="s">
        <v>5347</v>
      </c>
      <c r="AD1365" s="164">
        <v>0</v>
      </c>
      <c r="AE1365" s="185">
        <v>0</v>
      </c>
      <c r="AG1365" t="s">
        <v>2543</v>
      </c>
      <c r="AH1365" s="47">
        <f t="shared" si="421"/>
        <v>40</v>
      </c>
      <c r="AI1365" s="46" t="str">
        <f t="shared" si="422"/>
        <v>-</v>
      </c>
      <c r="AJ1365" s="12"/>
      <c r="AK1365" s="53" t="str">
        <f t="shared" si="423"/>
        <v>YES</v>
      </c>
      <c r="AL1365" s="54">
        <f t="shared" si="424"/>
        <v>25</v>
      </c>
      <c r="AM1365" s="35"/>
      <c r="AN1365" s="35" t="str">
        <f t="shared" si="425"/>
        <v/>
      </c>
      <c r="AO1365" s="35">
        <f t="shared" si="426"/>
        <v>0</v>
      </c>
      <c r="AP1365" s="35" t="str">
        <f t="shared" si="427"/>
        <v>X</v>
      </c>
      <c r="AQ1365" s="55">
        <f t="shared" si="437"/>
        <v>1</v>
      </c>
      <c r="AR1365" s="25" t="str">
        <f t="shared" si="428"/>
        <v/>
      </c>
      <c r="AS1365" s="25" t="str">
        <f t="shared" si="429"/>
        <v/>
      </c>
      <c r="AT1365" s="25" t="str">
        <f t="shared" si="430"/>
        <v/>
      </c>
      <c r="AU1365" s="25" t="str">
        <f t="shared" si="431"/>
        <v/>
      </c>
      <c r="AV1365" s="25">
        <f t="shared" si="432"/>
        <v>10</v>
      </c>
      <c r="AW1365" s="65">
        <f t="shared" si="438"/>
        <v>0</v>
      </c>
      <c r="AX1365" s="56"/>
      <c r="AY1365" s="24">
        <f t="shared" ca="1" si="433"/>
        <v>-521</v>
      </c>
      <c r="AZ1365" s="66">
        <f t="shared" ca="1" si="434"/>
        <v>0</v>
      </c>
      <c r="BA1365" s="24" t="str">
        <f t="shared" ca="1" si="435"/>
        <v/>
      </c>
      <c r="BB1365" s="87" t="str">
        <f t="shared" si="436"/>
        <v/>
      </c>
    </row>
    <row r="1366" spans="1:54" ht="15" x14ac:dyDescent="0.2">
      <c r="A1366" s="7">
        <v>1365</v>
      </c>
      <c r="B1366" s="162" t="s">
        <v>2857</v>
      </c>
      <c r="C1366" s="162" t="s">
        <v>2858</v>
      </c>
      <c r="D1366" s="162" t="s">
        <v>2851</v>
      </c>
      <c r="E1366" s="162" t="s">
        <v>15</v>
      </c>
      <c r="F1366" s="163">
        <v>45572</v>
      </c>
      <c r="G1366" s="162" t="s">
        <v>5347</v>
      </c>
      <c r="H1366" s="162" t="s">
        <v>2852</v>
      </c>
      <c r="I1366" s="162" t="s">
        <v>15</v>
      </c>
      <c r="J1366" s="163">
        <v>45574</v>
      </c>
      <c r="K1366" s="163">
        <v>45576</v>
      </c>
      <c r="L1366" s="162" t="s">
        <v>5347</v>
      </c>
      <c r="M1366" s="163">
        <v>45592</v>
      </c>
      <c r="N1366" s="164">
        <v>40</v>
      </c>
      <c r="O1366" s="164">
        <v>8</v>
      </c>
      <c r="P1366" s="162" t="s">
        <v>16</v>
      </c>
      <c r="Q1366" s="165">
        <v>2</v>
      </c>
      <c r="R1366" s="165">
        <v>2</v>
      </c>
      <c r="S1366" s="165">
        <v>2</v>
      </c>
      <c r="T1366" s="165">
        <v>0</v>
      </c>
      <c r="U1366" s="166">
        <v>0</v>
      </c>
      <c r="V1366" s="166">
        <v>0</v>
      </c>
      <c r="W1366" s="162" t="s">
        <v>19</v>
      </c>
      <c r="X1366" s="162" t="s">
        <v>5348</v>
      </c>
      <c r="Y1366" s="162" t="s">
        <v>5347</v>
      </c>
      <c r="Z1366" s="162" t="s">
        <v>2853</v>
      </c>
      <c r="AA1366" s="162" t="s">
        <v>2854</v>
      </c>
      <c r="AB1366" s="162" t="s">
        <v>2859</v>
      </c>
      <c r="AC1366" s="162" t="s">
        <v>5347</v>
      </c>
      <c r="AD1366" s="164">
        <v>0</v>
      </c>
      <c r="AE1366" s="185">
        <v>0</v>
      </c>
      <c r="AG1366" t="s">
        <v>1612</v>
      </c>
      <c r="AH1366" s="47">
        <f t="shared" si="421"/>
        <v>18</v>
      </c>
      <c r="AI1366" s="46" t="str">
        <f t="shared" si="422"/>
        <v>-</v>
      </c>
      <c r="AJ1366" s="12"/>
      <c r="AK1366" s="53" t="str">
        <f t="shared" si="423"/>
        <v>YES</v>
      </c>
      <c r="AL1366" s="54">
        <f t="shared" si="424"/>
        <v>2</v>
      </c>
      <c r="AM1366" s="35"/>
      <c r="AN1366" s="35" t="str">
        <f t="shared" si="425"/>
        <v/>
      </c>
      <c r="AO1366" s="35">
        <f t="shared" si="426"/>
        <v>0</v>
      </c>
      <c r="AP1366" s="35" t="str">
        <f t="shared" si="427"/>
        <v>X</v>
      </c>
      <c r="AQ1366" s="55">
        <f t="shared" si="437"/>
        <v>1</v>
      </c>
      <c r="AR1366" s="25" t="str">
        <f t="shared" si="428"/>
        <v/>
      </c>
      <c r="AS1366" s="25" t="str">
        <f t="shared" si="429"/>
        <v/>
      </c>
      <c r="AT1366" s="25" t="str">
        <f t="shared" si="430"/>
        <v/>
      </c>
      <c r="AU1366" s="25" t="str">
        <f t="shared" si="431"/>
        <v/>
      </c>
      <c r="AV1366" s="25">
        <f t="shared" si="432"/>
        <v>10</v>
      </c>
      <c r="AW1366" s="65">
        <f t="shared" si="438"/>
        <v>0</v>
      </c>
      <c r="AX1366" s="56"/>
      <c r="AY1366" s="24">
        <f t="shared" ca="1" si="433"/>
        <v>-543</v>
      </c>
      <c r="AZ1366" s="66">
        <f t="shared" ca="1" si="434"/>
        <v>0</v>
      </c>
      <c r="BA1366" s="24" t="str">
        <f t="shared" ca="1" si="435"/>
        <v/>
      </c>
      <c r="BB1366" s="87" t="str">
        <f t="shared" si="436"/>
        <v/>
      </c>
    </row>
    <row r="1367" spans="1:54" ht="15" x14ac:dyDescent="0.2">
      <c r="A1367" s="7">
        <v>1366</v>
      </c>
      <c r="B1367" s="162" t="s">
        <v>2849</v>
      </c>
      <c r="C1367" s="162" t="s">
        <v>2850</v>
      </c>
      <c r="D1367" s="162" t="s">
        <v>2851</v>
      </c>
      <c r="E1367" s="162" t="s">
        <v>17</v>
      </c>
      <c r="F1367" s="163">
        <v>45572</v>
      </c>
      <c r="G1367" s="162" t="s">
        <v>5347</v>
      </c>
      <c r="H1367" s="162" t="s">
        <v>2852</v>
      </c>
      <c r="I1367" s="162" t="s">
        <v>17</v>
      </c>
      <c r="J1367" s="163">
        <v>45574</v>
      </c>
      <c r="K1367" s="163">
        <v>45576</v>
      </c>
      <c r="L1367" s="162" t="s">
        <v>5347</v>
      </c>
      <c r="M1367" s="163">
        <v>45592</v>
      </c>
      <c r="N1367" s="164">
        <v>40</v>
      </c>
      <c r="O1367" s="164">
        <v>8</v>
      </c>
      <c r="P1367" s="162" t="s">
        <v>16</v>
      </c>
      <c r="Q1367" s="165">
        <v>3</v>
      </c>
      <c r="R1367" s="165">
        <v>3</v>
      </c>
      <c r="S1367" s="165">
        <v>3</v>
      </c>
      <c r="T1367" s="165">
        <v>0</v>
      </c>
      <c r="U1367" s="166">
        <v>0</v>
      </c>
      <c r="V1367" s="166">
        <v>0</v>
      </c>
      <c r="W1367" s="162" t="s">
        <v>19</v>
      </c>
      <c r="X1367" s="162" t="s">
        <v>5348</v>
      </c>
      <c r="Y1367" s="162" t="s">
        <v>5347</v>
      </c>
      <c r="Z1367" s="162" t="s">
        <v>2853</v>
      </c>
      <c r="AA1367" s="162" t="s">
        <v>2854</v>
      </c>
      <c r="AB1367" s="162" t="s">
        <v>2855</v>
      </c>
      <c r="AC1367" s="162" t="s">
        <v>5347</v>
      </c>
      <c r="AD1367" s="164">
        <v>0</v>
      </c>
      <c r="AE1367" s="185">
        <v>0</v>
      </c>
      <c r="AG1367" t="s">
        <v>1612</v>
      </c>
      <c r="AH1367" s="47">
        <f t="shared" si="421"/>
        <v>18</v>
      </c>
      <c r="AI1367" s="46" t="str">
        <f t="shared" si="422"/>
        <v>-</v>
      </c>
      <c r="AJ1367" s="12"/>
      <c r="AK1367" s="53" t="str">
        <f t="shared" si="423"/>
        <v>YES</v>
      </c>
      <c r="AL1367" s="54">
        <f t="shared" si="424"/>
        <v>3</v>
      </c>
      <c r="AM1367" s="35"/>
      <c r="AN1367" s="35" t="str">
        <f t="shared" si="425"/>
        <v/>
      </c>
      <c r="AO1367" s="35">
        <f t="shared" si="426"/>
        <v>0</v>
      </c>
      <c r="AP1367" s="35" t="str">
        <f t="shared" si="427"/>
        <v>X</v>
      </c>
      <c r="AQ1367" s="55">
        <f t="shared" si="437"/>
        <v>1</v>
      </c>
      <c r="AR1367" s="25" t="str">
        <f t="shared" si="428"/>
        <v/>
      </c>
      <c r="AS1367" s="25" t="str">
        <f t="shared" si="429"/>
        <v/>
      </c>
      <c r="AT1367" s="25" t="str">
        <f t="shared" si="430"/>
        <v/>
      </c>
      <c r="AU1367" s="25" t="str">
        <f t="shared" si="431"/>
        <v/>
      </c>
      <c r="AV1367" s="25">
        <f t="shared" si="432"/>
        <v>10</v>
      </c>
      <c r="AW1367" s="65">
        <f t="shared" si="438"/>
        <v>0</v>
      </c>
      <c r="AX1367" s="56"/>
      <c r="AY1367" s="24">
        <f t="shared" ca="1" si="433"/>
        <v>-543</v>
      </c>
      <c r="AZ1367" s="66">
        <f t="shared" ca="1" si="434"/>
        <v>0</v>
      </c>
      <c r="BA1367" s="24" t="str">
        <f t="shared" ca="1" si="435"/>
        <v/>
      </c>
      <c r="BB1367" s="87" t="str">
        <f t="shared" si="436"/>
        <v/>
      </c>
    </row>
    <row r="1368" spans="1:54" ht="15" x14ac:dyDescent="0.2">
      <c r="A1368" s="7">
        <v>1367</v>
      </c>
      <c r="B1368" s="162" t="s">
        <v>2869</v>
      </c>
      <c r="C1368" s="162" t="s">
        <v>2870</v>
      </c>
      <c r="D1368" s="162" t="s">
        <v>2851</v>
      </c>
      <c r="E1368" s="162" t="s">
        <v>18</v>
      </c>
      <c r="F1368" s="163">
        <v>45572</v>
      </c>
      <c r="G1368" s="162" t="s">
        <v>5347</v>
      </c>
      <c r="H1368" s="162" t="s">
        <v>2852</v>
      </c>
      <c r="I1368" s="162" t="s">
        <v>18</v>
      </c>
      <c r="J1368" s="163">
        <v>45574</v>
      </c>
      <c r="K1368" s="163">
        <v>45576</v>
      </c>
      <c r="L1368" s="162" t="s">
        <v>5347</v>
      </c>
      <c r="M1368" s="163">
        <v>45592</v>
      </c>
      <c r="N1368" s="164">
        <v>40</v>
      </c>
      <c r="O1368" s="164">
        <v>8</v>
      </c>
      <c r="P1368" s="162" t="s">
        <v>16</v>
      </c>
      <c r="Q1368" s="165">
        <v>1</v>
      </c>
      <c r="R1368" s="165">
        <v>1</v>
      </c>
      <c r="S1368" s="165">
        <v>1</v>
      </c>
      <c r="T1368" s="165">
        <v>0</v>
      </c>
      <c r="U1368" s="166">
        <v>0</v>
      </c>
      <c r="V1368" s="166">
        <v>0</v>
      </c>
      <c r="W1368" s="162" t="s">
        <v>19</v>
      </c>
      <c r="X1368" s="162" t="s">
        <v>5348</v>
      </c>
      <c r="Y1368" s="162" t="s">
        <v>5347</v>
      </c>
      <c r="Z1368" s="162" t="s">
        <v>2853</v>
      </c>
      <c r="AA1368" s="162" t="s">
        <v>2854</v>
      </c>
      <c r="AB1368" s="162" t="s">
        <v>2871</v>
      </c>
      <c r="AC1368" s="162" t="s">
        <v>5347</v>
      </c>
      <c r="AD1368" s="164">
        <v>0</v>
      </c>
      <c r="AE1368" s="185">
        <v>0</v>
      </c>
      <c r="AG1368" t="s">
        <v>1612</v>
      </c>
      <c r="AH1368" s="47">
        <f t="shared" si="421"/>
        <v>18</v>
      </c>
      <c r="AI1368" s="46" t="str">
        <f t="shared" si="422"/>
        <v>-</v>
      </c>
      <c r="AJ1368" s="12"/>
      <c r="AK1368" s="53" t="str">
        <f t="shared" si="423"/>
        <v>YES</v>
      </c>
      <c r="AL1368" s="54">
        <f t="shared" si="424"/>
        <v>1</v>
      </c>
      <c r="AM1368" s="35"/>
      <c r="AN1368" s="35" t="str">
        <f t="shared" si="425"/>
        <v/>
      </c>
      <c r="AO1368" s="35">
        <f t="shared" si="426"/>
        <v>0</v>
      </c>
      <c r="AP1368" s="35" t="str">
        <f t="shared" si="427"/>
        <v>X</v>
      </c>
      <c r="AQ1368" s="55">
        <f t="shared" si="437"/>
        <v>1</v>
      </c>
      <c r="AR1368" s="25" t="str">
        <f t="shared" si="428"/>
        <v/>
      </c>
      <c r="AS1368" s="25" t="str">
        <f t="shared" si="429"/>
        <v/>
      </c>
      <c r="AT1368" s="25" t="str">
        <f t="shared" si="430"/>
        <v/>
      </c>
      <c r="AU1368" s="25" t="str">
        <f t="shared" si="431"/>
        <v/>
      </c>
      <c r="AV1368" s="25">
        <f t="shared" si="432"/>
        <v>10</v>
      </c>
      <c r="AW1368" s="65">
        <f t="shared" si="438"/>
        <v>0</v>
      </c>
      <c r="AX1368" s="56"/>
      <c r="AY1368" s="24">
        <f t="shared" ca="1" si="433"/>
        <v>-543</v>
      </c>
      <c r="AZ1368" s="66">
        <f t="shared" ca="1" si="434"/>
        <v>0</v>
      </c>
      <c r="BA1368" s="24" t="str">
        <f t="shared" ca="1" si="435"/>
        <v/>
      </c>
      <c r="BB1368" s="87" t="str">
        <f t="shared" si="436"/>
        <v/>
      </c>
    </row>
    <row r="1369" spans="1:54" ht="15" x14ac:dyDescent="0.2">
      <c r="A1369" s="7">
        <v>1368</v>
      </c>
      <c r="B1369" s="162" t="s">
        <v>2860</v>
      </c>
      <c r="C1369" s="162" t="s">
        <v>2861</v>
      </c>
      <c r="D1369" s="162" t="s">
        <v>2851</v>
      </c>
      <c r="E1369" s="162" t="s">
        <v>24</v>
      </c>
      <c r="F1369" s="163">
        <v>45572</v>
      </c>
      <c r="G1369" s="162" t="s">
        <v>5347</v>
      </c>
      <c r="H1369" s="162" t="s">
        <v>2852</v>
      </c>
      <c r="I1369" s="162" t="s">
        <v>24</v>
      </c>
      <c r="J1369" s="163">
        <v>45574</v>
      </c>
      <c r="K1369" s="163">
        <v>45576</v>
      </c>
      <c r="L1369" s="162" t="s">
        <v>5347</v>
      </c>
      <c r="M1369" s="163">
        <v>45592</v>
      </c>
      <c r="N1369" s="164">
        <v>40</v>
      </c>
      <c r="O1369" s="164">
        <v>8</v>
      </c>
      <c r="P1369" s="162" t="s">
        <v>16</v>
      </c>
      <c r="Q1369" s="165">
        <v>2</v>
      </c>
      <c r="R1369" s="165">
        <v>2</v>
      </c>
      <c r="S1369" s="165">
        <v>2</v>
      </c>
      <c r="T1369" s="165">
        <v>0</v>
      </c>
      <c r="U1369" s="166">
        <v>0</v>
      </c>
      <c r="V1369" s="166">
        <v>0</v>
      </c>
      <c r="W1369" s="162" t="s">
        <v>19</v>
      </c>
      <c r="X1369" s="162" t="s">
        <v>5348</v>
      </c>
      <c r="Y1369" s="162" t="s">
        <v>5347</v>
      </c>
      <c r="Z1369" s="162" t="s">
        <v>2853</v>
      </c>
      <c r="AA1369" s="162" t="s">
        <v>2854</v>
      </c>
      <c r="AB1369" s="162" t="s">
        <v>2862</v>
      </c>
      <c r="AC1369" s="162" t="s">
        <v>5347</v>
      </c>
      <c r="AD1369" s="164">
        <v>0</v>
      </c>
      <c r="AE1369" s="185">
        <v>0</v>
      </c>
      <c r="AG1369" t="s">
        <v>1612</v>
      </c>
      <c r="AH1369" s="47">
        <f t="shared" si="421"/>
        <v>18</v>
      </c>
      <c r="AI1369" s="46" t="str">
        <f t="shared" si="422"/>
        <v>-</v>
      </c>
      <c r="AJ1369" s="12"/>
      <c r="AK1369" s="53" t="str">
        <f t="shared" si="423"/>
        <v>YES</v>
      </c>
      <c r="AL1369" s="54">
        <f t="shared" si="424"/>
        <v>2</v>
      </c>
      <c r="AM1369" s="35"/>
      <c r="AN1369" s="35" t="str">
        <f t="shared" si="425"/>
        <v/>
      </c>
      <c r="AO1369" s="35">
        <f t="shared" si="426"/>
        <v>0</v>
      </c>
      <c r="AP1369" s="35" t="str">
        <f t="shared" si="427"/>
        <v>X</v>
      </c>
      <c r="AQ1369" s="55">
        <f t="shared" si="437"/>
        <v>1</v>
      </c>
      <c r="AR1369" s="25" t="str">
        <f t="shared" si="428"/>
        <v/>
      </c>
      <c r="AS1369" s="25" t="str">
        <f t="shared" si="429"/>
        <v/>
      </c>
      <c r="AT1369" s="25" t="str">
        <f t="shared" si="430"/>
        <v/>
      </c>
      <c r="AU1369" s="25" t="str">
        <f t="shared" si="431"/>
        <v/>
      </c>
      <c r="AV1369" s="25">
        <f t="shared" si="432"/>
        <v>10</v>
      </c>
      <c r="AW1369" s="65">
        <f t="shared" si="438"/>
        <v>0</v>
      </c>
      <c r="AX1369" s="56"/>
      <c r="AY1369" s="24">
        <f t="shared" ca="1" si="433"/>
        <v>-543</v>
      </c>
      <c r="AZ1369" s="66">
        <f t="shared" ca="1" si="434"/>
        <v>0</v>
      </c>
      <c r="BA1369" s="24" t="str">
        <f t="shared" ca="1" si="435"/>
        <v/>
      </c>
      <c r="BB1369" s="87" t="str">
        <f t="shared" si="436"/>
        <v/>
      </c>
    </row>
    <row r="1370" spans="1:54" ht="15" x14ac:dyDescent="0.2">
      <c r="A1370" s="7">
        <v>1369</v>
      </c>
      <c r="B1370" s="162" t="s">
        <v>3011</v>
      </c>
      <c r="C1370" s="162" t="s">
        <v>3012</v>
      </c>
      <c r="D1370" s="162" t="s">
        <v>3013</v>
      </c>
      <c r="E1370" s="162" t="s">
        <v>15</v>
      </c>
      <c r="F1370" s="163">
        <v>45575</v>
      </c>
      <c r="G1370" s="162" t="s">
        <v>5347</v>
      </c>
      <c r="H1370" s="162" t="s">
        <v>3385</v>
      </c>
      <c r="I1370" s="162" t="s">
        <v>15</v>
      </c>
      <c r="J1370" s="163">
        <v>45587</v>
      </c>
      <c r="K1370" s="163">
        <v>45590</v>
      </c>
      <c r="L1370" s="162" t="s">
        <v>332</v>
      </c>
      <c r="M1370" s="163">
        <v>45824</v>
      </c>
      <c r="N1370" s="164">
        <v>50</v>
      </c>
      <c r="O1370" s="164">
        <v>8</v>
      </c>
      <c r="P1370" s="162" t="s">
        <v>5347</v>
      </c>
      <c r="Q1370" s="165">
        <v>7</v>
      </c>
      <c r="R1370" s="165">
        <v>7</v>
      </c>
      <c r="S1370" s="165">
        <v>0</v>
      </c>
      <c r="T1370" s="165">
        <v>7</v>
      </c>
      <c r="U1370" s="166">
        <v>0</v>
      </c>
      <c r="V1370" s="166">
        <v>0</v>
      </c>
      <c r="W1370" s="162" t="s">
        <v>5347</v>
      </c>
      <c r="X1370" s="162" t="s">
        <v>5483</v>
      </c>
      <c r="Y1370" s="162" t="s">
        <v>5347</v>
      </c>
      <c r="Z1370" s="162" t="s">
        <v>50</v>
      </c>
      <c r="AA1370" s="162" t="s">
        <v>148</v>
      </c>
      <c r="AB1370" s="162" t="s">
        <v>3011</v>
      </c>
      <c r="AC1370" s="162" t="s">
        <v>5347</v>
      </c>
      <c r="AD1370" s="164">
        <v>3</v>
      </c>
      <c r="AE1370" s="185">
        <v>1</v>
      </c>
      <c r="AG1370" t="s">
        <v>1864</v>
      </c>
      <c r="AH1370" s="47">
        <f t="shared" si="421"/>
        <v>237</v>
      </c>
      <c r="AI1370" s="46" t="str">
        <f t="shared" si="422"/>
        <v>-</v>
      </c>
      <c r="AJ1370" s="12"/>
      <c r="AK1370" s="53" t="str">
        <f t="shared" si="423"/>
        <v/>
      </c>
      <c r="AL1370" s="54" t="str">
        <f t="shared" si="424"/>
        <v/>
      </c>
      <c r="AM1370" s="35"/>
      <c r="AN1370" s="35" t="str">
        <f t="shared" si="425"/>
        <v/>
      </c>
      <c r="AO1370" s="35">
        <f t="shared" si="426"/>
        <v>0</v>
      </c>
      <c r="AP1370" s="35" t="str">
        <f t="shared" si="427"/>
        <v/>
      </c>
      <c r="AQ1370" s="55">
        <f t="shared" si="437"/>
        <v>0</v>
      </c>
      <c r="AR1370" s="25" t="str">
        <f t="shared" si="428"/>
        <v/>
      </c>
      <c r="AS1370" s="25" t="str">
        <f t="shared" si="429"/>
        <v/>
      </c>
      <c r="AT1370" s="25" t="str">
        <f t="shared" si="430"/>
        <v/>
      </c>
      <c r="AU1370" s="25" t="str">
        <f t="shared" si="431"/>
        <v/>
      </c>
      <c r="AV1370" s="25">
        <f t="shared" si="432"/>
        <v>10</v>
      </c>
      <c r="AW1370" s="65">
        <f t="shared" si="438"/>
        <v>1</v>
      </c>
      <c r="AX1370" s="56"/>
      <c r="AY1370" s="24">
        <f t="shared" ca="1" si="433"/>
        <v>-311</v>
      </c>
      <c r="AZ1370" s="66">
        <f t="shared" ca="1" si="434"/>
        <v>0</v>
      </c>
      <c r="BA1370" s="24" t="str">
        <f t="shared" ca="1" si="435"/>
        <v/>
      </c>
      <c r="BB1370" s="87" t="str">
        <f t="shared" si="436"/>
        <v/>
      </c>
    </row>
    <row r="1371" spans="1:54" ht="15" x14ac:dyDescent="0.2">
      <c r="A1371" s="7">
        <v>1370</v>
      </c>
      <c r="B1371" s="162" t="s">
        <v>3011</v>
      </c>
      <c r="C1371" s="162" t="s">
        <v>3012</v>
      </c>
      <c r="D1371" s="162" t="s">
        <v>3013</v>
      </c>
      <c r="E1371" s="162" t="s">
        <v>15</v>
      </c>
      <c r="F1371" s="163">
        <v>45575</v>
      </c>
      <c r="G1371" s="162" t="s">
        <v>5347</v>
      </c>
      <c r="H1371" s="162" t="s">
        <v>5002</v>
      </c>
      <c r="I1371" s="162" t="s">
        <v>15</v>
      </c>
      <c r="J1371" s="163">
        <v>45812</v>
      </c>
      <c r="K1371" s="163">
        <v>45813</v>
      </c>
      <c r="L1371" s="162" t="s">
        <v>5347</v>
      </c>
      <c r="M1371" s="163">
        <v>45824</v>
      </c>
      <c r="N1371" s="164">
        <v>50</v>
      </c>
      <c r="O1371" s="164">
        <v>8</v>
      </c>
      <c r="P1371" s="162" t="s">
        <v>16</v>
      </c>
      <c r="Q1371" s="165">
        <v>7</v>
      </c>
      <c r="R1371" s="165">
        <v>7</v>
      </c>
      <c r="S1371" s="165">
        <v>7</v>
      </c>
      <c r="T1371" s="165">
        <v>0</v>
      </c>
      <c r="U1371" s="166">
        <v>7</v>
      </c>
      <c r="V1371" s="166">
        <v>0</v>
      </c>
      <c r="W1371" s="162" t="s">
        <v>19</v>
      </c>
      <c r="X1371" s="162" t="s">
        <v>5348</v>
      </c>
      <c r="Y1371" s="162" t="s">
        <v>5347</v>
      </c>
      <c r="Z1371" s="162" t="s">
        <v>5003</v>
      </c>
      <c r="AA1371" s="162" t="s">
        <v>148</v>
      </c>
      <c r="AB1371" s="162" t="s">
        <v>3011</v>
      </c>
      <c r="AC1371" s="162" t="s">
        <v>5347</v>
      </c>
      <c r="AD1371" s="164">
        <v>1</v>
      </c>
      <c r="AE1371" s="185">
        <v>1</v>
      </c>
      <c r="AG1371" t="s">
        <v>1864</v>
      </c>
      <c r="AH1371" s="47">
        <f t="shared" si="421"/>
        <v>12</v>
      </c>
      <c r="AI1371" s="46" t="str">
        <f t="shared" si="422"/>
        <v>-</v>
      </c>
      <c r="AJ1371" s="12"/>
      <c r="AK1371" s="53" t="str">
        <f t="shared" si="423"/>
        <v>YES</v>
      </c>
      <c r="AL1371" s="54">
        <f t="shared" si="424"/>
        <v>7</v>
      </c>
      <c r="AM1371" s="35"/>
      <c r="AN1371" s="35" t="str">
        <f t="shared" si="425"/>
        <v/>
      </c>
      <c r="AO1371" s="35">
        <f t="shared" si="426"/>
        <v>0</v>
      </c>
      <c r="AP1371" s="35" t="str">
        <f t="shared" si="427"/>
        <v>X</v>
      </c>
      <c r="AQ1371" s="55">
        <f t="shared" si="437"/>
        <v>1</v>
      </c>
      <c r="AR1371" s="25" t="str">
        <f t="shared" si="428"/>
        <v/>
      </c>
      <c r="AS1371" s="25" t="str">
        <f t="shared" si="429"/>
        <v/>
      </c>
      <c r="AT1371" s="25" t="str">
        <f t="shared" si="430"/>
        <v/>
      </c>
      <c r="AU1371" s="25" t="str">
        <f t="shared" si="431"/>
        <v/>
      </c>
      <c r="AV1371" s="25">
        <f t="shared" si="432"/>
        <v>10</v>
      </c>
      <c r="AW1371" s="65">
        <f t="shared" si="438"/>
        <v>0</v>
      </c>
      <c r="AX1371" s="56"/>
      <c r="AY1371" s="24">
        <f t="shared" ca="1" si="433"/>
        <v>-311</v>
      </c>
      <c r="AZ1371" s="66">
        <f t="shared" ca="1" si="434"/>
        <v>0</v>
      </c>
      <c r="BA1371" s="24" t="str">
        <f t="shared" ca="1" si="435"/>
        <v/>
      </c>
      <c r="BB1371" s="87" t="str">
        <f t="shared" si="436"/>
        <v/>
      </c>
    </row>
    <row r="1372" spans="1:54" ht="15" x14ac:dyDescent="0.2">
      <c r="A1372" s="7">
        <v>1371</v>
      </c>
      <c r="B1372" s="162" t="s">
        <v>3014</v>
      </c>
      <c r="C1372" s="162" t="s">
        <v>3015</v>
      </c>
      <c r="D1372" s="162" t="s">
        <v>3013</v>
      </c>
      <c r="E1372" s="162" t="s">
        <v>17</v>
      </c>
      <c r="F1372" s="163">
        <v>45575</v>
      </c>
      <c r="G1372" s="162" t="s">
        <v>5347</v>
      </c>
      <c r="H1372" s="162" t="s">
        <v>3190</v>
      </c>
      <c r="I1372" s="162" t="s">
        <v>17</v>
      </c>
      <c r="J1372" s="163">
        <v>45582</v>
      </c>
      <c r="K1372" s="163">
        <v>45586</v>
      </c>
      <c r="L1372" s="162" t="s">
        <v>5347</v>
      </c>
      <c r="M1372" s="163">
        <v>45592</v>
      </c>
      <c r="N1372" s="164">
        <v>40</v>
      </c>
      <c r="O1372" s="164">
        <v>8</v>
      </c>
      <c r="P1372" s="162" t="s">
        <v>16</v>
      </c>
      <c r="Q1372" s="165">
        <v>1</v>
      </c>
      <c r="R1372" s="165">
        <v>1</v>
      </c>
      <c r="S1372" s="165">
        <v>1</v>
      </c>
      <c r="T1372" s="165">
        <v>0</v>
      </c>
      <c r="U1372" s="166">
        <v>1</v>
      </c>
      <c r="V1372" s="166">
        <v>0</v>
      </c>
      <c r="W1372" s="162" t="s">
        <v>19</v>
      </c>
      <c r="X1372" s="162" t="s">
        <v>5348</v>
      </c>
      <c r="Y1372" s="162" t="s">
        <v>5347</v>
      </c>
      <c r="Z1372" s="162" t="s">
        <v>47</v>
      </c>
      <c r="AA1372" s="162" t="s">
        <v>302</v>
      </c>
      <c r="AB1372" s="162" t="s">
        <v>3191</v>
      </c>
      <c r="AC1372" s="162" t="s">
        <v>5347</v>
      </c>
      <c r="AD1372" s="164">
        <v>0</v>
      </c>
      <c r="AE1372" s="185">
        <v>0</v>
      </c>
      <c r="AG1372" t="s">
        <v>1864</v>
      </c>
      <c r="AH1372" s="47">
        <f t="shared" si="421"/>
        <v>10</v>
      </c>
      <c r="AI1372" s="46" t="str">
        <f t="shared" si="422"/>
        <v>-</v>
      </c>
      <c r="AJ1372" s="12"/>
      <c r="AK1372" s="53" t="str">
        <f t="shared" si="423"/>
        <v>YES</v>
      </c>
      <c r="AL1372" s="54">
        <f t="shared" si="424"/>
        <v>1</v>
      </c>
      <c r="AM1372" s="35"/>
      <c r="AN1372" s="35" t="str">
        <f t="shared" si="425"/>
        <v/>
      </c>
      <c r="AO1372" s="35">
        <f t="shared" si="426"/>
        <v>0</v>
      </c>
      <c r="AP1372" s="35" t="str">
        <f t="shared" si="427"/>
        <v>X</v>
      </c>
      <c r="AQ1372" s="55">
        <f t="shared" si="437"/>
        <v>1</v>
      </c>
      <c r="AR1372" s="25" t="str">
        <f t="shared" si="428"/>
        <v/>
      </c>
      <c r="AS1372" s="25" t="str">
        <f t="shared" si="429"/>
        <v/>
      </c>
      <c r="AT1372" s="25" t="str">
        <f t="shared" si="430"/>
        <v/>
      </c>
      <c r="AU1372" s="25" t="str">
        <f t="shared" si="431"/>
        <v/>
      </c>
      <c r="AV1372" s="25">
        <f t="shared" si="432"/>
        <v>10</v>
      </c>
      <c r="AW1372" s="65">
        <f t="shared" si="438"/>
        <v>0</v>
      </c>
      <c r="AX1372" s="56"/>
      <c r="AY1372" s="24">
        <f t="shared" ca="1" si="433"/>
        <v>-543</v>
      </c>
      <c r="AZ1372" s="66">
        <f t="shared" ca="1" si="434"/>
        <v>0</v>
      </c>
      <c r="BA1372" s="24" t="str">
        <f t="shared" ca="1" si="435"/>
        <v/>
      </c>
      <c r="BB1372" s="87" t="str">
        <f t="shared" si="436"/>
        <v/>
      </c>
    </row>
    <row r="1373" spans="1:54" ht="15" x14ac:dyDescent="0.2">
      <c r="A1373" s="7">
        <v>1372</v>
      </c>
      <c r="B1373" s="162" t="s">
        <v>3016</v>
      </c>
      <c r="C1373" s="162" t="s">
        <v>3017</v>
      </c>
      <c r="D1373" s="162" t="s">
        <v>3018</v>
      </c>
      <c r="E1373" s="162" t="s">
        <v>15</v>
      </c>
      <c r="F1373" s="163">
        <v>45575</v>
      </c>
      <c r="G1373" s="162" t="s">
        <v>332</v>
      </c>
      <c r="H1373" s="162" t="s">
        <v>3601</v>
      </c>
      <c r="I1373" s="162" t="s">
        <v>15</v>
      </c>
      <c r="J1373" s="163">
        <v>45608</v>
      </c>
      <c r="K1373" s="163">
        <v>45636</v>
      </c>
      <c r="L1373" s="162" t="s">
        <v>332</v>
      </c>
      <c r="M1373" s="163">
        <v>45653</v>
      </c>
      <c r="N1373" s="164">
        <v>40</v>
      </c>
      <c r="O1373" s="164">
        <v>8</v>
      </c>
      <c r="P1373" s="162" t="s">
        <v>16</v>
      </c>
      <c r="Q1373" s="165">
        <v>2</v>
      </c>
      <c r="R1373" s="165">
        <v>2</v>
      </c>
      <c r="S1373" s="165">
        <v>0</v>
      </c>
      <c r="T1373" s="165">
        <v>2</v>
      </c>
      <c r="U1373" s="166">
        <v>0</v>
      </c>
      <c r="V1373" s="166">
        <v>0</v>
      </c>
      <c r="W1373" s="162" t="s">
        <v>5347</v>
      </c>
      <c r="X1373" s="162" t="s">
        <v>5484</v>
      </c>
      <c r="Y1373" s="162" t="s">
        <v>5347</v>
      </c>
      <c r="Z1373" s="162" t="s">
        <v>3602</v>
      </c>
      <c r="AA1373" s="162" t="s">
        <v>148</v>
      </c>
      <c r="AB1373" s="162" t="s">
        <v>3016</v>
      </c>
      <c r="AC1373" s="162" t="s">
        <v>5347</v>
      </c>
      <c r="AD1373" s="164">
        <v>0</v>
      </c>
      <c r="AE1373" s="185">
        <v>0</v>
      </c>
      <c r="AG1373" t="s">
        <v>962</v>
      </c>
      <c r="AH1373" s="47">
        <f t="shared" si="421"/>
        <v>45</v>
      </c>
      <c r="AI1373" s="46" t="str">
        <f t="shared" si="422"/>
        <v>-</v>
      </c>
      <c r="AJ1373" s="12"/>
      <c r="AK1373" s="53" t="str">
        <f t="shared" si="423"/>
        <v/>
      </c>
      <c r="AL1373" s="54" t="str">
        <f t="shared" si="424"/>
        <v/>
      </c>
      <c r="AM1373" s="35"/>
      <c r="AN1373" s="35" t="str">
        <f t="shared" si="425"/>
        <v/>
      </c>
      <c r="AO1373" s="35">
        <f t="shared" si="426"/>
        <v>0</v>
      </c>
      <c r="AP1373" s="35" t="str">
        <f t="shared" si="427"/>
        <v/>
      </c>
      <c r="AQ1373" s="55">
        <f t="shared" si="437"/>
        <v>0</v>
      </c>
      <c r="AR1373" s="25" t="str">
        <f t="shared" si="428"/>
        <v/>
      </c>
      <c r="AS1373" s="25" t="str">
        <f t="shared" si="429"/>
        <v/>
      </c>
      <c r="AT1373" s="25" t="str">
        <f t="shared" si="430"/>
        <v/>
      </c>
      <c r="AU1373" s="25" t="str">
        <f t="shared" si="431"/>
        <v/>
      </c>
      <c r="AV1373" s="25">
        <f t="shared" si="432"/>
        <v>10</v>
      </c>
      <c r="AW1373" s="65">
        <f t="shared" si="438"/>
        <v>1</v>
      </c>
      <c r="AX1373" s="56"/>
      <c r="AY1373" s="24">
        <f t="shared" ca="1" si="433"/>
        <v>-482</v>
      </c>
      <c r="AZ1373" s="66">
        <f t="shared" ca="1" si="434"/>
        <v>0</v>
      </c>
      <c r="BA1373" s="24" t="str">
        <f t="shared" ca="1" si="435"/>
        <v/>
      </c>
      <c r="BB1373" s="87" t="str">
        <f t="shared" si="436"/>
        <v/>
      </c>
    </row>
    <row r="1374" spans="1:54" ht="15" x14ac:dyDescent="0.2">
      <c r="A1374" s="7">
        <v>1373</v>
      </c>
      <c r="B1374" s="162" t="s">
        <v>3019</v>
      </c>
      <c r="C1374" s="162" t="s">
        <v>3020</v>
      </c>
      <c r="D1374" s="162" t="s">
        <v>3021</v>
      </c>
      <c r="E1374" s="162" t="s">
        <v>15</v>
      </c>
      <c r="F1374" s="163">
        <v>45575</v>
      </c>
      <c r="G1374" s="162" t="s">
        <v>5347</v>
      </c>
      <c r="H1374" s="162" t="s">
        <v>3483</v>
      </c>
      <c r="I1374" s="162" t="s">
        <v>17</v>
      </c>
      <c r="J1374" s="163">
        <v>45601</v>
      </c>
      <c r="K1374" s="163">
        <v>45602</v>
      </c>
      <c r="L1374" s="162" t="s">
        <v>332</v>
      </c>
      <c r="M1374" s="163">
        <v>45699</v>
      </c>
      <c r="N1374" s="164">
        <v>30</v>
      </c>
      <c r="O1374" s="164">
        <v>8</v>
      </c>
      <c r="P1374" s="162" t="s">
        <v>5347</v>
      </c>
      <c r="Q1374" s="165">
        <v>1</v>
      </c>
      <c r="R1374" s="165">
        <v>1</v>
      </c>
      <c r="S1374" s="165">
        <v>0</v>
      </c>
      <c r="T1374" s="165">
        <v>1</v>
      </c>
      <c r="U1374" s="166">
        <v>0</v>
      </c>
      <c r="V1374" s="166">
        <v>0</v>
      </c>
      <c r="W1374" s="162" t="s">
        <v>5347</v>
      </c>
      <c r="X1374" s="162" t="s">
        <v>5485</v>
      </c>
      <c r="Y1374" s="162" t="s">
        <v>5347</v>
      </c>
      <c r="Z1374" s="162" t="s">
        <v>3484</v>
      </c>
      <c r="AA1374" s="162" t="s">
        <v>148</v>
      </c>
      <c r="AB1374" s="162" t="s">
        <v>3019</v>
      </c>
      <c r="AC1374" s="162" t="s">
        <v>5347</v>
      </c>
      <c r="AD1374" s="164">
        <v>0</v>
      </c>
      <c r="AE1374" s="185">
        <v>0</v>
      </c>
      <c r="AG1374" t="s">
        <v>2387</v>
      </c>
      <c r="AH1374" s="47">
        <f t="shared" si="421"/>
        <v>98</v>
      </c>
      <c r="AI1374" s="46" t="str">
        <f t="shared" si="422"/>
        <v>-</v>
      </c>
      <c r="AJ1374" s="12"/>
      <c r="AK1374" s="53" t="str">
        <f t="shared" si="423"/>
        <v/>
      </c>
      <c r="AL1374" s="54" t="str">
        <f t="shared" si="424"/>
        <v/>
      </c>
      <c r="AM1374" s="35"/>
      <c r="AN1374" s="35" t="str">
        <f t="shared" si="425"/>
        <v/>
      </c>
      <c r="AO1374" s="35">
        <f t="shared" si="426"/>
        <v>0</v>
      </c>
      <c r="AP1374" s="35" t="str">
        <f t="shared" si="427"/>
        <v/>
      </c>
      <c r="AQ1374" s="55">
        <f t="shared" si="437"/>
        <v>0</v>
      </c>
      <c r="AR1374" s="25" t="str">
        <f t="shared" si="428"/>
        <v/>
      </c>
      <c r="AS1374" s="25" t="str">
        <f t="shared" si="429"/>
        <v/>
      </c>
      <c r="AT1374" s="25" t="str">
        <f t="shared" si="430"/>
        <v/>
      </c>
      <c r="AU1374" s="25" t="str">
        <f t="shared" si="431"/>
        <v/>
      </c>
      <c r="AV1374" s="25">
        <f t="shared" si="432"/>
        <v>10</v>
      </c>
      <c r="AW1374" s="65">
        <f t="shared" si="438"/>
        <v>1</v>
      </c>
      <c r="AX1374" s="56"/>
      <c r="AY1374" s="24">
        <f t="shared" ca="1" si="433"/>
        <v>-436</v>
      </c>
      <c r="AZ1374" s="66">
        <f t="shared" ca="1" si="434"/>
        <v>0</v>
      </c>
      <c r="BA1374" s="24" t="str">
        <f t="shared" ca="1" si="435"/>
        <v/>
      </c>
      <c r="BB1374" s="87" t="str">
        <f t="shared" si="436"/>
        <v/>
      </c>
    </row>
    <row r="1375" spans="1:54" ht="15" x14ac:dyDescent="0.2">
      <c r="A1375" s="7">
        <v>1374</v>
      </c>
      <c r="B1375" s="162" t="s">
        <v>3019</v>
      </c>
      <c r="C1375" s="162" t="s">
        <v>3020</v>
      </c>
      <c r="D1375" s="162" t="s">
        <v>3021</v>
      </c>
      <c r="E1375" s="162" t="s">
        <v>15</v>
      </c>
      <c r="F1375" s="163">
        <v>45575</v>
      </c>
      <c r="G1375" s="162" t="s">
        <v>5347</v>
      </c>
      <c r="H1375" s="162" t="s">
        <v>4290</v>
      </c>
      <c r="I1375" s="162" t="s">
        <v>15</v>
      </c>
      <c r="J1375" s="163">
        <v>45677</v>
      </c>
      <c r="K1375" s="163">
        <v>45678</v>
      </c>
      <c r="L1375" s="162" t="s">
        <v>5347</v>
      </c>
      <c r="M1375" s="163">
        <v>45695</v>
      </c>
      <c r="N1375" s="164">
        <v>30</v>
      </c>
      <c r="O1375" s="164">
        <v>8</v>
      </c>
      <c r="P1375" s="162" t="s">
        <v>16</v>
      </c>
      <c r="Q1375" s="165">
        <v>1</v>
      </c>
      <c r="R1375" s="165">
        <v>1</v>
      </c>
      <c r="S1375" s="165">
        <v>1</v>
      </c>
      <c r="T1375" s="165">
        <v>0</v>
      </c>
      <c r="U1375" s="166">
        <v>1</v>
      </c>
      <c r="V1375" s="166">
        <v>0</v>
      </c>
      <c r="W1375" s="162" t="s">
        <v>19</v>
      </c>
      <c r="X1375" s="162" t="s">
        <v>5348</v>
      </c>
      <c r="Y1375" s="162" t="s">
        <v>5347</v>
      </c>
      <c r="Z1375" s="162" t="s">
        <v>30</v>
      </c>
      <c r="AA1375" s="162" t="s">
        <v>148</v>
      </c>
      <c r="AB1375" s="162" t="s">
        <v>3019</v>
      </c>
      <c r="AC1375" s="162" t="s">
        <v>5347</v>
      </c>
      <c r="AD1375" s="164">
        <v>0</v>
      </c>
      <c r="AE1375" s="185">
        <v>0</v>
      </c>
      <c r="AG1375" t="s">
        <v>2387</v>
      </c>
      <c r="AH1375" s="47">
        <f t="shared" si="421"/>
        <v>18</v>
      </c>
      <c r="AI1375" s="46" t="str">
        <f t="shared" si="422"/>
        <v>-</v>
      </c>
      <c r="AJ1375" s="12"/>
      <c r="AK1375" s="53" t="str">
        <f t="shared" si="423"/>
        <v>YES</v>
      </c>
      <c r="AL1375" s="54">
        <f t="shared" si="424"/>
        <v>1</v>
      </c>
      <c r="AM1375" s="35"/>
      <c r="AN1375" s="35" t="str">
        <f t="shared" si="425"/>
        <v/>
      </c>
      <c r="AO1375" s="35">
        <f t="shared" si="426"/>
        <v>0</v>
      </c>
      <c r="AP1375" s="35" t="str">
        <f t="shared" si="427"/>
        <v>X</v>
      </c>
      <c r="AQ1375" s="55">
        <f t="shared" si="437"/>
        <v>1</v>
      </c>
      <c r="AR1375" s="25" t="str">
        <f t="shared" si="428"/>
        <v/>
      </c>
      <c r="AS1375" s="25" t="str">
        <f t="shared" si="429"/>
        <v/>
      </c>
      <c r="AT1375" s="25" t="str">
        <f t="shared" si="430"/>
        <v/>
      </c>
      <c r="AU1375" s="25" t="str">
        <f t="shared" si="431"/>
        <v/>
      </c>
      <c r="AV1375" s="25">
        <f t="shared" si="432"/>
        <v>10</v>
      </c>
      <c r="AW1375" s="65">
        <f t="shared" si="438"/>
        <v>0</v>
      </c>
      <c r="AX1375" s="56"/>
      <c r="AY1375" s="24">
        <f t="shared" ca="1" si="433"/>
        <v>-440</v>
      </c>
      <c r="AZ1375" s="66">
        <f t="shared" ca="1" si="434"/>
        <v>0</v>
      </c>
      <c r="BA1375" s="24" t="str">
        <f t="shared" ca="1" si="435"/>
        <v/>
      </c>
      <c r="BB1375" s="87" t="str">
        <f t="shared" si="436"/>
        <v/>
      </c>
    </row>
    <row r="1376" spans="1:54" ht="15" x14ac:dyDescent="0.2">
      <c r="A1376" s="7">
        <v>1375</v>
      </c>
      <c r="B1376" s="162" t="s">
        <v>1812</v>
      </c>
      <c r="C1376" s="162" t="s">
        <v>1813</v>
      </c>
      <c r="D1376" s="162" t="s">
        <v>3022</v>
      </c>
      <c r="E1376" s="162" t="s">
        <v>15</v>
      </c>
      <c r="F1376" s="163">
        <v>45575</v>
      </c>
      <c r="G1376" s="162" t="s">
        <v>5347</v>
      </c>
      <c r="H1376" s="162" t="s">
        <v>3192</v>
      </c>
      <c r="I1376" s="162" t="s">
        <v>17</v>
      </c>
      <c r="J1376" s="163">
        <v>45581</v>
      </c>
      <c r="K1376" s="163">
        <v>45582</v>
      </c>
      <c r="L1376" s="162" t="s">
        <v>5347</v>
      </c>
      <c r="M1376" s="163">
        <v>45827</v>
      </c>
      <c r="N1376" s="164">
        <v>80</v>
      </c>
      <c r="O1376" s="164">
        <v>8</v>
      </c>
      <c r="P1376" s="162" t="s">
        <v>16</v>
      </c>
      <c r="Q1376" s="165">
        <v>14</v>
      </c>
      <c r="R1376" s="165">
        <v>14</v>
      </c>
      <c r="S1376" s="165">
        <v>14</v>
      </c>
      <c r="T1376" s="165">
        <v>0</v>
      </c>
      <c r="U1376" s="166">
        <v>14</v>
      </c>
      <c r="V1376" s="166">
        <v>0</v>
      </c>
      <c r="W1376" s="162" t="s">
        <v>19</v>
      </c>
      <c r="X1376" s="162" t="s">
        <v>5348</v>
      </c>
      <c r="Y1376" s="162" t="s">
        <v>5347</v>
      </c>
      <c r="Z1376" s="162" t="s">
        <v>318</v>
      </c>
      <c r="AA1376" s="162" t="s">
        <v>1619</v>
      </c>
      <c r="AB1376" s="162" t="s">
        <v>1814</v>
      </c>
      <c r="AC1376" s="162" t="s">
        <v>5347</v>
      </c>
      <c r="AD1376" s="164">
        <v>2</v>
      </c>
      <c r="AE1376" s="185">
        <v>0</v>
      </c>
      <c r="AG1376" t="s">
        <v>1864</v>
      </c>
      <c r="AH1376" s="47">
        <f t="shared" si="421"/>
        <v>246</v>
      </c>
      <c r="AI1376" s="46" t="str">
        <f t="shared" si="422"/>
        <v>-</v>
      </c>
      <c r="AJ1376" s="12"/>
      <c r="AK1376" s="53" t="str">
        <f t="shared" si="423"/>
        <v>YES</v>
      </c>
      <c r="AL1376" s="54">
        <f t="shared" si="424"/>
        <v>14</v>
      </c>
      <c r="AM1376" s="35"/>
      <c r="AN1376" s="35" t="str">
        <f t="shared" si="425"/>
        <v/>
      </c>
      <c r="AO1376" s="35">
        <f t="shared" si="426"/>
        <v>0</v>
      </c>
      <c r="AP1376" s="35" t="str">
        <f t="shared" si="427"/>
        <v>X</v>
      </c>
      <c r="AQ1376" s="55">
        <f t="shared" si="437"/>
        <v>1</v>
      </c>
      <c r="AR1376" s="25" t="str">
        <f t="shared" si="428"/>
        <v/>
      </c>
      <c r="AS1376" s="25" t="str">
        <f t="shared" si="429"/>
        <v/>
      </c>
      <c r="AT1376" s="25" t="str">
        <f t="shared" si="430"/>
        <v/>
      </c>
      <c r="AU1376" s="25" t="str">
        <f t="shared" si="431"/>
        <v/>
      </c>
      <c r="AV1376" s="25">
        <f t="shared" si="432"/>
        <v>10</v>
      </c>
      <c r="AW1376" s="65">
        <f t="shared" si="438"/>
        <v>0</v>
      </c>
      <c r="AX1376" s="56"/>
      <c r="AY1376" s="24">
        <f t="shared" ca="1" si="433"/>
        <v>-308</v>
      </c>
      <c r="AZ1376" s="66">
        <f t="shared" ca="1" si="434"/>
        <v>0</v>
      </c>
      <c r="BA1376" s="24" t="str">
        <f t="shared" ca="1" si="435"/>
        <v/>
      </c>
      <c r="BB1376" s="87" t="str">
        <f t="shared" si="436"/>
        <v/>
      </c>
    </row>
    <row r="1377" spans="1:54" ht="15" x14ac:dyDescent="0.2">
      <c r="A1377" s="7">
        <v>1376</v>
      </c>
      <c r="B1377" s="162" t="s">
        <v>1616</v>
      </c>
      <c r="C1377" s="162" t="s">
        <v>1617</v>
      </c>
      <c r="D1377" s="162" t="s">
        <v>3022</v>
      </c>
      <c r="E1377" s="162" t="s">
        <v>17</v>
      </c>
      <c r="F1377" s="163">
        <v>45575</v>
      </c>
      <c r="G1377" s="162" t="s">
        <v>5347</v>
      </c>
      <c r="H1377" s="162" t="s">
        <v>3192</v>
      </c>
      <c r="I1377" s="162" t="s">
        <v>18</v>
      </c>
      <c r="J1377" s="163">
        <v>45581</v>
      </c>
      <c r="K1377" s="163">
        <v>45582</v>
      </c>
      <c r="L1377" s="162" t="s">
        <v>5347</v>
      </c>
      <c r="M1377" s="163">
        <v>45827</v>
      </c>
      <c r="N1377" s="164">
        <v>30</v>
      </c>
      <c r="O1377" s="164">
        <v>8</v>
      </c>
      <c r="P1377" s="162" t="s">
        <v>16</v>
      </c>
      <c r="Q1377" s="165">
        <v>14</v>
      </c>
      <c r="R1377" s="165">
        <v>14</v>
      </c>
      <c r="S1377" s="165">
        <v>14</v>
      </c>
      <c r="T1377" s="165">
        <v>0</v>
      </c>
      <c r="U1377" s="166">
        <v>14</v>
      </c>
      <c r="V1377" s="166">
        <v>0</v>
      </c>
      <c r="W1377" s="162" t="s">
        <v>19</v>
      </c>
      <c r="X1377" s="162" t="s">
        <v>5348</v>
      </c>
      <c r="Y1377" s="162" t="s">
        <v>5347</v>
      </c>
      <c r="Z1377" s="162" t="s">
        <v>318</v>
      </c>
      <c r="AA1377" s="162" t="s">
        <v>1619</v>
      </c>
      <c r="AB1377" s="162" t="s">
        <v>1620</v>
      </c>
      <c r="AC1377" s="162" t="s">
        <v>5347</v>
      </c>
      <c r="AD1377" s="164">
        <v>2</v>
      </c>
      <c r="AE1377" s="185">
        <v>0</v>
      </c>
      <c r="AG1377" t="s">
        <v>1864</v>
      </c>
      <c r="AH1377" s="47">
        <f t="shared" si="421"/>
        <v>246</v>
      </c>
      <c r="AI1377" s="46" t="str">
        <f t="shared" si="422"/>
        <v>-</v>
      </c>
      <c r="AJ1377" s="12"/>
      <c r="AK1377" s="53" t="str">
        <f t="shared" si="423"/>
        <v>YES</v>
      </c>
      <c r="AL1377" s="54">
        <f t="shared" si="424"/>
        <v>14</v>
      </c>
      <c r="AM1377" s="35"/>
      <c r="AN1377" s="35" t="str">
        <f t="shared" si="425"/>
        <v/>
      </c>
      <c r="AO1377" s="35">
        <f t="shared" si="426"/>
        <v>0</v>
      </c>
      <c r="AP1377" s="35" t="str">
        <f t="shared" si="427"/>
        <v>X</v>
      </c>
      <c r="AQ1377" s="55">
        <f t="shared" ref="AQ1377:AQ1404" si="439">IF(AP1377="X",100%,0%)</f>
        <v>1</v>
      </c>
      <c r="AR1377" s="25" t="str">
        <f t="shared" si="428"/>
        <v/>
      </c>
      <c r="AS1377" s="25" t="str">
        <f t="shared" si="429"/>
        <v/>
      </c>
      <c r="AT1377" s="25" t="str">
        <f t="shared" si="430"/>
        <v/>
      </c>
      <c r="AU1377" s="25" t="str">
        <f t="shared" si="431"/>
        <v/>
      </c>
      <c r="AV1377" s="25">
        <f t="shared" si="432"/>
        <v>10</v>
      </c>
      <c r="AW1377" s="65">
        <f t="shared" ref="AW1377:AW1404" si="440">IF(AP1377="",100%,0%)</f>
        <v>0</v>
      </c>
      <c r="AX1377" s="56"/>
      <c r="AY1377" s="24">
        <f t="shared" ca="1" si="433"/>
        <v>-308</v>
      </c>
      <c r="AZ1377" s="66">
        <f t="shared" ca="1" si="434"/>
        <v>0</v>
      </c>
      <c r="BA1377" s="24" t="str">
        <f t="shared" ca="1" si="435"/>
        <v/>
      </c>
      <c r="BB1377" s="87" t="str">
        <f t="shared" si="436"/>
        <v/>
      </c>
    </row>
    <row r="1378" spans="1:54" ht="15" x14ac:dyDescent="0.2">
      <c r="A1378" s="7">
        <v>1377</v>
      </c>
      <c r="B1378" s="162" t="s">
        <v>3023</v>
      </c>
      <c r="C1378" s="162" t="s">
        <v>3024</v>
      </c>
      <c r="D1378" s="162" t="s">
        <v>3022</v>
      </c>
      <c r="E1378" s="162" t="s">
        <v>18</v>
      </c>
      <c r="F1378" s="163">
        <v>45575</v>
      </c>
      <c r="G1378" s="162" t="s">
        <v>5347</v>
      </c>
      <c r="H1378" s="162" t="s">
        <v>3193</v>
      </c>
      <c r="I1378" s="162" t="s">
        <v>56</v>
      </c>
      <c r="J1378" s="163">
        <v>45583</v>
      </c>
      <c r="K1378" s="163">
        <v>45586</v>
      </c>
      <c r="L1378" s="162" t="s">
        <v>5347</v>
      </c>
      <c r="M1378" s="163">
        <v>45639</v>
      </c>
      <c r="N1378" s="164">
        <v>40</v>
      </c>
      <c r="O1378" s="164">
        <v>8</v>
      </c>
      <c r="P1378" s="162" t="s">
        <v>16</v>
      </c>
      <c r="Q1378" s="165">
        <v>1</v>
      </c>
      <c r="R1378" s="165">
        <v>1</v>
      </c>
      <c r="S1378" s="165">
        <v>1</v>
      </c>
      <c r="T1378" s="165">
        <v>0</v>
      </c>
      <c r="U1378" s="166">
        <v>1</v>
      </c>
      <c r="V1378" s="166">
        <v>0</v>
      </c>
      <c r="W1378" s="162" t="s">
        <v>19</v>
      </c>
      <c r="X1378" s="162" t="s">
        <v>5348</v>
      </c>
      <c r="Y1378" s="162" t="s">
        <v>5347</v>
      </c>
      <c r="Z1378" s="162" t="s">
        <v>109</v>
      </c>
      <c r="AA1378" s="162" t="s">
        <v>3194</v>
      </c>
      <c r="AB1378" s="162" t="s">
        <v>3195</v>
      </c>
      <c r="AC1378" s="162" t="s">
        <v>5347</v>
      </c>
      <c r="AD1378" s="164">
        <v>1</v>
      </c>
      <c r="AE1378" s="185">
        <v>1</v>
      </c>
      <c r="AG1378" t="s">
        <v>1864</v>
      </c>
      <c r="AH1378" s="47">
        <f t="shared" si="421"/>
        <v>56</v>
      </c>
      <c r="AI1378" s="46" t="str">
        <f t="shared" si="422"/>
        <v>-</v>
      </c>
      <c r="AJ1378" s="12"/>
      <c r="AK1378" s="53" t="str">
        <f t="shared" si="423"/>
        <v>YES</v>
      </c>
      <c r="AL1378" s="54">
        <f t="shared" si="424"/>
        <v>1</v>
      </c>
      <c r="AM1378" s="35"/>
      <c r="AN1378" s="35" t="str">
        <f t="shared" si="425"/>
        <v/>
      </c>
      <c r="AO1378" s="35">
        <f t="shared" si="426"/>
        <v>0</v>
      </c>
      <c r="AP1378" s="35" t="str">
        <f t="shared" si="427"/>
        <v>X</v>
      </c>
      <c r="AQ1378" s="55">
        <f t="shared" si="439"/>
        <v>1</v>
      </c>
      <c r="AR1378" s="25" t="str">
        <f t="shared" si="428"/>
        <v/>
      </c>
      <c r="AS1378" s="25" t="str">
        <f t="shared" si="429"/>
        <v/>
      </c>
      <c r="AT1378" s="25" t="str">
        <f t="shared" si="430"/>
        <v/>
      </c>
      <c r="AU1378" s="25" t="str">
        <f t="shared" si="431"/>
        <v/>
      </c>
      <c r="AV1378" s="25">
        <f t="shared" si="432"/>
        <v>10</v>
      </c>
      <c r="AW1378" s="65">
        <f t="shared" si="440"/>
        <v>0</v>
      </c>
      <c r="AX1378" s="56"/>
      <c r="AY1378" s="24">
        <f t="shared" ca="1" si="433"/>
        <v>-496</v>
      </c>
      <c r="AZ1378" s="66">
        <f t="shared" ca="1" si="434"/>
        <v>0</v>
      </c>
      <c r="BA1378" s="24" t="str">
        <f t="shared" ca="1" si="435"/>
        <v/>
      </c>
      <c r="BB1378" s="87" t="str">
        <f t="shared" si="436"/>
        <v/>
      </c>
    </row>
    <row r="1379" spans="1:54" ht="15" x14ac:dyDescent="0.2">
      <c r="A1379" s="7">
        <v>1378</v>
      </c>
      <c r="B1379" s="162" t="s">
        <v>3025</v>
      </c>
      <c r="C1379" s="162" t="s">
        <v>3026</v>
      </c>
      <c r="D1379" s="162" t="s">
        <v>3022</v>
      </c>
      <c r="E1379" s="162" t="s">
        <v>24</v>
      </c>
      <c r="F1379" s="163">
        <v>45575</v>
      </c>
      <c r="G1379" s="162" t="s">
        <v>5347</v>
      </c>
      <c r="H1379" s="162" t="s">
        <v>3737</v>
      </c>
      <c r="I1379" s="162" t="s">
        <v>15</v>
      </c>
      <c r="J1379" s="163">
        <v>45610</v>
      </c>
      <c r="K1379" s="163">
        <v>45643</v>
      </c>
      <c r="L1379" s="162" t="s">
        <v>5347</v>
      </c>
      <c r="M1379" s="163">
        <v>45656</v>
      </c>
      <c r="N1379" s="164">
        <v>40</v>
      </c>
      <c r="O1379" s="164">
        <v>8</v>
      </c>
      <c r="P1379" s="162" t="s">
        <v>16</v>
      </c>
      <c r="Q1379" s="165">
        <v>1</v>
      </c>
      <c r="R1379" s="165">
        <v>1</v>
      </c>
      <c r="S1379" s="165">
        <v>2</v>
      </c>
      <c r="T1379" s="165">
        <v>0</v>
      </c>
      <c r="U1379" s="166">
        <v>1</v>
      </c>
      <c r="V1379" s="166">
        <v>1</v>
      </c>
      <c r="W1379" s="162" t="s">
        <v>19</v>
      </c>
      <c r="X1379" s="162" t="s">
        <v>5348</v>
      </c>
      <c r="Y1379" s="162" t="s">
        <v>5347</v>
      </c>
      <c r="Z1379" s="162" t="s">
        <v>3738</v>
      </c>
      <c r="AA1379" s="162" t="s">
        <v>3739</v>
      </c>
      <c r="AB1379" s="162" t="s">
        <v>3740</v>
      </c>
      <c r="AC1379" s="162" t="s">
        <v>5347</v>
      </c>
      <c r="AD1379" s="164">
        <v>2</v>
      </c>
      <c r="AE1379" s="185">
        <v>2</v>
      </c>
      <c r="AG1379" t="s">
        <v>1864</v>
      </c>
      <c r="AH1379" s="47">
        <f t="shared" si="421"/>
        <v>46</v>
      </c>
      <c r="AI1379" s="46" t="str">
        <f t="shared" si="422"/>
        <v>-</v>
      </c>
      <c r="AJ1379" s="12"/>
      <c r="AK1379" s="53" t="str">
        <f t="shared" si="423"/>
        <v>YES</v>
      </c>
      <c r="AL1379" s="54">
        <f t="shared" si="424"/>
        <v>2</v>
      </c>
      <c r="AM1379" s="35"/>
      <c r="AN1379" s="35" t="str">
        <f t="shared" si="425"/>
        <v/>
      </c>
      <c r="AO1379" s="35">
        <f t="shared" si="426"/>
        <v>0</v>
      </c>
      <c r="AP1379" s="35" t="str">
        <f t="shared" si="427"/>
        <v>X</v>
      </c>
      <c r="AQ1379" s="55">
        <f t="shared" si="439"/>
        <v>1</v>
      </c>
      <c r="AR1379" s="25" t="str">
        <f t="shared" si="428"/>
        <v/>
      </c>
      <c r="AS1379" s="25" t="str">
        <f t="shared" si="429"/>
        <v/>
      </c>
      <c r="AT1379" s="25" t="str">
        <f t="shared" si="430"/>
        <v/>
      </c>
      <c r="AU1379" s="25" t="str">
        <f t="shared" si="431"/>
        <v/>
      </c>
      <c r="AV1379" s="25">
        <f t="shared" si="432"/>
        <v>10</v>
      </c>
      <c r="AW1379" s="65">
        <f t="shared" si="440"/>
        <v>0</v>
      </c>
      <c r="AX1379" s="56"/>
      <c r="AY1379" s="24">
        <f t="shared" ca="1" si="433"/>
        <v>-479</v>
      </c>
      <c r="AZ1379" s="66">
        <f t="shared" ca="1" si="434"/>
        <v>0</v>
      </c>
      <c r="BA1379" s="24" t="str">
        <f t="shared" ca="1" si="435"/>
        <v/>
      </c>
      <c r="BB1379" s="87" t="str">
        <f t="shared" si="436"/>
        <v/>
      </c>
    </row>
    <row r="1380" spans="1:54" ht="15" x14ac:dyDescent="0.2">
      <c r="A1380" s="7">
        <v>1379</v>
      </c>
      <c r="B1380" s="162" t="s">
        <v>3027</v>
      </c>
      <c r="C1380" s="162" t="s">
        <v>3028</v>
      </c>
      <c r="D1380" s="162" t="s">
        <v>3022</v>
      </c>
      <c r="E1380" s="162" t="s">
        <v>27</v>
      </c>
      <c r="F1380" s="163">
        <v>45575</v>
      </c>
      <c r="G1380" s="162" t="s">
        <v>5347</v>
      </c>
      <c r="H1380" s="162" t="s">
        <v>3737</v>
      </c>
      <c r="I1380" s="162" t="s">
        <v>17</v>
      </c>
      <c r="J1380" s="163">
        <v>45610</v>
      </c>
      <c r="K1380" s="163">
        <v>45643</v>
      </c>
      <c r="L1380" s="162" t="s">
        <v>5347</v>
      </c>
      <c r="M1380" s="163">
        <v>45656</v>
      </c>
      <c r="N1380" s="164">
        <v>40</v>
      </c>
      <c r="O1380" s="164">
        <v>8</v>
      </c>
      <c r="P1380" s="162" t="s">
        <v>16</v>
      </c>
      <c r="Q1380" s="165">
        <v>1</v>
      </c>
      <c r="R1380" s="165">
        <v>1</v>
      </c>
      <c r="S1380" s="165">
        <v>2</v>
      </c>
      <c r="T1380" s="165">
        <v>0</v>
      </c>
      <c r="U1380" s="166">
        <v>1</v>
      </c>
      <c r="V1380" s="166">
        <v>1</v>
      </c>
      <c r="W1380" s="162" t="s">
        <v>19</v>
      </c>
      <c r="X1380" s="162" t="s">
        <v>5348</v>
      </c>
      <c r="Y1380" s="162" t="s">
        <v>5347</v>
      </c>
      <c r="Z1380" s="162" t="s">
        <v>3738</v>
      </c>
      <c r="AA1380" s="162" t="s">
        <v>3739</v>
      </c>
      <c r="AB1380" s="162" t="s">
        <v>3741</v>
      </c>
      <c r="AC1380" s="162" t="s">
        <v>5347</v>
      </c>
      <c r="AD1380" s="164">
        <v>2</v>
      </c>
      <c r="AE1380" s="185">
        <v>2</v>
      </c>
      <c r="AG1380" t="s">
        <v>1864</v>
      </c>
      <c r="AH1380" s="47">
        <f t="shared" si="421"/>
        <v>46</v>
      </c>
      <c r="AI1380" s="46" t="str">
        <f t="shared" si="422"/>
        <v>-</v>
      </c>
      <c r="AJ1380" s="12"/>
      <c r="AK1380" s="53" t="str">
        <f t="shared" si="423"/>
        <v>YES</v>
      </c>
      <c r="AL1380" s="54">
        <f t="shared" si="424"/>
        <v>2</v>
      </c>
      <c r="AM1380" s="35"/>
      <c r="AN1380" s="35" t="str">
        <f t="shared" si="425"/>
        <v/>
      </c>
      <c r="AO1380" s="35">
        <f t="shared" si="426"/>
        <v>0</v>
      </c>
      <c r="AP1380" s="35" t="str">
        <f t="shared" si="427"/>
        <v>X</v>
      </c>
      <c r="AQ1380" s="55">
        <f t="shared" si="439"/>
        <v>1</v>
      </c>
      <c r="AR1380" s="25" t="str">
        <f t="shared" si="428"/>
        <v/>
      </c>
      <c r="AS1380" s="25" t="str">
        <f t="shared" si="429"/>
        <v/>
      </c>
      <c r="AT1380" s="25" t="str">
        <f t="shared" si="430"/>
        <v/>
      </c>
      <c r="AU1380" s="25" t="str">
        <f t="shared" si="431"/>
        <v/>
      </c>
      <c r="AV1380" s="25">
        <f t="shared" si="432"/>
        <v>10</v>
      </c>
      <c r="AW1380" s="65">
        <f t="shared" si="440"/>
        <v>0</v>
      </c>
      <c r="AX1380" s="56"/>
      <c r="AY1380" s="24">
        <f t="shared" ca="1" si="433"/>
        <v>-479</v>
      </c>
      <c r="AZ1380" s="66">
        <f t="shared" ca="1" si="434"/>
        <v>0</v>
      </c>
      <c r="BA1380" s="24" t="str">
        <f t="shared" ca="1" si="435"/>
        <v/>
      </c>
      <c r="BB1380" s="87" t="str">
        <f t="shared" si="436"/>
        <v/>
      </c>
    </row>
    <row r="1381" spans="1:54" ht="15" x14ac:dyDescent="0.2">
      <c r="A1381" s="7">
        <v>1380</v>
      </c>
      <c r="B1381" s="162" t="s">
        <v>3029</v>
      </c>
      <c r="C1381" s="162" t="s">
        <v>3030</v>
      </c>
      <c r="D1381" s="162" t="s">
        <v>3022</v>
      </c>
      <c r="E1381" s="162" t="s">
        <v>28</v>
      </c>
      <c r="F1381" s="163">
        <v>45575</v>
      </c>
      <c r="G1381" s="162" t="s">
        <v>5347</v>
      </c>
      <c r="H1381" s="162" t="s">
        <v>4291</v>
      </c>
      <c r="I1381" s="162" t="s">
        <v>15</v>
      </c>
      <c r="J1381" s="163">
        <v>45678</v>
      </c>
      <c r="K1381" s="163">
        <v>45681</v>
      </c>
      <c r="L1381" s="162" t="s">
        <v>5347</v>
      </c>
      <c r="M1381" s="163">
        <v>45734</v>
      </c>
      <c r="N1381" s="164">
        <v>55</v>
      </c>
      <c r="O1381" s="164">
        <v>8</v>
      </c>
      <c r="P1381" s="162" t="s">
        <v>16</v>
      </c>
      <c r="Q1381" s="165">
        <v>1</v>
      </c>
      <c r="R1381" s="165">
        <v>20</v>
      </c>
      <c r="S1381" s="165">
        <v>20</v>
      </c>
      <c r="T1381" s="165">
        <v>0</v>
      </c>
      <c r="U1381" s="166">
        <v>20</v>
      </c>
      <c r="V1381" s="166">
        <v>0</v>
      </c>
      <c r="W1381" s="162" t="s">
        <v>19</v>
      </c>
      <c r="X1381" s="162" t="s">
        <v>5348</v>
      </c>
      <c r="Y1381" s="162" t="s">
        <v>5347</v>
      </c>
      <c r="Z1381" s="162" t="s">
        <v>3738</v>
      </c>
      <c r="AA1381" s="162" t="s">
        <v>4292</v>
      </c>
      <c r="AB1381" s="162" t="s">
        <v>4293</v>
      </c>
      <c r="AC1381" s="162" t="s">
        <v>5347</v>
      </c>
      <c r="AD1381" s="164">
        <v>0</v>
      </c>
      <c r="AE1381" s="185">
        <v>0</v>
      </c>
      <c r="AG1381" t="s">
        <v>1864</v>
      </c>
      <c r="AH1381" s="47">
        <f t="shared" si="421"/>
        <v>56</v>
      </c>
      <c r="AI1381" s="46" t="str">
        <f t="shared" si="422"/>
        <v>-</v>
      </c>
      <c r="AJ1381" s="12"/>
      <c r="AK1381" s="53" t="str">
        <f t="shared" si="423"/>
        <v>YES</v>
      </c>
      <c r="AL1381" s="54">
        <f t="shared" si="424"/>
        <v>20</v>
      </c>
      <c r="AM1381" s="35"/>
      <c r="AN1381" s="35" t="str">
        <f t="shared" si="425"/>
        <v/>
      </c>
      <c r="AO1381" s="35">
        <f t="shared" si="426"/>
        <v>0</v>
      </c>
      <c r="AP1381" s="35" t="str">
        <f t="shared" si="427"/>
        <v>X</v>
      </c>
      <c r="AQ1381" s="55">
        <f t="shared" si="439"/>
        <v>1</v>
      </c>
      <c r="AR1381" s="25" t="str">
        <f t="shared" si="428"/>
        <v/>
      </c>
      <c r="AS1381" s="25" t="str">
        <f t="shared" si="429"/>
        <v/>
      </c>
      <c r="AT1381" s="25" t="str">
        <f t="shared" si="430"/>
        <v/>
      </c>
      <c r="AU1381" s="25" t="str">
        <f t="shared" si="431"/>
        <v/>
      </c>
      <c r="AV1381" s="25">
        <f t="shared" si="432"/>
        <v>10</v>
      </c>
      <c r="AW1381" s="65">
        <f t="shared" si="440"/>
        <v>0</v>
      </c>
      <c r="AX1381" s="56"/>
      <c r="AY1381" s="24">
        <f t="shared" ca="1" si="433"/>
        <v>-401</v>
      </c>
      <c r="AZ1381" s="66">
        <f t="shared" ca="1" si="434"/>
        <v>0</v>
      </c>
      <c r="BA1381" s="24" t="str">
        <f t="shared" ca="1" si="435"/>
        <v/>
      </c>
      <c r="BB1381" s="87" t="str">
        <f t="shared" si="436"/>
        <v/>
      </c>
    </row>
    <row r="1382" spans="1:54" ht="15" x14ac:dyDescent="0.2">
      <c r="A1382" s="7">
        <v>1381</v>
      </c>
      <c r="B1382" s="162" t="s">
        <v>3031</v>
      </c>
      <c r="C1382" s="162" t="s">
        <v>3032</v>
      </c>
      <c r="D1382" s="162" t="s">
        <v>3033</v>
      </c>
      <c r="E1382" s="162" t="s">
        <v>15</v>
      </c>
      <c r="F1382" s="163">
        <v>45575</v>
      </c>
      <c r="G1382" s="162" t="s">
        <v>5347</v>
      </c>
      <c r="H1382" s="162" t="s">
        <v>3447</v>
      </c>
      <c r="I1382" s="162" t="s">
        <v>15</v>
      </c>
      <c r="J1382" s="163">
        <v>45596</v>
      </c>
      <c r="K1382" s="163">
        <v>45600</v>
      </c>
      <c r="L1382" s="162" t="s">
        <v>5347</v>
      </c>
      <c r="M1382" s="163">
        <v>45607</v>
      </c>
      <c r="N1382" s="164">
        <v>40</v>
      </c>
      <c r="O1382" s="164">
        <v>8</v>
      </c>
      <c r="P1382" s="162" t="s">
        <v>16</v>
      </c>
      <c r="Q1382" s="166">
        <v>4</v>
      </c>
      <c r="R1382" s="166">
        <v>4</v>
      </c>
      <c r="S1382" s="166">
        <v>4</v>
      </c>
      <c r="T1382" s="166">
        <v>0</v>
      </c>
      <c r="U1382" s="166">
        <v>4</v>
      </c>
      <c r="V1382" s="166">
        <v>0</v>
      </c>
      <c r="W1382" s="162" t="s">
        <v>19</v>
      </c>
      <c r="X1382" s="162" t="s">
        <v>5348</v>
      </c>
      <c r="Y1382" s="162" t="s">
        <v>5347</v>
      </c>
      <c r="Z1382" s="162" t="s">
        <v>46</v>
      </c>
      <c r="AA1382" s="162" t="s">
        <v>3448</v>
      </c>
      <c r="AB1382" s="162" t="s">
        <v>3449</v>
      </c>
      <c r="AC1382" s="162" t="s">
        <v>5347</v>
      </c>
      <c r="AD1382" s="164">
        <v>0</v>
      </c>
      <c r="AE1382" s="185">
        <v>0</v>
      </c>
      <c r="AG1382" t="s">
        <v>1473</v>
      </c>
      <c r="AH1382" s="47">
        <f t="shared" si="421"/>
        <v>11</v>
      </c>
      <c r="AI1382" s="46" t="str">
        <f t="shared" si="422"/>
        <v>-</v>
      </c>
      <c r="AJ1382" s="12"/>
      <c r="AK1382" s="53" t="str">
        <f t="shared" si="423"/>
        <v>YES</v>
      </c>
      <c r="AL1382" s="54">
        <f t="shared" si="424"/>
        <v>4</v>
      </c>
      <c r="AM1382" s="35"/>
      <c r="AN1382" s="35" t="str">
        <f t="shared" si="425"/>
        <v/>
      </c>
      <c r="AO1382" s="35">
        <f t="shared" si="426"/>
        <v>0</v>
      </c>
      <c r="AP1382" s="35" t="str">
        <f t="shared" si="427"/>
        <v>X</v>
      </c>
      <c r="AQ1382" s="55">
        <f t="shared" si="439"/>
        <v>1</v>
      </c>
      <c r="AR1382" s="25" t="str">
        <f t="shared" si="428"/>
        <v/>
      </c>
      <c r="AS1382" s="25" t="str">
        <f t="shared" si="429"/>
        <v/>
      </c>
      <c r="AT1382" s="25" t="str">
        <f t="shared" si="430"/>
        <v/>
      </c>
      <c r="AU1382" s="25" t="str">
        <f t="shared" si="431"/>
        <v/>
      </c>
      <c r="AV1382" s="25">
        <f t="shared" si="432"/>
        <v>10</v>
      </c>
      <c r="AW1382" s="65">
        <f t="shared" si="440"/>
        <v>0</v>
      </c>
      <c r="AX1382" s="56"/>
      <c r="AY1382" s="24">
        <f t="shared" ca="1" si="433"/>
        <v>-528</v>
      </c>
      <c r="AZ1382" s="66">
        <f t="shared" ca="1" si="434"/>
        <v>0</v>
      </c>
      <c r="BA1382" s="24" t="str">
        <f t="shared" ca="1" si="435"/>
        <v/>
      </c>
      <c r="BB1382" s="87" t="str">
        <f t="shared" si="436"/>
        <v/>
      </c>
    </row>
    <row r="1383" spans="1:54" ht="15" x14ac:dyDescent="0.2">
      <c r="A1383" s="7">
        <v>1382</v>
      </c>
      <c r="B1383" s="162" t="s">
        <v>3034</v>
      </c>
      <c r="C1383" s="162" t="s">
        <v>3035</v>
      </c>
      <c r="D1383" s="162" t="s">
        <v>3036</v>
      </c>
      <c r="E1383" s="162" t="s">
        <v>15</v>
      </c>
      <c r="F1383" s="163">
        <v>45575</v>
      </c>
      <c r="G1383" s="162" t="s">
        <v>5347</v>
      </c>
      <c r="H1383" s="162" t="s">
        <v>3386</v>
      </c>
      <c r="I1383" s="162" t="s">
        <v>54</v>
      </c>
      <c r="J1383" s="163">
        <v>45587</v>
      </c>
      <c r="K1383" s="163">
        <v>45588</v>
      </c>
      <c r="L1383" s="162" t="s">
        <v>5347</v>
      </c>
      <c r="M1383" s="163">
        <v>45621</v>
      </c>
      <c r="N1383" s="164">
        <v>30</v>
      </c>
      <c r="O1383" s="164">
        <v>8</v>
      </c>
      <c r="P1383" s="162" t="s">
        <v>16</v>
      </c>
      <c r="Q1383" s="166">
        <v>2</v>
      </c>
      <c r="R1383" s="166">
        <v>4</v>
      </c>
      <c r="S1383" s="166">
        <v>4</v>
      </c>
      <c r="T1383" s="166">
        <v>0</v>
      </c>
      <c r="U1383" s="166">
        <v>4</v>
      </c>
      <c r="V1383" s="166">
        <v>0</v>
      </c>
      <c r="W1383" s="162" t="s">
        <v>19</v>
      </c>
      <c r="X1383" s="162" t="s">
        <v>5348</v>
      </c>
      <c r="Y1383" s="162" t="s">
        <v>5347</v>
      </c>
      <c r="Z1383" s="162" t="s">
        <v>3387</v>
      </c>
      <c r="AA1383" s="162" t="s">
        <v>84</v>
      </c>
      <c r="AB1383" s="162" t="s">
        <v>3388</v>
      </c>
      <c r="AC1383" s="162" t="s">
        <v>5347</v>
      </c>
      <c r="AD1383" s="164">
        <v>1</v>
      </c>
      <c r="AE1383" s="185">
        <v>1</v>
      </c>
      <c r="AG1383" t="s">
        <v>1864</v>
      </c>
      <c r="AH1383" s="47">
        <f t="shared" si="421"/>
        <v>34</v>
      </c>
      <c r="AI1383" s="46" t="str">
        <f t="shared" si="422"/>
        <v>-</v>
      </c>
      <c r="AJ1383" s="12"/>
      <c r="AK1383" s="53" t="str">
        <f t="shared" si="423"/>
        <v>YES</v>
      </c>
      <c r="AL1383" s="54">
        <f t="shared" si="424"/>
        <v>4</v>
      </c>
      <c r="AM1383" s="35"/>
      <c r="AN1383" s="35" t="str">
        <f t="shared" si="425"/>
        <v/>
      </c>
      <c r="AO1383" s="35">
        <f t="shared" si="426"/>
        <v>0</v>
      </c>
      <c r="AP1383" s="35" t="str">
        <f t="shared" si="427"/>
        <v>X</v>
      </c>
      <c r="AQ1383" s="55">
        <f t="shared" si="439"/>
        <v>1</v>
      </c>
      <c r="AR1383" s="25" t="str">
        <f t="shared" si="428"/>
        <v/>
      </c>
      <c r="AS1383" s="25" t="str">
        <f t="shared" si="429"/>
        <v/>
      </c>
      <c r="AT1383" s="25" t="str">
        <f t="shared" si="430"/>
        <v/>
      </c>
      <c r="AU1383" s="25" t="str">
        <f t="shared" si="431"/>
        <v/>
      </c>
      <c r="AV1383" s="25">
        <f t="shared" si="432"/>
        <v>10</v>
      </c>
      <c r="AW1383" s="65">
        <f t="shared" si="440"/>
        <v>0</v>
      </c>
      <c r="AX1383" s="56"/>
      <c r="AY1383" s="24">
        <f t="shared" ca="1" si="433"/>
        <v>-514</v>
      </c>
      <c r="AZ1383" s="66">
        <f t="shared" ca="1" si="434"/>
        <v>0</v>
      </c>
      <c r="BA1383" s="24" t="str">
        <f t="shared" ca="1" si="435"/>
        <v/>
      </c>
      <c r="BB1383" s="87" t="str">
        <f t="shared" si="436"/>
        <v/>
      </c>
    </row>
    <row r="1384" spans="1:54" ht="15" x14ac:dyDescent="0.2">
      <c r="A1384" s="7">
        <v>1383</v>
      </c>
      <c r="B1384" s="162" t="s">
        <v>3037</v>
      </c>
      <c r="C1384" s="162" t="s">
        <v>3038</v>
      </c>
      <c r="D1384" s="162" t="s">
        <v>3036</v>
      </c>
      <c r="E1384" s="162" t="s">
        <v>17</v>
      </c>
      <c r="F1384" s="163">
        <v>45575</v>
      </c>
      <c r="G1384" s="162" t="s">
        <v>5347</v>
      </c>
      <c r="H1384" s="162" t="s">
        <v>3196</v>
      </c>
      <c r="I1384" s="162" t="s">
        <v>28</v>
      </c>
      <c r="J1384" s="163">
        <v>45579</v>
      </c>
      <c r="K1384" s="163">
        <v>45586</v>
      </c>
      <c r="L1384" s="162" t="s">
        <v>5347</v>
      </c>
      <c r="M1384" s="163">
        <v>45628</v>
      </c>
      <c r="N1384" s="164">
        <v>40</v>
      </c>
      <c r="O1384" s="164">
        <v>8</v>
      </c>
      <c r="P1384" s="162" t="s">
        <v>16</v>
      </c>
      <c r="Q1384" s="166">
        <v>3</v>
      </c>
      <c r="R1384" s="166">
        <v>3</v>
      </c>
      <c r="S1384" s="166">
        <v>3</v>
      </c>
      <c r="T1384" s="166">
        <v>0</v>
      </c>
      <c r="U1384" s="166">
        <v>3</v>
      </c>
      <c r="V1384" s="166">
        <v>0</v>
      </c>
      <c r="W1384" s="162" t="s">
        <v>19</v>
      </c>
      <c r="X1384" s="162" t="s">
        <v>5348</v>
      </c>
      <c r="Y1384" s="162" t="s">
        <v>5347</v>
      </c>
      <c r="Z1384" s="162" t="s">
        <v>33</v>
      </c>
      <c r="AA1384" s="162" t="s">
        <v>100</v>
      </c>
      <c r="AB1384" s="162" t="s">
        <v>3197</v>
      </c>
      <c r="AC1384" s="162" t="s">
        <v>5347</v>
      </c>
      <c r="AD1384" s="164">
        <v>1</v>
      </c>
      <c r="AE1384" s="185">
        <v>0</v>
      </c>
      <c r="AG1384" t="s">
        <v>1864</v>
      </c>
      <c r="AH1384" s="47">
        <f t="shared" si="421"/>
        <v>49</v>
      </c>
      <c r="AI1384" s="46" t="str">
        <f t="shared" si="422"/>
        <v>-</v>
      </c>
      <c r="AJ1384" s="12"/>
      <c r="AK1384" s="53" t="str">
        <f t="shared" si="423"/>
        <v>YES</v>
      </c>
      <c r="AL1384" s="54">
        <f t="shared" si="424"/>
        <v>3</v>
      </c>
      <c r="AM1384" s="35"/>
      <c r="AN1384" s="35" t="str">
        <f t="shared" si="425"/>
        <v/>
      </c>
      <c r="AO1384" s="35">
        <f t="shared" si="426"/>
        <v>0</v>
      </c>
      <c r="AP1384" s="35" t="str">
        <f t="shared" si="427"/>
        <v>X</v>
      </c>
      <c r="AQ1384" s="55">
        <f t="shared" si="439"/>
        <v>1</v>
      </c>
      <c r="AR1384" s="25" t="str">
        <f t="shared" si="428"/>
        <v/>
      </c>
      <c r="AS1384" s="25" t="str">
        <f t="shared" si="429"/>
        <v/>
      </c>
      <c r="AT1384" s="25" t="str">
        <f t="shared" si="430"/>
        <v/>
      </c>
      <c r="AU1384" s="25" t="str">
        <f t="shared" si="431"/>
        <v/>
      </c>
      <c r="AV1384" s="25">
        <f t="shared" si="432"/>
        <v>10</v>
      </c>
      <c r="AW1384" s="65">
        <f t="shared" si="440"/>
        <v>0</v>
      </c>
      <c r="AX1384" s="56"/>
      <c r="AY1384" s="24">
        <f t="shared" ca="1" si="433"/>
        <v>-507</v>
      </c>
      <c r="AZ1384" s="66">
        <f t="shared" ca="1" si="434"/>
        <v>0</v>
      </c>
      <c r="BA1384" s="24" t="str">
        <f t="shared" ca="1" si="435"/>
        <v/>
      </c>
      <c r="BB1384" s="87" t="str">
        <f t="shared" si="436"/>
        <v/>
      </c>
    </row>
    <row r="1385" spans="1:54" ht="15" x14ac:dyDescent="0.2">
      <c r="A1385" s="7">
        <v>1384</v>
      </c>
      <c r="B1385" s="162" t="s">
        <v>3039</v>
      </c>
      <c r="C1385" s="162" t="s">
        <v>3040</v>
      </c>
      <c r="D1385" s="162" t="s">
        <v>3036</v>
      </c>
      <c r="E1385" s="162" t="s">
        <v>18</v>
      </c>
      <c r="F1385" s="163">
        <v>45575</v>
      </c>
      <c r="G1385" s="162" t="s">
        <v>5347</v>
      </c>
      <c r="H1385" s="162" t="s">
        <v>3198</v>
      </c>
      <c r="I1385" s="162" t="s">
        <v>17</v>
      </c>
      <c r="J1385" s="163">
        <v>45583</v>
      </c>
      <c r="K1385" s="163">
        <v>45583</v>
      </c>
      <c r="L1385" s="162" t="s">
        <v>5347</v>
      </c>
      <c r="M1385" s="163">
        <v>45604</v>
      </c>
      <c r="N1385" s="164">
        <v>30</v>
      </c>
      <c r="O1385" s="164">
        <v>8</v>
      </c>
      <c r="P1385" s="162" t="s">
        <v>16</v>
      </c>
      <c r="Q1385" s="166">
        <v>2</v>
      </c>
      <c r="R1385" s="166">
        <v>2</v>
      </c>
      <c r="S1385" s="166">
        <v>2</v>
      </c>
      <c r="T1385" s="166">
        <v>0</v>
      </c>
      <c r="U1385" s="166">
        <v>2</v>
      </c>
      <c r="V1385" s="166">
        <v>0</v>
      </c>
      <c r="W1385" s="162" t="s">
        <v>19</v>
      </c>
      <c r="X1385" s="162" t="s">
        <v>5348</v>
      </c>
      <c r="Y1385" s="162" t="s">
        <v>5347</v>
      </c>
      <c r="Z1385" s="162" t="s">
        <v>39</v>
      </c>
      <c r="AA1385" s="162" t="s">
        <v>114</v>
      </c>
      <c r="AB1385" s="162" t="s">
        <v>3199</v>
      </c>
      <c r="AC1385" s="162" t="s">
        <v>5347</v>
      </c>
      <c r="AD1385" s="164">
        <v>0</v>
      </c>
      <c r="AE1385" s="185">
        <v>0</v>
      </c>
      <c r="AG1385" t="s">
        <v>1864</v>
      </c>
      <c r="AH1385" s="47">
        <f t="shared" si="421"/>
        <v>21</v>
      </c>
      <c r="AI1385" s="46" t="str">
        <f t="shared" si="422"/>
        <v>-</v>
      </c>
      <c r="AJ1385" s="12"/>
      <c r="AK1385" s="53" t="str">
        <f t="shared" si="423"/>
        <v>YES</v>
      </c>
      <c r="AL1385" s="54">
        <f t="shared" si="424"/>
        <v>2</v>
      </c>
      <c r="AM1385" s="35"/>
      <c r="AN1385" s="35" t="str">
        <f t="shared" si="425"/>
        <v/>
      </c>
      <c r="AO1385" s="35">
        <f t="shared" si="426"/>
        <v>0</v>
      </c>
      <c r="AP1385" s="35" t="str">
        <f t="shared" si="427"/>
        <v>X</v>
      </c>
      <c r="AQ1385" s="55">
        <f t="shared" si="439"/>
        <v>1</v>
      </c>
      <c r="AR1385" s="25" t="str">
        <f t="shared" si="428"/>
        <v/>
      </c>
      <c r="AS1385" s="25" t="str">
        <f t="shared" si="429"/>
        <v/>
      </c>
      <c r="AT1385" s="25" t="str">
        <f t="shared" si="430"/>
        <v/>
      </c>
      <c r="AU1385" s="25" t="str">
        <f t="shared" si="431"/>
        <v/>
      </c>
      <c r="AV1385" s="25">
        <f t="shared" si="432"/>
        <v>10</v>
      </c>
      <c r="AW1385" s="65">
        <f t="shared" si="440"/>
        <v>0</v>
      </c>
      <c r="AX1385" s="56"/>
      <c r="AY1385" s="24">
        <f t="shared" ca="1" si="433"/>
        <v>-531</v>
      </c>
      <c r="AZ1385" s="66">
        <f t="shared" ca="1" si="434"/>
        <v>0</v>
      </c>
      <c r="BA1385" s="24" t="str">
        <f t="shared" ca="1" si="435"/>
        <v/>
      </c>
      <c r="BB1385" s="87" t="str">
        <f t="shared" si="436"/>
        <v/>
      </c>
    </row>
    <row r="1386" spans="1:54" ht="15" x14ac:dyDescent="0.2">
      <c r="A1386" s="7">
        <v>1385</v>
      </c>
      <c r="B1386" s="162" t="s">
        <v>3041</v>
      </c>
      <c r="C1386" s="162" t="s">
        <v>3042</v>
      </c>
      <c r="D1386" s="162" t="s">
        <v>3036</v>
      </c>
      <c r="E1386" s="162" t="s">
        <v>24</v>
      </c>
      <c r="F1386" s="163">
        <v>45575</v>
      </c>
      <c r="G1386" s="162" t="s">
        <v>5347</v>
      </c>
      <c r="H1386" s="162" t="s">
        <v>3200</v>
      </c>
      <c r="I1386" s="162" t="s">
        <v>122</v>
      </c>
      <c r="J1386" s="163">
        <v>45583</v>
      </c>
      <c r="K1386" s="163">
        <v>45588</v>
      </c>
      <c r="L1386" s="162" t="s">
        <v>5347</v>
      </c>
      <c r="M1386" s="163">
        <v>45611</v>
      </c>
      <c r="N1386" s="164">
        <v>40</v>
      </c>
      <c r="O1386" s="164">
        <v>8</v>
      </c>
      <c r="P1386" s="162" t="s">
        <v>16</v>
      </c>
      <c r="Q1386" s="166">
        <v>2</v>
      </c>
      <c r="R1386" s="166">
        <v>2</v>
      </c>
      <c r="S1386" s="166">
        <v>2</v>
      </c>
      <c r="T1386" s="166">
        <v>0</v>
      </c>
      <c r="U1386" s="166">
        <v>2</v>
      </c>
      <c r="V1386" s="166">
        <v>0</v>
      </c>
      <c r="W1386" s="162" t="s">
        <v>19</v>
      </c>
      <c r="X1386" s="162" t="s">
        <v>5348</v>
      </c>
      <c r="Y1386" s="162" t="s">
        <v>5347</v>
      </c>
      <c r="Z1386" s="162" t="s">
        <v>39</v>
      </c>
      <c r="AA1386" s="162" t="s">
        <v>100</v>
      </c>
      <c r="AB1386" s="162" t="s">
        <v>3201</v>
      </c>
      <c r="AC1386" s="162" t="s">
        <v>5347</v>
      </c>
      <c r="AD1386" s="164">
        <v>1</v>
      </c>
      <c r="AE1386" s="185">
        <v>0</v>
      </c>
      <c r="AG1386" t="s">
        <v>1864</v>
      </c>
      <c r="AH1386" s="47">
        <f t="shared" si="421"/>
        <v>28</v>
      </c>
      <c r="AI1386" s="46" t="str">
        <f t="shared" si="422"/>
        <v>-</v>
      </c>
      <c r="AJ1386" s="12"/>
      <c r="AK1386" s="53" t="str">
        <f t="shared" si="423"/>
        <v>YES</v>
      </c>
      <c r="AL1386" s="54">
        <f t="shared" si="424"/>
        <v>2</v>
      </c>
      <c r="AM1386" s="35"/>
      <c r="AN1386" s="35" t="str">
        <f t="shared" si="425"/>
        <v/>
      </c>
      <c r="AO1386" s="35">
        <f t="shared" si="426"/>
        <v>0</v>
      </c>
      <c r="AP1386" s="35" t="str">
        <f t="shared" si="427"/>
        <v>X</v>
      </c>
      <c r="AQ1386" s="55">
        <f t="shared" si="439"/>
        <v>1</v>
      </c>
      <c r="AR1386" s="25" t="str">
        <f t="shared" si="428"/>
        <v/>
      </c>
      <c r="AS1386" s="25" t="str">
        <f t="shared" si="429"/>
        <v/>
      </c>
      <c r="AT1386" s="25" t="str">
        <f t="shared" si="430"/>
        <v/>
      </c>
      <c r="AU1386" s="25" t="str">
        <f t="shared" si="431"/>
        <v/>
      </c>
      <c r="AV1386" s="25">
        <f t="shared" si="432"/>
        <v>10</v>
      </c>
      <c r="AW1386" s="65">
        <f t="shared" si="440"/>
        <v>0</v>
      </c>
      <c r="AX1386" s="56"/>
      <c r="AY1386" s="24">
        <f t="shared" ca="1" si="433"/>
        <v>-524</v>
      </c>
      <c r="AZ1386" s="66">
        <f t="shared" ca="1" si="434"/>
        <v>0</v>
      </c>
      <c r="BA1386" s="24" t="str">
        <f t="shared" ca="1" si="435"/>
        <v/>
      </c>
      <c r="BB1386" s="87" t="str">
        <f t="shared" si="436"/>
        <v/>
      </c>
    </row>
    <row r="1387" spans="1:54" ht="15" x14ac:dyDescent="0.2">
      <c r="A1387" s="7">
        <v>1386</v>
      </c>
      <c r="B1387" s="162" t="s">
        <v>3043</v>
      </c>
      <c r="C1387" s="162" t="s">
        <v>3044</v>
      </c>
      <c r="D1387" s="162" t="s">
        <v>3036</v>
      </c>
      <c r="E1387" s="162" t="s">
        <v>27</v>
      </c>
      <c r="F1387" s="163">
        <v>45575</v>
      </c>
      <c r="G1387" s="162" t="s">
        <v>5347</v>
      </c>
      <c r="H1387" s="162" t="s">
        <v>3202</v>
      </c>
      <c r="I1387" s="162" t="s">
        <v>17</v>
      </c>
      <c r="J1387" s="163">
        <v>45581</v>
      </c>
      <c r="K1387" s="163">
        <v>45583</v>
      </c>
      <c r="L1387" s="162" t="s">
        <v>5347</v>
      </c>
      <c r="M1387" s="163">
        <v>45592</v>
      </c>
      <c r="N1387" s="164">
        <v>110</v>
      </c>
      <c r="O1387" s="164">
        <v>8</v>
      </c>
      <c r="P1387" s="162" t="s">
        <v>16</v>
      </c>
      <c r="Q1387" s="166">
        <v>100</v>
      </c>
      <c r="R1387" s="166">
        <v>500</v>
      </c>
      <c r="S1387" s="166">
        <v>500</v>
      </c>
      <c r="T1387" s="166">
        <v>0</v>
      </c>
      <c r="U1387" s="166">
        <v>500</v>
      </c>
      <c r="V1387" s="166">
        <v>0</v>
      </c>
      <c r="W1387" s="162" t="s">
        <v>19</v>
      </c>
      <c r="X1387" s="162" t="s">
        <v>5348</v>
      </c>
      <c r="Y1387" s="162" t="s">
        <v>5347</v>
      </c>
      <c r="Z1387" s="162" t="s">
        <v>47</v>
      </c>
      <c r="AA1387" s="162" t="s">
        <v>456</v>
      </c>
      <c r="AB1387" s="162" t="s">
        <v>3203</v>
      </c>
      <c r="AC1387" s="162" t="s">
        <v>5347</v>
      </c>
      <c r="AD1387" s="164">
        <v>0</v>
      </c>
      <c r="AE1387" s="185">
        <v>0</v>
      </c>
      <c r="AG1387" t="s">
        <v>1864</v>
      </c>
      <c r="AH1387" s="47">
        <f t="shared" si="421"/>
        <v>11</v>
      </c>
      <c r="AI1387" s="46" t="str">
        <f t="shared" si="422"/>
        <v>-</v>
      </c>
      <c r="AJ1387" s="12"/>
      <c r="AK1387" s="53" t="str">
        <f t="shared" si="423"/>
        <v>YES</v>
      </c>
      <c r="AL1387" s="54">
        <f t="shared" si="424"/>
        <v>500</v>
      </c>
      <c r="AM1387" s="35"/>
      <c r="AN1387" s="35" t="str">
        <f t="shared" si="425"/>
        <v/>
      </c>
      <c r="AO1387" s="35">
        <f t="shared" si="426"/>
        <v>0</v>
      </c>
      <c r="AP1387" s="35" t="str">
        <f t="shared" si="427"/>
        <v>X</v>
      </c>
      <c r="AQ1387" s="55">
        <f t="shared" si="439"/>
        <v>1</v>
      </c>
      <c r="AR1387" s="25" t="str">
        <f t="shared" si="428"/>
        <v/>
      </c>
      <c r="AS1387" s="25" t="str">
        <f t="shared" si="429"/>
        <v/>
      </c>
      <c r="AT1387" s="25" t="str">
        <f t="shared" si="430"/>
        <v/>
      </c>
      <c r="AU1387" s="25" t="str">
        <f t="shared" si="431"/>
        <v/>
      </c>
      <c r="AV1387" s="25">
        <f t="shared" si="432"/>
        <v>10</v>
      </c>
      <c r="AW1387" s="65">
        <f t="shared" si="440"/>
        <v>0</v>
      </c>
      <c r="AX1387" s="56"/>
      <c r="AY1387" s="24">
        <f t="shared" ca="1" si="433"/>
        <v>-543</v>
      </c>
      <c r="AZ1387" s="66">
        <f t="shared" ca="1" si="434"/>
        <v>0</v>
      </c>
      <c r="BA1387" s="24" t="str">
        <f t="shared" ca="1" si="435"/>
        <v/>
      </c>
      <c r="BB1387" s="87" t="str">
        <f t="shared" si="436"/>
        <v/>
      </c>
    </row>
    <row r="1388" spans="1:54" ht="15" x14ac:dyDescent="0.2">
      <c r="A1388" s="7">
        <v>1387</v>
      </c>
      <c r="B1388" s="162" t="s">
        <v>3045</v>
      </c>
      <c r="C1388" s="162" t="s">
        <v>3046</v>
      </c>
      <c r="D1388" s="162" t="s">
        <v>3047</v>
      </c>
      <c r="E1388" s="162" t="s">
        <v>15</v>
      </c>
      <c r="F1388" s="163">
        <v>45575</v>
      </c>
      <c r="G1388" s="162" t="s">
        <v>5347</v>
      </c>
      <c r="H1388" s="162" t="s">
        <v>3601</v>
      </c>
      <c r="I1388" s="162" t="s">
        <v>17</v>
      </c>
      <c r="J1388" s="163">
        <v>45608</v>
      </c>
      <c r="K1388" s="163">
        <v>45636</v>
      </c>
      <c r="L1388" s="162" t="s">
        <v>5347</v>
      </c>
      <c r="M1388" s="163">
        <v>45866</v>
      </c>
      <c r="N1388" s="164">
        <v>0</v>
      </c>
      <c r="O1388" s="164">
        <v>8</v>
      </c>
      <c r="P1388" s="162" t="s">
        <v>16</v>
      </c>
      <c r="Q1388" s="165">
        <v>2</v>
      </c>
      <c r="R1388" s="165">
        <v>2</v>
      </c>
      <c r="S1388" s="165">
        <v>6</v>
      </c>
      <c r="T1388" s="165">
        <v>0</v>
      </c>
      <c r="U1388" s="166">
        <v>2</v>
      </c>
      <c r="V1388" s="166">
        <v>4</v>
      </c>
      <c r="W1388" s="162" t="s">
        <v>19</v>
      </c>
      <c r="X1388" s="162" t="s">
        <v>5348</v>
      </c>
      <c r="Y1388" s="162" t="s">
        <v>5347</v>
      </c>
      <c r="Z1388" s="162" t="s">
        <v>3602</v>
      </c>
      <c r="AA1388" s="162" t="s">
        <v>148</v>
      </c>
      <c r="AB1388" s="162" t="s">
        <v>3045</v>
      </c>
      <c r="AC1388" s="162" t="s">
        <v>5347</v>
      </c>
      <c r="AD1388" s="164">
        <v>2</v>
      </c>
      <c r="AE1388" s="185">
        <v>1</v>
      </c>
      <c r="AG1388" t="s">
        <v>962</v>
      </c>
      <c r="AH1388" s="47">
        <f t="shared" si="421"/>
        <v>258</v>
      </c>
      <c r="AI1388" s="46" t="str">
        <f t="shared" si="422"/>
        <v>-</v>
      </c>
      <c r="AJ1388" s="12"/>
      <c r="AK1388" s="53" t="str">
        <f t="shared" si="423"/>
        <v>YES</v>
      </c>
      <c r="AL1388" s="54">
        <f t="shared" si="424"/>
        <v>6</v>
      </c>
      <c r="AM1388" s="35"/>
      <c r="AN1388" s="35" t="str">
        <f t="shared" si="425"/>
        <v/>
      </c>
      <c r="AO1388" s="35">
        <f t="shared" si="426"/>
        <v>0</v>
      </c>
      <c r="AP1388" s="35" t="str">
        <f t="shared" si="427"/>
        <v>X</v>
      </c>
      <c r="AQ1388" s="55">
        <f t="shared" si="439"/>
        <v>1</v>
      </c>
      <c r="AR1388" s="25" t="str">
        <f t="shared" si="428"/>
        <v/>
      </c>
      <c r="AS1388" s="25" t="str">
        <f t="shared" si="429"/>
        <v/>
      </c>
      <c r="AT1388" s="25" t="str">
        <f t="shared" si="430"/>
        <v/>
      </c>
      <c r="AU1388" s="25" t="str">
        <f t="shared" si="431"/>
        <v/>
      </c>
      <c r="AV1388" s="25">
        <f t="shared" si="432"/>
        <v>10</v>
      </c>
      <c r="AW1388" s="65">
        <f t="shared" si="440"/>
        <v>0</v>
      </c>
      <c r="AX1388" s="56"/>
      <c r="AY1388" s="24">
        <f t="shared" ca="1" si="433"/>
        <v>-269</v>
      </c>
      <c r="AZ1388" s="66">
        <f t="shared" ca="1" si="434"/>
        <v>0</v>
      </c>
      <c r="BA1388" s="24" t="str">
        <f t="shared" ca="1" si="435"/>
        <v/>
      </c>
      <c r="BB1388" s="87" t="str">
        <f t="shared" si="436"/>
        <v/>
      </c>
    </row>
    <row r="1389" spans="1:54" ht="15" x14ac:dyDescent="0.2">
      <c r="A1389" s="7">
        <v>1388</v>
      </c>
      <c r="B1389" s="162" t="s">
        <v>3048</v>
      </c>
      <c r="C1389" s="162" t="s">
        <v>3046</v>
      </c>
      <c r="D1389" s="162" t="s">
        <v>3047</v>
      </c>
      <c r="E1389" s="162" t="s">
        <v>17</v>
      </c>
      <c r="F1389" s="163">
        <v>45575</v>
      </c>
      <c r="G1389" s="162" t="s">
        <v>5347</v>
      </c>
      <c r="H1389" s="162" t="s">
        <v>3601</v>
      </c>
      <c r="I1389" s="162" t="s">
        <v>18</v>
      </c>
      <c r="J1389" s="163">
        <v>45608</v>
      </c>
      <c r="K1389" s="163">
        <v>45636</v>
      </c>
      <c r="L1389" s="162" t="s">
        <v>5347</v>
      </c>
      <c r="M1389" s="163">
        <v>45653</v>
      </c>
      <c r="N1389" s="164">
        <v>0</v>
      </c>
      <c r="O1389" s="164">
        <v>8</v>
      </c>
      <c r="P1389" s="162" t="s">
        <v>16</v>
      </c>
      <c r="Q1389" s="165">
        <v>1</v>
      </c>
      <c r="R1389" s="165">
        <v>1</v>
      </c>
      <c r="S1389" s="165">
        <v>1</v>
      </c>
      <c r="T1389" s="165">
        <v>0</v>
      </c>
      <c r="U1389" s="166">
        <v>1</v>
      </c>
      <c r="V1389" s="166">
        <v>0</v>
      </c>
      <c r="W1389" s="162" t="s">
        <v>19</v>
      </c>
      <c r="X1389" s="162" t="s">
        <v>5348</v>
      </c>
      <c r="Y1389" s="162" t="s">
        <v>5347</v>
      </c>
      <c r="Z1389" s="162" t="s">
        <v>3602</v>
      </c>
      <c r="AA1389" s="162" t="s">
        <v>148</v>
      </c>
      <c r="AB1389" s="162" t="s">
        <v>3048</v>
      </c>
      <c r="AC1389" s="162" t="s">
        <v>5347</v>
      </c>
      <c r="AD1389" s="164">
        <v>0</v>
      </c>
      <c r="AE1389" s="185">
        <v>0</v>
      </c>
      <c r="AG1389" t="s">
        <v>962</v>
      </c>
      <c r="AH1389" s="47">
        <f t="shared" si="421"/>
        <v>45</v>
      </c>
      <c r="AI1389" s="46" t="str">
        <f t="shared" si="422"/>
        <v>-</v>
      </c>
      <c r="AJ1389" s="12"/>
      <c r="AK1389" s="53" t="str">
        <f t="shared" si="423"/>
        <v>YES</v>
      </c>
      <c r="AL1389" s="54">
        <f t="shared" si="424"/>
        <v>1</v>
      </c>
      <c r="AM1389" s="35"/>
      <c r="AN1389" s="35" t="str">
        <f t="shared" si="425"/>
        <v/>
      </c>
      <c r="AO1389" s="35">
        <f t="shared" si="426"/>
        <v>0</v>
      </c>
      <c r="AP1389" s="35" t="str">
        <f t="shared" si="427"/>
        <v>X</v>
      </c>
      <c r="AQ1389" s="55">
        <f t="shared" si="439"/>
        <v>1</v>
      </c>
      <c r="AR1389" s="25" t="str">
        <f t="shared" si="428"/>
        <v/>
      </c>
      <c r="AS1389" s="25" t="str">
        <f t="shared" si="429"/>
        <v/>
      </c>
      <c r="AT1389" s="25" t="str">
        <f t="shared" si="430"/>
        <v/>
      </c>
      <c r="AU1389" s="25" t="str">
        <f t="shared" si="431"/>
        <v/>
      </c>
      <c r="AV1389" s="25">
        <f t="shared" si="432"/>
        <v>10</v>
      </c>
      <c r="AW1389" s="65">
        <f t="shared" si="440"/>
        <v>0</v>
      </c>
      <c r="AX1389" s="56"/>
      <c r="AY1389" s="24">
        <f t="shared" ca="1" si="433"/>
        <v>-482</v>
      </c>
      <c r="AZ1389" s="66">
        <f t="shared" ca="1" si="434"/>
        <v>0</v>
      </c>
      <c r="BA1389" s="24" t="str">
        <f t="shared" ca="1" si="435"/>
        <v/>
      </c>
      <c r="BB1389" s="87" t="str">
        <f t="shared" si="436"/>
        <v/>
      </c>
    </row>
    <row r="1390" spans="1:54" ht="15" x14ac:dyDescent="0.2">
      <c r="A1390" s="7">
        <v>1389</v>
      </c>
      <c r="B1390" s="162" t="s">
        <v>1613</v>
      </c>
      <c r="C1390" s="162" t="s">
        <v>1614</v>
      </c>
      <c r="D1390" s="162" t="s">
        <v>3047</v>
      </c>
      <c r="E1390" s="162" t="s">
        <v>18</v>
      </c>
      <c r="F1390" s="163">
        <v>45575</v>
      </c>
      <c r="G1390" s="162" t="s">
        <v>5347</v>
      </c>
      <c r="H1390" s="162" t="s">
        <v>3204</v>
      </c>
      <c r="I1390" s="162" t="s">
        <v>69</v>
      </c>
      <c r="J1390" s="163">
        <v>45579</v>
      </c>
      <c r="K1390" s="163">
        <v>45581</v>
      </c>
      <c r="L1390" s="162" t="s">
        <v>5347</v>
      </c>
      <c r="M1390" s="163">
        <v>45595</v>
      </c>
      <c r="N1390" s="164">
        <v>30</v>
      </c>
      <c r="O1390" s="164">
        <v>8</v>
      </c>
      <c r="P1390" s="162" t="s">
        <v>16</v>
      </c>
      <c r="Q1390" s="165">
        <v>40</v>
      </c>
      <c r="R1390" s="165">
        <v>40</v>
      </c>
      <c r="S1390" s="165">
        <v>40</v>
      </c>
      <c r="T1390" s="165">
        <v>0</v>
      </c>
      <c r="U1390" s="166">
        <v>40</v>
      </c>
      <c r="V1390" s="166">
        <v>0</v>
      </c>
      <c r="W1390" s="162" t="s">
        <v>19</v>
      </c>
      <c r="X1390" s="162" t="s">
        <v>5348</v>
      </c>
      <c r="Y1390" s="162" t="s">
        <v>5347</v>
      </c>
      <c r="Z1390" s="162" t="s">
        <v>3993</v>
      </c>
      <c r="AA1390" s="162" t="s">
        <v>5347</v>
      </c>
      <c r="AB1390" s="162" t="s">
        <v>5347</v>
      </c>
      <c r="AC1390" s="162" t="s">
        <v>5347</v>
      </c>
      <c r="AD1390" s="164">
        <v>0</v>
      </c>
      <c r="AE1390" s="185">
        <v>0</v>
      </c>
      <c r="AG1390" t="s">
        <v>962</v>
      </c>
      <c r="AH1390" s="47">
        <f t="shared" si="421"/>
        <v>16</v>
      </c>
      <c r="AI1390" s="46" t="str">
        <f t="shared" si="422"/>
        <v>-</v>
      </c>
      <c r="AJ1390" s="12"/>
      <c r="AK1390" s="53" t="str">
        <f t="shared" si="423"/>
        <v>YES</v>
      </c>
      <c r="AL1390" s="54">
        <f t="shared" si="424"/>
        <v>40</v>
      </c>
      <c r="AM1390" s="35"/>
      <c r="AN1390" s="35" t="str">
        <f t="shared" si="425"/>
        <v/>
      </c>
      <c r="AO1390" s="35">
        <f t="shared" si="426"/>
        <v>0</v>
      </c>
      <c r="AP1390" s="35" t="str">
        <f t="shared" si="427"/>
        <v>X</v>
      </c>
      <c r="AQ1390" s="55">
        <f t="shared" si="439"/>
        <v>1</v>
      </c>
      <c r="AR1390" s="25" t="str">
        <f t="shared" si="428"/>
        <v/>
      </c>
      <c r="AS1390" s="25" t="str">
        <f t="shared" si="429"/>
        <v/>
      </c>
      <c r="AT1390" s="25" t="str">
        <f t="shared" si="430"/>
        <v/>
      </c>
      <c r="AU1390" s="25" t="str">
        <f t="shared" si="431"/>
        <v/>
      </c>
      <c r="AV1390" s="25">
        <f t="shared" si="432"/>
        <v>10</v>
      </c>
      <c r="AW1390" s="65">
        <f t="shared" si="440"/>
        <v>0</v>
      </c>
      <c r="AX1390" s="56"/>
      <c r="AY1390" s="24">
        <f t="shared" ca="1" si="433"/>
        <v>-540</v>
      </c>
      <c r="AZ1390" s="66">
        <f t="shared" ca="1" si="434"/>
        <v>0</v>
      </c>
      <c r="BA1390" s="24" t="str">
        <f t="shared" ca="1" si="435"/>
        <v/>
      </c>
      <c r="BB1390" s="87" t="str">
        <f t="shared" si="436"/>
        <v/>
      </c>
    </row>
    <row r="1391" spans="1:54" ht="15" x14ac:dyDescent="0.2">
      <c r="A1391" s="7">
        <v>1390</v>
      </c>
      <c r="B1391" s="162" t="s">
        <v>3049</v>
      </c>
      <c r="C1391" s="162" t="s">
        <v>3050</v>
      </c>
      <c r="D1391" s="162" t="s">
        <v>3047</v>
      </c>
      <c r="E1391" s="162" t="s">
        <v>24</v>
      </c>
      <c r="F1391" s="163">
        <v>45575</v>
      </c>
      <c r="G1391" s="162" t="s">
        <v>5347</v>
      </c>
      <c r="H1391" s="162" t="s">
        <v>3742</v>
      </c>
      <c r="I1391" s="162" t="s">
        <v>15</v>
      </c>
      <c r="J1391" s="163">
        <v>45610</v>
      </c>
      <c r="K1391" s="163">
        <v>45610</v>
      </c>
      <c r="L1391" s="162" t="s">
        <v>332</v>
      </c>
      <c r="M1391" s="163">
        <v>45622</v>
      </c>
      <c r="N1391" s="164">
        <v>40</v>
      </c>
      <c r="O1391" s="164">
        <v>8</v>
      </c>
      <c r="P1391" s="162" t="s">
        <v>5347</v>
      </c>
      <c r="Q1391" s="165">
        <v>1</v>
      </c>
      <c r="R1391" s="165">
        <v>1</v>
      </c>
      <c r="S1391" s="165">
        <v>0</v>
      </c>
      <c r="T1391" s="165">
        <v>1</v>
      </c>
      <c r="U1391" s="166">
        <v>0</v>
      </c>
      <c r="V1391" s="166">
        <v>0</v>
      </c>
      <c r="W1391" s="162" t="s">
        <v>5347</v>
      </c>
      <c r="X1391" s="162" t="s">
        <v>5486</v>
      </c>
      <c r="Y1391" s="162" t="s">
        <v>5347</v>
      </c>
      <c r="Z1391" s="162" t="s">
        <v>3743</v>
      </c>
      <c r="AA1391" s="162" t="s">
        <v>2736</v>
      </c>
      <c r="AB1391" s="162" t="s">
        <v>3744</v>
      </c>
      <c r="AC1391" s="162" t="s">
        <v>5347</v>
      </c>
      <c r="AD1391" s="164">
        <v>0</v>
      </c>
      <c r="AE1391" s="185">
        <v>0</v>
      </c>
      <c r="AG1391" t="s">
        <v>962</v>
      </c>
      <c r="AH1391" s="47">
        <f t="shared" si="421"/>
        <v>12</v>
      </c>
      <c r="AI1391" s="46" t="str">
        <f t="shared" si="422"/>
        <v>-</v>
      </c>
      <c r="AJ1391" s="12"/>
      <c r="AK1391" s="53" t="str">
        <f t="shared" si="423"/>
        <v/>
      </c>
      <c r="AL1391" s="54" t="str">
        <f t="shared" si="424"/>
        <v/>
      </c>
      <c r="AM1391" s="35"/>
      <c r="AN1391" s="35" t="str">
        <f t="shared" si="425"/>
        <v/>
      </c>
      <c r="AO1391" s="35">
        <f t="shared" si="426"/>
        <v>0</v>
      </c>
      <c r="AP1391" s="35" t="str">
        <f t="shared" si="427"/>
        <v/>
      </c>
      <c r="AQ1391" s="55">
        <f t="shared" si="439"/>
        <v>0</v>
      </c>
      <c r="AR1391" s="25" t="str">
        <f t="shared" si="428"/>
        <v/>
      </c>
      <c r="AS1391" s="25" t="str">
        <f t="shared" si="429"/>
        <v/>
      </c>
      <c r="AT1391" s="25" t="str">
        <f t="shared" si="430"/>
        <v/>
      </c>
      <c r="AU1391" s="25" t="str">
        <f t="shared" si="431"/>
        <v/>
      </c>
      <c r="AV1391" s="25">
        <f t="shared" si="432"/>
        <v>10</v>
      </c>
      <c r="AW1391" s="65">
        <f t="shared" si="440"/>
        <v>1</v>
      </c>
      <c r="AX1391" s="56"/>
      <c r="AY1391" s="24">
        <f t="shared" ca="1" si="433"/>
        <v>-513</v>
      </c>
      <c r="AZ1391" s="66">
        <f t="shared" ca="1" si="434"/>
        <v>0</v>
      </c>
      <c r="BA1391" s="24" t="str">
        <f t="shared" ca="1" si="435"/>
        <v/>
      </c>
      <c r="BB1391" s="87" t="str">
        <f t="shared" si="436"/>
        <v/>
      </c>
    </row>
    <row r="1392" spans="1:54" ht="15" x14ac:dyDescent="0.2">
      <c r="A1392" s="7">
        <v>1391</v>
      </c>
      <c r="B1392" s="162" t="s">
        <v>3049</v>
      </c>
      <c r="C1392" s="162" t="s">
        <v>3050</v>
      </c>
      <c r="D1392" s="162" t="s">
        <v>3047</v>
      </c>
      <c r="E1392" s="162" t="s">
        <v>24</v>
      </c>
      <c r="F1392" s="163">
        <v>45575</v>
      </c>
      <c r="G1392" s="162" t="s">
        <v>5347</v>
      </c>
      <c r="H1392" s="162" t="s">
        <v>4294</v>
      </c>
      <c r="I1392" s="162" t="s">
        <v>15</v>
      </c>
      <c r="J1392" s="163">
        <v>45677</v>
      </c>
      <c r="K1392" s="163">
        <v>45678</v>
      </c>
      <c r="L1392" s="162" t="s">
        <v>5347</v>
      </c>
      <c r="M1392" s="163">
        <v>45686</v>
      </c>
      <c r="N1392" s="164">
        <v>40</v>
      </c>
      <c r="O1392" s="164">
        <v>8</v>
      </c>
      <c r="P1392" s="162" t="s">
        <v>16</v>
      </c>
      <c r="Q1392" s="165">
        <v>1</v>
      </c>
      <c r="R1392" s="165">
        <v>1</v>
      </c>
      <c r="S1392" s="165">
        <v>0</v>
      </c>
      <c r="T1392" s="165">
        <v>1</v>
      </c>
      <c r="U1392" s="166">
        <v>0</v>
      </c>
      <c r="V1392" s="166">
        <v>0</v>
      </c>
      <c r="W1392" s="162" t="s">
        <v>5347</v>
      </c>
      <c r="X1392" s="162" t="s">
        <v>5486</v>
      </c>
      <c r="Y1392" s="162" t="s">
        <v>5347</v>
      </c>
      <c r="Z1392" s="162" t="s">
        <v>3743</v>
      </c>
      <c r="AA1392" s="162" t="s">
        <v>2736</v>
      </c>
      <c r="AB1392" s="162" t="s">
        <v>3744</v>
      </c>
      <c r="AC1392" s="162" t="s">
        <v>5347</v>
      </c>
      <c r="AD1392" s="164">
        <v>0</v>
      </c>
      <c r="AE1392" s="185">
        <v>0</v>
      </c>
      <c r="AG1392" t="s">
        <v>962</v>
      </c>
      <c r="AH1392" s="47">
        <f t="shared" si="421"/>
        <v>9</v>
      </c>
      <c r="AI1392" s="46" t="str">
        <f t="shared" si="422"/>
        <v>-</v>
      </c>
      <c r="AJ1392" s="12"/>
      <c r="AK1392" s="53" t="str">
        <f t="shared" si="423"/>
        <v/>
      </c>
      <c r="AL1392" s="54" t="str">
        <f t="shared" si="424"/>
        <v/>
      </c>
      <c r="AM1392" s="35"/>
      <c r="AN1392" s="35" t="str">
        <f t="shared" si="425"/>
        <v/>
      </c>
      <c r="AO1392" s="35">
        <f t="shared" si="426"/>
        <v>1</v>
      </c>
      <c r="AP1392" s="35" t="str">
        <f t="shared" si="427"/>
        <v/>
      </c>
      <c r="AQ1392" s="55">
        <f t="shared" si="439"/>
        <v>0</v>
      </c>
      <c r="AR1392" s="25" t="str">
        <f t="shared" si="428"/>
        <v>4600004293</v>
      </c>
      <c r="AS1392" s="25" t="str">
        <f t="shared" si="429"/>
        <v/>
      </c>
      <c r="AT1392" s="25" t="str">
        <f t="shared" si="430"/>
        <v/>
      </c>
      <c r="AU1392" s="25" t="str">
        <f t="shared" si="431"/>
        <v/>
      </c>
      <c r="AV1392" s="25">
        <f t="shared" si="432"/>
        <v>10</v>
      </c>
      <c r="AW1392" s="65">
        <f t="shared" si="440"/>
        <v>1</v>
      </c>
      <c r="AX1392" s="56"/>
      <c r="AY1392" s="24">
        <f t="shared" ca="1" si="433"/>
        <v>-449</v>
      </c>
      <c r="AZ1392" s="66">
        <f t="shared" ca="1" si="434"/>
        <v>0</v>
      </c>
      <c r="BA1392" s="24" t="str">
        <f t="shared" ca="1" si="435"/>
        <v/>
      </c>
      <c r="BB1392" s="87" t="str">
        <f t="shared" si="436"/>
        <v/>
      </c>
    </row>
    <row r="1393" spans="1:54" ht="15" x14ac:dyDescent="0.2">
      <c r="A1393" s="7">
        <v>1392</v>
      </c>
      <c r="B1393" s="162" t="s">
        <v>2664</v>
      </c>
      <c r="C1393" s="162" t="s">
        <v>2665</v>
      </c>
      <c r="D1393" s="162" t="s">
        <v>3051</v>
      </c>
      <c r="E1393" s="162" t="s">
        <v>15</v>
      </c>
      <c r="F1393" s="163">
        <v>45575</v>
      </c>
      <c r="G1393" s="162" t="s">
        <v>5347</v>
      </c>
      <c r="H1393" s="162" t="s">
        <v>3918</v>
      </c>
      <c r="I1393" s="162" t="s">
        <v>27</v>
      </c>
      <c r="J1393" s="163">
        <v>45625</v>
      </c>
      <c r="K1393" s="163">
        <v>45722</v>
      </c>
      <c r="L1393" s="162" t="s">
        <v>5347</v>
      </c>
      <c r="M1393" s="163">
        <v>45670</v>
      </c>
      <c r="N1393" s="164">
        <v>30</v>
      </c>
      <c r="O1393" s="164">
        <v>8</v>
      </c>
      <c r="P1393" s="162" t="s">
        <v>16</v>
      </c>
      <c r="Q1393" s="165">
        <v>400</v>
      </c>
      <c r="R1393" s="165">
        <v>400</v>
      </c>
      <c r="S1393" s="165">
        <v>400</v>
      </c>
      <c r="T1393" s="165">
        <v>0</v>
      </c>
      <c r="U1393" s="166">
        <v>400</v>
      </c>
      <c r="V1393" s="166">
        <v>0</v>
      </c>
      <c r="W1393" s="162" t="s">
        <v>19</v>
      </c>
      <c r="X1393" s="162" t="s">
        <v>5348</v>
      </c>
      <c r="Y1393" s="162" t="s">
        <v>5347</v>
      </c>
      <c r="Z1393" s="162" t="s">
        <v>386</v>
      </c>
      <c r="AA1393" s="162" t="s">
        <v>625</v>
      </c>
      <c r="AB1393" s="162" t="s">
        <v>3919</v>
      </c>
      <c r="AC1393" s="162" t="s">
        <v>5347</v>
      </c>
      <c r="AD1393" s="164">
        <v>1</v>
      </c>
      <c r="AE1393" s="185">
        <v>1</v>
      </c>
      <c r="AG1393" t="s">
        <v>1317</v>
      </c>
      <c r="AH1393" s="47">
        <f t="shared" si="421"/>
        <v>45</v>
      </c>
      <c r="AI1393" s="46" t="str">
        <f t="shared" si="422"/>
        <v>-</v>
      </c>
      <c r="AJ1393" s="12"/>
      <c r="AK1393" s="53" t="str">
        <f t="shared" si="423"/>
        <v>YES</v>
      </c>
      <c r="AL1393" s="54">
        <f t="shared" si="424"/>
        <v>400</v>
      </c>
      <c r="AM1393" s="35"/>
      <c r="AN1393" s="35" t="str">
        <f t="shared" si="425"/>
        <v/>
      </c>
      <c r="AO1393" s="35">
        <f t="shared" si="426"/>
        <v>0</v>
      </c>
      <c r="AP1393" s="35" t="str">
        <f t="shared" si="427"/>
        <v>X</v>
      </c>
      <c r="AQ1393" s="55">
        <f t="shared" si="439"/>
        <v>1</v>
      </c>
      <c r="AR1393" s="25" t="str">
        <f t="shared" si="428"/>
        <v/>
      </c>
      <c r="AS1393" s="25" t="str">
        <f t="shared" si="429"/>
        <v/>
      </c>
      <c r="AT1393" s="25" t="str">
        <f t="shared" si="430"/>
        <v/>
      </c>
      <c r="AU1393" s="25" t="str">
        <f t="shared" si="431"/>
        <v/>
      </c>
      <c r="AV1393" s="25">
        <f t="shared" si="432"/>
        <v>10</v>
      </c>
      <c r="AW1393" s="65">
        <f t="shared" si="440"/>
        <v>0</v>
      </c>
      <c r="AX1393" s="56"/>
      <c r="AY1393" s="24">
        <f t="shared" ca="1" si="433"/>
        <v>-465</v>
      </c>
      <c r="AZ1393" s="66">
        <f t="shared" ca="1" si="434"/>
        <v>0</v>
      </c>
      <c r="BA1393" s="24" t="str">
        <f t="shared" ca="1" si="435"/>
        <v/>
      </c>
      <c r="BB1393" s="87" t="str">
        <f t="shared" si="436"/>
        <v/>
      </c>
    </row>
    <row r="1394" spans="1:54" ht="15" x14ac:dyDescent="0.2">
      <c r="A1394" s="7">
        <v>1393</v>
      </c>
      <c r="B1394" s="162" t="s">
        <v>3052</v>
      </c>
      <c r="C1394" s="162" t="s">
        <v>3053</v>
      </c>
      <c r="D1394" s="162" t="s">
        <v>3054</v>
      </c>
      <c r="E1394" s="162" t="s">
        <v>15</v>
      </c>
      <c r="F1394" s="163">
        <v>45575</v>
      </c>
      <c r="G1394" s="162" t="s">
        <v>5347</v>
      </c>
      <c r="H1394" s="162" t="s">
        <v>3205</v>
      </c>
      <c r="I1394" s="162" t="s">
        <v>15</v>
      </c>
      <c r="J1394" s="163">
        <v>45582</v>
      </c>
      <c r="K1394" s="163">
        <v>45583</v>
      </c>
      <c r="L1394" s="162" t="s">
        <v>5347</v>
      </c>
      <c r="M1394" s="163">
        <v>45595</v>
      </c>
      <c r="N1394" s="164">
        <v>40</v>
      </c>
      <c r="O1394" s="164">
        <v>8</v>
      </c>
      <c r="P1394" s="162" t="s">
        <v>16</v>
      </c>
      <c r="Q1394" s="165">
        <v>2</v>
      </c>
      <c r="R1394" s="165">
        <v>2</v>
      </c>
      <c r="S1394" s="165">
        <v>2</v>
      </c>
      <c r="T1394" s="165">
        <v>0</v>
      </c>
      <c r="U1394" s="166">
        <v>2</v>
      </c>
      <c r="V1394" s="166">
        <v>0</v>
      </c>
      <c r="W1394" s="162" t="s">
        <v>19</v>
      </c>
      <c r="X1394" s="162" t="s">
        <v>5348</v>
      </c>
      <c r="Y1394" s="162" t="s">
        <v>5347</v>
      </c>
      <c r="Z1394" s="162" t="s">
        <v>3206</v>
      </c>
      <c r="AA1394" s="162" t="s">
        <v>3207</v>
      </c>
      <c r="AB1394" s="162" t="s">
        <v>3208</v>
      </c>
      <c r="AC1394" s="162" t="s">
        <v>5347</v>
      </c>
      <c r="AD1394" s="164">
        <v>0</v>
      </c>
      <c r="AE1394" s="185">
        <v>0</v>
      </c>
      <c r="AG1394" t="s">
        <v>2543</v>
      </c>
      <c r="AH1394" s="47">
        <f t="shared" si="421"/>
        <v>13</v>
      </c>
      <c r="AI1394" s="46" t="str">
        <f t="shared" si="422"/>
        <v>-</v>
      </c>
      <c r="AJ1394" s="12"/>
      <c r="AK1394" s="53" t="str">
        <f t="shared" si="423"/>
        <v>YES</v>
      </c>
      <c r="AL1394" s="54">
        <f t="shared" si="424"/>
        <v>2</v>
      </c>
      <c r="AM1394" s="35"/>
      <c r="AN1394" s="35" t="str">
        <f t="shared" si="425"/>
        <v/>
      </c>
      <c r="AO1394" s="35">
        <f t="shared" si="426"/>
        <v>0</v>
      </c>
      <c r="AP1394" s="35" t="str">
        <f t="shared" si="427"/>
        <v>X</v>
      </c>
      <c r="AQ1394" s="55">
        <f t="shared" si="439"/>
        <v>1</v>
      </c>
      <c r="AR1394" s="25" t="str">
        <f t="shared" si="428"/>
        <v/>
      </c>
      <c r="AS1394" s="25" t="str">
        <f t="shared" si="429"/>
        <v/>
      </c>
      <c r="AT1394" s="25" t="str">
        <f t="shared" si="430"/>
        <v/>
      </c>
      <c r="AU1394" s="25" t="str">
        <f t="shared" si="431"/>
        <v/>
      </c>
      <c r="AV1394" s="25">
        <f t="shared" si="432"/>
        <v>10</v>
      </c>
      <c r="AW1394" s="65">
        <f t="shared" si="440"/>
        <v>0</v>
      </c>
      <c r="AX1394" s="56"/>
      <c r="AY1394" s="24">
        <f t="shared" ca="1" si="433"/>
        <v>-540</v>
      </c>
      <c r="AZ1394" s="66">
        <f t="shared" ca="1" si="434"/>
        <v>0</v>
      </c>
      <c r="BA1394" s="24" t="str">
        <f t="shared" ca="1" si="435"/>
        <v/>
      </c>
      <c r="BB1394" s="87" t="str">
        <f t="shared" si="436"/>
        <v/>
      </c>
    </row>
    <row r="1395" spans="1:54" ht="15" x14ac:dyDescent="0.2">
      <c r="A1395" s="7">
        <v>1394</v>
      </c>
      <c r="B1395" s="162" t="s">
        <v>3055</v>
      </c>
      <c r="C1395" s="162" t="s">
        <v>3056</v>
      </c>
      <c r="D1395" s="162" t="s">
        <v>3054</v>
      </c>
      <c r="E1395" s="162" t="s">
        <v>17</v>
      </c>
      <c r="F1395" s="163">
        <v>45575</v>
      </c>
      <c r="G1395" s="162" t="s">
        <v>5347</v>
      </c>
      <c r="H1395" s="162" t="s">
        <v>3209</v>
      </c>
      <c r="I1395" s="162" t="s">
        <v>15</v>
      </c>
      <c r="J1395" s="163">
        <v>45582</v>
      </c>
      <c r="K1395" s="163">
        <v>45583</v>
      </c>
      <c r="L1395" s="162" t="s">
        <v>5347</v>
      </c>
      <c r="M1395" s="163">
        <v>45595</v>
      </c>
      <c r="N1395" s="164">
        <v>40</v>
      </c>
      <c r="O1395" s="164">
        <v>8</v>
      </c>
      <c r="P1395" s="162" t="s">
        <v>16</v>
      </c>
      <c r="Q1395" s="165">
        <v>2</v>
      </c>
      <c r="R1395" s="165">
        <v>2</v>
      </c>
      <c r="S1395" s="165">
        <v>2</v>
      </c>
      <c r="T1395" s="165">
        <v>0</v>
      </c>
      <c r="U1395" s="166">
        <v>2</v>
      </c>
      <c r="V1395" s="166">
        <v>0</v>
      </c>
      <c r="W1395" s="162" t="s">
        <v>19</v>
      </c>
      <c r="X1395" s="162" t="s">
        <v>5348</v>
      </c>
      <c r="Y1395" s="162" t="s">
        <v>5347</v>
      </c>
      <c r="Z1395" s="162" t="s">
        <v>226</v>
      </c>
      <c r="AA1395" s="162" t="s">
        <v>3210</v>
      </c>
      <c r="AB1395" s="162" t="s">
        <v>3211</v>
      </c>
      <c r="AC1395" s="162" t="s">
        <v>5347</v>
      </c>
      <c r="AD1395" s="164">
        <v>0</v>
      </c>
      <c r="AE1395" s="185">
        <v>0</v>
      </c>
      <c r="AG1395" t="s">
        <v>2543</v>
      </c>
      <c r="AH1395" s="47">
        <f t="shared" si="421"/>
        <v>13</v>
      </c>
      <c r="AI1395" s="46" t="str">
        <f t="shared" si="422"/>
        <v>-</v>
      </c>
      <c r="AJ1395" s="12"/>
      <c r="AK1395" s="53" t="str">
        <f t="shared" si="423"/>
        <v>YES</v>
      </c>
      <c r="AL1395" s="54">
        <f t="shared" si="424"/>
        <v>2</v>
      </c>
      <c r="AM1395" s="35"/>
      <c r="AN1395" s="35" t="str">
        <f t="shared" si="425"/>
        <v/>
      </c>
      <c r="AO1395" s="35">
        <f t="shared" si="426"/>
        <v>0</v>
      </c>
      <c r="AP1395" s="35" t="str">
        <f t="shared" si="427"/>
        <v>X</v>
      </c>
      <c r="AQ1395" s="55">
        <f t="shared" si="439"/>
        <v>1</v>
      </c>
      <c r="AR1395" s="25" t="str">
        <f t="shared" si="428"/>
        <v/>
      </c>
      <c r="AS1395" s="25" t="str">
        <f t="shared" si="429"/>
        <v/>
      </c>
      <c r="AT1395" s="25" t="str">
        <f t="shared" si="430"/>
        <v/>
      </c>
      <c r="AU1395" s="25" t="str">
        <f t="shared" si="431"/>
        <v/>
      </c>
      <c r="AV1395" s="25">
        <f t="shared" si="432"/>
        <v>10</v>
      </c>
      <c r="AW1395" s="65">
        <f t="shared" si="440"/>
        <v>0</v>
      </c>
      <c r="AX1395" s="56"/>
      <c r="AY1395" s="24">
        <f t="shared" ca="1" si="433"/>
        <v>-540</v>
      </c>
      <c r="AZ1395" s="66">
        <f t="shared" ca="1" si="434"/>
        <v>0</v>
      </c>
      <c r="BA1395" s="24" t="str">
        <f t="shared" ca="1" si="435"/>
        <v/>
      </c>
      <c r="BB1395" s="87" t="str">
        <f t="shared" si="436"/>
        <v/>
      </c>
    </row>
    <row r="1396" spans="1:54" ht="15" x14ac:dyDescent="0.2">
      <c r="A1396" s="7">
        <v>1395</v>
      </c>
      <c r="B1396" s="162" t="s">
        <v>3057</v>
      </c>
      <c r="C1396" s="162" t="s">
        <v>3058</v>
      </c>
      <c r="D1396" s="162" t="s">
        <v>3059</v>
      </c>
      <c r="E1396" s="162" t="s">
        <v>15</v>
      </c>
      <c r="F1396" s="163">
        <v>45575</v>
      </c>
      <c r="G1396" s="162" t="s">
        <v>5347</v>
      </c>
      <c r="H1396" s="162" t="s">
        <v>3601</v>
      </c>
      <c r="I1396" s="162" t="s">
        <v>24</v>
      </c>
      <c r="J1396" s="163">
        <v>45608</v>
      </c>
      <c r="K1396" s="163">
        <v>45636</v>
      </c>
      <c r="L1396" s="162" t="s">
        <v>5347</v>
      </c>
      <c r="M1396" s="163">
        <v>45653</v>
      </c>
      <c r="N1396" s="164">
        <v>90</v>
      </c>
      <c r="O1396" s="164">
        <v>8</v>
      </c>
      <c r="P1396" s="162" t="s">
        <v>16</v>
      </c>
      <c r="Q1396" s="165">
        <v>1</v>
      </c>
      <c r="R1396" s="165">
        <v>1</v>
      </c>
      <c r="S1396" s="165">
        <v>2</v>
      </c>
      <c r="T1396" s="165">
        <v>0</v>
      </c>
      <c r="U1396" s="166">
        <v>1</v>
      </c>
      <c r="V1396" s="166">
        <v>1</v>
      </c>
      <c r="W1396" s="162" t="s">
        <v>19</v>
      </c>
      <c r="X1396" s="162" t="s">
        <v>5348</v>
      </c>
      <c r="Y1396" s="162" t="s">
        <v>5347</v>
      </c>
      <c r="Z1396" s="162" t="s">
        <v>3602</v>
      </c>
      <c r="AA1396" s="162" t="s">
        <v>148</v>
      </c>
      <c r="AB1396" s="162" t="s">
        <v>3057</v>
      </c>
      <c r="AC1396" s="162" t="s">
        <v>5347</v>
      </c>
      <c r="AD1396" s="164">
        <v>0</v>
      </c>
      <c r="AE1396" s="185">
        <v>0</v>
      </c>
      <c r="AG1396" t="s">
        <v>1334</v>
      </c>
      <c r="AH1396" s="47">
        <f t="shared" si="421"/>
        <v>45</v>
      </c>
      <c r="AI1396" s="46" t="str">
        <f t="shared" si="422"/>
        <v>-</v>
      </c>
      <c r="AJ1396" s="12"/>
      <c r="AK1396" s="53" t="str">
        <f t="shared" si="423"/>
        <v>YES</v>
      </c>
      <c r="AL1396" s="54">
        <f t="shared" si="424"/>
        <v>2</v>
      </c>
      <c r="AM1396" s="35"/>
      <c r="AN1396" s="35" t="str">
        <f t="shared" si="425"/>
        <v/>
      </c>
      <c r="AO1396" s="35">
        <f t="shared" si="426"/>
        <v>0</v>
      </c>
      <c r="AP1396" s="35" t="str">
        <f t="shared" si="427"/>
        <v>X</v>
      </c>
      <c r="AQ1396" s="55">
        <f t="shared" si="439"/>
        <v>1</v>
      </c>
      <c r="AR1396" s="25" t="str">
        <f t="shared" si="428"/>
        <v/>
      </c>
      <c r="AS1396" s="25" t="str">
        <f t="shared" si="429"/>
        <v/>
      </c>
      <c r="AT1396" s="25" t="str">
        <f t="shared" si="430"/>
        <v/>
      </c>
      <c r="AU1396" s="25" t="str">
        <f t="shared" si="431"/>
        <v/>
      </c>
      <c r="AV1396" s="25">
        <f t="shared" si="432"/>
        <v>10</v>
      </c>
      <c r="AW1396" s="65">
        <f t="shared" si="440"/>
        <v>0</v>
      </c>
      <c r="AX1396" s="56"/>
      <c r="AY1396" s="24">
        <f t="shared" ca="1" si="433"/>
        <v>-482</v>
      </c>
      <c r="AZ1396" s="66">
        <f t="shared" ca="1" si="434"/>
        <v>0</v>
      </c>
      <c r="BA1396" s="24" t="str">
        <f t="shared" ca="1" si="435"/>
        <v/>
      </c>
      <c r="BB1396" s="87" t="str">
        <f t="shared" si="436"/>
        <v/>
      </c>
    </row>
    <row r="1397" spans="1:54" ht="15" x14ac:dyDescent="0.2">
      <c r="A1397" s="7">
        <v>1396</v>
      </c>
      <c r="B1397" s="162" t="s">
        <v>3060</v>
      </c>
      <c r="C1397" s="162" t="s">
        <v>3061</v>
      </c>
      <c r="D1397" s="162" t="s">
        <v>3059</v>
      </c>
      <c r="E1397" s="162" t="s">
        <v>17</v>
      </c>
      <c r="F1397" s="163">
        <v>45575</v>
      </c>
      <c r="G1397" s="162" t="s">
        <v>5347</v>
      </c>
      <c r="H1397" s="162" t="s">
        <v>3601</v>
      </c>
      <c r="I1397" s="162" t="s">
        <v>27</v>
      </c>
      <c r="J1397" s="163">
        <v>45608</v>
      </c>
      <c r="K1397" s="163">
        <v>45636</v>
      </c>
      <c r="L1397" s="162" t="s">
        <v>5347</v>
      </c>
      <c r="M1397" s="163">
        <v>45922</v>
      </c>
      <c r="N1397" s="164">
        <v>90</v>
      </c>
      <c r="O1397" s="164">
        <v>8</v>
      </c>
      <c r="P1397" s="162" t="s">
        <v>16</v>
      </c>
      <c r="Q1397" s="165">
        <v>1</v>
      </c>
      <c r="R1397" s="165">
        <v>1</v>
      </c>
      <c r="S1397" s="165">
        <v>4</v>
      </c>
      <c r="T1397" s="165">
        <v>0</v>
      </c>
      <c r="U1397" s="166">
        <v>1</v>
      </c>
      <c r="V1397" s="166">
        <v>3</v>
      </c>
      <c r="W1397" s="162" t="s">
        <v>19</v>
      </c>
      <c r="X1397" s="162" t="s">
        <v>5348</v>
      </c>
      <c r="Y1397" s="162" t="s">
        <v>5347</v>
      </c>
      <c r="Z1397" s="162" t="s">
        <v>3602</v>
      </c>
      <c r="AA1397" s="162" t="s">
        <v>148</v>
      </c>
      <c r="AB1397" s="162" t="s">
        <v>3060</v>
      </c>
      <c r="AC1397" s="162" t="s">
        <v>5347</v>
      </c>
      <c r="AD1397" s="164">
        <v>4</v>
      </c>
      <c r="AE1397" s="185">
        <v>2</v>
      </c>
      <c r="AG1397" t="s">
        <v>1334</v>
      </c>
      <c r="AH1397" s="47">
        <f t="shared" si="421"/>
        <v>314</v>
      </c>
      <c r="AI1397" s="46" t="str">
        <f t="shared" si="422"/>
        <v>-</v>
      </c>
      <c r="AJ1397" s="12"/>
      <c r="AK1397" s="53" t="str">
        <f t="shared" si="423"/>
        <v>YES</v>
      </c>
      <c r="AL1397" s="54">
        <f t="shared" si="424"/>
        <v>4</v>
      </c>
      <c r="AM1397" s="35"/>
      <c r="AN1397" s="35" t="str">
        <f t="shared" si="425"/>
        <v/>
      </c>
      <c r="AO1397" s="35">
        <f t="shared" si="426"/>
        <v>0</v>
      </c>
      <c r="AP1397" s="35" t="str">
        <f t="shared" si="427"/>
        <v>X</v>
      </c>
      <c r="AQ1397" s="55">
        <f t="shared" si="439"/>
        <v>1</v>
      </c>
      <c r="AR1397" s="25" t="str">
        <f t="shared" si="428"/>
        <v/>
      </c>
      <c r="AS1397" s="25" t="str">
        <f t="shared" si="429"/>
        <v/>
      </c>
      <c r="AT1397" s="25" t="str">
        <f t="shared" si="430"/>
        <v/>
      </c>
      <c r="AU1397" s="25" t="str">
        <f t="shared" si="431"/>
        <v/>
      </c>
      <c r="AV1397" s="25">
        <f t="shared" si="432"/>
        <v>10</v>
      </c>
      <c r="AW1397" s="65">
        <f t="shared" si="440"/>
        <v>0</v>
      </c>
      <c r="AX1397" s="56"/>
      <c r="AY1397" s="24">
        <f t="shared" ca="1" si="433"/>
        <v>-213</v>
      </c>
      <c r="AZ1397" s="66">
        <f t="shared" ca="1" si="434"/>
        <v>0</v>
      </c>
      <c r="BA1397" s="24" t="str">
        <f t="shared" ca="1" si="435"/>
        <v/>
      </c>
      <c r="BB1397" s="87" t="str">
        <f t="shared" si="436"/>
        <v/>
      </c>
    </row>
    <row r="1398" spans="1:54" ht="15" x14ac:dyDescent="0.2">
      <c r="A1398" s="7">
        <v>1397</v>
      </c>
      <c r="B1398" s="162" t="s">
        <v>3138</v>
      </c>
      <c r="C1398" s="162" t="s">
        <v>3139</v>
      </c>
      <c r="D1398" s="162" t="s">
        <v>3140</v>
      </c>
      <c r="E1398" s="162" t="s">
        <v>15</v>
      </c>
      <c r="F1398" s="163">
        <v>45580</v>
      </c>
      <c r="G1398" s="162" t="s">
        <v>5347</v>
      </c>
      <c r="H1398" s="162" t="s">
        <v>3141</v>
      </c>
      <c r="I1398" s="162" t="s">
        <v>145</v>
      </c>
      <c r="J1398" s="163">
        <v>45582</v>
      </c>
      <c r="K1398" s="163">
        <v>45674</v>
      </c>
      <c r="L1398" s="162" t="s">
        <v>5347</v>
      </c>
      <c r="M1398" s="163">
        <v>45606</v>
      </c>
      <c r="N1398" s="164">
        <v>40</v>
      </c>
      <c r="O1398" s="164">
        <v>8</v>
      </c>
      <c r="P1398" s="162" t="s">
        <v>16</v>
      </c>
      <c r="Q1398" s="165">
        <v>10</v>
      </c>
      <c r="R1398" s="165">
        <v>10</v>
      </c>
      <c r="S1398" s="165">
        <v>10</v>
      </c>
      <c r="T1398" s="165">
        <v>0</v>
      </c>
      <c r="U1398" s="166">
        <v>10</v>
      </c>
      <c r="V1398" s="166">
        <v>0</v>
      </c>
      <c r="W1398" s="162" t="s">
        <v>19</v>
      </c>
      <c r="X1398" s="162" t="s">
        <v>5348</v>
      </c>
      <c r="Y1398" s="162" t="s">
        <v>5347</v>
      </c>
      <c r="Z1398" s="162" t="s">
        <v>46</v>
      </c>
      <c r="AA1398" s="162" t="s">
        <v>3142</v>
      </c>
      <c r="AB1398" s="162" t="s">
        <v>3143</v>
      </c>
      <c r="AC1398" s="162" t="s">
        <v>5347</v>
      </c>
      <c r="AD1398" s="164">
        <v>0</v>
      </c>
      <c r="AE1398" s="185">
        <v>0</v>
      </c>
      <c r="AG1398" t="s">
        <v>1864</v>
      </c>
      <c r="AH1398" s="47">
        <f t="shared" si="421"/>
        <v>24</v>
      </c>
      <c r="AI1398" s="46" t="str">
        <f t="shared" si="422"/>
        <v>-</v>
      </c>
      <c r="AJ1398" s="12"/>
      <c r="AK1398" s="53" t="str">
        <f t="shared" si="423"/>
        <v>YES</v>
      </c>
      <c r="AL1398" s="54">
        <f t="shared" si="424"/>
        <v>10</v>
      </c>
      <c r="AM1398" s="35"/>
      <c r="AN1398" s="35" t="str">
        <f t="shared" si="425"/>
        <v/>
      </c>
      <c r="AO1398" s="35">
        <f t="shared" si="426"/>
        <v>0</v>
      </c>
      <c r="AP1398" s="35" t="str">
        <f t="shared" si="427"/>
        <v>X</v>
      </c>
      <c r="AQ1398" s="55">
        <f t="shared" si="439"/>
        <v>1</v>
      </c>
      <c r="AR1398" s="25" t="str">
        <f t="shared" si="428"/>
        <v/>
      </c>
      <c r="AS1398" s="25" t="str">
        <f t="shared" si="429"/>
        <v/>
      </c>
      <c r="AT1398" s="25" t="str">
        <f t="shared" si="430"/>
        <v/>
      </c>
      <c r="AU1398" s="25" t="str">
        <f t="shared" si="431"/>
        <v/>
      </c>
      <c r="AV1398" s="25">
        <f t="shared" si="432"/>
        <v>10</v>
      </c>
      <c r="AW1398" s="65">
        <f t="shared" si="440"/>
        <v>0</v>
      </c>
      <c r="AX1398" s="56"/>
      <c r="AY1398" s="24">
        <f t="shared" ca="1" si="433"/>
        <v>-529</v>
      </c>
      <c r="AZ1398" s="66">
        <f t="shared" ca="1" si="434"/>
        <v>0</v>
      </c>
      <c r="BA1398" s="24" t="str">
        <f t="shared" ca="1" si="435"/>
        <v/>
      </c>
      <c r="BB1398" s="87" t="str">
        <f t="shared" si="436"/>
        <v/>
      </c>
    </row>
    <row r="1399" spans="1:54" ht="15" x14ac:dyDescent="0.2">
      <c r="A1399" s="7">
        <v>1398</v>
      </c>
      <c r="B1399" s="162" t="s">
        <v>3144</v>
      </c>
      <c r="C1399" s="162" t="s">
        <v>3145</v>
      </c>
      <c r="D1399" s="162" t="s">
        <v>3140</v>
      </c>
      <c r="E1399" s="162" t="s">
        <v>17</v>
      </c>
      <c r="F1399" s="163">
        <v>45580</v>
      </c>
      <c r="G1399" s="162" t="s">
        <v>5347</v>
      </c>
      <c r="H1399" s="162" t="s">
        <v>3353</v>
      </c>
      <c r="I1399" s="162" t="s">
        <v>56</v>
      </c>
      <c r="J1399" s="163">
        <v>45588</v>
      </c>
      <c r="K1399" s="163">
        <v>45589</v>
      </c>
      <c r="L1399" s="162" t="s">
        <v>5347</v>
      </c>
      <c r="M1399" s="163">
        <v>45606</v>
      </c>
      <c r="N1399" s="164">
        <v>40</v>
      </c>
      <c r="O1399" s="164">
        <v>8</v>
      </c>
      <c r="P1399" s="162" t="s">
        <v>16</v>
      </c>
      <c r="Q1399" s="165">
        <v>1</v>
      </c>
      <c r="R1399" s="165">
        <v>1</v>
      </c>
      <c r="S1399" s="165">
        <v>1</v>
      </c>
      <c r="T1399" s="165">
        <v>0</v>
      </c>
      <c r="U1399" s="166">
        <v>1</v>
      </c>
      <c r="V1399" s="166">
        <v>0</v>
      </c>
      <c r="W1399" s="162" t="s">
        <v>19</v>
      </c>
      <c r="X1399" s="162" t="s">
        <v>5348</v>
      </c>
      <c r="Y1399" s="162" t="s">
        <v>5347</v>
      </c>
      <c r="Z1399" s="162" t="s">
        <v>109</v>
      </c>
      <c r="AA1399" s="162" t="s">
        <v>302</v>
      </c>
      <c r="AB1399" s="162" t="s">
        <v>3369</v>
      </c>
      <c r="AC1399" s="162" t="s">
        <v>5347</v>
      </c>
      <c r="AD1399" s="164">
        <v>0</v>
      </c>
      <c r="AE1399" s="185">
        <v>0</v>
      </c>
      <c r="AG1399" t="s">
        <v>1864</v>
      </c>
      <c r="AH1399" s="47">
        <f t="shared" si="421"/>
        <v>18</v>
      </c>
      <c r="AI1399" s="46" t="str">
        <f t="shared" si="422"/>
        <v>-</v>
      </c>
      <c r="AJ1399" s="12"/>
      <c r="AK1399" s="53" t="str">
        <f t="shared" si="423"/>
        <v>YES</v>
      </c>
      <c r="AL1399" s="54">
        <f t="shared" si="424"/>
        <v>1</v>
      </c>
      <c r="AM1399" s="35"/>
      <c r="AN1399" s="35" t="str">
        <f t="shared" si="425"/>
        <v/>
      </c>
      <c r="AO1399" s="35">
        <f t="shared" si="426"/>
        <v>0</v>
      </c>
      <c r="AP1399" s="35" t="str">
        <f t="shared" si="427"/>
        <v>X</v>
      </c>
      <c r="AQ1399" s="55">
        <f t="shared" si="439"/>
        <v>1</v>
      </c>
      <c r="AR1399" s="25" t="str">
        <f t="shared" si="428"/>
        <v/>
      </c>
      <c r="AS1399" s="25" t="str">
        <f t="shared" si="429"/>
        <v/>
      </c>
      <c r="AT1399" s="25" t="str">
        <f t="shared" si="430"/>
        <v/>
      </c>
      <c r="AU1399" s="25" t="str">
        <f t="shared" si="431"/>
        <v/>
      </c>
      <c r="AV1399" s="25">
        <f t="shared" si="432"/>
        <v>10</v>
      </c>
      <c r="AW1399" s="65">
        <f t="shared" si="440"/>
        <v>0</v>
      </c>
      <c r="AX1399" s="56"/>
      <c r="AY1399" s="24">
        <f t="shared" ca="1" si="433"/>
        <v>-529</v>
      </c>
      <c r="AZ1399" s="66">
        <f t="shared" ca="1" si="434"/>
        <v>0</v>
      </c>
      <c r="BA1399" s="24" t="str">
        <f t="shared" ca="1" si="435"/>
        <v/>
      </c>
      <c r="BB1399" s="87" t="str">
        <f t="shared" si="436"/>
        <v/>
      </c>
    </row>
    <row r="1400" spans="1:54" ht="15" x14ac:dyDescent="0.2">
      <c r="A1400" s="7">
        <v>1399</v>
      </c>
      <c r="B1400" s="162" t="s">
        <v>3146</v>
      </c>
      <c r="C1400" s="162" t="s">
        <v>3147</v>
      </c>
      <c r="D1400" s="162" t="s">
        <v>3140</v>
      </c>
      <c r="E1400" s="162" t="s">
        <v>18</v>
      </c>
      <c r="F1400" s="163">
        <v>45580</v>
      </c>
      <c r="G1400" s="162" t="s">
        <v>5347</v>
      </c>
      <c r="H1400" s="162" t="s">
        <v>3370</v>
      </c>
      <c r="I1400" s="162" t="s">
        <v>18</v>
      </c>
      <c r="J1400" s="163">
        <v>45589</v>
      </c>
      <c r="K1400" s="163">
        <v>45594</v>
      </c>
      <c r="L1400" s="162" t="s">
        <v>5347</v>
      </c>
      <c r="M1400" s="163">
        <v>45606</v>
      </c>
      <c r="N1400" s="164">
        <v>40</v>
      </c>
      <c r="O1400" s="164">
        <v>8</v>
      </c>
      <c r="P1400" s="162" t="s">
        <v>16</v>
      </c>
      <c r="Q1400" s="165">
        <v>2</v>
      </c>
      <c r="R1400" s="165">
        <v>2</v>
      </c>
      <c r="S1400" s="165">
        <v>2</v>
      </c>
      <c r="T1400" s="165">
        <v>0</v>
      </c>
      <c r="U1400" s="166">
        <v>2</v>
      </c>
      <c r="V1400" s="166">
        <v>0</v>
      </c>
      <c r="W1400" s="162" t="s">
        <v>19</v>
      </c>
      <c r="X1400" s="162" t="s">
        <v>5348</v>
      </c>
      <c r="Y1400" s="162" t="s">
        <v>5347</v>
      </c>
      <c r="Z1400" s="162" t="s">
        <v>39</v>
      </c>
      <c r="AA1400" s="162" t="s">
        <v>100</v>
      </c>
      <c r="AB1400" s="162" t="s">
        <v>3371</v>
      </c>
      <c r="AC1400" s="162" t="s">
        <v>5347</v>
      </c>
      <c r="AD1400" s="164">
        <v>0</v>
      </c>
      <c r="AE1400" s="185">
        <v>0</v>
      </c>
      <c r="AG1400" t="s">
        <v>1864</v>
      </c>
      <c r="AH1400" s="47">
        <f t="shared" si="421"/>
        <v>17</v>
      </c>
      <c r="AI1400" s="46" t="str">
        <f t="shared" si="422"/>
        <v>-</v>
      </c>
      <c r="AJ1400" s="12"/>
      <c r="AK1400" s="53" t="str">
        <f t="shared" si="423"/>
        <v>YES</v>
      </c>
      <c r="AL1400" s="54">
        <f t="shared" si="424"/>
        <v>2</v>
      </c>
      <c r="AM1400" s="35"/>
      <c r="AN1400" s="35" t="str">
        <f t="shared" si="425"/>
        <v/>
      </c>
      <c r="AO1400" s="35">
        <f t="shared" si="426"/>
        <v>0</v>
      </c>
      <c r="AP1400" s="35" t="str">
        <f t="shared" si="427"/>
        <v>X</v>
      </c>
      <c r="AQ1400" s="55">
        <f t="shared" si="439"/>
        <v>1</v>
      </c>
      <c r="AR1400" s="25" t="str">
        <f t="shared" si="428"/>
        <v/>
      </c>
      <c r="AS1400" s="25" t="str">
        <f t="shared" si="429"/>
        <v/>
      </c>
      <c r="AT1400" s="25" t="str">
        <f t="shared" si="430"/>
        <v/>
      </c>
      <c r="AU1400" s="25" t="str">
        <f t="shared" si="431"/>
        <v/>
      </c>
      <c r="AV1400" s="25">
        <f t="shared" si="432"/>
        <v>10</v>
      </c>
      <c r="AW1400" s="65">
        <f t="shared" si="440"/>
        <v>0</v>
      </c>
      <c r="AX1400" s="56"/>
      <c r="AY1400" s="24">
        <f t="shared" ca="1" si="433"/>
        <v>-529</v>
      </c>
      <c r="AZ1400" s="66">
        <f t="shared" ca="1" si="434"/>
        <v>0</v>
      </c>
      <c r="BA1400" s="24" t="str">
        <f t="shared" ca="1" si="435"/>
        <v/>
      </c>
      <c r="BB1400" s="87" t="str">
        <f t="shared" si="436"/>
        <v/>
      </c>
    </row>
    <row r="1401" spans="1:54" ht="15" x14ac:dyDescent="0.2">
      <c r="A1401" s="7">
        <v>1400</v>
      </c>
      <c r="B1401" s="162" t="s">
        <v>3148</v>
      </c>
      <c r="C1401" s="162" t="s">
        <v>3149</v>
      </c>
      <c r="D1401" s="162" t="s">
        <v>3140</v>
      </c>
      <c r="E1401" s="162" t="s">
        <v>24</v>
      </c>
      <c r="F1401" s="163">
        <v>45580</v>
      </c>
      <c r="G1401" s="162" t="s">
        <v>5347</v>
      </c>
      <c r="H1401" s="162" t="s">
        <v>3346</v>
      </c>
      <c r="I1401" s="162" t="s">
        <v>73</v>
      </c>
      <c r="J1401" s="163">
        <v>45589</v>
      </c>
      <c r="K1401" s="163">
        <v>45615</v>
      </c>
      <c r="L1401" s="162" t="s">
        <v>5347</v>
      </c>
      <c r="M1401" s="163">
        <v>45606</v>
      </c>
      <c r="N1401" s="164">
        <v>30</v>
      </c>
      <c r="O1401" s="164">
        <v>8</v>
      </c>
      <c r="P1401" s="162" t="s">
        <v>16</v>
      </c>
      <c r="Q1401" s="165">
        <v>3</v>
      </c>
      <c r="R1401" s="165">
        <v>3</v>
      </c>
      <c r="S1401" s="165">
        <v>3</v>
      </c>
      <c r="T1401" s="165">
        <v>0</v>
      </c>
      <c r="U1401" s="166">
        <v>3</v>
      </c>
      <c r="V1401" s="166">
        <v>0</v>
      </c>
      <c r="W1401" s="162" t="s">
        <v>19</v>
      </c>
      <c r="X1401" s="162" t="s">
        <v>5348</v>
      </c>
      <c r="Y1401" s="162" t="s">
        <v>5347</v>
      </c>
      <c r="Z1401" s="162" t="s">
        <v>354</v>
      </c>
      <c r="AA1401" s="162" t="s">
        <v>100</v>
      </c>
      <c r="AB1401" s="162" t="s">
        <v>3372</v>
      </c>
      <c r="AC1401" s="162" t="s">
        <v>5347</v>
      </c>
      <c r="AD1401" s="164">
        <v>0</v>
      </c>
      <c r="AE1401" s="185">
        <v>0</v>
      </c>
      <c r="AG1401" t="s">
        <v>1864</v>
      </c>
      <c r="AH1401" s="47">
        <f t="shared" si="421"/>
        <v>17</v>
      </c>
      <c r="AI1401" s="46" t="str">
        <f t="shared" si="422"/>
        <v>-</v>
      </c>
      <c r="AJ1401" s="12"/>
      <c r="AK1401" s="53" t="str">
        <f t="shared" si="423"/>
        <v>YES</v>
      </c>
      <c r="AL1401" s="54">
        <f t="shared" si="424"/>
        <v>3</v>
      </c>
      <c r="AM1401" s="35"/>
      <c r="AN1401" s="35" t="str">
        <f t="shared" si="425"/>
        <v/>
      </c>
      <c r="AO1401" s="35">
        <f t="shared" si="426"/>
        <v>0</v>
      </c>
      <c r="AP1401" s="35" t="str">
        <f t="shared" si="427"/>
        <v>X</v>
      </c>
      <c r="AQ1401" s="55">
        <f t="shared" si="439"/>
        <v>1</v>
      </c>
      <c r="AR1401" s="25" t="str">
        <f t="shared" si="428"/>
        <v/>
      </c>
      <c r="AS1401" s="25" t="str">
        <f t="shared" si="429"/>
        <v/>
      </c>
      <c r="AT1401" s="25" t="str">
        <f t="shared" si="430"/>
        <v/>
      </c>
      <c r="AU1401" s="25" t="str">
        <f t="shared" si="431"/>
        <v/>
      </c>
      <c r="AV1401" s="25">
        <f t="shared" si="432"/>
        <v>10</v>
      </c>
      <c r="AW1401" s="65">
        <f t="shared" si="440"/>
        <v>0</v>
      </c>
      <c r="AX1401" s="56"/>
      <c r="AY1401" s="24">
        <f t="shared" ca="1" si="433"/>
        <v>-529</v>
      </c>
      <c r="AZ1401" s="66">
        <f t="shared" ca="1" si="434"/>
        <v>0</v>
      </c>
      <c r="BA1401" s="24" t="str">
        <f t="shared" ca="1" si="435"/>
        <v/>
      </c>
      <c r="BB1401" s="87" t="str">
        <f t="shared" si="436"/>
        <v/>
      </c>
    </row>
    <row r="1402" spans="1:54" ht="15" x14ac:dyDescent="0.2">
      <c r="A1402" s="7">
        <v>1401</v>
      </c>
      <c r="B1402" s="162" t="s">
        <v>3150</v>
      </c>
      <c r="C1402" s="162" t="s">
        <v>3151</v>
      </c>
      <c r="D1402" s="162" t="s">
        <v>3140</v>
      </c>
      <c r="E1402" s="162" t="s">
        <v>27</v>
      </c>
      <c r="F1402" s="163">
        <v>45580</v>
      </c>
      <c r="G1402" s="162" t="s">
        <v>5347</v>
      </c>
      <c r="H1402" s="162" t="s">
        <v>3346</v>
      </c>
      <c r="I1402" s="162" t="s">
        <v>56</v>
      </c>
      <c r="J1402" s="163">
        <v>45589</v>
      </c>
      <c r="K1402" s="163">
        <v>45615</v>
      </c>
      <c r="L1402" s="162" t="s">
        <v>5347</v>
      </c>
      <c r="M1402" s="163">
        <v>45606</v>
      </c>
      <c r="N1402" s="164">
        <v>45</v>
      </c>
      <c r="O1402" s="164">
        <v>8</v>
      </c>
      <c r="P1402" s="162" t="s">
        <v>16</v>
      </c>
      <c r="Q1402" s="165">
        <v>2</v>
      </c>
      <c r="R1402" s="165">
        <v>2</v>
      </c>
      <c r="S1402" s="165">
        <v>2</v>
      </c>
      <c r="T1402" s="165">
        <v>0</v>
      </c>
      <c r="U1402" s="166">
        <v>2</v>
      </c>
      <c r="V1402" s="166">
        <v>0</v>
      </c>
      <c r="W1402" s="162" t="s">
        <v>19</v>
      </c>
      <c r="X1402" s="162" t="s">
        <v>5348</v>
      </c>
      <c r="Y1402" s="162" t="s">
        <v>5347</v>
      </c>
      <c r="Z1402" s="162" t="s">
        <v>354</v>
      </c>
      <c r="AA1402" s="162" t="s">
        <v>100</v>
      </c>
      <c r="AB1402" s="162" t="s">
        <v>3373</v>
      </c>
      <c r="AC1402" s="162" t="s">
        <v>5347</v>
      </c>
      <c r="AD1402" s="164">
        <v>0</v>
      </c>
      <c r="AE1402" s="185">
        <v>0</v>
      </c>
      <c r="AG1402" t="s">
        <v>1864</v>
      </c>
      <c r="AH1402" s="47">
        <f t="shared" si="421"/>
        <v>17</v>
      </c>
      <c r="AI1402" s="46" t="str">
        <f t="shared" si="422"/>
        <v>-</v>
      </c>
      <c r="AJ1402" s="12"/>
      <c r="AK1402" s="53" t="str">
        <f t="shared" si="423"/>
        <v>YES</v>
      </c>
      <c r="AL1402" s="54">
        <f t="shared" si="424"/>
        <v>2</v>
      </c>
      <c r="AM1402" s="35"/>
      <c r="AN1402" s="35" t="str">
        <f t="shared" si="425"/>
        <v/>
      </c>
      <c r="AO1402" s="35">
        <f t="shared" si="426"/>
        <v>0</v>
      </c>
      <c r="AP1402" s="35" t="str">
        <f t="shared" si="427"/>
        <v>X</v>
      </c>
      <c r="AQ1402" s="55">
        <f t="shared" si="439"/>
        <v>1</v>
      </c>
      <c r="AR1402" s="25" t="str">
        <f t="shared" si="428"/>
        <v/>
      </c>
      <c r="AS1402" s="25" t="str">
        <f t="shared" si="429"/>
        <v/>
      </c>
      <c r="AT1402" s="25" t="str">
        <f t="shared" si="430"/>
        <v/>
      </c>
      <c r="AU1402" s="25" t="str">
        <f t="shared" si="431"/>
        <v/>
      </c>
      <c r="AV1402" s="25">
        <f t="shared" si="432"/>
        <v>10</v>
      </c>
      <c r="AW1402" s="65">
        <f t="shared" si="440"/>
        <v>0</v>
      </c>
      <c r="AX1402" s="56"/>
      <c r="AY1402" s="24">
        <f t="shared" ca="1" si="433"/>
        <v>-529</v>
      </c>
      <c r="AZ1402" s="66">
        <f t="shared" ca="1" si="434"/>
        <v>0</v>
      </c>
      <c r="BA1402" s="24" t="str">
        <f t="shared" ca="1" si="435"/>
        <v/>
      </c>
      <c r="BB1402" s="87" t="str">
        <f t="shared" si="436"/>
        <v/>
      </c>
    </row>
    <row r="1403" spans="1:54" ht="15" x14ac:dyDescent="0.2">
      <c r="A1403" s="7">
        <v>1402</v>
      </c>
      <c r="B1403" s="162" t="s">
        <v>3152</v>
      </c>
      <c r="C1403" s="162" t="s">
        <v>3153</v>
      </c>
      <c r="D1403" s="162" t="s">
        <v>3140</v>
      </c>
      <c r="E1403" s="162" t="s">
        <v>28</v>
      </c>
      <c r="F1403" s="163">
        <v>45580</v>
      </c>
      <c r="G1403" s="162" t="s">
        <v>5347</v>
      </c>
      <c r="H1403" s="162" t="s">
        <v>3346</v>
      </c>
      <c r="I1403" s="162" t="s">
        <v>72</v>
      </c>
      <c r="J1403" s="163">
        <v>45589</v>
      </c>
      <c r="K1403" s="163">
        <v>45615</v>
      </c>
      <c r="L1403" s="162" t="s">
        <v>5347</v>
      </c>
      <c r="M1403" s="163">
        <v>45606</v>
      </c>
      <c r="N1403" s="164">
        <v>40</v>
      </c>
      <c r="O1403" s="164">
        <v>8</v>
      </c>
      <c r="P1403" s="162" t="s">
        <v>16</v>
      </c>
      <c r="Q1403" s="165">
        <v>3</v>
      </c>
      <c r="R1403" s="165">
        <v>3</v>
      </c>
      <c r="S1403" s="165">
        <v>3</v>
      </c>
      <c r="T1403" s="165">
        <v>0</v>
      </c>
      <c r="U1403" s="166">
        <v>3</v>
      </c>
      <c r="V1403" s="166">
        <v>0</v>
      </c>
      <c r="W1403" s="162" t="s">
        <v>19</v>
      </c>
      <c r="X1403" s="162" t="s">
        <v>5348</v>
      </c>
      <c r="Y1403" s="162" t="s">
        <v>5347</v>
      </c>
      <c r="Z1403" s="162" t="s">
        <v>354</v>
      </c>
      <c r="AA1403" s="162" t="s">
        <v>100</v>
      </c>
      <c r="AB1403" s="162" t="s">
        <v>3374</v>
      </c>
      <c r="AC1403" s="162" t="s">
        <v>5347</v>
      </c>
      <c r="AD1403" s="164">
        <v>0</v>
      </c>
      <c r="AE1403" s="185">
        <v>0</v>
      </c>
      <c r="AG1403" t="s">
        <v>1864</v>
      </c>
      <c r="AH1403" s="47">
        <f t="shared" si="421"/>
        <v>17</v>
      </c>
      <c r="AI1403" s="46" t="str">
        <f t="shared" si="422"/>
        <v>-</v>
      </c>
      <c r="AJ1403" s="12"/>
      <c r="AK1403" s="53" t="str">
        <f t="shared" si="423"/>
        <v>YES</v>
      </c>
      <c r="AL1403" s="54">
        <f t="shared" si="424"/>
        <v>3</v>
      </c>
      <c r="AM1403" s="35"/>
      <c r="AN1403" s="35" t="str">
        <f t="shared" si="425"/>
        <v/>
      </c>
      <c r="AO1403" s="35">
        <f t="shared" si="426"/>
        <v>0</v>
      </c>
      <c r="AP1403" s="35" t="str">
        <f t="shared" si="427"/>
        <v>X</v>
      </c>
      <c r="AQ1403" s="55">
        <f t="shared" si="439"/>
        <v>1</v>
      </c>
      <c r="AR1403" s="25" t="str">
        <f t="shared" si="428"/>
        <v/>
      </c>
      <c r="AS1403" s="25" t="str">
        <f t="shared" si="429"/>
        <v/>
      </c>
      <c r="AT1403" s="25" t="str">
        <f t="shared" si="430"/>
        <v/>
      </c>
      <c r="AU1403" s="25" t="str">
        <f t="shared" si="431"/>
        <v/>
      </c>
      <c r="AV1403" s="25">
        <f t="shared" si="432"/>
        <v>10</v>
      </c>
      <c r="AW1403" s="65">
        <f t="shared" si="440"/>
        <v>0</v>
      </c>
      <c r="AX1403" s="56"/>
      <c r="AY1403" s="24">
        <f t="shared" ca="1" si="433"/>
        <v>-529</v>
      </c>
      <c r="AZ1403" s="66">
        <f t="shared" ca="1" si="434"/>
        <v>0</v>
      </c>
      <c r="BA1403" s="24" t="str">
        <f t="shared" ca="1" si="435"/>
        <v/>
      </c>
      <c r="BB1403" s="87" t="str">
        <f t="shared" si="436"/>
        <v/>
      </c>
    </row>
    <row r="1404" spans="1:54" ht="15" x14ac:dyDescent="0.2">
      <c r="A1404" s="7">
        <v>1403</v>
      </c>
      <c r="B1404" s="162" t="s">
        <v>3154</v>
      </c>
      <c r="C1404" s="162" t="s">
        <v>3155</v>
      </c>
      <c r="D1404" s="162" t="s">
        <v>3140</v>
      </c>
      <c r="E1404" s="162" t="s">
        <v>73</v>
      </c>
      <c r="F1404" s="163">
        <v>45580</v>
      </c>
      <c r="G1404" s="162" t="s">
        <v>5347</v>
      </c>
      <c r="H1404" s="162" t="s">
        <v>3346</v>
      </c>
      <c r="I1404" s="162" t="s">
        <v>69</v>
      </c>
      <c r="J1404" s="163">
        <v>45589</v>
      </c>
      <c r="K1404" s="163">
        <v>45615</v>
      </c>
      <c r="L1404" s="162" t="s">
        <v>5347</v>
      </c>
      <c r="M1404" s="163">
        <v>45606</v>
      </c>
      <c r="N1404" s="164">
        <v>40</v>
      </c>
      <c r="O1404" s="164">
        <v>8</v>
      </c>
      <c r="P1404" s="162" t="s">
        <v>16</v>
      </c>
      <c r="Q1404" s="165">
        <v>1</v>
      </c>
      <c r="R1404" s="165">
        <v>1</v>
      </c>
      <c r="S1404" s="165">
        <v>1</v>
      </c>
      <c r="T1404" s="165">
        <v>0</v>
      </c>
      <c r="U1404" s="166">
        <v>1</v>
      </c>
      <c r="V1404" s="166">
        <v>0</v>
      </c>
      <c r="W1404" s="162" t="s">
        <v>19</v>
      </c>
      <c r="X1404" s="162" t="s">
        <v>5348</v>
      </c>
      <c r="Y1404" s="162" t="s">
        <v>5347</v>
      </c>
      <c r="Z1404" s="162" t="s">
        <v>354</v>
      </c>
      <c r="AA1404" s="162" t="s">
        <v>100</v>
      </c>
      <c r="AB1404" s="162" t="s">
        <v>3375</v>
      </c>
      <c r="AC1404" s="162" t="s">
        <v>5347</v>
      </c>
      <c r="AD1404" s="164">
        <v>0</v>
      </c>
      <c r="AE1404" s="185">
        <v>0</v>
      </c>
      <c r="AG1404" t="s">
        <v>1864</v>
      </c>
      <c r="AH1404" s="47">
        <f t="shared" si="421"/>
        <v>17</v>
      </c>
      <c r="AI1404" s="46" t="str">
        <f t="shared" si="422"/>
        <v>-</v>
      </c>
      <c r="AJ1404" s="12"/>
      <c r="AK1404" s="53" t="str">
        <f t="shared" si="423"/>
        <v>YES</v>
      </c>
      <c r="AL1404" s="54">
        <f t="shared" si="424"/>
        <v>1</v>
      </c>
      <c r="AM1404" s="35"/>
      <c r="AN1404" s="35" t="str">
        <f t="shared" si="425"/>
        <v/>
      </c>
      <c r="AO1404" s="35">
        <f t="shared" si="426"/>
        <v>0</v>
      </c>
      <c r="AP1404" s="35" t="str">
        <f t="shared" si="427"/>
        <v>X</v>
      </c>
      <c r="AQ1404" s="55">
        <f t="shared" si="439"/>
        <v>1</v>
      </c>
      <c r="AR1404" s="25" t="str">
        <f t="shared" si="428"/>
        <v/>
      </c>
      <c r="AS1404" s="25" t="str">
        <f t="shared" si="429"/>
        <v/>
      </c>
      <c r="AT1404" s="25" t="str">
        <f t="shared" si="430"/>
        <v/>
      </c>
      <c r="AU1404" s="25" t="str">
        <f t="shared" si="431"/>
        <v/>
      </c>
      <c r="AV1404" s="25">
        <f t="shared" si="432"/>
        <v>10</v>
      </c>
      <c r="AW1404" s="65">
        <f t="shared" si="440"/>
        <v>0</v>
      </c>
      <c r="AX1404" s="56"/>
      <c r="AY1404" s="24">
        <f t="shared" ca="1" si="433"/>
        <v>-529</v>
      </c>
      <c r="AZ1404" s="66">
        <f t="shared" ca="1" si="434"/>
        <v>0</v>
      </c>
      <c r="BA1404" s="24" t="str">
        <f t="shared" ca="1" si="435"/>
        <v/>
      </c>
      <c r="BB1404" s="87" t="str">
        <f t="shared" si="436"/>
        <v/>
      </c>
    </row>
    <row r="1405" spans="1:54" ht="15" x14ac:dyDescent="0.2">
      <c r="A1405" s="7">
        <v>1404</v>
      </c>
      <c r="B1405" s="162" t="s">
        <v>3156</v>
      </c>
      <c r="C1405" s="162" t="s">
        <v>3157</v>
      </c>
      <c r="D1405" s="162" t="s">
        <v>3140</v>
      </c>
      <c r="E1405" s="162" t="s">
        <v>56</v>
      </c>
      <c r="F1405" s="163">
        <v>45580</v>
      </c>
      <c r="G1405" s="162" t="s">
        <v>5347</v>
      </c>
      <c r="H1405" s="162" t="s">
        <v>3376</v>
      </c>
      <c r="I1405" s="162" t="s">
        <v>15</v>
      </c>
      <c r="J1405" s="163">
        <v>45590</v>
      </c>
      <c r="K1405" s="163">
        <v>45594</v>
      </c>
      <c r="L1405" s="162" t="s">
        <v>5347</v>
      </c>
      <c r="M1405" s="163">
        <v>45636</v>
      </c>
      <c r="N1405" s="164">
        <v>40</v>
      </c>
      <c r="O1405" s="164">
        <v>8</v>
      </c>
      <c r="P1405" s="162" t="s">
        <v>16</v>
      </c>
      <c r="Q1405" s="165">
        <v>1</v>
      </c>
      <c r="R1405" s="165">
        <v>1</v>
      </c>
      <c r="S1405" s="165">
        <v>1</v>
      </c>
      <c r="T1405" s="165">
        <v>0</v>
      </c>
      <c r="U1405" s="166">
        <v>1</v>
      </c>
      <c r="V1405" s="166">
        <v>0</v>
      </c>
      <c r="W1405" s="162" t="s">
        <v>19</v>
      </c>
      <c r="X1405" s="162" t="s">
        <v>5348</v>
      </c>
      <c r="Y1405" s="162" t="s">
        <v>5347</v>
      </c>
      <c r="Z1405" s="162" t="s">
        <v>109</v>
      </c>
      <c r="AA1405" s="162" t="s">
        <v>302</v>
      </c>
      <c r="AB1405" s="162" t="s">
        <v>3377</v>
      </c>
      <c r="AC1405" s="162" t="s">
        <v>5347</v>
      </c>
      <c r="AD1405" s="164">
        <v>1</v>
      </c>
      <c r="AE1405" s="185">
        <v>1</v>
      </c>
      <c r="AG1405" t="s">
        <v>1864</v>
      </c>
      <c r="AH1405" s="47">
        <f t="shared" si="421"/>
        <v>46</v>
      </c>
      <c r="AI1405" s="46" t="str">
        <f t="shared" si="422"/>
        <v>-</v>
      </c>
      <c r="AJ1405" s="12"/>
      <c r="AK1405" s="53" t="str">
        <f t="shared" si="423"/>
        <v>YES</v>
      </c>
      <c r="AL1405" s="54">
        <f t="shared" si="424"/>
        <v>1</v>
      </c>
      <c r="AM1405" s="35"/>
      <c r="AN1405" s="35" t="str">
        <f t="shared" si="425"/>
        <v/>
      </c>
      <c r="AO1405" s="35">
        <f t="shared" si="426"/>
        <v>0</v>
      </c>
      <c r="AP1405" s="35" t="str">
        <f t="shared" si="427"/>
        <v>X</v>
      </c>
      <c r="AQ1405" s="55">
        <f t="shared" ref="AQ1405:AQ1411" si="441">IF(AP1405="X",100%,0%)</f>
        <v>1</v>
      </c>
      <c r="AR1405" s="25" t="str">
        <f t="shared" si="428"/>
        <v/>
      </c>
      <c r="AS1405" s="25" t="str">
        <f t="shared" si="429"/>
        <v/>
      </c>
      <c r="AT1405" s="25" t="str">
        <f t="shared" si="430"/>
        <v/>
      </c>
      <c r="AU1405" s="25" t="str">
        <f t="shared" si="431"/>
        <v/>
      </c>
      <c r="AV1405" s="25">
        <f t="shared" si="432"/>
        <v>10</v>
      </c>
      <c r="AW1405" s="65">
        <f t="shared" ref="AW1405:AW1411" si="442">IF(AP1405="",100%,0%)</f>
        <v>0</v>
      </c>
      <c r="AX1405" s="56"/>
      <c r="AY1405" s="24">
        <f t="shared" ca="1" si="433"/>
        <v>-499</v>
      </c>
      <c r="AZ1405" s="66">
        <f t="shared" ca="1" si="434"/>
        <v>0</v>
      </c>
      <c r="BA1405" s="24" t="str">
        <f t="shared" ca="1" si="435"/>
        <v/>
      </c>
      <c r="BB1405" s="87" t="str">
        <f t="shared" si="436"/>
        <v/>
      </c>
    </row>
    <row r="1406" spans="1:54" ht="15" x14ac:dyDescent="0.2">
      <c r="A1406" s="7">
        <v>1405</v>
      </c>
      <c r="B1406" s="162" t="s">
        <v>3158</v>
      </c>
      <c r="C1406" s="162" t="s">
        <v>3159</v>
      </c>
      <c r="D1406" s="162" t="s">
        <v>3140</v>
      </c>
      <c r="E1406" s="162" t="s">
        <v>72</v>
      </c>
      <c r="F1406" s="163">
        <v>45580</v>
      </c>
      <c r="G1406" s="162" t="s">
        <v>5347</v>
      </c>
      <c r="H1406" s="162" t="s">
        <v>3376</v>
      </c>
      <c r="I1406" s="162" t="s">
        <v>17</v>
      </c>
      <c r="J1406" s="163">
        <v>45590</v>
      </c>
      <c r="K1406" s="163">
        <v>45594</v>
      </c>
      <c r="L1406" s="162" t="s">
        <v>5347</v>
      </c>
      <c r="M1406" s="163">
        <v>45636</v>
      </c>
      <c r="N1406" s="164">
        <v>40</v>
      </c>
      <c r="O1406" s="164">
        <v>8</v>
      </c>
      <c r="P1406" s="162" t="s">
        <v>16</v>
      </c>
      <c r="Q1406" s="166">
        <v>1</v>
      </c>
      <c r="R1406" s="166">
        <v>1</v>
      </c>
      <c r="S1406" s="166">
        <v>1</v>
      </c>
      <c r="T1406" s="166">
        <v>0</v>
      </c>
      <c r="U1406" s="166">
        <v>1</v>
      </c>
      <c r="V1406" s="166">
        <v>0</v>
      </c>
      <c r="W1406" s="162" t="s">
        <v>19</v>
      </c>
      <c r="X1406" s="162" t="s">
        <v>5348</v>
      </c>
      <c r="Y1406" s="162" t="s">
        <v>5347</v>
      </c>
      <c r="Z1406" s="162" t="s">
        <v>109</v>
      </c>
      <c r="AA1406" s="162" t="s">
        <v>302</v>
      </c>
      <c r="AB1406" s="162" t="s">
        <v>3378</v>
      </c>
      <c r="AC1406" s="162" t="s">
        <v>5347</v>
      </c>
      <c r="AD1406" s="164">
        <v>1</v>
      </c>
      <c r="AE1406" s="185">
        <v>1</v>
      </c>
      <c r="AG1406" t="s">
        <v>1864</v>
      </c>
      <c r="AH1406" s="47">
        <f t="shared" si="421"/>
        <v>46</v>
      </c>
      <c r="AI1406" s="46" t="str">
        <f t="shared" si="422"/>
        <v>-</v>
      </c>
      <c r="AJ1406" s="12"/>
      <c r="AK1406" s="53" t="str">
        <f t="shared" si="423"/>
        <v>YES</v>
      </c>
      <c r="AL1406" s="54">
        <f t="shared" si="424"/>
        <v>1</v>
      </c>
      <c r="AM1406" s="35"/>
      <c r="AN1406" s="35" t="str">
        <f t="shared" si="425"/>
        <v/>
      </c>
      <c r="AO1406" s="35">
        <f t="shared" si="426"/>
        <v>0</v>
      </c>
      <c r="AP1406" s="35" t="str">
        <f t="shared" si="427"/>
        <v>X</v>
      </c>
      <c r="AQ1406" s="55">
        <f t="shared" si="441"/>
        <v>1</v>
      </c>
      <c r="AR1406" s="25" t="str">
        <f t="shared" si="428"/>
        <v/>
      </c>
      <c r="AS1406" s="25" t="str">
        <f t="shared" si="429"/>
        <v/>
      </c>
      <c r="AT1406" s="25" t="str">
        <f t="shared" si="430"/>
        <v/>
      </c>
      <c r="AU1406" s="25" t="str">
        <f t="shared" si="431"/>
        <v/>
      </c>
      <c r="AV1406" s="25">
        <f t="shared" si="432"/>
        <v>10</v>
      </c>
      <c r="AW1406" s="65">
        <f t="shared" si="442"/>
        <v>0</v>
      </c>
      <c r="AX1406" s="56"/>
      <c r="AY1406" s="24">
        <f t="shared" ca="1" si="433"/>
        <v>-499</v>
      </c>
      <c r="AZ1406" s="66">
        <f t="shared" ca="1" si="434"/>
        <v>0</v>
      </c>
      <c r="BA1406" s="24" t="str">
        <f t="shared" ca="1" si="435"/>
        <v/>
      </c>
      <c r="BB1406" s="87" t="str">
        <f t="shared" si="436"/>
        <v/>
      </c>
    </row>
    <row r="1407" spans="1:54" ht="15" x14ac:dyDescent="0.2">
      <c r="A1407" s="7">
        <v>1406</v>
      </c>
      <c r="B1407" s="162" t="s">
        <v>3160</v>
      </c>
      <c r="C1407" s="162" t="s">
        <v>3161</v>
      </c>
      <c r="D1407" s="162" t="s">
        <v>3140</v>
      </c>
      <c r="E1407" s="162" t="s">
        <v>69</v>
      </c>
      <c r="F1407" s="163">
        <v>45580</v>
      </c>
      <c r="G1407" s="162" t="s">
        <v>5347</v>
      </c>
      <c r="H1407" s="162" t="s">
        <v>3376</v>
      </c>
      <c r="I1407" s="162" t="s">
        <v>18</v>
      </c>
      <c r="J1407" s="163">
        <v>45590</v>
      </c>
      <c r="K1407" s="163">
        <v>45594</v>
      </c>
      <c r="L1407" s="162" t="s">
        <v>5347</v>
      </c>
      <c r="M1407" s="163">
        <v>45636</v>
      </c>
      <c r="N1407" s="164">
        <v>40</v>
      </c>
      <c r="O1407" s="164">
        <v>8</v>
      </c>
      <c r="P1407" s="162" t="s">
        <v>16</v>
      </c>
      <c r="Q1407" s="165">
        <v>1</v>
      </c>
      <c r="R1407" s="165">
        <v>1</v>
      </c>
      <c r="S1407" s="165">
        <v>1</v>
      </c>
      <c r="T1407" s="165">
        <v>0</v>
      </c>
      <c r="U1407" s="166">
        <v>1</v>
      </c>
      <c r="V1407" s="166">
        <v>0</v>
      </c>
      <c r="W1407" s="162" t="s">
        <v>19</v>
      </c>
      <c r="X1407" s="162" t="s">
        <v>5348</v>
      </c>
      <c r="Y1407" s="162" t="s">
        <v>5347</v>
      </c>
      <c r="Z1407" s="162" t="s">
        <v>109</v>
      </c>
      <c r="AA1407" s="162" t="s">
        <v>302</v>
      </c>
      <c r="AB1407" s="162" t="s">
        <v>3379</v>
      </c>
      <c r="AC1407" s="162" t="s">
        <v>5347</v>
      </c>
      <c r="AD1407" s="164">
        <v>1</v>
      </c>
      <c r="AE1407" s="185">
        <v>1</v>
      </c>
      <c r="AG1407" t="s">
        <v>1864</v>
      </c>
      <c r="AH1407" s="47">
        <f t="shared" si="421"/>
        <v>46</v>
      </c>
      <c r="AI1407" s="46" t="str">
        <f t="shared" si="422"/>
        <v>-</v>
      </c>
      <c r="AJ1407" s="12"/>
      <c r="AK1407" s="53" t="str">
        <f t="shared" si="423"/>
        <v>YES</v>
      </c>
      <c r="AL1407" s="54">
        <f t="shared" si="424"/>
        <v>1</v>
      </c>
      <c r="AM1407" s="35"/>
      <c r="AN1407" s="35" t="str">
        <f t="shared" si="425"/>
        <v/>
      </c>
      <c r="AO1407" s="35">
        <f t="shared" si="426"/>
        <v>0</v>
      </c>
      <c r="AP1407" s="35" t="str">
        <f t="shared" si="427"/>
        <v>X</v>
      </c>
      <c r="AQ1407" s="55">
        <f t="shared" si="441"/>
        <v>1</v>
      </c>
      <c r="AR1407" s="25" t="str">
        <f t="shared" si="428"/>
        <v/>
      </c>
      <c r="AS1407" s="25" t="str">
        <f t="shared" si="429"/>
        <v/>
      </c>
      <c r="AT1407" s="25" t="str">
        <f t="shared" si="430"/>
        <v/>
      </c>
      <c r="AU1407" s="25" t="str">
        <f t="shared" si="431"/>
        <v/>
      </c>
      <c r="AV1407" s="25">
        <f t="shared" si="432"/>
        <v>10</v>
      </c>
      <c r="AW1407" s="65">
        <f t="shared" si="442"/>
        <v>0</v>
      </c>
      <c r="AX1407" s="56"/>
      <c r="AY1407" s="24">
        <f t="shared" ca="1" si="433"/>
        <v>-499</v>
      </c>
      <c r="AZ1407" s="66">
        <f t="shared" ca="1" si="434"/>
        <v>0</v>
      </c>
      <c r="BA1407" s="24" t="str">
        <f t="shared" ca="1" si="435"/>
        <v/>
      </c>
      <c r="BB1407" s="87" t="str">
        <f t="shared" si="436"/>
        <v/>
      </c>
    </row>
    <row r="1408" spans="1:54" ht="15" x14ac:dyDescent="0.2">
      <c r="A1408" s="7">
        <v>1407</v>
      </c>
      <c r="B1408" s="162" t="s">
        <v>3162</v>
      </c>
      <c r="C1408" s="162" t="s">
        <v>3163</v>
      </c>
      <c r="D1408" s="162" t="s">
        <v>3140</v>
      </c>
      <c r="E1408" s="162" t="s">
        <v>79</v>
      </c>
      <c r="F1408" s="163">
        <v>45580</v>
      </c>
      <c r="G1408" s="162" t="s">
        <v>5347</v>
      </c>
      <c r="H1408" s="162" t="s">
        <v>3376</v>
      </c>
      <c r="I1408" s="162" t="s">
        <v>24</v>
      </c>
      <c r="J1408" s="163">
        <v>45590</v>
      </c>
      <c r="K1408" s="163">
        <v>45594</v>
      </c>
      <c r="L1408" s="162" t="s">
        <v>5347</v>
      </c>
      <c r="M1408" s="163">
        <v>45636</v>
      </c>
      <c r="N1408" s="164">
        <v>40</v>
      </c>
      <c r="O1408" s="164">
        <v>8</v>
      </c>
      <c r="P1408" s="162" t="s">
        <v>16</v>
      </c>
      <c r="Q1408" s="165">
        <v>1</v>
      </c>
      <c r="R1408" s="165">
        <v>1</v>
      </c>
      <c r="S1408" s="165">
        <v>1</v>
      </c>
      <c r="T1408" s="165">
        <v>0</v>
      </c>
      <c r="U1408" s="166">
        <v>1</v>
      </c>
      <c r="V1408" s="166">
        <v>0</v>
      </c>
      <c r="W1408" s="162" t="s">
        <v>19</v>
      </c>
      <c r="X1408" s="162" t="s">
        <v>5348</v>
      </c>
      <c r="Y1408" s="162" t="s">
        <v>5347</v>
      </c>
      <c r="Z1408" s="162" t="s">
        <v>109</v>
      </c>
      <c r="AA1408" s="162" t="s">
        <v>302</v>
      </c>
      <c r="AB1408" s="162" t="s">
        <v>3380</v>
      </c>
      <c r="AC1408" s="162" t="s">
        <v>5347</v>
      </c>
      <c r="AD1408" s="164">
        <v>1</v>
      </c>
      <c r="AE1408" s="185">
        <v>1</v>
      </c>
      <c r="AG1408" t="s">
        <v>1864</v>
      </c>
      <c r="AH1408" s="47">
        <f t="shared" si="421"/>
        <v>46</v>
      </c>
      <c r="AI1408" s="46" t="str">
        <f t="shared" si="422"/>
        <v>-</v>
      </c>
      <c r="AJ1408" s="12"/>
      <c r="AK1408" s="53" t="str">
        <f t="shared" si="423"/>
        <v>YES</v>
      </c>
      <c r="AL1408" s="54">
        <f t="shared" si="424"/>
        <v>1</v>
      </c>
      <c r="AM1408" s="35"/>
      <c r="AN1408" s="35" t="str">
        <f t="shared" si="425"/>
        <v/>
      </c>
      <c r="AO1408" s="35">
        <f t="shared" si="426"/>
        <v>0</v>
      </c>
      <c r="AP1408" s="35" t="str">
        <f t="shared" si="427"/>
        <v>X</v>
      </c>
      <c r="AQ1408" s="55">
        <f t="shared" si="441"/>
        <v>1</v>
      </c>
      <c r="AR1408" s="25" t="str">
        <f t="shared" si="428"/>
        <v/>
      </c>
      <c r="AS1408" s="25" t="str">
        <f t="shared" si="429"/>
        <v/>
      </c>
      <c r="AT1408" s="25" t="str">
        <f t="shared" si="430"/>
        <v/>
      </c>
      <c r="AU1408" s="25" t="str">
        <f t="shared" si="431"/>
        <v/>
      </c>
      <c r="AV1408" s="25">
        <f t="shared" si="432"/>
        <v>10</v>
      </c>
      <c r="AW1408" s="65">
        <f t="shared" si="442"/>
        <v>0</v>
      </c>
      <c r="AX1408" s="56"/>
      <c r="AY1408" s="24">
        <f t="shared" ca="1" si="433"/>
        <v>-499</v>
      </c>
      <c r="AZ1408" s="66">
        <f t="shared" ca="1" si="434"/>
        <v>0</v>
      </c>
      <c r="BA1408" s="24" t="str">
        <f t="shared" ca="1" si="435"/>
        <v/>
      </c>
      <c r="BB1408" s="87" t="str">
        <f t="shared" si="436"/>
        <v/>
      </c>
    </row>
    <row r="1409" spans="1:54" ht="15" x14ac:dyDescent="0.2">
      <c r="A1409" s="7">
        <v>1408</v>
      </c>
      <c r="B1409" s="162" t="s">
        <v>3164</v>
      </c>
      <c r="C1409" s="162" t="s">
        <v>3165</v>
      </c>
      <c r="D1409" s="162" t="s">
        <v>3140</v>
      </c>
      <c r="E1409" s="162" t="s">
        <v>38</v>
      </c>
      <c r="F1409" s="163">
        <v>45580</v>
      </c>
      <c r="G1409" s="162" t="s">
        <v>5347</v>
      </c>
      <c r="H1409" s="162" t="s">
        <v>3381</v>
      </c>
      <c r="I1409" s="162" t="s">
        <v>15</v>
      </c>
      <c r="J1409" s="163">
        <v>45587</v>
      </c>
      <c r="K1409" s="163">
        <v>45587</v>
      </c>
      <c r="L1409" s="162" t="s">
        <v>5347</v>
      </c>
      <c r="M1409" s="163">
        <v>45615</v>
      </c>
      <c r="N1409" s="164">
        <v>40</v>
      </c>
      <c r="O1409" s="164">
        <v>8</v>
      </c>
      <c r="P1409" s="162" t="s">
        <v>16</v>
      </c>
      <c r="Q1409" s="165">
        <v>1</v>
      </c>
      <c r="R1409" s="165">
        <v>1</v>
      </c>
      <c r="S1409" s="165">
        <v>1</v>
      </c>
      <c r="T1409" s="165">
        <v>0</v>
      </c>
      <c r="U1409" s="166">
        <v>1</v>
      </c>
      <c r="V1409" s="166">
        <v>0</v>
      </c>
      <c r="W1409" s="162" t="s">
        <v>19</v>
      </c>
      <c r="X1409" s="162" t="s">
        <v>5348</v>
      </c>
      <c r="Y1409" s="162" t="s">
        <v>5347</v>
      </c>
      <c r="Z1409" s="162" t="s">
        <v>47</v>
      </c>
      <c r="AA1409" s="162" t="s">
        <v>302</v>
      </c>
      <c r="AB1409" s="162" t="s">
        <v>3382</v>
      </c>
      <c r="AC1409" s="162" t="s">
        <v>5347</v>
      </c>
      <c r="AD1409" s="164">
        <v>0</v>
      </c>
      <c r="AE1409" s="185">
        <v>0</v>
      </c>
      <c r="AG1409" t="s">
        <v>1864</v>
      </c>
      <c r="AH1409" s="47">
        <f t="shared" si="421"/>
        <v>28</v>
      </c>
      <c r="AI1409" s="46" t="str">
        <f t="shared" si="422"/>
        <v>-</v>
      </c>
      <c r="AJ1409" s="12"/>
      <c r="AK1409" s="53" t="str">
        <f t="shared" si="423"/>
        <v>YES</v>
      </c>
      <c r="AL1409" s="54">
        <f t="shared" si="424"/>
        <v>1</v>
      </c>
      <c r="AM1409" s="35"/>
      <c r="AN1409" s="35" t="str">
        <f t="shared" si="425"/>
        <v/>
      </c>
      <c r="AO1409" s="35">
        <f t="shared" si="426"/>
        <v>0</v>
      </c>
      <c r="AP1409" s="35" t="str">
        <f t="shared" si="427"/>
        <v>X</v>
      </c>
      <c r="AQ1409" s="55">
        <f t="shared" si="441"/>
        <v>1</v>
      </c>
      <c r="AR1409" s="25" t="str">
        <f t="shared" si="428"/>
        <v/>
      </c>
      <c r="AS1409" s="25" t="str">
        <f t="shared" si="429"/>
        <v/>
      </c>
      <c r="AT1409" s="25" t="str">
        <f t="shared" si="430"/>
        <v/>
      </c>
      <c r="AU1409" s="25" t="str">
        <f t="shared" si="431"/>
        <v/>
      </c>
      <c r="AV1409" s="25">
        <f t="shared" si="432"/>
        <v>10</v>
      </c>
      <c r="AW1409" s="65">
        <f t="shared" si="442"/>
        <v>0</v>
      </c>
      <c r="AX1409" s="56"/>
      <c r="AY1409" s="24">
        <f t="shared" ca="1" si="433"/>
        <v>-520</v>
      </c>
      <c r="AZ1409" s="66">
        <f t="shared" ca="1" si="434"/>
        <v>0</v>
      </c>
      <c r="BA1409" s="24" t="str">
        <f t="shared" ca="1" si="435"/>
        <v/>
      </c>
      <c r="BB1409" s="87" t="str">
        <f t="shared" si="436"/>
        <v/>
      </c>
    </row>
    <row r="1410" spans="1:54" ht="15" x14ac:dyDescent="0.2">
      <c r="A1410" s="7">
        <v>1409</v>
      </c>
      <c r="B1410" s="162" t="s">
        <v>3166</v>
      </c>
      <c r="C1410" s="162" t="s">
        <v>3167</v>
      </c>
      <c r="D1410" s="162" t="s">
        <v>3168</v>
      </c>
      <c r="E1410" s="162" t="s">
        <v>15</v>
      </c>
      <c r="F1410" s="163">
        <v>45580</v>
      </c>
      <c r="G1410" s="162" t="s">
        <v>5347</v>
      </c>
      <c r="H1410" s="162" t="s">
        <v>3730</v>
      </c>
      <c r="I1410" s="162" t="s">
        <v>41</v>
      </c>
      <c r="J1410" s="163">
        <v>45611</v>
      </c>
      <c r="K1410" s="163">
        <v>45616</v>
      </c>
      <c r="L1410" s="162" t="s">
        <v>5347</v>
      </c>
      <c r="M1410" s="163">
        <v>45621</v>
      </c>
      <c r="N1410" s="164">
        <v>60</v>
      </c>
      <c r="O1410" s="164">
        <v>8</v>
      </c>
      <c r="P1410" s="162" t="s">
        <v>16</v>
      </c>
      <c r="Q1410" s="165">
        <v>2</v>
      </c>
      <c r="R1410" s="165">
        <v>2</v>
      </c>
      <c r="S1410" s="165">
        <v>2</v>
      </c>
      <c r="T1410" s="165">
        <v>0</v>
      </c>
      <c r="U1410" s="166">
        <v>2</v>
      </c>
      <c r="V1410" s="166">
        <v>0</v>
      </c>
      <c r="W1410" s="162" t="s">
        <v>19</v>
      </c>
      <c r="X1410" s="162" t="s">
        <v>5348</v>
      </c>
      <c r="Y1410" s="162" t="s">
        <v>5347</v>
      </c>
      <c r="Z1410" s="162" t="s">
        <v>624</v>
      </c>
      <c r="AA1410" s="162" t="s">
        <v>71</v>
      </c>
      <c r="AB1410" s="162" t="s">
        <v>3745</v>
      </c>
      <c r="AC1410" s="162" t="s">
        <v>5347</v>
      </c>
      <c r="AD1410" s="164">
        <v>0</v>
      </c>
      <c r="AE1410" s="185">
        <v>0</v>
      </c>
      <c r="AG1410" t="s">
        <v>2543</v>
      </c>
      <c r="AH1410" s="47">
        <f t="shared" ref="AH1410:AH1473" si="443">IF(M1410=0,"-",M1410-J1410)</f>
        <v>10</v>
      </c>
      <c r="AI1410" s="46" t="str">
        <f t="shared" ref="AI1410:AI1473" si="444">IF(AND(S1410=0,M1410&gt;0,L1410=0),IF(AH1410&gt;=120,"VERY HIGH",IF(AH1410&gt;=90,"HIGH",IF(AH1410&gt;=60,"MEDIUM",IF(AH1410&lt;60,"LOW")))),"-")</f>
        <v>-</v>
      </c>
      <c r="AJ1410" s="12"/>
      <c r="AK1410" s="53" t="str">
        <f t="shared" ref="AK1410:AK1473" si="445">IF(AND(W1410="X",M1410&lt;=$AJ$2),"YES","")</f>
        <v>YES</v>
      </c>
      <c r="AL1410" s="54">
        <f t="shared" ref="AL1410:AL1473" si="446">IF(AND(W1410="X",M1410&lt;=$AJ$2),S1410,"")</f>
        <v>2</v>
      </c>
      <c r="AM1410" s="35"/>
      <c r="AN1410" s="35" t="str">
        <f t="shared" ref="AN1410:AN1473" si="447">IF(AND(W1410="X",M1410&gt;$AJ$2),S1410,"")</f>
        <v/>
      </c>
      <c r="AO1410" s="35">
        <f t="shared" ref="AO1410:AO1473" si="448">IF(AND(W1410="",M1410&gt;0,$AJ$2&gt;M1410,L1410=""),1,0)</f>
        <v>0</v>
      </c>
      <c r="AP1410" s="35" t="str">
        <f t="shared" ref="AP1410:AP1473" si="449">IF(AND(AK1410="YES",W1410="X"),"X","")</f>
        <v>X</v>
      </c>
      <c r="AQ1410" s="55">
        <f t="shared" si="441"/>
        <v>1</v>
      </c>
      <c r="AR1410" s="25" t="str">
        <f t="shared" ref="AR1410:AR1473" si="450">IF(AND(T1410&gt;0,L1410=""),H1410,"")</f>
        <v/>
      </c>
      <c r="AS1410" s="25" t="str">
        <f t="shared" ref="AS1410:AS1473" si="451">IF(AND(D1410&gt;0,H1410=0,G1410=""),1,"")</f>
        <v/>
      </c>
      <c r="AT1410" s="25" t="str">
        <f t="shared" ref="AT1410:AT1473" si="452">IF(G1410="BLOQ",1,"")</f>
        <v/>
      </c>
      <c r="AU1410" s="25" t="str">
        <f t="shared" ref="AU1410:AU1473" si="453">IF(L1410="BLOQ",1,"")</f>
        <v/>
      </c>
      <c r="AV1410" s="25">
        <f t="shared" ref="AV1410:AV1473" si="454">MONTH(F1410)</f>
        <v>10</v>
      </c>
      <c r="AW1410" s="65">
        <f t="shared" si="442"/>
        <v>0</v>
      </c>
      <c r="AX1410" s="56"/>
      <c r="AY1410" s="24">
        <f t="shared" ref="AY1410:AY1473" ca="1" si="455">IF(M1410=0,"",M1410-$AX$2)</f>
        <v>-514</v>
      </c>
      <c r="AZ1410" s="66">
        <f t="shared" ref="AZ1410:AZ1473" ca="1" si="456">IF(AND(W1410="",AY1410&gt;0,AY1410&lt;15),1,0)</f>
        <v>0</v>
      </c>
      <c r="BA1410" s="24" t="str">
        <f t="shared" ref="BA1410:BA1473" ca="1" si="457">IF(AND(W1410="",AY1410&gt;0,AY1410&lt;15),T1410,"")</f>
        <v/>
      </c>
      <c r="BB1410" s="87" t="str">
        <f t="shared" ref="BB1410:BB1473" si="458">IF(R1410&lt;Q1410,"X","")</f>
        <v/>
      </c>
    </row>
    <row r="1411" spans="1:54" ht="15" x14ac:dyDescent="0.2">
      <c r="A1411" s="7">
        <v>1410</v>
      </c>
      <c r="B1411" s="162" t="s">
        <v>3169</v>
      </c>
      <c r="C1411" s="162" t="s">
        <v>3170</v>
      </c>
      <c r="D1411" s="162" t="s">
        <v>3168</v>
      </c>
      <c r="E1411" s="162" t="s">
        <v>17</v>
      </c>
      <c r="F1411" s="163">
        <v>45580</v>
      </c>
      <c r="G1411" s="162" t="s">
        <v>5347</v>
      </c>
      <c r="H1411" s="162" t="s">
        <v>3171</v>
      </c>
      <c r="I1411" s="162" t="s">
        <v>15</v>
      </c>
      <c r="J1411" s="163">
        <v>45582</v>
      </c>
      <c r="K1411" s="163">
        <v>45583</v>
      </c>
      <c r="L1411" s="162" t="s">
        <v>5347</v>
      </c>
      <c r="M1411" s="163">
        <v>45609</v>
      </c>
      <c r="N1411" s="164">
        <v>40</v>
      </c>
      <c r="O1411" s="164">
        <v>8</v>
      </c>
      <c r="P1411" s="162" t="s">
        <v>16</v>
      </c>
      <c r="Q1411" s="165">
        <v>1</v>
      </c>
      <c r="R1411" s="165">
        <v>1</v>
      </c>
      <c r="S1411" s="165">
        <v>1</v>
      </c>
      <c r="T1411" s="165">
        <v>0</v>
      </c>
      <c r="U1411" s="166">
        <v>1</v>
      </c>
      <c r="V1411" s="166">
        <v>0</v>
      </c>
      <c r="W1411" s="162" t="s">
        <v>19</v>
      </c>
      <c r="X1411" s="162" t="s">
        <v>5348</v>
      </c>
      <c r="Y1411" s="162" t="s">
        <v>5347</v>
      </c>
      <c r="Z1411" s="162" t="s">
        <v>2875</v>
      </c>
      <c r="AA1411" s="162" t="s">
        <v>3172</v>
      </c>
      <c r="AB1411" s="162" t="s">
        <v>3173</v>
      </c>
      <c r="AC1411" s="162" t="s">
        <v>5347</v>
      </c>
      <c r="AD1411" s="164">
        <v>1</v>
      </c>
      <c r="AE1411" s="185">
        <v>1</v>
      </c>
      <c r="AG1411" t="s">
        <v>2543</v>
      </c>
      <c r="AH1411" s="47">
        <f t="shared" si="443"/>
        <v>27</v>
      </c>
      <c r="AI1411" s="46" t="str">
        <f t="shared" si="444"/>
        <v>-</v>
      </c>
      <c r="AJ1411" s="12"/>
      <c r="AK1411" s="53" t="str">
        <f t="shared" si="445"/>
        <v>YES</v>
      </c>
      <c r="AL1411" s="54">
        <f t="shared" si="446"/>
        <v>1</v>
      </c>
      <c r="AM1411" s="35"/>
      <c r="AN1411" s="35" t="str">
        <f t="shared" si="447"/>
        <v/>
      </c>
      <c r="AO1411" s="35">
        <f t="shared" si="448"/>
        <v>0</v>
      </c>
      <c r="AP1411" s="35" t="str">
        <f t="shared" si="449"/>
        <v>X</v>
      </c>
      <c r="AQ1411" s="55">
        <f t="shared" si="441"/>
        <v>1</v>
      </c>
      <c r="AR1411" s="25" t="str">
        <f t="shared" si="450"/>
        <v/>
      </c>
      <c r="AS1411" s="25" t="str">
        <f t="shared" si="451"/>
        <v/>
      </c>
      <c r="AT1411" s="25" t="str">
        <f t="shared" si="452"/>
        <v/>
      </c>
      <c r="AU1411" s="25" t="str">
        <f t="shared" si="453"/>
        <v/>
      </c>
      <c r="AV1411" s="25">
        <f t="shared" si="454"/>
        <v>10</v>
      </c>
      <c r="AW1411" s="65">
        <f t="shared" si="442"/>
        <v>0</v>
      </c>
      <c r="AX1411" s="56"/>
      <c r="AY1411" s="24">
        <f t="shared" ca="1" si="455"/>
        <v>-526</v>
      </c>
      <c r="AZ1411" s="66">
        <f t="shared" ca="1" si="456"/>
        <v>0</v>
      </c>
      <c r="BA1411" s="24" t="str">
        <f t="shared" ca="1" si="457"/>
        <v/>
      </c>
      <c r="BB1411" s="87" t="str">
        <f t="shared" si="458"/>
        <v/>
      </c>
    </row>
    <row r="1412" spans="1:54" ht="15" x14ac:dyDescent="0.2">
      <c r="A1412" s="7">
        <v>1411</v>
      </c>
      <c r="B1412" s="162" t="s">
        <v>3174</v>
      </c>
      <c r="C1412" s="162" t="s">
        <v>3175</v>
      </c>
      <c r="D1412" s="162" t="s">
        <v>3168</v>
      </c>
      <c r="E1412" s="162" t="s">
        <v>18</v>
      </c>
      <c r="F1412" s="163">
        <v>45580</v>
      </c>
      <c r="G1412" s="162" t="s">
        <v>5347</v>
      </c>
      <c r="H1412" s="162" t="s">
        <v>3176</v>
      </c>
      <c r="I1412" s="162" t="s">
        <v>15</v>
      </c>
      <c r="J1412" s="163">
        <v>45583</v>
      </c>
      <c r="K1412" s="163">
        <v>45583</v>
      </c>
      <c r="L1412" s="162" t="s">
        <v>5347</v>
      </c>
      <c r="M1412" s="163">
        <v>45604</v>
      </c>
      <c r="N1412" s="164">
        <v>40</v>
      </c>
      <c r="O1412" s="164">
        <v>8</v>
      </c>
      <c r="P1412" s="162" t="s">
        <v>16</v>
      </c>
      <c r="Q1412" s="165">
        <v>1</v>
      </c>
      <c r="R1412" s="165">
        <v>1</v>
      </c>
      <c r="S1412" s="165">
        <v>1</v>
      </c>
      <c r="T1412" s="165">
        <v>0</v>
      </c>
      <c r="U1412" s="166">
        <v>1</v>
      </c>
      <c r="V1412" s="166">
        <v>0</v>
      </c>
      <c r="W1412" s="162" t="s">
        <v>19</v>
      </c>
      <c r="X1412" s="162" t="s">
        <v>5348</v>
      </c>
      <c r="Y1412" s="162" t="s">
        <v>5347</v>
      </c>
      <c r="Z1412" s="162" t="s">
        <v>44</v>
      </c>
      <c r="AA1412" s="162" t="s">
        <v>65</v>
      </c>
      <c r="AB1412" s="162" t="s">
        <v>3177</v>
      </c>
      <c r="AC1412" s="162" t="s">
        <v>5347</v>
      </c>
      <c r="AD1412" s="164">
        <v>0</v>
      </c>
      <c r="AE1412" s="185">
        <v>0</v>
      </c>
      <c r="AG1412" t="s">
        <v>2543</v>
      </c>
      <c r="AH1412" s="47">
        <f t="shared" si="443"/>
        <v>21</v>
      </c>
      <c r="AI1412" s="46" t="str">
        <f t="shared" si="444"/>
        <v>-</v>
      </c>
      <c r="AJ1412" s="12"/>
      <c r="AK1412" s="53" t="str">
        <f t="shared" si="445"/>
        <v>YES</v>
      </c>
      <c r="AL1412" s="54">
        <f t="shared" si="446"/>
        <v>1</v>
      </c>
      <c r="AM1412" s="35"/>
      <c r="AN1412" s="35" t="str">
        <f t="shared" si="447"/>
        <v/>
      </c>
      <c r="AO1412" s="35">
        <f t="shared" si="448"/>
        <v>0</v>
      </c>
      <c r="AP1412" s="35" t="str">
        <f t="shared" si="449"/>
        <v>X</v>
      </c>
      <c r="AQ1412" s="55">
        <f t="shared" ref="AQ1412:AQ1431" si="459">IF(AP1412="X",100%,0%)</f>
        <v>1</v>
      </c>
      <c r="AR1412" s="25" t="str">
        <f t="shared" si="450"/>
        <v/>
      </c>
      <c r="AS1412" s="25" t="str">
        <f t="shared" si="451"/>
        <v/>
      </c>
      <c r="AT1412" s="25" t="str">
        <f t="shared" si="452"/>
        <v/>
      </c>
      <c r="AU1412" s="25" t="str">
        <f t="shared" si="453"/>
        <v/>
      </c>
      <c r="AV1412" s="25">
        <f t="shared" si="454"/>
        <v>10</v>
      </c>
      <c r="AW1412" s="65">
        <f t="shared" ref="AW1412:AW1431" si="460">IF(AP1412="",100%,0%)</f>
        <v>0</v>
      </c>
      <c r="AX1412" s="56"/>
      <c r="AY1412" s="24">
        <f t="shared" ca="1" si="455"/>
        <v>-531</v>
      </c>
      <c r="AZ1412" s="66">
        <f t="shared" ca="1" si="456"/>
        <v>0</v>
      </c>
      <c r="BA1412" s="24" t="str">
        <f t="shared" ca="1" si="457"/>
        <v/>
      </c>
      <c r="BB1412" s="87" t="str">
        <f t="shared" si="458"/>
        <v/>
      </c>
    </row>
    <row r="1413" spans="1:54" ht="15" x14ac:dyDescent="0.2">
      <c r="A1413" s="7">
        <v>1412</v>
      </c>
      <c r="B1413" s="162" t="s">
        <v>3178</v>
      </c>
      <c r="C1413" s="162" t="s">
        <v>3179</v>
      </c>
      <c r="D1413" s="162" t="s">
        <v>3180</v>
      </c>
      <c r="E1413" s="162" t="s">
        <v>15</v>
      </c>
      <c r="F1413" s="163">
        <v>45580</v>
      </c>
      <c r="G1413" s="162" t="s">
        <v>5347</v>
      </c>
      <c r="H1413" s="162" t="s">
        <v>4355</v>
      </c>
      <c r="I1413" s="162" t="s">
        <v>15</v>
      </c>
      <c r="J1413" s="163">
        <v>45681</v>
      </c>
      <c r="K1413" s="163">
        <v>45681</v>
      </c>
      <c r="L1413" s="162" t="s">
        <v>5347</v>
      </c>
      <c r="M1413" s="163">
        <v>45716</v>
      </c>
      <c r="N1413" s="164">
        <v>40</v>
      </c>
      <c r="O1413" s="164">
        <v>8</v>
      </c>
      <c r="P1413" s="162" t="s">
        <v>16</v>
      </c>
      <c r="Q1413" s="165">
        <v>16</v>
      </c>
      <c r="R1413" s="165">
        <v>16</v>
      </c>
      <c r="S1413" s="165">
        <v>16</v>
      </c>
      <c r="T1413" s="165">
        <v>0</v>
      </c>
      <c r="U1413" s="166">
        <v>16</v>
      </c>
      <c r="V1413" s="166">
        <v>0</v>
      </c>
      <c r="W1413" s="162" t="s">
        <v>19</v>
      </c>
      <c r="X1413" s="162" t="s">
        <v>5348</v>
      </c>
      <c r="Y1413" s="162" t="s">
        <v>5347</v>
      </c>
      <c r="Z1413" s="162" t="s">
        <v>46</v>
      </c>
      <c r="AA1413" s="162" t="s">
        <v>4356</v>
      </c>
      <c r="AB1413" s="162" t="s">
        <v>4357</v>
      </c>
      <c r="AC1413" s="162" t="s">
        <v>5347</v>
      </c>
      <c r="AD1413" s="164">
        <v>0</v>
      </c>
      <c r="AE1413" s="185">
        <v>0</v>
      </c>
      <c r="AG1413" t="s">
        <v>2543</v>
      </c>
      <c r="AH1413" s="47">
        <f t="shared" si="443"/>
        <v>35</v>
      </c>
      <c r="AI1413" s="46" t="str">
        <f t="shared" si="444"/>
        <v>-</v>
      </c>
      <c r="AJ1413" s="12"/>
      <c r="AK1413" s="53" t="str">
        <f t="shared" si="445"/>
        <v>YES</v>
      </c>
      <c r="AL1413" s="54">
        <f t="shared" si="446"/>
        <v>16</v>
      </c>
      <c r="AM1413" s="35"/>
      <c r="AN1413" s="35" t="str">
        <f t="shared" si="447"/>
        <v/>
      </c>
      <c r="AO1413" s="35">
        <f t="shared" si="448"/>
        <v>0</v>
      </c>
      <c r="AP1413" s="35" t="str">
        <f t="shared" si="449"/>
        <v>X</v>
      </c>
      <c r="AQ1413" s="55">
        <f t="shared" si="459"/>
        <v>1</v>
      </c>
      <c r="AR1413" s="25" t="str">
        <f t="shared" si="450"/>
        <v/>
      </c>
      <c r="AS1413" s="25" t="str">
        <f t="shared" si="451"/>
        <v/>
      </c>
      <c r="AT1413" s="25" t="str">
        <f t="shared" si="452"/>
        <v/>
      </c>
      <c r="AU1413" s="25" t="str">
        <f t="shared" si="453"/>
        <v/>
      </c>
      <c r="AV1413" s="25">
        <f t="shared" si="454"/>
        <v>10</v>
      </c>
      <c r="AW1413" s="65">
        <f t="shared" si="460"/>
        <v>0</v>
      </c>
      <c r="AX1413" s="56"/>
      <c r="AY1413" s="24">
        <f t="shared" ca="1" si="455"/>
        <v>-419</v>
      </c>
      <c r="AZ1413" s="66">
        <f t="shared" ca="1" si="456"/>
        <v>0</v>
      </c>
      <c r="BA1413" s="24" t="str">
        <f t="shared" ca="1" si="457"/>
        <v/>
      </c>
      <c r="BB1413" s="87" t="str">
        <f t="shared" si="458"/>
        <v/>
      </c>
    </row>
    <row r="1414" spans="1:54" ht="15" x14ac:dyDescent="0.2">
      <c r="A1414" s="7">
        <v>1413</v>
      </c>
      <c r="B1414" s="162" t="s">
        <v>3181</v>
      </c>
      <c r="C1414" s="162" t="s">
        <v>3182</v>
      </c>
      <c r="D1414" s="162" t="s">
        <v>3180</v>
      </c>
      <c r="E1414" s="162" t="s">
        <v>18</v>
      </c>
      <c r="F1414" s="163">
        <v>45580</v>
      </c>
      <c r="G1414" s="162" t="s">
        <v>5347</v>
      </c>
      <c r="H1414" s="162" t="s">
        <v>3383</v>
      </c>
      <c r="I1414" s="162" t="s">
        <v>15</v>
      </c>
      <c r="J1414" s="163">
        <v>45586</v>
      </c>
      <c r="K1414" s="163">
        <v>45586</v>
      </c>
      <c r="L1414" s="162" t="s">
        <v>5347</v>
      </c>
      <c r="M1414" s="163">
        <v>45595</v>
      </c>
      <c r="N1414" s="164">
        <v>40</v>
      </c>
      <c r="O1414" s="164">
        <v>8</v>
      </c>
      <c r="P1414" s="162" t="s">
        <v>16</v>
      </c>
      <c r="Q1414" s="165">
        <v>11</v>
      </c>
      <c r="R1414" s="165">
        <v>11</v>
      </c>
      <c r="S1414" s="165">
        <v>11</v>
      </c>
      <c r="T1414" s="165">
        <v>0</v>
      </c>
      <c r="U1414" s="166">
        <v>11</v>
      </c>
      <c r="V1414" s="166">
        <v>0</v>
      </c>
      <c r="W1414" s="162" t="s">
        <v>19</v>
      </c>
      <c r="X1414" s="162" t="s">
        <v>5348</v>
      </c>
      <c r="Y1414" s="162" t="s">
        <v>5347</v>
      </c>
      <c r="Z1414" s="162" t="s">
        <v>25</v>
      </c>
      <c r="AA1414" s="162" t="s">
        <v>1964</v>
      </c>
      <c r="AB1414" s="162" t="s">
        <v>3384</v>
      </c>
      <c r="AC1414" s="162" t="s">
        <v>5347</v>
      </c>
      <c r="AD1414" s="164">
        <v>0</v>
      </c>
      <c r="AE1414" s="185">
        <v>0</v>
      </c>
      <c r="AG1414" t="s">
        <v>2543</v>
      </c>
      <c r="AH1414" s="47">
        <f t="shared" si="443"/>
        <v>9</v>
      </c>
      <c r="AI1414" s="46" t="str">
        <f t="shared" si="444"/>
        <v>-</v>
      </c>
      <c r="AJ1414" s="12"/>
      <c r="AK1414" s="53" t="str">
        <f t="shared" si="445"/>
        <v>YES</v>
      </c>
      <c r="AL1414" s="54">
        <f t="shared" si="446"/>
        <v>11</v>
      </c>
      <c r="AM1414" s="35"/>
      <c r="AN1414" s="35" t="str">
        <f t="shared" si="447"/>
        <v/>
      </c>
      <c r="AO1414" s="35">
        <f t="shared" si="448"/>
        <v>0</v>
      </c>
      <c r="AP1414" s="35" t="str">
        <f t="shared" si="449"/>
        <v>X</v>
      </c>
      <c r="AQ1414" s="55">
        <f t="shared" si="459"/>
        <v>1</v>
      </c>
      <c r="AR1414" s="25" t="str">
        <f t="shared" si="450"/>
        <v/>
      </c>
      <c r="AS1414" s="25" t="str">
        <f t="shared" si="451"/>
        <v/>
      </c>
      <c r="AT1414" s="25" t="str">
        <f t="shared" si="452"/>
        <v/>
      </c>
      <c r="AU1414" s="25" t="str">
        <f t="shared" si="453"/>
        <v/>
      </c>
      <c r="AV1414" s="25">
        <f t="shared" si="454"/>
        <v>10</v>
      </c>
      <c r="AW1414" s="65">
        <f t="shared" si="460"/>
        <v>0</v>
      </c>
      <c r="AX1414" s="56"/>
      <c r="AY1414" s="24">
        <f t="shared" ca="1" si="455"/>
        <v>-540</v>
      </c>
      <c r="AZ1414" s="66">
        <f t="shared" ca="1" si="456"/>
        <v>0</v>
      </c>
      <c r="BA1414" s="24" t="str">
        <f t="shared" ca="1" si="457"/>
        <v/>
      </c>
      <c r="BB1414" s="87" t="str">
        <f t="shared" si="458"/>
        <v/>
      </c>
    </row>
    <row r="1415" spans="1:54" ht="15" x14ac:dyDescent="0.2">
      <c r="A1415" s="7">
        <v>1414</v>
      </c>
      <c r="B1415" s="162" t="s">
        <v>2057</v>
      </c>
      <c r="C1415" s="162" t="s">
        <v>2058</v>
      </c>
      <c r="D1415" s="162" t="s">
        <v>3183</v>
      </c>
      <c r="E1415" s="162" t="s">
        <v>15</v>
      </c>
      <c r="F1415" s="163">
        <v>45580</v>
      </c>
      <c r="G1415" s="162" t="s">
        <v>5347</v>
      </c>
      <c r="H1415" s="162" t="s">
        <v>3485</v>
      </c>
      <c r="I1415" s="162" t="s">
        <v>15</v>
      </c>
      <c r="J1415" s="163">
        <v>45601</v>
      </c>
      <c r="K1415" s="163">
        <v>45601</v>
      </c>
      <c r="L1415" s="162" t="s">
        <v>5347</v>
      </c>
      <c r="M1415" s="163">
        <v>45607</v>
      </c>
      <c r="N1415" s="164">
        <v>40</v>
      </c>
      <c r="O1415" s="164">
        <v>8</v>
      </c>
      <c r="P1415" s="162" t="s">
        <v>16</v>
      </c>
      <c r="Q1415" s="165">
        <v>1</v>
      </c>
      <c r="R1415" s="165">
        <v>1</v>
      </c>
      <c r="S1415" s="165">
        <v>1</v>
      </c>
      <c r="T1415" s="165">
        <v>0</v>
      </c>
      <c r="U1415" s="166">
        <v>1</v>
      </c>
      <c r="V1415" s="166">
        <v>0</v>
      </c>
      <c r="W1415" s="162" t="s">
        <v>19</v>
      </c>
      <c r="X1415" s="162" t="s">
        <v>5348</v>
      </c>
      <c r="Y1415" s="162" t="s">
        <v>5347</v>
      </c>
      <c r="Z1415" s="162" t="s">
        <v>2750</v>
      </c>
      <c r="AA1415" s="162" t="s">
        <v>2713</v>
      </c>
      <c r="AB1415" s="162" t="s">
        <v>3222</v>
      </c>
      <c r="AC1415" s="162" t="s">
        <v>5347</v>
      </c>
      <c r="AD1415" s="164">
        <v>0</v>
      </c>
      <c r="AE1415" s="185">
        <v>0</v>
      </c>
      <c r="AG1415" t="s">
        <v>2543</v>
      </c>
      <c r="AH1415" s="47">
        <f t="shared" si="443"/>
        <v>6</v>
      </c>
      <c r="AI1415" s="46" t="str">
        <f t="shared" si="444"/>
        <v>-</v>
      </c>
      <c r="AJ1415" s="12"/>
      <c r="AK1415" s="53" t="str">
        <f t="shared" si="445"/>
        <v>YES</v>
      </c>
      <c r="AL1415" s="54">
        <f t="shared" si="446"/>
        <v>1</v>
      </c>
      <c r="AM1415" s="35"/>
      <c r="AN1415" s="35" t="str">
        <f t="shared" si="447"/>
        <v/>
      </c>
      <c r="AO1415" s="35">
        <f t="shared" si="448"/>
        <v>0</v>
      </c>
      <c r="AP1415" s="35" t="str">
        <f t="shared" si="449"/>
        <v>X</v>
      </c>
      <c r="AQ1415" s="55">
        <f t="shared" si="459"/>
        <v>1</v>
      </c>
      <c r="AR1415" s="25" t="str">
        <f t="shared" si="450"/>
        <v/>
      </c>
      <c r="AS1415" s="25" t="str">
        <f t="shared" si="451"/>
        <v/>
      </c>
      <c r="AT1415" s="25" t="str">
        <f t="shared" si="452"/>
        <v/>
      </c>
      <c r="AU1415" s="25" t="str">
        <f t="shared" si="453"/>
        <v/>
      </c>
      <c r="AV1415" s="25">
        <f t="shared" si="454"/>
        <v>10</v>
      </c>
      <c r="AW1415" s="65">
        <f t="shared" si="460"/>
        <v>0</v>
      </c>
      <c r="AX1415" s="56"/>
      <c r="AY1415" s="24">
        <f t="shared" ca="1" si="455"/>
        <v>-528</v>
      </c>
      <c r="AZ1415" s="66">
        <f t="shared" ca="1" si="456"/>
        <v>0</v>
      </c>
      <c r="BA1415" s="24" t="str">
        <f t="shared" ca="1" si="457"/>
        <v/>
      </c>
      <c r="BB1415" s="87" t="str">
        <f t="shared" si="458"/>
        <v/>
      </c>
    </row>
    <row r="1416" spans="1:54" ht="15" x14ac:dyDescent="0.2">
      <c r="A1416" s="7">
        <v>1415</v>
      </c>
      <c r="B1416" s="162" t="s">
        <v>3184</v>
      </c>
      <c r="C1416" s="162" t="s">
        <v>3185</v>
      </c>
      <c r="D1416" s="162" t="s">
        <v>3183</v>
      </c>
      <c r="E1416" s="162" t="s">
        <v>17</v>
      </c>
      <c r="F1416" s="163">
        <v>45580</v>
      </c>
      <c r="G1416" s="162" t="s">
        <v>5347</v>
      </c>
      <c r="H1416" s="162" t="s">
        <v>3186</v>
      </c>
      <c r="I1416" s="162" t="s">
        <v>15</v>
      </c>
      <c r="J1416" s="163">
        <v>45586</v>
      </c>
      <c r="K1416" s="163">
        <v>45586</v>
      </c>
      <c r="L1416" s="162" t="s">
        <v>5347</v>
      </c>
      <c r="M1416" s="163">
        <v>45604</v>
      </c>
      <c r="N1416" s="164">
        <v>40</v>
      </c>
      <c r="O1416" s="164">
        <v>8</v>
      </c>
      <c r="P1416" s="162" t="s">
        <v>16</v>
      </c>
      <c r="Q1416" s="165">
        <v>1</v>
      </c>
      <c r="R1416" s="165">
        <v>1</v>
      </c>
      <c r="S1416" s="165">
        <v>1</v>
      </c>
      <c r="T1416" s="165">
        <v>0</v>
      </c>
      <c r="U1416" s="166">
        <v>1</v>
      </c>
      <c r="V1416" s="166">
        <v>0</v>
      </c>
      <c r="W1416" s="162" t="s">
        <v>19</v>
      </c>
      <c r="X1416" s="162" t="s">
        <v>5348</v>
      </c>
      <c r="Y1416" s="162" t="s">
        <v>5347</v>
      </c>
      <c r="Z1416" s="162" t="s">
        <v>621</v>
      </c>
      <c r="AA1416" s="162" t="s">
        <v>622</v>
      </c>
      <c r="AB1416" s="162" t="s">
        <v>3187</v>
      </c>
      <c r="AC1416" s="162" t="s">
        <v>5347</v>
      </c>
      <c r="AD1416" s="164">
        <v>0</v>
      </c>
      <c r="AE1416" s="185">
        <v>0</v>
      </c>
      <c r="AG1416" t="s">
        <v>2543</v>
      </c>
      <c r="AH1416" s="47">
        <f t="shared" si="443"/>
        <v>18</v>
      </c>
      <c r="AI1416" s="46" t="str">
        <f t="shared" si="444"/>
        <v>-</v>
      </c>
      <c r="AJ1416" s="12"/>
      <c r="AK1416" s="53" t="str">
        <f t="shared" si="445"/>
        <v>YES</v>
      </c>
      <c r="AL1416" s="54">
        <f t="shared" si="446"/>
        <v>1</v>
      </c>
      <c r="AM1416" s="35"/>
      <c r="AN1416" s="35" t="str">
        <f t="shared" si="447"/>
        <v/>
      </c>
      <c r="AO1416" s="35">
        <f t="shared" si="448"/>
        <v>0</v>
      </c>
      <c r="AP1416" s="35" t="str">
        <f t="shared" si="449"/>
        <v>X</v>
      </c>
      <c r="AQ1416" s="55">
        <f t="shared" si="459"/>
        <v>1</v>
      </c>
      <c r="AR1416" s="25" t="str">
        <f t="shared" si="450"/>
        <v/>
      </c>
      <c r="AS1416" s="25" t="str">
        <f t="shared" si="451"/>
        <v/>
      </c>
      <c r="AT1416" s="25" t="str">
        <f t="shared" si="452"/>
        <v/>
      </c>
      <c r="AU1416" s="25" t="str">
        <f t="shared" si="453"/>
        <v/>
      </c>
      <c r="AV1416" s="25">
        <f t="shared" si="454"/>
        <v>10</v>
      </c>
      <c r="AW1416" s="65">
        <f t="shared" si="460"/>
        <v>0</v>
      </c>
      <c r="AX1416" s="56"/>
      <c r="AY1416" s="24">
        <f t="shared" ca="1" si="455"/>
        <v>-531</v>
      </c>
      <c r="AZ1416" s="66">
        <f t="shared" ca="1" si="456"/>
        <v>0</v>
      </c>
      <c r="BA1416" s="24" t="str">
        <f t="shared" ca="1" si="457"/>
        <v/>
      </c>
      <c r="BB1416" s="87" t="str">
        <f t="shared" si="458"/>
        <v/>
      </c>
    </row>
    <row r="1417" spans="1:54" ht="15" x14ac:dyDescent="0.2">
      <c r="A1417" s="7">
        <v>1416</v>
      </c>
      <c r="B1417" s="162" t="s">
        <v>3039</v>
      </c>
      <c r="C1417" s="162" t="s">
        <v>3040</v>
      </c>
      <c r="D1417" s="162" t="s">
        <v>3090</v>
      </c>
      <c r="E1417" s="162" t="s">
        <v>15</v>
      </c>
      <c r="F1417" s="163">
        <v>45581</v>
      </c>
      <c r="G1417" s="162" t="s">
        <v>5347</v>
      </c>
      <c r="H1417" s="162" t="s">
        <v>3486</v>
      </c>
      <c r="I1417" s="162" t="s">
        <v>17</v>
      </c>
      <c r="J1417" s="163">
        <v>45601</v>
      </c>
      <c r="K1417" s="163">
        <v>45602</v>
      </c>
      <c r="L1417" s="162" t="s">
        <v>5347</v>
      </c>
      <c r="M1417" s="163">
        <v>45606</v>
      </c>
      <c r="N1417" s="164">
        <v>30</v>
      </c>
      <c r="O1417" s="164">
        <v>8</v>
      </c>
      <c r="P1417" s="162" t="s">
        <v>16</v>
      </c>
      <c r="Q1417" s="165">
        <v>2</v>
      </c>
      <c r="R1417" s="165">
        <v>2</v>
      </c>
      <c r="S1417" s="165">
        <v>2</v>
      </c>
      <c r="T1417" s="165">
        <v>0</v>
      </c>
      <c r="U1417" s="166">
        <v>2</v>
      </c>
      <c r="V1417" s="166">
        <v>0</v>
      </c>
      <c r="W1417" s="162" t="s">
        <v>19</v>
      </c>
      <c r="X1417" s="162" t="s">
        <v>5348</v>
      </c>
      <c r="Y1417" s="162" t="s">
        <v>5347</v>
      </c>
      <c r="Z1417" s="162" t="s">
        <v>39</v>
      </c>
      <c r="AA1417" s="162" t="s">
        <v>114</v>
      </c>
      <c r="AB1417" s="162" t="s">
        <v>3199</v>
      </c>
      <c r="AC1417" s="162" t="s">
        <v>5347</v>
      </c>
      <c r="AD1417" s="164">
        <v>0</v>
      </c>
      <c r="AE1417" s="185">
        <v>0</v>
      </c>
      <c r="AG1417" t="s">
        <v>1864</v>
      </c>
      <c r="AH1417" s="47">
        <f t="shared" si="443"/>
        <v>5</v>
      </c>
      <c r="AI1417" s="46" t="str">
        <f t="shared" si="444"/>
        <v>-</v>
      </c>
      <c r="AJ1417" s="12"/>
      <c r="AK1417" s="53" t="str">
        <f t="shared" si="445"/>
        <v>YES</v>
      </c>
      <c r="AL1417" s="54">
        <f t="shared" si="446"/>
        <v>2</v>
      </c>
      <c r="AM1417" s="35"/>
      <c r="AN1417" s="35" t="str">
        <f t="shared" si="447"/>
        <v/>
      </c>
      <c r="AO1417" s="35">
        <f t="shared" si="448"/>
        <v>0</v>
      </c>
      <c r="AP1417" s="35" t="str">
        <f t="shared" si="449"/>
        <v>X</v>
      </c>
      <c r="AQ1417" s="55">
        <f t="shared" si="459"/>
        <v>1</v>
      </c>
      <c r="AR1417" s="25" t="str">
        <f t="shared" si="450"/>
        <v/>
      </c>
      <c r="AS1417" s="25" t="str">
        <f t="shared" si="451"/>
        <v/>
      </c>
      <c r="AT1417" s="25" t="str">
        <f t="shared" si="452"/>
        <v/>
      </c>
      <c r="AU1417" s="25" t="str">
        <f t="shared" si="453"/>
        <v/>
      </c>
      <c r="AV1417" s="25">
        <f t="shared" si="454"/>
        <v>10</v>
      </c>
      <c r="AW1417" s="65">
        <f t="shared" si="460"/>
        <v>0</v>
      </c>
      <c r="AX1417" s="56"/>
      <c r="AY1417" s="24">
        <f t="shared" ca="1" si="455"/>
        <v>-529</v>
      </c>
      <c r="AZ1417" s="66">
        <f t="shared" ca="1" si="456"/>
        <v>0</v>
      </c>
      <c r="BA1417" s="24" t="str">
        <f t="shared" ca="1" si="457"/>
        <v/>
      </c>
      <c r="BB1417" s="87" t="str">
        <f t="shared" si="458"/>
        <v/>
      </c>
    </row>
    <row r="1418" spans="1:54" ht="15" x14ac:dyDescent="0.2">
      <c r="A1418" s="7">
        <v>1417</v>
      </c>
      <c r="B1418" s="162" t="s">
        <v>3091</v>
      </c>
      <c r="C1418" s="162" t="s">
        <v>3092</v>
      </c>
      <c r="D1418" s="162" t="s">
        <v>3090</v>
      </c>
      <c r="E1418" s="162" t="s">
        <v>17</v>
      </c>
      <c r="F1418" s="163">
        <v>45581</v>
      </c>
      <c r="G1418" s="162" t="s">
        <v>5347</v>
      </c>
      <c r="H1418" s="162" t="s">
        <v>3746</v>
      </c>
      <c r="I1418" s="162" t="s">
        <v>3747</v>
      </c>
      <c r="J1418" s="163">
        <v>45615</v>
      </c>
      <c r="K1418" s="163">
        <v>45805</v>
      </c>
      <c r="L1418" s="162" t="s">
        <v>332</v>
      </c>
      <c r="M1418" s="163">
        <v>45606</v>
      </c>
      <c r="N1418" s="164">
        <v>60</v>
      </c>
      <c r="O1418" s="164">
        <v>8</v>
      </c>
      <c r="P1418" s="162" t="s">
        <v>16</v>
      </c>
      <c r="Q1418" s="165">
        <v>2</v>
      </c>
      <c r="R1418" s="165">
        <v>2</v>
      </c>
      <c r="S1418" s="165">
        <v>0</v>
      </c>
      <c r="T1418" s="165">
        <v>2</v>
      </c>
      <c r="U1418" s="166">
        <v>0</v>
      </c>
      <c r="V1418" s="166">
        <v>0</v>
      </c>
      <c r="W1418" s="162" t="s">
        <v>5347</v>
      </c>
      <c r="X1418" s="162" t="s">
        <v>5487</v>
      </c>
      <c r="Y1418" s="162" t="s">
        <v>5347</v>
      </c>
      <c r="Z1418" s="162" t="s">
        <v>5289</v>
      </c>
      <c r="AA1418" s="162" t="s">
        <v>34</v>
      </c>
      <c r="AB1418" s="162" t="s">
        <v>3748</v>
      </c>
      <c r="AC1418" s="162" t="s">
        <v>5347</v>
      </c>
      <c r="AD1418" s="164">
        <v>0</v>
      </c>
      <c r="AE1418" s="185">
        <v>0</v>
      </c>
      <c r="AG1418" t="s">
        <v>1864</v>
      </c>
      <c r="AH1418" s="47">
        <f t="shared" si="443"/>
        <v>-9</v>
      </c>
      <c r="AI1418" s="46" t="str">
        <f t="shared" si="444"/>
        <v>-</v>
      </c>
      <c r="AJ1418" s="12"/>
      <c r="AK1418" s="53" t="str">
        <f t="shared" si="445"/>
        <v/>
      </c>
      <c r="AL1418" s="54" t="str">
        <f t="shared" si="446"/>
        <v/>
      </c>
      <c r="AM1418" s="35"/>
      <c r="AN1418" s="35" t="str">
        <f t="shared" si="447"/>
        <v/>
      </c>
      <c r="AO1418" s="35">
        <f t="shared" si="448"/>
        <v>0</v>
      </c>
      <c r="AP1418" s="35" t="str">
        <f t="shared" si="449"/>
        <v/>
      </c>
      <c r="AQ1418" s="55">
        <f t="shared" si="459"/>
        <v>0</v>
      </c>
      <c r="AR1418" s="25" t="str">
        <f t="shared" si="450"/>
        <v/>
      </c>
      <c r="AS1418" s="25" t="str">
        <f t="shared" si="451"/>
        <v/>
      </c>
      <c r="AT1418" s="25" t="str">
        <f t="shared" si="452"/>
        <v/>
      </c>
      <c r="AU1418" s="25" t="str">
        <f t="shared" si="453"/>
        <v/>
      </c>
      <c r="AV1418" s="25">
        <f t="shared" si="454"/>
        <v>10</v>
      </c>
      <c r="AW1418" s="65">
        <f t="shared" si="460"/>
        <v>1</v>
      </c>
      <c r="AX1418" s="56"/>
      <c r="AY1418" s="24">
        <f t="shared" ca="1" si="455"/>
        <v>-529</v>
      </c>
      <c r="AZ1418" s="66">
        <f t="shared" ca="1" si="456"/>
        <v>0</v>
      </c>
      <c r="BA1418" s="24" t="str">
        <f t="shared" ca="1" si="457"/>
        <v/>
      </c>
      <c r="BB1418" s="87" t="str">
        <f t="shared" si="458"/>
        <v/>
      </c>
    </row>
    <row r="1419" spans="1:54" ht="15" x14ac:dyDescent="0.2">
      <c r="A1419" s="7">
        <v>1418</v>
      </c>
      <c r="B1419" s="162" t="s">
        <v>3091</v>
      </c>
      <c r="C1419" s="162" t="s">
        <v>3092</v>
      </c>
      <c r="D1419" s="162" t="s">
        <v>3090</v>
      </c>
      <c r="E1419" s="162" t="s">
        <v>17</v>
      </c>
      <c r="F1419" s="163">
        <v>45581</v>
      </c>
      <c r="G1419" s="162" t="s">
        <v>5347</v>
      </c>
      <c r="H1419" s="162" t="s">
        <v>3920</v>
      </c>
      <c r="I1419" s="162" t="s">
        <v>99</v>
      </c>
      <c r="J1419" s="163">
        <v>45621</v>
      </c>
      <c r="K1419" s="163">
        <v>45736</v>
      </c>
      <c r="L1419" s="162" t="s">
        <v>5347</v>
      </c>
      <c r="M1419" s="163">
        <v>45726</v>
      </c>
      <c r="N1419" s="164">
        <v>60</v>
      </c>
      <c r="O1419" s="164">
        <v>8</v>
      </c>
      <c r="P1419" s="162" t="s">
        <v>16</v>
      </c>
      <c r="Q1419" s="165">
        <v>2</v>
      </c>
      <c r="R1419" s="165">
        <v>2</v>
      </c>
      <c r="S1419" s="165">
        <v>2</v>
      </c>
      <c r="T1419" s="165">
        <v>0</v>
      </c>
      <c r="U1419" s="166">
        <v>2</v>
      </c>
      <c r="V1419" s="166">
        <v>0</v>
      </c>
      <c r="W1419" s="162" t="s">
        <v>19</v>
      </c>
      <c r="X1419" s="162" t="s">
        <v>5348</v>
      </c>
      <c r="Y1419" s="162" t="s">
        <v>5347</v>
      </c>
      <c r="Z1419" s="162" t="s">
        <v>5436</v>
      </c>
      <c r="AA1419" s="162" t="s">
        <v>34</v>
      </c>
      <c r="AB1419" s="162" t="s">
        <v>3748</v>
      </c>
      <c r="AC1419" s="162" t="s">
        <v>5347</v>
      </c>
      <c r="AD1419" s="164">
        <v>1</v>
      </c>
      <c r="AE1419" s="185">
        <v>0</v>
      </c>
      <c r="AG1419" t="s">
        <v>1864</v>
      </c>
      <c r="AH1419" s="47">
        <f t="shared" si="443"/>
        <v>105</v>
      </c>
      <c r="AI1419" s="46" t="str">
        <f t="shared" si="444"/>
        <v>-</v>
      </c>
      <c r="AJ1419" s="12"/>
      <c r="AK1419" s="53" t="str">
        <f t="shared" si="445"/>
        <v>YES</v>
      </c>
      <c r="AL1419" s="54">
        <f t="shared" si="446"/>
        <v>2</v>
      </c>
      <c r="AM1419" s="35"/>
      <c r="AN1419" s="35" t="str">
        <f t="shared" si="447"/>
        <v/>
      </c>
      <c r="AO1419" s="35">
        <f t="shared" si="448"/>
        <v>0</v>
      </c>
      <c r="AP1419" s="35" t="str">
        <f t="shared" si="449"/>
        <v>X</v>
      </c>
      <c r="AQ1419" s="55">
        <f t="shared" si="459"/>
        <v>1</v>
      </c>
      <c r="AR1419" s="25" t="str">
        <f t="shared" si="450"/>
        <v/>
      </c>
      <c r="AS1419" s="25" t="str">
        <f t="shared" si="451"/>
        <v/>
      </c>
      <c r="AT1419" s="25" t="str">
        <f t="shared" si="452"/>
        <v/>
      </c>
      <c r="AU1419" s="25" t="str">
        <f t="shared" si="453"/>
        <v/>
      </c>
      <c r="AV1419" s="25">
        <f t="shared" si="454"/>
        <v>10</v>
      </c>
      <c r="AW1419" s="65">
        <f t="shared" si="460"/>
        <v>0</v>
      </c>
      <c r="AX1419" s="56"/>
      <c r="AY1419" s="24">
        <f t="shared" ca="1" si="455"/>
        <v>-409</v>
      </c>
      <c r="AZ1419" s="66">
        <f t="shared" ca="1" si="456"/>
        <v>0</v>
      </c>
      <c r="BA1419" s="24" t="str">
        <f t="shared" ca="1" si="457"/>
        <v/>
      </c>
      <c r="BB1419" s="87" t="str">
        <f t="shared" si="458"/>
        <v/>
      </c>
    </row>
    <row r="1420" spans="1:54" ht="15" x14ac:dyDescent="0.2">
      <c r="A1420" s="7">
        <v>1419</v>
      </c>
      <c r="B1420" s="162" t="s">
        <v>3093</v>
      </c>
      <c r="C1420" s="162" t="s">
        <v>3094</v>
      </c>
      <c r="D1420" s="162" t="s">
        <v>3090</v>
      </c>
      <c r="E1420" s="162" t="s">
        <v>18</v>
      </c>
      <c r="F1420" s="163">
        <v>45581</v>
      </c>
      <c r="G1420" s="162" t="s">
        <v>5347</v>
      </c>
      <c r="H1420" s="162" t="s">
        <v>3746</v>
      </c>
      <c r="I1420" s="162" t="s">
        <v>3749</v>
      </c>
      <c r="J1420" s="163">
        <v>45615</v>
      </c>
      <c r="K1420" s="163">
        <v>45805</v>
      </c>
      <c r="L1420" s="162" t="s">
        <v>332</v>
      </c>
      <c r="M1420" s="163">
        <v>45606</v>
      </c>
      <c r="N1420" s="164">
        <v>60</v>
      </c>
      <c r="O1420" s="164">
        <v>8</v>
      </c>
      <c r="P1420" s="162" t="s">
        <v>16</v>
      </c>
      <c r="Q1420" s="165">
        <v>2</v>
      </c>
      <c r="R1420" s="165">
        <v>2</v>
      </c>
      <c r="S1420" s="165">
        <v>0</v>
      </c>
      <c r="T1420" s="165">
        <v>2</v>
      </c>
      <c r="U1420" s="166">
        <v>0</v>
      </c>
      <c r="V1420" s="166">
        <v>0</v>
      </c>
      <c r="W1420" s="162" t="s">
        <v>5347</v>
      </c>
      <c r="X1420" s="162" t="s">
        <v>5488</v>
      </c>
      <c r="Y1420" s="162" t="s">
        <v>5347</v>
      </c>
      <c r="Z1420" s="162" t="s">
        <v>5289</v>
      </c>
      <c r="AA1420" s="162" t="s">
        <v>34</v>
      </c>
      <c r="AB1420" s="162" t="s">
        <v>3750</v>
      </c>
      <c r="AC1420" s="162" t="s">
        <v>5347</v>
      </c>
      <c r="AD1420" s="164">
        <v>0</v>
      </c>
      <c r="AE1420" s="185">
        <v>0</v>
      </c>
      <c r="AG1420" t="s">
        <v>1864</v>
      </c>
      <c r="AH1420" s="47">
        <f t="shared" si="443"/>
        <v>-9</v>
      </c>
      <c r="AI1420" s="46" t="str">
        <f t="shared" si="444"/>
        <v>-</v>
      </c>
      <c r="AJ1420" s="12"/>
      <c r="AK1420" s="53" t="str">
        <f t="shared" si="445"/>
        <v/>
      </c>
      <c r="AL1420" s="54" t="str">
        <f t="shared" si="446"/>
        <v/>
      </c>
      <c r="AM1420" s="35"/>
      <c r="AN1420" s="35" t="str">
        <f t="shared" si="447"/>
        <v/>
      </c>
      <c r="AO1420" s="35">
        <f t="shared" si="448"/>
        <v>0</v>
      </c>
      <c r="AP1420" s="35" t="str">
        <f t="shared" si="449"/>
        <v/>
      </c>
      <c r="AQ1420" s="55">
        <f t="shared" si="459"/>
        <v>0</v>
      </c>
      <c r="AR1420" s="25" t="str">
        <f t="shared" si="450"/>
        <v/>
      </c>
      <c r="AS1420" s="25" t="str">
        <f t="shared" si="451"/>
        <v/>
      </c>
      <c r="AT1420" s="25" t="str">
        <f t="shared" si="452"/>
        <v/>
      </c>
      <c r="AU1420" s="25" t="str">
        <f t="shared" si="453"/>
        <v/>
      </c>
      <c r="AV1420" s="25">
        <f t="shared" si="454"/>
        <v>10</v>
      </c>
      <c r="AW1420" s="65">
        <f t="shared" si="460"/>
        <v>1</v>
      </c>
      <c r="AX1420" s="56"/>
      <c r="AY1420" s="24">
        <f t="shared" ca="1" si="455"/>
        <v>-529</v>
      </c>
      <c r="AZ1420" s="66">
        <f t="shared" ca="1" si="456"/>
        <v>0</v>
      </c>
      <c r="BA1420" s="24" t="str">
        <f t="shared" ca="1" si="457"/>
        <v/>
      </c>
      <c r="BB1420" s="87" t="str">
        <f t="shared" si="458"/>
        <v/>
      </c>
    </row>
    <row r="1421" spans="1:54" ht="15" x14ac:dyDescent="0.2">
      <c r="A1421" s="7">
        <v>1420</v>
      </c>
      <c r="B1421" s="162" t="s">
        <v>3093</v>
      </c>
      <c r="C1421" s="162" t="s">
        <v>3094</v>
      </c>
      <c r="D1421" s="162" t="s">
        <v>3090</v>
      </c>
      <c r="E1421" s="162" t="s">
        <v>18</v>
      </c>
      <c r="F1421" s="163">
        <v>45581</v>
      </c>
      <c r="G1421" s="162" t="s">
        <v>5347</v>
      </c>
      <c r="H1421" s="162" t="s">
        <v>4624</v>
      </c>
      <c r="I1421" s="162" t="s">
        <v>15</v>
      </c>
      <c r="J1421" s="163">
        <v>45722</v>
      </c>
      <c r="K1421" s="163">
        <v>45723</v>
      </c>
      <c r="L1421" s="162" t="s">
        <v>5347</v>
      </c>
      <c r="M1421" s="163">
        <v>45743</v>
      </c>
      <c r="N1421" s="164">
        <v>60</v>
      </c>
      <c r="O1421" s="164">
        <v>8</v>
      </c>
      <c r="P1421" s="162" t="s">
        <v>16</v>
      </c>
      <c r="Q1421" s="165">
        <v>2</v>
      </c>
      <c r="R1421" s="165">
        <v>2</v>
      </c>
      <c r="S1421" s="165">
        <v>2</v>
      </c>
      <c r="T1421" s="165">
        <v>0</v>
      </c>
      <c r="U1421" s="166">
        <v>2</v>
      </c>
      <c r="V1421" s="166">
        <v>0</v>
      </c>
      <c r="W1421" s="162" t="s">
        <v>19</v>
      </c>
      <c r="X1421" s="162" t="s">
        <v>5348</v>
      </c>
      <c r="Y1421" s="162" t="s">
        <v>5347</v>
      </c>
      <c r="Z1421" s="162" t="s">
        <v>3993</v>
      </c>
      <c r="AA1421" s="162" t="s">
        <v>34</v>
      </c>
      <c r="AB1421" s="162" t="s">
        <v>3750</v>
      </c>
      <c r="AC1421" s="162" t="s">
        <v>5347</v>
      </c>
      <c r="AD1421" s="164">
        <v>0</v>
      </c>
      <c r="AE1421" s="185">
        <v>0</v>
      </c>
      <c r="AG1421" t="s">
        <v>1864</v>
      </c>
      <c r="AH1421" s="47">
        <f t="shared" si="443"/>
        <v>21</v>
      </c>
      <c r="AI1421" s="46" t="str">
        <f t="shared" si="444"/>
        <v>-</v>
      </c>
      <c r="AJ1421" s="12"/>
      <c r="AK1421" s="53" t="str">
        <f t="shared" si="445"/>
        <v>YES</v>
      </c>
      <c r="AL1421" s="54">
        <f t="shared" si="446"/>
        <v>2</v>
      </c>
      <c r="AM1421" s="35"/>
      <c r="AN1421" s="35" t="str">
        <f t="shared" si="447"/>
        <v/>
      </c>
      <c r="AO1421" s="35">
        <f t="shared" si="448"/>
        <v>0</v>
      </c>
      <c r="AP1421" s="35" t="str">
        <f t="shared" si="449"/>
        <v>X</v>
      </c>
      <c r="AQ1421" s="55">
        <f t="shared" si="459"/>
        <v>1</v>
      </c>
      <c r="AR1421" s="25" t="str">
        <f t="shared" si="450"/>
        <v/>
      </c>
      <c r="AS1421" s="25" t="str">
        <f t="shared" si="451"/>
        <v/>
      </c>
      <c r="AT1421" s="25" t="str">
        <f t="shared" si="452"/>
        <v/>
      </c>
      <c r="AU1421" s="25" t="str">
        <f t="shared" si="453"/>
        <v/>
      </c>
      <c r="AV1421" s="25">
        <f t="shared" si="454"/>
        <v>10</v>
      </c>
      <c r="AW1421" s="65">
        <f t="shared" si="460"/>
        <v>0</v>
      </c>
      <c r="AX1421" s="56"/>
      <c r="AY1421" s="24">
        <f t="shared" ca="1" si="455"/>
        <v>-392</v>
      </c>
      <c r="AZ1421" s="66">
        <f t="shared" ca="1" si="456"/>
        <v>0</v>
      </c>
      <c r="BA1421" s="24" t="str">
        <f t="shared" ca="1" si="457"/>
        <v/>
      </c>
      <c r="BB1421" s="87" t="str">
        <f t="shared" si="458"/>
        <v/>
      </c>
    </row>
    <row r="1422" spans="1:54" ht="15" x14ac:dyDescent="0.2">
      <c r="A1422" s="7">
        <v>1421</v>
      </c>
      <c r="B1422" s="162" t="s">
        <v>3095</v>
      </c>
      <c r="C1422" s="162" t="s">
        <v>3096</v>
      </c>
      <c r="D1422" s="162" t="s">
        <v>3090</v>
      </c>
      <c r="E1422" s="162" t="s">
        <v>24</v>
      </c>
      <c r="F1422" s="163">
        <v>45581</v>
      </c>
      <c r="G1422" s="162" t="s">
        <v>5347</v>
      </c>
      <c r="H1422" s="162" t="s">
        <v>3450</v>
      </c>
      <c r="I1422" s="162" t="s">
        <v>15</v>
      </c>
      <c r="J1422" s="163">
        <v>45596</v>
      </c>
      <c r="K1422" s="163">
        <v>45600</v>
      </c>
      <c r="L1422" s="162" t="s">
        <v>5347</v>
      </c>
      <c r="M1422" s="163">
        <v>45740</v>
      </c>
      <c r="N1422" s="164">
        <v>30</v>
      </c>
      <c r="O1422" s="164">
        <v>8</v>
      </c>
      <c r="P1422" s="162" t="s">
        <v>16</v>
      </c>
      <c r="Q1422" s="165">
        <v>2</v>
      </c>
      <c r="R1422" s="165">
        <v>12.5</v>
      </c>
      <c r="S1422" s="165">
        <v>12.5</v>
      </c>
      <c r="T1422" s="165">
        <v>0</v>
      </c>
      <c r="U1422" s="166">
        <v>12.5</v>
      </c>
      <c r="V1422" s="166">
        <v>0</v>
      </c>
      <c r="W1422" s="162" t="s">
        <v>19</v>
      </c>
      <c r="X1422" s="162" t="s">
        <v>5348</v>
      </c>
      <c r="Y1422" s="162" t="s">
        <v>5347</v>
      </c>
      <c r="Z1422" s="162" t="s">
        <v>5289</v>
      </c>
      <c r="AA1422" s="162" t="s">
        <v>110</v>
      </c>
      <c r="AB1422" s="162" t="s">
        <v>3451</v>
      </c>
      <c r="AC1422" s="162" t="s">
        <v>5347</v>
      </c>
      <c r="AD1422" s="164">
        <v>1</v>
      </c>
      <c r="AE1422" s="185">
        <v>0</v>
      </c>
      <c r="AG1422" t="s">
        <v>1864</v>
      </c>
      <c r="AH1422" s="47">
        <f t="shared" si="443"/>
        <v>144</v>
      </c>
      <c r="AI1422" s="46" t="str">
        <f t="shared" si="444"/>
        <v>-</v>
      </c>
      <c r="AJ1422" s="12"/>
      <c r="AK1422" s="53" t="str">
        <f t="shared" si="445"/>
        <v>YES</v>
      </c>
      <c r="AL1422" s="54">
        <f t="shared" si="446"/>
        <v>12.5</v>
      </c>
      <c r="AM1422" s="35"/>
      <c r="AN1422" s="35" t="str">
        <f t="shared" si="447"/>
        <v/>
      </c>
      <c r="AO1422" s="35">
        <f t="shared" si="448"/>
        <v>0</v>
      </c>
      <c r="AP1422" s="35" t="str">
        <f t="shared" si="449"/>
        <v>X</v>
      </c>
      <c r="AQ1422" s="55">
        <f t="shared" si="459"/>
        <v>1</v>
      </c>
      <c r="AR1422" s="25" t="str">
        <f t="shared" si="450"/>
        <v/>
      </c>
      <c r="AS1422" s="25" t="str">
        <f t="shared" si="451"/>
        <v/>
      </c>
      <c r="AT1422" s="25" t="str">
        <f t="shared" si="452"/>
        <v/>
      </c>
      <c r="AU1422" s="25" t="str">
        <f t="shared" si="453"/>
        <v/>
      </c>
      <c r="AV1422" s="25">
        <f t="shared" si="454"/>
        <v>10</v>
      </c>
      <c r="AW1422" s="65">
        <f t="shared" si="460"/>
        <v>0</v>
      </c>
      <c r="AX1422" s="56"/>
      <c r="AY1422" s="24">
        <f t="shared" ca="1" si="455"/>
        <v>-395</v>
      </c>
      <c r="AZ1422" s="66">
        <f t="shared" ca="1" si="456"/>
        <v>0</v>
      </c>
      <c r="BA1422" s="24" t="str">
        <f t="shared" ca="1" si="457"/>
        <v/>
      </c>
      <c r="BB1422" s="87" t="str">
        <f t="shared" si="458"/>
        <v/>
      </c>
    </row>
    <row r="1423" spans="1:54" ht="15" x14ac:dyDescent="0.2">
      <c r="A1423" s="7">
        <v>1422</v>
      </c>
      <c r="B1423" s="162" t="s">
        <v>3097</v>
      </c>
      <c r="C1423" s="162" t="s">
        <v>3098</v>
      </c>
      <c r="D1423" s="162" t="s">
        <v>3090</v>
      </c>
      <c r="E1423" s="162" t="s">
        <v>27</v>
      </c>
      <c r="F1423" s="163">
        <v>45581</v>
      </c>
      <c r="G1423" s="162" t="s">
        <v>5347</v>
      </c>
      <c r="H1423" s="162" t="s">
        <v>4102</v>
      </c>
      <c r="I1423" s="162" t="s">
        <v>15</v>
      </c>
      <c r="J1423" s="163">
        <v>45646</v>
      </c>
      <c r="K1423" s="163">
        <v>45706</v>
      </c>
      <c r="L1423" s="162" t="s">
        <v>5347</v>
      </c>
      <c r="M1423" s="163">
        <v>45673</v>
      </c>
      <c r="N1423" s="164">
        <v>30</v>
      </c>
      <c r="O1423" s="164">
        <v>8</v>
      </c>
      <c r="P1423" s="162" t="s">
        <v>16</v>
      </c>
      <c r="Q1423" s="165">
        <v>18</v>
      </c>
      <c r="R1423" s="165">
        <v>18</v>
      </c>
      <c r="S1423" s="165">
        <v>18</v>
      </c>
      <c r="T1423" s="165">
        <v>0</v>
      </c>
      <c r="U1423" s="166">
        <v>18</v>
      </c>
      <c r="V1423" s="166">
        <v>0</v>
      </c>
      <c r="W1423" s="162" t="s">
        <v>19</v>
      </c>
      <c r="X1423" s="162" t="s">
        <v>5348</v>
      </c>
      <c r="Y1423" s="162" t="s">
        <v>5347</v>
      </c>
      <c r="Z1423" s="162" t="s">
        <v>46</v>
      </c>
      <c r="AA1423" s="162" t="s">
        <v>613</v>
      </c>
      <c r="AB1423" s="162" t="s">
        <v>4103</v>
      </c>
      <c r="AC1423" s="162" t="s">
        <v>5347</v>
      </c>
      <c r="AD1423" s="164">
        <v>0</v>
      </c>
      <c r="AE1423" s="185">
        <v>0</v>
      </c>
      <c r="AG1423" t="s">
        <v>1864</v>
      </c>
      <c r="AH1423" s="47">
        <f t="shared" si="443"/>
        <v>27</v>
      </c>
      <c r="AI1423" s="46" t="str">
        <f t="shared" si="444"/>
        <v>-</v>
      </c>
      <c r="AJ1423" s="12"/>
      <c r="AK1423" s="53" t="str">
        <f t="shared" si="445"/>
        <v>YES</v>
      </c>
      <c r="AL1423" s="54">
        <f t="shared" si="446"/>
        <v>18</v>
      </c>
      <c r="AM1423" s="35"/>
      <c r="AN1423" s="35" t="str">
        <f t="shared" si="447"/>
        <v/>
      </c>
      <c r="AO1423" s="35">
        <f t="shared" si="448"/>
        <v>0</v>
      </c>
      <c r="AP1423" s="35" t="str">
        <f t="shared" si="449"/>
        <v>X</v>
      </c>
      <c r="AQ1423" s="55">
        <f t="shared" si="459"/>
        <v>1</v>
      </c>
      <c r="AR1423" s="25" t="str">
        <f t="shared" si="450"/>
        <v/>
      </c>
      <c r="AS1423" s="25" t="str">
        <f t="shared" si="451"/>
        <v/>
      </c>
      <c r="AT1423" s="25" t="str">
        <f t="shared" si="452"/>
        <v/>
      </c>
      <c r="AU1423" s="25" t="str">
        <f t="shared" si="453"/>
        <v/>
      </c>
      <c r="AV1423" s="25">
        <f t="shared" si="454"/>
        <v>10</v>
      </c>
      <c r="AW1423" s="65">
        <f t="shared" si="460"/>
        <v>0</v>
      </c>
      <c r="AX1423" s="56"/>
      <c r="AY1423" s="24">
        <f t="shared" ca="1" si="455"/>
        <v>-462</v>
      </c>
      <c r="AZ1423" s="66">
        <f t="shared" ca="1" si="456"/>
        <v>0</v>
      </c>
      <c r="BA1423" s="24" t="str">
        <f t="shared" ca="1" si="457"/>
        <v/>
      </c>
      <c r="BB1423" s="87" t="str">
        <f t="shared" si="458"/>
        <v/>
      </c>
    </row>
    <row r="1424" spans="1:54" ht="15" x14ac:dyDescent="0.2">
      <c r="A1424" s="7">
        <v>1423</v>
      </c>
      <c r="B1424" s="162" t="s">
        <v>3099</v>
      </c>
      <c r="C1424" s="162" t="s">
        <v>3100</v>
      </c>
      <c r="D1424" s="162" t="s">
        <v>3090</v>
      </c>
      <c r="E1424" s="162" t="s">
        <v>28</v>
      </c>
      <c r="F1424" s="163">
        <v>45581</v>
      </c>
      <c r="G1424" s="162" t="s">
        <v>5347</v>
      </c>
      <c r="H1424" s="162" t="s">
        <v>4104</v>
      </c>
      <c r="I1424" s="162" t="s">
        <v>15</v>
      </c>
      <c r="J1424" s="163">
        <v>45645</v>
      </c>
      <c r="K1424" s="163">
        <v>45652</v>
      </c>
      <c r="L1424" s="162" t="s">
        <v>5347</v>
      </c>
      <c r="M1424" s="163">
        <v>45679</v>
      </c>
      <c r="N1424" s="164">
        <v>110</v>
      </c>
      <c r="O1424" s="164">
        <v>8</v>
      </c>
      <c r="P1424" s="162" t="s">
        <v>16</v>
      </c>
      <c r="Q1424" s="165">
        <v>50</v>
      </c>
      <c r="R1424" s="165">
        <v>100</v>
      </c>
      <c r="S1424" s="165">
        <v>100</v>
      </c>
      <c r="T1424" s="165">
        <v>0</v>
      </c>
      <c r="U1424" s="166">
        <v>100</v>
      </c>
      <c r="V1424" s="166">
        <v>0</v>
      </c>
      <c r="W1424" s="162" t="s">
        <v>19</v>
      </c>
      <c r="X1424" s="162" t="s">
        <v>5348</v>
      </c>
      <c r="Y1424" s="162" t="s">
        <v>5347</v>
      </c>
      <c r="Z1424" s="162" t="s">
        <v>4105</v>
      </c>
      <c r="AA1424" s="162" t="s">
        <v>4106</v>
      </c>
      <c r="AB1424" s="162" t="s">
        <v>4107</v>
      </c>
      <c r="AC1424" s="162" t="s">
        <v>5347</v>
      </c>
      <c r="AD1424" s="164">
        <v>0</v>
      </c>
      <c r="AE1424" s="185">
        <v>0</v>
      </c>
      <c r="AG1424" t="s">
        <v>1864</v>
      </c>
      <c r="AH1424" s="47">
        <f t="shared" si="443"/>
        <v>34</v>
      </c>
      <c r="AI1424" s="46" t="str">
        <f t="shared" si="444"/>
        <v>-</v>
      </c>
      <c r="AJ1424" s="12"/>
      <c r="AK1424" s="53" t="str">
        <f t="shared" si="445"/>
        <v>YES</v>
      </c>
      <c r="AL1424" s="54">
        <f t="shared" si="446"/>
        <v>100</v>
      </c>
      <c r="AM1424" s="35"/>
      <c r="AN1424" s="35" t="str">
        <f t="shared" si="447"/>
        <v/>
      </c>
      <c r="AO1424" s="35">
        <f t="shared" si="448"/>
        <v>0</v>
      </c>
      <c r="AP1424" s="35" t="str">
        <f t="shared" si="449"/>
        <v>X</v>
      </c>
      <c r="AQ1424" s="55">
        <f t="shared" si="459"/>
        <v>1</v>
      </c>
      <c r="AR1424" s="25" t="str">
        <f t="shared" si="450"/>
        <v/>
      </c>
      <c r="AS1424" s="25" t="str">
        <f t="shared" si="451"/>
        <v/>
      </c>
      <c r="AT1424" s="25" t="str">
        <f t="shared" si="452"/>
        <v/>
      </c>
      <c r="AU1424" s="25" t="str">
        <f t="shared" si="453"/>
        <v/>
      </c>
      <c r="AV1424" s="25">
        <f t="shared" si="454"/>
        <v>10</v>
      </c>
      <c r="AW1424" s="65">
        <f t="shared" si="460"/>
        <v>0</v>
      </c>
      <c r="AX1424" s="56"/>
      <c r="AY1424" s="24">
        <f t="shared" ca="1" si="455"/>
        <v>-456</v>
      </c>
      <c r="AZ1424" s="66">
        <f t="shared" ca="1" si="456"/>
        <v>0</v>
      </c>
      <c r="BA1424" s="24" t="str">
        <f t="shared" ca="1" si="457"/>
        <v/>
      </c>
      <c r="BB1424" s="87" t="str">
        <f t="shared" si="458"/>
        <v/>
      </c>
    </row>
    <row r="1425" spans="1:54" ht="15" x14ac:dyDescent="0.2">
      <c r="A1425" s="7">
        <v>1424</v>
      </c>
      <c r="B1425" s="162" t="s">
        <v>346</v>
      </c>
      <c r="C1425" s="162" t="s">
        <v>347</v>
      </c>
      <c r="D1425" s="162" t="s">
        <v>3101</v>
      </c>
      <c r="E1425" s="162" t="s">
        <v>15</v>
      </c>
      <c r="F1425" s="163">
        <v>45581</v>
      </c>
      <c r="G1425" s="162" t="s">
        <v>5347</v>
      </c>
      <c r="H1425" s="162" t="s">
        <v>3102</v>
      </c>
      <c r="I1425" s="162" t="s">
        <v>173</v>
      </c>
      <c r="J1425" s="163">
        <v>45582</v>
      </c>
      <c r="K1425" s="163">
        <v>45588</v>
      </c>
      <c r="L1425" s="162" t="s">
        <v>5347</v>
      </c>
      <c r="M1425" s="163">
        <v>45607</v>
      </c>
      <c r="N1425" s="164">
        <v>30</v>
      </c>
      <c r="O1425" s="164">
        <v>8</v>
      </c>
      <c r="P1425" s="162" t="s">
        <v>16</v>
      </c>
      <c r="Q1425" s="165">
        <v>18</v>
      </c>
      <c r="R1425" s="165">
        <v>18</v>
      </c>
      <c r="S1425" s="165">
        <v>18</v>
      </c>
      <c r="T1425" s="165">
        <v>0</v>
      </c>
      <c r="U1425" s="166">
        <v>18</v>
      </c>
      <c r="V1425" s="166">
        <v>0</v>
      </c>
      <c r="W1425" s="162" t="s">
        <v>19</v>
      </c>
      <c r="X1425" s="162" t="s">
        <v>5348</v>
      </c>
      <c r="Y1425" s="162" t="s">
        <v>5347</v>
      </c>
      <c r="Z1425" s="162" t="s">
        <v>3993</v>
      </c>
      <c r="AA1425" s="162" t="s">
        <v>689</v>
      </c>
      <c r="AB1425" s="162" t="s">
        <v>690</v>
      </c>
      <c r="AC1425" s="162" t="s">
        <v>5347</v>
      </c>
      <c r="AD1425" s="164">
        <v>1</v>
      </c>
      <c r="AE1425" s="185">
        <v>1</v>
      </c>
      <c r="AG1425" t="s">
        <v>962</v>
      </c>
      <c r="AH1425" s="47">
        <f t="shared" si="443"/>
        <v>25</v>
      </c>
      <c r="AI1425" s="46" t="str">
        <f t="shared" si="444"/>
        <v>-</v>
      </c>
      <c r="AJ1425" s="12"/>
      <c r="AK1425" s="53" t="str">
        <f t="shared" si="445"/>
        <v>YES</v>
      </c>
      <c r="AL1425" s="54">
        <f t="shared" si="446"/>
        <v>18</v>
      </c>
      <c r="AM1425" s="35"/>
      <c r="AN1425" s="35" t="str">
        <f t="shared" si="447"/>
        <v/>
      </c>
      <c r="AO1425" s="35">
        <f t="shared" si="448"/>
        <v>0</v>
      </c>
      <c r="AP1425" s="35" t="str">
        <f t="shared" si="449"/>
        <v>X</v>
      </c>
      <c r="AQ1425" s="55">
        <f t="shared" si="459"/>
        <v>1</v>
      </c>
      <c r="AR1425" s="25" t="str">
        <f t="shared" si="450"/>
        <v/>
      </c>
      <c r="AS1425" s="25" t="str">
        <f t="shared" si="451"/>
        <v/>
      </c>
      <c r="AT1425" s="25" t="str">
        <f t="shared" si="452"/>
        <v/>
      </c>
      <c r="AU1425" s="25" t="str">
        <f t="shared" si="453"/>
        <v/>
      </c>
      <c r="AV1425" s="25">
        <f t="shared" si="454"/>
        <v>10</v>
      </c>
      <c r="AW1425" s="65">
        <f t="shared" si="460"/>
        <v>0</v>
      </c>
      <c r="AX1425" s="56"/>
      <c r="AY1425" s="24">
        <f t="shared" ca="1" si="455"/>
        <v>-528</v>
      </c>
      <c r="AZ1425" s="66">
        <f t="shared" ca="1" si="456"/>
        <v>0</v>
      </c>
      <c r="BA1425" s="24" t="str">
        <f t="shared" ca="1" si="457"/>
        <v/>
      </c>
      <c r="BB1425" s="87" t="str">
        <f t="shared" si="458"/>
        <v/>
      </c>
    </row>
    <row r="1426" spans="1:54" ht="15" x14ac:dyDescent="0.2">
      <c r="A1426" s="7">
        <v>1425</v>
      </c>
      <c r="B1426" s="162" t="s">
        <v>1724</v>
      </c>
      <c r="C1426" s="162" t="s">
        <v>1725</v>
      </c>
      <c r="D1426" s="162" t="s">
        <v>3101</v>
      </c>
      <c r="E1426" s="162" t="s">
        <v>17</v>
      </c>
      <c r="F1426" s="163">
        <v>45581</v>
      </c>
      <c r="G1426" s="162" t="s">
        <v>5347</v>
      </c>
      <c r="H1426" s="162" t="s">
        <v>3103</v>
      </c>
      <c r="I1426" s="162" t="s">
        <v>191</v>
      </c>
      <c r="J1426" s="163">
        <v>45582</v>
      </c>
      <c r="K1426" s="163">
        <v>45587</v>
      </c>
      <c r="L1426" s="162" t="s">
        <v>5347</v>
      </c>
      <c r="M1426" s="163">
        <v>45607</v>
      </c>
      <c r="N1426" s="164">
        <v>30</v>
      </c>
      <c r="O1426" s="164">
        <v>8</v>
      </c>
      <c r="P1426" s="162" t="s">
        <v>16</v>
      </c>
      <c r="Q1426" s="165">
        <v>8</v>
      </c>
      <c r="R1426" s="165">
        <v>8</v>
      </c>
      <c r="S1426" s="165">
        <v>8</v>
      </c>
      <c r="T1426" s="165">
        <v>0</v>
      </c>
      <c r="U1426" s="166">
        <v>8</v>
      </c>
      <c r="V1426" s="166">
        <v>0</v>
      </c>
      <c r="W1426" s="162" t="s">
        <v>19</v>
      </c>
      <c r="X1426" s="162" t="s">
        <v>5348</v>
      </c>
      <c r="Y1426" s="162" t="s">
        <v>5347</v>
      </c>
      <c r="Z1426" s="162" t="s">
        <v>46</v>
      </c>
      <c r="AA1426" s="162" t="s">
        <v>42</v>
      </c>
      <c r="AB1426" s="162" t="s">
        <v>1726</v>
      </c>
      <c r="AC1426" s="162" t="s">
        <v>5347</v>
      </c>
      <c r="AD1426" s="164">
        <v>1</v>
      </c>
      <c r="AE1426" s="185">
        <v>1</v>
      </c>
      <c r="AG1426" t="s">
        <v>962</v>
      </c>
      <c r="AH1426" s="47">
        <f t="shared" si="443"/>
        <v>25</v>
      </c>
      <c r="AI1426" s="46" t="str">
        <f t="shared" si="444"/>
        <v>-</v>
      </c>
      <c r="AJ1426" s="12"/>
      <c r="AK1426" s="53" t="str">
        <f t="shared" si="445"/>
        <v>YES</v>
      </c>
      <c r="AL1426" s="54">
        <f t="shared" si="446"/>
        <v>8</v>
      </c>
      <c r="AM1426" s="35"/>
      <c r="AN1426" s="35" t="str">
        <f t="shared" si="447"/>
        <v/>
      </c>
      <c r="AO1426" s="35">
        <f t="shared" si="448"/>
        <v>0</v>
      </c>
      <c r="AP1426" s="35" t="str">
        <f t="shared" si="449"/>
        <v>X</v>
      </c>
      <c r="AQ1426" s="55">
        <f t="shared" si="459"/>
        <v>1</v>
      </c>
      <c r="AR1426" s="25" t="str">
        <f t="shared" si="450"/>
        <v/>
      </c>
      <c r="AS1426" s="25" t="str">
        <f t="shared" si="451"/>
        <v/>
      </c>
      <c r="AT1426" s="25" t="str">
        <f t="shared" si="452"/>
        <v/>
      </c>
      <c r="AU1426" s="25" t="str">
        <f t="shared" si="453"/>
        <v/>
      </c>
      <c r="AV1426" s="25">
        <f t="shared" si="454"/>
        <v>10</v>
      </c>
      <c r="AW1426" s="65">
        <f t="shared" si="460"/>
        <v>0</v>
      </c>
      <c r="AX1426" s="56"/>
      <c r="AY1426" s="24">
        <f t="shared" ca="1" si="455"/>
        <v>-528</v>
      </c>
      <c r="AZ1426" s="66">
        <f t="shared" ca="1" si="456"/>
        <v>0</v>
      </c>
      <c r="BA1426" s="24" t="str">
        <f t="shared" ca="1" si="457"/>
        <v/>
      </c>
      <c r="BB1426" s="87" t="str">
        <f t="shared" si="458"/>
        <v/>
      </c>
    </row>
    <row r="1427" spans="1:54" ht="15" x14ac:dyDescent="0.2">
      <c r="A1427" s="7">
        <v>1426</v>
      </c>
      <c r="B1427" s="162" t="s">
        <v>438</v>
      </c>
      <c r="C1427" s="162" t="s">
        <v>439</v>
      </c>
      <c r="D1427" s="162" t="s">
        <v>3101</v>
      </c>
      <c r="E1427" s="162" t="s">
        <v>18</v>
      </c>
      <c r="F1427" s="163">
        <v>45581</v>
      </c>
      <c r="G1427" s="162" t="s">
        <v>5347</v>
      </c>
      <c r="H1427" s="162" t="s">
        <v>4108</v>
      </c>
      <c r="I1427" s="162" t="s">
        <v>17</v>
      </c>
      <c r="J1427" s="163">
        <v>45646</v>
      </c>
      <c r="K1427" s="163">
        <v>45821</v>
      </c>
      <c r="L1427" s="162" t="s">
        <v>5347</v>
      </c>
      <c r="M1427" s="163">
        <v>45702</v>
      </c>
      <c r="N1427" s="164">
        <v>55</v>
      </c>
      <c r="O1427" s="164">
        <v>8</v>
      </c>
      <c r="P1427" s="162" t="s">
        <v>16</v>
      </c>
      <c r="Q1427" s="165">
        <v>30</v>
      </c>
      <c r="R1427" s="165">
        <v>30</v>
      </c>
      <c r="S1427" s="165">
        <v>30</v>
      </c>
      <c r="T1427" s="165">
        <v>0</v>
      </c>
      <c r="U1427" s="166">
        <v>30</v>
      </c>
      <c r="V1427" s="166">
        <v>0</v>
      </c>
      <c r="W1427" s="162" t="s">
        <v>19</v>
      </c>
      <c r="X1427" s="162" t="s">
        <v>5348</v>
      </c>
      <c r="Y1427" s="162" t="s">
        <v>5347</v>
      </c>
      <c r="Z1427" s="162" t="s">
        <v>665</v>
      </c>
      <c r="AA1427" s="162" t="s">
        <v>666</v>
      </c>
      <c r="AB1427" s="162" t="s">
        <v>667</v>
      </c>
      <c r="AC1427" s="162" t="s">
        <v>5347</v>
      </c>
      <c r="AD1427" s="164">
        <v>0</v>
      </c>
      <c r="AE1427" s="185">
        <v>0</v>
      </c>
      <c r="AG1427" t="s">
        <v>962</v>
      </c>
      <c r="AH1427" s="47">
        <f t="shared" si="443"/>
        <v>56</v>
      </c>
      <c r="AI1427" s="46" t="str">
        <f t="shared" si="444"/>
        <v>-</v>
      </c>
      <c r="AJ1427" s="12"/>
      <c r="AK1427" s="53" t="str">
        <f t="shared" si="445"/>
        <v>YES</v>
      </c>
      <c r="AL1427" s="54">
        <f t="shared" si="446"/>
        <v>30</v>
      </c>
      <c r="AM1427" s="35"/>
      <c r="AN1427" s="35" t="str">
        <f t="shared" si="447"/>
        <v/>
      </c>
      <c r="AO1427" s="35">
        <f t="shared" si="448"/>
        <v>0</v>
      </c>
      <c r="AP1427" s="35" t="str">
        <f t="shared" si="449"/>
        <v>X</v>
      </c>
      <c r="AQ1427" s="55">
        <f t="shared" si="459"/>
        <v>1</v>
      </c>
      <c r="AR1427" s="25" t="str">
        <f t="shared" si="450"/>
        <v/>
      </c>
      <c r="AS1427" s="25" t="str">
        <f t="shared" si="451"/>
        <v/>
      </c>
      <c r="AT1427" s="25" t="str">
        <f t="shared" si="452"/>
        <v/>
      </c>
      <c r="AU1427" s="25" t="str">
        <f t="shared" si="453"/>
        <v/>
      </c>
      <c r="AV1427" s="25">
        <f t="shared" si="454"/>
        <v>10</v>
      </c>
      <c r="AW1427" s="65">
        <f t="shared" si="460"/>
        <v>0</v>
      </c>
      <c r="AX1427" s="56"/>
      <c r="AY1427" s="24">
        <f t="shared" ca="1" si="455"/>
        <v>-433</v>
      </c>
      <c r="AZ1427" s="66">
        <f t="shared" ca="1" si="456"/>
        <v>0</v>
      </c>
      <c r="BA1427" s="24" t="str">
        <f t="shared" ca="1" si="457"/>
        <v/>
      </c>
      <c r="BB1427" s="87" t="str">
        <f t="shared" si="458"/>
        <v/>
      </c>
    </row>
    <row r="1428" spans="1:54" ht="15" x14ac:dyDescent="0.2">
      <c r="A1428" s="7">
        <v>1427</v>
      </c>
      <c r="B1428" s="162" t="s">
        <v>1540</v>
      </c>
      <c r="C1428" s="162" t="s">
        <v>1541</v>
      </c>
      <c r="D1428" s="162" t="s">
        <v>3101</v>
      </c>
      <c r="E1428" s="162" t="s">
        <v>24</v>
      </c>
      <c r="F1428" s="163">
        <v>45581</v>
      </c>
      <c r="G1428" s="162" t="s">
        <v>5347</v>
      </c>
      <c r="H1428" s="162" t="s">
        <v>4108</v>
      </c>
      <c r="I1428" s="162" t="s">
        <v>18</v>
      </c>
      <c r="J1428" s="163">
        <v>45646</v>
      </c>
      <c r="K1428" s="163">
        <v>45821</v>
      </c>
      <c r="L1428" s="162" t="s">
        <v>5347</v>
      </c>
      <c r="M1428" s="163">
        <v>45702</v>
      </c>
      <c r="N1428" s="164">
        <v>39</v>
      </c>
      <c r="O1428" s="164">
        <v>8</v>
      </c>
      <c r="P1428" s="162" t="s">
        <v>16</v>
      </c>
      <c r="Q1428" s="166">
        <v>5</v>
      </c>
      <c r="R1428" s="166">
        <v>10</v>
      </c>
      <c r="S1428" s="166">
        <v>10</v>
      </c>
      <c r="T1428" s="166">
        <v>0</v>
      </c>
      <c r="U1428" s="166">
        <v>10</v>
      </c>
      <c r="V1428" s="166">
        <v>0</v>
      </c>
      <c r="W1428" s="162" t="s">
        <v>19</v>
      </c>
      <c r="X1428" s="162" t="s">
        <v>5348</v>
      </c>
      <c r="Y1428" s="162" t="s">
        <v>5347</v>
      </c>
      <c r="Z1428" s="162" t="s">
        <v>665</v>
      </c>
      <c r="AA1428" s="162" t="s">
        <v>666</v>
      </c>
      <c r="AB1428" s="162" t="s">
        <v>1542</v>
      </c>
      <c r="AC1428" s="162" t="s">
        <v>5347</v>
      </c>
      <c r="AD1428" s="164">
        <v>0</v>
      </c>
      <c r="AE1428" s="185">
        <v>0</v>
      </c>
      <c r="AG1428" t="s">
        <v>962</v>
      </c>
      <c r="AH1428" s="47">
        <f t="shared" si="443"/>
        <v>56</v>
      </c>
      <c r="AI1428" s="46" t="str">
        <f t="shared" si="444"/>
        <v>-</v>
      </c>
      <c r="AJ1428" s="12"/>
      <c r="AK1428" s="53" t="str">
        <f t="shared" si="445"/>
        <v>YES</v>
      </c>
      <c r="AL1428" s="54">
        <f t="shared" si="446"/>
        <v>10</v>
      </c>
      <c r="AM1428" s="35"/>
      <c r="AN1428" s="35" t="str">
        <f t="shared" si="447"/>
        <v/>
      </c>
      <c r="AO1428" s="35">
        <f t="shared" si="448"/>
        <v>0</v>
      </c>
      <c r="AP1428" s="35" t="str">
        <f t="shared" si="449"/>
        <v>X</v>
      </c>
      <c r="AQ1428" s="55">
        <f t="shared" si="459"/>
        <v>1</v>
      </c>
      <c r="AR1428" s="25" t="str">
        <f t="shared" si="450"/>
        <v/>
      </c>
      <c r="AS1428" s="25" t="str">
        <f t="shared" si="451"/>
        <v/>
      </c>
      <c r="AT1428" s="25" t="str">
        <f t="shared" si="452"/>
        <v/>
      </c>
      <c r="AU1428" s="25" t="str">
        <f t="shared" si="453"/>
        <v/>
      </c>
      <c r="AV1428" s="25">
        <f t="shared" si="454"/>
        <v>10</v>
      </c>
      <c r="AW1428" s="65">
        <f t="shared" si="460"/>
        <v>0</v>
      </c>
      <c r="AX1428" s="56"/>
      <c r="AY1428" s="24">
        <f t="shared" ca="1" si="455"/>
        <v>-433</v>
      </c>
      <c r="AZ1428" s="66">
        <f t="shared" ca="1" si="456"/>
        <v>0</v>
      </c>
      <c r="BA1428" s="24" t="str">
        <f t="shared" ca="1" si="457"/>
        <v/>
      </c>
      <c r="BB1428" s="87" t="str">
        <f t="shared" si="458"/>
        <v/>
      </c>
    </row>
    <row r="1429" spans="1:54" ht="15" x14ac:dyDescent="0.2">
      <c r="A1429" s="7">
        <v>1428</v>
      </c>
      <c r="B1429" s="162" t="s">
        <v>1558</v>
      </c>
      <c r="C1429" s="162" t="s">
        <v>1559</v>
      </c>
      <c r="D1429" s="162" t="s">
        <v>3101</v>
      </c>
      <c r="E1429" s="162" t="s">
        <v>27</v>
      </c>
      <c r="F1429" s="163">
        <v>45581</v>
      </c>
      <c r="G1429" s="162" t="s">
        <v>5347</v>
      </c>
      <c r="H1429" s="162" t="s">
        <v>4108</v>
      </c>
      <c r="I1429" s="162" t="s">
        <v>24</v>
      </c>
      <c r="J1429" s="163">
        <v>45646</v>
      </c>
      <c r="K1429" s="163">
        <v>45821</v>
      </c>
      <c r="L1429" s="162" t="s">
        <v>5347</v>
      </c>
      <c r="M1429" s="163">
        <v>45702</v>
      </c>
      <c r="N1429" s="164">
        <v>39</v>
      </c>
      <c r="O1429" s="164">
        <v>8</v>
      </c>
      <c r="P1429" s="162" t="s">
        <v>16</v>
      </c>
      <c r="Q1429" s="165">
        <v>5</v>
      </c>
      <c r="R1429" s="165">
        <v>10</v>
      </c>
      <c r="S1429" s="165">
        <v>10</v>
      </c>
      <c r="T1429" s="165">
        <v>0</v>
      </c>
      <c r="U1429" s="166">
        <v>10</v>
      </c>
      <c r="V1429" s="166">
        <v>0</v>
      </c>
      <c r="W1429" s="162" t="s">
        <v>19</v>
      </c>
      <c r="X1429" s="162" t="s">
        <v>5348</v>
      </c>
      <c r="Y1429" s="162" t="s">
        <v>5347</v>
      </c>
      <c r="Z1429" s="162" t="s">
        <v>665</v>
      </c>
      <c r="AA1429" s="162" t="s">
        <v>666</v>
      </c>
      <c r="AB1429" s="162" t="s">
        <v>1560</v>
      </c>
      <c r="AC1429" s="162" t="s">
        <v>5347</v>
      </c>
      <c r="AD1429" s="164">
        <v>0</v>
      </c>
      <c r="AE1429" s="185">
        <v>0</v>
      </c>
      <c r="AG1429" t="s">
        <v>962</v>
      </c>
      <c r="AH1429" s="47">
        <f t="shared" si="443"/>
        <v>56</v>
      </c>
      <c r="AI1429" s="46" t="str">
        <f t="shared" si="444"/>
        <v>-</v>
      </c>
      <c r="AJ1429" s="12"/>
      <c r="AK1429" s="53" t="str">
        <f t="shared" si="445"/>
        <v>YES</v>
      </c>
      <c r="AL1429" s="54">
        <f t="shared" si="446"/>
        <v>10</v>
      </c>
      <c r="AM1429" s="35"/>
      <c r="AN1429" s="35" t="str">
        <f t="shared" si="447"/>
        <v/>
      </c>
      <c r="AO1429" s="35">
        <f t="shared" si="448"/>
        <v>0</v>
      </c>
      <c r="AP1429" s="35" t="str">
        <f t="shared" si="449"/>
        <v>X</v>
      </c>
      <c r="AQ1429" s="55">
        <f t="shared" si="459"/>
        <v>1</v>
      </c>
      <c r="AR1429" s="25" t="str">
        <f t="shared" si="450"/>
        <v/>
      </c>
      <c r="AS1429" s="25" t="str">
        <f t="shared" si="451"/>
        <v/>
      </c>
      <c r="AT1429" s="25" t="str">
        <f t="shared" si="452"/>
        <v/>
      </c>
      <c r="AU1429" s="25" t="str">
        <f t="shared" si="453"/>
        <v/>
      </c>
      <c r="AV1429" s="25">
        <f t="shared" si="454"/>
        <v>10</v>
      </c>
      <c r="AW1429" s="65">
        <f t="shared" si="460"/>
        <v>0</v>
      </c>
      <c r="AX1429" s="56"/>
      <c r="AY1429" s="24">
        <f t="shared" ca="1" si="455"/>
        <v>-433</v>
      </c>
      <c r="AZ1429" s="66">
        <f t="shared" ca="1" si="456"/>
        <v>0</v>
      </c>
      <c r="BA1429" s="24" t="str">
        <f t="shared" ca="1" si="457"/>
        <v/>
      </c>
      <c r="BB1429" s="87" t="str">
        <f t="shared" si="458"/>
        <v/>
      </c>
    </row>
    <row r="1430" spans="1:54" ht="15" x14ac:dyDescent="0.2">
      <c r="A1430" s="7">
        <v>1429</v>
      </c>
      <c r="B1430" s="162" t="s">
        <v>442</v>
      </c>
      <c r="C1430" s="162" t="s">
        <v>443</v>
      </c>
      <c r="D1430" s="162" t="s">
        <v>3101</v>
      </c>
      <c r="E1430" s="162" t="s">
        <v>28</v>
      </c>
      <c r="F1430" s="163">
        <v>45581</v>
      </c>
      <c r="G1430" s="162" t="s">
        <v>5347</v>
      </c>
      <c r="H1430" s="162" t="s">
        <v>4108</v>
      </c>
      <c r="I1430" s="162" t="s">
        <v>27</v>
      </c>
      <c r="J1430" s="163">
        <v>45646</v>
      </c>
      <c r="K1430" s="163">
        <v>45821</v>
      </c>
      <c r="L1430" s="162" t="s">
        <v>5347</v>
      </c>
      <c r="M1430" s="163">
        <v>45702</v>
      </c>
      <c r="N1430" s="164">
        <v>50</v>
      </c>
      <c r="O1430" s="164">
        <v>8</v>
      </c>
      <c r="P1430" s="162" t="s">
        <v>16</v>
      </c>
      <c r="Q1430" s="165">
        <v>2</v>
      </c>
      <c r="R1430" s="165">
        <v>10</v>
      </c>
      <c r="S1430" s="165">
        <v>10</v>
      </c>
      <c r="T1430" s="165">
        <v>0</v>
      </c>
      <c r="U1430" s="166">
        <v>10</v>
      </c>
      <c r="V1430" s="166">
        <v>0</v>
      </c>
      <c r="W1430" s="162" t="s">
        <v>19</v>
      </c>
      <c r="X1430" s="162" t="s">
        <v>5348</v>
      </c>
      <c r="Y1430" s="162" t="s">
        <v>5347</v>
      </c>
      <c r="Z1430" s="162" t="s">
        <v>665</v>
      </c>
      <c r="AA1430" s="162" t="s">
        <v>666</v>
      </c>
      <c r="AB1430" s="162" t="s">
        <v>669</v>
      </c>
      <c r="AC1430" s="162" t="s">
        <v>5347</v>
      </c>
      <c r="AD1430" s="164">
        <v>0</v>
      </c>
      <c r="AE1430" s="185">
        <v>0</v>
      </c>
      <c r="AG1430" t="s">
        <v>962</v>
      </c>
      <c r="AH1430" s="47">
        <f t="shared" si="443"/>
        <v>56</v>
      </c>
      <c r="AI1430" s="46" t="str">
        <f t="shared" si="444"/>
        <v>-</v>
      </c>
      <c r="AJ1430" s="12"/>
      <c r="AK1430" s="53" t="str">
        <f t="shared" si="445"/>
        <v>YES</v>
      </c>
      <c r="AL1430" s="54">
        <f t="shared" si="446"/>
        <v>10</v>
      </c>
      <c r="AM1430" s="35"/>
      <c r="AN1430" s="35" t="str">
        <f t="shared" si="447"/>
        <v/>
      </c>
      <c r="AO1430" s="35">
        <f t="shared" si="448"/>
        <v>0</v>
      </c>
      <c r="AP1430" s="35" t="str">
        <f t="shared" si="449"/>
        <v>X</v>
      </c>
      <c r="AQ1430" s="55">
        <f t="shared" si="459"/>
        <v>1</v>
      </c>
      <c r="AR1430" s="25" t="str">
        <f t="shared" si="450"/>
        <v/>
      </c>
      <c r="AS1430" s="25" t="str">
        <f t="shared" si="451"/>
        <v/>
      </c>
      <c r="AT1430" s="25" t="str">
        <f t="shared" si="452"/>
        <v/>
      </c>
      <c r="AU1430" s="25" t="str">
        <f t="shared" si="453"/>
        <v/>
      </c>
      <c r="AV1430" s="25">
        <f t="shared" si="454"/>
        <v>10</v>
      </c>
      <c r="AW1430" s="65">
        <f t="shared" si="460"/>
        <v>0</v>
      </c>
      <c r="AX1430" s="56"/>
      <c r="AY1430" s="24">
        <f t="shared" ca="1" si="455"/>
        <v>-433</v>
      </c>
      <c r="AZ1430" s="66">
        <f t="shared" ca="1" si="456"/>
        <v>0</v>
      </c>
      <c r="BA1430" s="24" t="str">
        <f t="shared" ca="1" si="457"/>
        <v/>
      </c>
      <c r="BB1430" s="87" t="str">
        <f t="shared" si="458"/>
        <v/>
      </c>
    </row>
    <row r="1431" spans="1:54" ht="15" x14ac:dyDescent="0.2">
      <c r="A1431" s="7">
        <v>1430</v>
      </c>
      <c r="B1431" s="162" t="s">
        <v>446</v>
      </c>
      <c r="C1431" s="162" t="s">
        <v>447</v>
      </c>
      <c r="D1431" s="162" t="s">
        <v>3101</v>
      </c>
      <c r="E1431" s="162" t="s">
        <v>73</v>
      </c>
      <c r="F1431" s="163">
        <v>45581</v>
      </c>
      <c r="G1431" s="162" t="s">
        <v>5347</v>
      </c>
      <c r="H1431" s="162" t="s">
        <v>4108</v>
      </c>
      <c r="I1431" s="162" t="s">
        <v>28</v>
      </c>
      <c r="J1431" s="163">
        <v>45646</v>
      </c>
      <c r="K1431" s="163">
        <v>45821</v>
      </c>
      <c r="L1431" s="162" t="s">
        <v>5347</v>
      </c>
      <c r="M1431" s="163">
        <v>45702</v>
      </c>
      <c r="N1431" s="164">
        <v>60</v>
      </c>
      <c r="O1431" s="164">
        <v>8</v>
      </c>
      <c r="P1431" s="162" t="s">
        <v>16</v>
      </c>
      <c r="Q1431" s="165">
        <v>8</v>
      </c>
      <c r="R1431" s="165">
        <v>10</v>
      </c>
      <c r="S1431" s="165">
        <v>10</v>
      </c>
      <c r="T1431" s="165">
        <v>0</v>
      </c>
      <c r="U1431" s="166">
        <v>10</v>
      </c>
      <c r="V1431" s="166">
        <v>0</v>
      </c>
      <c r="W1431" s="162" t="s">
        <v>19</v>
      </c>
      <c r="X1431" s="162" t="s">
        <v>5348</v>
      </c>
      <c r="Y1431" s="162" t="s">
        <v>5347</v>
      </c>
      <c r="Z1431" s="162" t="s">
        <v>665</v>
      </c>
      <c r="AA1431" s="162" t="s">
        <v>666</v>
      </c>
      <c r="AB1431" s="162" t="s">
        <v>671</v>
      </c>
      <c r="AC1431" s="162" t="s">
        <v>5347</v>
      </c>
      <c r="AD1431" s="164">
        <v>0</v>
      </c>
      <c r="AE1431" s="185">
        <v>0</v>
      </c>
      <c r="AG1431" t="s">
        <v>962</v>
      </c>
      <c r="AH1431" s="47">
        <f t="shared" si="443"/>
        <v>56</v>
      </c>
      <c r="AI1431" s="46" t="str">
        <f t="shared" si="444"/>
        <v>-</v>
      </c>
      <c r="AJ1431" s="12"/>
      <c r="AK1431" s="53" t="str">
        <f t="shared" si="445"/>
        <v>YES</v>
      </c>
      <c r="AL1431" s="54">
        <f t="shared" si="446"/>
        <v>10</v>
      </c>
      <c r="AM1431" s="35"/>
      <c r="AN1431" s="35" t="str">
        <f t="shared" si="447"/>
        <v/>
      </c>
      <c r="AO1431" s="35">
        <f t="shared" si="448"/>
        <v>0</v>
      </c>
      <c r="AP1431" s="35" t="str">
        <f t="shared" si="449"/>
        <v>X</v>
      </c>
      <c r="AQ1431" s="55">
        <f t="shared" si="459"/>
        <v>1</v>
      </c>
      <c r="AR1431" s="25" t="str">
        <f t="shared" si="450"/>
        <v/>
      </c>
      <c r="AS1431" s="25" t="str">
        <f t="shared" si="451"/>
        <v/>
      </c>
      <c r="AT1431" s="25" t="str">
        <f t="shared" si="452"/>
        <v/>
      </c>
      <c r="AU1431" s="25" t="str">
        <f t="shared" si="453"/>
        <v/>
      </c>
      <c r="AV1431" s="25">
        <f t="shared" si="454"/>
        <v>10</v>
      </c>
      <c r="AW1431" s="65">
        <f t="shared" si="460"/>
        <v>0</v>
      </c>
      <c r="AX1431" s="56"/>
      <c r="AY1431" s="24">
        <f t="shared" ca="1" si="455"/>
        <v>-433</v>
      </c>
      <c r="AZ1431" s="66">
        <f t="shared" ca="1" si="456"/>
        <v>0</v>
      </c>
      <c r="BA1431" s="24" t="str">
        <f t="shared" ca="1" si="457"/>
        <v/>
      </c>
      <c r="BB1431" s="87" t="str">
        <f t="shared" si="458"/>
        <v/>
      </c>
    </row>
    <row r="1432" spans="1:54" ht="15" x14ac:dyDescent="0.2">
      <c r="A1432" s="7">
        <v>1431</v>
      </c>
      <c r="B1432" s="162" t="s">
        <v>448</v>
      </c>
      <c r="C1432" s="162" t="s">
        <v>449</v>
      </c>
      <c r="D1432" s="162" t="s">
        <v>3101</v>
      </c>
      <c r="E1432" s="162" t="s">
        <v>56</v>
      </c>
      <c r="F1432" s="163">
        <v>45581</v>
      </c>
      <c r="G1432" s="162" t="s">
        <v>5347</v>
      </c>
      <c r="H1432" s="162" t="s">
        <v>4108</v>
      </c>
      <c r="I1432" s="162" t="s">
        <v>73</v>
      </c>
      <c r="J1432" s="163">
        <v>45646</v>
      </c>
      <c r="K1432" s="163">
        <v>45821</v>
      </c>
      <c r="L1432" s="162" t="s">
        <v>5347</v>
      </c>
      <c r="M1432" s="163">
        <v>45702</v>
      </c>
      <c r="N1432" s="164">
        <v>60</v>
      </c>
      <c r="O1432" s="164">
        <v>8</v>
      </c>
      <c r="P1432" s="162" t="s">
        <v>16</v>
      </c>
      <c r="Q1432" s="165">
        <v>8</v>
      </c>
      <c r="R1432" s="165">
        <v>10</v>
      </c>
      <c r="S1432" s="165">
        <v>10</v>
      </c>
      <c r="T1432" s="165">
        <v>0</v>
      </c>
      <c r="U1432" s="166">
        <v>10</v>
      </c>
      <c r="V1432" s="166">
        <v>0</v>
      </c>
      <c r="W1432" s="162" t="s">
        <v>19</v>
      </c>
      <c r="X1432" s="162" t="s">
        <v>5348</v>
      </c>
      <c r="Y1432" s="162" t="s">
        <v>5347</v>
      </c>
      <c r="Z1432" s="162" t="s">
        <v>665</v>
      </c>
      <c r="AA1432" s="162" t="s">
        <v>666</v>
      </c>
      <c r="AB1432" s="162" t="s">
        <v>672</v>
      </c>
      <c r="AC1432" s="162" t="s">
        <v>5347</v>
      </c>
      <c r="AD1432" s="164">
        <v>0</v>
      </c>
      <c r="AE1432" s="185">
        <v>0</v>
      </c>
      <c r="AG1432" t="s">
        <v>962</v>
      </c>
      <c r="AH1432" s="47">
        <f t="shared" si="443"/>
        <v>56</v>
      </c>
      <c r="AI1432" s="46" t="str">
        <f t="shared" si="444"/>
        <v>-</v>
      </c>
      <c r="AJ1432" s="12"/>
      <c r="AK1432" s="53" t="str">
        <f t="shared" si="445"/>
        <v>YES</v>
      </c>
      <c r="AL1432" s="54">
        <f t="shared" si="446"/>
        <v>10</v>
      </c>
      <c r="AM1432" s="35"/>
      <c r="AN1432" s="35" t="str">
        <f t="shared" si="447"/>
        <v/>
      </c>
      <c r="AO1432" s="35">
        <f t="shared" si="448"/>
        <v>0</v>
      </c>
      <c r="AP1432" s="35" t="str">
        <f t="shared" si="449"/>
        <v>X</v>
      </c>
      <c r="AQ1432" s="55">
        <f t="shared" ref="AQ1432:AQ1441" si="461">IF(AP1432="X",100%,0%)</f>
        <v>1</v>
      </c>
      <c r="AR1432" s="25" t="str">
        <f t="shared" si="450"/>
        <v/>
      </c>
      <c r="AS1432" s="25" t="str">
        <f t="shared" si="451"/>
        <v/>
      </c>
      <c r="AT1432" s="25" t="str">
        <f t="shared" si="452"/>
        <v/>
      </c>
      <c r="AU1432" s="25" t="str">
        <f t="shared" si="453"/>
        <v/>
      </c>
      <c r="AV1432" s="25">
        <f t="shared" si="454"/>
        <v>10</v>
      </c>
      <c r="AW1432" s="65">
        <f t="shared" ref="AW1432:AW1441" si="462">IF(AP1432="",100%,0%)</f>
        <v>0</v>
      </c>
      <c r="AX1432" s="56"/>
      <c r="AY1432" s="24">
        <f t="shared" ca="1" si="455"/>
        <v>-433</v>
      </c>
      <c r="AZ1432" s="66">
        <f t="shared" ca="1" si="456"/>
        <v>0</v>
      </c>
      <c r="BA1432" s="24" t="str">
        <f t="shared" ca="1" si="457"/>
        <v/>
      </c>
      <c r="BB1432" s="87" t="str">
        <f t="shared" si="458"/>
        <v/>
      </c>
    </row>
    <row r="1433" spans="1:54" ht="15" x14ac:dyDescent="0.2">
      <c r="A1433" s="7">
        <v>1432</v>
      </c>
      <c r="B1433" s="162" t="s">
        <v>2592</v>
      </c>
      <c r="C1433" s="162" t="s">
        <v>2593</v>
      </c>
      <c r="D1433" s="162" t="s">
        <v>3101</v>
      </c>
      <c r="E1433" s="162" t="s">
        <v>72</v>
      </c>
      <c r="F1433" s="163">
        <v>45581</v>
      </c>
      <c r="G1433" s="162" t="s">
        <v>5347</v>
      </c>
      <c r="H1433" s="162" t="s">
        <v>3346</v>
      </c>
      <c r="I1433" s="162" t="s">
        <v>57</v>
      </c>
      <c r="J1433" s="163">
        <v>45589</v>
      </c>
      <c r="K1433" s="163">
        <v>45615</v>
      </c>
      <c r="L1433" s="162" t="s">
        <v>5347</v>
      </c>
      <c r="M1433" s="163">
        <v>45606</v>
      </c>
      <c r="N1433" s="164">
        <v>55</v>
      </c>
      <c r="O1433" s="164">
        <v>8</v>
      </c>
      <c r="P1433" s="162" t="s">
        <v>16</v>
      </c>
      <c r="Q1433" s="165">
        <v>8</v>
      </c>
      <c r="R1433" s="165">
        <v>8</v>
      </c>
      <c r="S1433" s="165">
        <v>8</v>
      </c>
      <c r="T1433" s="165">
        <v>0</v>
      </c>
      <c r="U1433" s="166">
        <v>8</v>
      </c>
      <c r="V1433" s="166">
        <v>0</v>
      </c>
      <c r="W1433" s="162" t="s">
        <v>19</v>
      </c>
      <c r="X1433" s="162" t="s">
        <v>5348</v>
      </c>
      <c r="Y1433" s="162" t="s">
        <v>5347</v>
      </c>
      <c r="Z1433" s="162" t="s">
        <v>354</v>
      </c>
      <c r="AA1433" s="162" t="s">
        <v>100</v>
      </c>
      <c r="AB1433" s="162" t="s">
        <v>2595</v>
      </c>
      <c r="AC1433" s="162" t="s">
        <v>5347</v>
      </c>
      <c r="AD1433" s="164">
        <v>0</v>
      </c>
      <c r="AE1433" s="185">
        <v>0</v>
      </c>
      <c r="AG1433" t="s">
        <v>962</v>
      </c>
      <c r="AH1433" s="47">
        <f t="shared" si="443"/>
        <v>17</v>
      </c>
      <c r="AI1433" s="46" t="str">
        <f t="shared" si="444"/>
        <v>-</v>
      </c>
      <c r="AJ1433" s="12"/>
      <c r="AK1433" s="53" t="str">
        <f t="shared" si="445"/>
        <v>YES</v>
      </c>
      <c r="AL1433" s="54">
        <f t="shared" si="446"/>
        <v>8</v>
      </c>
      <c r="AM1433" s="35"/>
      <c r="AN1433" s="35" t="str">
        <f t="shared" si="447"/>
        <v/>
      </c>
      <c r="AO1433" s="35">
        <f t="shared" si="448"/>
        <v>0</v>
      </c>
      <c r="AP1433" s="35" t="str">
        <f t="shared" si="449"/>
        <v>X</v>
      </c>
      <c r="AQ1433" s="55">
        <f t="shared" si="461"/>
        <v>1</v>
      </c>
      <c r="AR1433" s="25" t="str">
        <f t="shared" si="450"/>
        <v/>
      </c>
      <c r="AS1433" s="25" t="str">
        <f t="shared" si="451"/>
        <v/>
      </c>
      <c r="AT1433" s="25" t="str">
        <f t="shared" si="452"/>
        <v/>
      </c>
      <c r="AU1433" s="25" t="str">
        <f t="shared" si="453"/>
        <v/>
      </c>
      <c r="AV1433" s="25">
        <f t="shared" si="454"/>
        <v>10</v>
      </c>
      <c r="AW1433" s="65">
        <f t="shared" si="462"/>
        <v>0</v>
      </c>
      <c r="AX1433" s="56"/>
      <c r="AY1433" s="24">
        <f t="shared" ca="1" si="455"/>
        <v>-529</v>
      </c>
      <c r="AZ1433" s="66">
        <f t="shared" ca="1" si="456"/>
        <v>0</v>
      </c>
      <c r="BA1433" s="24" t="str">
        <f t="shared" ca="1" si="457"/>
        <v/>
      </c>
      <c r="BB1433" s="87" t="str">
        <f t="shared" si="458"/>
        <v/>
      </c>
    </row>
    <row r="1434" spans="1:54" ht="15" x14ac:dyDescent="0.2">
      <c r="A1434" s="7">
        <v>1433</v>
      </c>
      <c r="B1434" s="162" t="s">
        <v>3104</v>
      </c>
      <c r="C1434" s="162" t="s">
        <v>3105</v>
      </c>
      <c r="D1434" s="162" t="s">
        <v>3101</v>
      </c>
      <c r="E1434" s="162" t="s">
        <v>69</v>
      </c>
      <c r="F1434" s="163">
        <v>45581</v>
      </c>
      <c r="G1434" s="162" t="s">
        <v>5347</v>
      </c>
      <c r="H1434" s="162" t="s">
        <v>3346</v>
      </c>
      <c r="I1434" s="162" t="s">
        <v>54</v>
      </c>
      <c r="J1434" s="163">
        <v>45589</v>
      </c>
      <c r="K1434" s="163">
        <v>45615</v>
      </c>
      <c r="L1434" s="162" t="s">
        <v>5347</v>
      </c>
      <c r="M1434" s="163">
        <v>45606</v>
      </c>
      <c r="N1434" s="164">
        <v>30</v>
      </c>
      <c r="O1434" s="164">
        <v>8</v>
      </c>
      <c r="P1434" s="162" t="s">
        <v>16</v>
      </c>
      <c r="Q1434" s="165">
        <v>600</v>
      </c>
      <c r="R1434" s="165">
        <v>600</v>
      </c>
      <c r="S1434" s="165">
        <v>600</v>
      </c>
      <c r="T1434" s="165">
        <v>0</v>
      </c>
      <c r="U1434" s="166">
        <v>600</v>
      </c>
      <c r="V1434" s="166">
        <v>0</v>
      </c>
      <c r="W1434" s="162" t="s">
        <v>19</v>
      </c>
      <c r="X1434" s="162" t="s">
        <v>5348</v>
      </c>
      <c r="Y1434" s="162" t="s">
        <v>5347</v>
      </c>
      <c r="Z1434" s="162" t="s">
        <v>354</v>
      </c>
      <c r="AA1434" s="162" t="s">
        <v>100</v>
      </c>
      <c r="AB1434" s="162" t="s">
        <v>3347</v>
      </c>
      <c r="AC1434" s="162" t="s">
        <v>5347</v>
      </c>
      <c r="AD1434" s="164">
        <v>0</v>
      </c>
      <c r="AE1434" s="185">
        <v>0</v>
      </c>
      <c r="AG1434" t="s">
        <v>962</v>
      </c>
      <c r="AH1434" s="47">
        <f t="shared" si="443"/>
        <v>17</v>
      </c>
      <c r="AI1434" s="46" t="str">
        <f t="shared" si="444"/>
        <v>-</v>
      </c>
      <c r="AJ1434" s="12"/>
      <c r="AK1434" s="53" t="str">
        <f t="shared" si="445"/>
        <v>YES</v>
      </c>
      <c r="AL1434" s="54">
        <f t="shared" si="446"/>
        <v>600</v>
      </c>
      <c r="AM1434" s="35"/>
      <c r="AN1434" s="35" t="str">
        <f t="shared" si="447"/>
        <v/>
      </c>
      <c r="AO1434" s="35">
        <f t="shared" si="448"/>
        <v>0</v>
      </c>
      <c r="AP1434" s="35" t="str">
        <f t="shared" si="449"/>
        <v>X</v>
      </c>
      <c r="AQ1434" s="55">
        <f t="shared" si="461"/>
        <v>1</v>
      </c>
      <c r="AR1434" s="25" t="str">
        <f t="shared" si="450"/>
        <v/>
      </c>
      <c r="AS1434" s="25" t="str">
        <f t="shared" si="451"/>
        <v/>
      </c>
      <c r="AT1434" s="25" t="str">
        <f t="shared" si="452"/>
        <v/>
      </c>
      <c r="AU1434" s="25" t="str">
        <f t="shared" si="453"/>
        <v/>
      </c>
      <c r="AV1434" s="25">
        <f t="shared" si="454"/>
        <v>10</v>
      </c>
      <c r="AW1434" s="65">
        <f t="shared" si="462"/>
        <v>0</v>
      </c>
      <c r="AX1434" s="56"/>
      <c r="AY1434" s="24">
        <f t="shared" ca="1" si="455"/>
        <v>-529</v>
      </c>
      <c r="AZ1434" s="66">
        <f t="shared" ca="1" si="456"/>
        <v>0</v>
      </c>
      <c r="BA1434" s="24" t="str">
        <f t="shared" ca="1" si="457"/>
        <v/>
      </c>
      <c r="BB1434" s="87" t="str">
        <f t="shared" si="458"/>
        <v/>
      </c>
    </row>
    <row r="1435" spans="1:54" ht="15" x14ac:dyDescent="0.2">
      <c r="A1435" s="7">
        <v>1434</v>
      </c>
      <c r="B1435" s="162" t="s">
        <v>1043</v>
      </c>
      <c r="C1435" s="162" t="s">
        <v>1044</v>
      </c>
      <c r="D1435" s="162" t="s">
        <v>3101</v>
      </c>
      <c r="E1435" s="162" t="s">
        <v>79</v>
      </c>
      <c r="F1435" s="163">
        <v>45581</v>
      </c>
      <c r="G1435" s="162" t="s">
        <v>5347</v>
      </c>
      <c r="H1435" s="162" t="s">
        <v>3346</v>
      </c>
      <c r="I1435" s="162" t="s">
        <v>41</v>
      </c>
      <c r="J1435" s="163">
        <v>45589</v>
      </c>
      <c r="K1435" s="163">
        <v>45615</v>
      </c>
      <c r="L1435" s="162" t="s">
        <v>5347</v>
      </c>
      <c r="M1435" s="163">
        <v>45606</v>
      </c>
      <c r="N1435" s="164">
        <v>50</v>
      </c>
      <c r="O1435" s="164">
        <v>8</v>
      </c>
      <c r="P1435" s="162" t="s">
        <v>16</v>
      </c>
      <c r="Q1435" s="165">
        <v>100</v>
      </c>
      <c r="R1435" s="165">
        <v>500</v>
      </c>
      <c r="S1435" s="165">
        <v>500</v>
      </c>
      <c r="T1435" s="165">
        <v>0</v>
      </c>
      <c r="U1435" s="166">
        <v>500</v>
      </c>
      <c r="V1435" s="166">
        <v>0</v>
      </c>
      <c r="W1435" s="162" t="s">
        <v>19</v>
      </c>
      <c r="X1435" s="162" t="s">
        <v>5348</v>
      </c>
      <c r="Y1435" s="162" t="s">
        <v>5347</v>
      </c>
      <c r="Z1435" s="162" t="s">
        <v>354</v>
      </c>
      <c r="AA1435" s="162" t="s">
        <v>100</v>
      </c>
      <c r="AB1435" s="162" t="s">
        <v>1045</v>
      </c>
      <c r="AC1435" s="162" t="s">
        <v>5347</v>
      </c>
      <c r="AD1435" s="164">
        <v>0</v>
      </c>
      <c r="AE1435" s="185">
        <v>0</v>
      </c>
      <c r="AG1435" t="s">
        <v>962</v>
      </c>
      <c r="AH1435" s="47">
        <f t="shared" si="443"/>
        <v>17</v>
      </c>
      <c r="AI1435" s="46" t="str">
        <f t="shared" si="444"/>
        <v>-</v>
      </c>
      <c r="AJ1435" s="12"/>
      <c r="AK1435" s="53" t="str">
        <f t="shared" si="445"/>
        <v>YES</v>
      </c>
      <c r="AL1435" s="54">
        <f t="shared" si="446"/>
        <v>500</v>
      </c>
      <c r="AM1435" s="35"/>
      <c r="AN1435" s="35" t="str">
        <f t="shared" si="447"/>
        <v/>
      </c>
      <c r="AO1435" s="35">
        <f t="shared" si="448"/>
        <v>0</v>
      </c>
      <c r="AP1435" s="35" t="str">
        <f t="shared" si="449"/>
        <v>X</v>
      </c>
      <c r="AQ1435" s="55">
        <f t="shared" si="461"/>
        <v>1</v>
      </c>
      <c r="AR1435" s="25" t="str">
        <f t="shared" si="450"/>
        <v/>
      </c>
      <c r="AS1435" s="25" t="str">
        <f t="shared" si="451"/>
        <v/>
      </c>
      <c r="AT1435" s="25" t="str">
        <f t="shared" si="452"/>
        <v/>
      </c>
      <c r="AU1435" s="25" t="str">
        <f t="shared" si="453"/>
        <v/>
      </c>
      <c r="AV1435" s="25">
        <f t="shared" si="454"/>
        <v>10</v>
      </c>
      <c r="AW1435" s="65">
        <f t="shared" si="462"/>
        <v>0</v>
      </c>
      <c r="AX1435" s="56"/>
      <c r="AY1435" s="24">
        <f t="shared" ca="1" si="455"/>
        <v>-529</v>
      </c>
      <c r="AZ1435" s="66">
        <f t="shared" ca="1" si="456"/>
        <v>0</v>
      </c>
      <c r="BA1435" s="24" t="str">
        <f t="shared" ca="1" si="457"/>
        <v/>
      </c>
      <c r="BB1435" s="87" t="str">
        <f t="shared" si="458"/>
        <v/>
      </c>
    </row>
    <row r="1436" spans="1:54" ht="15" x14ac:dyDescent="0.2">
      <c r="A1436" s="7">
        <v>1435</v>
      </c>
      <c r="B1436" s="162" t="s">
        <v>3106</v>
      </c>
      <c r="C1436" s="162" t="s">
        <v>3107</v>
      </c>
      <c r="D1436" s="162" t="s">
        <v>3101</v>
      </c>
      <c r="E1436" s="162" t="s">
        <v>38</v>
      </c>
      <c r="F1436" s="163">
        <v>45581</v>
      </c>
      <c r="G1436" s="162" t="s">
        <v>5347</v>
      </c>
      <c r="H1436" s="162" t="s">
        <v>3346</v>
      </c>
      <c r="I1436" s="162" t="s">
        <v>173</v>
      </c>
      <c r="J1436" s="163">
        <v>45589</v>
      </c>
      <c r="K1436" s="163">
        <v>45615</v>
      </c>
      <c r="L1436" s="162" t="s">
        <v>5347</v>
      </c>
      <c r="M1436" s="163">
        <v>45606</v>
      </c>
      <c r="N1436" s="164">
        <v>85</v>
      </c>
      <c r="O1436" s="164">
        <v>8</v>
      </c>
      <c r="P1436" s="162" t="s">
        <v>16</v>
      </c>
      <c r="Q1436" s="165">
        <v>500</v>
      </c>
      <c r="R1436" s="165">
        <v>500</v>
      </c>
      <c r="S1436" s="165">
        <v>500</v>
      </c>
      <c r="T1436" s="165">
        <v>0</v>
      </c>
      <c r="U1436" s="166">
        <v>500</v>
      </c>
      <c r="V1436" s="166">
        <v>0</v>
      </c>
      <c r="W1436" s="162" t="s">
        <v>19</v>
      </c>
      <c r="X1436" s="162" t="s">
        <v>5348</v>
      </c>
      <c r="Y1436" s="162" t="s">
        <v>5347</v>
      </c>
      <c r="Z1436" s="162" t="s">
        <v>354</v>
      </c>
      <c r="AA1436" s="162" t="s">
        <v>100</v>
      </c>
      <c r="AB1436" s="162" t="s">
        <v>3348</v>
      </c>
      <c r="AC1436" s="162" t="s">
        <v>5347</v>
      </c>
      <c r="AD1436" s="164">
        <v>0</v>
      </c>
      <c r="AE1436" s="185">
        <v>0</v>
      </c>
      <c r="AG1436" t="s">
        <v>962</v>
      </c>
      <c r="AH1436" s="47">
        <f t="shared" si="443"/>
        <v>17</v>
      </c>
      <c r="AI1436" s="46" t="str">
        <f t="shared" si="444"/>
        <v>-</v>
      </c>
      <c r="AJ1436" s="12"/>
      <c r="AK1436" s="53" t="str">
        <f t="shared" si="445"/>
        <v>YES</v>
      </c>
      <c r="AL1436" s="54">
        <f t="shared" si="446"/>
        <v>500</v>
      </c>
      <c r="AM1436" s="35"/>
      <c r="AN1436" s="35" t="str">
        <f t="shared" si="447"/>
        <v/>
      </c>
      <c r="AO1436" s="35">
        <f t="shared" si="448"/>
        <v>0</v>
      </c>
      <c r="AP1436" s="35" t="str">
        <f t="shared" si="449"/>
        <v>X</v>
      </c>
      <c r="AQ1436" s="55">
        <f t="shared" si="461"/>
        <v>1</v>
      </c>
      <c r="AR1436" s="25" t="str">
        <f t="shared" si="450"/>
        <v/>
      </c>
      <c r="AS1436" s="25" t="str">
        <f t="shared" si="451"/>
        <v/>
      </c>
      <c r="AT1436" s="25" t="str">
        <f t="shared" si="452"/>
        <v/>
      </c>
      <c r="AU1436" s="25" t="str">
        <f t="shared" si="453"/>
        <v/>
      </c>
      <c r="AV1436" s="25">
        <f t="shared" si="454"/>
        <v>10</v>
      </c>
      <c r="AW1436" s="65">
        <f t="shared" si="462"/>
        <v>0</v>
      </c>
      <c r="AX1436" s="56"/>
      <c r="AY1436" s="24">
        <f t="shared" ca="1" si="455"/>
        <v>-529</v>
      </c>
      <c r="AZ1436" s="66">
        <f t="shared" ca="1" si="456"/>
        <v>0</v>
      </c>
      <c r="BA1436" s="24" t="str">
        <f t="shared" ca="1" si="457"/>
        <v/>
      </c>
      <c r="BB1436" s="87" t="str">
        <f t="shared" si="458"/>
        <v/>
      </c>
    </row>
    <row r="1437" spans="1:54" ht="15" x14ac:dyDescent="0.2">
      <c r="A1437" s="7">
        <v>1436</v>
      </c>
      <c r="B1437" s="162" t="s">
        <v>1104</v>
      </c>
      <c r="C1437" s="162" t="s">
        <v>1105</v>
      </c>
      <c r="D1437" s="162" t="s">
        <v>3101</v>
      </c>
      <c r="E1437" s="162" t="s">
        <v>57</v>
      </c>
      <c r="F1437" s="163">
        <v>45581</v>
      </c>
      <c r="G1437" s="162" t="s">
        <v>5347</v>
      </c>
      <c r="H1437" s="162" t="s">
        <v>3452</v>
      </c>
      <c r="I1437" s="162" t="s">
        <v>24</v>
      </c>
      <c r="J1437" s="163">
        <v>45596</v>
      </c>
      <c r="K1437" s="163">
        <v>45600</v>
      </c>
      <c r="L1437" s="162" t="s">
        <v>5347</v>
      </c>
      <c r="M1437" s="163">
        <v>45606</v>
      </c>
      <c r="N1437" s="164">
        <v>35</v>
      </c>
      <c r="O1437" s="164">
        <v>8</v>
      </c>
      <c r="P1437" s="162" t="s">
        <v>16</v>
      </c>
      <c r="Q1437" s="165">
        <v>1</v>
      </c>
      <c r="R1437" s="165">
        <v>1</v>
      </c>
      <c r="S1437" s="165">
        <v>1</v>
      </c>
      <c r="T1437" s="165">
        <v>0</v>
      </c>
      <c r="U1437" s="166">
        <v>1</v>
      </c>
      <c r="V1437" s="166">
        <v>0</v>
      </c>
      <c r="W1437" s="162" t="s">
        <v>19</v>
      </c>
      <c r="X1437" s="162" t="s">
        <v>5348</v>
      </c>
      <c r="Y1437" s="162" t="s">
        <v>5347</v>
      </c>
      <c r="Z1437" s="162" t="s">
        <v>394</v>
      </c>
      <c r="AA1437" s="162" t="s">
        <v>152</v>
      </c>
      <c r="AB1437" s="162" t="s">
        <v>1106</v>
      </c>
      <c r="AC1437" s="162" t="s">
        <v>5347</v>
      </c>
      <c r="AD1437" s="164">
        <v>0</v>
      </c>
      <c r="AE1437" s="185">
        <v>0</v>
      </c>
      <c r="AG1437" t="s">
        <v>962</v>
      </c>
      <c r="AH1437" s="47">
        <f t="shared" si="443"/>
        <v>10</v>
      </c>
      <c r="AI1437" s="46" t="str">
        <f t="shared" si="444"/>
        <v>-</v>
      </c>
      <c r="AJ1437" s="12"/>
      <c r="AK1437" s="53" t="str">
        <f t="shared" si="445"/>
        <v>YES</v>
      </c>
      <c r="AL1437" s="54">
        <f t="shared" si="446"/>
        <v>1</v>
      </c>
      <c r="AM1437" s="35"/>
      <c r="AN1437" s="35" t="str">
        <f t="shared" si="447"/>
        <v/>
      </c>
      <c r="AO1437" s="35">
        <f t="shared" si="448"/>
        <v>0</v>
      </c>
      <c r="AP1437" s="35" t="str">
        <f t="shared" si="449"/>
        <v>X</v>
      </c>
      <c r="AQ1437" s="55">
        <f t="shared" si="461"/>
        <v>1</v>
      </c>
      <c r="AR1437" s="25" t="str">
        <f t="shared" si="450"/>
        <v/>
      </c>
      <c r="AS1437" s="25" t="str">
        <f t="shared" si="451"/>
        <v/>
      </c>
      <c r="AT1437" s="25" t="str">
        <f t="shared" si="452"/>
        <v/>
      </c>
      <c r="AU1437" s="25" t="str">
        <f t="shared" si="453"/>
        <v/>
      </c>
      <c r="AV1437" s="25">
        <f t="shared" si="454"/>
        <v>10</v>
      </c>
      <c r="AW1437" s="65">
        <f t="shared" si="462"/>
        <v>0</v>
      </c>
      <c r="AX1437" s="56"/>
      <c r="AY1437" s="24">
        <f t="shared" ca="1" si="455"/>
        <v>-529</v>
      </c>
      <c r="AZ1437" s="66">
        <f t="shared" ca="1" si="456"/>
        <v>0</v>
      </c>
      <c r="BA1437" s="24" t="str">
        <f t="shared" ca="1" si="457"/>
        <v/>
      </c>
      <c r="BB1437" s="87" t="str">
        <f t="shared" si="458"/>
        <v/>
      </c>
    </row>
    <row r="1438" spans="1:54" ht="15" x14ac:dyDescent="0.2">
      <c r="A1438" s="7">
        <v>1437</v>
      </c>
      <c r="B1438" s="162" t="s">
        <v>2596</v>
      </c>
      <c r="C1438" s="162" t="s">
        <v>2597</v>
      </c>
      <c r="D1438" s="162" t="s">
        <v>3101</v>
      </c>
      <c r="E1438" s="162" t="s">
        <v>54</v>
      </c>
      <c r="F1438" s="163">
        <v>45581</v>
      </c>
      <c r="G1438" s="162" t="s">
        <v>5347</v>
      </c>
      <c r="H1438" s="162" t="s">
        <v>3346</v>
      </c>
      <c r="I1438" s="162" t="s">
        <v>159</v>
      </c>
      <c r="J1438" s="163">
        <v>45589</v>
      </c>
      <c r="K1438" s="163">
        <v>45615</v>
      </c>
      <c r="L1438" s="162" t="s">
        <v>5347</v>
      </c>
      <c r="M1438" s="163">
        <v>45606</v>
      </c>
      <c r="N1438" s="164">
        <v>40</v>
      </c>
      <c r="O1438" s="164">
        <v>8</v>
      </c>
      <c r="P1438" s="162" t="s">
        <v>16</v>
      </c>
      <c r="Q1438" s="165">
        <v>4</v>
      </c>
      <c r="R1438" s="165">
        <v>4</v>
      </c>
      <c r="S1438" s="165">
        <v>4</v>
      </c>
      <c r="T1438" s="165">
        <v>0</v>
      </c>
      <c r="U1438" s="166">
        <v>4</v>
      </c>
      <c r="V1438" s="166">
        <v>0</v>
      </c>
      <c r="W1438" s="162" t="s">
        <v>19</v>
      </c>
      <c r="X1438" s="162" t="s">
        <v>5348</v>
      </c>
      <c r="Y1438" s="162" t="s">
        <v>5347</v>
      </c>
      <c r="Z1438" s="162" t="s">
        <v>354</v>
      </c>
      <c r="AA1438" s="162" t="s">
        <v>100</v>
      </c>
      <c r="AB1438" s="162" t="s">
        <v>2598</v>
      </c>
      <c r="AC1438" s="162" t="s">
        <v>5347</v>
      </c>
      <c r="AD1438" s="164">
        <v>0</v>
      </c>
      <c r="AE1438" s="185">
        <v>0</v>
      </c>
      <c r="AG1438" t="s">
        <v>962</v>
      </c>
      <c r="AH1438" s="47">
        <f t="shared" si="443"/>
        <v>17</v>
      </c>
      <c r="AI1438" s="46" t="str">
        <f t="shared" si="444"/>
        <v>-</v>
      </c>
      <c r="AJ1438" s="12"/>
      <c r="AK1438" s="53" t="str">
        <f t="shared" si="445"/>
        <v>YES</v>
      </c>
      <c r="AL1438" s="54">
        <f t="shared" si="446"/>
        <v>4</v>
      </c>
      <c r="AM1438" s="35"/>
      <c r="AN1438" s="35" t="str">
        <f t="shared" si="447"/>
        <v/>
      </c>
      <c r="AO1438" s="35">
        <f t="shared" si="448"/>
        <v>0</v>
      </c>
      <c r="AP1438" s="35" t="str">
        <f t="shared" si="449"/>
        <v>X</v>
      </c>
      <c r="AQ1438" s="55">
        <f t="shared" si="461"/>
        <v>1</v>
      </c>
      <c r="AR1438" s="25" t="str">
        <f t="shared" si="450"/>
        <v/>
      </c>
      <c r="AS1438" s="25" t="str">
        <f t="shared" si="451"/>
        <v/>
      </c>
      <c r="AT1438" s="25" t="str">
        <f t="shared" si="452"/>
        <v/>
      </c>
      <c r="AU1438" s="25" t="str">
        <f t="shared" si="453"/>
        <v/>
      </c>
      <c r="AV1438" s="25">
        <f t="shared" si="454"/>
        <v>10</v>
      </c>
      <c r="AW1438" s="65">
        <f t="shared" si="462"/>
        <v>0</v>
      </c>
      <c r="AX1438" s="56"/>
      <c r="AY1438" s="24">
        <f t="shared" ca="1" si="455"/>
        <v>-529</v>
      </c>
      <c r="AZ1438" s="66">
        <f t="shared" ca="1" si="456"/>
        <v>0</v>
      </c>
      <c r="BA1438" s="24" t="str">
        <f t="shared" ca="1" si="457"/>
        <v/>
      </c>
      <c r="BB1438" s="87" t="str">
        <f t="shared" si="458"/>
        <v/>
      </c>
    </row>
    <row r="1439" spans="1:54" ht="15" x14ac:dyDescent="0.2">
      <c r="A1439" s="7">
        <v>1438</v>
      </c>
      <c r="B1439" s="162" t="s">
        <v>1256</v>
      </c>
      <c r="C1439" s="162" t="s">
        <v>1257</v>
      </c>
      <c r="D1439" s="162" t="s">
        <v>3101</v>
      </c>
      <c r="E1439" s="162" t="s">
        <v>41</v>
      </c>
      <c r="F1439" s="163">
        <v>45581</v>
      </c>
      <c r="G1439" s="162" t="s">
        <v>5347</v>
      </c>
      <c r="H1439" s="162" t="s">
        <v>3349</v>
      </c>
      <c r="I1439" s="162" t="s">
        <v>15</v>
      </c>
      <c r="J1439" s="163">
        <v>45588</v>
      </c>
      <c r="K1439" s="163">
        <v>45589</v>
      </c>
      <c r="L1439" s="162" t="s">
        <v>5347</v>
      </c>
      <c r="M1439" s="163">
        <v>45606</v>
      </c>
      <c r="N1439" s="164">
        <v>80</v>
      </c>
      <c r="O1439" s="164">
        <v>8</v>
      </c>
      <c r="P1439" s="162" t="s">
        <v>16</v>
      </c>
      <c r="Q1439" s="165">
        <v>6</v>
      </c>
      <c r="R1439" s="165">
        <v>50</v>
      </c>
      <c r="S1439" s="165">
        <v>50</v>
      </c>
      <c r="T1439" s="165">
        <v>0</v>
      </c>
      <c r="U1439" s="166">
        <v>50</v>
      </c>
      <c r="V1439" s="166">
        <v>0</v>
      </c>
      <c r="W1439" s="162" t="s">
        <v>19</v>
      </c>
      <c r="X1439" s="162" t="s">
        <v>5348</v>
      </c>
      <c r="Y1439" s="162" t="s">
        <v>5347</v>
      </c>
      <c r="Z1439" s="162" t="s">
        <v>70</v>
      </c>
      <c r="AA1439" s="162" t="s">
        <v>681</v>
      </c>
      <c r="AB1439" s="162" t="s">
        <v>1259</v>
      </c>
      <c r="AC1439" s="162" t="s">
        <v>5347</v>
      </c>
      <c r="AD1439" s="164">
        <v>0</v>
      </c>
      <c r="AE1439" s="185">
        <v>0</v>
      </c>
      <c r="AG1439" t="s">
        <v>962</v>
      </c>
      <c r="AH1439" s="47">
        <f t="shared" si="443"/>
        <v>18</v>
      </c>
      <c r="AI1439" s="46" t="str">
        <f t="shared" si="444"/>
        <v>-</v>
      </c>
      <c r="AJ1439" s="12"/>
      <c r="AK1439" s="53" t="str">
        <f t="shared" si="445"/>
        <v>YES</v>
      </c>
      <c r="AL1439" s="54">
        <f t="shared" si="446"/>
        <v>50</v>
      </c>
      <c r="AM1439" s="35"/>
      <c r="AN1439" s="35" t="str">
        <f t="shared" si="447"/>
        <v/>
      </c>
      <c r="AO1439" s="35">
        <f t="shared" si="448"/>
        <v>0</v>
      </c>
      <c r="AP1439" s="35" t="str">
        <f t="shared" si="449"/>
        <v>X</v>
      </c>
      <c r="AQ1439" s="55">
        <f t="shared" si="461"/>
        <v>1</v>
      </c>
      <c r="AR1439" s="25" t="str">
        <f t="shared" si="450"/>
        <v/>
      </c>
      <c r="AS1439" s="25" t="str">
        <f t="shared" si="451"/>
        <v/>
      </c>
      <c r="AT1439" s="25" t="str">
        <f t="shared" si="452"/>
        <v/>
      </c>
      <c r="AU1439" s="25" t="str">
        <f t="shared" si="453"/>
        <v/>
      </c>
      <c r="AV1439" s="25">
        <f t="shared" si="454"/>
        <v>10</v>
      </c>
      <c r="AW1439" s="65">
        <f t="shared" si="462"/>
        <v>0</v>
      </c>
      <c r="AX1439" s="56"/>
      <c r="AY1439" s="24">
        <f t="shared" ca="1" si="455"/>
        <v>-529</v>
      </c>
      <c r="AZ1439" s="66">
        <f t="shared" ca="1" si="456"/>
        <v>0</v>
      </c>
      <c r="BA1439" s="24" t="str">
        <f t="shared" ca="1" si="457"/>
        <v/>
      </c>
      <c r="BB1439" s="87" t="str">
        <f t="shared" si="458"/>
        <v/>
      </c>
    </row>
    <row r="1440" spans="1:54" ht="15" x14ac:dyDescent="0.2">
      <c r="A1440" s="7">
        <v>1439</v>
      </c>
      <c r="B1440" s="162" t="s">
        <v>1739</v>
      </c>
      <c r="C1440" s="162" t="s">
        <v>1740</v>
      </c>
      <c r="D1440" s="162" t="s">
        <v>3101</v>
      </c>
      <c r="E1440" s="162" t="s">
        <v>173</v>
      </c>
      <c r="F1440" s="163">
        <v>45581</v>
      </c>
      <c r="G1440" s="162" t="s">
        <v>5347</v>
      </c>
      <c r="H1440" s="162" t="s">
        <v>3453</v>
      </c>
      <c r="I1440" s="162" t="s">
        <v>79</v>
      </c>
      <c r="J1440" s="163">
        <v>45593</v>
      </c>
      <c r="K1440" s="163">
        <v>45660</v>
      </c>
      <c r="L1440" s="162" t="s">
        <v>5347</v>
      </c>
      <c r="M1440" s="163">
        <v>45606</v>
      </c>
      <c r="N1440" s="164">
        <v>80</v>
      </c>
      <c r="O1440" s="164">
        <v>8</v>
      </c>
      <c r="P1440" s="162" t="s">
        <v>16</v>
      </c>
      <c r="Q1440" s="165">
        <v>13</v>
      </c>
      <c r="R1440" s="165">
        <v>13</v>
      </c>
      <c r="S1440" s="165">
        <v>13</v>
      </c>
      <c r="T1440" s="165">
        <v>0</v>
      </c>
      <c r="U1440" s="166">
        <v>13</v>
      </c>
      <c r="V1440" s="166">
        <v>0</v>
      </c>
      <c r="W1440" s="162" t="s">
        <v>19</v>
      </c>
      <c r="X1440" s="162" t="s">
        <v>5348</v>
      </c>
      <c r="Y1440" s="162" t="s">
        <v>5347</v>
      </c>
      <c r="Z1440" s="162" t="s">
        <v>5436</v>
      </c>
      <c r="AA1440" s="162" t="s">
        <v>172</v>
      </c>
      <c r="AB1440" s="162" t="s">
        <v>1742</v>
      </c>
      <c r="AC1440" s="162" t="s">
        <v>5347</v>
      </c>
      <c r="AD1440" s="164">
        <v>0</v>
      </c>
      <c r="AE1440" s="185">
        <v>0</v>
      </c>
      <c r="AG1440" t="s">
        <v>962</v>
      </c>
      <c r="AH1440" s="47">
        <f t="shared" si="443"/>
        <v>13</v>
      </c>
      <c r="AI1440" s="46" t="str">
        <f t="shared" si="444"/>
        <v>-</v>
      </c>
      <c r="AJ1440" s="12"/>
      <c r="AK1440" s="53" t="str">
        <f t="shared" si="445"/>
        <v>YES</v>
      </c>
      <c r="AL1440" s="54">
        <f t="shared" si="446"/>
        <v>13</v>
      </c>
      <c r="AM1440" s="35"/>
      <c r="AN1440" s="35" t="str">
        <f t="shared" si="447"/>
        <v/>
      </c>
      <c r="AO1440" s="35">
        <f t="shared" si="448"/>
        <v>0</v>
      </c>
      <c r="AP1440" s="35" t="str">
        <f t="shared" si="449"/>
        <v>X</v>
      </c>
      <c r="AQ1440" s="55">
        <f t="shared" si="461"/>
        <v>1</v>
      </c>
      <c r="AR1440" s="25" t="str">
        <f t="shared" si="450"/>
        <v/>
      </c>
      <c r="AS1440" s="25" t="str">
        <f t="shared" si="451"/>
        <v/>
      </c>
      <c r="AT1440" s="25" t="str">
        <f t="shared" si="452"/>
        <v/>
      </c>
      <c r="AU1440" s="25" t="str">
        <f t="shared" si="453"/>
        <v/>
      </c>
      <c r="AV1440" s="25">
        <f t="shared" si="454"/>
        <v>10</v>
      </c>
      <c r="AW1440" s="65">
        <f t="shared" si="462"/>
        <v>0</v>
      </c>
      <c r="AX1440" s="56"/>
      <c r="AY1440" s="24">
        <f t="shared" ca="1" si="455"/>
        <v>-529</v>
      </c>
      <c r="AZ1440" s="66">
        <f t="shared" ca="1" si="456"/>
        <v>0</v>
      </c>
      <c r="BA1440" s="24" t="str">
        <f t="shared" ca="1" si="457"/>
        <v/>
      </c>
      <c r="BB1440" s="87" t="str">
        <f t="shared" si="458"/>
        <v/>
      </c>
    </row>
    <row r="1441" spans="1:54" ht="15" x14ac:dyDescent="0.2">
      <c r="A1441" s="7">
        <v>1440</v>
      </c>
      <c r="B1441" s="162" t="s">
        <v>1746</v>
      </c>
      <c r="C1441" s="162" t="s">
        <v>1747</v>
      </c>
      <c r="D1441" s="162" t="s">
        <v>3101</v>
      </c>
      <c r="E1441" s="162" t="s">
        <v>159</v>
      </c>
      <c r="F1441" s="163">
        <v>45581</v>
      </c>
      <c r="G1441" s="162" t="s">
        <v>5347</v>
      </c>
      <c r="H1441" s="162" t="s">
        <v>3350</v>
      </c>
      <c r="I1441" s="162" t="s">
        <v>18</v>
      </c>
      <c r="J1441" s="163">
        <v>45589</v>
      </c>
      <c r="K1441" s="163">
        <v>45593</v>
      </c>
      <c r="L1441" s="162" t="s">
        <v>5347</v>
      </c>
      <c r="M1441" s="163">
        <v>45606</v>
      </c>
      <c r="N1441" s="164">
        <v>105</v>
      </c>
      <c r="O1441" s="164">
        <v>8</v>
      </c>
      <c r="P1441" s="162" t="s">
        <v>16</v>
      </c>
      <c r="Q1441" s="165">
        <v>4</v>
      </c>
      <c r="R1441" s="165">
        <v>4</v>
      </c>
      <c r="S1441" s="165">
        <v>4</v>
      </c>
      <c r="T1441" s="165">
        <v>0</v>
      </c>
      <c r="U1441" s="166">
        <v>4</v>
      </c>
      <c r="V1441" s="166">
        <v>0</v>
      </c>
      <c r="W1441" s="162" t="s">
        <v>19</v>
      </c>
      <c r="X1441" s="162" t="s">
        <v>5348</v>
      </c>
      <c r="Y1441" s="162" t="s">
        <v>5347</v>
      </c>
      <c r="Z1441" s="162" t="s">
        <v>318</v>
      </c>
      <c r="AA1441" s="162" t="s">
        <v>314</v>
      </c>
      <c r="AB1441" s="162" t="s">
        <v>1750</v>
      </c>
      <c r="AC1441" s="162" t="s">
        <v>5347</v>
      </c>
      <c r="AD1441" s="164">
        <v>0</v>
      </c>
      <c r="AE1441" s="185">
        <v>0</v>
      </c>
      <c r="AG1441" t="s">
        <v>962</v>
      </c>
      <c r="AH1441" s="47">
        <f t="shared" si="443"/>
        <v>17</v>
      </c>
      <c r="AI1441" s="46" t="str">
        <f t="shared" si="444"/>
        <v>-</v>
      </c>
      <c r="AJ1441" s="12"/>
      <c r="AK1441" s="53" t="str">
        <f t="shared" si="445"/>
        <v>YES</v>
      </c>
      <c r="AL1441" s="54">
        <f t="shared" si="446"/>
        <v>4</v>
      </c>
      <c r="AM1441" s="35"/>
      <c r="AN1441" s="35" t="str">
        <f t="shared" si="447"/>
        <v/>
      </c>
      <c r="AO1441" s="35">
        <f t="shared" si="448"/>
        <v>0</v>
      </c>
      <c r="AP1441" s="35" t="str">
        <f t="shared" si="449"/>
        <v>X</v>
      </c>
      <c r="AQ1441" s="55">
        <f t="shared" si="461"/>
        <v>1</v>
      </c>
      <c r="AR1441" s="25" t="str">
        <f t="shared" si="450"/>
        <v/>
      </c>
      <c r="AS1441" s="25" t="str">
        <f t="shared" si="451"/>
        <v/>
      </c>
      <c r="AT1441" s="25" t="str">
        <f t="shared" si="452"/>
        <v/>
      </c>
      <c r="AU1441" s="25" t="str">
        <f t="shared" si="453"/>
        <v/>
      </c>
      <c r="AV1441" s="25">
        <f t="shared" si="454"/>
        <v>10</v>
      </c>
      <c r="AW1441" s="65">
        <f t="shared" si="462"/>
        <v>0</v>
      </c>
      <c r="AX1441" s="56"/>
      <c r="AY1441" s="24">
        <f t="shared" ca="1" si="455"/>
        <v>-529</v>
      </c>
      <c r="AZ1441" s="66">
        <f t="shared" ca="1" si="456"/>
        <v>0</v>
      </c>
      <c r="BA1441" s="24" t="str">
        <f t="shared" ca="1" si="457"/>
        <v/>
      </c>
      <c r="BB1441" s="87" t="str">
        <f t="shared" si="458"/>
        <v/>
      </c>
    </row>
    <row r="1442" spans="1:54" ht="15" x14ac:dyDescent="0.2">
      <c r="A1442" s="7">
        <v>1441</v>
      </c>
      <c r="B1442" s="162" t="s">
        <v>705</v>
      </c>
      <c r="C1442" s="162" t="s">
        <v>706</v>
      </c>
      <c r="D1442" s="162" t="s">
        <v>3101</v>
      </c>
      <c r="E1442" s="162" t="s">
        <v>122</v>
      </c>
      <c r="F1442" s="163">
        <v>45581</v>
      </c>
      <c r="G1442" s="162" t="s">
        <v>5347</v>
      </c>
      <c r="H1442" s="162" t="s">
        <v>3351</v>
      </c>
      <c r="I1442" s="162" t="s">
        <v>24</v>
      </c>
      <c r="J1442" s="163">
        <v>45587</v>
      </c>
      <c r="K1442" s="163">
        <v>45593</v>
      </c>
      <c r="L1442" s="162" t="s">
        <v>5347</v>
      </c>
      <c r="M1442" s="163">
        <v>45656</v>
      </c>
      <c r="N1442" s="164">
        <v>50</v>
      </c>
      <c r="O1442" s="164">
        <v>8</v>
      </c>
      <c r="P1442" s="162" t="s">
        <v>16</v>
      </c>
      <c r="Q1442" s="165">
        <v>700</v>
      </c>
      <c r="R1442" s="165">
        <v>700</v>
      </c>
      <c r="S1442" s="165">
        <v>700</v>
      </c>
      <c r="T1442" s="165">
        <v>0</v>
      </c>
      <c r="U1442" s="166">
        <v>0</v>
      </c>
      <c r="V1442" s="166">
        <v>0</v>
      </c>
      <c r="W1442" s="162" t="s">
        <v>19</v>
      </c>
      <c r="X1442" s="162" t="s">
        <v>5348</v>
      </c>
      <c r="Y1442" s="162" t="s">
        <v>5347</v>
      </c>
      <c r="Z1442" s="162" t="s">
        <v>39</v>
      </c>
      <c r="AA1442" s="162" t="s">
        <v>766</v>
      </c>
      <c r="AB1442" s="162" t="s">
        <v>767</v>
      </c>
      <c r="AC1442" s="162" t="s">
        <v>5347</v>
      </c>
      <c r="AD1442" s="164">
        <v>0</v>
      </c>
      <c r="AE1442" s="185">
        <v>0</v>
      </c>
      <c r="AG1442" t="s">
        <v>962</v>
      </c>
      <c r="AH1442" s="47">
        <f t="shared" si="443"/>
        <v>69</v>
      </c>
      <c r="AI1442" s="46" t="str">
        <f t="shared" si="444"/>
        <v>-</v>
      </c>
      <c r="AJ1442" s="12"/>
      <c r="AK1442" s="53" t="str">
        <f t="shared" si="445"/>
        <v>YES</v>
      </c>
      <c r="AL1442" s="54">
        <f t="shared" si="446"/>
        <v>700</v>
      </c>
      <c r="AM1442" s="35"/>
      <c r="AN1442" s="35" t="str">
        <f t="shared" si="447"/>
        <v/>
      </c>
      <c r="AO1442" s="35">
        <f t="shared" si="448"/>
        <v>0</v>
      </c>
      <c r="AP1442" s="35" t="str">
        <f t="shared" si="449"/>
        <v>X</v>
      </c>
      <c r="AQ1442" s="55">
        <f t="shared" ref="AQ1442:AQ1459" si="463">IF(AP1442="X",100%,0%)</f>
        <v>1</v>
      </c>
      <c r="AR1442" s="25" t="str">
        <f t="shared" si="450"/>
        <v/>
      </c>
      <c r="AS1442" s="25" t="str">
        <f t="shared" si="451"/>
        <v/>
      </c>
      <c r="AT1442" s="25" t="str">
        <f t="shared" si="452"/>
        <v/>
      </c>
      <c r="AU1442" s="25" t="str">
        <f t="shared" si="453"/>
        <v/>
      </c>
      <c r="AV1442" s="25">
        <f t="shared" si="454"/>
        <v>10</v>
      </c>
      <c r="AW1442" s="65">
        <f t="shared" ref="AW1442:AW1459" si="464">IF(AP1442="",100%,0%)</f>
        <v>0</v>
      </c>
      <c r="AX1442" s="56"/>
      <c r="AY1442" s="24">
        <f t="shared" ca="1" si="455"/>
        <v>-479</v>
      </c>
      <c r="AZ1442" s="66">
        <f t="shared" ca="1" si="456"/>
        <v>0</v>
      </c>
      <c r="BA1442" s="24" t="str">
        <f t="shared" ca="1" si="457"/>
        <v/>
      </c>
      <c r="BB1442" s="87" t="str">
        <f t="shared" si="458"/>
        <v/>
      </c>
    </row>
    <row r="1443" spans="1:54" ht="15" x14ac:dyDescent="0.2">
      <c r="A1443" s="7">
        <v>1442</v>
      </c>
      <c r="B1443" s="162" t="s">
        <v>1433</v>
      </c>
      <c r="C1443" s="162" t="s">
        <v>1434</v>
      </c>
      <c r="D1443" s="162" t="s">
        <v>3101</v>
      </c>
      <c r="E1443" s="162" t="s">
        <v>118</v>
      </c>
      <c r="F1443" s="163">
        <v>45581</v>
      </c>
      <c r="G1443" s="162" t="s">
        <v>5347</v>
      </c>
      <c r="H1443" s="162" t="s">
        <v>4109</v>
      </c>
      <c r="I1443" s="162" t="s">
        <v>15</v>
      </c>
      <c r="J1443" s="163">
        <v>45645</v>
      </c>
      <c r="K1443" s="163">
        <v>45665</v>
      </c>
      <c r="L1443" s="162" t="s">
        <v>5347</v>
      </c>
      <c r="M1443" s="163">
        <v>45673</v>
      </c>
      <c r="N1443" s="164">
        <v>40</v>
      </c>
      <c r="O1443" s="164">
        <v>8</v>
      </c>
      <c r="P1443" s="162" t="s">
        <v>16</v>
      </c>
      <c r="Q1443" s="165">
        <v>5</v>
      </c>
      <c r="R1443" s="165">
        <v>5</v>
      </c>
      <c r="S1443" s="165">
        <v>5</v>
      </c>
      <c r="T1443" s="165">
        <v>0</v>
      </c>
      <c r="U1443" s="166">
        <v>5</v>
      </c>
      <c r="V1443" s="166">
        <v>0</v>
      </c>
      <c r="W1443" s="162" t="s">
        <v>19</v>
      </c>
      <c r="X1443" s="162" t="s">
        <v>5348</v>
      </c>
      <c r="Y1443" s="162" t="s">
        <v>5347</v>
      </c>
      <c r="Z1443" s="162" t="s">
        <v>4110</v>
      </c>
      <c r="AA1443" s="162" t="s">
        <v>1424</v>
      </c>
      <c r="AB1443" s="162" t="s">
        <v>1435</v>
      </c>
      <c r="AC1443" s="162" t="s">
        <v>5347</v>
      </c>
      <c r="AD1443" s="164">
        <v>0</v>
      </c>
      <c r="AE1443" s="185">
        <v>0</v>
      </c>
      <c r="AG1443" t="s">
        <v>962</v>
      </c>
      <c r="AH1443" s="47">
        <f t="shared" si="443"/>
        <v>28</v>
      </c>
      <c r="AI1443" s="46" t="str">
        <f t="shared" si="444"/>
        <v>-</v>
      </c>
      <c r="AJ1443" s="12"/>
      <c r="AK1443" s="53" t="str">
        <f t="shared" si="445"/>
        <v>YES</v>
      </c>
      <c r="AL1443" s="54">
        <f t="shared" si="446"/>
        <v>5</v>
      </c>
      <c r="AM1443" s="35"/>
      <c r="AN1443" s="35" t="str">
        <f t="shared" si="447"/>
        <v/>
      </c>
      <c r="AO1443" s="35">
        <f t="shared" si="448"/>
        <v>0</v>
      </c>
      <c r="AP1443" s="35" t="str">
        <f t="shared" si="449"/>
        <v>X</v>
      </c>
      <c r="AQ1443" s="55">
        <f t="shared" si="463"/>
        <v>1</v>
      </c>
      <c r="AR1443" s="25" t="str">
        <f t="shared" si="450"/>
        <v/>
      </c>
      <c r="AS1443" s="25" t="str">
        <f t="shared" si="451"/>
        <v/>
      </c>
      <c r="AT1443" s="25" t="str">
        <f t="shared" si="452"/>
        <v/>
      </c>
      <c r="AU1443" s="25" t="str">
        <f t="shared" si="453"/>
        <v/>
      </c>
      <c r="AV1443" s="25">
        <f t="shared" si="454"/>
        <v>10</v>
      </c>
      <c r="AW1443" s="65">
        <f t="shared" si="464"/>
        <v>0</v>
      </c>
      <c r="AX1443" s="56"/>
      <c r="AY1443" s="24">
        <f t="shared" ca="1" si="455"/>
        <v>-462</v>
      </c>
      <c r="AZ1443" s="66">
        <f t="shared" ca="1" si="456"/>
        <v>0</v>
      </c>
      <c r="BA1443" s="24" t="str">
        <f t="shared" ca="1" si="457"/>
        <v/>
      </c>
      <c r="BB1443" s="87" t="str">
        <f t="shared" si="458"/>
        <v/>
      </c>
    </row>
    <row r="1444" spans="1:54" ht="15" x14ac:dyDescent="0.2">
      <c r="A1444" s="7">
        <v>1443</v>
      </c>
      <c r="B1444" s="162" t="s">
        <v>1599</v>
      </c>
      <c r="C1444" s="162" t="s">
        <v>1600</v>
      </c>
      <c r="D1444" s="162" t="s">
        <v>3108</v>
      </c>
      <c r="E1444" s="162" t="s">
        <v>15</v>
      </c>
      <c r="F1444" s="163">
        <v>45581</v>
      </c>
      <c r="G1444" s="162" t="s">
        <v>5347</v>
      </c>
      <c r="H1444" s="162" t="s">
        <v>3352</v>
      </c>
      <c r="I1444" s="162" t="s">
        <v>15</v>
      </c>
      <c r="J1444" s="163">
        <v>45589</v>
      </c>
      <c r="K1444" s="163">
        <v>45593</v>
      </c>
      <c r="L1444" s="162" t="s">
        <v>5347</v>
      </c>
      <c r="M1444" s="163">
        <v>45681</v>
      </c>
      <c r="N1444" s="164">
        <v>90</v>
      </c>
      <c r="O1444" s="164">
        <v>8</v>
      </c>
      <c r="P1444" s="162" t="s">
        <v>16</v>
      </c>
      <c r="Q1444" s="165">
        <v>1</v>
      </c>
      <c r="R1444" s="165">
        <v>1</v>
      </c>
      <c r="S1444" s="165">
        <v>1</v>
      </c>
      <c r="T1444" s="165">
        <v>0</v>
      </c>
      <c r="U1444" s="166">
        <v>1</v>
      </c>
      <c r="V1444" s="166">
        <v>0</v>
      </c>
      <c r="W1444" s="162" t="s">
        <v>19</v>
      </c>
      <c r="X1444" s="162" t="s">
        <v>5348</v>
      </c>
      <c r="Y1444" s="162" t="s">
        <v>5347</v>
      </c>
      <c r="Z1444" s="162" t="s">
        <v>155</v>
      </c>
      <c r="AA1444" s="162" t="s">
        <v>148</v>
      </c>
      <c r="AB1444" s="162" t="s">
        <v>1599</v>
      </c>
      <c r="AC1444" s="162" t="s">
        <v>5347</v>
      </c>
      <c r="AD1444" s="164">
        <v>0</v>
      </c>
      <c r="AE1444" s="185">
        <v>0</v>
      </c>
      <c r="AG1444" t="s">
        <v>962</v>
      </c>
      <c r="AH1444" s="47">
        <f t="shared" si="443"/>
        <v>92</v>
      </c>
      <c r="AI1444" s="46" t="str">
        <f t="shared" si="444"/>
        <v>-</v>
      </c>
      <c r="AJ1444" s="12"/>
      <c r="AK1444" s="53" t="str">
        <f t="shared" si="445"/>
        <v>YES</v>
      </c>
      <c r="AL1444" s="54">
        <f t="shared" si="446"/>
        <v>1</v>
      </c>
      <c r="AM1444" s="35"/>
      <c r="AN1444" s="35" t="str">
        <f t="shared" si="447"/>
        <v/>
      </c>
      <c r="AO1444" s="35">
        <f t="shared" si="448"/>
        <v>0</v>
      </c>
      <c r="AP1444" s="35" t="str">
        <f t="shared" si="449"/>
        <v>X</v>
      </c>
      <c r="AQ1444" s="55">
        <f t="shared" si="463"/>
        <v>1</v>
      </c>
      <c r="AR1444" s="25" t="str">
        <f t="shared" si="450"/>
        <v/>
      </c>
      <c r="AS1444" s="25" t="str">
        <f t="shared" si="451"/>
        <v/>
      </c>
      <c r="AT1444" s="25" t="str">
        <f t="shared" si="452"/>
        <v/>
      </c>
      <c r="AU1444" s="25" t="str">
        <f t="shared" si="453"/>
        <v/>
      </c>
      <c r="AV1444" s="25">
        <f t="shared" si="454"/>
        <v>10</v>
      </c>
      <c r="AW1444" s="65">
        <f t="shared" si="464"/>
        <v>0</v>
      </c>
      <c r="AX1444" s="56"/>
      <c r="AY1444" s="24">
        <f t="shared" ca="1" si="455"/>
        <v>-454</v>
      </c>
      <c r="AZ1444" s="66">
        <f t="shared" ca="1" si="456"/>
        <v>0</v>
      </c>
      <c r="BA1444" s="24" t="str">
        <f t="shared" ca="1" si="457"/>
        <v/>
      </c>
      <c r="BB1444" s="87" t="str">
        <f t="shared" si="458"/>
        <v/>
      </c>
    </row>
    <row r="1445" spans="1:54" ht="15" x14ac:dyDescent="0.2">
      <c r="A1445" s="7">
        <v>1444</v>
      </c>
      <c r="B1445" s="162" t="s">
        <v>1794</v>
      </c>
      <c r="C1445" s="162" t="s">
        <v>1795</v>
      </c>
      <c r="D1445" s="162" t="s">
        <v>3108</v>
      </c>
      <c r="E1445" s="162" t="s">
        <v>17</v>
      </c>
      <c r="F1445" s="163">
        <v>45581</v>
      </c>
      <c r="G1445" s="162" t="s">
        <v>5347</v>
      </c>
      <c r="H1445" s="162" t="s">
        <v>3353</v>
      </c>
      <c r="I1445" s="162" t="s">
        <v>72</v>
      </c>
      <c r="J1445" s="163">
        <v>45588</v>
      </c>
      <c r="K1445" s="163">
        <v>45589</v>
      </c>
      <c r="L1445" s="162" t="s">
        <v>5347</v>
      </c>
      <c r="M1445" s="163">
        <v>45606</v>
      </c>
      <c r="N1445" s="164">
        <v>30</v>
      </c>
      <c r="O1445" s="164">
        <v>8</v>
      </c>
      <c r="P1445" s="162" t="s">
        <v>16</v>
      </c>
      <c r="Q1445" s="165">
        <v>1</v>
      </c>
      <c r="R1445" s="165">
        <v>1</v>
      </c>
      <c r="S1445" s="165">
        <v>1</v>
      </c>
      <c r="T1445" s="165">
        <v>0</v>
      </c>
      <c r="U1445" s="166">
        <v>1</v>
      </c>
      <c r="V1445" s="166">
        <v>0</v>
      </c>
      <c r="W1445" s="162" t="s">
        <v>19</v>
      </c>
      <c r="X1445" s="162" t="s">
        <v>5348</v>
      </c>
      <c r="Y1445" s="162" t="s">
        <v>5347</v>
      </c>
      <c r="Z1445" s="162" t="s">
        <v>109</v>
      </c>
      <c r="AA1445" s="162" t="s">
        <v>302</v>
      </c>
      <c r="AB1445" s="162" t="s">
        <v>1796</v>
      </c>
      <c r="AC1445" s="162" t="s">
        <v>5347</v>
      </c>
      <c r="AD1445" s="164">
        <v>0</v>
      </c>
      <c r="AE1445" s="185">
        <v>0</v>
      </c>
      <c r="AG1445" t="s">
        <v>962</v>
      </c>
      <c r="AH1445" s="47">
        <f t="shared" si="443"/>
        <v>18</v>
      </c>
      <c r="AI1445" s="46" t="str">
        <f t="shared" si="444"/>
        <v>-</v>
      </c>
      <c r="AJ1445" s="12"/>
      <c r="AK1445" s="53" t="str">
        <f t="shared" si="445"/>
        <v>YES</v>
      </c>
      <c r="AL1445" s="54">
        <f t="shared" si="446"/>
        <v>1</v>
      </c>
      <c r="AM1445" s="35"/>
      <c r="AN1445" s="35" t="str">
        <f t="shared" si="447"/>
        <v/>
      </c>
      <c r="AO1445" s="35">
        <f t="shared" si="448"/>
        <v>0</v>
      </c>
      <c r="AP1445" s="35" t="str">
        <f t="shared" si="449"/>
        <v>X</v>
      </c>
      <c r="AQ1445" s="55">
        <f t="shared" si="463"/>
        <v>1</v>
      </c>
      <c r="AR1445" s="25" t="str">
        <f t="shared" si="450"/>
        <v/>
      </c>
      <c r="AS1445" s="25" t="str">
        <f t="shared" si="451"/>
        <v/>
      </c>
      <c r="AT1445" s="25" t="str">
        <f t="shared" si="452"/>
        <v/>
      </c>
      <c r="AU1445" s="25" t="str">
        <f t="shared" si="453"/>
        <v/>
      </c>
      <c r="AV1445" s="25">
        <f t="shared" si="454"/>
        <v>10</v>
      </c>
      <c r="AW1445" s="65">
        <f t="shared" si="464"/>
        <v>0</v>
      </c>
      <c r="AX1445" s="56"/>
      <c r="AY1445" s="24">
        <f t="shared" ca="1" si="455"/>
        <v>-529</v>
      </c>
      <c r="AZ1445" s="66">
        <f t="shared" ca="1" si="456"/>
        <v>0</v>
      </c>
      <c r="BA1445" s="24" t="str">
        <f t="shared" ca="1" si="457"/>
        <v/>
      </c>
      <c r="BB1445" s="87" t="str">
        <f t="shared" si="458"/>
        <v/>
      </c>
    </row>
    <row r="1446" spans="1:54" ht="15" x14ac:dyDescent="0.2">
      <c r="A1446" s="7">
        <v>1445</v>
      </c>
      <c r="B1446" s="162" t="s">
        <v>300</v>
      </c>
      <c r="C1446" s="162" t="s">
        <v>301</v>
      </c>
      <c r="D1446" s="162" t="s">
        <v>3108</v>
      </c>
      <c r="E1446" s="162" t="s">
        <v>18</v>
      </c>
      <c r="F1446" s="163">
        <v>45581</v>
      </c>
      <c r="G1446" s="162" t="s">
        <v>5347</v>
      </c>
      <c r="H1446" s="162" t="s">
        <v>3354</v>
      </c>
      <c r="I1446" s="162" t="s">
        <v>57</v>
      </c>
      <c r="J1446" s="163">
        <v>45593</v>
      </c>
      <c r="K1446" s="163">
        <v>45611</v>
      </c>
      <c r="L1446" s="162" t="s">
        <v>5347</v>
      </c>
      <c r="M1446" s="163">
        <v>45606</v>
      </c>
      <c r="N1446" s="164">
        <v>30</v>
      </c>
      <c r="O1446" s="164">
        <v>8</v>
      </c>
      <c r="P1446" s="162" t="s">
        <v>16</v>
      </c>
      <c r="Q1446" s="165">
        <v>26</v>
      </c>
      <c r="R1446" s="165">
        <v>26</v>
      </c>
      <c r="S1446" s="165">
        <v>26</v>
      </c>
      <c r="T1446" s="165">
        <v>0</v>
      </c>
      <c r="U1446" s="166">
        <v>26</v>
      </c>
      <c r="V1446" s="166">
        <v>0</v>
      </c>
      <c r="W1446" s="162" t="s">
        <v>19</v>
      </c>
      <c r="X1446" s="162" t="s">
        <v>5348</v>
      </c>
      <c r="Y1446" s="162" t="s">
        <v>5347</v>
      </c>
      <c r="Z1446" s="162" t="s">
        <v>5289</v>
      </c>
      <c r="AA1446" s="162" t="s">
        <v>84</v>
      </c>
      <c r="AB1446" s="162" t="s">
        <v>321</v>
      </c>
      <c r="AC1446" s="162" t="s">
        <v>5347</v>
      </c>
      <c r="AD1446" s="164">
        <v>0</v>
      </c>
      <c r="AE1446" s="185">
        <v>0</v>
      </c>
      <c r="AG1446" t="s">
        <v>962</v>
      </c>
      <c r="AH1446" s="47">
        <f t="shared" si="443"/>
        <v>13</v>
      </c>
      <c r="AI1446" s="46" t="str">
        <f t="shared" si="444"/>
        <v>-</v>
      </c>
      <c r="AJ1446" s="12"/>
      <c r="AK1446" s="53" t="str">
        <f t="shared" si="445"/>
        <v>YES</v>
      </c>
      <c r="AL1446" s="54">
        <f t="shared" si="446"/>
        <v>26</v>
      </c>
      <c r="AM1446" s="35"/>
      <c r="AN1446" s="35" t="str">
        <f t="shared" si="447"/>
        <v/>
      </c>
      <c r="AO1446" s="35">
        <f t="shared" si="448"/>
        <v>0</v>
      </c>
      <c r="AP1446" s="35" t="str">
        <f t="shared" si="449"/>
        <v>X</v>
      </c>
      <c r="AQ1446" s="55">
        <f t="shared" si="463"/>
        <v>1</v>
      </c>
      <c r="AR1446" s="25" t="str">
        <f t="shared" si="450"/>
        <v/>
      </c>
      <c r="AS1446" s="25" t="str">
        <f t="shared" si="451"/>
        <v/>
      </c>
      <c r="AT1446" s="25" t="str">
        <f t="shared" si="452"/>
        <v/>
      </c>
      <c r="AU1446" s="25" t="str">
        <f t="shared" si="453"/>
        <v/>
      </c>
      <c r="AV1446" s="25">
        <f t="shared" si="454"/>
        <v>10</v>
      </c>
      <c r="AW1446" s="65">
        <f t="shared" si="464"/>
        <v>0</v>
      </c>
      <c r="AX1446" s="56"/>
      <c r="AY1446" s="24">
        <f t="shared" ca="1" si="455"/>
        <v>-529</v>
      </c>
      <c r="AZ1446" s="66">
        <f t="shared" ca="1" si="456"/>
        <v>0</v>
      </c>
      <c r="BA1446" s="24" t="str">
        <f t="shared" ca="1" si="457"/>
        <v/>
      </c>
      <c r="BB1446" s="87" t="str">
        <f t="shared" si="458"/>
        <v/>
      </c>
    </row>
    <row r="1447" spans="1:54" ht="15" x14ac:dyDescent="0.2">
      <c r="A1447" s="7">
        <v>1446</v>
      </c>
      <c r="B1447" s="162" t="s">
        <v>1049</v>
      </c>
      <c r="C1447" s="162" t="s">
        <v>1050</v>
      </c>
      <c r="D1447" s="162" t="s">
        <v>3108</v>
      </c>
      <c r="E1447" s="162" t="s">
        <v>24</v>
      </c>
      <c r="F1447" s="163">
        <v>45581</v>
      </c>
      <c r="G1447" s="162" t="s">
        <v>5347</v>
      </c>
      <c r="H1447" s="162" t="s">
        <v>3452</v>
      </c>
      <c r="I1447" s="162" t="s">
        <v>27</v>
      </c>
      <c r="J1447" s="163">
        <v>45596</v>
      </c>
      <c r="K1447" s="163">
        <v>45600</v>
      </c>
      <c r="L1447" s="162" t="s">
        <v>5347</v>
      </c>
      <c r="M1447" s="163">
        <v>45631</v>
      </c>
      <c r="N1447" s="164">
        <v>35</v>
      </c>
      <c r="O1447" s="164">
        <v>8</v>
      </c>
      <c r="P1447" s="162" t="s">
        <v>16</v>
      </c>
      <c r="Q1447" s="165">
        <v>14</v>
      </c>
      <c r="R1447" s="165">
        <v>14</v>
      </c>
      <c r="S1447" s="165">
        <v>14</v>
      </c>
      <c r="T1447" s="165">
        <v>0</v>
      </c>
      <c r="U1447" s="166">
        <v>14</v>
      </c>
      <c r="V1447" s="166">
        <v>0</v>
      </c>
      <c r="W1447" s="162" t="s">
        <v>19</v>
      </c>
      <c r="X1447" s="162" t="s">
        <v>5348</v>
      </c>
      <c r="Y1447" s="162" t="s">
        <v>5347</v>
      </c>
      <c r="Z1447" s="162" t="s">
        <v>394</v>
      </c>
      <c r="AA1447" s="162" t="s">
        <v>152</v>
      </c>
      <c r="AB1447" s="162" t="s">
        <v>1051</v>
      </c>
      <c r="AC1447" s="162" t="s">
        <v>5347</v>
      </c>
      <c r="AD1447" s="164">
        <v>0</v>
      </c>
      <c r="AE1447" s="185">
        <v>0</v>
      </c>
      <c r="AG1447" t="s">
        <v>962</v>
      </c>
      <c r="AH1447" s="47">
        <f t="shared" si="443"/>
        <v>35</v>
      </c>
      <c r="AI1447" s="46" t="str">
        <f t="shared" si="444"/>
        <v>-</v>
      </c>
      <c r="AJ1447" s="12"/>
      <c r="AK1447" s="53" t="str">
        <f t="shared" si="445"/>
        <v>YES</v>
      </c>
      <c r="AL1447" s="54">
        <f t="shared" si="446"/>
        <v>14</v>
      </c>
      <c r="AM1447" s="35"/>
      <c r="AN1447" s="35" t="str">
        <f t="shared" si="447"/>
        <v/>
      </c>
      <c r="AO1447" s="35">
        <f t="shared" si="448"/>
        <v>0</v>
      </c>
      <c r="AP1447" s="35" t="str">
        <f t="shared" si="449"/>
        <v>X</v>
      </c>
      <c r="AQ1447" s="55">
        <f t="shared" si="463"/>
        <v>1</v>
      </c>
      <c r="AR1447" s="25" t="str">
        <f t="shared" si="450"/>
        <v/>
      </c>
      <c r="AS1447" s="25" t="str">
        <f t="shared" si="451"/>
        <v/>
      </c>
      <c r="AT1447" s="25" t="str">
        <f t="shared" si="452"/>
        <v/>
      </c>
      <c r="AU1447" s="25" t="str">
        <f t="shared" si="453"/>
        <v/>
      </c>
      <c r="AV1447" s="25">
        <f t="shared" si="454"/>
        <v>10</v>
      </c>
      <c r="AW1447" s="65">
        <f t="shared" si="464"/>
        <v>0</v>
      </c>
      <c r="AX1447" s="56"/>
      <c r="AY1447" s="24">
        <f t="shared" ca="1" si="455"/>
        <v>-504</v>
      </c>
      <c r="AZ1447" s="66">
        <f t="shared" ca="1" si="456"/>
        <v>0</v>
      </c>
      <c r="BA1447" s="24" t="str">
        <f t="shared" ca="1" si="457"/>
        <v/>
      </c>
      <c r="BB1447" s="87" t="str">
        <f t="shared" si="458"/>
        <v/>
      </c>
    </row>
    <row r="1448" spans="1:54" ht="15" x14ac:dyDescent="0.2">
      <c r="A1448" s="7">
        <v>1447</v>
      </c>
      <c r="B1448" s="162" t="s">
        <v>1052</v>
      </c>
      <c r="C1448" s="162" t="s">
        <v>1053</v>
      </c>
      <c r="D1448" s="162" t="s">
        <v>3108</v>
      </c>
      <c r="E1448" s="162" t="s">
        <v>27</v>
      </c>
      <c r="F1448" s="163">
        <v>45581</v>
      </c>
      <c r="G1448" s="162" t="s">
        <v>5347</v>
      </c>
      <c r="H1448" s="162" t="s">
        <v>3454</v>
      </c>
      <c r="I1448" s="162" t="s">
        <v>122</v>
      </c>
      <c r="J1448" s="163">
        <v>45596</v>
      </c>
      <c r="K1448" s="163">
        <v>45600</v>
      </c>
      <c r="L1448" s="162" t="s">
        <v>5347</v>
      </c>
      <c r="M1448" s="163">
        <v>45838</v>
      </c>
      <c r="N1448" s="164">
        <v>56</v>
      </c>
      <c r="O1448" s="164">
        <v>8</v>
      </c>
      <c r="P1448" s="162" t="s">
        <v>16</v>
      </c>
      <c r="Q1448" s="165">
        <v>4</v>
      </c>
      <c r="R1448" s="165">
        <v>4</v>
      </c>
      <c r="S1448" s="165">
        <v>4</v>
      </c>
      <c r="T1448" s="165">
        <v>0</v>
      </c>
      <c r="U1448" s="166">
        <v>4</v>
      </c>
      <c r="V1448" s="166">
        <v>0</v>
      </c>
      <c r="W1448" s="162" t="s">
        <v>19</v>
      </c>
      <c r="X1448" s="162" t="s">
        <v>5348</v>
      </c>
      <c r="Y1448" s="162" t="s">
        <v>5347</v>
      </c>
      <c r="Z1448" s="162" t="s">
        <v>39</v>
      </c>
      <c r="AA1448" s="162" t="s">
        <v>152</v>
      </c>
      <c r="AB1448" s="162" t="s">
        <v>1054</v>
      </c>
      <c r="AC1448" s="162" t="s">
        <v>5347</v>
      </c>
      <c r="AD1448" s="164">
        <v>1</v>
      </c>
      <c r="AE1448" s="185">
        <v>0</v>
      </c>
      <c r="AG1448" t="s">
        <v>962</v>
      </c>
      <c r="AH1448" s="47">
        <f t="shared" si="443"/>
        <v>242</v>
      </c>
      <c r="AI1448" s="46" t="str">
        <f t="shared" si="444"/>
        <v>-</v>
      </c>
      <c r="AJ1448" s="12"/>
      <c r="AK1448" s="53" t="str">
        <f t="shared" si="445"/>
        <v>YES</v>
      </c>
      <c r="AL1448" s="54">
        <f t="shared" si="446"/>
        <v>4</v>
      </c>
      <c r="AM1448" s="35"/>
      <c r="AN1448" s="35" t="str">
        <f t="shared" si="447"/>
        <v/>
      </c>
      <c r="AO1448" s="35">
        <f t="shared" si="448"/>
        <v>0</v>
      </c>
      <c r="AP1448" s="35" t="str">
        <f t="shared" si="449"/>
        <v>X</v>
      </c>
      <c r="AQ1448" s="55">
        <f t="shared" si="463"/>
        <v>1</v>
      </c>
      <c r="AR1448" s="25" t="str">
        <f t="shared" si="450"/>
        <v/>
      </c>
      <c r="AS1448" s="25" t="str">
        <f t="shared" si="451"/>
        <v/>
      </c>
      <c r="AT1448" s="25" t="str">
        <f t="shared" si="452"/>
        <v/>
      </c>
      <c r="AU1448" s="25" t="str">
        <f t="shared" si="453"/>
        <v/>
      </c>
      <c r="AV1448" s="25">
        <f t="shared" si="454"/>
        <v>10</v>
      </c>
      <c r="AW1448" s="65">
        <f t="shared" si="464"/>
        <v>0</v>
      </c>
      <c r="AX1448" s="56"/>
      <c r="AY1448" s="24">
        <f t="shared" ca="1" si="455"/>
        <v>-297</v>
      </c>
      <c r="AZ1448" s="66">
        <f t="shared" ca="1" si="456"/>
        <v>0</v>
      </c>
      <c r="BA1448" s="24" t="str">
        <f t="shared" ca="1" si="457"/>
        <v/>
      </c>
      <c r="BB1448" s="87" t="str">
        <f t="shared" si="458"/>
        <v/>
      </c>
    </row>
    <row r="1449" spans="1:54" ht="15" x14ac:dyDescent="0.2">
      <c r="A1449" s="7">
        <v>1448</v>
      </c>
      <c r="B1449" s="162" t="s">
        <v>1065</v>
      </c>
      <c r="C1449" s="162" t="s">
        <v>1066</v>
      </c>
      <c r="D1449" s="162" t="s">
        <v>3108</v>
      </c>
      <c r="E1449" s="162" t="s">
        <v>28</v>
      </c>
      <c r="F1449" s="163">
        <v>45581</v>
      </c>
      <c r="G1449" s="162" t="s">
        <v>5347</v>
      </c>
      <c r="H1449" s="162" t="s">
        <v>3452</v>
      </c>
      <c r="I1449" s="162" t="s">
        <v>28</v>
      </c>
      <c r="J1449" s="163">
        <v>45596</v>
      </c>
      <c r="K1449" s="163">
        <v>45600</v>
      </c>
      <c r="L1449" s="162" t="s">
        <v>5347</v>
      </c>
      <c r="M1449" s="163">
        <v>45624</v>
      </c>
      <c r="N1449" s="164">
        <v>40</v>
      </c>
      <c r="O1449" s="164">
        <v>8</v>
      </c>
      <c r="P1449" s="162" t="s">
        <v>16</v>
      </c>
      <c r="Q1449" s="165">
        <v>5</v>
      </c>
      <c r="R1449" s="165">
        <v>5</v>
      </c>
      <c r="S1449" s="165">
        <v>5</v>
      </c>
      <c r="T1449" s="165">
        <v>0</v>
      </c>
      <c r="U1449" s="166">
        <v>5</v>
      </c>
      <c r="V1449" s="166">
        <v>0</v>
      </c>
      <c r="W1449" s="162" t="s">
        <v>19</v>
      </c>
      <c r="X1449" s="162" t="s">
        <v>5348</v>
      </c>
      <c r="Y1449" s="162" t="s">
        <v>5347</v>
      </c>
      <c r="Z1449" s="162" t="s">
        <v>394</v>
      </c>
      <c r="AA1449" s="162" t="s">
        <v>152</v>
      </c>
      <c r="AB1449" s="162" t="s">
        <v>1067</v>
      </c>
      <c r="AC1449" s="162" t="s">
        <v>5347</v>
      </c>
      <c r="AD1449" s="164">
        <v>0</v>
      </c>
      <c r="AE1449" s="185">
        <v>0</v>
      </c>
      <c r="AG1449" t="s">
        <v>962</v>
      </c>
      <c r="AH1449" s="47">
        <f t="shared" si="443"/>
        <v>28</v>
      </c>
      <c r="AI1449" s="46" t="str">
        <f t="shared" si="444"/>
        <v>-</v>
      </c>
      <c r="AJ1449" s="12"/>
      <c r="AK1449" s="53" t="str">
        <f t="shared" si="445"/>
        <v>YES</v>
      </c>
      <c r="AL1449" s="54">
        <f t="shared" si="446"/>
        <v>5</v>
      </c>
      <c r="AM1449" s="35"/>
      <c r="AN1449" s="35" t="str">
        <f t="shared" si="447"/>
        <v/>
      </c>
      <c r="AO1449" s="35">
        <f t="shared" si="448"/>
        <v>0</v>
      </c>
      <c r="AP1449" s="35" t="str">
        <f t="shared" si="449"/>
        <v>X</v>
      </c>
      <c r="AQ1449" s="55">
        <f t="shared" si="463"/>
        <v>1</v>
      </c>
      <c r="AR1449" s="25" t="str">
        <f t="shared" si="450"/>
        <v/>
      </c>
      <c r="AS1449" s="25" t="str">
        <f t="shared" si="451"/>
        <v/>
      </c>
      <c r="AT1449" s="25" t="str">
        <f t="shared" si="452"/>
        <v/>
      </c>
      <c r="AU1449" s="25" t="str">
        <f t="shared" si="453"/>
        <v/>
      </c>
      <c r="AV1449" s="25">
        <f t="shared" si="454"/>
        <v>10</v>
      </c>
      <c r="AW1449" s="65">
        <f t="shared" si="464"/>
        <v>0</v>
      </c>
      <c r="AX1449" s="56"/>
      <c r="AY1449" s="24">
        <f t="shared" ca="1" si="455"/>
        <v>-511</v>
      </c>
      <c r="AZ1449" s="66">
        <f t="shared" ca="1" si="456"/>
        <v>0</v>
      </c>
      <c r="BA1449" s="24" t="str">
        <f t="shared" ca="1" si="457"/>
        <v/>
      </c>
      <c r="BB1449" s="87" t="str">
        <f t="shared" si="458"/>
        <v/>
      </c>
    </row>
    <row r="1450" spans="1:54" ht="15" x14ac:dyDescent="0.2">
      <c r="A1450" s="7">
        <v>1449</v>
      </c>
      <c r="B1450" s="162" t="s">
        <v>1068</v>
      </c>
      <c r="C1450" s="162" t="s">
        <v>1069</v>
      </c>
      <c r="D1450" s="162" t="s">
        <v>3108</v>
      </c>
      <c r="E1450" s="162" t="s">
        <v>73</v>
      </c>
      <c r="F1450" s="163">
        <v>45581</v>
      </c>
      <c r="G1450" s="162" t="s">
        <v>5347</v>
      </c>
      <c r="H1450" s="162" t="s">
        <v>3452</v>
      </c>
      <c r="I1450" s="162" t="s">
        <v>73</v>
      </c>
      <c r="J1450" s="163">
        <v>45596</v>
      </c>
      <c r="K1450" s="163">
        <v>45600</v>
      </c>
      <c r="L1450" s="162" t="s">
        <v>5347</v>
      </c>
      <c r="M1450" s="163">
        <v>45624</v>
      </c>
      <c r="N1450" s="164">
        <v>56</v>
      </c>
      <c r="O1450" s="164">
        <v>8</v>
      </c>
      <c r="P1450" s="162" t="s">
        <v>16</v>
      </c>
      <c r="Q1450" s="165">
        <v>2</v>
      </c>
      <c r="R1450" s="165">
        <v>2</v>
      </c>
      <c r="S1450" s="165">
        <v>2</v>
      </c>
      <c r="T1450" s="165">
        <v>0</v>
      </c>
      <c r="U1450" s="166">
        <v>2</v>
      </c>
      <c r="V1450" s="166">
        <v>0</v>
      </c>
      <c r="W1450" s="162" t="s">
        <v>19</v>
      </c>
      <c r="X1450" s="162" t="s">
        <v>5348</v>
      </c>
      <c r="Y1450" s="162" t="s">
        <v>5347</v>
      </c>
      <c r="Z1450" s="162" t="s">
        <v>394</v>
      </c>
      <c r="AA1450" s="162" t="s">
        <v>152</v>
      </c>
      <c r="AB1450" s="162" t="s">
        <v>1070</v>
      </c>
      <c r="AC1450" s="162" t="s">
        <v>5347</v>
      </c>
      <c r="AD1450" s="164">
        <v>0</v>
      </c>
      <c r="AE1450" s="185">
        <v>0</v>
      </c>
      <c r="AG1450" t="s">
        <v>962</v>
      </c>
      <c r="AH1450" s="47">
        <f t="shared" si="443"/>
        <v>28</v>
      </c>
      <c r="AI1450" s="46" t="str">
        <f t="shared" si="444"/>
        <v>-</v>
      </c>
      <c r="AJ1450" s="12"/>
      <c r="AK1450" s="53" t="str">
        <f t="shared" si="445"/>
        <v>YES</v>
      </c>
      <c r="AL1450" s="54">
        <f t="shared" si="446"/>
        <v>2</v>
      </c>
      <c r="AM1450" s="35"/>
      <c r="AN1450" s="35" t="str">
        <f t="shared" si="447"/>
        <v/>
      </c>
      <c r="AO1450" s="35">
        <f t="shared" si="448"/>
        <v>0</v>
      </c>
      <c r="AP1450" s="35" t="str">
        <f t="shared" si="449"/>
        <v>X</v>
      </c>
      <c r="AQ1450" s="55">
        <f t="shared" si="463"/>
        <v>1</v>
      </c>
      <c r="AR1450" s="25" t="str">
        <f t="shared" si="450"/>
        <v/>
      </c>
      <c r="AS1450" s="25" t="str">
        <f t="shared" si="451"/>
        <v/>
      </c>
      <c r="AT1450" s="25" t="str">
        <f t="shared" si="452"/>
        <v/>
      </c>
      <c r="AU1450" s="25" t="str">
        <f t="shared" si="453"/>
        <v/>
      </c>
      <c r="AV1450" s="25">
        <f t="shared" si="454"/>
        <v>10</v>
      </c>
      <c r="AW1450" s="65">
        <f t="shared" si="464"/>
        <v>0</v>
      </c>
      <c r="AX1450" s="56"/>
      <c r="AY1450" s="24">
        <f t="shared" ca="1" si="455"/>
        <v>-511</v>
      </c>
      <c r="AZ1450" s="66">
        <f t="shared" ca="1" si="456"/>
        <v>0</v>
      </c>
      <c r="BA1450" s="24" t="str">
        <f t="shared" ca="1" si="457"/>
        <v/>
      </c>
      <c r="BB1450" s="87" t="str">
        <f t="shared" si="458"/>
        <v/>
      </c>
    </row>
    <row r="1451" spans="1:54" ht="15" x14ac:dyDescent="0.2">
      <c r="A1451" s="7">
        <v>1450</v>
      </c>
      <c r="B1451" s="162" t="s">
        <v>1074</v>
      </c>
      <c r="C1451" s="162" t="s">
        <v>1075</v>
      </c>
      <c r="D1451" s="162" t="s">
        <v>3108</v>
      </c>
      <c r="E1451" s="162" t="s">
        <v>56</v>
      </c>
      <c r="F1451" s="163">
        <v>45581</v>
      </c>
      <c r="G1451" s="162" t="s">
        <v>5347</v>
      </c>
      <c r="H1451" s="162" t="s">
        <v>3454</v>
      </c>
      <c r="I1451" s="162" t="s">
        <v>118</v>
      </c>
      <c r="J1451" s="163">
        <v>45596</v>
      </c>
      <c r="K1451" s="163">
        <v>45600</v>
      </c>
      <c r="L1451" s="162" t="s">
        <v>5347</v>
      </c>
      <c r="M1451" s="163">
        <v>45620</v>
      </c>
      <c r="N1451" s="164">
        <v>125</v>
      </c>
      <c r="O1451" s="164">
        <v>8</v>
      </c>
      <c r="P1451" s="162" t="s">
        <v>16</v>
      </c>
      <c r="Q1451" s="165">
        <v>2</v>
      </c>
      <c r="R1451" s="165">
        <v>2</v>
      </c>
      <c r="S1451" s="165">
        <v>2</v>
      </c>
      <c r="T1451" s="165">
        <v>0</v>
      </c>
      <c r="U1451" s="166">
        <v>2</v>
      </c>
      <c r="V1451" s="166">
        <v>0</v>
      </c>
      <c r="W1451" s="162" t="s">
        <v>19</v>
      </c>
      <c r="X1451" s="162" t="s">
        <v>5348</v>
      </c>
      <c r="Y1451" s="162" t="s">
        <v>5347</v>
      </c>
      <c r="Z1451" s="162" t="s">
        <v>39</v>
      </c>
      <c r="AA1451" s="162" t="s">
        <v>152</v>
      </c>
      <c r="AB1451" s="162" t="s">
        <v>1076</v>
      </c>
      <c r="AC1451" s="162" t="s">
        <v>5347</v>
      </c>
      <c r="AD1451" s="164">
        <v>0</v>
      </c>
      <c r="AE1451" s="185">
        <v>0</v>
      </c>
      <c r="AG1451" t="s">
        <v>962</v>
      </c>
      <c r="AH1451" s="47">
        <f t="shared" si="443"/>
        <v>24</v>
      </c>
      <c r="AI1451" s="46" t="str">
        <f t="shared" si="444"/>
        <v>-</v>
      </c>
      <c r="AJ1451" s="12"/>
      <c r="AK1451" s="53" t="str">
        <f t="shared" si="445"/>
        <v>YES</v>
      </c>
      <c r="AL1451" s="54">
        <f t="shared" si="446"/>
        <v>2</v>
      </c>
      <c r="AM1451" s="35"/>
      <c r="AN1451" s="35" t="str">
        <f t="shared" si="447"/>
        <v/>
      </c>
      <c r="AO1451" s="35">
        <f t="shared" si="448"/>
        <v>0</v>
      </c>
      <c r="AP1451" s="35" t="str">
        <f t="shared" si="449"/>
        <v>X</v>
      </c>
      <c r="AQ1451" s="55">
        <f t="shared" si="463"/>
        <v>1</v>
      </c>
      <c r="AR1451" s="25" t="str">
        <f t="shared" si="450"/>
        <v/>
      </c>
      <c r="AS1451" s="25" t="str">
        <f t="shared" si="451"/>
        <v/>
      </c>
      <c r="AT1451" s="25" t="str">
        <f t="shared" si="452"/>
        <v/>
      </c>
      <c r="AU1451" s="25" t="str">
        <f t="shared" si="453"/>
        <v/>
      </c>
      <c r="AV1451" s="25">
        <f t="shared" si="454"/>
        <v>10</v>
      </c>
      <c r="AW1451" s="65">
        <f t="shared" si="464"/>
        <v>0</v>
      </c>
      <c r="AX1451" s="56"/>
      <c r="AY1451" s="24">
        <f t="shared" ca="1" si="455"/>
        <v>-515</v>
      </c>
      <c r="AZ1451" s="66">
        <f t="shared" ca="1" si="456"/>
        <v>0</v>
      </c>
      <c r="BA1451" s="24" t="str">
        <f t="shared" ca="1" si="457"/>
        <v/>
      </c>
      <c r="BB1451" s="87" t="str">
        <f t="shared" si="458"/>
        <v/>
      </c>
    </row>
    <row r="1452" spans="1:54" ht="15" x14ac:dyDescent="0.2">
      <c r="A1452" s="7">
        <v>1451</v>
      </c>
      <c r="B1452" s="162" t="s">
        <v>1077</v>
      </c>
      <c r="C1452" s="162" t="s">
        <v>1078</v>
      </c>
      <c r="D1452" s="162" t="s">
        <v>3108</v>
      </c>
      <c r="E1452" s="162" t="s">
        <v>72</v>
      </c>
      <c r="F1452" s="163">
        <v>45581</v>
      </c>
      <c r="G1452" s="162" t="s">
        <v>5347</v>
      </c>
      <c r="H1452" s="162" t="s">
        <v>3452</v>
      </c>
      <c r="I1452" s="162" t="s">
        <v>56</v>
      </c>
      <c r="J1452" s="163">
        <v>45596</v>
      </c>
      <c r="K1452" s="163">
        <v>45600</v>
      </c>
      <c r="L1452" s="162" t="s">
        <v>5347</v>
      </c>
      <c r="M1452" s="163">
        <v>45624</v>
      </c>
      <c r="N1452" s="164">
        <v>40</v>
      </c>
      <c r="O1452" s="164">
        <v>8</v>
      </c>
      <c r="P1452" s="162" t="s">
        <v>16</v>
      </c>
      <c r="Q1452" s="165">
        <v>2</v>
      </c>
      <c r="R1452" s="165">
        <v>2</v>
      </c>
      <c r="S1452" s="165">
        <v>2</v>
      </c>
      <c r="T1452" s="165">
        <v>0</v>
      </c>
      <c r="U1452" s="166">
        <v>2</v>
      </c>
      <c r="V1452" s="166">
        <v>0</v>
      </c>
      <c r="W1452" s="162" t="s">
        <v>19</v>
      </c>
      <c r="X1452" s="162" t="s">
        <v>5348</v>
      </c>
      <c r="Y1452" s="162" t="s">
        <v>5347</v>
      </c>
      <c r="Z1452" s="162" t="s">
        <v>394</v>
      </c>
      <c r="AA1452" s="162" t="s">
        <v>152</v>
      </c>
      <c r="AB1452" s="162" t="s">
        <v>1079</v>
      </c>
      <c r="AC1452" s="162" t="s">
        <v>5347</v>
      </c>
      <c r="AD1452" s="164">
        <v>0</v>
      </c>
      <c r="AE1452" s="185">
        <v>0</v>
      </c>
      <c r="AG1452" t="s">
        <v>962</v>
      </c>
      <c r="AH1452" s="47">
        <f t="shared" si="443"/>
        <v>28</v>
      </c>
      <c r="AI1452" s="46" t="str">
        <f t="shared" si="444"/>
        <v>-</v>
      </c>
      <c r="AJ1452" s="12"/>
      <c r="AK1452" s="53" t="str">
        <f t="shared" si="445"/>
        <v>YES</v>
      </c>
      <c r="AL1452" s="54">
        <f t="shared" si="446"/>
        <v>2</v>
      </c>
      <c r="AM1452" s="35"/>
      <c r="AN1452" s="35" t="str">
        <f t="shared" si="447"/>
        <v/>
      </c>
      <c r="AO1452" s="35">
        <f t="shared" si="448"/>
        <v>0</v>
      </c>
      <c r="AP1452" s="35" t="str">
        <f t="shared" si="449"/>
        <v>X</v>
      </c>
      <c r="AQ1452" s="55">
        <f t="shared" si="463"/>
        <v>1</v>
      </c>
      <c r="AR1452" s="25" t="str">
        <f t="shared" si="450"/>
        <v/>
      </c>
      <c r="AS1452" s="25" t="str">
        <f t="shared" si="451"/>
        <v/>
      </c>
      <c r="AT1452" s="25" t="str">
        <f t="shared" si="452"/>
        <v/>
      </c>
      <c r="AU1452" s="25" t="str">
        <f t="shared" si="453"/>
        <v/>
      </c>
      <c r="AV1452" s="25">
        <f t="shared" si="454"/>
        <v>10</v>
      </c>
      <c r="AW1452" s="65">
        <f t="shared" si="464"/>
        <v>0</v>
      </c>
      <c r="AX1452" s="56"/>
      <c r="AY1452" s="24">
        <f t="shared" ca="1" si="455"/>
        <v>-511</v>
      </c>
      <c r="AZ1452" s="66">
        <f t="shared" ca="1" si="456"/>
        <v>0</v>
      </c>
      <c r="BA1452" s="24" t="str">
        <f t="shared" ca="1" si="457"/>
        <v/>
      </c>
      <c r="BB1452" s="87" t="str">
        <f t="shared" si="458"/>
        <v/>
      </c>
    </row>
    <row r="1453" spans="1:54" ht="15" x14ac:dyDescent="0.2">
      <c r="A1453" s="7">
        <v>1452</v>
      </c>
      <c r="B1453" s="162" t="s">
        <v>1083</v>
      </c>
      <c r="C1453" s="162" t="s">
        <v>1084</v>
      </c>
      <c r="D1453" s="162" t="s">
        <v>3108</v>
      </c>
      <c r="E1453" s="162" t="s">
        <v>69</v>
      </c>
      <c r="F1453" s="163">
        <v>45581</v>
      </c>
      <c r="G1453" s="162" t="s">
        <v>5347</v>
      </c>
      <c r="H1453" s="162" t="s">
        <v>3454</v>
      </c>
      <c r="I1453" s="162" t="s">
        <v>115</v>
      </c>
      <c r="J1453" s="163">
        <v>45596</v>
      </c>
      <c r="K1453" s="163">
        <v>45600</v>
      </c>
      <c r="L1453" s="162" t="s">
        <v>5347</v>
      </c>
      <c r="M1453" s="163">
        <v>45620</v>
      </c>
      <c r="N1453" s="164">
        <v>40</v>
      </c>
      <c r="O1453" s="164">
        <v>8</v>
      </c>
      <c r="P1453" s="162" t="s">
        <v>16</v>
      </c>
      <c r="Q1453" s="165">
        <v>3</v>
      </c>
      <c r="R1453" s="165">
        <v>3</v>
      </c>
      <c r="S1453" s="165">
        <v>3</v>
      </c>
      <c r="T1453" s="165">
        <v>0</v>
      </c>
      <c r="U1453" s="166">
        <v>3</v>
      </c>
      <c r="V1453" s="166">
        <v>0</v>
      </c>
      <c r="W1453" s="162" t="s">
        <v>19</v>
      </c>
      <c r="X1453" s="162" t="s">
        <v>5348</v>
      </c>
      <c r="Y1453" s="162" t="s">
        <v>5347</v>
      </c>
      <c r="Z1453" s="162" t="s">
        <v>39</v>
      </c>
      <c r="AA1453" s="162" t="s">
        <v>152</v>
      </c>
      <c r="AB1453" s="162" t="s">
        <v>1085</v>
      </c>
      <c r="AC1453" s="162" t="s">
        <v>5347</v>
      </c>
      <c r="AD1453" s="164">
        <v>0</v>
      </c>
      <c r="AE1453" s="185">
        <v>0</v>
      </c>
      <c r="AG1453" t="s">
        <v>962</v>
      </c>
      <c r="AH1453" s="47">
        <f t="shared" si="443"/>
        <v>24</v>
      </c>
      <c r="AI1453" s="46" t="str">
        <f t="shared" si="444"/>
        <v>-</v>
      </c>
      <c r="AJ1453" s="12"/>
      <c r="AK1453" s="53" t="str">
        <f t="shared" si="445"/>
        <v>YES</v>
      </c>
      <c r="AL1453" s="54">
        <f t="shared" si="446"/>
        <v>3</v>
      </c>
      <c r="AM1453" s="35"/>
      <c r="AN1453" s="35" t="str">
        <f t="shared" si="447"/>
        <v/>
      </c>
      <c r="AO1453" s="35">
        <f t="shared" si="448"/>
        <v>0</v>
      </c>
      <c r="AP1453" s="35" t="str">
        <f t="shared" si="449"/>
        <v>X</v>
      </c>
      <c r="AQ1453" s="55">
        <f t="shared" si="463"/>
        <v>1</v>
      </c>
      <c r="AR1453" s="25" t="str">
        <f t="shared" si="450"/>
        <v/>
      </c>
      <c r="AS1453" s="25" t="str">
        <f t="shared" si="451"/>
        <v/>
      </c>
      <c r="AT1453" s="25" t="str">
        <f t="shared" si="452"/>
        <v/>
      </c>
      <c r="AU1453" s="25" t="str">
        <f t="shared" si="453"/>
        <v/>
      </c>
      <c r="AV1453" s="25">
        <f t="shared" si="454"/>
        <v>10</v>
      </c>
      <c r="AW1453" s="65">
        <f t="shared" si="464"/>
        <v>0</v>
      </c>
      <c r="AX1453" s="56"/>
      <c r="AY1453" s="24">
        <f t="shared" ca="1" si="455"/>
        <v>-515</v>
      </c>
      <c r="AZ1453" s="66">
        <f t="shared" ca="1" si="456"/>
        <v>0</v>
      </c>
      <c r="BA1453" s="24" t="str">
        <f t="shared" ca="1" si="457"/>
        <v/>
      </c>
      <c r="BB1453" s="87" t="str">
        <f t="shared" si="458"/>
        <v/>
      </c>
    </row>
    <row r="1454" spans="1:54" ht="15" x14ac:dyDescent="0.2">
      <c r="A1454" s="7">
        <v>1453</v>
      </c>
      <c r="B1454" s="162" t="s">
        <v>1086</v>
      </c>
      <c r="C1454" s="162" t="s">
        <v>1087</v>
      </c>
      <c r="D1454" s="162" t="s">
        <v>3108</v>
      </c>
      <c r="E1454" s="162" t="s">
        <v>79</v>
      </c>
      <c r="F1454" s="163">
        <v>45581</v>
      </c>
      <c r="G1454" s="162" t="s">
        <v>5347</v>
      </c>
      <c r="H1454" s="162" t="s">
        <v>3452</v>
      </c>
      <c r="I1454" s="162" t="s">
        <v>72</v>
      </c>
      <c r="J1454" s="163">
        <v>45596</v>
      </c>
      <c r="K1454" s="163">
        <v>45600</v>
      </c>
      <c r="L1454" s="162" t="s">
        <v>5347</v>
      </c>
      <c r="M1454" s="163">
        <v>45606</v>
      </c>
      <c r="N1454" s="164">
        <v>56</v>
      </c>
      <c r="O1454" s="164">
        <v>8</v>
      </c>
      <c r="P1454" s="162" t="s">
        <v>16</v>
      </c>
      <c r="Q1454" s="165">
        <v>3</v>
      </c>
      <c r="R1454" s="165">
        <v>3</v>
      </c>
      <c r="S1454" s="165">
        <v>3</v>
      </c>
      <c r="T1454" s="165">
        <v>0</v>
      </c>
      <c r="U1454" s="166">
        <v>3</v>
      </c>
      <c r="V1454" s="166">
        <v>0</v>
      </c>
      <c r="W1454" s="162" t="s">
        <v>19</v>
      </c>
      <c r="X1454" s="162" t="s">
        <v>5348</v>
      </c>
      <c r="Y1454" s="162" t="s">
        <v>5347</v>
      </c>
      <c r="Z1454" s="162" t="s">
        <v>394</v>
      </c>
      <c r="AA1454" s="162" t="s">
        <v>152</v>
      </c>
      <c r="AB1454" s="162" t="s">
        <v>1088</v>
      </c>
      <c r="AC1454" s="162" t="s">
        <v>5347</v>
      </c>
      <c r="AD1454" s="164">
        <v>0</v>
      </c>
      <c r="AE1454" s="185">
        <v>0</v>
      </c>
      <c r="AG1454" t="s">
        <v>962</v>
      </c>
      <c r="AH1454" s="47">
        <f t="shared" si="443"/>
        <v>10</v>
      </c>
      <c r="AI1454" s="46" t="str">
        <f t="shared" si="444"/>
        <v>-</v>
      </c>
      <c r="AJ1454" s="12"/>
      <c r="AK1454" s="53" t="str">
        <f t="shared" si="445"/>
        <v>YES</v>
      </c>
      <c r="AL1454" s="54">
        <f t="shared" si="446"/>
        <v>3</v>
      </c>
      <c r="AM1454" s="35"/>
      <c r="AN1454" s="35" t="str">
        <f t="shared" si="447"/>
        <v/>
      </c>
      <c r="AO1454" s="35">
        <f t="shared" si="448"/>
        <v>0</v>
      </c>
      <c r="AP1454" s="35" t="str">
        <f t="shared" si="449"/>
        <v>X</v>
      </c>
      <c r="AQ1454" s="55">
        <f t="shared" si="463"/>
        <v>1</v>
      </c>
      <c r="AR1454" s="25" t="str">
        <f t="shared" si="450"/>
        <v/>
      </c>
      <c r="AS1454" s="25" t="str">
        <f t="shared" si="451"/>
        <v/>
      </c>
      <c r="AT1454" s="25" t="str">
        <f t="shared" si="452"/>
        <v/>
      </c>
      <c r="AU1454" s="25" t="str">
        <f t="shared" si="453"/>
        <v/>
      </c>
      <c r="AV1454" s="25">
        <f t="shared" si="454"/>
        <v>10</v>
      </c>
      <c r="AW1454" s="65">
        <f t="shared" si="464"/>
        <v>0</v>
      </c>
      <c r="AX1454" s="56"/>
      <c r="AY1454" s="24">
        <f t="shared" ca="1" si="455"/>
        <v>-529</v>
      </c>
      <c r="AZ1454" s="66">
        <f t="shared" ca="1" si="456"/>
        <v>0</v>
      </c>
      <c r="BA1454" s="24" t="str">
        <f t="shared" ca="1" si="457"/>
        <v/>
      </c>
      <c r="BB1454" s="87" t="str">
        <f t="shared" si="458"/>
        <v/>
      </c>
    </row>
    <row r="1455" spans="1:54" ht="15" x14ac:dyDescent="0.2">
      <c r="A1455" s="7">
        <v>1454</v>
      </c>
      <c r="B1455" s="162" t="s">
        <v>3109</v>
      </c>
      <c r="C1455" s="162" t="s">
        <v>3110</v>
      </c>
      <c r="D1455" s="162" t="s">
        <v>3108</v>
      </c>
      <c r="E1455" s="162" t="s">
        <v>38</v>
      </c>
      <c r="F1455" s="163">
        <v>45581</v>
      </c>
      <c r="G1455" s="162" t="s">
        <v>5347</v>
      </c>
      <c r="H1455" s="162" t="s">
        <v>3455</v>
      </c>
      <c r="I1455" s="162" t="s">
        <v>72</v>
      </c>
      <c r="J1455" s="163">
        <v>45593</v>
      </c>
      <c r="K1455" s="163">
        <v>45594</v>
      </c>
      <c r="L1455" s="162" t="s">
        <v>5347</v>
      </c>
      <c r="M1455" s="163">
        <v>45606</v>
      </c>
      <c r="N1455" s="164">
        <v>60</v>
      </c>
      <c r="O1455" s="164">
        <v>8</v>
      </c>
      <c r="P1455" s="162" t="s">
        <v>16</v>
      </c>
      <c r="Q1455" s="165">
        <v>100</v>
      </c>
      <c r="R1455" s="165">
        <v>100</v>
      </c>
      <c r="S1455" s="165">
        <v>100</v>
      </c>
      <c r="T1455" s="165">
        <v>0</v>
      </c>
      <c r="U1455" s="166">
        <v>100</v>
      </c>
      <c r="V1455" s="166">
        <v>0</v>
      </c>
      <c r="W1455" s="162" t="s">
        <v>19</v>
      </c>
      <c r="X1455" s="162" t="s">
        <v>5348</v>
      </c>
      <c r="Y1455" s="162" t="s">
        <v>5347</v>
      </c>
      <c r="Z1455" s="162" t="s">
        <v>77</v>
      </c>
      <c r="AA1455" s="162" t="s">
        <v>172</v>
      </c>
      <c r="AB1455" s="162" t="s">
        <v>3456</v>
      </c>
      <c r="AC1455" s="162" t="s">
        <v>5347</v>
      </c>
      <c r="AD1455" s="164">
        <v>0</v>
      </c>
      <c r="AE1455" s="185">
        <v>0</v>
      </c>
      <c r="AG1455" t="s">
        <v>962</v>
      </c>
      <c r="AH1455" s="47">
        <f t="shared" si="443"/>
        <v>13</v>
      </c>
      <c r="AI1455" s="46" t="str">
        <f t="shared" si="444"/>
        <v>-</v>
      </c>
      <c r="AJ1455" s="12"/>
      <c r="AK1455" s="53" t="str">
        <f t="shared" si="445"/>
        <v>YES</v>
      </c>
      <c r="AL1455" s="54">
        <f t="shared" si="446"/>
        <v>100</v>
      </c>
      <c r="AM1455" s="35"/>
      <c r="AN1455" s="35" t="str">
        <f t="shared" si="447"/>
        <v/>
      </c>
      <c r="AO1455" s="35">
        <f t="shared" si="448"/>
        <v>0</v>
      </c>
      <c r="AP1455" s="35" t="str">
        <f t="shared" si="449"/>
        <v>X</v>
      </c>
      <c r="AQ1455" s="55">
        <f t="shared" si="463"/>
        <v>1</v>
      </c>
      <c r="AR1455" s="25" t="str">
        <f t="shared" si="450"/>
        <v/>
      </c>
      <c r="AS1455" s="25" t="str">
        <f t="shared" si="451"/>
        <v/>
      </c>
      <c r="AT1455" s="25" t="str">
        <f t="shared" si="452"/>
        <v/>
      </c>
      <c r="AU1455" s="25" t="str">
        <f t="shared" si="453"/>
        <v/>
      </c>
      <c r="AV1455" s="25">
        <f t="shared" si="454"/>
        <v>10</v>
      </c>
      <c r="AW1455" s="65">
        <f t="shared" si="464"/>
        <v>0</v>
      </c>
      <c r="AX1455" s="56"/>
      <c r="AY1455" s="24">
        <f t="shared" ca="1" si="455"/>
        <v>-529</v>
      </c>
      <c r="AZ1455" s="66">
        <f t="shared" ca="1" si="456"/>
        <v>0</v>
      </c>
      <c r="BA1455" s="24" t="str">
        <f t="shared" ca="1" si="457"/>
        <v/>
      </c>
      <c r="BB1455" s="87" t="str">
        <f t="shared" si="458"/>
        <v/>
      </c>
    </row>
    <row r="1456" spans="1:54" ht="15" x14ac:dyDescent="0.2">
      <c r="A1456" s="7">
        <v>1455</v>
      </c>
      <c r="B1456" s="162" t="s">
        <v>52</v>
      </c>
      <c r="C1456" s="162" t="s">
        <v>53</v>
      </c>
      <c r="D1456" s="162" t="s">
        <v>3108</v>
      </c>
      <c r="E1456" s="162" t="s">
        <v>57</v>
      </c>
      <c r="F1456" s="163">
        <v>45581</v>
      </c>
      <c r="G1456" s="162" t="s">
        <v>5347</v>
      </c>
      <c r="H1456" s="162" t="s">
        <v>3355</v>
      </c>
      <c r="I1456" s="162" t="s">
        <v>15</v>
      </c>
      <c r="J1456" s="163">
        <v>45590</v>
      </c>
      <c r="K1456" s="163">
        <v>45696</v>
      </c>
      <c r="L1456" s="162" t="s">
        <v>5347</v>
      </c>
      <c r="M1456" s="163">
        <v>45602</v>
      </c>
      <c r="N1456" s="164">
        <v>45</v>
      </c>
      <c r="O1456" s="164">
        <v>8</v>
      </c>
      <c r="P1456" s="162" t="s">
        <v>16</v>
      </c>
      <c r="Q1456" s="165">
        <v>300</v>
      </c>
      <c r="R1456" s="165">
        <v>300</v>
      </c>
      <c r="S1456" s="165">
        <v>300</v>
      </c>
      <c r="T1456" s="165">
        <v>0</v>
      </c>
      <c r="U1456" s="166">
        <v>300</v>
      </c>
      <c r="V1456" s="166">
        <v>0</v>
      </c>
      <c r="W1456" s="162" t="s">
        <v>19</v>
      </c>
      <c r="X1456" s="162" t="s">
        <v>5348</v>
      </c>
      <c r="Y1456" s="162" t="s">
        <v>5347</v>
      </c>
      <c r="Z1456" s="162" t="s">
        <v>5289</v>
      </c>
      <c r="AA1456" s="162" t="s">
        <v>34</v>
      </c>
      <c r="AB1456" s="162" t="s">
        <v>628</v>
      </c>
      <c r="AC1456" s="162" t="s">
        <v>5347</v>
      </c>
      <c r="AD1456" s="164">
        <v>0</v>
      </c>
      <c r="AE1456" s="185">
        <v>0</v>
      </c>
      <c r="AG1456" t="s">
        <v>962</v>
      </c>
      <c r="AH1456" s="47">
        <f t="shared" si="443"/>
        <v>12</v>
      </c>
      <c r="AI1456" s="46" t="str">
        <f t="shared" si="444"/>
        <v>-</v>
      </c>
      <c r="AJ1456" s="12"/>
      <c r="AK1456" s="53" t="str">
        <f t="shared" si="445"/>
        <v>YES</v>
      </c>
      <c r="AL1456" s="54">
        <f t="shared" si="446"/>
        <v>300</v>
      </c>
      <c r="AM1456" s="35"/>
      <c r="AN1456" s="35" t="str">
        <f t="shared" si="447"/>
        <v/>
      </c>
      <c r="AO1456" s="35">
        <f t="shared" si="448"/>
        <v>0</v>
      </c>
      <c r="AP1456" s="35" t="str">
        <f t="shared" si="449"/>
        <v>X</v>
      </c>
      <c r="AQ1456" s="55">
        <f t="shared" si="463"/>
        <v>1</v>
      </c>
      <c r="AR1456" s="25" t="str">
        <f t="shared" si="450"/>
        <v/>
      </c>
      <c r="AS1456" s="25" t="str">
        <f t="shared" si="451"/>
        <v/>
      </c>
      <c r="AT1456" s="25" t="str">
        <f t="shared" si="452"/>
        <v/>
      </c>
      <c r="AU1456" s="25" t="str">
        <f t="shared" si="453"/>
        <v/>
      </c>
      <c r="AV1456" s="25">
        <f t="shared" si="454"/>
        <v>10</v>
      </c>
      <c r="AW1456" s="65">
        <f t="shared" si="464"/>
        <v>0</v>
      </c>
      <c r="AX1456" s="56"/>
      <c r="AY1456" s="24">
        <f t="shared" ca="1" si="455"/>
        <v>-533</v>
      </c>
      <c r="AZ1456" s="66">
        <f t="shared" ca="1" si="456"/>
        <v>0</v>
      </c>
      <c r="BA1456" s="24" t="str">
        <f t="shared" ca="1" si="457"/>
        <v/>
      </c>
      <c r="BB1456" s="87" t="str">
        <f t="shared" si="458"/>
        <v/>
      </c>
    </row>
    <row r="1457" spans="1:54" ht="15" x14ac:dyDescent="0.2">
      <c r="A1457" s="7">
        <v>1456</v>
      </c>
      <c r="B1457" s="162" t="s">
        <v>2024</v>
      </c>
      <c r="C1457" s="162" t="s">
        <v>2025</v>
      </c>
      <c r="D1457" s="162" t="s">
        <v>3108</v>
      </c>
      <c r="E1457" s="162" t="s">
        <v>54</v>
      </c>
      <c r="F1457" s="163">
        <v>45581</v>
      </c>
      <c r="G1457" s="162" t="s">
        <v>5347</v>
      </c>
      <c r="H1457" s="162" t="s">
        <v>3356</v>
      </c>
      <c r="I1457" s="162" t="s">
        <v>15</v>
      </c>
      <c r="J1457" s="163">
        <v>45587</v>
      </c>
      <c r="K1457" s="163">
        <v>45587</v>
      </c>
      <c r="L1457" s="162" t="s">
        <v>5347</v>
      </c>
      <c r="M1457" s="163">
        <v>45606</v>
      </c>
      <c r="N1457" s="164">
        <v>30</v>
      </c>
      <c r="O1457" s="164">
        <v>8</v>
      </c>
      <c r="P1457" s="162" t="s">
        <v>16</v>
      </c>
      <c r="Q1457" s="165">
        <v>2</v>
      </c>
      <c r="R1457" s="165">
        <v>2</v>
      </c>
      <c r="S1457" s="165">
        <v>2</v>
      </c>
      <c r="T1457" s="165">
        <v>0</v>
      </c>
      <c r="U1457" s="166">
        <v>2</v>
      </c>
      <c r="V1457" s="166">
        <v>0</v>
      </c>
      <c r="W1457" s="162" t="s">
        <v>19</v>
      </c>
      <c r="X1457" s="162" t="s">
        <v>5348</v>
      </c>
      <c r="Y1457" s="162" t="s">
        <v>5347</v>
      </c>
      <c r="Z1457" s="162" t="s">
        <v>55</v>
      </c>
      <c r="AA1457" s="162" t="s">
        <v>2019</v>
      </c>
      <c r="AB1457" s="162" t="s">
        <v>2026</v>
      </c>
      <c r="AC1457" s="162" t="s">
        <v>5347</v>
      </c>
      <c r="AD1457" s="164">
        <v>0</v>
      </c>
      <c r="AE1457" s="185">
        <v>0</v>
      </c>
      <c r="AG1457" t="s">
        <v>962</v>
      </c>
      <c r="AH1457" s="47">
        <f t="shared" si="443"/>
        <v>19</v>
      </c>
      <c r="AI1457" s="46" t="str">
        <f t="shared" si="444"/>
        <v>-</v>
      </c>
      <c r="AJ1457" s="12"/>
      <c r="AK1457" s="53" t="str">
        <f t="shared" si="445"/>
        <v>YES</v>
      </c>
      <c r="AL1457" s="54">
        <f t="shared" si="446"/>
        <v>2</v>
      </c>
      <c r="AM1457" s="35"/>
      <c r="AN1457" s="35" t="str">
        <f t="shared" si="447"/>
        <v/>
      </c>
      <c r="AO1457" s="35">
        <f t="shared" si="448"/>
        <v>0</v>
      </c>
      <c r="AP1457" s="35" t="str">
        <f t="shared" si="449"/>
        <v>X</v>
      </c>
      <c r="AQ1457" s="55">
        <f t="shared" si="463"/>
        <v>1</v>
      </c>
      <c r="AR1457" s="25" t="str">
        <f t="shared" si="450"/>
        <v/>
      </c>
      <c r="AS1457" s="25" t="str">
        <f t="shared" si="451"/>
        <v/>
      </c>
      <c r="AT1457" s="25" t="str">
        <f t="shared" si="452"/>
        <v/>
      </c>
      <c r="AU1457" s="25" t="str">
        <f t="shared" si="453"/>
        <v/>
      </c>
      <c r="AV1457" s="25">
        <f t="shared" si="454"/>
        <v>10</v>
      </c>
      <c r="AW1457" s="65">
        <f t="shared" si="464"/>
        <v>0</v>
      </c>
      <c r="AX1457" s="56"/>
      <c r="AY1457" s="24">
        <f t="shared" ca="1" si="455"/>
        <v>-529</v>
      </c>
      <c r="AZ1457" s="66">
        <f t="shared" ca="1" si="456"/>
        <v>0</v>
      </c>
      <c r="BA1457" s="24" t="str">
        <f t="shared" ca="1" si="457"/>
        <v/>
      </c>
      <c r="BB1457" s="87" t="str">
        <f t="shared" si="458"/>
        <v/>
      </c>
    </row>
    <row r="1458" spans="1:54" ht="15" x14ac:dyDescent="0.2">
      <c r="A1458" s="7">
        <v>1457</v>
      </c>
      <c r="B1458" s="162" t="s">
        <v>2397</v>
      </c>
      <c r="C1458" s="162" t="s">
        <v>2398</v>
      </c>
      <c r="D1458" s="162" t="s">
        <v>3108</v>
      </c>
      <c r="E1458" s="162" t="s">
        <v>41</v>
      </c>
      <c r="F1458" s="163">
        <v>45581</v>
      </c>
      <c r="G1458" s="162" t="s">
        <v>5347</v>
      </c>
      <c r="H1458" s="162" t="s">
        <v>3487</v>
      </c>
      <c r="I1458" s="162" t="s">
        <v>15</v>
      </c>
      <c r="J1458" s="163">
        <v>45602</v>
      </c>
      <c r="K1458" s="163">
        <v>45603</v>
      </c>
      <c r="L1458" s="162" t="s">
        <v>5347</v>
      </c>
      <c r="M1458" s="163">
        <v>45609</v>
      </c>
      <c r="N1458" s="164">
        <v>90</v>
      </c>
      <c r="O1458" s="164">
        <v>8</v>
      </c>
      <c r="P1458" s="162" t="s">
        <v>16</v>
      </c>
      <c r="Q1458" s="165">
        <v>5</v>
      </c>
      <c r="R1458" s="165">
        <v>5</v>
      </c>
      <c r="S1458" s="165">
        <v>5</v>
      </c>
      <c r="T1458" s="165">
        <v>0</v>
      </c>
      <c r="U1458" s="166">
        <v>5</v>
      </c>
      <c r="V1458" s="166">
        <v>0</v>
      </c>
      <c r="W1458" s="162" t="s">
        <v>19</v>
      </c>
      <c r="X1458" s="162" t="s">
        <v>5348</v>
      </c>
      <c r="Y1458" s="162" t="s">
        <v>5347</v>
      </c>
      <c r="Z1458" s="162" t="s">
        <v>270</v>
      </c>
      <c r="AA1458" s="162" t="s">
        <v>620</v>
      </c>
      <c r="AB1458" s="162" t="s">
        <v>2401</v>
      </c>
      <c r="AC1458" s="162" t="s">
        <v>5347</v>
      </c>
      <c r="AD1458" s="164">
        <v>0</v>
      </c>
      <c r="AE1458" s="185">
        <v>0</v>
      </c>
      <c r="AG1458" t="s">
        <v>962</v>
      </c>
      <c r="AH1458" s="47">
        <f t="shared" si="443"/>
        <v>7</v>
      </c>
      <c r="AI1458" s="46" t="str">
        <f t="shared" si="444"/>
        <v>-</v>
      </c>
      <c r="AJ1458" s="12"/>
      <c r="AK1458" s="53" t="str">
        <f t="shared" si="445"/>
        <v>YES</v>
      </c>
      <c r="AL1458" s="54">
        <f t="shared" si="446"/>
        <v>5</v>
      </c>
      <c r="AM1458" s="35"/>
      <c r="AN1458" s="35" t="str">
        <f t="shared" si="447"/>
        <v/>
      </c>
      <c r="AO1458" s="35">
        <f t="shared" si="448"/>
        <v>0</v>
      </c>
      <c r="AP1458" s="35" t="str">
        <f t="shared" si="449"/>
        <v>X</v>
      </c>
      <c r="AQ1458" s="55">
        <f t="shared" si="463"/>
        <v>1</v>
      </c>
      <c r="AR1458" s="25" t="str">
        <f t="shared" si="450"/>
        <v/>
      </c>
      <c r="AS1458" s="25" t="str">
        <f t="shared" si="451"/>
        <v/>
      </c>
      <c r="AT1458" s="25" t="str">
        <f t="shared" si="452"/>
        <v/>
      </c>
      <c r="AU1458" s="25" t="str">
        <f t="shared" si="453"/>
        <v/>
      </c>
      <c r="AV1458" s="25">
        <f t="shared" si="454"/>
        <v>10</v>
      </c>
      <c r="AW1458" s="65">
        <f t="shared" si="464"/>
        <v>0</v>
      </c>
      <c r="AX1458" s="56"/>
      <c r="AY1458" s="24">
        <f t="shared" ca="1" si="455"/>
        <v>-526</v>
      </c>
      <c r="AZ1458" s="66">
        <f t="shared" ca="1" si="456"/>
        <v>0</v>
      </c>
      <c r="BA1458" s="24" t="str">
        <f t="shared" ca="1" si="457"/>
        <v/>
      </c>
      <c r="BB1458" s="87" t="str">
        <f t="shared" si="458"/>
        <v/>
      </c>
    </row>
    <row r="1459" spans="1:54" ht="15" x14ac:dyDescent="0.2">
      <c r="A1459" s="7">
        <v>1458</v>
      </c>
      <c r="B1459" s="162" t="s">
        <v>3111</v>
      </c>
      <c r="C1459" s="162" t="s">
        <v>3112</v>
      </c>
      <c r="D1459" s="162" t="s">
        <v>3108</v>
      </c>
      <c r="E1459" s="162" t="s">
        <v>173</v>
      </c>
      <c r="F1459" s="163">
        <v>45581</v>
      </c>
      <c r="G1459" s="162" t="s">
        <v>5347</v>
      </c>
      <c r="H1459" s="162" t="s">
        <v>3603</v>
      </c>
      <c r="I1459" s="162" t="s">
        <v>15</v>
      </c>
      <c r="J1459" s="163">
        <v>45602</v>
      </c>
      <c r="K1459" s="163">
        <v>45603</v>
      </c>
      <c r="L1459" s="162" t="s">
        <v>5347</v>
      </c>
      <c r="M1459" s="163">
        <v>45609</v>
      </c>
      <c r="N1459" s="164">
        <v>60</v>
      </c>
      <c r="O1459" s="164">
        <v>8</v>
      </c>
      <c r="P1459" s="162" t="s">
        <v>16</v>
      </c>
      <c r="Q1459" s="165">
        <v>4</v>
      </c>
      <c r="R1459" s="165">
        <v>5</v>
      </c>
      <c r="S1459" s="165">
        <v>5</v>
      </c>
      <c r="T1459" s="165">
        <v>0</v>
      </c>
      <c r="U1459" s="166">
        <v>5</v>
      </c>
      <c r="V1459" s="166">
        <v>0</v>
      </c>
      <c r="W1459" s="162" t="s">
        <v>19</v>
      </c>
      <c r="X1459" s="162" t="s">
        <v>5348</v>
      </c>
      <c r="Y1459" s="162" t="s">
        <v>5347</v>
      </c>
      <c r="Z1459" s="162" t="s">
        <v>619</v>
      </c>
      <c r="AA1459" s="162" t="s">
        <v>620</v>
      </c>
      <c r="AB1459" s="162" t="s">
        <v>3604</v>
      </c>
      <c r="AC1459" s="162" t="s">
        <v>5347</v>
      </c>
      <c r="AD1459" s="164">
        <v>0</v>
      </c>
      <c r="AE1459" s="185">
        <v>0</v>
      </c>
      <c r="AG1459" t="s">
        <v>962</v>
      </c>
      <c r="AH1459" s="47">
        <f t="shared" si="443"/>
        <v>7</v>
      </c>
      <c r="AI1459" s="46" t="str">
        <f t="shared" si="444"/>
        <v>-</v>
      </c>
      <c r="AJ1459" s="12"/>
      <c r="AK1459" s="53" t="str">
        <f t="shared" si="445"/>
        <v>YES</v>
      </c>
      <c r="AL1459" s="54">
        <f t="shared" si="446"/>
        <v>5</v>
      </c>
      <c r="AM1459" s="35"/>
      <c r="AN1459" s="35" t="str">
        <f t="shared" si="447"/>
        <v/>
      </c>
      <c r="AO1459" s="35">
        <f t="shared" si="448"/>
        <v>0</v>
      </c>
      <c r="AP1459" s="35" t="str">
        <f t="shared" si="449"/>
        <v>X</v>
      </c>
      <c r="AQ1459" s="55">
        <f t="shared" si="463"/>
        <v>1</v>
      </c>
      <c r="AR1459" s="25" t="str">
        <f t="shared" si="450"/>
        <v/>
      </c>
      <c r="AS1459" s="25" t="str">
        <f t="shared" si="451"/>
        <v/>
      </c>
      <c r="AT1459" s="25" t="str">
        <f t="shared" si="452"/>
        <v/>
      </c>
      <c r="AU1459" s="25" t="str">
        <f t="shared" si="453"/>
        <v/>
      </c>
      <c r="AV1459" s="25">
        <f t="shared" si="454"/>
        <v>10</v>
      </c>
      <c r="AW1459" s="65">
        <f t="shared" si="464"/>
        <v>0</v>
      </c>
      <c r="AX1459" s="56"/>
      <c r="AY1459" s="24">
        <f t="shared" ca="1" si="455"/>
        <v>-526</v>
      </c>
      <c r="AZ1459" s="66">
        <f t="shared" ca="1" si="456"/>
        <v>0</v>
      </c>
      <c r="BA1459" s="24" t="str">
        <f t="shared" ca="1" si="457"/>
        <v/>
      </c>
      <c r="BB1459" s="87" t="str">
        <f t="shared" si="458"/>
        <v/>
      </c>
    </row>
    <row r="1460" spans="1:54" ht="15" x14ac:dyDescent="0.2">
      <c r="A1460" s="7">
        <v>1459</v>
      </c>
      <c r="B1460" s="162" t="s">
        <v>2134</v>
      </c>
      <c r="C1460" s="162" t="s">
        <v>2135</v>
      </c>
      <c r="D1460" s="162" t="s">
        <v>3108</v>
      </c>
      <c r="E1460" s="162" t="s">
        <v>159</v>
      </c>
      <c r="F1460" s="163">
        <v>45581</v>
      </c>
      <c r="G1460" s="162" t="s">
        <v>5347</v>
      </c>
      <c r="H1460" s="162" t="s">
        <v>3488</v>
      </c>
      <c r="I1460" s="162" t="s">
        <v>15</v>
      </c>
      <c r="J1460" s="163">
        <v>45602</v>
      </c>
      <c r="K1460" s="163">
        <v>45603</v>
      </c>
      <c r="L1460" s="162" t="s">
        <v>5347</v>
      </c>
      <c r="M1460" s="163">
        <v>45614</v>
      </c>
      <c r="N1460" s="164">
        <v>40</v>
      </c>
      <c r="O1460" s="164">
        <v>8</v>
      </c>
      <c r="P1460" s="162" t="s">
        <v>16</v>
      </c>
      <c r="Q1460" s="165">
        <v>4</v>
      </c>
      <c r="R1460" s="165">
        <v>5</v>
      </c>
      <c r="S1460" s="165">
        <v>5</v>
      </c>
      <c r="T1460" s="165">
        <v>0</v>
      </c>
      <c r="U1460" s="166">
        <v>5</v>
      </c>
      <c r="V1460" s="166">
        <v>0</v>
      </c>
      <c r="W1460" s="162" t="s">
        <v>19</v>
      </c>
      <c r="X1460" s="162" t="s">
        <v>5348</v>
      </c>
      <c r="Y1460" s="162" t="s">
        <v>5347</v>
      </c>
      <c r="Z1460" s="162" t="s">
        <v>23</v>
      </c>
      <c r="AA1460" s="162" t="s">
        <v>2136</v>
      </c>
      <c r="AB1460" s="162" t="s">
        <v>2137</v>
      </c>
      <c r="AC1460" s="162" t="s">
        <v>5347</v>
      </c>
      <c r="AD1460" s="164">
        <v>0</v>
      </c>
      <c r="AE1460" s="185">
        <v>0</v>
      </c>
      <c r="AG1460" t="s">
        <v>962</v>
      </c>
      <c r="AH1460" s="47">
        <f t="shared" si="443"/>
        <v>12</v>
      </c>
      <c r="AI1460" s="46" t="str">
        <f t="shared" si="444"/>
        <v>-</v>
      </c>
      <c r="AJ1460" s="12"/>
      <c r="AK1460" s="53" t="str">
        <f t="shared" si="445"/>
        <v>YES</v>
      </c>
      <c r="AL1460" s="54">
        <f t="shared" si="446"/>
        <v>5</v>
      </c>
      <c r="AM1460" s="35"/>
      <c r="AN1460" s="35" t="str">
        <f t="shared" si="447"/>
        <v/>
      </c>
      <c r="AO1460" s="35">
        <f t="shared" si="448"/>
        <v>0</v>
      </c>
      <c r="AP1460" s="35" t="str">
        <f t="shared" si="449"/>
        <v>X</v>
      </c>
      <c r="AQ1460" s="55">
        <f t="shared" ref="AQ1460:AQ1473" si="465">IF(AP1460="X",100%,0%)</f>
        <v>1</v>
      </c>
      <c r="AR1460" s="25" t="str">
        <f t="shared" si="450"/>
        <v/>
      </c>
      <c r="AS1460" s="25" t="str">
        <f t="shared" si="451"/>
        <v/>
      </c>
      <c r="AT1460" s="25" t="str">
        <f t="shared" si="452"/>
        <v/>
      </c>
      <c r="AU1460" s="25" t="str">
        <f t="shared" si="453"/>
        <v/>
      </c>
      <c r="AV1460" s="25">
        <f t="shared" si="454"/>
        <v>10</v>
      </c>
      <c r="AW1460" s="65">
        <f t="shared" ref="AW1460:AW1473" si="466">IF(AP1460="",100%,0%)</f>
        <v>0</v>
      </c>
      <c r="AX1460" s="56"/>
      <c r="AY1460" s="24">
        <f t="shared" ca="1" si="455"/>
        <v>-521</v>
      </c>
      <c r="AZ1460" s="66">
        <f t="shared" ca="1" si="456"/>
        <v>0</v>
      </c>
      <c r="BA1460" s="24" t="str">
        <f t="shared" ca="1" si="457"/>
        <v/>
      </c>
      <c r="BB1460" s="87" t="str">
        <f t="shared" si="458"/>
        <v/>
      </c>
    </row>
    <row r="1461" spans="1:54" ht="15" x14ac:dyDescent="0.2">
      <c r="A1461" s="7">
        <v>1460</v>
      </c>
      <c r="B1461" s="162" t="s">
        <v>3113</v>
      </c>
      <c r="C1461" s="162" t="s">
        <v>3114</v>
      </c>
      <c r="D1461" s="162" t="s">
        <v>3108</v>
      </c>
      <c r="E1461" s="162" t="s">
        <v>122</v>
      </c>
      <c r="F1461" s="163">
        <v>45581</v>
      </c>
      <c r="G1461" s="162" t="s">
        <v>5347</v>
      </c>
      <c r="H1461" s="162" t="s">
        <v>3605</v>
      </c>
      <c r="I1461" s="162" t="s">
        <v>15</v>
      </c>
      <c r="J1461" s="163">
        <v>45604</v>
      </c>
      <c r="K1461" s="163">
        <v>45607</v>
      </c>
      <c r="L1461" s="162" t="s">
        <v>5347</v>
      </c>
      <c r="M1461" s="163">
        <v>45609</v>
      </c>
      <c r="N1461" s="164">
        <v>40</v>
      </c>
      <c r="O1461" s="164">
        <v>8</v>
      </c>
      <c r="P1461" s="162" t="s">
        <v>16</v>
      </c>
      <c r="Q1461" s="165">
        <v>8</v>
      </c>
      <c r="R1461" s="165">
        <v>8</v>
      </c>
      <c r="S1461" s="165">
        <v>8</v>
      </c>
      <c r="T1461" s="165">
        <v>0</v>
      </c>
      <c r="U1461" s="166">
        <v>8</v>
      </c>
      <c r="V1461" s="166">
        <v>0</v>
      </c>
      <c r="W1461" s="162" t="s">
        <v>19</v>
      </c>
      <c r="X1461" s="162" t="s">
        <v>5348</v>
      </c>
      <c r="Y1461" s="162" t="s">
        <v>5347</v>
      </c>
      <c r="Z1461" s="162" t="s">
        <v>25</v>
      </c>
      <c r="AA1461" s="162" t="s">
        <v>143</v>
      </c>
      <c r="AB1461" s="162" t="s">
        <v>3606</v>
      </c>
      <c r="AC1461" s="162" t="s">
        <v>5347</v>
      </c>
      <c r="AD1461" s="164">
        <v>0</v>
      </c>
      <c r="AE1461" s="185">
        <v>0</v>
      </c>
      <c r="AG1461" t="s">
        <v>962</v>
      </c>
      <c r="AH1461" s="47">
        <f t="shared" si="443"/>
        <v>5</v>
      </c>
      <c r="AI1461" s="46" t="str">
        <f t="shared" si="444"/>
        <v>-</v>
      </c>
      <c r="AJ1461" s="12"/>
      <c r="AK1461" s="53" t="str">
        <f t="shared" si="445"/>
        <v>YES</v>
      </c>
      <c r="AL1461" s="54">
        <f t="shared" si="446"/>
        <v>8</v>
      </c>
      <c r="AM1461" s="35"/>
      <c r="AN1461" s="35" t="str">
        <f t="shared" si="447"/>
        <v/>
      </c>
      <c r="AO1461" s="35">
        <f t="shared" si="448"/>
        <v>0</v>
      </c>
      <c r="AP1461" s="35" t="str">
        <f t="shared" si="449"/>
        <v>X</v>
      </c>
      <c r="AQ1461" s="55">
        <f t="shared" si="465"/>
        <v>1</v>
      </c>
      <c r="AR1461" s="25" t="str">
        <f t="shared" si="450"/>
        <v/>
      </c>
      <c r="AS1461" s="25" t="str">
        <f t="shared" si="451"/>
        <v/>
      </c>
      <c r="AT1461" s="25" t="str">
        <f t="shared" si="452"/>
        <v/>
      </c>
      <c r="AU1461" s="25" t="str">
        <f t="shared" si="453"/>
        <v/>
      </c>
      <c r="AV1461" s="25">
        <f t="shared" si="454"/>
        <v>10</v>
      </c>
      <c r="AW1461" s="65">
        <f t="shared" si="466"/>
        <v>0</v>
      </c>
      <c r="AX1461" s="56"/>
      <c r="AY1461" s="24">
        <f t="shared" ca="1" si="455"/>
        <v>-526</v>
      </c>
      <c r="AZ1461" s="66">
        <f t="shared" ca="1" si="456"/>
        <v>0</v>
      </c>
      <c r="BA1461" s="24" t="str">
        <f t="shared" ca="1" si="457"/>
        <v/>
      </c>
      <c r="BB1461" s="87" t="str">
        <f t="shared" si="458"/>
        <v/>
      </c>
    </row>
    <row r="1462" spans="1:54" ht="15" x14ac:dyDescent="0.2">
      <c r="A1462" s="7">
        <v>1461</v>
      </c>
      <c r="B1462" s="162" t="s">
        <v>3115</v>
      </c>
      <c r="C1462" s="162" t="s">
        <v>3116</v>
      </c>
      <c r="D1462" s="162" t="s">
        <v>3108</v>
      </c>
      <c r="E1462" s="162" t="s">
        <v>118</v>
      </c>
      <c r="F1462" s="163">
        <v>45581</v>
      </c>
      <c r="G1462" s="162" t="s">
        <v>5347</v>
      </c>
      <c r="H1462" s="162" t="s">
        <v>3605</v>
      </c>
      <c r="I1462" s="162" t="s">
        <v>17</v>
      </c>
      <c r="J1462" s="163">
        <v>45604</v>
      </c>
      <c r="K1462" s="163">
        <v>45607</v>
      </c>
      <c r="L1462" s="162" t="s">
        <v>5347</v>
      </c>
      <c r="M1462" s="163">
        <v>45630</v>
      </c>
      <c r="N1462" s="164">
        <v>40</v>
      </c>
      <c r="O1462" s="164">
        <v>8</v>
      </c>
      <c r="P1462" s="162" t="s">
        <v>16</v>
      </c>
      <c r="Q1462" s="165">
        <v>8</v>
      </c>
      <c r="R1462" s="165">
        <v>8</v>
      </c>
      <c r="S1462" s="165">
        <v>8</v>
      </c>
      <c r="T1462" s="165">
        <v>0</v>
      </c>
      <c r="U1462" s="166">
        <v>8</v>
      </c>
      <c r="V1462" s="166">
        <v>0</v>
      </c>
      <c r="W1462" s="162" t="s">
        <v>19</v>
      </c>
      <c r="X1462" s="162" t="s">
        <v>5348</v>
      </c>
      <c r="Y1462" s="162" t="s">
        <v>5347</v>
      </c>
      <c r="Z1462" s="162" t="s">
        <v>25</v>
      </c>
      <c r="AA1462" s="162" t="s">
        <v>323</v>
      </c>
      <c r="AB1462" s="162" t="s">
        <v>3607</v>
      </c>
      <c r="AC1462" s="162" t="s">
        <v>5347</v>
      </c>
      <c r="AD1462" s="164">
        <v>0</v>
      </c>
      <c r="AE1462" s="185">
        <v>0</v>
      </c>
      <c r="AG1462" t="s">
        <v>962</v>
      </c>
      <c r="AH1462" s="47">
        <f t="shared" si="443"/>
        <v>26</v>
      </c>
      <c r="AI1462" s="46" t="str">
        <f t="shared" si="444"/>
        <v>-</v>
      </c>
      <c r="AJ1462" s="12"/>
      <c r="AK1462" s="53" t="str">
        <f t="shared" si="445"/>
        <v>YES</v>
      </c>
      <c r="AL1462" s="54">
        <f t="shared" si="446"/>
        <v>8</v>
      </c>
      <c r="AM1462" s="35"/>
      <c r="AN1462" s="35" t="str">
        <f t="shared" si="447"/>
        <v/>
      </c>
      <c r="AO1462" s="35">
        <f t="shared" si="448"/>
        <v>0</v>
      </c>
      <c r="AP1462" s="35" t="str">
        <f t="shared" si="449"/>
        <v>X</v>
      </c>
      <c r="AQ1462" s="55">
        <f t="shared" si="465"/>
        <v>1</v>
      </c>
      <c r="AR1462" s="25" t="str">
        <f t="shared" si="450"/>
        <v/>
      </c>
      <c r="AS1462" s="25" t="str">
        <f t="shared" si="451"/>
        <v/>
      </c>
      <c r="AT1462" s="25" t="str">
        <f t="shared" si="452"/>
        <v/>
      </c>
      <c r="AU1462" s="25" t="str">
        <f t="shared" si="453"/>
        <v/>
      </c>
      <c r="AV1462" s="25">
        <f t="shared" si="454"/>
        <v>10</v>
      </c>
      <c r="AW1462" s="65">
        <f t="shared" si="466"/>
        <v>0</v>
      </c>
      <c r="AX1462" s="56"/>
      <c r="AY1462" s="24">
        <f t="shared" ca="1" si="455"/>
        <v>-505</v>
      </c>
      <c r="AZ1462" s="66">
        <f t="shared" ca="1" si="456"/>
        <v>0</v>
      </c>
      <c r="BA1462" s="24" t="str">
        <f t="shared" ca="1" si="457"/>
        <v/>
      </c>
      <c r="BB1462" s="87" t="str">
        <f t="shared" si="458"/>
        <v/>
      </c>
    </row>
    <row r="1463" spans="1:54" ht="15" x14ac:dyDescent="0.2">
      <c r="A1463" s="7">
        <v>1462</v>
      </c>
      <c r="B1463" s="162" t="s">
        <v>3117</v>
      </c>
      <c r="C1463" s="162" t="s">
        <v>3118</v>
      </c>
      <c r="D1463" s="162" t="s">
        <v>3119</v>
      </c>
      <c r="E1463" s="162" t="s">
        <v>15</v>
      </c>
      <c r="F1463" s="163">
        <v>45581</v>
      </c>
      <c r="G1463" s="162" t="s">
        <v>5347</v>
      </c>
      <c r="H1463" s="162" t="s">
        <v>3357</v>
      </c>
      <c r="I1463" s="162" t="s">
        <v>28</v>
      </c>
      <c r="J1463" s="163">
        <v>45587</v>
      </c>
      <c r="K1463" s="163">
        <v>45588</v>
      </c>
      <c r="L1463" s="162" t="s">
        <v>5347</v>
      </c>
      <c r="M1463" s="163">
        <v>45606</v>
      </c>
      <c r="N1463" s="164">
        <v>45</v>
      </c>
      <c r="O1463" s="164">
        <v>8</v>
      </c>
      <c r="P1463" s="162" t="s">
        <v>16</v>
      </c>
      <c r="Q1463" s="165">
        <v>5</v>
      </c>
      <c r="R1463" s="165">
        <v>5</v>
      </c>
      <c r="S1463" s="165">
        <v>5</v>
      </c>
      <c r="T1463" s="165">
        <v>0</v>
      </c>
      <c r="U1463" s="166">
        <v>5</v>
      </c>
      <c r="V1463" s="166">
        <v>0</v>
      </c>
      <c r="W1463" s="162" t="s">
        <v>19</v>
      </c>
      <c r="X1463" s="162" t="s">
        <v>5348</v>
      </c>
      <c r="Y1463" s="162" t="s">
        <v>5347</v>
      </c>
      <c r="Z1463" s="162" t="s">
        <v>76</v>
      </c>
      <c r="AA1463" s="162" t="s">
        <v>625</v>
      </c>
      <c r="AB1463" s="162" t="s">
        <v>3358</v>
      </c>
      <c r="AC1463" s="162" t="s">
        <v>5347</v>
      </c>
      <c r="AD1463" s="164">
        <v>0</v>
      </c>
      <c r="AE1463" s="185">
        <v>0</v>
      </c>
      <c r="AG1463" t="s">
        <v>2543</v>
      </c>
      <c r="AH1463" s="47">
        <f t="shared" si="443"/>
        <v>19</v>
      </c>
      <c r="AI1463" s="46" t="str">
        <f t="shared" si="444"/>
        <v>-</v>
      </c>
      <c r="AJ1463" s="12"/>
      <c r="AK1463" s="53" t="str">
        <f t="shared" si="445"/>
        <v>YES</v>
      </c>
      <c r="AL1463" s="54">
        <f t="shared" si="446"/>
        <v>5</v>
      </c>
      <c r="AM1463" s="35"/>
      <c r="AN1463" s="35" t="str">
        <f t="shared" si="447"/>
        <v/>
      </c>
      <c r="AO1463" s="35">
        <f t="shared" si="448"/>
        <v>0</v>
      </c>
      <c r="AP1463" s="35" t="str">
        <f t="shared" si="449"/>
        <v>X</v>
      </c>
      <c r="AQ1463" s="55">
        <f t="shared" si="465"/>
        <v>1</v>
      </c>
      <c r="AR1463" s="25" t="str">
        <f t="shared" si="450"/>
        <v/>
      </c>
      <c r="AS1463" s="25" t="str">
        <f t="shared" si="451"/>
        <v/>
      </c>
      <c r="AT1463" s="25" t="str">
        <f t="shared" si="452"/>
        <v/>
      </c>
      <c r="AU1463" s="25" t="str">
        <f t="shared" si="453"/>
        <v/>
      </c>
      <c r="AV1463" s="25">
        <f t="shared" si="454"/>
        <v>10</v>
      </c>
      <c r="AW1463" s="65">
        <f t="shared" si="466"/>
        <v>0</v>
      </c>
      <c r="AX1463" s="56"/>
      <c r="AY1463" s="24">
        <f t="shared" ca="1" si="455"/>
        <v>-529</v>
      </c>
      <c r="AZ1463" s="66">
        <f t="shared" ca="1" si="456"/>
        <v>0</v>
      </c>
      <c r="BA1463" s="24" t="str">
        <f t="shared" ca="1" si="457"/>
        <v/>
      </c>
      <c r="BB1463" s="87" t="str">
        <f t="shared" si="458"/>
        <v/>
      </c>
    </row>
    <row r="1464" spans="1:54" ht="15" x14ac:dyDescent="0.2">
      <c r="A1464" s="7">
        <v>1463</v>
      </c>
      <c r="B1464" s="162" t="s">
        <v>3095</v>
      </c>
      <c r="C1464" s="162" t="s">
        <v>3096</v>
      </c>
      <c r="D1464" s="162" t="s">
        <v>3119</v>
      </c>
      <c r="E1464" s="162" t="s">
        <v>17</v>
      </c>
      <c r="F1464" s="163">
        <v>45581</v>
      </c>
      <c r="G1464" s="162" t="s">
        <v>5347</v>
      </c>
      <c r="H1464" s="162" t="s">
        <v>3450</v>
      </c>
      <c r="I1464" s="162" t="s">
        <v>17</v>
      </c>
      <c r="J1464" s="163">
        <v>45596</v>
      </c>
      <c r="K1464" s="163">
        <v>45600</v>
      </c>
      <c r="L1464" s="162" t="s">
        <v>5347</v>
      </c>
      <c r="M1464" s="163">
        <v>45740</v>
      </c>
      <c r="N1464" s="164">
        <v>30</v>
      </c>
      <c r="O1464" s="164">
        <v>8</v>
      </c>
      <c r="P1464" s="162" t="s">
        <v>16</v>
      </c>
      <c r="Q1464" s="165">
        <v>1</v>
      </c>
      <c r="R1464" s="165">
        <v>12.5</v>
      </c>
      <c r="S1464" s="165">
        <v>12.5</v>
      </c>
      <c r="T1464" s="165">
        <v>0</v>
      </c>
      <c r="U1464" s="166">
        <v>12.5</v>
      </c>
      <c r="V1464" s="166">
        <v>0</v>
      </c>
      <c r="W1464" s="162" t="s">
        <v>19</v>
      </c>
      <c r="X1464" s="162" t="s">
        <v>5348</v>
      </c>
      <c r="Y1464" s="162" t="s">
        <v>5347</v>
      </c>
      <c r="Z1464" s="162" t="s">
        <v>5289</v>
      </c>
      <c r="AA1464" s="162" t="s">
        <v>110</v>
      </c>
      <c r="AB1464" s="162" t="s">
        <v>3451</v>
      </c>
      <c r="AC1464" s="162" t="s">
        <v>5347</v>
      </c>
      <c r="AD1464" s="164">
        <v>1</v>
      </c>
      <c r="AE1464" s="185">
        <v>0</v>
      </c>
      <c r="AG1464" t="s">
        <v>2543</v>
      </c>
      <c r="AH1464" s="47">
        <f t="shared" si="443"/>
        <v>144</v>
      </c>
      <c r="AI1464" s="46" t="str">
        <f t="shared" si="444"/>
        <v>-</v>
      </c>
      <c r="AJ1464" s="12"/>
      <c r="AK1464" s="53" t="str">
        <f t="shared" si="445"/>
        <v>YES</v>
      </c>
      <c r="AL1464" s="54">
        <f t="shared" si="446"/>
        <v>12.5</v>
      </c>
      <c r="AM1464" s="35"/>
      <c r="AN1464" s="35" t="str">
        <f t="shared" si="447"/>
        <v/>
      </c>
      <c r="AO1464" s="35">
        <f t="shared" si="448"/>
        <v>0</v>
      </c>
      <c r="AP1464" s="35" t="str">
        <f t="shared" si="449"/>
        <v>X</v>
      </c>
      <c r="AQ1464" s="55">
        <f t="shared" si="465"/>
        <v>1</v>
      </c>
      <c r="AR1464" s="25" t="str">
        <f t="shared" si="450"/>
        <v/>
      </c>
      <c r="AS1464" s="25" t="str">
        <f t="shared" si="451"/>
        <v/>
      </c>
      <c r="AT1464" s="25" t="str">
        <f t="shared" si="452"/>
        <v/>
      </c>
      <c r="AU1464" s="25" t="str">
        <f t="shared" si="453"/>
        <v/>
      </c>
      <c r="AV1464" s="25">
        <f t="shared" si="454"/>
        <v>10</v>
      </c>
      <c r="AW1464" s="65">
        <f t="shared" si="466"/>
        <v>0</v>
      </c>
      <c r="AX1464" s="56"/>
      <c r="AY1464" s="24">
        <f t="shared" ca="1" si="455"/>
        <v>-395</v>
      </c>
      <c r="AZ1464" s="66">
        <f t="shared" ca="1" si="456"/>
        <v>0</v>
      </c>
      <c r="BA1464" s="24" t="str">
        <f t="shared" ca="1" si="457"/>
        <v/>
      </c>
      <c r="BB1464" s="87" t="str">
        <f t="shared" si="458"/>
        <v/>
      </c>
    </row>
    <row r="1465" spans="1:54" ht="15" x14ac:dyDescent="0.2">
      <c r="A1465" s="7">
        <v>1464</v>
      </c>
      <c r="B1465" s="162" t="s">
        <v>2187</v>
      </c>
      <c r="C1465" s="162" t="s">
        <v>2188</v>
      </c>
      <c r="D1465" s="162" t="s">
        <v>3119</v>
      </c>
      <c r="E1465" s="162" t="s">
        <v>18</v>
      </c>
      <c r="F1465" s="163">
        <v>45581</v>
      </c>
      <c r="G1465" s="162" t="s">
        <v>5347</v>
      </c>
      <c r="H1465" s="162" t="s">
        <v>3287</v>
      </c>
      <c r="I1465" s="162" t="s">
        <v>56</v>
      </c>
      <c r="J1465" s="163">
        <v>45587</v>
      </c>
      <c r="K1465" s="163">
        <v>45614</v>
      </c>
      <c r="L1465" s="162" t="s">
        <v>5347</v>
      </c>
      <c r="M1465" s="163">
        <v>45606</v>
      </c>
      <c r="N1465" s="164">
        <v>40</v>
      </c>
      <c r="O1465" s="164">
        <v>8</v>
      </c>
      <c r="P1465" s="162" t="s">
        <v>16</v>
      </c>
      <c r="Q1465" s="165">
        <v>2</v>
      </c>
      <c r="R1465" s="165">
        <v>2</v>
      </c>
      <c r="S1465" s="165">
        <v>2</v>
      </c>
      <c r="T1465" s="165">
        <v>0</v>
      </c>
      <c r="U1465" s="166">
        <v>2</v>
      </c>
      <c r="V1465" s="166">
        <v>0</v>
      </c>
      <c r="W1465" s="162" t="s">
        <v>19</v>
      </c>
      <c r="X1465" s="162" t="s">
        <v>5348</v>
      </c>
      <c r="Y1465" s="162" t="s">
        <v>5347</v>
      </c>
      <c r="Z1465" s="162" t="s">
        <v>50</v>
      </c>
      <c r="AA1465" s="162" t="s">
        <v>29</v>
      </c>
      <c r="AB1465" s="162" t="s">
        <v>2190</v>
      </c>
      <c r="AC1465" s="162" t="s">
        <v>5347</v>
      </c>
      <c r="AD1465" s="164">
        <v>0</v>
      </c>
      <c r="AE1465" s="185">
        <v>0</v>
      </c>
      <c r="AG1465" t="s">
        <v>2543</v>
      </c>
      <c r="AH1465" s="47">
        <f t="shared" si="443"/>
        <v>19</v>
      </c>
      <c r="AI1465" s="46" t="str">
        <f t="shared" si="444"/>
        <v>-</v>
      </c>
      <c r="AJ1465" s="12"/>
      <c r="AK1465" s="53" t="str">
        <f t="shared" si="445"/>
        <v>YES</v>
      </c>
      <c r="AL1465" s="54">
        <f t="shared" si="446"/>
        <v>2</v>
      </c>
      <c r="AM1465" s="35"/>
      <c r="AN1465" s="35" t="str">
        <f t="shared" si="447"/>
        <v/>
      </c>
      <c r="AO1465" s="35">
        <f t="shared" si="448"/>
        <v>0</v>
      </c>
      <c r="AP1465" s="35" t="str">
        <f t="shared" si="449"/>
        <v>X</v>
      </c>
      <c r="AQ1465" s="55">
        <f t="shared" si="465"/>
        <v>1</v>
      </c>
      <c r="AR1465" s="25" t="str">
        <f t="shared" si="450"/>
        <v/>
      </c>
      <c r="AS1465" s="25" t="str">
        <f t="shared" si="451"/>
        <v/>
      </c>
      <c r="AT1465" s="25" t="str">
        <f t="shared" si="452"/>
        <v/>
      </c>
      <c r="AU1465" s="25" t="str">
        <f t="shared" si="453"/>
        <v/>
      </c>
      <c r="AV1465" s="25">
        <f t="shared" si="454"/>
        <v>10</v>
      </c>
      <c r="AW1465" s="65">
        <f t="shared" si="466"/>
        <v>0</v>
      </c>
      <c r="AX1465" s="56"/>
      <c r="AY1465" s="24">
        <f t="shared" ca="1" si="455"/>
        <v>-529</v>
      </c>
      <c r="AZ1465" s="66">
        <f t="shared" ca="1" si="456"/>
        <v>0</v>
      </c>
      <c r="BA1465" s="24" t="str">
        <f t="shared" ca="1" si="457"/>
        <v/>
      </c>
      <c r="BB1465" s="87" t="str">
        <f t="shared" si="458"/>
        <v/>
      </c>
    </row>
    <row r="1466" spans="1:54" ht="15" x14ac:dyDescent="0.2">
      <c r="A1466" s="7">
        <v>1465</v>
      </c>
      <c r="B1466" s="162" t="s">
        <v>3120</v>
      </c>
      <c r="C1466" s="162" t="s">
        <v>3121</v>
      </c>
      <c r="D1466" s="162" t="s">
        <v>3119</v>
      </c>
      <c r="E1466" s="162" t="s">
        <v>24</v>
      </c>
      <c r="F1466" s="163">
        <v>45581</v>
      </c>
      <c r="G1466" s="162" t="s">
        <v>5347</v>
      </c>
      <c r="H1466" s="162" t="s">
        <v>3489</v>
      </c>
      <c r="I1466" s="162" t="s">
        <v>15</v>
      </c>
      <c r="J1466" s="163">
        <v>45602</v>
      </c>
      <c r="K1466" s="163">
        <v>45603</v>
      </c>
      <c r="L1466" s="162" t="s">
        <v>5347</v>
      </c>
      <c r="M1466" s="163">
        <v>45606</v>
      </c>
      <c r="N1466" s="164">
        <v>60</v>
      </c>
      <c r="O1466" s="164">
        <v>8</v>
      </c>
      <c r="P1466" s="162" t="s">
        <v>16</v>
      </c>
      <c r="Q1466" s="165">
        <v>1</v>
      </c>
      <c r="R1466" s="165">
        <v>10</v>
      </c>
      <c r="S1466" s="165">
        <v>10</v>
      </c>
      <c r="T1466" s="165">
        <v>0</v>
      </c>
      <c r="U1466" s="166">
        <v>10</v>
      </c>
      <c r="V1466" s="166">
        <v>0</v>
      </c>
      <c r="W1466" s="162" t="s">
        <v>19</v>
      </c>
      <c r="X1466" s="162" t="s">
        <v>5348</v>
      </c>
      <c r="Y1466" s="162" t="s">
        <v>5347</v>
      </c>
      <c r="Z1466" s="162" t="s">
        <v>3490</v>
      </c>
      <c r="AA1466" s="162" t="s">
        <v>43</v>
      </c>
      <c r="AB1466" s="162" t="s">
        <v>3491</v>
      </c>
      <c r="AC1466" s="162" t="s">
        <v>5347</v>
      </c>
      <c r="AD1466" s="164">
        <v>0</v>
      </c>
      <c r="AE1466" s="185">
        <v>0</v>
      </c>
      <c r="AG1466" t="s">
        <v>2543</v>
      </c>
      <c r="AH1466" s="47">
        <f t="shared" si="443"/>
        <v>4</v>
      </c>
      <c r="AI1466" s="46" t="str">
        <f t="shared" si="444"/>
        <v>-</v>
      </c>
      <c r="AJ1466" s="12"/>
      <c r="AK1466" s="53" t="str">
        <f t="shared" si="445"/>
        <v>YES</v>
      </c>
      <c r="AL1466" s="54">
        <f t="shared" si="446"/>
        <v>10</v>
      </c>
      <c r="AM1466" s="35"/>
      <c r="AN1466" s="35" t="str">
        <f t="shared" si="447"/>
        <v/>
      </c>
      <c r="AO1466" s="35">
        <f t="shared" si="448"/>
        <v>0</v>
      </c>
      <c r="AP1466" s="35" t="str">
        <f t="shared" si="449"/>
        <v>X</v>
      </c>
      <c r="AQ1466" s="55">
        <f t="shared" si="465"/>
        <v>1</v>
      </c>
      <c r="AR1466" s="25" t="str">
        <f t="shared" si="450"/>
        <v/>
      </c>
      <c r="AS1466" s="25" t="str">
        <f t="shared" si="451"/>
        <v/>
      </c>
      <c r="AT1466" s="25" t="str">
        <f t="shared" si="452"/>
        <v/>
      </c>
      <c r="AU1466" s="25" t="str">
        <f t="shared" si="453"/>
        <v/>
      </c>
      <c r="AV1466" s="25">
        <f t="shared" si="454"/>
        <v>10</v>
      </c>
      <c r="AW1466" s="65">
        <f t="shared" si="466"/>
        <v>0</v>
      </c>
      <c r="AX1466" s="56"/>
      <c r="AY1466" s="24">
        <f t="shared" ca="1" si="455"/>
        <v>-529</v>
      </c>
      <c r="AZ1466" s="66">
        <f t="shared" ca="1" si="456"/>
        <v>0</v>
      </c>
      <c r="BA1466" s="24" t="str">
        <f t="shared" ca="1" si="457"/>
        <v/>
      </c>
      <c r="BB1466" s="87" t="str">
        <f t="shared" si="458"/>
        <v/>
      </c>
    </row>
    <row r="1467" spans="1:54" ht="15" x14ac:dyDescent="0.2">
      <c r="A1467" s="7">
        <v>1466</v>
      </c>
      <c r="B1467" s="162" t="s">
        <v>3122</v>
      </c>
      <c r="C1467" s="162" t="s">
        <v>3123</v>
      </c>
      <c r="D1467" s="162" t="s">
        <v>3119</v>
      </c>
      <c r="E1467" s="162" t="s">
        <v>27</v>
      </c>
      <c r="F1467" s="163">
        <v>45581</v>
      </c>
      <c r="G1467" s="162" t="s">
        <v>5347</v>
      </c>
      <c r="H1467" s="162" t="s">
        <v>3492</v>
      </c>
      <c r="I1467" s="162" t="s">
        <v>15</v>
      </c>
      <c r="J1467" s="163">
        <v>45602</v>
      </c>
      <c r="K1467" s="163">
        <v>45603</v>
      </c>
      <c r="L1467" s="162" t="s">
        <v>5347</v>
      </c>
      <c r="M1467" s="163">
        <v>45607</v>
      </c>
      <c r="N1467" s="164">
        <v>40</v>
      </c>
      <c r="O1467" s="164">
        <v>8</v>
      </c>
      <c r="P1467" s="162" t="s">
        <v>16</v>
      </c>
      <c r="Q1467" s="165">
        <v>2</v>
      </c>
      <c r="R1467" s="165">
        <v>2</v>
      </c>
      <c r="S1467" s="165">
        <v>2</v>
      </c>
      <c r="T1467" s="165">
        <v>0</v>
      </c>
      <c r="U1467" s="166">
        <v>0</v>
      </c>
      <c r="V1467" s="166">
        <v>0</v>
      </c>
      <c r="W1467" s="162" t="s">
        <v>19</v>
      </c>
      <c r="X1467" s="162" t="s">
        <v>5348</v>
      </c>
      <c r="Y1467" s="162" t="s">
        <v>5347</v>
      </c>
      <c r="Z1467" s="162" t="s">
        <v>109</v>
      </c>
      <c r="AA1467" s="162" t="s">
        <v>34</v>
      </c>
      <c r="AB1467" s="162" t="s">
        <v>3493</v>
      </c>
      <c r="AC1467" s="162" t="s">
        <v>5347</v>
      </c>
      <c r="AD1467" s="164">
        <v>0</v>
      </c>
      <c r="AE1467" s="185">
        <v>0</v>
      </c>
      <c r="AG1467" t="s">
        <v>2543</v>
      </c>
      <c r="AH1467" s="47">
        <f t="shared" si="443"/>
        <v>5</v>
      </c>
      <c r="AI1467" s="46" t="str">
        <f t="shared" si="444"/>
        <v>-</v>
      </c>
      <c r="AJ1467" s="12"/>
      <c r="AK1467" s="53" t="str">
        <f t="shared" si="445"/>
        <v>YES</v>
      </c>
      <c r="AL1467" s="54">
        <f t="shared" si="446"/>
        <v>2</v>
      </c>
      <c r="AM1467" s="35"/>
      <c r="AN1467" s="35" t="str">
        <f t="shared" si="447"/>
        <v/>
      </c>
      <c r="AO1467" s="35">
        <f t="shared" si="448"/>
        <v>0</v>
      </c>
      <c r="AP1467" s="35" t="str">
        <f t="shared" si="449"/>
        <v>X</v>
      </c>
      <c r="AQ1467" s="55">
        <f t="shared" si="465"/>
        <v>1</v>
      </c>
      <c r="AR1467" s="25" t="str">
        <f t="shared" si="450"/>
        <v/>
      </c>
      <c r="AS1467" s="25" t="str">
        <f t="shared" si="451"/>
        <v/>
      </c>
      <c r="AT1467" s="25" t="str">
        <f t="shared" si="452"/>
        <v/>
      </c>
      <c r="AU1467" s="25" t="str">
        <f t="shared" si="453"/>
        <v/>
      </c>
      <c r="AV1467" s="25">
        <f t="shared" si="454"/>
        <v>10</v>
      </c>
      <c r="AW1467" s="65">
        <f t="shared" si="466"/>
        <v>0</v>
      </c>
      <c r="AX1467" s="56"/>
      <c r="AY1467" s="24">
        <f t="shared" ca="1" si="455"/>
        <v>-528</v>
      </c>
      <c r="AZ1467" s="66">
        <f t="shared" ca="1" si="456"/>
        <v>0</v>
      </c>
      <c r="BA1467" s="24" t="str">
        <f t="shared" ca="1" si="457"/>
        <v/>
      </c>
      <c r="BB1467" s="87" t="str">
        <f t="shared" si="458"/>
        <v/>
      </c>
    </row>
    <row r="1468" spans="1:54" ht="15" x14ac:dyDescent="0.2">
      <c r="A1468" s="7">
        <v>1467</v>
      </c>
      <c r="B1468" s="162" t="s">
        <v>3124</v>
      </c>
      <c r="C1468" s="162" t="s">
        <v>3125</v>
      </c>
      <c r="D1468" s="162" t="s">
        <v>3119</v>
      </c>
      <c r="E1468" s="162" t="s">
        <v>28</v>
      </c>
      <c r="F1468" s="163">
        <v>45581</v>
      </c>
      <c r="G1468" s="162" t="s">
        <v>5347</v>
      </c>
      <c r="H1468" s="162" t="s">
        <v>3359</v>
      </c>
      <c r="I1468" s="162" t="s">
        <v>15</v>
      </c>
      <c r="J1468" s="163">
        <v>45589</v>
      </c>
      <c r="K1468" s="163">
        <v>45589</v>
      </c>
      <c r="L1468" s="162" t="s">
        <v>5347</v>
      </c>
      <c r="M1468" s="163">
        <v>45617</v>
      </c>
      <c r="N1468" s="164">
        <v>50</v>
      </c>
      <c r="O1468" s="164">
        <v>8</v>
      </c>
      <c r="P1468" s="162" t="s">
        <v>16</v>
      </c>
      <c r="Q1468" s="165">
        <v>4</v>
      </c>
      <c r="R1468" s="165">
        <v>4</v>
      </c>
      <c r="S1468" s="165">
        <v>4</v>
      </c>
      <c r="T1468" s="165">
        <v>0</v>
      </c>
      <c r="U1468" s="166">
        <v>4</v>
      </c>
      <c r="V1468" s="166">
        <v>0</v>
      </c>
      <c r="W1468" s="162" t="s">
        <v>19</v>
      </c>
      <c r="X1468" s="162" t="s">
        <v>5348</v>
      </c>
      <c r="Y1468" s="162" t="s">
        <v>5347</v>
      </c>
      <c r="Z1468" s="162" t="s">
        <v>226</v>
      </c>
      <c r="AA1468" s="162" t="s">
        <v>323</v>
      </c>
      <c r="AB1468" s="162" t="s">
        <v>3360</v>
      </c>
      <c r="AC1468" s="162" t="s">
        <v>5347</v>
      </c>
      <c r="AD1468" s="164">
        <v>0</v>
      </c>
      <c r="AE1468" s="185">
        <v>0</v>
      </c>
      <c r="AG1468" t="s">
        <v>2543</v>
      </c>
      <c r="AH1468" s="47">
        <f t="shared" si="443"/>
        <v>28</v>
      </c>
      <c r="AI1468" s="46" t="str">
        <f t="shared" si="444"/>
        <v>-</v>
      </c>
      <c r="AJ1468" s="12"/>
      <c r="AK1468" s="53" t="str">
        <f t="shared" si="445"/>
        <v>YES</v>
      </c>
      <c r="AL1468" s="54">
        <f t="shared" si="446"/>
        <v>4</v>
      </c>
      <c r="AM1468" s="35"/>
      <c r="AN1468" s="35" t="str">
        <f t="shared" si="447"/>
        <v/>
      </c>
      <c r="AO1468" s="35">
        <f t="shared" si="448"/>
        <v>0</v>
      </c>
      <c r="AP1468" s="35" t="str">
        <f t="shared" si="449"/>
        <v>X</v>
      </c>
      <c r="AQ1468" s="55">
        <f t="shared" si="465"/>
        <v>1</v>
      </c>
      <c r="AR1468" s="25" t="str">
        <f t="shared" si="450"/>
        <v/>
      </c>
      <c r="AS1468" s="25" t="str">
        <f t="shared" si="451"/>
        <v/>
      </c>
      <c r="AT1468" s="25" t="str">
        <f t="shared" si="452"/>
        <v/>
      </c>
      <c r="AU1468" s="25" t="str">
        <f t="shared" si="453"/>
        <v/>
      </c>
      <c r="AV1468" s="25">
        <f t="shared" si="454"/>
        <v>10</v>
      </c>
      <c r="AW1468" s="65">
        <f t="shared" si="466"/>
        <v>0</v>
      </c>
      <c r="AX1468" s="56"/>
      <c r="AY1468" s="24">
        <f t="shared" ca="1" si="455"/>
        <v>-518</v>
      </c>
      <c r="AZ1468" s="66">
        <f t="shared" ca="1" si="456"/>
        <v>0</v>
      </c>
      <c r="BA1468" s="24" t="str">
        <f t="shared" ca="1" si="457"/>
        <v/>
      </c>
      <c r="BB1468" s="87" t="str">
        <f t="shared" si="458"/>
        <v/>
      </c>
    </row>
    <row r="1469" spans="1:54" ht="15" x14ac:dyDescent="0.2">
      <c r="A1469" s="7">
        <v>1468</v>
      </c>
      <c r="B1469" s="162" t="s">
        <v>3126</v>
      </c>
      <c r="C1469" s="162" t="s">
        <v>3127</v>
      </c>
      <c r="D1469" s="162" t="s">
        <v>3119</v>
      </c>
      <c r="E1469" s="162" t="s">
        <v>73</v>
      </c>
      <c r="F1469" s="163">
        <v>45581</v>
      </c>
      <c r="G1469" s="162" t="s">
        <v>5347</v>
      </c>
      <c r="H1469" s="162" t="s">
        <v>3494</v>
      </c>
      <c r="I1469" s="162" t="s">
        <v>15</v>
      </c>
      <c r="J1469" s="163">
        <v>45602</v>
      </c>
      <c r="K1469" s="163">
        <v>45617</v>
      </c>
      <c r="L1469" s="162" t="s">
        <v>5347</v>
      </c>
      <c r="M1469" s="163">
        <v>45616</v>
      </c>
      <c r="N1469" s="164">
        <v>40</v>
      </c>
      <c r="O1469" s="164">
        <v>8</v>
      </c>
      <c r="P1469" s="162" t="s">
        <v>16</v>
      </c>
      <c r="Q1469" s="165">
        <v>6</v>
      </c>
      <c r="R1469" s="165">
        <v>6</v>
      </c>
      <c r="S1469" s="165">
        <v>6</v>
      </c>
      <c r="T1469" s="165">
        <v>0</v>
      </c>
      <c r="U1469" s="166">
        <v>6</v>
      </c>
      <c r="V1469" s="166">
        <v>0</v>
      </c>
      <c r="W1469" s="162" t="s">
        <v>19</v>
      </c>
      <c r="X1469" s="162" t="s">
        <v>5348</v>
      </c>
      <c r="Y1469" s="162" t="s">
        <v>5347</v>
      </c>
      <c r="Z1469" s="162" t="s">
        <v>47</v>
      </c>
      <c r="AA1469" s="162" t="s">
        <v>323</v>
      </c>
      <c r="AB1469" s="162" t="s">
        <v>3495</v>
      </c>
      <c r="AC1469" s="162" t="s">
        <v>5347</v>
      </c>
      <c r="AD1469" s="164">
        <v>0</v>
      </c>
      <c r="AE1469" s="185">
        <v>0</v>
      </c>
      <c r="AG1469" t="s">
        <v>2543</v>
      </c>
      <c r="AH1469" s="47">
        <f t="shared" si="443"/>
        <v>14</v>
      </c>
      <c r="AI1469" s="46" t="str">
        <f t="shared" si="444"/>
        <v>-</v>
      </c>
      <c r="AJ1469" s="12"/>
      <c r="AK1469" s="53" t="str">
        <f t="shared" si="445"/>
        <v>YES</v>
      </c>
      <c r="AL1469" s="54">
        <f t="shared" si="446"/>
        <v>6</v>
      </c>
      <c r="AM1469" s="35"/>
      <c r="AN1469" s="35" t="str">
        <f t="shared" si="447"/>
        <v/>
      </c>
      <c r="AO1469" s="35">
        <f t="shared" si="448"/>
        <v>0</v>
      </c>
      <c r="AP1469" s="35" t="str">
        <f t="shared" si="449"/>
        <v>X</v>
      </c>
      <c r="AQ1469" s="55">
        <f t="shared" si="465"/>
        <v>1</v>
      </c>
      <c r="AR1469" s="25" t="str">
        <f t="shared" si="450"/>
        <v/>
      </c>
      <c r="AS1469" s="25" t="str">
        <f t="shared" si="451"/>
        <v/>
      </c>
      <c r="AT1469" s="25" t="str">
        <f t="shared" si="452"/>
        <v/>
      </c>
      <c r="AU1469" s="25" t="str">
        <f t="shared" si="453"/>
        <v/>
      </c>
      <c r="AV1469" s="25">
        <f t="shared" si="454"/>
        <v>10</v>
      </c>
      <c r="AW1469" s="65">
        <f t="shared" si="466"/>
        <v>0</v>
      </c>
      <c r="AX1469" s="56"/>
      <c r="AY1469" s="24">
        <f t="shared" ca="1" si="455"/>
        <v>-519</v>
      </c>
      <c r="AZ1469" s="66">
        <f t="shared" ca="1" si="456"/>
        <v>0</v>
      </c>
      <c r="BA1469" s="24" t="str">
        <f t="shared" ca="1" si="457"/>
        <v/>
      </c>
      <c r="BB1469" s="87" t="str">
        <f t="shared" si="458"/>
        <v/>
      </c>
    </row>
    <row r="1470" spans="1:54" ht="15" x14ac:dyDescent="0.2">
      <c r="A1470" s="7">
        <v>1469</v>
      </c>
      <c r="B1470" s="162" t="s">
        <v>3128</v>
      </c>
      <c r="C1470" s="162" t="s">
        <v>3129</v>
      </c>
      <c r="D1470" s="162" t="s">
        <v>3119</v>
      </c>
      <c r="E1470" s="162" t="s">
        <v>56</v>
      </c>
      <c r="F1470" s="163">
        <v>45581</v>
      </c>
      <c r="G1470" s="162" t="s">
        <v>5347</v>
      </c>
      <c r="H1470" s="162" t="s">
        <v>3361</v>
      </c>
      <c r="I1470" s="162" t="s">
        <v>15</v>
      </c>
      <c r="J1470" s="163">
        <v>45586</v>
      </c>
      <c r="K1470" s="163">
        <v>45586</v>
      </c>
      <c r="L1470" s="162" t="s">
        <v>5347</v>
      </c>
      <c r="M1470" s="163">
        <v>45608</v>
      </c>
      <c r="N1470" s="164">
        <v>40</v>
      </c>
      <c r="O1470" s="164">
        <v>8</v>
      </c>
      <c r="P1470" s="162" t="s">
        <v>16</v>
      </c>
      <c r="Q1470" s="165">
        <v>2</v>
      </c>
      <c r="R1470" s="165">
        <v>2</v>
      </c>
      <c r="S1470" s="165">
        <v>2</v>
      </c>
      <c r="T1470" s="165">
        <v>0</v>
      </c>
      <c r="U1470" s="166">
        <v>2</v>
      </c>
      <c r="V1470" s="166">
        <v>0</v>
      </c>
      <c r="W1470" s="162" t="s">
        <v>19</v>
      </c>
      <c r="X1470" s="162" t="s">
        <v>5348</v>
      </c>
      <c r="Y1470" s="162" t="s">
        <v>5347</v>
      </c>
      <c r="Z1470" s="162" t="s">
        <v>44</v>
      </c>
      <c r="AA1470" s="162" t="s">
        <v>143</v>
      </c>
      <c r="AB1470" s="162" t="s">
        <v>3362</v>
      </c>
      <c r="AC1470" s="162" t="s">
        <v>5347</v>
      </c>
      <c r="AD1470" s="164">
        <v>0</v>
      </c>
      <c r="AE1470" s="185">
        <v>0</v>
      </c>
      <c r="AG1470" t="s">
        <v>2543</v>
      </c>
      <c r="AH1470" s="47">
        <f t="shared" si="443"/>
        <v>22</v>
      </c>
      <c r="AI1470" s="46" t="str">
        <f t="shared" si="444"/>
        <v>-</v>
      </c>
      <c r="AJ1470" s="12"/>
      <c r="AK1470" s="53" t="str">
        <f t="shared" si="445"/>
        <v>YES</v>
      </c>
      <c r="AL1470" s="54">
        <f t="shared" si="446"/>
        <v>2</v>
      </c>
      <c r="AM1470" s="35"/>
      <c r="AN1470" s="35" t="str">
        <f t="shared" si="447"/>
        <v/>
      </c>
      <c r="AO1470" s="35">
        <f t="shared" si="448"/>
        <v>0</v>
      </c>
      <c r="AP1470" s="35" t="str">
        <f t="shared" si="449"/>
        <v>X</v>
      </c>
      <c r="AQ1470" s="55">
        <f t="shared" si="465"/>
        <v>1</v>
      </c>
      <c r="AR1470" s="25" t="str">
        <f t="shared" si="450"/>
        <v/>
      </c>
      <c r="AS1470" s="25" t="str">
        <f t="shared" si="451"/>
        <v/>
      </c>
      <c r="AT1470" s="25" t="str">
        <f t="shared" si="452"/>
        <v/>
      </c>
      <c r="AU1470" s="25" t="str">
        <f t="shared" si="453"/>
        <v/>
      </c>
      <c r="AV1470" s="25">
        <f t="shared" si="454"/>
        <v>10</v>
      </c>
      <c r="AW1470" s="65">
        <f t="shared" si="466"/>
        <v>0</v>
      </c>
      <c r="AX1470" s="56"/>
      <c r="AY1470" s="24">
        <f t="shared" ca="1" si="455"/>
        <v>-527</v>
      </c>
      <c r="AZ1470" s="66">
        <f t="shared" ca="1" si="456"/>
        <v>0</v>
      </c>
      <c r="BA1470" s="24" t="str">
        <f t="shared" ca="1" si="457"/>
        <v/>
      </c>
      <c r="BB1470" s="87" t="str">
        <f t="shared" si="458"/>
        <v/>
      </c>
    </row>
    <row r="1471" spans="1:54" ht="15" x14ac:dyDescent="0.2">
      <c r="A1471" s="7">
        <v>1470</v>
      </c>
      <c r="B1471" s="162" t="s">
        <v>3130</v>
      </c>
      <c r="C1471" s="162" t="s">
        <v>3131</v>
      </c>
      <c r="D1471" s="162" t="s">
        <v>3132</v>
      </c>
      <c r="E1471" s="162" t="s">
        <v>15</v>
      </c>
      <c r="F1471" s="163">
        <v>45581</v>
      </c>
      <c r="G1471" s="162" t="s">
        <v>5347</v>
      </c>
      <c r="H1471" s="162" t="s">
        <v>3363</v>
      </c>
      <c r="I1471" s="162" t="s">
        <v>178</v>
      </c>
      <c r="J1471" s="163">
        <v>45589</v>
      </c>
      <c r="K1471" s="163">
        <v>45589</v>
      </c>
      <c r="L1471" s="162" t="s">
        <v>5347</v>
      </c>
      <c r="M1471" s="163">
        <v>45606</v>
      </c>
      <c r="N1471" s="164">
        <v>40</v>
      </c>
      <c r="O1471" s="164">
        <v>8</v>
      </c>
      <c r="P1471" s="162" t="s">
        <v>16</v>
      </c>
      <c r="Q1471" s="165">
        <v>5</v>
      </c>
      <c r="R1471" s="165">
        <v>5</v>
      </c>
      <c r="S1471" s="165">
        <v>5</v>
      </c>
      <c r="T1471" s="165">
        <v>0</v>
      </c>
      <c r="U1471" s="166">
        <v>5</v>
      </c>
      <c r="V1471" s="166">
        <v>0</v>
      </c>
      <c r="W1471" s="162" t="s">
        <v>19</v>
      </c>
      <c r="X1471" s="162" t="s">
        <v>5348</v>
      </c>
      <c r="Y1471" s="162" t="s">
        <v>5347</v>
      </c>
      <c r="Z1471" s="162" t="s">
        <v>3993</v>
      </c>
      <c r="AA1471" s="162" t="s">
        <v>2885</v>
      </c>
      <c r="AB1471" s="162" t="s">
        <v>3364</v>
      </c>
      <c r="AC1471" s="162" t="s">
        <v>5347</v>
      </c>
      <c r="AD1471" s="164">
        <v>0</v>
      </c>
      <c r="AE1471" s="185">
        <v>0</v>
      </c>
      <c r="AG1471" t="s">
        <v>1473</v>
      </c>
      <c r="AH1471" s="47">
        <f t="shared" si="443"/>
        <v>17</v>
      </c>
      <c r="AI1471" s="46" t="str">
        <f t="shared" si="444"/>
        <v>-</v>
      </c>
      <c r="AJ1471" s="12"/>
      <c r="AK1471" s="53" t="str">
        <f t="shared" si="445"/>
        <v>YES</v>
      </c>
      <c r="AL1471" s="54">
        <f t="shared" si="446"/>
        <v>5</v>
      </c>
      <c r="AM1471" s="35"/>
      <c r="AN1471" s="35" t="str">
        <f t="shared" si="447"/>
        <v/>
      </c>
      <c r="AO1471" s="35">
        <f t="shared" si="448"/>
        <v>0</v>
      </c>
      <c r="AP1471" s="35" t="str">
        <f t="shared" si="449"/>
        <v>X</v>
      </c>
      <c r="AQ1471" s="55">
        <f t="shared" si="465"/>
        <v>1</v>
      </c>
      <c r="AR1471" s="25" t="str">
        <f t="shared" si="450"/>
        <v/>
      </c>
      <c r="AS1471" s="25" t="str">
        <f t="shared" si="451"/>
        <v/>
      </c>
      <c r="AT1471" s="25" t="str">
        <f t="shared" si="452"/>
        <v/>
      </c>
      <c r="AU1471" s="25" t="str">
        <f t="shared" si="453"/>
        <v/>
      </c>
      <c r="AV1471" s="25">
        <f t="shared" si="454"/>
        <v>10</v>
      </c>
      <c r="AW1471" s="65">
        <f t="shared" si="466"/>
        <v>0</v>
      </c>
      <c r="AX1471" s="56"/>
      <c r="AY1471" s="24">
        <f t="shared" ca="1" si="455"/>
        <v>-529</v>
      </c>
      <c r="AZ1471" s="66">
        <f t="shared" ca="1" si="456"/>
        <v>0</v>
      </c>
      <c r="BA1471" s="24" t="str">
        <f t="shared" ca="1" si="457"/>
        <v/>
      </c>
      <c r="BB1471" s="87" t="str">
        <f t="shared" si="458"/>
        <v/>
      </c>
    </row>
    <row r="1472" spans="1:54" ht="15" x14ac:dyDescent="0.2">
      <c r="A1472" s="7">
        <v>1471</v>
      </c>
      <c r="B1472" s="162" t="s">
        <v>3133</v>
      </c>
      <c r="C1472" s="162" t="s">
        <v>3134</v>
      </c>
      <c r="D1472" s="162" t="s">
        <v>3135</v>
      </c>
      <c r="E1472" s="162" t="s">
        <v>15</v>
      </c>
      <c r="F1472" s="163">
        <v>45581</v>
      </c>
      <c r="G1472" s="162" t="s">
        <v>5347</v>
      </c>
      <c r="H1472" s="162" t="s">
        <v>3365</v>
      </c>
      <c r="I1472" s="162" t="s">
        <v>15</v>
      </c>
      <c r="J1472" s="163">
        <v>45587</v>
      </c>
      <c r="K1472" s="163">
        <v>45594</v>
      </c>
      <c r="L1472" s="162" t="s">
        <v>5347</v>
      </c>
      <c r="M1472" s="163">
        <v>45606</v>
      </c>
      <c r="N1472" s="164">
        <v>30</v>
      </c>
      <c r="O1472" s="164">
        <v>8</v>
      </c>
      <c r="P1472" s="162" t="s">
        <v>16</v>
      </c>
      <c r="Q1472" s="165">
        <v>4</v>
      </c>
      <c r="R1472" s="165">
        <v>4</v>
      </c>
      <c r="S1472" s="165">
        <v>4</v>
      </c>
      <c r="T1472" s="165">
        <v>0</v>
      </c>
      <c r="U1472" s="166">
        <v>4</v>
      </c>
      <c r="V1472" s="166">
        <v>0</v>
      </c>
      <c r="W1472" s="162" t="s">
        <v>19</v>
      </c>
      <c r="X1472" s="162" t="s">
        <v>5348</v>
      </c>
      <c r="Y1472" s="162" t="s">
        <v>5347</v>
      </c>
      <c r="Z1472" s="162" t="s">
        <v>3366</v>
      </c>
      <c r="AA1472" s="162" t="s">
        <v>3367</v>
      </c>
      <c r="AB1472" s="162" t="s">
        <v>3368</v>
      </c>
      <c r="AC1472" s="162" t="s">
        <v>5347</v>
      </c>
      <c r="AD1472" s="164">
        <v>0</v>
      </c>
      <c r="AE1472" s="185">
        <v>0</v>
      </c>
      <c r="AG1472" t="s">
        <v>2543</v>
      </c>
      <c r="AH1472" s="47">
        <f t="shared" si="443"/>
        <v>19</v>
      </c>
      <c r="AI1472" s="46" t="str">
        <f t="shared" si="444"/>
        <v>-</v>
      </c>
      <c r="AJ1472" s="12"/>
      <c r="AK1472" s="53" t="str">
        <f t="shared" si="445"/>
        <v>YES</v>
      </c>
      <c r="AL1472" s="54">
        <f t="shared" si="446"/>
        <v>4</v>
      </c>
      <c r="AM1472" s="35"/>
      <c r="AN1472" s="35" t="str">
        <f t="shared" si="447"/>
        <v/>
      </c>
      <c r="AO1472" s="35">
        <f t="shared" si="448"/>
        <v>0</v>
      </c>
      <c r="AP1472" s="35" t="str">
        <f t="shared" si="449"/>
        <v>X</v>
      </c>
      <c r="AQ1472" s="55">
        <f t="shared" si="465"/>
        <v>1</v>
      </c>
      <c r="AR1472" s="25" t="str">
        <f t="shared" si="450"/>
        <v/>
      </c>
      <c r="AS1472" s="25" t="str">
        <f t="shared" si="451"/>
        <v/>
      </c>
      <c r="AT1472" s="25" t="str">
        <f t="shared" si="452"/>
        <v/>
      </c>
      <c r="AU1472" s="25" t="str">
        <f t="shared" si="453"/>
        <v/>
      </c>
      <c r="AV1472" s="25">
        <f t="shared" si="454"/>
        <v>10</v>
      </c>
      <c r="AW1472" s="65">
        <f t="shared" si="466"/>
        <v>0</v>
      </c>
      <c r="AX1472" s="56"/>
      <c r="AY1472" s="24">
        <f t="shared" ca="1" si="455"/>
        <v>-529</v>
      </c>
      <c r="AZ1472" s="66">
        <f t="shared" ca="1" si="456"/>
        <v>0</v>
      </c>
      <c r="BA1472" s="24" t="str">
        <f t="shared" ca="1" si="457"/>
        <v/>
      </c>
      <c r="BB1472" s="87" t="str">
        <f t="shared" si="458"/>
        <v/>
      </c>
    </row>
    <row r="1473" spans="1:54" ht="15" x14ac:dyDescent="0.2">
      <c r="A1473" s="7">
        <v>1472</v>
      </c>
      <c r="B1473" s="162" t="s">
        <v>3136</v>
      </c>
      <c r="C1473" s="162" t="s">
        <v>3137</v>
      </c>
      <c r="D1473" s="162" t="s">
        <v>3135</v>
      </c>
      <c r="E1473" s="162" t="s">
        <v>17</v>
      </c>
      <c r="F1473" s="163">
        <v>45581</v>
      </c>
      <c r="G1473" s="162" t="s">
        <v>5347</v>
      </c>
      <c r="H1473" s="162" t="s">
        <v>3751</v>
      </c>
      <c r="I1473" s="162" t="s">
        <v>15</v>
      </c>
      <c r="J1473" s="163">
        <v>45616</v>
      </c>
      <c r="K1473" s="163">
        <v>45617</v>
      </c>
      <c r="L1473" s="162" t="s">
        <v>5347</v>
      </c>
      <c r="M1473" s="163">
        <v>45630</v>
      </c>
      <c r="N1473" s="164">
        <v>40</v>
      </c>
      <c r="O1473" s="164">
        <v>8</v>
      </c>
      <c r="P1473" s="162" t="s">
        <v>16</v>
      </c>
      <c r="Q1473" s="166">
        <v>4</v>
      </c>
      <c r="R1473" s="166">
        <v>4</v>
      </c>
      <c r="S1473" s="166">
        <v>4</v>
      </c>
      <c r="T1473" s="166">
        <v>0</v>
      </c>
      <c r="U1473" s="166">
        <v>4</v>
      </c>
      <c r="V1473" s="166">
        <v>0</v>
      </c>
      <c r="W1473" s="162" t="s">
        <v>19</v>
      </c>
      <c r="X1473" s="162" t="s">
        <v>5348</v>
      </c>
      <c r="Y1473" s="162" t="s">
        <v>5347</v>
      </c>
      <c r="Z1473" s="162" t="s">
        <v>55</v>
      </c>
      <c r="AA1473" s="162" t="s">
        <v>3752</v>
      </c>
      <c r="AB1473" s="162" t="s">
        <v>3753</v>
      </c>
      <c r="AC1473" s="162" t="s">
        <v>5347</v>
      </c>
      <c r="AD1473" s="164">
        <v>0</v>
      </c>
      <c r="AE1473" s="185">
        <v>0</v>
      </c>
      <c r="AG1473" t="s">
        <v>2543</v>
      </c>
      <c r="AH1473" s="47">
        <f t="shared" si="443"/>
        <v>14</v>
      </c>
      <c r="AI1473" s="46" t="str">
        <f t="shared" si="444"/>
        <v>-</v>
      </c>
      <c r="AJ1473" s="12"/>
      <c r="AK1473" s="53" t="str">
        <f t="shared" si="445"/>
        <v>YES</v>
      </c>
      <c r="AL1473" s="54">
        <f t="shared" si="446"/>
        <v>4</v>
      </c>
      <c r="AM1473" s="35"/>
      <c r="AN1473" s="35" t="str">
        <f t="shared" si="447"/>
        <v/>
      </c>
      <c r="AO1473" s="35">
        <f t="shared" si="448"/>
        <v>0</v>
      </c>
      <c r="AP1473" s="35" t="str">
        <f t="shared" si="449"/>
        <v>X</v>
      </c>
      <c r="AQ1473" s="55">
        <f t="shared" si="465"/>
        <v>1</v>
      </c>
      <c r="AR1473" s="25" t="str">
        <f t="shared" si="450"/>
        <v/>
      </c>
      <c r="AS1473" s="25" t="str">
        <f t="shared" si="451"/>
        <v/>
      </c>
      <c r="AT1473" s="25" t="str">
        <f t="shared" si="452"/>
        <v/>
      </c>
      <c r="AU1473" s="25" t="str">
        <f t="shared" si="453"/>
        <v/>
      </c>
      <c r="AV1473" s="25">
        <f t="shared" si="454"/>
        <v>10</v>
      </c>
      <c r="AW1473" s="65">
        <f t="shared" si="466"/>
        <v>0</v>
      </c>
      <c r="AX1473" s="56"/>
      <c r="AY1473" s="24">
        <f t="shared" ca="1" si="455"/>
        <v>-505</v>
      </c>
      <c r="AZ1473" s="66">
        <f t="shared" ca="1" si="456"/>
        <v>0</v>
      </c>
      <c r="BA1473" s="24" t="str">
        <f t="shared" ca="1" si="457"/>
        <v/>
      </c>
      <c r="BB1473" s="87" t="str">
        <f t="shared" si="458"/>
        <v/>
      </c>
    </row>
    <row r="1474" spans="1:54" ht="15" x14ac:dyDescent="0.2">
      <c r="A1474" s="7">
        <v>1473</v>
      </c>
      <c r="B1474" s="162" t="s">
        <v>2685</v>
      </c>
      <c r="C1474" s="162" t="s">
        <v>2686</v>
      </c>
      <c r="D1474" s="162" t="s">
        <v>3074</v>
      </c>
      <c r="E1474" s="162" t="s">
        <v>15</v>
      </c>
      <c r="F1474" s="163">
        <v>45582</v>
      </c>
      <c r="G1474" s="162" t="s">
        <v>5347</v>
      </c>
      <c r="H1474" s="162" t="s">
        <v>3345</v>
      </c>
      <c r="I1474" s="162" t="s">
        <v>15</v>
      </c>
      <c r="J1474" s="163">
        <v>45587</v>
      </c>
      <c r="K1474" s="163">
        <v>45589</v>
      </c>
      <c r="L1474" s="162" t="s">
        <v>5347</v>
      </c>
      <c r="M1474" s="163">
        <v>45746</v>
      </c>
      <c r="N1474" s="164">
        <v>40</v>
      </c>
      <c r="O1474" s="164">
        <v>8</v>
      </c>
      <c r="P1474" s="162" t="s">
        <v>16</v>
      </c>
      <c r="Q1474" s="165">
        <v>5</v>
      </c>
      <c r="R1474" s="165">
        <v>5</v>
      </c>
      <c r="S1474" s="165">
        <v>5</v>
      </c>
      <c r="T1474" s="165">
        <v>0</v>
      </c>
      <c r="U1474" s="166">
        <v>5</v>
      </c>
      <c r="V1474" s="166">
        <v>0</v>
      </c>
      <c r="W1474" s="162" t="s">
        <v>19</v>
      </c>
      <c r="X1474" s="162" t="s">
        <v>5348</v>
      </c>
      <c r="Y1474" s="162" t="s">
        <v>5347</v>
      </c>
      <c r="Z1474" s="162" t="s">
        <v>153</v>
      </c>
      <c r="AA1474" s="162" t="s">
        <v>154</v>
      </c>
      <c r="AB1474" s="162" t="s">
        <v>2689</v>
      </c>
      <c r="AC1474" s="162" t="s">
        <v>5347</v>
      </c>
      <c r="AD1474" s="164">
        <v>1</v>
      </c>
      <c r="AE1474" s="185">
        <v>1</v>
      </c>
      <c r="AG1474" t="s">
        <v>962</v>
      </c>
      <c r="AH1474" s="47">
        <f t="shared" ref="AH1474:AH1537" si="467">IF(M1474=0,"-",M1474-J1474)</f>
        <v>159</v>
      </c>
      <c r="AI1474" s="46" t="str">
        <f t="shared" ref="AI1474:AI1537" si="468">IF(AND(S1474=0,M1474&gt;0,L1474=0),IF(AH1474&gt;=120,"VERY HIGH",IF(AH1474&gt;=90,"HIGH",IF(AH1474&gt;=60,"MEDIUM",IF(AH1474&lt;60,"LOW")))),"-")</f>
        <v>-</v>
      </c>
      <c r="AJ1474" s="12"/>
      <c r="AK1474" s="53" t="str">
        <f t="shared" ref="AK1474:AK1537" si="469">IF(AND(W1474="X",M1474&lt;=$AJ$2),"YES","")</f>
        <v>YES</v>
      </c>
      <c r="AL1474" s="54">
        <f t="shared" ref="AL1474:AL1537" si="470">IF(AND(W1474="X",M1474&lt;=$AJ$2),S1474,"")</f>
        <v>5</v>
      </c>
      <c r="AM1474" s="35"/>
      <c r="AN1474" s="35" t="str">
        <f t="shared" ref="AN1474:AN1537" si="471">IF(AND(W1474="X",M1474&gt;$AJ$2),S1474,"")</f>
        <v/>
      </c>
      <c r="AO1474" s="35">
        <f t="shared" ref="AO1474:AO1537" si="472">IF(AND(W1474="",M1474&gt;0,$AJ$2&gt;M1474,L1474=""),1,0)</f>
        <v>0</v>
      </c>
      <c r="AP1474" s="35" t="str">
        <f t="shared" ref="AP1474:AP1537" si="473">IF(AND(AK1474="YES",W1474="X"),"X","")</f>
        <v>X</v>
      </c>
      <c r="AQ1474" s="55">
        <f t="shared" ref="AQ1474:AQ1482" si="474">IF(AP1474="X",100%,0%)</f>
        <v>1</v>
      </c>
      <c r="AR1474" s="25" t="str">
        <f t="shared" ref="AR1474:AR1537" si="475">IF(AND(T1474&gt;0,L1474=""),H1474,"")</f>
        <v/>
      </c>
      <c r="AS1474" s="25" t="str">
        <f t="shared" ref="AS1474:AS1537" si="476">IF(AND(D1474&gt;0,H1474=0,G1474=""),1,"")</f>
        <v/>
      </c>
      <c r="AT1474" s="25" t="str">
        <f t="shared" ref="AT1474:AT1537" si="477">IF(G1474="BLOQ",1,"")</f>
        <v/>
      </c>
      <c r="AU1474" s="25" t="str">
        <f t="shared" ref="AU1474:AU1537" si="478">IF(L1474="BLOQ",1,"")</f>
        <v/>
      </c>
      <c r="AV1474" s="25">
        <f t="shared" ref="AV1474:AV1537" si="479">MONTH(F1474)</f>
        <v>10</v>
      </c>
      <c r="AW1474" s="65">
        <f t="shared" ref="AW1474:AW1482" si="480">IF(AP1474="",100%,0%)</f>
        <v>0</v>
      </c>
      <c r="AX1474" s="56"/>
      <c r="AY1474" s="24">
        <f t="shared" ref="AY1474:AY1537" ca="1" si="481">IF(M1474=0,"",M1474-$AX$2)</f>
        <v>-389</v>
      </c>
      <c r="AZ1474" s="66">
        <f t="shared" ref="AZ1474:AZ1537" ca="1" si="482">IF(AND(W1474="",AY1474&gt;0,AY1474&lt;15),1,0)</f>
        <v>0</v>
      </c>
      <c r="BA1474" s="24" t="str">
        <f t="shared" ref="BA1474:BA1537" ca="1" si="483">IF(AND(W1474="",AY1474&gt;0,AY1474&lt;15),T1474,"")</f>
        <v/>
      </c>
      <c r="BB1474" s="87" t="str">
        <f t="shared" ref="BB1474:BB1537" si="484">IF(R1474&lt;Q1474,"X","")</f>
        <v/>
      </c>
    </row>
    <row r="1475" spans="1:54" ht="15" x14ac:dyDescent="0.2">
      <c r="A1475" s="7">
        <v>1474</v>
      </c>
      <c r="B1475" s="162" t="s">
        <v>3308</v>
      </c>
      <c r="C1475" s="162" t="s">
        <v>3309</v>
      </c>
      <c r="D1475" s="162" t="s">
        <v>3310</v>
      </c>
      <c r="E1475" s="162" t="s">
        <v>15</v>
      </c>
      <c r="F1475" s="163">
        <v>45586</v>
      </c>
      <c r="G1475" s="162" t="s">
        <v>5347</v>
      </c>
      <c r="H1475" s="162" t="s">
        <v>3608</v>
      </c>
      <c r="I1475" s="162" t="s">
        <v>15</v>
      </c>
      <c r="J1475" s="163">
        <v>45609</v>
      </c>
      <c r="K1475" s="163">
        <v>45609</v>
      </c>
      <c r="L1475" s="162" t="s">
        <v>5347</v>
      </c>
      <c r="M1475" s="163">
        <v>45614</v>
      </c>
      <c r="N1475" s="164">
        <v>40</v>
      </c>
      <c r="O1475" s="164">
        <v>8</v>
      </c>
      <c r="P1475" s="162" t="s">
        <v>16</v>
      </c>
      <c r="Q1475" s="165">
        <v>1</v>
      </c>
      <c r="R1475" s="165">
        <v>1</v>
      </c>
      <c r="S1475" s="165">
        <v>1</v>
      </c>
      <c r="T1475" s="165">
        <v>0</v>
      </c>
      <c r="U1475" s="166">
        <v>1</v>
      </c>
      <c r="V1475" s="166">
        <v>0</v>
      </c>
      <c r="W1475" s="162" t="s">
        <v>19</v>
      </c>
      <c r="X1475" s="162" t="s">
        <v>5348</v>
      </c>
      <c r="Y1475" s="162" t="s">
        <v>5347</v>
      </c>
      <c r="Z1475" s="162" t="s">
        <v>3609</v>
      </c>
      <c r="AA1475" s="162" t="s">
        <v>100</v>
      </c>
      <c r="AB1475" s="162" t="s">
        <v>3610</v>
      </c>
      <c r="AC1475" s="162" t="s">
        <v>5347</v>
      </c>
      <c r="AD1475" s="164">
        <v>0</v>
      </c>
      <c r="AE1475" s="185">
        <v>0</v>
      </c>
      <c r="AG1475" t="s">
        <v>1864</v>
      </c>
      <c r="AH1475" s="47">
        <f t="shared" si="467"/>
        <v>5</v>
      </c>
      <c r="AI1475" s="46" t="str">
        <f t="shared" si="468"/>
        <v>-</v>
      </c>
      <c r="AJ1475" s="12"/>
      <c r="AK1475" s="53" t="str">
        <f t="shared" si="469"/>
        <v>YES</v>
      </c>
      <c r="AL1475" s="54">
        <f t="shared" si="470"/>
        <v>1</v>
      </c>
      <c r="AM1475" s="35"/>
      <c r="AN1475" s="35" t="str">
        <f t="shared" si="471"/>
        <v/>
      </c>
      <c r="AO1475" s="35">
        <f t="shared" si="472"/>
        <v>0</v>
      </c>
      <c r="AP1475" s="35" t="str">
        <f t="shared" si="473"/>
        <v>X</v>
      </c>
      <c r="AQ1475" s="55">
        <f t="shared" si="474"/>
        <v>1</v>
      </c>
      <c r="AR1475" s="25" t="str">
        <f t="shared" si="475"/>
        <v/>
      </c>
      <c r="AS1475" s="25" t="str">
        <f t="shared" si="476"/>
        <v/>
      </c>
      <c r="AT1475" s="25" t="str">
        <f t="shared" si="477"/>
        <v/>
      </c>
      <c r="AU1475" s="25" t="str">
        <f t="shared" si="478"/>
        <v/>
      </c>
      <c r="AV1475" s="25">
        <f t="shared" si="479"/>
        <v>10</v>
      </c>
      <c r="AW1475" s="65">
        <f t="shared" si="480"/>
        <v>0</v>
      </c>
      <c r="AX1475" s="56"/>
      <c r="AY1475" s="24">
        <f t="shared" ca="1" si="481"/>
        <v>-521</v>
      </c>
      <c r="AZ1475" s="66">
        <f t="shared" ca="1" si="482"/>
        <v>0</v>
      </c>
      <c r="BA1475" s="24" t="str">
        <f t="shared" ca="1" si="483"/>
        <v/>
      </c>
      <c r="BB1475" s="87" t="str">
        <f t="shared" si="484"/>
        <v/>
      </c>
    </row>
    <row r="1476" spans="1:54" ht="15" x14ac:dyDescent="0.2">
      <c r="A1476" s="7">
        <v>1475</v>
      </c>
      <c r="B1476" s="162" t="s">
        <v>3311</v>
      </c>
      <c r="C1476" s="162" t="s">
        <v>3312</v>
      </c>
      <c r="D1476" s="162" t="s">
        <v>3310</v>
      </c>
      <c r="E1476" s="162" t="s">
        <v>17</v>
      </c>
      <c r="F1476" s="163">
        <v>45586</v>
      </c>
      <c r="G1476" s="162" t="s">
        <v>5347</v>
      </c>
      <c r="H1476" s="162" t="s">
        <v>3754</v>
      </c>
      <c r="I1476" s="162" t="s">
        <v>17</v>
      </c>
      <c r="J1476" s="163">
        <v>45615</v>
      </c>
      <c r="K1476" s="163">
        <v>45616</v>
      </c>
      <c r="L1476" s="162" t="s">
        <v>5347</v>
      </c>
      <c r="M1476" s="163">
        <v>45624</v>
      </c>
      <c r="N1476" s="164">
        <v>30</v>
      </c>
      <c r="O1476" s="164">
        <v>8</v>
      </c>
      <c r="P1476" s="162" t="s">
        <v>16</v>
      </c>
      <c r="Q1476" s="165">
        <v>1</v>
      </c>
      <c r="R1476" s="165">
        <v>1</v>
      </c>
      <c r="S1476" s="165">
        <v>1</v>
      </c>
      <c r="T1476" s="165">
        <v>0</v>
      </c>
      <c r="U1476" s="166">
        <v>1</v>
      </c>
      <c r="V1476" s="166">
        <v>0</v>
      </c>
      <c r="W1476" s="162" t="s">
        <v>19</v>
      </c>
      <c r="X1476" s="162" t="s">
        <v>5348</v>
      </c>
      <c r="Y1476" s="162" t="s">
        <v>5347</v>
      </c>
      <c r="Z1476" s="162" t="s">
        <v>47</v>
      </c>
      <c r="AA1476" s="162" t="s">
        <v>1892</v>
      </c>
      <c r="AB1476" s="162" t="s">
        <v>3755</v>
      </c>
      <c r="AC1476" s="162" t="s">
        <v>5347</v>
      </c>
      <c r="AD1476" s="164">
        <v>0</v>
      </c>
      <c r="AE1476" s="185">
        <v>0</v>
      </c>
      <c r="AG1476" t="s">
        <v>1864</v>
      </c>
      <c r="AH1476" s="47">
        <f t="shared" si="467"/>
        <v>9</v>
      </c>
      <c r="AI1476" s="46" t="str">
        <f t="shared" si="468"/>
        <v>-</v>
      </c>
      <c r="AJ1476" s="12"/>
      <c r="AK1476" s="53" t="str">
        <f t="shared" si="469"/>
        <v>YES</v>
      </c>
      <c r="AL1476" s="54">
        <f t="shared" si="470"/>
        <v>1</v>
      </c>
      <c r="AM1476" s="35"/>
      <c r="AN1476" s="35" t="str">
        <f t="shared" si="471"/>
        <v/>
      </c>
      <c r="AO1476" s="35">
        <f t="shared" si="472"/>
        <v>0</v>
      </c>
      <c r="AP1476" s="35" t="str">
        <f t="shared" si="473"/>
        <v>X</v>
      </c>
      <c r="AQ1476" s="55">
        <f t="shared" si="474"/>
        <v>1</v>
      </c>
      <c r="AR1476" s="25" t="str">
        <f t="shared" si="475"/>
        <v/>
      </c>
      <c r="AS1476" s="25" t="str">
        <f t="shared" si="476"/>
        <v/>
      </c>
      <c r="AT1476" s="25" t="str">
        <f t="shared" si="477"/>
        <v/>
      </c>
      <c r="AU1476" s="25" t="str">
        <f t="shared" si="478"/>
        <v/>
      </c>
      <c r="AV1476" s="25">
        <f t="shared" si="479"/>
        <v>10</v>
      </c>
      <c r="AW1476" s="65">
        <f t="shared" si="480"/>
        <v>0</v>
      </c>
      <c r="AX1476" s="56"/>
      <c r="AY1476" s="24">
        <f t="shared" ca="1" si="481"/>
        <v>-511</v>
      </c>
      <c r="AZ1476" s="66">
        <f t="shared" ca="1" si="482"/>
        <v>0</v>
      </c>
      <c r="BA1476" s="24" t="str">
        <f t="shared" ca="1" si="483"/>
        <v/>
      </c>
      <c r="BB1476" s="87" t="str">
        <f t="shared" si="484"/>
        <v/>
      </c>
    </row>
    <row r="1477" spans="1:54" ht="15" x14ac:dyDescent="0.2">
      <c r="A1477" s="7">
        <v>1476</v>
      </c>
      <c r="B1477" s="162" t="s">
        <v>3313</v>
      </c>
      <c r="C1477" s="162" t="s">
        <v>3314</v>
      </c>
      <c r="D1477" s="162" t="s">
        <v>3310</v>
      </c>
      <c r="E1477" s="162" t="s">
        <v>24</v>
      </c>
      <c r="F1477" s="163">
        <v>45586</v>
      </c>
      <c r="G1477" s="162" t="s">
        <v>5347</v>
      </c>
      <c r="H1477" s="162" t="s">
        <v>3496</v>
      </c>
      <c r="I1477" s="162" t="s">
        <v>15</v>
      </c>
      <c r="J1477" s="163">
        <v>45602</v>
      </c>
      <c r="K1477" s="163">
        <v>45603</v>
      </c>
      <c r="L1477" s="162" t="s">
        <v>5347</v>
      </c>
      <c r="M1477" s="163">
        <v>45606</v>
      </c>
      <c r="N1477" s="164">
        <v>110</v>
      </c>
      <c r="O1477" s="164">
        <v>8</v>
      </c>
      <c r="P1477" s="162" t="s">
        <v>16</v>
      </c>
      <c r="Q1477" s="165">
        <v>15</v>
      </c>
      <c r="R1477" s="165">
        <v>15</v>
      </c>
      <c r="S1477" s="165">
        <v>15</v>
      </c>
      <c r="T1477" s="165">
        <v>0</v>
      </c>
      <c r="U1477" s="166">
        <v>15</v>
      </c>
      <c r="V1477" s="166">
        <v>0</v>
      </c>
      <c r="W1477" s="162" t="s">
        <v>19</v>
      </c>
      <c r="X1477" s="162" t="s">
        <v>5348</v>
      </c>
      <c r="Y1477" s="162" t="s">
        <v>5347</v>
      </c>
      <c r="Z1477" s="162" t="s">
        <v>3497</v>
      </c>
      <c r="AA1477" s="162" t="s">
        <v>3498</v>
      </c>
      <c r="AB1477" s="162" t="s">
        <v>3499</v>
      </c>
      <c r="AC1477" s="162" t="s">
        <v>5347</v>
      </c>
      <c r="AD1477" s="164">
        <v>0</v>
      </c>
      <c r="AE1477" s="185">
        <v>0</v>
      </c>
      <c r="AG1477" t="s">
        <v>1864</v>
      </c>
      <c r="AH1477" s="47">
        <f t="shared" si="467"/>
        <v>4</v>
      </c>
      <c r="AI1477" s="46" t="str">
        <f t="shared" si="468"/>
        <v>-</v>
      </c>
      <c r="AJ1477" s="12"/>
      <c r="AK1477" s="53" t="str">
        <f t="shared" si="469"/>
        <v>YES</v>
      </c>
      <c r="AL1477" s="54">
        <f t="shared" si="470"/>
        <v>15</v>
      </c>
      <c r="AM1477" s="35"/>
      <c r="AN1477" s="35" t="str">
        <f t="shared" si="471"/>
        <v/>
      </c>
      <c r="AO1477" s="35">
        <f t="shared" si="472"/>
        <v>0</v>
      </c>
      <c r="AP1477" s="35" t="str">
        <f t="shared" si="473"/>
        <v>X</v>
      </c>
      <c r="AQ1477" s="55">
        <f t="shared" si="474"/>
        <v>1</v>
      </c>
      <c r="AR1477" s="25" t="str">
        <f t="shared" si="475"/>
        <v/>
      </c>
      <c r="AS1477" s="25" t="str">
        <f t="shared" si="476"/>
        <v/>
      </c>
      <c r="AT1477" s="25" t="str">
        <f t="shared" si="477"/>
        <v/>
      </c>
      <c r="AU1477" s="25" t="str">
        <f t="shared" si="478"/>
        <v/>
      </c>
      <c r="AV1477" s="25">
        <f t="shared" si="479"/>
        <v>10</v>
      </c>
      <c r="AW1477" s="65">
        <f t="shared" si="480"/>
        <v>0</v>
      </c>
      <c r="AX1477" s="56"/>
      <c r="AY1477" s="24">
        <f t="shared" ca="1" si="481"/>
        <v>-529</v>
      </c>
      <c r="AZ1477" s="66">
        <f t="shared" ca="1" si="482"/>
        <v>0</v>
      </c>
      <c r="BA1477" s="24" t="str">
        <f t="shared" ca="1" si="483"/>
        <v/>
      </c>
      <c r="BB1477" s="87" t="str">
        <f t="shared" si="484"/>
        <v/>
      </c>
    </row>
    <row r="1478" spans="1:54" ht="15" x14ac:dyDescent="0.2">
      <c r="A1478" s="7">
        <v>1477</v>
      </c>
      <c r="B1478" s="162" t="s">
        <v>3315</v>
      </c>
      <c r="C1478" s="162" t="s">
        <v>3316</v>
      </c>
      <c r="D1478" s="162" t="s">
        <v>3310</v>
      </c>
      <c r="E1478" s="162" t="s">
        <v>27</v>
      </c>
      <c r="F1478" s="163">
        <v>45586</v>
      </c>
      <c r="G1478" s="162" t="s">
        <v>5347</v>
      </c>
      <c r="H1478" s="162" t="s">
        <v>3496</v>
      </c>
      <c r="I1478" s="162" t="s">
        <v>17</v>
      </c>
      <c r="J1478" s="163">
        <v>45602</v>
      </c>
      <c r="K1478" s="163">
        <v>45603</v>
      </c>
      <c r="L1478" s="162" t="s">
        <v>5347</v>
      </c>
      <c r="M1478" s="163">
        <v>45606</v>
      </c>
      <c r="N1478" s="164">
        <v>40</v>
      </c>
      <c r="O1478" s="164">
        <v>8</v>
      </c>
      <c r="P1478" s="162" t="s">
        <v>16</v>
      </c>
      <c r="Q1478" s="165">
        <v>20</v>
      </c>
      <c r="R1478" s="165">
        <v>20</v>
      </c>
      <c r="S1478" s="165">
        <v>20</v>
      </c>
      <c r="T1478" s="165">
        <v>0</v>
      </c>
      <c r="U1478" s="166">
        <v>0</v>
      </c>
      <c r="V1478" s="166">
        <v>0</v>
      </c>
      <c r="W1478" s="162" t="s">
        <v>19</v>
      </c>
      <c r="X1478" s="162" t="s">
        <v>5348</v>
      </c>
      <c r="Y1478" s="162" t="s">
        <v>5347</v>
      </c>
      <c r="Z1478" s="162" t="s">
        <v>3497</v>
      </c>
      <c r="AA1478" s="162" t="s">
        <v>3498</v>
      </c>
      <c r="AB1478" s="162" t="s">
        <v>3500</v>
      </c>
      <c r="AC1478" s="162" t="s">
        <v>5347</v>
      </c>
      <c r="AD1478" s="164">
        <v>0</v>
      </c>
      <c r="AE1478" s="185">
        <v>0</v>
      </c>
      <c r="AG1478" t="s">
        <v>1864</v>
      </c>
      <c r="AH1478" s="47">
        <f t="shared" si="467"/>
        <v>4</v>
      </c>
      <c r="AI1478" s="46" t="str">
        <f t="shared" si="468"/>
        <v>-</v>
      </c>
      <c r="AJ1478" s="12"/>
      <c r="AK1478" s="53" t="str">
        <f t="shared" si="469"/>
        <v>YES</v>
      </c>
      <c r="AL1478" s="54">
        <f t="shared" si="470"/>
        <v>20</v>
      </c>
      <c r="AM1478" s="35"/>
      <c r="AN1478" s="35" t="str">
        <f t="shared" si="471"/>
        <v/>
      </c>
      <c r="AO1478" s="35">
        <f t="shared" si="472"/>
        <v>0</v>
      </c>
      <c r="AP1478" s="35" t="str">
        <f t="shared" si="473"/>
        <v>X</v>
      </c>
      <c r="AQ1478" s="55">
        <f t="shared" si="474"/>
        <v>1</v>
      </c>
      <c r="AR1478" s="25" t="str">
        <f t="shared" si="475"/>
        <v/>
      </c>
      <c r="AS1478" s="25" t="str">
        <f t="shared" si="476"/>
        <v/>
      </c>
      <c r="AT1478" s="25" t="str">
        <f t="shared" si="477"/>
        <v/>
      </c>
      <c r="AU1478" s="25" t="str">
        <f t="shared" si="478"/>
        <v/>
      </c>
      <c r="AV1478" s="25">
        <f t="shared" si="479"/>
        <v>10</v>
      </c>
      <c r="AW1478" s="65">
        <f t="shared" si="480"/>
        <v>0</v>
      </c>
      <c r="AX1478" s="56"/>
      <c r="AY1478" s="24">
        <f t="shared" ca="1" si="481"/>
        <v>-529</v>
      </c>
      <c r="AZ1478" s="66">
        <f t="shared" ca="1" si="482"/>
        <v>0</v>
      </c>
      <c r="BA1478" s="24" t="str">
        <f t="shared" ca="1" si="483"/>
        <v/>
      </c>
      <c r="BB1478" s="87" t="str">
        <f t="shared" si="484"/>
        <v/>
      </c>
    </row>
    <row r="1479" spans="1:54" ht="15" x14ac:dyDescent="0.2">
      <c r="A1479" s="7">
        <v>1478</v>
      </c>
      <c r="B1479" s="162" t="s">
        <v>3317</v>
      </c>
      <c r="C1479" s="162" t="s">
        <v>3318</v>
      </c>
      <c r="D1479" s="162" t="s">
        <v>3310</v>
      </c>
      <c r="E1479" s="162" t="s">
        <v>28</v>
      </c>
      <c r="F1479" s="163">
        <v>45586</v>
      </c>
      <c r="G1479" s="162" t="s">
        <v>5347</v>
      </c>
      <c r="H1479" s="162" t="s">
        <v>4111</v>
      </c>
      <c r="I1479" s="162" t="s">
        <v>72</v>
      </c>
      <c r="J1479" s="163">
        <v>45656</v>
      </c>
      <c r="K1479" s="163">
        <v>45660</v>
      </c>
      <c r="L1479" s="162" t="s">
        <v>5347</v>
      </c>
      <c r="M1479" s="163">
        <v>45681</v>
      </c>
      <c r="N1479" s="164">
        <v>110</v>
      </c>
      <c r="O1479" s="164">
        <v>8</v>
      </c>
      <c r="P1479" s="162" t="s">
        <v>16</v>
      </c>
      <c r="Q1479" s="165">
        <v>20</v>
      </c>
      <c r="R1479" s="165">
        <v>50</v>
      </c>
      <c r="S1479" s="165">
        <v>50</v>
      </c>
      <c r="T1479" s="165">
        <v>0</v>
      </c>
      <c r="U1479" s="166">
        <v>50</v>
      </c>
      <c r="V1479" s="166">
        <v>0</v>
      </c>
      <c r="W1479" s="162" t="s">
        <v>19</v>
      </c>
      <c r="X1479" s="162" t="s">
        <v>5348</v>
      </c>
      <c r="Y1479" s="162" t="s">
        <v>5347</v>
      </c>
      <c r="Z1479" s="162" t="s">
        <v>47</v>
      </c>
      <c r="AA1479" s="162" t="s">
        <v>43</v>
      </c>
      <c r="AB1479" s="162" t="s">
        <v>4112</v>
      </c>
      <c r="AC1479" s="162" t="s">
        <v>5347</v>
      </c>
      <c r="AD1479" s="164">
        <v>0</v>
      </c>
      <c r="AE1479" s="185">
        <v>0</v>
      </c>
      <c r="AG1479" t="s">
        <v>1864</v>
      </c>
      <c r="AH1479" s="47">
        <f t="shared" si="467"/>
        <v>25</v>
      </c>
      <c r="AI1479" s="46" t="str">
        <f t="shared" si="468"/>
        <v>-</v>
      </c>
      <c r="AJ1479" s="12"/>
      <c r="AK1479" s="53" t="str">
        <f t="shared" si="469"/>
        <v>YES</v>
      </c>
      <c r="AL1479" s="54">
        <f t="shared" si="470"/>
        <v>50</v>
      </c>
      <c r="AM1479" s="35"/>
      <c r="AN1479" s="35" t="str">
        <f t="shared" si="471"/>
        <v/>
      </c>
      <c r="AO1479" s="35">
        <f t="shared" si="472"/>
        <v>0</v>
      </c>
      <c r="AP1479" s="35" t="str">
        <f t="shared" si="473"/>
        <v>X</v>
      </c>
      <c r="AQ1479" s="55">
        <f t="shared" si="474"/>
        <v>1</v>
      </c>
      <c r="AR1479" s="25" t="str">
        <f t="shared" si="475"/>
        <v/>
      </c>
      <c r="AS1479" s="25" t="str">
        <f t="shared" si="476"/>
        <v/>
      </c>
      <c r="AT1479" s="25" t="str">
        <f t="shared" si="477"/>
        <v/>
      </c>
      <c r="AU1479" s="25" t="str">
        <f t="shared" si="478"/>
        <v/>
      </c>
      <c r="AV1479" s="25">
        <f t="shared" si="479"/>
        <v>10</v>
      </c>
      <c r="AW1479" s="65">
        <f t="shared" si="480"/>
        <v>0</v>
      </c>
      <c r="AX1479" s="56"/>
      <c r="AY1479" s="24">
        <f t="shared" ca="1" si="481"/>
        <v>-454</v>
      </c>
      <c r="AZ1479" s="66">
        <f t="shared" ca="1" si="482"/>
        <v>0</v>
      </c>
      <c r="BA1479" s="24" t="str">
        <f t="shared" ca="1" si="483"/>
        <v/>
      </c>
      <c r="BB1479" s="87" t="str">
        <f t="shared" si="484"/>
        <v/>
      </c>
    </row>
    <row r="1480" spans="1:54" ht="15" x14ac:dyDescent="0.2">
      <c r="A1480" s="7">
        <v>1479</v>
      </c>
      <c r="B1480" s="162" t="s">
        <v>3319</v>
      </c>
      <c r="C1480" s="162" t="s">
        <v>3320</v>
      </c>
      <c r="D1480" s="162" t="s">
        <v>3310</v>
      </c>
      <c r="E1480" s="162" t="s">
        <v>73</v>
      </c>
      <c r="F1480" s="163">
        <v>45586</v>
      </c>
      <c r="G1480" s="162" t="s">
        <v>5347</v>
      </c>
      <c r="H1480" s="162" t="s">
        <v>3496</v>
      </c>
      <c r="I1480" s="162" t="s">
        <v>18</v>
      </c>
      <c r="J1480" s="163">
        <v>45602</v>
      </c>
      <c r="K1480" s="163">
        <v>45603</v>
      </c>
      <c r="L1480" s="162" t="s">
        <v>5347</v>
      </c>
      <c r="M1480" s="163">
        <v>45606</v>
      </c>
      <c r="N1480" s="164">
        <v>110</v>
      </c>
      <c r="O1480" s="164">
        <v>8</v>
      </c>
      <c r="P1480" s="162" t="s">
        <v>16</v>
      </c>
      <c r="Q1480" s="165">
        <v>20</v>
      </c>
      <c r="R1480" s="165">
        <v>20</v>
      </c>
      <c r="S1480" s="165">
        <v>20</v>
      </c>
      <c r="T1480" s="165">
        <v>0</v>
      </c>
      <c r="U1480" s="166">
        <v>0</v>
      </c>
      <c r="V1480" s="166">
        <v>0</v>
      </c>
      <c r="W1480" s="162" t="s">
        <v>19</v>
      </c>
      <c r="X1480" s="162" t="s">
        <v>5348</v>
      </c>
      <c r="Y1480" s="162" t="s">
        <v>5347</v>
      </c>
      <c r="Z1480" s="162" t="s">
        <v>3497</v>
      </c>
      <c r="AA1480" s="162" t="s">
        <v>3498</v>
      </c>
      <c r="AB1480" s="162" t="s">
        <v>3501</v>
      </c>
      <c r="AC1480" s="162" t="s">
        <v>5347</v>
      </c>
      <c r="AD1480" s="164">
        <v>0</v>
      </c>
      <c r="AE1480" s="185">
        <v>0</v>
      </c>
      <c r="AG1480" t="s">
        <v>1864</v>
      </c>
      <c r="AH1480" s="47">
        <f t="shared" si="467"/>
        <v>4</v>
      </c>
      <c r="AI1480" s="46" t="str">
        <f t="shared" si="468"/>
        <v>-</v>
      </c>
      <c r="AJ1480" s="12"/>
      <c r="AK1480" s="53" t="str">
        <f t="shared" si="469"/>
        <v>YES</v>
      </c>
      <c r="AL1480" s="54">
        <f t="shared" si="470"/>
        <v>20</v>
      </c>
      <c r="AM1480" s="35"/>
      <c r="AN1480" s="35" t="str">
        <f t="shared" si="471"/>
        <v/>
      </c>
      <c r="AO1480" s="35">
        <f t="shared" si="472"/>
        <v>0</v>
      </c>
      <c r="AP1480" s="35" t="str">
        <f t="shared" si="473"/>
        <v>X</v>
      </c>
      <c r="AQ1480" s="55">
        <f t="shared" si="474"/>
        <v>1</v>
      </c>
      <c r="AR1480" s="25" t="str">
        <f t="shared" si="475"/>
        <v/>
      </c>
      <c r="AS1480" s="25" t="str">
        <f t="shared" si="476"/>
        <v/>
      </c>
      <c r="AT1480" s="25" t="str">
        <f t="shared" si="477"/>
        <v/>
      </c>
      <c r="AU1480" s="25" t="str">
        <f t="shared" si="478"/>
        <v/>
      </c>
      <c r="AV1480" s="25">
        <f t="shared" si="479"/>
        <v>10</v>
      </c>
      <c r="AW1480" s="65">
        <f t="shared" si="480"/>
        <v>0</v>
      </c>
      <c r="AX1480" s="56"/>
      <c r="AY1480" s="24">
        <f t="shared" ca="1" si="481"/>
        <v>-529</v>
      </c>
      <c r="AZ1480" s="66">
        <f t="shared" ca="1" si="482"/>
        <v>0</v>
      </c>
      <c r="BA1480" s="24" t="str">
        <f t="shared" ca="1" si="483"/>
        <v/>
      </c>
      <c r="BB1480" s="87" t="str">
        <f t="shared" si="484"/>
        <v/>
      </c>
    </row>
    <row r="1481" spans="1:54" ht="15" x14ac:dyDescent="0.2">
      <c r="A1481" s="7">
        <v>1480</v>
      </c>
      <c r="B1481" s="162" t="s">
        <v>3321</v>
      </c>
      <c r="C1481" s="162" t="s">
        <v>3322</v>
      </c>
      <c r="D1481" s="162" t="s">
        <v>3310</v>
      </c>
      <c r="E1481" s="162" t="s">
        <v>56</v>
      </c>
      <c r="F1481" s="163">
        <v>45586</v>
      </c>
      <c r="G1481" s="162" t="s">
        <v>5347</v>
      </c>
      <c r="H1481" s="162" t="s">
        <v>3496</v>
      </c>
      <c r="I1481" s="162" t="s">
        <v>24</v>
      </c>
      <c r="J1481" s="163">
        <v>45602</v>
      </c>
      <c r="K1481" s="163">
        <v>45603</v>
      </c>
      <c r="L1481" s="162" t="s">
        <v>5347</v>
      </c>
      <c r="M1481" s="163">
        <v>45606</v>
      </c>
      <c r="N1481" s="164">
        <v>40</v>
      </c>
      <c r="O1481" s="164">
        <v>8</v>
      </c>
      <c r="P1481" s="162" t="s">
        <v>16</v>
      </c>
      <c r="Q1481" s="165">
        <v>6</v>
      </c>
      <c r="R1481" s="165">
        <v>6</v>
      </c>
      <c r="S1481" s="165">
        <v>6</v>
      </c>
      <c r="T1481" s="165">
        <v>0</v>
      </c>
      <c r="U1481" s="166">
        <v>6</v>
      </c>
      <c r="V1481" s="166">
        <v>0</v>
      </c>
      <c r="W1481" s="162" t="s">
        <v>19</v>
      </c>
      <c r="X1481" s="162" t="s">
        <v>5348</v>
      </c>
      <c r="Y1481" s="162" t="s">
        <v>5347</v>
      </c>
      <c r="Z1481" s="162" t="s">
        <v>3497</v>
      </c>
      <c r="AA1481" s="162" t="s">
        <v>3498</v>
      </c>
      <c r="AB1481" s="162" t="s">
        <v>3502</v>
      </c>
      <c r="AC1481" s="162" t="s">
        <v>5347</v>
      </c>
      <c r="AD1481" s="164">
        <v>0</v>
      </c>
      <c r="AE1481" s="185">
        <v>0</v>
      </c>
      <c r="AG1481" t="s">
        <v>1864</v>
      </c>
      <c r="AH1481" s="47">
        <f t="shared" si="467"/>
        <v>4</v>
      </c>
      <c r="AI1481" s="46" t="str">
        <f t="shared" si="468"/>
        <v>-</v>
      </c>
      <c r="AJ1481" s="12"/>
      <c r="AK1481" s="53" t="str">
        <f t="shared" si="469"/>
        <v>YES</v>
      </c>
      <c r="AL1481" s="54">
        <f t="shared" si="470"/>
        <v>6</v>
      </c>
      <c r="AM1481" s="35"/>
      <c r="AN1481" s="35" t="str">
        <f t="shared" si="471"/>
        <v/>
      </c>
      <c r="AO1481" s="35">
        <f t="shared" si="472"/>
        <v>0</v>
      </c>
      <c r="AP1481" s="35" t="str">
        <f t="shared" si="473"/>
        <v>X</v>
      </c>
      <c r="AQ1481" s="55">
        <f t="shared" si="474"/>
        <v>1</v>
      </c>
      <c r="AR1481" s="25" t="str">
        <f t="shared" si="475"/>
        <v/>
      </c>
      <c r="AS1481" s="25" t="str">
        <f t="shared" si="476"/>
        <v/>
      </c>
      <c r="AT1481" s="25" t="str">
        <f t="shared" si="477"/>
        <v/>
      </c>
      <c r="AU1481" s="25" t="str">
        <f t="shared" si="478"/>
        <v/>
      </c>
      <c r="AV1481" s="25">
        <f t="shared" si="479"/>
        <v>10</v>
      </c>
      <c r="AW1481" s="65">
        <f t="shared" si="480"/>
        <v>0</v>
      </c>
      <c r="AX1481" s="56"/>
      <c r="AY1481" s="24">
        <f t="shared" ca="1" si="481"/>
        <v>-529</v>
      </c>
      <c r="AZ1481" s="66">
        <f t="shared" ca="1" si="482"/>
        <v>0</v>
      </c>
      <c r="BA1481" s="24" t="str">
        <f t="shared" ca="1" si="483"/>
        <v/>
      </c>
      <c r="BB1481" s="87" t="str">
        <f t="shared" si="484"/>
        <v/>
      </c>
    </row>
    <row r="1482" spans="1:54" ht="15" x14ac:dyDescent="0.2">
      <c r="A1482" s="7">
        <v>1481</v>
      </c>
      <c r="B1482" s="162" t="s">
        <v>3323</v>
      </c>
      <c r="C1482" s="162" t="s">
        <v>3324</v>
      </c>
      <c r="D1482" s="162" t="s">
        <v>3310</v>
      </c>
      <c r="E1482" s="162" t="s">
        <v>72</v>
      </c>
      <c r="F1482" s="163">
        <v>45586</v>
      </c>
      <c r="G1482" s="162" t="s">
        <v>5347</v>
      </c>
      <c r="H1482" s="162" t="s">
        <v>3966</v>
      </c>
      <c r="I1482" s="162" t="s">
        <v>17</v>
      </c>
      <c r="J1482" s="163">
        <v>45636</v>
      </c>
      <c r="K1482" s="163">
        <v>45639</v>
      </c>
      <c r="L1482" s="162" t="s">
        <v>5347</v>
      </c>
      <c r="M1482" s="163">
        <v>45646</v>
      </c>
      <c r="N1482" s="164">
        <v>30</v>
      </c>
      <c r="O1482" s="164">
        <v>8</v>
      </c>
      <c r="P1482" s="162" t="s">
        <v>16</v>
      </c>
      <c r="Q1482" s="165">
        <v>50</v>
      </c>
      <c r="R1482" s="165">
        <v>50</v>
      </c>
      <c r="S1482" s="165">
        <v>50</v>
      </c>
      <c r="T1482" s="165">
        <v>0</v>
      </c>
      <c r="U1482" s="166">
        <v>50</v>
      </c>
      <c r="V1482" s="166">
        <v>0</v>
      </c>
      <c r="W1482" s="162" t="s">
        <v>19</v>
      </c>
      <c r="X1482" s="162" t="s">
        <v>5348</v>
      </c>
      <c r="Y1482" s="162" t="s">
        <v>5347</v>
      </c>
      <c r="Z1482" s="162" t="s">
        <v>46</v>
      </c>
      <c r="AA1482" s="162" t="s">
        <v>368</v>
      </c>
      <c r="AB1482" s="162" t="s">
        <v>3967</v>
      </c>
      <c r="AC1482" s="162" t="s">
        <v>5347</v>
      </c>
      <c r="AD1482" s="164">
        <v>0</v>
      </c>
      <c r="AE1482" s="185">
        <v>0</v>
      </c>
      <c r="AG1482" t="s">
        <v>1864</v>
      </c>
      <c r="AH1482" s="47">
        <f t="shared" si="467"/>
        <v>10</v>
      </c>
      <c r="AI1482" s="46" t="str">
        <f t="shared" si="468"/>
        <v>-</v>
      </c>
      <c r="AJ1482" s="12"/>
      <c r="AK1482" s="53" t="str">
        <f t="shared" si="469"/>
        <v>YES</v>
      </c>
      <c r="AL1482" s="54">
        <f t="shared" si="470"/>
        <v>50</v>
      </c>
      <c r="AM1482" s="35"/>
      <c r="AN1482" s="35" t="str">
        <f t="shared" si="471"/>
        <v/>
      </c>
      <c r="AO1482" s="35">
        <f t="shared" si="472"/>
        <v>0</v>
      </c>
      <c r="AP1482" s="35" t="str">
        <f t="shared" si="473"/>
        <v>X</v>
      </c>
      <c r="AQ1482" s="55">
        <f t="shared" si="474"/>
        <v>1</v>
      </c>
      <c r="AR1482" s="25" t="str">
        <f t="shared" si="475"/>
        <v/>
      </c>
      <c r="AS1482" s="25" t="str">
        <f t="shared" si="476"/>
        <v/>
      </c>
      <c r="AT1482" s="25" t="str">
        <f t="shared" si="477"/>
        <v/>
      </c>
      <c r="AU1482" s="25" t="str">
        <f t="shared" si="478"/>
        <v/>
      </c>
      <c r="AV1482" s="25">
        <f t="shared" si="479"/>
        <v>10</v>
      </c>
      <c r="AW1482" s="65">
        <f t="shared" si="480"/>
        <v>0</v>
      </c>
      <c r="AX1482" s="56"/>
      <c r="AY1482" s="24">
        <f t="shared" ca="1" si="481"/>
        <v>-489</v>
      </c>
      <c r="AZ1482" s="66">
        <f t="shared" ca="1" si="482"/>
        <v>0</v>
      </c>
      <c r="BA1482" s="24" t="str">
        <f t="shared" ca="1" si="483"/>
        <v/>
      </c>
      <c r="BB1482" s="87" t="str">
        <f t="shared" si="484"/>
        <v/>
      </c>
    </row>
    <row r="1483" spans="1:54" ht="15" x14ac:dyDescent="0.2">
      <c r="A1483" s="7">
        <v>1482</v>
      </c>
      <c r="B1483" s="162" t="s">
        <v>3325</v>
      </c>
      <c r="C1483" s="162" t="s">
        <v>3326</v>
      </c>
      <c r="D1483" s="162" t="s">
        <v>3310</v>
      </c>
      <c r="E1483" s="162" t="s">
        <v>69</v>
      </c>
      <c r="F1483" s="163">
        <v>45586</v>
      </c>
      <c r="G1483" s="162" t="s">
        <v>5347</v>
      </c>
      <c r="H1483" s="162" t="s">
        <v>3611</v>
      </c>
      <c r="I1483" s="162" t="s">
        <v>57</v>
      </c>
      <c r="J1483" s="163">
        <v>45604</v>
      </c>
      <c r="K1483" s="163">
        <v>45608</v>
      </c>
      <c r="L1483" s="162" t="s">
        <v>5347</v>
      </c>
      <c r="M1483" s="163">
        <v>45625</v>
      </c>
      <c r="N1483" s="164">
        <v>40</v>
      </c>
      <c r="O1483" s="164">
        <v>8</v>
      </c>
      <c r="P1483" s="162" t="s">
        <v>16</v>
      </c>
      <c r="Q1483" s="165">
        <v>10</v>
      </c>
      <c r="R1483" s="165">
        <v>10</v>
      </c>
      <c r="S1483" s="165">
        <v>10</v>
      </c>
      <c r="T1483" s="165">
        <v>0</v>
      </c>
      <c r="U1483" s="166">
        <v>10</v>
      </c>
      <c r="V1483" s="166">
        <v>0</v>
      </c>
      <c r="W1483" s="162" t="s">
        <v>19</v>
      </c>
      <c r="X1483" s="162" t="s">
        <v>5348</v>
      </c>
      <c r="Y1483" s="162" t="s">
        <v>5347</v>
      </c>
      <c r="Z1483" s="162" t="s">
        <v>76</v>
      </c>
      <c r="AA1483" s="162" t="s">
        <v>625</v>
      </c>
      <c r="AB1483" s="162" t="s">
        <v>3612</v>
      </c>
      <c r="AC1483" s="162" t="s">
        <v>5347</v>
      </c>
      <c r="AD1483" s="164">
        <v>1</v>
      </c>
      <c r="AE1483" s="185">
        <v>1</v>
      </c>
      <c r="AG1483" t="s">
        <v>1864</v>
      </c>
      <c r="AH1483" s="47">
        <f t="shared" si="467"/>
        <v>21</v>
      </c>
      <c r="AI1483" s="46" t="str">
        <f t="shared" si="468"/>
        <v>-</v>
      </c>
      <c r="AJ1483" s="12"/>
      <c r="AK1483" s="53" t="str">
        <f t="shared" si="469"/>
        <v>YES</v>
      </c>
      <c r="AL1483" s="54">
        <f t="shared" si="470"/>
        <v>10</v>
      </c>
      <c r="AM1483" s="35"/>
      <c r="AN1483" s="35" t="str">
        <f t="shared" si="471"/>
        <v/>
      </c>
      <c r="AO1483" s="35">
        <f t="shared" si="472"/>
        <v>0</v>
      </c>
      <c r="AP1483" s="35" t="str">
        <f t="shared" si="473"/>
        <v>X</v>
      </c>
      <c r="AQ1483" s="55">
        <f t="shared" ref="AQ1483:AQ1494" si="485">IF(AP1483="X",100%,0%)</f>
        <v>1</v>
      </c>
      <c r="AR1483" s="25" t="str">
        <f t="shared" si="475"/>
        <v/>
      </c>
      <c r="AS1483" s="25" t="str">
        <f t="shared" si="476"/>
        <v/>
      </c>
      <c r="AT1483" s="25" t="str">
        <f t="shared" si="477"/>
        <v/>
      </c>
      <c r="AU1483" s="25" t="str">
        <f t="shared" si="478"/>
        <v/>
      </c>
      <c r="AV1483" s="25">
        <f t="shared" si="479"/>
        <v>10</v>
      </c>
      <c r="AW1483" s="65">
        <f t="shared" ref="AW1483:AW1494" si="486">IF(AP1483="",100%,0%)</f>
        <v>0</v>
      </c>
      <c r="AX1483" s="56"/>
      <c r="AY1483" s="24">
        <f t="shared" ca="1" si="481"/>
        <v>-510</v>
      </c>
      <c r="AZ1483" s="66">
        <f t="shared" ca="1" si="482"/>
        <v>0</v>
      </c>
      <c r="BA1483" s="24" t="str">
        <f t="shared" ca="1" si="483"/>
        <v/>
      </c>
      <c r="BB1483" s="87" t="str">
        <f t="shared" si="484"/>
        <v/>
      </c>
    </row>
    <row r="1484" spans="1:54" ht="15" x14ac:dyDescent="0.2">
      <c r="A1484" s="7">
        <v>1483</v>
      </c>
      <c r="B1484" s="162" t="s">
        <v>3327</v>
      </c>
      <c r="C1484" s="162" t="s">
        <v>3328</v>
      </c>
      <c r="D1484" s="162" t="s">
        <v>3310</v>
      </c>
      <c r="E1484" s="162" t="s">
        <v>79</v>
      </c>
      <c r="F1484" s="163">
        <v>45586</v>
      </c>
      <c r="G1484" s="162" t="s">
        <v>5347</v>
      </c>
      <c r="H1484" s="162" t="s">
        <v>3756</v>
      </c>
      <c r="I1484" s="162" t="s">
        <v>115</v>
      </c>
      <c r="J1484" s="163">
        <v>45614</v>
      </c>
      <c r="K1484" s="163">
        <v>45617</v>
      </c>
      <c r="L1484" s="162" t="s">
        <v>5347</v>
      </c>
      <c r="M1484" s="163">
        <v>45635</v>
      </c>
      <c r="N1484" s="164">
        <v>40</v>
      </c>
      <c r="O1484" s="164">
        <v>8</v>
      </c>
      <c r="P1484" s="162" t="s">
        <v>16</v>
      </c>
      <c r="Q1484" s="165">
        <v>2</v>
      </c>
      <c r="R1484" s="165">
        <v>2</v>
      </c>
      <c r="S1484" s="165">
        <v>2</v>
      </c>
      <c r="T1484" s="165">
        <v>0</v>
      </c>
      <c r="U1484" s="166">
        <v>2</v>
      </c>
      <c r="V1484" s="166">
        <v>0</v>
      </c>
      <c r="W1484" s="162" t="s">
        <v>19</v>
      </c>
      <c r="X1484" s="162" t="s">
        <v>5348</v>
      </c>
      <c r="Y1484" s="162" t="s">
        <v>5347</v>
      </c>
      <c r="Z1484" s="162" t="s">
        <v>70</v>
      </c>
      <c r="AA1484" s="162" t="s">
        <v>71</v>
      </c>
      <c r="AB1484" s="162" t="s">
        <v>3757</v>
      </c>
      <c r="AC1484" s="162" t="s">
        <v>5347</v>
      </c>
      <c r="AD1484" s="164">
        <v>0</v>
      </c>
      <c r="AE1484" s="185">
        <v>0</v>
      </c>
      <c r="AG1484" t="s">
        <v>1864</v>
      </c>
      <c r="AH1484" s="47">
        <f t="shared" si="467"/>
        <v>21</v>
      </c>
      <c r="AI1484" s="46" t="str">
        <f t="shared" si="468"/>
        <v>-</v>
      </c>
      <c r="AJ1484" s="12"/>
      <c r="AK1484" s="53" t="str">
        <f t="shared" si="469"/>
        <v>YES</v>
      </c>
      <c r="AL1484" s="54">
        <f t="shared" si="470"/>
        <v>2</v>
      </c>
      <c r="AM1484" s="35"/>
      <c r="AN1484" s="35" t="str">
        <f t="shared" si="471"/>
        <v/>
      </c>
      <c r="AO1484" s="35">
        <f t="shared" si="472"/>
        <v>0</v>
      </c>
      <c r="AP1484" s="35" t="str">
        <f t="shared" si="473"/>
        <v>X</v>
      </c>
      <c r="AQ1484" s="55">
        <f t="shared" si="485"/>
        <v>1</v>
      </c>
      <c r="AR1484" s="25" t="str">
        <f t="shared" si="475"/>
        <v/>
      </c>
      <c r="AS1484" s="25" t="str">
        <f t="shared" si="476"/>
        <v/>
      </c>
      <c r="AT1484" s="25" t="str">
        <f t="shared" si="477"/>
        <v/>
      </c>
      <c r="AU1484" s="25" t="str">
        <f t="shared" si="478"/>
        <v/>
      </c>
      <c r="AV1484" s="25">
        <f t="shared" si="479"/>
        <v>10</v>
      </c>
      <c r="AW1484" s="65">
        <f t="shared" si="486"/>
        <v>0</v>
      </c>
      <c r="AX1484" s="56"/>
      <c r="AY1484" s="24">
        <f t="shared" ca="1" si="481"/>
        <v>-500</v>
      </c>
      <c r="AZ1484" s="66">
        <f t="shared" ca="1" si="482"/>
        <v>0</v>
      </c>
      <c r="BA1484" s="24" t="str">
        <f t="shared" ca="1" si="483"/>
        <v/>
      </c>
      <c r="BB1484" s="87" t="str">
        <f t="shared" si="484"/>
        <v/>
      </c>
    </row>
    <row r="1485" spans="1:54" ht="15" x14ac:dyDescent="0.2">
      <c r="A1485" s="7">
        <v>1484</v>
      </c>
      <c r="B1485" s="162" t="s">
        <v>3329</v>
      </c>
      <c r="C1485" s="162" t="s">
        <v>3330</v>
      </c>
      <c r="D1485" s="162" t="s">
        <v>3310</v>
      </c>
      <c r="E1485" s="162" t="s">
        <v>38</v>
      </c>
      <c r="F1485" s="163">
        <v>45586</v>
      </c>
      <c r="G1485" s="162" t="s">
        <v>5347</v>
      </c>
      <c r="H1485" s="162" t="s">
        <v>3756</v>
      </c>
      <c r="I1485" s="162" t="s">
        <v>106</v>
      </c>
      <c r="J1485" s="163">
        <v>45614</v>
      </c>
      <c r="K1485" s="163">
        <v>45617</v>
      </c>
      <c r="L1485" s="162" t="s">
        <v>5347</v>
      </c>
      <c r="M1485" s="163">
        <v>45635</v>
      </c>
      <c r="N1485" s="164">
        <v>45</v>
      </c>
      <c r="O1485" s="164">
        <v>8</v>
      </c>
      <c r="P1485" s="162" t="s">
        <v>16</v>
      </c>
      <c r="Q1485" s="165">
        <v>2</v>
      </c>
      <c r="R1485" s="165">
        <v>2</v>
      </c>
      <c r="S1485" s="165">
        <v>2</v>
      </c>
      <c r="T1485" s="165">
        <v>0</v>
      </c>
      <c r="U1485" s="166">
        <v>0</v>
      </c>
      <c r="V1485" s="166">
        <v>0</v>
      </c>
      <c r="W1485" s="162" t="s">
        <v>19</v>
      </c>
      <c r="X1485" s="162" t="s">
        <v>5348</v>
      </c>
      <c r="Y1485" s="162" t="s">
        <v>5347</v>
      </c>
      <c r="Z1485" s="162" t="s">
        <v>70</v>
      </c>
      <c r="AA1485" s="162" t="s">
        <v>2762</v>
      </c>
      <c r="AB1485" s="162" t="s">
        <v>3758</v>
      </c>
      <c r="AC1485" s="162" t="s">
        <v>5347</v>
      </c>
      <c r="AD1485" s="164">
        <v>0</v>
      </c>
      <c r="AE1485" s="185">
        <v>0</v>
      </c>
      <c r="AG1485" t="s">
        <v>1864</v>
      </c>
      <c r="AH1485" s="47">
        <f t="shared" si="467"/>
        <v>21</v>
      </c>
      <c r="AI1485" s="46" t="str">
        <f t="shared" si="468"/>
        <v>-</v>
      </c>
      <c r="AJ1485" s="12"/>
      <c r="AK1485" s="53" t="str">
        <f t="shared" si="469"/>
        <v>YES</v>
      </c>
      <c r="AL1485" s="54">
        <f t="shared" si="470"/>
        <v>2</v>
      </c>
      <c r="AM1485" s="35"/>
      <c r="AN1485" s="35" t="str">
        <f t="shared" si="471"/>
        <v/>
      </c>
      <c r="AO1485" s="35">
        <f t="shared" si="472"/>
        <v>0</v>
      </c>
      <c r="AP1485" s="35" t="str">
        <f t="shared" si="473"/>
        <v>X</v>
      </c>
      <c r="AQ1485" s="55">
        <f t="shared" si="485"/>
        <v>1</v>
      </c>
      <c r="AR1485" s="25" t="str">
        <f t="shared" si="475"/>
        <v/>
      </c>
      <c r="AS1485" s="25" t="str">
        <f t="shared" si="476"/>
        <v/>
      </c>
      <c r="AT1485" s="25" t="str">
        <f t="shared" si="477"/>
        <v/>
      </c>
      <c r="AU1485" s="25" t="str">
        <f t="shared" si="478"/>
        <v/>
      </c>
      <c r="AV1485" s="25">
        <f t="shared" si="479"/>
        <v>10</v>
      </c>
      <c r="AW1485" s="65">
        <f t="shared" si="486"/>
        <v>0</v>
      </c>
      <c r="AX1485" s="56"/>
      <c r="AY1485" s="24">
        <f t="shared" ca="1" si="481"/>
        <v>-500</v>
      </c>
      <c r="AZ1485" s="66">
        <f t="shared" ca="1" si="482"/>
        <v>0</v>
      </c>
      <c r="BA1485" s="24" t="str">
        <f t="shared" ca="1" si="483"/>
        <v/>
      </c>
      <c r="BB1485" s="87" t="str">
        <f t="shared" si="484"/>
        <v/>
      </c>
    </row>
    <row r="1486" spans="1:54" ht="15" x14ac:dyDescent="0.2">
      <c r="A1486" s="7">
        <v>1485</v>
      </c>
      <c r="B1486" s="162" t="s">
        <v>3331</v>
      </c>
      <c r="C1486" s="162" t="s">
        <v>3332</v>
      </c>
      <c r="D1486" s="162" t="s">
        <v>3310</v>
      </c>
      <c r="E1486" s="162" t="s">
        <v>57</v>
      </c>
      <c r="F1486" s="163">
        <v>45586</v>
      </c>
      <c r="G1486" s="162" t="s">
        <v>5347</v>
      </c>
      <c r="H1486" s="162" t="s">
        <v>3756</v>
      </c>
      <c r="I1486" s="162" t="s">
        <v>107</v>
      </c>
      <c r="J1486" s="163">
        <v>45614</v>
      </c>
      <c r="K1486" s="163">
        <v>45617</v>
      </c>
      <c r="L1486" s="162" t="s">
        <v>5347</v>
      </c>
      <c r="M1486" s="163">
        <v>45635</v>
      </c>
      <c r="N1486" s="164">
        <v>60</v>
      </c>
      <c r="O1486" s="164">
        <v>8</v>
      </c>
      <c r="P1486" s="162" t="s">
        <v>16</v>
      </c>
      <c r="Q1486" s="165">
        <v>2</v>
      </c>
      <c r="R1486" s="165">
        <v>2</v>
      </c>
      <c r="S1486" s="165">
        <v>2</v>
      </c>
      <c r="T1486" s="165">
        <v>0</v>
      </c>
      <c r="U1486" s="166">
        <v>2</v>
      </c>
      <c r="V1486" s="166">
        <v>0</v>
      </c>
      <c r="W1486" s="162" t="s">
        <v>19</v>
      </c>
      <c r="X1486" s="162" t="s">
        <v>5348</v>
      </c>
      <c r="Y1486" s="162" t="s">
        <v>5347</v>
      </c>
      <c r="Z1486" s="162" t="s">
        <v>70</v>
      </c>
      <c r="AA1486" s="162" t="s">
        <v>71</v>
      </c>
      <c r="AB1486" s="162" t="s">
        <v>3759</v>
      </c>
      <c r="AC1486" s="162" t="s">
        <v>5347</v>
      </c>
      <c r="AD1486" s="164">
        <v>0</v>
      </c>
      <c r="AE1486" s="185">
        <v>0</v>
      </c>
      <c r="AG1486" t="s">
        <v>1864</v>
      </c>
      <c r="AH1486" s="47">
        <f t="shared" si="467"/>
        <v>21</v>
      </c>
      <c r="AI1486" s="46" t="str">
        <f t="shared" si="468"/>
        <v>-</v>
      </c>
      <c r="AJ1486" s="12"/>
      <c r="AK1486" s="53" t="str">
        <f t="shared" si="469"/>
        <v>YES</v>
      </c>
      <c r="AL1486" s="54">
        <f t="shared" si="470"/>
        <v>2</v>
      </c>
      <c r="AM1486" s="35"/>
      <c r="AN1486" s="35" t="str">
        <f t="shared" si="471"/>
        <v/>
      </c>
      <c r="AO1486" s="35">
        <f t="shared" si="472"/>
        <v>0</v>
      </c>
      <c r="AP1486" s="35" t="str">
        <f t="shared" si="473"/>
        <v>X</v>
      </c>
      <c r="AQ1486" s="55">
        <f t="shared" si="485"/>
        <v>1</v>
      </c>
      <c r="AR1486" s="25" t="str">
        <f t="shared" si="475"/>
        <v/>
      </c>
      <c r="AS1486" s="25" t="str">
        <f t="shared" si="476"/>
        <v/>
      </c>
      <c r="AT1486" s="25" t="str">
        <f t="shared" si="477"/>
        <v/>
      </c>
      <c r="AU1486" s="25" t="str">
        <f t="shared" si="478"/>
        <v/>
      </c>
      <c r="AV1486" s="25">
        <f t="shared" si="479"/>
        <v>10</v>
      </c>
      <c r="AW1486" s="65">
        <f t="shared" si="486"/>
        <v>0</v>
      </c>
      <c r="AX1486" s="56"/>
      <c r="AY1486" s="24">
        <f t="shared" ca="1" si="481"/>
        <v>-500</v>
      </c>
      <c r="AZ1486" s="66">
        <f t="shared" ca="1" si="482"/>
        <v>0</v>
      </c>
      <c r="BA1486" s="24" t="str">
        <f t="shared" ca="1" si="483"/>
        <v/>
      </c>
      <c r="BB1486" s="87" t="str">
        <f t="shared" si="484"/>
        <v/>
      </c>
    </row>
    <row r="1487" spans="1:54" ht="15" x14ac:dyDescent="0.2">
      <c r="A1487" s="7">
        <v>1486</v>
      </c>
      <c r="B1487" s="162" t="s">
        <v>3333</v>
      </c>
      <c r="C1487" s="162" t="s">
        <v>3334</v>
      </c>
      <c r="D1487" s="162" t="s">
        <v>3335</v>
      </c>
      <c r="E1487" s="162" t="s">
        <v>15</v>
      </c>
      <c r="F1487" s="163">
        <v>45586</v>
      </c>
      <c r="G1487" s="162" t="s">
        <v>5347</v>
      </c>
      <c r="H1487" s="162" t="s">
        <v>3336</v>
      </c>
      <c r="I1487" s="162" t="s">
        <v>150</v>
      </c>
      <c r="J1487" s="163">
        <v>45589</v>
      </c>
      <c r="K1487" s="163">
        <v>45600</v>
      </c>
      <c r="L1487" s="162" t="s">
        <v>332</v>
      </c>
      <c r="M1487" s="163">
        <v>45606</v>
      </c>
      <c r="N1487" s="164">
        <v>40</v>
      </c>
      <c r="O1487" s="164">
        <v>8</v>
      </c>
      <c r="P1487" s="162" t="s">
        <v>16</v>
      </c>
      <c r="Q1487" s="165">
        <v>20</v>
      </c>
      <c r="R1487" s="165">
        <v>20</v>
      </c>
      <c r="S1487" s="165">
        <v>0</v>
      </c>
      <c r="T1487" s="165">
        <v>20</v>
      </c>
      <c r="U1487" s="166">
        <v>0</v>
      </c>
      <c r="V1487" s="166">
        <v>0</v>
      </c>
      <c r="W1487" s="162" t="s">
        <v>5347</v>
      </c>
      <c r="X1487" s="162" t="s">
        <v>5489</v>
      </c>
      <c r="Y1487" s="162" t="s">
        <v>5347</v>
      </c>
      <c r="Z1487" s="162" t="s">
        <v>3993</v>
      </c>
      <c r="AA1487" s="162" t="s">
        <v>2885</v>
      </c>
      <c r="AB1487" s="162" t="s">
        <v>3337</v>
      </c>
      <c r="AC1487" s="162" t="s">
        <v>5347</v>
      </c>
      <c r="AD1487" s="164">
        <v>0</v>
      </c>
      <c r="AE1487" s="185">
        <v>0</v>
      </c>
      <c r="AG1487" t="s">
        <v>962</v>
      </c>
      <c r="AH1487" s="47">
        <f t="shared" si="467"/>
        <v>17</v>
      </c>
      <c r="AI1487" s="46" t="str">
        <f t="shared" si="468"/>
        <v>-</v>
      </c>
      <c r="AJ1487" s="12"/>
      <c r="AK1487" s="53" t="str">
        <f t="shared" si="469"/>
        <v/>
      </c>
      <c r="AL1487" s="54" t="str">
        <f t="shared" si="470"/>
        <v/>
      </c>
      <c r="AM1487" s="35"/>
      <c r="AN1487" s="35" t="str">
        <f t="shared" si="471"/>
        <v/>
      </c>
      <c r="AO1487" s="35">
        <f t="shared" si="472"/>
        <v>0</v>
      </c>
      <c r="AP1487" s="35" t="str">
        <f t="shared" si="473"/>
        <v/>
      </c>
      <c r="AQ1487" s="55">
        <f t="shared" si="485"/>
        <v>0</v>
      </c>
      <c r="AR1487" s="25" t="str">
        <f t="shared" si="475"/>
        <v/>
      </c>
      <c r="AS1487" s="25" t="str">
        <f t="shared" si="476"/>
        <v/>
      </c>
      <c r="AT1487" s="25" t="str">
        <f t="shared" si="477"/>
        <v/>
      </c>
      <c r="AU1487" s="25" t="str">
        <f t="shared" si="478"/>
        <v/>
      </c>
      <c r="AV1487" s="25">
        <f t="shared" si="479"/>
        <v>10</v>
      </c>
      <c r="AW1487" s="65">
        <f t="shared" si="486"/>
        <v>1</v>
      </c>
      <c r="AX1487" s="56"/>
      <c r="AY1487" s="24">
        <f t="shared" ca="1" si="481"/>
        <v>-529</v>
      </c>
      <c r="AZ1487" s="66">
        <f t="shared" ca="1" si="482"/>
        <v>0</v>
      </c>
      <c r="BA1487" s="24" t="str">
        <f t="shared" ca="1" si="483"/>
        <v/>
      </c>
      <c r="BB1487" s="87" t="str">
        <f t="shared" si="484"/>
        <v/>
      </c>
    </row>
    <row r="1488" spans="1:54" ht="15" x14ac:dyDescent="0.2">
      <c r="A1488" s="7">
        <v>1487</v>
      </c>
      <c r="B1488" s="162" t="s">
        <v>3333</v>
      </c>
      <c r="C1488" s="162" t="s">
        <v>3334</v>
      </c>
      <c r="D1488" s="162" t="s">
        <v>3335</v>
      </c>
      <c r="E1488" s="162" t="s">
        <v>15</v>
      </c>
      <c r="F1488" s="163">
        <v>45586</v>
      </c>
      <c r="G1488" s="162" t="s">
        <v>5347</v>
      </c>
      <c r="H1488" s="162" t="s">
        <v>4055</v>
      </c>
      <c r="I1488" s="162" t="s">
        <v>15</v>
      </c>
      <c r="J1488" s="163">
        <v>45638</v>
      </c>
      <c r="K1488" s="163">
        <v>45638</v>
      </c>
      <c r="L1488" s="162" t="s">
        <v>5347</v>
      </c>
      <c r="M1488" s="163">
        <v>45701</v>
      </c>
      <c r="N1488" s="164">
        <v>40</v>
      </c>
      <c r="O1488" s="164">
        <v>8</v>
      </c>
      <c r="P1488" s="162" t="s">
        <v>16</v>
      </c>
      <c r="Q1488" s="165">
        <v>20</v>
      </c>
      <c r="R1488" s="165">
        <v>20</v>
      </c>
      <c r="S1488" s="165">
        <v>20</v>
      </c>
      <c r="T1488" s="165">
        <v>0</v>
      </c>
      <c r="U1488" s="166">
        <v>20</v>
      </c>
      <c r="V1488" s="166">
        <v>0</v>
      </c>
      <c r="W1488" s="162" t="s">
        <v>19</v>
      </c>
      <c r="X1488" s="162" t="s">
        <v>5348</v>
      </c>
      <c r="Y1488" s="162" t="s">
        <v>5347</v>
      </c>
      <c r="Z1488" s="162" t="s">
        <v>5436</v>
      </c>
      <c r="AA1488" s="162" t="s">
        <v>2885</v>
      </c>
      <c r="AB1488" s="162" t="s">
        <v>3337</v>
      </c>
      <c r="AC1488" s="162" t="s">
        <v>5347</v>
      </c>
      <c r="AD1488" s="164">
        <v>2</v>
      </c>
      <c r="AE1488" s="185">
        <v>0</v>
      </c>
      <c r="AG1488" t="s">
        <v>962</v>
      </c>
      <c r="AH1488" s="47">
        <f t="shared" si="467"/>
        <v>63</v>
      </c>
      <c r="AI1488" s="46" t="str">
        <f t="shared" si="468"/>
        <v>-</v>
      </c>
      <c r="AJ1488" s="12"/>
      <c r="AK1488" s="53" t="str">
        <f t="shared" si="469"/>
        <v>YES</v>
      </c>
      <c r="AL1488" s="54">
        <f t="shared" si="470"/>
        <v>20</v>
      </c>
      <c r="AM1488" s="35"/>
      <c r="AN1488" s="35" t="str">
        <f t="shared" si="471"/>
        <v/>
      </c>
      <c r="AO1488" s="35">
        <f t="shared" si="472"/>
        <v>0</v>
      </c>
      <c r="AP1488" s="35" t="str">
        <f t="shared" si="473"/>
        <v>X</v>
      </c>
      <c r="AQ1488" s="55">
        <f t="shared" si="485"/>
        <v>1</v>
      </c>
      <c r="AR1488" s="25" t="str">
        <f t="shared" si="475"/>
        <v/>
      </c>
      <c r="AS1488" s="25" t="str">
        <f t="shared" si="476"/>
        <v/>
      </c>
      <c r="AT1488" s="25" t="str">
        <f t="shared" si="477"/>
        <v/>
      </c>
      <c r="AU1488" s="25" t="str">
        <f t="shared" si="478"/>
        <v/>
      </c>
      <c r="AV1488" s="25">
        <f t="shared" si="479"/>
        <v>10</v>
      </c>
      <c r="AW1488" s="65">
        <f t="shared" si="486"/>
        <v>0</v>
      </c>
      <c r="AX1488" s="56"/>
      <c r="AY1488" s="24">
        <f t="shared" ca="1" si="481"/>
        <v>-434</v>
      </c>
      <c r="AZ1488" s="66">
        <f t="shared" ca="1" si="482"/>
        <v>0</v>
      </c>
      <c r="BA1488" s="24" t="str">
        <f t="shared" ca="1" si="483"/>
        <v/>
      </c>
      <c r="BB1488" s="87" t="str">
        <f t="shared" si="484"/>
        <v/>
      </c>
    </row>
    <row r="1489" spans="1:54" ht="15" x14ac:dyDescent="0.2">
      <c r="A1489" s="7">
        <v>1488</v>
      </c>
      <c r="B1489" s="162" t="s">
        <v>3338</v>
      </c>
      <c r="C1489" s="162" t="s">
        <v>3339</v>
      </c>
      <c r="D1489" s="162" t="s">
        <v>3335</v>
      </c>
      <c r="E1489" s="162" t="s">
        <v>17</v>
      </c>
      <c r="F1489" s="163">
        <v>45586</v>
      </c>
      <c r="G1489" s="162" t="s">
        <v>5347</v>
      </c>
      <c r="H1489" s="162" t="s">
        <v>3340</v>
      </c>
      <c r="I1489" s="162" t="s">
        <v>15</v>
      </c>
      <c r="J1489" s="163">
        <v>45587</v>
      </c>
      <c r="K1489" s="163">
        <v>45589</v>
      </c>
      <c r="L1489" s="162" t="s">
        <v>5347</v>
      </c>
      <c r="M1489" s="163">
        <v>45600</v>
      </c>
      <c r="N1489" s="164">
        <v>40</v>
      </c>
      <c r="O1489" s="164">
        <v>8</v>
      </c>
      <c r="P1489" s="162" t="s">
        <v>16</v>
      </c>
      <c r="Q1489" s="165">
        <v>20</v>
      </c>
      <c r="R1489" s="165">
        <v>35</v>
      </c>
      <c r="S1489" s="165">
        <v>35</v>
      </c>
      <c r="T1489" s="165">
        <v>0</v>
      </c>
      <c r="U1489" s="166">
        <v>35</v>
      </c>
      <c r="V1489" s="166">
        <v>0</v>
      </c>
      <c r="W1489" s="162" t="s">
        <v>19</v>
      </c>
      <c r="X1489" s="162" t="s">
        <v>5348</v>
      </c>
      <c r="Y1489" s="162" t="s">
        <v>5347</v>
      </c>
      <c r="Z1489" s="162" t="s">
        <v>3993</v>
      </c>
      <c r="AA1489" s="162" t="s">
        <v>689</v>
      </c>
      <c r="AB1489" s="162" t="s">
        <v>3341</v>
      </c>
      <c r="AC1489" s="162" t="s">
        <v>5347</v>
      </c>
      <c r="AD1489" s="164">
        <v>0</v>
      </c>
      <c r="AE1489" s="185">
        <v>0</v>
      </c>
      <c r="AG1489" t="s">
        <v>962</v>
      </c>
      <c r="AH1489" s="47">
        <f t="shared" si="467"/>
        <v>13</v>
      </c>
      <c r="AI1489" s="46" t="str">
        <f t="shared" si="468"/>
        <v>-</v>
      </c>
      <c r="AJ1489" s="12"/>
      <c r="AK1489" s="53" t="str">
        <f t="shared" si="469"/>
        <v>YES</v>
      </c>
      <c r="AL1489" s="54">
        <f t="shared" si="470"/>
        <v>35</v>
      </c>
      <c r="AM1489" s="35"/>
      <c r="AN1489" s="35" t="str">
        <f t="shared" si="471"/>
        <v/>
      </c>
      <c r="AO1489" s="35">
        <f t="shared" si="472"/>
        <v>0</v>
      </c>
      <c r="AP1489" s="35" t="str">
        <f t="shared" si="473"/>
        <v>X</v>
      </c>
      <c r="AQ1489" s="55">
        <f t="shared" si="485"/>
        <v>1</v>
      </c>
      <c r="AR1489" s="25" t="str">
        <f t="shared" si="475"/>
        <v/>
      </c>
      <c r="AS1489" s="25" t="str">
        <f t="shared" si="476"/>
        <v/>
      </c>
      <c r="AT1489" s="25" t="str">
        <f t="shared" si="477"/>
        <v/>
      </c>
      <c r="AU1489" s="25" t="str">
        <f t="shared" si="478"/>
        <v/>
      </c>
      <c r="AV1489" s="25">
        <f t="shared" si="479"/>
        <v>10</v>
      </c>
      <c r="AW1489" s="65">
        <f t="shared" si="486"/>
        <v>0</v>
      </c>
      <c r="AX1489" s="56"/>
      <c r="AY1489" s="24">
        <f t="shared" ca="1" si="481"/>
        <v>-535</v>
      </c>
      <c r="AZ1489" s="66">
        <f t="shared" ca="1" si="482"/>
        <v>0</v>
      </c>
      <c r="BA1489" s="24" t="str">
        <f t="shared" ca="1" si="483"/>
        <v/>
      </c>
      <c r="BB1489" s="87" t="str">
        <f t="shared" si="484"/>
        <v/>
      </c>
    </row>
    <row r="1490" spans="1:54" ht="15" x14ac:dyDescent="0.2">
      <c r="A1490" s="7">
        <v>1489</v>
      </c>
      <c r="B1490" s="162" t="s">
        <v>3342</v>
      </c>
      <c r="C1490" s="162" t="s">
        <v>3343</v>
      </c>
      <c r="D1490" s="162" t="s">
        <v>3335</v>
      </c>
      <c r="E1490" s="162" t="s">
        <v>18</v>
      </c>
      <c r="F1490" s="163">
        <v>45586</v>
      </c>
      <c r="G1490" s="162" t="s">
        <v>5347</v>
      </c>
      <c r="H1490" s="162" t="s">
        <v>4199</v>
      </c>
      <c r="I1490" s="162" t="s">
        <v>15</v>
      </c>
      <c r="J1490" s="163">
        <v>45671</v>
      </c>
      <c r="K1490" s="163">
        <v>45672</v>
      </c>
      <c r="L1490" s="162" t="s">
        <v>5347</v>
      </c>
      <c r="M1490" s="163">
        <v>45684</v>
      </c>
      <c r="N1490" s="164">
        <v>60</v>
      </c>
      <c r="O1490" s="164">
        <v>8</v>
      </c>
      <c r="P1490" s="162" t="s">
        <v>16</v>
      </c>
      <c r="Q1490" s="165">
        <v>400</v>
      </c>
      <c r="R1490" s="165">
        <v>1000</v>
      </c>
      <c r="S1490" s="165">
        <v>1000</v>
      </c>
      <c r="T1490" s="165">
        <v>0</v>
      </c>
      <c r="U1490" s="166">
        <v>1000</v>
      </c>
      <c r="V1490" s="166">
        <v>0</v>
      </c>
      <c r="W1490" s="162" t="s">
        <v>19</v>
      </c>
      <c r="X1490" s="162" t="s">
        <v>5348</v>
      </c>
      <c r="Y1490" s="162" t="s">
        <v>5347</v>
      </c>
      <c r="Z1490" s="162" t="s">
        <v>618</v>
      </c>
      <c r="AA1490" s="162" t="s">
        <v>620</v>
      </c>
      <c r="AB1490" s="162" t="s">
        <v>4200</v>
      </c>
      <c r="AC1490" s="162" t="s">
        <v>5347</v>
      </c>
      <c r="AD1490" s="164">
        <v>0</v>
      </c>
      <c r="AE1490" s="185">
        <v>0</v>
      </c>
      <c r="AG1490" t="s">
        <v>962</v>
      </c>
      <c r="AH1490" s="47">
        <f t="shared" si="467"/>
        <v>13</v>
      </c>
      <c r="AI1490" s="46" t="str">
        <f t="shared" si="468"/>
        <v>-</v>
      </c>
      <c r="AJ1490" s="12"/>
      <c r="AK1490" s="53" t="str">
        <f t="shared" si="469"/>
        <v>YES</v>
      </c>
      <c r="AL1490" s="54">
        <f t="shared" si="470"/>
        <v>1000</v>
      </c>
      <c r="AM1490" s="35"/>
      <c r="AN1490" s="35" t="str">
        <f t="shared" si="471"/>
        <v/>
      </c>
      <c r="AO1490" s="35">
        <f t="shared" si="472"/>
        <v>0</v>
      </c>
      <c r="AP1490" s="35" t="str">
        <f t="shared" si="473"/>
        <v>X</v>
      </c>
      <c r="AQ1490" s="55">
        <f t="shared" si="485"/>
        <v>1</v>
      </c>
      <c r="AR1490" s="25" t="str">
        <f t="shared" si="475"/>
        <v/>
      </c>
      <c r="AS1490" s="25" t="str">
        <f t="shared" si="476"/>
        <v/>
      </c>
      <c r="AT1490" s="25" t="str">
        <f t="shared" si="477"/>
        <v/>
      </c>
      <c r="AU1490" s="25" t="str">
        <f t="shared" si="478"/>
        <v/>
      </c>
      <c r="AV1490" s="25">
        <f t="shared" si="479"/>
        <v>10</v>
      </c>
      <c r="AW1490" s="65">
        <f t="shared" si="486"/>
        <v>0</v>
      </c>
      <c r="AX1490" s="56"/>
      <c r="AY1490" s="24">
        <f t="shared" ca="1" si="481"/>
        <v>-451</v>
      </c>
      <c r="AZ1490" s="66">
        <f t="shared" ca="1" si="482"/>
        <v>0</v>
      </c>
      <c r="BA1490" s="24" t="str">
        <f t="shared" ca="1" si="483"/>
        <v/>
      </c>
      <c r="BB1490" s="87" t="str">
        <f t="shared" si="484"/>
        <v/>
      </c>
    </row>
    <row r="1491" spans="1:54" ht="15" x14ac:dyDescent="0.2">
      <c r="A1491" s="7">
        <v>1490</v>
      </c>
      <c r="B1491" s="162" t="s">
        <v>3271</v>
      </c>
      <c r="C1491" s="162" t="s">
        <v>3272</v>
      </c>
      <c r="D1491" s="162" t="s">
        <v>3273</v>
      </c>
      <c r="E1491" s="162" t="s">
        <v>15</v>
      </c>
      <c r="F1491" s="163">
        <v>45588</v>
      </c>
      <c r="G1491" s="162" t="s">
        <v>5347</v>
      </c>
      <c r="H1491" s="162" t="s">
        <v>4418</v>
      </c>
      <c r="I1491" s="162" t="s">
        <v>15</v>
      </c>
      <c r="J1491" s="163">
        <v>45688</v>
      </c>
      <c r="K1491" s="163">
        <v>45693</v>
      </c>
      <c r="L1491" s="162" t="s">
        <v>5347</v>
      </c>
      <c r="M1491" s="163">
        <v>45716</v>
      </c>
      <c r="N1491" s="164">
        <v>40</v>
      </c>
      <c r="O1491" s="164">
        <v>8</v>
      </c>
      <c r="P1491" s="162" t="s">
        <v>16</v>
      </c>
      <c r="Q1491" s="165">
        <v>1</v>
      </c>
      <c r="R1491" s="165">
        <v>1</v>
      </c>
      <c r="S1491" s="165">
        <v>1</v>
      </c>
      <c r="T1491" s="165">
        <v>0</v>
      </c>
      <c r="U1491" s="166">
        <v>1</v>
      </c>
      <c r="V1491" s="166">
        <v>0</v>
      </c>
      <c r="W1491" s="162" t="s">
        <v>19</v>
      </c>
      <c r="X1491" s="162" t="s">
        <v>5348</v>
      </c>
      <c r="Y1491" s="162" t="s">
        <v>5347</v>
      </c>
      <c r="Z1491" s="162" t="s">
        <v>226</v>
      </c>
      <c r="AA1491" s="162" t="s">
        <v>302</v>
      </c>
      <c r="AB1491" s="162" t="s">
        <v>3615</v>
      </c>
      <c r="AC1491" s="162" t="s">
        <v>5347</v>
      </c>
      <c r="AD1491" s="164">
        <v>0</v>
      </c>
      <c r="AE1491" s="185">
        <v>0</v>
      </c>
      <c r="AG1491" t="s">
        <v>1864</v>
      </c>
      <c r="AH1491" s="47">
        <f t="shared" si="467"/>
        <v>28</v>
      </c>
      <c r="AI1491" s="46" t="str">
        <f t="shared" si="468"/>
        <v>-</v>
      </c>
      <c r="AJ1491" s="12"/>
      <c r="AK1491" s="53" t="str">
        <f t="shared" si="469"/>
        <v>YES</v>
      </c>
      <c r="AL1491" s="54">
        <f t="shared" si="470"/>
        <v>1</v>
      </c>
      <c r="AM1491" s="35"/>
      <c r="AN1491" s="35" t="str">
        <f t="shared" si="471"/>
        <v/>
      </c>
      <c r="AO1491" s="35">
        <f t="shared" si="472"/>
        <v>0</v>
      </c>
      <c r="AP1491" s="35" t="str">
        <f t="shared" si="473"/>
        <v>X</v>
      </c>
      <c r="AQ1491" s="55">
        <f t="shared" si="485"/>
        <v>1</v>
      </c>
      <c r="AR1491" s="25" t="str">
        <f t="shared" si="475"/>
        <v/>
      </c>
      <c r="AS1491" s="25" t="str">
        <f t="shared" si="476"/>
        <v/>
      </c>
      <c r="AT1491" s="25" t="str">
        <f t="shared" si="477"/>
        <v/>
      </c>
      <c r="AU1491" s="25" t="str">
        <f t="shared" si="478"/>
        <v/>
      </c>
      <c r="AV1491" s="25">
        <f t="shared" si="479"/>
        <v>10</v>
      </c>
      <c r="AW1491" s="65">
        <f t="shared" si="486"/>
        <v>0</v>
      </c>
      <c r="AX1491" s="56"/>
      <c r="AY1491" s="24">
        <f t="shared" ca="1" si="481"/>
        <v>-419</v>
      </c>
      <c r="AZ1491" s="66">
        <f t="shared" ca="1" si="482"/>
        <v>0</v>
      </c>
      <c r="BA1491" s="24" t="str">
        <f t="shared" ca="1" si="483"/>
        <v/>
      </c>
      <c r="BB1491" s="87" t="str">
        <f t="shared" si="484"/>
        <v/>
      </c>
    </row>
    <row r="1492" spans="1:54" ht="15" x14ac:dyDescent="0.2">
      <c r="A1492" s="7">
        <v>1491</v>
      </c>
      <c r="B1492" s="162" t="s">
        <v>3271</v>
      </c>
      <c r="C1492" s="162" t="s">
        <v>3272</v>
      </c>
      <c r="D1492" s="162" t="s">
        <v>3273</v>
      </c>
      <c r="E1492" s="162" t="s">
        <v>15</v>
      </c>
      <c r="F1492" s="163">
        <v>45588</v>
      </c>
      <c r="G1492" s="162" t="s">
        <v>5347</v>
      </c>
      <c r="H1492" s="162" t="s">
        <v>3613</v>
      </c>
      <c r="I1492" s="162" t="s">
        <v>15</v>
      </c>
      <c r="J1492" s="163">
        <v>45603</v>
      </c>
      <c r="K1492" s="163">
        <v>45604</v>
      </c>
      <c r="L1492" s="162" t="s">
        <v>332</v>
      </c>
      <c r="M1492" s="163">
        <v>45608</v>
      </c>
      <c r="N1492" s="164">
        <v>40</v>
      </c>
      <c r="O1492" s="164">
        <v>8</v>
      </c>
      <c r="P1492" s="162" t="s">
        <v>5347</v>
      </c>
      <c r="Q1492" s="165">
        <v>1</v>
      </c>
      <c r="R1492" s="165">
        <v>1</v>
      </c>
      <c r="S1492" s="165">
        <v>0</v>
      </c>
      <c r="T1492" s="165">
        <v>1</v>
      </c>
      <c r="U1492" s="166">
        <v>0</v>
      </c>
      <c r="V1492" s="166">
        <v>0</v>
      </c>
      <c r="W1492" s="162" t="s">
        <v>5347</v>
      </c>
      <c r="X1492" s="162" t="s">
        <v>5490</v>
      </c>
      <c r="Y1492" s="162" t="s">
        <v>5347</v>
      </c>
      <c r="Z1492" s="162" t="s">
        <v>3614</v>
      </c>
      <c r="AA1492" s="162" t="s">
        <v>302</v>
      </c>
      <c r="AB1492" s="162" t="s">
        <v>3615</v>
      </c>
      <c r="AC1492" s="162" t="s">
        <v>5347</v>
      </c>
      <c r="AD1492" s="164">
        <v>0</v>
      </c>
      <c r="AE1492" s="185">
        <v>0</v>
      </c>
      <c r="AG1492" t="s">
        <v>1864</v>
      </c>
      <c r="AH1492" s="47">
        <f t="shared" si="467"/>
        <v>5</v>
      </c>
      <c r="AI1492" s="46" t="str">
        <f t="shared" si="468"/>
        <v>-</v>
      </c>
      <c r="AJ1492" s="12"/>
      <c r="AK1492" s="53" t="str">
        <f t="shared" si="469"/>
        <v/>
      </c>
      <c r="AL1492" s="54" t="str">
        <f t="shared" si="470"/>
        <v/>
      </c>
      <c r="AM1492" s="35"/>
      <c r="AN1492" s="35" t="str">
        <f t="shared" si="471"/>
        <v/>
      </c>
      <c r="AO1492" s="35">
        <f t="shared" si="472"/>
        <v>0</v>
      </c>
      <c r="AP1492" s="35" t="str">
        <f t="shared" si="473"/>
        <v/>
      </c>
      <c r="AQ1492" s="55">
        <f t="shared" si="485"/>
        <v>0</v>
      </c>
      <c r="AR1492" s="25" t="str">
        <f t="shared" si="475"/>
        <v/>
      </c>
      <c r="AS1492" s="25" t="str">
        <f t="shared" si="476"/>
        <v/>
      </c>
      <c r="AT1492" s="25" t="str">
        <f t="shared" si="477"/>
        <v/>
      </c>
      <c r="AU1492" s="25" t="str">
        <f t="shared" si="478"/>
        <v/>
      </c>
      <c r="AV1492" s="25">
        <f t="shared" si="479"/>
        <v>10</v>
      </c>
      <c r="AW1492" s="65">
        <f t="shared" si="486"/>
        <v>1</v>
      </c>
      <c r="AX1492" s="56"/>
      <c r="AY1492" s="24">
        <f t="shared" ca="1" si="481"/>
        <v>-527</v>
      </c>
      <c r="AZ1492" s="66">
        <f t="shared" ca="1" si="482"/>
        <v>0</v>
      </c>
      <c r="BA1492" s="24" t="str">
        <f t="shared" ca="1" si="483"/>
        <v/>
      </c>
      <c r="BB1492" s="87" t="str">
        <f t="shared" si="484"/>
        <v/>
      </c>
    </row>
    <row r="1493" spans="1:54" ht="15" x14ac:dyDescent="0.2">
      <c r="A1493" s="7">
        <v>1492</v>
      </c>
      <c r="B1493" s="162" t="s">
        <v>3274</v>
      </c>
      <c r="C1493" s="162" t="s">
        <v>3275</v>
      </c>
      <c r="D1493" s="162" t="s">
        <v>3276</v>
      </c>
      <c r="E1493" s="162" t="s">
        <v>15</v>
      </c>
      <c r="F1493" s="163">
        <v>45588</v>
      </c>
      <c r="G1493" s="162" t="s">
        <v>5347</v>
      </c>
      <c r="H1493" s="162" t="s">
        <v>3608</v>
      </c>
      <c r="I1493" s="162" t="s">
        <v>17</v>
      </c>
      <c r="J1493" s="163">
        <v>45609</v>
      </c>
      <c r="K1493" s="163">
        <v>45609</v>
      </c>
      <c r="L1493" s="162" t="s">
        <v>5347</v>
      </c>
      <c r="M1493" s="163">
        <v>45637</v>
      </c>
      <c r="N1493" s="164">
        <v>40</v>
      </c>
      <c r="O1493" s="164">
        <v>8</v>
      </c>
      <c r="P1493" s="162" t="s">
        <v>16</v>
      </c>
      <c r="Q1493" s="165">
        <v>30</v>
      </c>
      <c r="R1493" s="165">
        <v>30</v>
      </c>
      <c r="S1493" s="165">
        <v>30</v>
      </c>
      <c r="T1493" s="165">
        <v>0</v>
      </c>
      <c r="U1493" s="166">
        <v>0</v>
      </c>
      <c r="V1493" s="166">
        <v>0</v>
      </c>
      <c r="W1493" s="162" t="s">
        <v>19</v>
      </c>
      <c r="X1493" s="162" t="s">
        <v>5348</v>
      </c>
      <c r="Y1493" s="162" t="s">
        <v>5347</v>
      </c>
      <c r="Z1493" s="162" t="s">
        <v>3609</v>
      </c>
      <c r="AA1493" s="162" t="s">
        <v>100</v>
      </c>
      <c r="AB1493" s="162" t="s">
        <v>3616</v>
      </c>
      <c r="AC1493" s="162" t="s">
        <v>5347</v>
      </c>
      <c r="AD1493" s="164">
        <v>0</v>
      </c>
      <c r="AE1493" s="185">
        <v>0</v>
      </c>
      <c r="AG1493" t="s">
        <v>1864</v>
      </c>
      <c r="AH1493" s="47">
        <f t="shared" si="467"/>
        <v>28</v>
      </c>
      <c r="AI1493" s="46" t="str">
        <f t="shared" si="468"/>
        <v>-</v>
      </c>
      <c r="AJ1493" s="12"/>
      <c r="AK1493" s="53" t="str">
        <f t="shared" si="469"/>
        <v>YES</v>
      </c>
      <c r="AL1493" s="54">
        <f t="shared" si="470"/>
        <v>30</v>
      </c>
      <c r="AM1493" s="35"/>
      <c r="AN1493" s="35" t="str">
        <f t="shared" si="471"/>
        <v/>
      </c>
      <c r="AO1493" s="35">
        <f t="shared" si="472"/>
        <v>0</v>
      </c>
      <c r="AP1493" s="35" t="str">
        <f t="shared" si="473"/>
        <v>X</v>
      </c>
      <c r="AQ1493" s="55">
        <f t="shared" si="485"/>
        <v>1</v>
      </c>
      <c r="AR1493" s="25" t="str">
        <f t="shared" si="475"/>
        <v/>
      </c>
      <c r="AS1493" s="25" t="str">
        <f t="shared" si="476"/>
        <v/>
      </c>
      <c r="AT1493" s="25" t="str">
        <f t="shared" si="477"/>
        <v/>
      </c>
      <c r="AU1493" s="25" t="str">
        <f t="shared" si="478"/>
        <v/>
      </c>
      <c r="AV1493" s="25">
        <f t="shared" si="479"/>
        <v>10</v>
      </c>
      <c r="AW1493" s="65">
        <f t="shared" si="486"/>
        <v>0</v>
      </c>
      <c r="AX1493" s="56"/>
      <c r="AY1493" s="24">
        <f t="shared" ca="1" si="481"/>
        <v>-498</v>
      </c>
      <c r="AZ1493" s="66">
        <f t="shared" ca="1" si="482"/>
        <v>0</v>
      </c>
      <c r="BA1493" s="24" t="str">
        <f t="shared" ca="1" si="483"/>
        <v/>
      </c>
      <c r="BB1493" s="87" t="str">
        <f t="shared" si="484"/>
        <v/>
      </c>
    </row>
    <row r="1494" spans="1:54" ht="15" x14ac:dyDescent="0.2">
      <c r="A1494" s="7">
        <v>1493</v>
      </c>
      <c r="B1494" s="162" t="s">
        <v>3277</v>
      </c>
      <c r="C1494" s="162" t="s">
        <v>3278</v>
      </c>
      <c r="D1494" s="162" t="s">
        <v>3276</v>
      </c>
      <c r="E1494" s="162" t="s">
        <v>17</v>
      </c>
      <c r="F1494" s="163">
        <v>45588</v>
      </c>
      <c r="G1494" s="162" t="s">
        <v>5347</v>
      </c>
      <c r="H1494" s="162" t="s">
        <v>4111</v>
      </c>
      <c r="I1494" s="162" t="s">
        <v>15</v>
      </c>
      <c r="J1494" s="163">
        <v>45656</v>
      </c>
      <c r="K1494" s="163">
        <v>45660</v>
      </c>
      <c r="L1494" s="162" t="s">
        <v>5347</v>
      </c>
      <c r="M1494" s="163">
        <v>45681</v>
      </c>
      <c r="N1494" s="164">
        <v>40</v>
      </c>
      <c r="O1494" s="164">
        <v>8</v>
      </c>
      <c r="P1494" s="162" t="s">
        <v>16</v>
      </c>
      <c r="Q1494" s="165">
        <v>20</v>
      </c>
      <c r="R1494" s="165">
        <v>50</v>
      </c>
      <c r="S1494" s="165">
        <v>50</v>
      </c>
      <c r="T1494" s="165">
        <v>0</v>
      </c>
      <c r="U1494" s="166">
        <v>50</v>
      </c>
      <c r="V1494" s="166">
        <v>0</v>
      </c>
      <c r="W1494" s="162" t="s">
        <v>19</v>
      </c>
      <c r="X1494" s="162" t="s">
        <v>5348</v>
      </c>
      <c r="Y1494" s="162" t="s">
        <v>5347</v>
      </c>
      <c r="Z1494" s="162" t="s">
        <v>47</v>
      </c>
      <c r="AA1494" s="162" t="s">
        <v>43</v>
      </c>
      <c r="AB1494" s="162" t="s">
        <v>4113</v>
      </c>
      <c r="AC1494" s="162" t="s">
        <v>5347</v>
      </c>
      <c r="AD1494" s="164">
        <v>0</v>
      </c>
      <c r="AE1494" s="185">
        <v>0</v>
      </c>
      <c r="AG1494" t="s">
        <v>1864</v>
      </c>
      <c r="AH1494" s="47">
        <f t="shared" si="467"/>
        <v>25</v>
      </c>
      <c r="AI1494" s="46" t="str">
        <f t="shared" si="468"/>
        <v>-</v>
      </c>
      <c r="AJ1494" s="12"/>
      <c r="AK1494" s="53" t="str">
        <f t="shared" si="469"/>
        <v>YES</v>
      </c>
      <c r="AL1494" s="54">
        <f t="shared" si="470"/>
        <v>50</v>
      </c>
      <c r="AM1494" s="35"/>
      <c r="AN1494" s="35" t="str">
        <f t="shared" si="471"/>
        <v/>
      </c>
      <c r="AO1494" s="35">
        <f t="shared" si="472"/>
        <v>0</v>
      </c>
      <c r="AP1494" s="35" t="str">
        <f t="shared" si="473"/>
        <v>X</v>
      </c>
      <c r="AQ1494" s="55">
        <f t="shared" si="485"/>
        <v>1</v>
      </c>
      <c r="AR1494" s="25" t="str">
        <f t="shared" si="475"/>
        <v/>
      </c>
      <c r="AS1494" s="25" t="str">
        <f t="shared" si="476"/>
        <v/>
      </c>
      <c r="AT1494" s="25" t="str">
        <f t="shared" si="477"/>
        <v/>
      </c>
      <c r="AU1494" s="25" t="str">
        <f t="shared" si="478"/>
        <v/>
      </c>
      <c r="AV1494" s="25">
        <f t="shared" si="479"/>
        <v>10</v>
      </c>
      <c r="AW1494" s="65">
        <f t="shared" si="486"/>
        <v>0</v>
      </c>
      <c r="AX1494" s="56"/>
      <c r="AY1494" s="24">
        <f t="shared" ca="1" si="481"/>
        <v>-454</v>
      </c>
      <c r="AZ1494" s="66">
        <f t="shared" ca="1" si="482"/>
        <v>0</v>
      </c>
      <c r="BA1494" s="24" t="str">
        <f t="shared" ca="1" si="483"/>
        <v/>
      </c>
      <c r="BB1494" s="87" t="str">
        <f t="shared" si="484"/>
        <v/>
      </c>
    </row>
    <row r="1495" spans="1:54" ht="15" x14ac:dyDescent="0.2">
      <c r="A1495" s="7">
        <v>1494</v>
      </c>
      <c r="B1495" s="162" t="s">
        <v>3280</v>
      </c>
      <c r="C1495" s="162" t="s">
        <v>3281</v>
      </c>
      <c r="D1495" s="162" t="s">
        <v>3279</v>
      </c>
      <c r="E1495" s="162" t="s">
        <v>17</v>
      </c>
      <c r="F1495" s="163">
        <v>45588</v>
      </c>
      <c r="G1495" s="162" t="s">
        <v>5347</v>
      </c>
      <c r="H1495" s="162" t="s">
        <v>3731</v>
      </c>
      <c r="I1495" s="162" t="s">
        <v>17</v>
      </c>
      <c r="J1495" s="163">
        <v>45611</v>
      </c>
      <c r="K1495" s="163">
        <v>45618</v>
      </c>
      <c r="L1495" s="162" t="s">
        <v>5347</v>
      </c>
      <c r="M1495" s="163">
        <v>45698</v>
      </c>
      <c r="N1495" s="164">
        <v>30</v>
      </c>
      <c r="O1495" s="164">
        <v>8</v>
      </c>
      <c r="P1495" s="162" t="s">
        <v>16</v>
      </c>
      <c r="Q1495" s="165">
        <v>20</v>
      </c>
      <c r="R1495" s="165">
        <v>50</v>
      </c>
      <c r="S1495" s="165">
        <v>50</v>
      </c>
      <c r="T1495" s="165">
        <v>0</v>
      </c>
      <c r="U1495" s="166">
        <v>50</v>
      </c>
      <c r="V1495" s="166">
        <v>0</v>
      </c>
      <c r="W1495" s="162" t="s">
        <v>19</v>
      </c>
      <c r="X1495" s="162" t="s">
        <v>5348</v>
      </c>
      <c r="Y1495" s="162" t="s">
        <v>5347</v>
      </c>
      <c r="Z1495" s="162" t="s">
        <v>1221</v>
      </c>
      <c r="AA1495" s="162" t="s">
        <v>1221</v>
      </c>
      <c r="AB1495" s="162" t="s">
        <v>3760</v>
      </c>
      <c r="AC1495" s="162" t="s">
        <v>5347</v>
      </c>
      <c r="AD1495" s="164">
        <v>0</v>
      </c>
      <c r="AE1495" s="185">
        <v>0</v>
      </c>
      <c r="AG1495" t="s">
        <v>962</v>
      </c>
      <c r="AH1495" s="47">
        <f t="shared" si="467"/>
        <v>87</v>
      </c>
      <c r="AI1495" s="46" t="str">
        <f t="shared" si="468"/>
        <v>-</v>
      </c>
      <c r="AJ1495" s="12"/>
      <c r="AK1495" s="53" t="str">
        <f t="shared" si="469"/>
        <v>YES</v>
      </c>
      <c r="AL1495" s="54">
        <f t="shared" si="470"/>
        <v>50</v>
      </c>
      <c r="AM1495" s="35"/>
      <c r="AN1495" s="35" t="str">
        <f t="shared" si="471"/>
        <v/>
      </c>
      <c r="AO1495" s="35">
        <f t="shared" si="472"/>
        <v>0</v>
      </c>
      <c r="AP1495" s="35" t="str">
        <f t="shared" si="473"/>
        <v>X</v>
      </c>
      <c r="AQ1495" s="55">
        <f t="shared" ref="AQ1495:AQ1511" si="487">IF(AP1495="X",100%,0%)</f>
        <v>1</v>
      </c>
      <c r="AR1495" s="25" t="str">
        <f t="shared" si="475"/>
        <v/>
      </c>
      <c r="AS1495" s="25" t="str">
        <f t="shared" si="476"/>
        <v/>
      </c>
      <c r="AT1495" s="25" t="str">
        <f t="shared" si="477"/>
        <v/>
      </c>
      <c r="AU1495" s="25" t="str">
        <f t="shared" si="478"/>
        <v/>
      </c>
      <c r="AV1495" s="25">
        <f t="shared" si="479"/>
        <v>10</v>
      </c>
      <c r="AW1495" s="65">
        <f t="shared" ref="AW1495:AW1511" si="488">IF(AP1495="",100%,0%)</f>
        <v>0</v>
      </c>
      <c r="AX1495" s="56"/>
      <c r="AY1495" s="24">
        <f t="shared" ca="1" si="481"/>
        <v>-437</v>
      </c>
      <c r="AZ1495" s="66">
        <f t="shared" ca="1" si="482"/>
        <v>0</v>
      </c>
      <c r="BA1495" s="24" t="str">
        <f t="shared" ca="1" si="483"/>
        <v/>
      </c>
      <c r="BB1495" s="87" t="str">
        <f t="shared" si="484"/>
        <v/>
      </c>
    </row>
    <row r="1496" spans="1:54" ht="15" x14ac:dyDescent="0.2">
      <c r="A1496" s="7">
        <v>1495</v>
      </c>
      <c r="B1496" s="162" t="s">
        <v>3052</v>
      </c>
      <c r="C1496" s="162" t="s">
        <v>3053</v>
      </c>
      <c r="D1496" s="162" t="s">
        <v>3279</v>
      </c>
      <c r="E1496" s="162" t="s">
        <v>18</v>
      </c>
      <c r="F1496" s="163">
        <v>45588</v>
      </c>
      <c r="G1496" s="162" t="s">
        <v>5347</v>
      </c>
      <c r="H1496" s="162" t="s">
        <v>3503</v>
      </c>
      <c r="I1496" s="162" t="s">
        <v>15</v>
      </c>
      <c r="J1496" s="163">
        <v>45602</v>
      </c>
      <c r="K1496" s="163">
        <v>45602</v>
      </c>
      <c r="L1496" s="162" t="s">
        <v>5347</v>
      </c>
      <c r="M1496" s="163">
        <v>45611</v>
      </c>
      <c r="N1496" s="164">
        <v>40</v>
      </c>
      <c r="O1496" s="164">
        <v>8</v>
      </c>
      <c r="P1496" s="162" t="s">
        <v>16</v>
      </c>
      <c r="Q1496" s="165">
        <v>1</v>
      </c>
      <c r="R1496" s="165">
        <v>1</v>
      </c>
      <c r="S1496" s="165">
        <v>1</v>
      </c>
      <c r="T1496" s="165">
        <v>0</v>
      </c>
      <c r="U1496" s="166">
        <v>1</v>
      </c>
      <c r="V1496" s="166">
        <v>0</v>
      </c>
      <c r="W1496" s="162" t="s">
        <v>19</v>
      </c>
      <c r="X1496" s="162" t="s">
        <v>5348</v>
      </c>
      <c r="Y1496" s="162" t="s">
        <v>5347</v>
      </c>
      <c r="Z1496" s="162" t="s">
        <v>25</v>
      </c>
      <c r="AA1496" s="162" t="s">
        <v>3207</v>
      </c>
      <c r="AB1496" s="162" t="s">
        <v>3208</v>
      </c>
      <c r="AC1496" s="162" t="s">
        <v>5347</v>
      </c>
      <c r="AD1496" s="164">
        <v>0</v>
      </c>
      <c r="AE1496" s="185">
        <v>0</v>
      </c>
      <c r="AG1496" t="s">
        <v>962</v>
      </c>
      <c r="AH1496" s="47">
        <f t="shared" si="467"/>
        <v>9</v>
      </c>
      <c r="AI1496" s="46" t="str">
        <f t="shared" si="468"/>
        <v>-</v>
      </c>
      <c r="AJ1496" s="12"/>
      <c r="AK1496" s="53" t="str">
        <f t="shared" si="469"/>
        <v>YES</v>
      </c>
      <c r="AL1496" s="54">
        <f t="shared" si="470"/>
        <v>1</v>
      </c>
      <c r="AM1496" s="35"/>
      <c r="AN1496" s="35" t="str">
        <f t="shared" si="471"/>
        <v/>
      </c>
      <c r="AO1496" s="35">
        <f t="shared" si="472"/>
        <v>0</v>
      </c>
      <c r="AP1496" s="35" t="str">
        <f t="shared" si="473"/>
        <v>X</v>
      </c>
      <c r="AQ1496" s="55">
        <f t="shared" si="487"/>
        <v>1</v>
      </c>
      <c r="AR1496" s="25" t="str">
        <f t="shared" si="475"/>
        <v/>
      </c>
      <c r="AS1496" s="25" t="str">
        <f t="shared" si="476"/>
        <v/>
      </c>
      <c r="AT1496" s="25" t="str">
        <f t="shared" si="477"/>
        <v/>
      </c>
      <c r="AU1496" s="25" t="str">
        <f t="shared" si="478"/>
        <v/>
      </c>
      <c r="AV1496" s="25">
        <f t="shared" si="479"/>
        <v>10</v>
      </c>
      <c r="AW1496" s="65">
        <f t="shared" si="488"/>
        <v>0</v>
      </c>
      <c r="AX1496" s="56"/>
      <c r="AY1496" s="24">
        <f t="shared" ca="1" si="481"/>
        <v>-524</v>
      </c>
      <c r="AZ1496" s="66">
        <f t="shared" ca="1" si="482"/>
        <v>0</v>
      </c>
      <c r="BA1496" s="24" t="str">
        <f t="shared" ca="1" si="483"/>
        <v/>
      </c>
      <c r="BB1496" s="87" t="str">
        <f t="shared" si="484"/>
        <v/>
      </c>
    </row>
    <row r="1497" spans="1:54" ht="15" x14ac:dyDescent="0.2">
      <c r="A1497" s="7">
        <v>1496</v>
      </c>
      <c r="B1497" s="162" t="s">
        <v>3055</v>
      </c>
      <c r="C1497" s="162" t="s">
        <v>3056</v>
      </c>
      <c r="D1497" s="162" t="s">
        <v>3279</v>
      </c>
      <c r="E1497" s="162" t="s">
        <v>24</v>
      </c>
      <c r="F1497" s="163">
        <v>45588</v>
      </c>
      <c r="G1497" s="162" t="s">
        <v>5347</v>
      </c>
      <c r="H1497" s="162" t="s">
        <v>3504</v>
      </c>
      <c r="I1497" s="162" t="s">
        <v>15</v>
      </c>
      <c r="J1497" s="163">
        <v>45602</v>
      </c>
      <c r="K1497" s="163">
        <v>45602</v>
      </c>
      <c r="L1497" s="162" t="s">
        <v>5347</v>
      </c>
      <c r="M1497" s="163">
        <v>45611</v>
      </c>
      <c r="N1497" s="164">
        <v>40</v>
      </c>
      <c r="O1497" s="164">
        <v>8</v>
      </c>
      <c r="P1497" s="162" t="s">
        <v>16</v>
      </c>
      <c r="Q1497" s="165">
        <v>1</v>
      </c>
      <c r="R1497" s="165">
        <v>1</v>
      </c>
      <c r="S1497" s="165">
        <v>1</v>
      </c>
      <c r="T1497" s="165">
        <v>0</v>
      </c>
      <c r="U1497" s="166">
        <v>1</v>
      </c>
      <c r="V1497" s="166">
        <v>0</v>
      </c>
      <c r="W1497" s="162" t="s">
        <v>19</v>
      </c>
      <c r="X1497" s="162" t="s">
        <v>5348</v>
      </c>
      <c r="Y1497" s="162" t="s">
        <v>5347</v>
      </c>
      <c r="Z1497" s="162" t="s">
        <v>226</v>
      </c>
      <c r="AA1497" s="162" t="s">
        <v>3210</v>
      </c>
      <c r="AB1497" s="162" t="s">
        <v>3211</v>
      </c>
      <c r="AC1497" s="162" t="s">
        <v>5347</v>
      </c>
      <c r="AD1497" s="164">
        <v>0</v>
      </c>
      <c r="AE1497" s="185">
        <v>0</v>
      </c>
      <c r="AG1497" t="s">
        <v>962</v>
      </c>
      <c r="AH1497" s="47">
        <f t="shared" si="467"/>
        <v>9</v>
      </c>
      <c r="AI1497" s="46" t="str">
        <f t="shared" si="468"/>
        <v>-</v>
      </c>
      <c r="AJ1497" s="12"/>
      <c r="AK1497" s="53" t="str">
        <f t="shared" si="469"/>
        <v>YES</v>
      </c>
      <c r="AL1497" s="54">
        <f t="shared" si="470"/>
        <v>1</v>
      </c>
      <c r="AM1497" s="35"/>
      <c r="AN1497" s="35" t="str">
        <f t="shared" si="471"/>
        <v/>
      </c>
      <c r="AO1497" s="35">
        <f t="shared" si="472"/>
        <v>0</v>
      </c>
      <c r="AP1497" s="35" t="str">
        <f t="shared" si="473"/>
        <v>X</v>
      </c>
      <c r="AQ1497" s="55">
        <f t="shared" si="487"/>
        <v>1</v>
      </c>
      <c r="AR1497" s="25" t="str">
        <f t="shared" si="475"/>
        <v/>
      </c>
      <c r="AS1497" s="25" t="str">
        <f t="shared" si="476"/>
        <v/>
      </c>
      <c r="AT1497" s="25" t="str">
        <f t="shared" si="477"/>
        <v/>
      </c>
      <c r="AU1497" s="25" t="str">
        <f t="shared" si="478"/>
        <v/>
      </c>
      <c r="AV1497" s="25">
        <f t="shared" si="479"/>
        <v>10</v>
      </c>
      <c r="AW1497" s="65">
        <f t="shared" si="488"/>
        <v>0</v>
      </c>
      <c r="AX1497" s="56"/>
      <c r="AY1497" s="24">
        <f t="shared" ca="1" si="481"/>
        <v>-524</v>
      </c>
      <c r="AZ1497" s="66">
        <f t="shared" ca="1" si="482"/>
        <v>0</v>
      </c>
      <c r="BA1497" s="24" t="str">
        <f t="shared" ca="1" si="483"/>
        <v/>
      </c>
      <c r="BB1497" s="87" t="str">
        <f t="shared" si="484"/>
        <v/>
      </c>
    </row>
    <row r="1498" spans="1:54" ht="15" x14ac:dyDescent="0.2">
      <c r="A1498" s="7">
        <v>1497</v>
      </c>
      <c r="B1498" s="162" t="s">
        <v>3282</v>
      </c>
      <c r="C1498" s="162" t="s">
        <v>3283</v>
      </c>
      <c r="D1498" s="162" t="s">
        <v>3284</v>
      </c>
      <c r="E1498" s="162" t="s">
        <v>15</v>
      </c>
      <c r="F1498" s="163">
        <v>45588</v>
      </c>
      <c r="G1498" s="162" t="s">
        <v>5347</v>
      </c>
      <c r="H1498" s="162" t="s">
        <v>4056</v>
      </c>
      <c r="I1498" s="162" t="s">
        <v>15</v>
      </c>
      <c r="J1498" s="163">
        <v>45643</v>
      </c>
      <c r="K1498" s="163">
        <v>45643</v>
      </c>
      <c r="L1498" s="162" t="s">
        <v>5347</v>
      </c>
      <c r="M1498" s="163">
        <v>45646</v>
      </c>
      <c r="N1498" s="164">
        <v>45</v>
      </c>
      <c r="O1498" s="164">
        <v>8</v>
      </c>
      <c r="P1498" s="162" t="s">
        <v>16</v>
      </c>
      <c r="Q1498" s="165">
        <v>50</v>
      </c>
      <c r="R1498" s="165">
        <v>100</v>
      </c>
      <c r="S1498" s="165">
        <v>100</v>
      </c>
      <c r="T1498" s="165">
        <v>0</v>
      </c>
      <c r="U1498" s="166">
        <v>0</v>
      </c>
      <c r="V1498" s="166">
        <v>0</v>
      </c>
      <c r="W1498" s="162" t="s">
        <v>19</v>
      </c>
      <c r="X1498" s="162" t="s">
        <v>5348</v>
      </c>
      <c r="Y1498" s="162" t="s">
        <v>5347</v>
      </c>
      <c r="Z1498" s="162" t="s">
        <v>109</v>
      </c>
      <c r="AA1498" s="162" t="s">
        <v>368</v>
      </c>
      <c r="AB1498" s="162" t="s">
        <v>4057</v>
      </c>
      <c r="AC1498" s="162" t="s">
        <v>5347</v>
      </c>
      <c r="AD1498" s="164">
        <v>0</v>
      </c>
      <c r="AE1498" s="185">
        <v>0</v>
      </c>
      <c r="AG1498" t="s">
        <v>2543</v>
      </c>
      <c r="AH1498" s="47">
        <f t="shared" si="467"/>
        <v>3</v>
      </c>
      <c r="AI1498" s="46" t="str">
        <f t="shared" si="468"/>
        <v>-</v>
      </c>
      <c r="AJ1498" s="12"/>
      <c r="AK1498" s="53" t="str">
        <f t="shared" si="469"/>
        <v>YES</v>
      </c>
      <c r="AL1498" s="54">
        <f t="shared" si="470"/>
        <v>100</v>
      </c>
      <c r="AM1498" s="35"/>
      <c r="AN1498" s="35" t="str">
        <f t="shared" si="471"/>
        <v/>
      </c>
      <c r="AO1498" s="35">
        <f t="shared" si="472"/>
        <v>0</v>
      </c>
      <c r="AP1498" s="35" t="str">
        <f t="shared" si="473"/>
        <v>X</v>
      </c>
      <c r="AQ1498" s="55">
        <f t="shared" si="487"/>
        <v>1</v>
      </c>
      <c r="AR1498" s="25" t="str">
        <f t="shared" si="475"/>
        <v/>
      </c>
      <c r="AS1498" s="25" t="str">
        <f t="shared" si="476"/>
        <v/>
      </c>
      <c r="AT1498" s="25" t="str">
        <f t="shared" si="477"/>
        <v/>
      </c>
      <c r="AU1498" s="25" t="str">
        <f t="shared" si="478"/>
        <v/>
      </c>
      <c r="AV1498" s="25">
        <f t="shared" si="479"/>
        <v>10</v>
      </c>
      <c r="AW1498" s="65">
        <f t="shared" si="488"/>
        <v>0</v>
      </c>
      <c r="AX1498" s="56"/>
      <c r="AY1498" s="24">
        <f t="shared" ca="1" si="481"/>
        <v>-489</v>
      </c>
      <c r="AZ1498" s="66">
        <f t="shared" ca="1" si="482"/>
        <v>0</v>
      </c>
      <c r="BA1498" s="24" t="str">
        <f t="shared" ca="1" si="483"/>
        <v/>
      </c>
      <c r="BB1498" s="87" t="str">
        <f t="shared" si="484"/>
        <v/>
      </c>
    </row>
    <row r="1499" spans="1:54" ht="15" x14ac:dyDescent="0.2">
      <c r="A1499" s="7">
        <v>1498</v>
      </c>
      <c r="B1499" s="162" t="s">
        <v>3285</v>
      </c>
      <c r="C1499" s="162" t="s">
        <v>3286</v>
      </c>
      <c r="D1499" s="162" t="s">
        <v>3284</v>
      </c>
      <c r="E1499" s="162" t="s">
        <v>17</v>
      </c>
      <c r="F1499" s="163">
        <v>45588</v>
      </c>
      <c r="G1499" s="162" t="s">
        <v>5347</v>
      </c>
      <c r="H1499" s="162" t="s">
        <v>3966</v>
      </c>
      <c r="I1499" s="162" t="s">
        <v>24</v>
      </c>
      <c r="J1499" s="163">
        <v>45636</v>
      </c>
      <c r="K1499" s="163">
        <v>45639</v>
      </c>
      <c r="L1499" s="162" t="s">
        <v>5347</v>
      </c>
      <c r="M1499" s="163">
        <v>45646</v>
      </c>
      <c r="N1499" s="164">
        <v>40</v>
      </c>
      <c r="O1499" s="164">
        <v>8</v>
      </c>
      <c r="P1499" s="162" t="s">
        <v>16</v>
      </c>
      <c r="Q1499" s="165">
        <v>100</v>
      </c>
      <c r="R1499" s="165">
        <v>100</v>
      </c>
      <c r="S1499" s="165">
        <v>100</v>
      </c>
      <c r="T1499" s="165">
        <v>0</v>
      </c>
      <c r="U1499" s="166">
        <v>100</v>
      </c>
      <c r="V1499" s="166">
        <v>0</v>
      </c>
      <c r="W1499" s="162" t="s">
        <v>19</v>
      </c>
      <c r="X1499" s="162" t="s">
        <v>5348</v>
      </c>
      <c r="Y1499" s="162" t="s">
        <v>5347</v>
      </c>
      <c r="Z1499" s="162" t="s">
        <v>46</v>
      </c>
      <c r="AA1499" s="162" t="s">
        <v>368</v>
      </c>
      <c r="AB1499" s="162" t="s">
        <v>3968</v>
      </c>
      <c r="AC1499" s="162" t="s">
        <v>5347</v>
      </c>
      <c r="AD1499" s="164">
        <v>0</v>
      </c>
      <c r="AE1499" s="185">
        <v>0</v>
      </c>
      <c r="AG1499" t="s">
        <v>2543</v>
      </c>
      <c r="AH1499" s="47">
        <f t="shared" si="467"/>
        <v>10</v>
      </c>
      <c r="AI1499" s="46" t="str">
        <f t="shared" si="468"/>
        <v>-</v>
      </c>
      <c r="AJ1499" s="12"/>
      <c r="AK1499" s="53" t="str">
        <f t="shared" si="469"/>
        <v>YES</v>
      </c>
      <c r="AL1499" s="54">
        <f t="shared" si="470"/>
        <v>100</v>
      </c>
      <c r="AM1499" s="35"/>
      <c r="AN1499" s="35" t="str">
        <f t="shared" si="471"/>
        <v/>
      </c>
      <c r="AO1499" s="35">
        <f t="shared" si="472"/>
        <v>0</v>
      </c>
      <c r="AP1499" s="35" t="str">
        <f t="shared" si="473"/>
        <v>X</v>
      </c>
      <c r="AQ1499" s="55">
        <f t="shared" si="487"/>
        <v>1</v>
      </c>
      <c r="AR1499" s="25" t="str">
        <f t="shared" si="475"/>
        <v/>
      </c>
      <c r="AS1499" s="25" t="str">
        <f t="shared" si="476"/>
        <v/>
      </c>
      <c r="AT1499" s="25" t="str">
        <f t="shared" si="477"/>
        <v/>
      </c>
      <c r="AU1499" s="25" t="str">
        <f t="shared" si="478"/>
        <v/>
      </c>
      <c r="AV1499" s="25">
        <f t="shared" si="479"/>
        <v>10</v>
      </c>
      <c r="AW1499" s="65">
        <f t="shared" si="488"/>
        <v>0</v>
      </c>
      <c r="AX1499" s="56"/>
      <c r="AY1499" s="24">
        <f t="shared" ca="1" si="481"/>
        <v>-489</v>
      </c>
      <c r="AZ1499" s="66">
        <f t="shared" ca="1" si="482"/>
        <v>0</v>
      </c>
      <c r="BA1499" s="24" t="str">
        <f t="shared" ca="1" si="483"/>
        <v/>
      </c>
      <c r="BB1499" s="87" t="str">
        <f t="shared" si="484"/>
        <v/>
      </c>
    </row>
    <row r="1500" spans="1:54" ht="15" x14ac:dyDescent="0.2">
      <c r="A1500" s="7">
        <v>1499</v>
      </c>
      <c r="B1500" s="162" t="s">
        <v>128</v>
      </c>
      <c r="C1500" s="162" t="s">
        <v>129</v>
      </c>
      <c r="D1500" s="162" t="s">
        <v>3284</v>
      </c>
      <c r="E1500" s="162" t="s">
        <v>18</v>
      </c>
      <c r="F1500" s="163">
        <v>45588</v>
      </c>
      <c r="G1500" s="162" t="s">
        <v>5347</v>
      </c>
      <c r="H1500" s="162" t="s">
        <v>3287</v>
      </c>
      <c r="I1500" s="162" t="s">
        <v>69</v>
      </c>
      <c r="J1500" s="163">
        <v>45587</v>
      </c>
      <c r="K1500" s="163">
        <v>45614</v>
      </c>
      <c r="L1500" s="162" t="s">
        <v>5347</v>
      </c>
      <c r="M1500" s="163">
        <v>45606</v>
      </c>
      <c r="N1500" s="164">
        <v>40</v>
      </c>
      <c r="O1500" s="164">
        <v>8</v>
      </c>
      <c r="P1500" s="162" t="s">
        <v>16</v>
      </c>
      <c r="Q1500" s="165">
        <v>50</v>
      </c>
      <c r="R1500" s="165">
        <v>250</v>
      </c>
      <c r="S1500" s="165">
        <v>250</v>
      </c>
      <c r="T1500" s="165">
        <v>0</v>
      </c>
      <c r="U1500" s="166">
        <v>250</v>
      </c>
      <c r="V1500" s="166">
        <v>0</v>
      </c>
      <c r="W1500" s="162" t="s">
        <v>19</v>
      </c>
      <c r="X1500" s="162" t="s">
        <v>5348</v>
      </c>
      <c r="Y1500" s="162" t="s">
        <v>5347</v>
      </c>
      <c r="Z1500" s="162" t="s">
        <v>50</v>
      </c>
      <c r="AA1500" s="162" t="s">
        <v>29</v>
      </c>
      <c r="AB1500" s="162" t="s">
        <v>130</v>
      </c>
      <c r="AC1500" s="162" t="s">
        <v>5347</v>
      </c>
      <c r="AD1500" s="164">
        <v>0</v>
      </c>
      <c r="AE1500" s="185">
        <v>0</v>
      </c>
      <c r="AG1500" t="s">
        <v>2543</v>
      </c>
      <c r="AH1500" s="47">
        <f t="shared" si="467"/>
        <v>19</v>
      </c>
      <c r="AI1500" s="46" t="str">
        <f t="shared" si="468"/>
        <v>-</v>
      </c>
      <c r="AJ1500" s="12"/>
      <c r="AK1500" s="53" t="str">
        <f t="shared" si="469"/>
        <v>YES</v>
      </c>
      <c r="AL1500" s="54">
        <f t="shared" si="470"/>
        <v>250</v>
      </c>
      <c r="AM1500" s="35"/>
      <c r="AN1500" s="35" t="str">
        <f t="shared" si="471"/>
        <v/>
      </c>
      <c r="AO1500" s="35">
        <f t="shared" si="472"/>
        <v>0</v>
      </c>
      <c r="AP1500" s="35" t="str">
        <f t="shared" si="473"/>
        <v>X</v>
      </c>
      <c r="AQ1500" s="55">
        <f t="shared" si="487"/>
        <v>1</v>
      </c>
      <c r="AR1500" s="25" t="str">
        <f t="shared" si="475"/>
        <v/>
      </c>
      <c r="AS1500" s="25" t="str">
        <f t="shared" si="476"/>
        <v/>
      </c>
      <c r="AT1500" s="25" t="str">
        <f t="shared" si="477"/>
        <v/>
      </c>
      <c r="AU1500" s="25" t="str">
        <f t="shared" si="478"/>
        <v/>
      </c>
      <c r="AV1500" s="25">
        <f t="shared" si="479"/>
        <v>10</v>
      </c>
      <c r="AW1500" s="65">
        <f t="shared" si="488"/>
        <v>0</v>
      </c>
      <c r="AX1500" s="56"/>
      <c r="AY1500" s="24">
        <f t="shared" ca="1" si="481"/>
        <v>-529</v>
      </c>
      <c r="AZ1500" s="66">
        <f t="shared" ca="1" si="482"/>
        <v>0</v>
      </c>
      <c r="BA1500" s="24" t="str">
        <f t="shared" ca="1" si="483"/>
        <v/>
      </c>
      <c r="BB1500" s="87" t="str">
        <f t="shared" si="484"/>
        <v/>
      </c>
    </row>
    <row r="1501" spans="1:54" ht="15" x14ac:dyDescent="0.2">
      <c r="A1501" s="7">
        <v>1500</v>
      </c>
      <c r="B1501" s="162" t="s">
        <v>3288</v>
      </c>
      <c r="C1501" s="162" t="s">
        <v>3289</v>
      </c>
      <c r="D1501" s="162" t="s">
        <v>3284</v>
      </c>
      <c r="E1501" s="162" t="s">
        <v>24</v>
      </c>
      <c r="F1501" s="163">
        <v>45588</v>
      </c>
      <c r="G1501" s="162" t="s">
        <v>5347</v>
      </c>
      <c r="H1501" s="162" t="s">
        <v>4058</v>
      </c>
      <c r="I1501" s="162" t="s">
        <v>15</v>
      </c>
      <c r="J1501" s="163">
        <v>45638</v>
      </c>
      <c r="K1501" s="163">
        <v>45638</v>
      </c>
      <c r="L1501" s="162" t="s">
        <v>5347</v>
      </c>
      <c r="M1501" s="163">
        <v>45672</v>
      </c>
      <c r="N1501" s="164">
        <v>40</v>
      </c>
      <c r="O1501" s="164">
        <v>8</v>
      </c>
      <c r="P1501" s="162" t="s">
        <v>16</v>
      </c>
      <c r="Q1501" s="165">
        <v>2</v>
      </c>
      <c r="R1501" s="165">
        <v>2</v>
      </c>
      <c r="S1501" s="165">
        <v>2</v>
      </c>
      <c r="T1501" s="165">
        <v>0</v>
      </c>
      <c r="U1501" s="166">
        <v>2</v>
      </c>
      <c r="V1501" s="166">
        <v>0</v>
      </c>
      <c r="W1501" s="162" t="s">
        <v>19</v>
      </c>
      <c r="X1501" s="162" t="s">
        <v>5348</v>
      </c>
      <c r="Y1501" s="162" t="s">
        <v>5347</v>
      </c>
      <c r="Z1501" s="162" t="s">
        <v>70</v>
      </c>
      <c r="AA1501" s="162" t="s">
        <v>4059</v>
      </c>
      <c r="AB1501" s="162" t="s">
        <v>4060</v>
      </c>
      <c r="AC1501" s="162" t="s">
        <v>5347</v>
      </c>
      <c r="AD1501" s="164">
        <v>0</v>
      </c>
      <c r="AE1501" s="185">
        <v>0</v>
      </c>
      <c r="AG1501" t="s">
        <v>2543</v>
      </c>
      <c r="AH1501" s="47">
        <f t="shared" si="467"/>
        <v>34</v>
      </c>
      <c r="AI1501" s="46" t="str">
        <f t="shared" si="468"/>
        <v>-</v>
      </c>
      <c r="AJ1501" s="12"/>
      <c r="AK1501" s="53" t="str">
        <f t="shared" si="469"/>
        <v>YES</v>
      </c>
      <c r="AL1501" s="54">
        <f t="shared" si="470"/>
        <v>2</v>
      </c>
      <c r="AM1501" s="35"/>
      <c r="AN1501" s="35" t="str">
        <f t="shared" si="471"/>
        <v/>
      </c>
      <c r="AO1501" s="35">
        <f t="shared" si="472"/>
        <v>0</v>
      </c>
      <c r="AP1501" s="35" t="str">
        <f t="shared" si="473"/>
        <v>X</v>
      </c>
      <c r="AQ1501" s="55">
        <f t="shared" si="487"/>
        <v>1</v>
      </c>
      <c r="AR1501" s="25" t="str">
        <f t="shared" si="475"/>
        <v/>
      </c>
      <c r="AS1501" s="25" t="str">
        <f t="shared" si="476"/>
        <v/>
      </c>
      <c r="AT1501" s="25" t="str">
        <f t="shared" si="477"/>
        <v/>
      </c>
      <c r="AU1501" s="25" t="str">
        <f t="shared" si="478"/>
        <v/>
      </c>
      <c r="AV1501" s="25">
        <f t="shared" si="479"/>
        <v>10</v>
      </c>
      <c r="AW1501" s="65">
        <f t="shared" si="488"/>
        <v>0</v>
      </c>
      <c r="AX1501" s="56"/>
      <c r="AY1501" s="24">
        <f t="shared" ca="1" si="481"/>
        <v>-463</v>
      </c>
      <c r="AZ1501" s="66">
        <f t="shared" ca="1" si="482"/>
        <v>0</v>
      </c>
      <c r="BA1501" s="24" t="str">
        <f t="shared" ca="1" si="483"/>
        <v/>
      </c>
      <c r="BB1501" s="87" t="str">
        <f t="shared" si="484"/>
        <v/>
      </c>
    </row>
    <row r="1502" spans="1:54" ht="15" x14ac:dyDescent="0.2">
      <c r="A1502" s="7">
        <v>1501</v>
      </c>
      <c r="B1502" s="162" t="s">
        <v>3290</v>
      </c>
      <c r="C1502" s="162" t="s">
        <v>3291</v>
      </c>
      <c r="D1502" s="162" t="s">
        <v>3284</v>
      </c>
      <c r="E1502" s="162" t="s">
        <v>27</v>
      </c>
      <c r="F1502" s="163">
        <v>45588</v>
      </c>
      <c r="G1502" s="162" t="s">
        <v>5347</v>
      </c>
      <c r="H1502" s="162" t="s">
        <v>3824</v>
      </c>
      <c r="I1502" s="162" t="s">
        <v>56</v>
      </c>
      <c r="J1502" s="163">
        <v>45623</v>
      </c>
      <c r="K1502" s="163">
        <v>45623</v>
      </c>
      <c r="L1502" s="162" t="s">
        <v>5347</v>
      </c>
      <c r="M1502" s="163">
        <v>45646</v>
      </c>
      <c r="N1502" s="164">
        <v>40</v>
      </c>
      <c r="O1502" s="164">
        <v>8</v>
      </c>
      <c r="P1502" s="162" t="s">
        <v>16</v>
      </c>
      <c r="Q1502" s="165">
        <v>2</v>
      </c>
      <c r="R1502" s="165">
        <v>2</v>
      </c>
      <c r="S1502" s="165">
        <v>2</v>
      </c>
      <c r="T1502" s="165">
        <v>0</v>
      </c>
      <c r="U1502" s="166">
        <v>2</v>
      </c>
      <c r="V1502" s="166">
        <v>0</v>
      </c>
      <c r="W1502" s="162" t="s">
        <v>19</v>
      </c>
      <c r="X1502" s="162" t="s">
        <v>5348</v>
      </c>
      <c r="Y1502" s="162" t="s">
        <v>5347</v>
      </c>
      <c r="Z1502" s="162" t="s">
        <v>70</v>
      </c>
      <c r="AA1502" s="162" t="s">
        <v>71</v>
      </c>
      <c r="AB1502" s="162" t="s">
        <v>3825</v>
      </c>
      <c r="AC1502" s="162" t="s">
        <v>5347</v>
      </c>
      <c r="AD1502" s="164">
        <v>1</v>
      </c>
      <c r="AE1502" s="185">
        <v>0</v>
      </c>
      <c r="AG1502" t="s">
        <v>2543</v>
      </c>
      <c r="AH1502" s="47">
        <f t="shared" si="467"/>
        <v>23</v>
      </c>
      <c r="AI1502" s="46" t="str">
        <f t="shared" si="468"/>
        <v>-</v>
      </c>
      <c r="AJ1502" s="12"/>
      <c r="AK1502" s="53" t="str">
        <f t="shared" si="469"/>
        <v>YES</v>
      </c>
      <c r="AL1502" s="54">
        <f t="shared" si="470"/>
        <v>2</v>
      </c>
      <c r="AM1502" s="35"/>
      <c r="AN1502" s="35" t="str">
        <f t="shared" si="471"/>
        <v/>
      </c>
      <c r="AO1502" s="35">
        <f t="shared" si="472"/>
        <v>0</v>
      </c>
      <c r="AP1502" s="35" t="str">
        <f t="shared" si="473"/>
        <v>X</v>
      </c>
      <c r="AQ1502" s="55">
        <f t="shared" si="487"/>
        <v>1</v>
      </c>
      <c r="AR1502" s="25" t="str">
        <f t="shared" si="475"/>
        <v/>
      </c>
      <c r="AS1502" s="25" t="str">
        <f t="shared" si="476"/>
        <v/>
      </c>
      <c r="AT1502" s="25" t="str">
        <f t="shared" si="477"/>
        <v/>
      </c>
      <c r="AU1502" s="25" t="str">
        <f t="shared" si="478"/>
        <v/>
      </c>
      <c r="AV1502" s="25">
        <f t="shared" si="479"/>
        <v>10</v>
      </c>
      <c r="AW1502" s="65">
        <f t="shared" si="488"/>
        <v>0</v>
      </c>
      <c r="AX1502" s="56"/>
      <c r="AY1502" s="24">
        <f t="shared" ca="1" si="481"/>
        <v>-489</v>
      </c>
      <c r="AZ1502" s="66">
        <f t="shared" ca="1" si="482"/>
        <v>0</v>
      </c>
      <c r="BA1502" s="24" t="str">
        <f t="shared" ca="1" si="483"/>
        <v/>
      </c>
      <c r="BB1502" s="87" t="str">
        <f t="shared" si="484"/>
        <v/>
      </c>
    </row>
    <row r="1503" spans="1:54" ht="15" x14ac:dyDescent="0.2">
      <c r="A1503" s="7">
        <v>1502</v>
      </c>
      <c r="B1503" s="162" t="s">
        <v>3292</v>
      </c>
      <c r="C1503" s="162" t="s">
        <v>3293</v>
      </c>
      <c r="D1503" s="162" t="s">
        <v>3294</v>
      </c>
      <c r="E1503" s="162" t="s">
        <v>15</v>
      </c>
      <c r="F1503" s="163">
        <v>45588</v>
      </c>
      <c r="G1503" s="162" t="s">
        <v>5347</v>
      </c>
      <c r="H1503" s="162" t="s">
        <v>3617</v>
      </c>
      <c r="I1503" s="162" t="s">
        <v>182</v>
      </c>
      <c r="J1503" s="163">
        <v>45603</v>
      </c>
      <c r="K1503" s="163">
        <v>45655</v>
      </c>
      <c r="L1503" s="162" t="s">
        <v>5347</v>
      </c>
      <c r="M1503" s="163">
        <v>45606</v>
      </c>
      <c r="N1503" s="164">
        <v>80</v>
      </c>
      <c r="O1503" s="164">
        <v>8</v>
      </c>
      <c r="P1503" s="162" t="s">
        <v>16</v>
      </c>
      <c r="Q1503" s="165">
        <v>25</v>
      </c>
      <c r="R1503" s="165">
        <v>25</v>
      </c>
      <c r="S1503" s="165">
        <v>25</v>
      </c>
      <c r="T1503" s="165">
        <v>0</v>
      </c>
      <c r="U1503" s="166">
        <v>25</v>
      </c>
      <c r="V1503" s="166">
        <v>0</v>
      </c>
      <c r="W1503" s="162" t="s">
        <v>19</v>
      </c>
      <c r="X1503" s="162" t="s">
        <v>5348</v>
      </c>
      <c r="Y1503" s="162" t="s">
        <v>5347</v>
      </c>
      <c r="Z1503" s="162" t="s">
        <v>354</v>
      </c>
      <c r="AA1503" s="162" t="s">
        <v>100</v>
      </c>
      <c r="AB1503" s="162" t="s">
        <v>3618</v>
      </c>
      <c r="AC1503" s="162" t="s">
        <v>5347</v>
      </c>
      <c r="AD1503" s="164">
        <v>0</v>
      </c>
      <c r="AE1503" s="185">
        <v>0</v>
      </c>
      <c r="AG1503" t="s">
        <v>1473</v>
      </c>
      <c r="AH1503" s="47">
        <f t="shared" si="467"/>
        <v>3</v>
      </c>
      <c r="AI1503" s="46" t="str">
        <f t="shared" si="468"/>
        <v>-</v>
      </c>
      <c r="AJ1503" s="12"/>
      <c r="AK1503" s="53" t="str">
        <f t="shared" si="469"/>
        <v>YES</v>
      </c>
      <c r="AL1503" s="54">
        <f t="shared" si="470"/>
        <v>25</v>
      </c>
      <c r="AM1503" s="35"/>
      <c r="AN1503" s="35" t="str">
        <f t="shared" si="471"/>
        <v/>
      </c>
      <c r="AO1503" s="35">
        <f t="shared" si="472"/>
        <v>0</v>
      </c>
      <c r="AP1503" s="35" t="str">
        <f t="shared" si="473"/>
        <v>X</v>
      </c>
      <c r="AQ1503" s="55">
        <f t="shared" si="487"/>
        <v>1</v>
      </c>
      <c r="AR1503" s="25" t="str">
        <f t="shared" si="475"/>
        <v/>
      </c>
      <c r="AS1503" s="25" t="str">
        <f t="shared" si="476"/>
        <v/>
      </c>
      <c r="AT1503" s="25" t="str">
        <f t="shared" si="477"/>
        <v/>
      </c>
      <c r="AU1503" s="25" t="str">
        <f t="shared" si="478"/>
        <v/>
      </c>
      <c r="AV1503" s="25">
        <f t="shared" si="479"/>
        <v>10</v>
      </c>
      <c r="AW1503" s="65">
        <f t="shared" si="488"/>
        <v>0</v>
      </c>
      <c r="AX1503" s="56"/>
      <c r="AY1503" s="24">
        <f t="shared" ca="1" si="481"/>
        <v>-529</v>
      </c>
      <c r="AZ1503" s="66">
        <f t="shared" ca="1" si="482"/>
        <v>0</v>
      </c>
      <c r="BA1503" s="24" t="str">
        <f t="shared" ca="1" si="483"/>
        <v/>
      </c>
      <c r="BB1503" s="87" t="str">
        <f t="shared" si="484"/>
        <v/>
      </c>
    </row>
    <row r="1504" spans="1:54" ht="15" x14ac:dyDescent="0.2">
      <c r="A1504" s="7">
        <v>1503</v>
      </c>
      <c r="B1504" s="162" t="s">
        <v>3295</v>
      </c>
      <c r="C1504" s="162" t="s">
        <v>3296</v>
      </c>
      <c r="D1504" s="162" t="s">
        <v>3297</v>
      </c>
      <c r="E1504" s="162" t="s">
        <v>15</v>
      </c>
      <c r="F1504" s="163">
        <v>45588</v>
      </c>
      <c r="G1504" s="162" t="s">
        <v>5347</v>
      </c>
      <c r="H1504" s="162" t="s">
        <v>4195</v>
      </c>
      <c r="I1504" s="162" t="s">
        <v>56</v>
      </c>
      <c r="J1504" s="163">
        <v>45671</v>
      </c>
      <c r="K1504" s="163">
        <v>45674</v>
      </c>
      <c r="L1504" s="162" t="s">
        <v>5347</v>
      </c>
      <c r="M1504" s="163">
        <v>45681</v>
      </c>
      <c r="N1504" s="164">
        <v>40</v>
      </c>
      <c r="O1504" s="164">
        <v>8</v>
      </c>
      <c r="P1504" s="162" t="s">
        <v>16</v>
      </c>
      <c r="Q1504" s="165">
        <v>2</v>
      </c>
      <c r="R1504" s="165">
        <v>2</v>
      </c>
      <c r="S1504" s="165">
        <v>2</v>
      </c>
      <c r="T1504" s="165">
        <v>0</v>
      </c>
      <c r="U1504" s="166">
        <v>2</v>
      </c>
      <c r="V1504" s="166">
        <v>0</v>
      </c>
      <c r="W1504" s="162" t="s">
        <v>19</v>
      </c>
      <c r="X1504" s="162" t="s">
        <v>5348</v>
      </c>
      <c r="Y1504" s="162" t="s">
        <v>5347</v>
      </c>
      <c r="Z1504" s="162" t="s">
        <v>25</v>
      </c>
      <c r="AA1504" s="162" t="s">
        <v>4201</v>
      </c>
      <c r="AB1504" s="162" t="s">
        <v>4202</v>
      </c>
      <c r="AC1504" s="162" t="s">
        <v>5347</v>
      </c>
      <c r="AD1504" s="164">
        <v>0</v>
      </c>
      <c r="AE1504" s="185">
        <v>0</v>
      </c>
      <c r="AG1504" t="s">
        <v>1321</v>
      </c>
      <c r="AH1504" s="47">
        <f t="shared" si="467"/>
        <v>10</v>
      </c>
      <c r="AI1504" s="46" t="str">
        <f t="shared" si="468"/>
        <v>-</v>
      </c>
      <c r="AJ1504" s="12"/>
      <c r="AK1504" s="53" t="str">
        <f t="shared" si="469"/>
        <v>YES</v>
      </c>
      <c r="AL1504" s="54">
        <f t="shared" si="470"/>
        <v>2</v>
      </c>
      <c r="AM1504" s="35"/>
      <c r="AN1504" s="35" t="str">
        <f t="shared" si="471"/>
        <v/>
      </c>
      <c r="AO1504" s="35">
        <f t="shared" si="472"/>
        <v>0</v>
      </c>
      <c r="AP1504" s="35" t="str">
        <f t="shared" si="473"/>
        <v>X</v>
      </c>
      <c r="AQ1504" s="55">
        <f t="shared" si="487"/>
        <v>1</v>
      </c>
      <c r="AR1504" s="25" t="str">
        <f t="shared" si="475"/>
        <v/>
      </c>
      <c r="AS1504" s="25" t="str">
        <f t="shared" si="476"/>
        <v/>
      </c>
      <c r="AT1504" s="25" t="str">
        <f t="shared" si="477"/>
        <v/>
      </c>
      <c r="AU1504" s="25" t="str">
        <f t="shared" si="478"/>
        <v/>
      </c>
      <c r="AV1504" s="25">
        <f t="shared" si="479"/>
        <v>10</v>
      </c>
      <c r="AW1504" s="65">
        <f t="shared" si="488"/>
        <v>0</v>
      </c>
      <c r="AX1504" s="56"/>
      <c r="AY1504" s="24">
        <f t="shared" ca="1" si="481"/>
        <v>-454</v>
      </c>
      <c r="AZ1504" s="66">
        <f t="shared" ca="1" si="482"/>
        <v>0</v>
      </c>
      <c r="BA1504" s="24" t="str">
        <f t="shared" ca="1" si="483"/>
        <v/>
      </c>
      <c r="BB1504" s="87" t="str">
        <f t="shared" si="484"/>
        <v/>
      </c>
    </row>
    <row r="1505" spans="1:54" ht="15" x14ac:dyDescent="0.2">
      <c r="A1505" s="7">
        <v>1504</v>
      </c>
      <c r="B1505" s="162" t="s">
        <v>3298</v>
      </c>
      <c r="C1505" s="162" t="s">
        <v>3299</v>
      </c>
      <c r="D1505" s="162" t="s">
        <v>3300</v>
      </c>
      <c r="E1505" s="162" t="s">
        <v>15</v>
      </c>
      <c r="F1505" s="163">
        <v>45588</v>
      </c>
      <c r="G1505" s="162" t="s">
        <v>5347</v>
      </c>
      <c r="H1505" s="162" t="s">
        <v>3457</v>
      </c>
      <c r="I1505" s="162" t="s">
        <v>18</v>
      </c>
      <c r="J1505" s="163">
        <v>45595</v>
      </c>
      <c r="K1505" s="163">
        <v>45595</v>
      </c>
      <c r="L1505" s="162" t="s">
        <v>5347</v>
      </c>
      <c r="M1505" s="163">
        <v>45609</v>
      </c>
      <c r="N1505" s="164">
        <v>40</v>
      </c>
      <c r="O1505" s="164">
        <v>8</v>
      </c>
      <c r="P1505" s="162" t="s">
        <v>16</v>
      </c>
      <c r="Q1505" s="165">
        <v>2</v>
      </c>
      <c r="R1505" s="165">
        <v>2</v>
      </c>
      <c r="S1505" s="165">
        <v>2</v>
      </c>
      <c r="T1505" s="165">
        <v>0</v>
      </c>
      <c r="U1505" s="166">
        <v>2</v>
      </c>
      <c r="V1505" s="166">
        <v>0</v>
      </c>
      <c r="W1505" s="162" t="s">
        <v>19</v>
      </c>
      <c r="X1505" s="162" t="s">
        <v>5348</v>
      </c>
      <c r="Y1505" s="162" t="s">
        <v>5347</v>
      </c>
      <c r="Z1505" s="162" t="s">
        <v>3458</v>
      </c>
      <c r="AA1505" s="162" t="s">
        <v>3459</v>
      </c>
      <c r="AB1505" s="162" t="s">
        <v>3460</v>
      </c>
      <c r="AC1505" s="162" t="s">
        <v>5347</v>
      </c>
      <c r="AD1505" s="164">
        <v>0</v>
      </c>
      <c r="AE1505" s="185">
        <v>0</v>
      </c>
      <c r="AG1505" t="s">
        <v>1334</v>
      </c>
      <c r="AH1505" s="47">
        <f t="shared" si="467"/>
        <v>14</v>
      </c>
      <c r="AI1505" s="46" t="str">
        <f t="shared" si="468"/>
        <v>-</v>
      </c>
      <c r="AJ1505" s="12"/>
      <c r="AK1505" s="53" t="str">
        <f t="shared" si="469"/>
        <v>YES</v>
      </c>
      <c r="AL1505" s="54">
        <f t="shared" si="470"/>
        <v>2</v>
      </c>
      <c r="AM1505" s="35"/>
      <c r="AN1505" s="35" t="str">
        <f t="shared" si="471"/>
        <v/>
      </c>
      <c r="AO1505" s="35">
        <f t="shared" si="472"/>
        <v>0</v>
      </c>
      <c r="AP1505" s="35" t="str">
        <f t="shared" si="473"/>
        <v>X</v>
      </c>
      <c r="AQ1505" s="55">
        <f t="shared" si="487"/>
        <v>1</v>
      </c>
      <c r="AR1505" s="25" t="str">
        <f t="shared" si="475"/>
        <v/>
      </c>
      <c r="AS1505" s="25" t="str">
        <f t="shared" si="476"/>
        <v/>
      </c>
      <c r="AT1505" s="25" t="str">
        <f t="shared" si="477"/>
        <v/>
      </c>
      <c r="AU1505" s="25" t="str">
        <f t="shared" si="478"/>
        <v/>
      </c>
      <c r="AV1505" s="25">
        <f t="shared" si="479"/>
        <v>10</v>
      </c>
      <c r="AW1505" s="65">
        <f t="shared" si="488"/>
        <v>0</v>
      </c>
      <c r="AX1505" s="56"/>
      <c r="AY1505" s="24">
        <f t="shared" ca="1" si="481"/>
        <v>-526</v>
      </c>
      <c r="AZ1505" s="66">
        <f t="shared" ca="1" si="482"/>
        <v>0</v>
      </c>
      <c r="BA1505" s="24" t="str">
        <f t="shared" ca="1" si="483"/>
        <v/>
      </c>
      <c r="BB1505" s="87" t="str">
        <f t="shared" si="484"/>
        <v/>
      </c>
    </row>
    <row r="1506" spans="1:54" ht="15" x14ac:dyDescent="0.2">
      <c r="A1506" s="7">
        <v>1505</v>
      </c>
      <c r="B1506" s="162" t="s">
        <v>3039</v>
      </c>
      <c r="C1506" s="162" t="s">
        <v>3040</v>
      </c>
      <c r="D1506" s="162" t="s">
        <v>3234</v>
      </c>
      <c r="E1506" s="162" t="s">
        <v>15</v>
      </c>
      <c r="F1506" s="163">
        <v>45590</v>
      </c>
      <c r="G1506" s="162" t="s">
        <v>5347</v>
      </c>
      <c r="H1506" s="162" t="s">
        <v>3486</v>
      </c>
      <c r="I1506" s="162" t="s">
        <v>15</v>
      </c>
      <c r="J1506" s="163">
        <v>45601</v>
      </c>
      <c r="K1506" s="163">
        <v>45602</v>
      </c>
      <c r="L1506" s="162" t="s">
        <v>5347</v>
      </c>
      <c r="M1506" s="163">
        <v>45606</v>
      </c>
      <c r="N1506" s="164">
        <v>30</v>
      </c>
      <c r="O1506" s="164">
        <v>8</v>
      </c>
      <c r="P1506" s="162" t="s">
        <v>16</v>
      </c>
      <c r="Q1506" s="165">
        <v>9</v>
      </c>
      <c r="R1506" s="165">
        <v>9</v>
      </c>
      <c r="S1506" s="165">
        <v>9</v>
      </c>
      <c r="T1506" s="165">
        <v>0</v>
      </c>
      <c r="U1506" s="166">
        <v>9</v>
      </c>
      <c r="V1506" s="166">
        <v>0</v>
      </c>
      <c r="W1506" s="162" t="s">
        <v>19</v>
      </c>
      <c r="X1506" s="162" t="s">
        <v>5348</v>
      </c>
      <c r="Y1506" s="162" t="s">
        <v>5347</v>
      </c>
      <c r="Z1506" s="162" t="s">
        <v>39</v>
      </c>
      <c r="AA1506" s="162" t="s">
        <v>114</v>
      </c>
      <c r="AB1506" s="162" t="s">
        <v>3199</v>
      </c>
      <c r="AC1506" s="162" t="s">
        <v>5347</v>
      </c>
      <c r="AD1506" s="164">
        <v>0</v>
      </c>
      <c r="AE1506" s="185">
        <v>0</v>
      </c>
      <c r="AG1506" t="s">
        <v>1864</v>
      </c>
      <c r="AH1506" s="47">
        <f t="shared" si="467"/>
        <v>5</v>
      </c>
      <c r="AI1506" s="46" t="str">
        <f t="shared" si="468"/>
        <v>-</v>
      </c>
      <c r="AJ1506" s="12"/>
      <c r="AK1506" s="53" t="str">
        <f t="shared" si="469"/>
        <v>YES</v>
      </c>
      <c r="AL1506" s="54">
        <f t="shared" si="470"/>
        <v>9</v>
      </c>
      <c r="AM1506" s="35"/>
      <c r="AN1506" s="35" t="str">
        <f t="shared" si="471"/>
        <v/>
      </c>
      <c r="AO1506" s="35">
        <f t="shared" si="472"/>
        <v>0</v>
      </c>
      <c r="AP1506" s="35" t="str">
        <f t="shared" si="473"/>
        <v>X</v>
      </c>
      <c r="AQ1506" s="55">
        <f t="shared" si="487"/>
        <v>1</v>
      </c>
      <c r="AR1506" s="25" t="str">
        <f t="shared" si="475"/>
        <v/>
      </c>
      <c r="AS1506" s="25" t="str">
        <f t="shared" si="476"/>
        <v/>
      </c>
      <c r="AT1506" s="25" t="str">
        <f t="shared" si="477"/>
        <v/>
      </c>
      <c r="AU1506" s="25" t="str">
        <f t="shared" si="478"/>
        <v/>
      </c>
      <c r="AV1506" s="25">
        <f t="shared" si="479"/>
        <v>10</v>
      </c>
      <c r="AW1506" s="65">
        <f t="shared" si="488"/>
        <v>0</v>
      </c>
      <c r="AX1506" s="56"/>
      <c r="AY1506" s="24">
        <f t="shared" ca="1" si="481"/>
        <v>-529</v>
      </c>
      <c r="AZ1506" s="66">
        <f t="shared" ca="1" si="482"/>
        <v>0</v>
      </c>
      <c r="BA1506" s="24" t="str">
        <f t="shared" ca="1" si="483"/>
        <v/>
      </c>
      <c r="BB1506" s="87" t="str">
        <f t="shared" si="484"/>
        <v/>
      </c>
    </row>
    <row r="1507" spans="1:54" ht="15" x14ac:dyDescent="0.2">
      <c r="A1507" s="7">
        <v>1506</v>
      </c>
      <c r="B1507" s="162" t="s">
        <v>1110</v>
      </c>
      <c r="C1507" s="162" t="s">
        <v>1111</v>
      </c>
      <c r="D1507" s="162" t="s">
        <v>3234</v>
      </c>
      <c r="E1507" s="162" t="s">
        <v>17</v>
      </c>
      <c r="F1507" s="163">
        <v>45590</v>
      </c>
      <c r="G1507" s="162" t="s">
        <v>5347</v>
      </c>
      <c r="H1507" s="162" t="s">
        <v>3617</v>
      </c>
      <c r="I1507" s="162" t="s">
        <v>206</v>
      </c>
      <c r="J1507" s="163">
        <v>45603</v>
      </c>
      <c r="K1507" s="163">
        <v>45655</v>
      </c>
      <c r="L1507" s="162" t="s">
        <v>5347</v>
      </c>
      <c r="M1507" s="163">
        <v>45606</v>
      </c>
      <c r="N1507" s="164">
        <v>45</v>
      </c>
      <c r="O1507" s="164">
        <v>8</v>
      </c>
      <c r="P1507" s="162" t="s">
        <v>16</v>
      </c>
      <c r="Q1507" s="165">
        <v>11</v>
      </c>
      <c r="R1507" s="165">
        <v>11</v>
      </c>
      <c r="S1507" s="165">
        <v>11</v>
      </c>
      <c r="T1507" s="165">
        <v>0</v>
      </c>
      <c r="U1507" s="166">
        <v>11</v>
      </c>
      <c r="V1507" s="166">
        <v>0</v>
      </c>
      <c r="W1507" s="162" t="s">
        <v>19</v>
      </c>
      <c r="X1507" s="162" t="s">
        <v>5348</v>
      </c>
      <c r="Y1507" s="162" t="s">
        <v>5347</v>
      </c>
      <c r="Z1507" s="162" t="s">
        <v>354</v>
      </c>
      <c r="AA1507" s="162" t="s">
        <v>100</v>
      </c>
      <c r="AB1507" s="162" t="s">
        <v>1112</v>
      </c>
      <c r="AC1507" s="162" t="s">
        <v>5347</v>
      </c>
      <c r="AD1507" s="164">
        <v>0</v>
      </c>
      <c r="AE1507" s="185">
        <v>0</v>
      </c>
      <c r="AG1507" t="s">
        <v>1864</v>
      </c>
      <c r="AH1507" s="47">
        <f t="shared" si="467"/>
        <v>3</v>
      </c>
      <c r="AI1507" s="46" t="str">
        <f t="shared" si="468"/>
        <v>-</v>
      </c>
      <c r="AJ1507" s="12"/>
      <c r="AK1507" s="53" t="str">
        <f t="shared" si="469"/>
        <v>YES</v>
      </c>
      <c r="AL1507" s="54">
        <f t="shared" si="470"/>
        <v>11</v>
      </c>
      <c r="AM1507" s="35"/>
      <c r="AN1507" s="35" t="str">
        <f t="shared" si="471"/>
        <v/>
      </c>
      <c r="AO1507" s="35">
        <f t="shared" si="472"/>
        <v>0</v>
      </c>
      <c r="AP1507" s="35" t="str">
        <f t="shared" si="473"/>
        <v>X</v>
      </c>
      <c r="AQ1507" s="55">
        <f t="shared" si="487"/>
        <v>1</v>
      </c>
      <c r="AR1507" s="25" t="str">
        <f t="shared" si="475"/>
        <v/>
      </c>
      <c r="AS1507" s="25" t="str">
        <f t="shared" si="476"/>
        <v/>
      </c>
      <c r="AT1507" s="25" t="str">
        <f t="shared" si="477"/>
        <v/>
      </c>
      <c r="AU1507" s="25" t="str">
        <f t="shared" si="478"/>
        <v/>
      </c>
      <c r="AV1507" s="25">
        <f t="shared" si="479"/>
        <v>10</v>
      </c>
      <c r="AW1507" s="65">
        <f t="shared" si="488"/>
        <v>0</v>
      </c>
      <c r="AX1507" s="56"/>
      <c r="AY1507" s="24">
        <f t="shared" ca="1" si="481"/>
        <v>-529</v>
      </c>
      <c r="AZ1507" s="66">
        <f t="shared" ca="1" si="482"/>
        <v>0</v>
      </c>
      <c r="BA1507" s="24" t="str">
        <f t="shared" ca="1" si="483"/>
        <v/>
      </c>
      <c r="BB1507" s="87" t="str">
        <f t="shared" si="484"/>
        <v/>
      </c>
    </row>
    <row r="1508" spans="1:54" ht="15" x14ac:dyDescent="0.2">
      <c r="A1508" s="7">
        <v>1507</v>
      </c>
      <c r="B1508" s="162" t="s">
        <v>3235</v>
      </c>
      <c r="C1508" s="162" t="s">
        <v>3236</v>
      </c>
      <c r="D1508" s="162" t="s">
        <v>3234</v>
      </c>
      <c r="E1508" s="162" t="s">
        <v>18</v>
      </c>
      <c r="F1508" s="163">
        <v>45590</v>
      </c>
      <c r="G1508" s="162" t="s">
        <v>5347</v>
      </c>
      <c r="H1508" s="162" t="s">
        <v>3754</v>
      </c>
      <c r="I1508" s="162" t="s">
        <v>24</v>
      </c>
      <c r="J1508" s="163">
        <v>45615</v>
      </c>
      <c r="K1508" s="163">
        <v>45616</v>
      </c>
      <c r="L1508" s="162" t="s">
        <v>5347</v>
      </c>
      <c r="M1508" s="163">
        <v>45624</v>
      </c>
      <c r="N1508" s="164">
        <v>80</v>
      </c>
      <c r="O1508" s="164">
        <v>8</v>
      </c>
      <c r="P1508" s="162" t="s">
        <v>16</v>
      </c>
      <c r="Q1508" s="165">
        <v>6</v>
      </c>
      <c r="R1508" s="165">
        <v>6</v>
      </c>
      <c r="S1508" s="165">
        <v>6</v>
      </c>
      <c r="T1508" s="165">
        <v>0</v>
      </c>
      <c r="U1508" s="166">
        <v>6</v>
      </c>
      <c r="V1508" s="166">
        <v>0</v>
      </c>
      <c r="W1508" s="162" t="s">
        <v>19</v>
      </c>
      <c r="X1508" s="162" t="s">
        <v>5348</v>
      </c>
      <c r="Y1508" s="162" t="s">
        <v>5347</v>
      </c>
      <c r="Z1508" s="162" t="s">
        <v>47</v>
      </c>
      <c r="AA1508" s="162" t="s">
        <v>1892</v>
      </c>
      <c r="AB1508" s="162" t="s">
        <v>3761</v>
      </c>
      <c r="AC1508" s="162" t="s">
        <v>5347</v>
      </c>
      <c r="AD1508" s="164">
        <v>0</v>
      </c>
      <c r="AE1508" s="185">
        <v>0</v>
      </c>
      <c r="AG1508" t="s">
        <v>1864</v>
      </c>
      <c r="AH1508" s="47">
        <f t="shared" si="467"/>
        <v>9</v>
      </c>
      <c r="AI1508" s="46" t="str">
        <f t="shared" si="468"/>
        <v>-</v>
      </c>
      <c r="AJ1508" s="12"/>
      <c r="AK1508" s="53" t="str">
        <f t="shared" si="469"/>
        <v>YES</v>
      </c>
      <c r="AL1508" s="54">
        <f t="shared" si="470"/>
        <v>6</v>
      </c>
      <c r="AM1508" s="35"/>
      <c r="AN1508" s="35" t="str">
        <f t="shared" si="471"/>
        <v/>
      </c>
      <c r="AO1508" s="35">
        <f t="shared" si="472"/>
        <v>0</v>
      </c>
      <c r="AP1508" s="35" t="str">
        <f t="shared" si="473"/>
        <v>X</v>
      </c>
      <c r="AQ1508" s="55">
        <f t="shared" si="487"/>
        <v>1</v>
      </c>
      <c r="AR1508" s="25" t="str">
        <f t="shared" si="475"/>
        <v/>
      </c>
      <c r="AS1508" s="25" t="str">
        <f t="shared" si="476"/>
        <v/>
      </c>
      <c r="AT1508" s="25" t="str">
        <f t="shared" si="477"/>
        <v/>
      </c>
      <c r="AU1508" s="25" t="str">
        <f t="shared" si="478"/>
        <v/>
      </c>
      <c r="AV1508" s="25">
        <f t="shared" si="479"/>
        <v>10</v>
      </c>
      <c r="AW1508" s="65">
        <f t="shared" si="488"/>
        <v>0</v>
      </c>
      <c r="AX1508" s="56"/>
      <c r="AY1508" s="24">
        <f t="shared" ca="1" si="481"/>
        <v>-511</v>
      </c>
      <c r="AZ1508" s="66">
        <f t="shared" ca="1" si="482"/>
        <v>0</v>
      </c>
      <c r="BA1508" s="24" t="str">
        <f t="shared" ca="1" si="483"/>
        <v/>
      </c>
      <c r="BB1508" s="87" t="str">
        <f t="shared" si="484"/>
        <v/>
      </c>
    </row>
    <row r="1509" spans="1:54" ht="15" x14ac:dyDescent="0.2">
      <c r="A1509" s="7">
        <v>1508</v>
      </c>
      <c r="B1509" s="162" t="s">
        <v>3237</v>
      </c>
      <c r="C1509" s="162" t="s">
        <v>3238</v>
      </c>
      <c r="D1509" s="162" t="s">
        <v>3234</v>
      </c>
      <c r="E1509" s="162" t="s">
        <v>24</v>
      </c>
      <c r="F1509" s="163">
        <v>45590</v>
      </c>
      <c r="G1509" s="162" t="s">
        <v>5347</v>
      </c>
      <c r="H1509" s="162" t="s">
        <v>4114</v>
      </c>
      <c r="I1509" s="162" t="s">
        <v>15</v>
      </c>
      <c r="J1509" s="163">
        <v>45656</v>
      </c>
      <c r="K1509" s="163">
        <v>45665</v>
      </c>
      <c r="L1509" s="162" t="s">
        <v>5347</v>
      </c>
      <c r="M1509" s="163">
        <v>45667</v>
      </c>
      <c r="N1509" s="164">
        <v>30</v>
      </c>
      <c r="O1509" s="164">
        <v>8</v>
      </c>
      <c r="P1509" s="162" t="s">
        <v>16</v>
      </c>
      <c r="Q1509" s="165">
        <v>50</v>
      </c>
      <c r="R1509" s="165">
        <v>100</v>
      </c>
      <c r="S1509" s="165">
        <v>100</v>
      </c>
      <c r="T1509" s="165">
        <v>0</v>
      </c>
      <c r="U1509" s="166">
        <v>100</v>
      </c>
      <c r="V1509" s="166">
        <v>0</v>
      </c>
      <c r="W1509" s="162" t="s">
        <v>19</v>
      </c>
      <c r="X1509" s="162" t="s">
        <v>5348</v>
      </c>
      <c r="Y1509" s="162" t="s">
        <v>5347</v>
      </c>
      <c r="Z1509" s="162" t="s">
        <v>109</v>
      </c>
      <c r="AA1509" s="162" t="s">
        <v>4115</v>
      </c>
      <c r="AB1509" s="162" t="s">
        <v>4116</v>
      </c>
      <c r="AC1509" s="162" t="s">
        <v>5347</v>
      </c>
      <c r="AD1509" s="164">
        <v>0</v>
      </c>
      <c r="AE1509" s="185">
        <v>0</v>
      </c>
      <c r="AG1509" t="s">
        <v>1864</v>
      </c>
      <c r="AH1509" s="47">
        <f t="shared" si="467"/>
        <v>11</v>
      </c>
      <c r="AI1509" s="46" t="str">
        <f t="shared" si="468"/>
        <v>-</v>
      </c>
      <c r="AJ1509" s="12"/>
      <c r="AK1509" s="53" t="str">
        <f t="shared" si="469"/>
        <v>YES</v>
      </c>
      <c r="AL1509" s="54">
        <f t="shared" si="470"/>
        <v>100</v>
      </c>
      <c r="AM1509" s="35"/>
      <c r="AN1509" s="35" t="str">
        <f t="shared" si="471"/>
        <v/>
      </c>
      <c r="AO1509" s="35">
        <f t="shared" si="472"/>
        <v>0</v>
      </c>
      <c r="AP1509" s="35" t="str">
        <f t="shared" si="473"/>
        <v>X</v>
      </c>
      <c r="AQ1509" s="55">
        <f t="shared" si="487"/>
        <v>1</v>
      </c>
      <c r="AR1509" s="25" t="str">
        <f t="shared" si="475"/>
        <v/>
      </c>
      <c r="AS1509" s="25" t="str">
        <f t="shared" si="476"/>
        <v/>
      </c>
      <c r="AT1509" s="25" t="str">
        <f t="shared" si="477"/>
        <v/>
      </c>
      <c r="AU1509" s="25" t="str">
        <f t="shared" si="478"/>
        <v/>
      </c>
      <c r="AV1509" s="25">
        <f t="shared" si="479"/>
        <v>10</v>
      </c>
      <c r="AW1509" s="65">
        <f t="shared" si="488"/>
        <v>0</v>
      </c>
      <c r="AX1509" s="56"/>
      <c r="AY1509" s="24">
        <f t="shared" ca="1" si="481"/>
        <v>-468</v>
      </c>
      <c r="AZ1509" s="66">
        <f t="shared" ca="1" si="482"/>
        <v>0</v>
      </c>
      <c r="BA1509" s="24" t="str">
        <f t="shared" ca="1" si="483"/>
        <v/>
      </c>
      <c r="BB1509" s="87" t="str">
        <f t="shared" si="484"/>
        <v/>
      </c>
    </row>
    <row r="1510" spans="1:54" ht="15" x14ac:dyDescent="0.2">
      <c r="A1510" s="7">
        <v>1509</v>
      </c>
      <c r="B1510" s="162" t="s">
        <v>3239</v>
      </c>
      <c r="C1510" s="162" t="s">
        <v>3240</v>
      </c>
      <c r="D1510" s="162" t="s">
        <v>3234</v>
      </c>
      <c r="E1510" s="162" t="s">
        <v>27</v>
      </c>
      <c r="F1510" s="163">
        <v>45590</v>
      </c>
      <c r="G1510" s="162" t="s">
        <v>5347</v>
      </c>
      <c r="H1510" s="162" t="s">
        <v>3496</v>
      </c>
      <c r="I1510" s="162" t="s">
        <v>73</v>
      </c>
      <c r="J1510" s="163">
        <v>45602</v>
      </c>
      <c r="K1510" s="163">
        <v>45603</v>
      </c>
      <c r="L1510" s="162" t="s">
        <v>5347</v>
      </c>
      <c r="M1510" s="163">
        <v>45606</v>
      </c>
      <c r="N1510" s="164">
        <v>40</v>
      </c>
      <c r="O1510" s="164">
        <v>8</v>
      </c>
      <c r="P1510" s="162" t="s">
        <v>16</v>
      </c>
      <c r="Q1510" s="165">
        <v>10</v>
      </c>
      <c r="R1510" s="165">
        <v>10</v>
      </c>
      <c r="S1510" s="165">
        <v>10</v>
      </c>
      <c r="T1510" s="165">
        <v>0</v>
      </c>
      <c r="U1510" s="166">
        <v>10</v>
      </c>
      <c r="V1510" s="166">
        <v>0</v>
      </c>
      <c r="W1510" s="162" t="s">
        <v>19</v>
      </c>
      <c r="X1510" s="162" t="s">
        <v>5348</v>
      </c>
      <c r="Y1510" s="162" t="s">
        <v>5347</v>
      </c>
      <c r="Z1510" s="162" t="s">
        <v>3497</v>
      </c>
      <c r="AA1510" s="162" t="s">
        <v>3498</v>
      </c>
      <c r="AB1510" s="162" t="s">
        <v>3505</v>
      </c>
      <c r="AC1510" s="162" t="s">
        <v>5347</v>
      </c>
      <c r="AD1510" s="164">
        <v>0</v>
      </c>
      <c r="AE1510" s="185">
        <v>0</v>
      </c>
      <c r="AG1510" t="s">
        <v>1864</v>
      </c>
      <c r="AH1510" s="47">
        <f t="shared" si="467"/>
        <v>4</v>
      </c>
      <c r="AI1510" s="46" t="str">
        <f t="shared" si="468"/>
        <v>-</v>
      </c>
      <c r="AJ1510" s="12"/>
      <c r="AK1510" s="53" t="str">
        <f t="shared" si="469"/>
        <v>YES</v>
      </c>
      <c r="AL1510" s="54">
        <f t="shared" si="470"/>
        <v>10</v>
      </c>
      <c r="AM1510" s="35"/>
      <c r="AN1510" s="35" t="str">
        <f t="shared" si="471"/>
        <v/>
      </c>
      <c r="AO1510" s="35">
        <f t="shared" si="472"/>
        <v>0</v>
      </c>
      <c r="AP1510" s="35" t="str">
        <f t="shared" si="473"/>
        <v>X</v>
      </c>
      <c r="AQ1510" s="55">
        <f t="shared" si="487"/>
        <v>1</v>
      </c>
      <c r="AR1510" s="25" t="str">
        <f t="shared" si="475"/>
        <v/>
      </c>
      <c r="AS1510" s="25" t="str">
        <f t="shared" si="476"/>
        <v/>
      </c>
      <c r="AT1510" s="25" t="str">
        <f t="shared" si="477"/>
        <v/>
      </c>
      <c r="AU1510" s="25" t="str">
        <f t="shared" si="478"/>
        <v/>
      </c>
      <c r="AV1510" s="25">
        <f t="shared" si="479"/>
        <v>10</v>
      </c>
      <c r="AW1510" s="65">
        <f t="shared" si="488"/>
        <v>0</v>
      </c>
      <c r="AX1510" s="56"/>
      <c r="AY1510" s="24">
        <f t="shared" ca="1" si="481"/>
        <v>-529</v>
      </c>
      <c r="AZ1510" s="66">
        <f t="shared" ca="1" si="482"/>
        <v>0</v>
      </c>
      <c r="BA1510" s="24" t="str">
        <f t="shared" ca="1" si="483"/>
        <v/>
      </c>
      <c r="BB1510" s="87" t="str">
        <f t="shared" si="484"/>
        <v/>
      </c>
    </row>
    <row r="1511" spans="1:54" ht="15" x14ac:dyDescent="0.2">
      <c r="A1511" s="7">
        <v>1510</v>
      </c>
      <c r="B1511" s="162" t="s">
        <v>3244</v>
      </c>
      <c r="C1511" s="162" t="s">
        <v>3245</v>
      </c>
      <c r="D1511" s="162" t="s">
        <v>3243</v>
      </c>
      <c r="E1511" s="162" t="s">
        <v>17</v>
      </c>
      <c r="F1511" s="163">
        <v>45590</v>
      </c>
      <c r="G1511" s="162" t="s">
        <v>5347</v>
      </c>
      <c r="H1511" s="162" t="s">
        <v>4061</v>
      </c>
      <c r="I1511" s="162" t="s">
        <v>15</v>
      </c>
      <c r="J1511" s="163">
        <v>45638</v>
      </c>
      <c r="K1511" s="163">
        <v>45664</v>
      </c>
      <c r="L1511" s="162" t="s">
        <v>5347</v>
      </c>
      <c r="M1511" s="163">
        <v>45664</v>
      </c>
      <c r="N1511" s="164">
        <v>40</v>
      </c>
      <c r="O1511" s="164">
        <v>8</v>
      </c>
      <c r="P1511" s="162" t="s">
        <v>16</v>
      </c>
      <c r="Q1511" s="165">
        <v>1</v>
      </c>
      <c r="R1511" s="165">
        <v>1</v>
      </c>
      <c r="S1511" s="165">
        <v>1</v>
      </c>
      <c r="T1511" s="165">
        <v>0</v>
      </c>
      <c r="U1511" s="166">
        <v>1</v>
      </c>
      <c r="V1511" s="166">
        <v>0</v>
      </c>
      <c r="W1511" s="162" t="s">
        <v>19</v>
      </c>
      <c r="X1511" s="162" t="s">
        <v>5348</v>
      </c>
      <c r="Y1511" s="162" t="s">
        <v>5347</v>
      </c>
      <c r="Z1511" s="162" t="s">
        <v>4062</v>
      </c>
      <c r="AA1511" s="162" t="s">
        <v>1869</v>
      </c>
      <c r="AB1511" s="162" t="s">
        <v>4063</v>
      </c>
      <c r="AC1511" s="162" t="s">
        <v>5347</v>
      </c>
      <c r="AD1511" s="164">
        <v>0</v>
      </c>
      <c r="AE1511" s="185">
        <v>0</v>
      </c>
      <c r="AG1511" t="s">
        <v>2613</v>
      </c>
      <c r="AH1511" s="47">
        <f t="shared" si="467"/>
        <v>26</v>
      </c>
      <c r="AI1511" s="46" t="str">
        <f t="shared" si="468"/>
        <v>-</v>
      </c>
      <c r="AJ1511" s="12"/>
      <c r="AK1511" s="53" t="str">
        <f t="shared" si="469"/>
        <v>YES</v>
      </c>
      <c r="AL1511" s="54">
        <f t="shared" si="470"/>
        <v>1</v>
      </c>
      <c r="AM1511" s="35"/>
      <c r="AN1511" s="35" t="str">
        <f t="shared" si="471"/>
        <v/>
      </c>
      <c r="AO1511" s="35">
        <f t="shared" si="472"/>
        <v>0</v>
      </c>
      <c r="AP1511" s="35" t="str">
        <f t="shared" si="473"/>
        <v>X</v>
      </c>
      <c r="AQ1511" s="55">
        <f t="shared" si="487"/>
        <v>1</v>
      </c>
      <c r="AR1511" s="25" t="str">
        <f t="shared" si="475"/>
        <v/>
      </c>
      <c r="AS1511" s="25" t="str">
        <f t="shared" si="476"/>
        <v/>
      </c>
      <c r="AT1511" s="25" t="str">
        <f t="shared" si="477"/>
        <v/>
      </c>
      <c r="AU1511" s="25" t="str">
        <f t="shared" si="478"/>
        <v/>
      </c>
      <c r="AV1511" s="25">
        <f t="shared" si="479"/>
        <v>10</v>
      </c>
      <c r="AW1511" s="65">
        <f t="shared" si="488"/>
        <v>0</v>
      </c>
      <c r="AX1511" s="56"/>
      <c r="AY1511" s="24">
        <f t="shared" ca="1" si="481"/>
        <v>-471</v>
      </c>
      <c r="AZ1511" s="66">
        <f t="shared" ca="1" si="482"/>
        <v>0</v>
      </c>
      <c r="BA1511" s="24" t="str">
        <f t="shared" ca="1" si="483"/>
        <v/>
      </c>
      <c r="BB1511" s="87" t="str">
        <f t="shared" si="484"/>
        <v/>
      </c>
    </row>
    <row r="1512" spans="1:54" ht="15" x14ac:dyDescent="0.2">
      <c r="A1512" s="7">
        <v>1511</v>
      </c>
      <c r="B1512" s="162" t="s">
        <v>3246</v>
      </c>
      <c r="C1512" s="162" t="s">
        <v>3247</v>
      </c>
      <c r="D1512" s="162" t="s">
        <v>3248</v>
      </c>
      <c r="E1512" s="162" t="s">
        <v>15</v>
      </c>
      <c r="F1512" s="163">
        <v>45590</v>
      </c>
      <c r="G1512" s="162" t="s">
        <v>5347</v>
      </c>
      <c r="H1512" s="162" t="s">
        <v>3756</v>
      </c>
      <c r="I1512" s="162" t="s">
        <v>108</v>
      </c>
      <c r="J1512" s="163">
        <v>45614</v>
      </c>
      <c r="K1512" s="163">
        <v>45617</v>
      </c>
      <c r="L1512" s="162" t="s">
        <v>5347</v>
      </c>
      <c r="M1512" s="163">
        <v>45635</v>
      </c>
      <c r="N1512" s="164">
        <v>30</v>
      </c>
      <c r="O1512" s="164">
        <v>8</v>
      </c>
      <c r="P1512" s="162" t="s">
        <v>16</v>
      </c>
      <c r="Q1512" s="165">
        <v>2</v>
      </c>
      <c r="R1512" s="165">
        <v>2</v>
      </c>
      <c r="S1512" s="165">
        <v>2</v>
      </c>
      <c r="T1512" s="165">
        <v>0</v>
      </c>
      <c r="U1512" s="166">
        <v>2</v>
      </c>
      <c r="V1512" s="166">
        <v>0</v>
      </c>
      <c r="W1512" s="162" t="s">
        <v>19</v>
      </c>
      <c r="X1512" s="162" t="s">
        <v>5348</v>
      </c>
      <c r="Y1512" s="162" t="s">
        <v>5347</v>
      </c>
      <c r="Z1512" s="162" t="s">
        <v>70</v>
      </c>
      <c r="AA1512" s="162" t="s">
        <v>71</v>
      </c>
      <c r="AB1512" s="162" t="s">
        <v>3762</v>
      </c>
      <c r="AC1512" s="162" t="s">
        <v>5347</v>
      </c>
      <c r="AD1512" s="164">
        <v>0</v>
      </c>
      <c r="AE1512" s="185">
        <v>0</v>
      </c>
      <c r="AG1512" t="s">
        <v>2543</v>
      </c>
      <c r="AH1512" s="47">
        <f t="shared" si="467"/>
        <v>21</v>
      </c>
      <c r="AI1512" s="46" t="str">
        <f t="shared" si="468"/>
        <v>-</v>
      </c>
      <c r="AJ1512" s="12"/>
      <c r="AK1512" s="53" t="str">
        <f t="shared" si="469"/>
        <v>YES</v>
      </c>
      <c r="AL1512" s="54">
        <f t="shared" si="470"/>
        <v>2</v>
      </c>
      <c r="AM1512" s="35"/>
      <c r="AN1512" s="35" t="str">
        <f t="shared" si="471"/>
        <v/>
      </c>
      <c r="AO1512" s="35">
        <f t="shared" si="472"/>
        <v>0</v>
      </c>
      <c r="AP1512" s="35" t="str">
        <f t="shared" si="473"/>
        <v>X</v>
      </c>
      <c r="AQ1512" s="55">
        <f t="shared" ref="AQ1512:AQ1539" si="489">IF(AP1512="X",100%,0%)</f>
        <v>1</v>
      </c>
      <c r="AR1512" s="25" t="str">
        <f t="shared" si="475"/>
        <v/>
      </c>
      <c r="AS1512" s="25" t="str">
        <f t="shared" si="476"/>
        <v/>
      </c>
      <c r="AT1512" s="25" t="str">
        <f t="shared" si="477"/>
        <v/>
      </c>
      <c r="AU1512" s="25" t="str">
        <f t="shared" si="478"/>
        <v/>
      </c>
      <c r="AV1512" s="25">
        <f t="shared" si="479"/>
        <v>10</v>
      </c>
      <c r="AW1512" s="65">
        <f t="shared" ref="AW1512:AW1539" si="490">IF(AP1512="",100%,0%)</f>
        <v>0</v>
      </c>
      <c r="AX1512" s="56"/>
      <c r="AY1512" s="24">
        <f t="shared" ca="1" si="481"/>
        <v>-500</v>
      </c>
      <c r="AZ1512" s="66">
        <f t="shared" ca="1" si="482"/>
        <v>0</v>
      </c>
      <c r="BA1512" s="24" t="str">
        <f t="shared" ca="1" si="483"/>
        <v/>
      </c>
      <c r="BB1512" s="87" t="str">
        <f t="shared" si="484"/>
        <v/>
      </c>
    </row>
    <row r="1513" spans="1:54" ht="15" x14ac:dyDescent="0.2">
      <c r="A1513" s="7">
        <v>1512</v>
      </c>
      <c r="B1513" s="162" t="s">
        <v>3249</v>
      </c>
      <c r="C1513" s="162" t="s">
        <v>3250</v>
      </c>
      <c r="D1513" s="162" t="s">
        <v>3251</v>
      </c>
      <c r="E1513" s="162" t="s">
        <v>15</v>
      </c>
      <c r="F1513" s="163">
        <v>45590</v>
      </c>
      <c r="G1513" s="162" t="s">
        <v>332</v>
      </c>
      <c r="H1513" s="162" t="s">
        <v>3461</v>
      </c>
      <c r="I1513" s="162" t="s">
        <v>15</v>
      </c>
      <c r="J1513" s="163">
        <v>45593</v>
      </c>
      <c r="K1513" s="163">
        <v>45601</v>
      </c>
      <c r="L1513" s="162" t="s">
        <v>332</v>
      </c>
      <c r="M1513" s="163">
        <v>45649</v>
      </c>
      <c r="N1513" s="164">
        <v>40</v>
      </c>
      <c r="O1513" s="164">
        <v>8</v>
      </c>
      <c r="P1513" s="162" t="s">
        <v>16</v>
      </c>
      <c r="Q1513" s="165">
        <v>1</v>
      </c>
      <c r="R1513" s="165">
        <v>1</v>
      </c>
      <c r="S1513" s="165">
        <v>0</v>
      </c>
      <c r="T1513" s="165">
        <v>1</v>
      </c>
      <c r="U1513" s="166">
        <v>0</v>
      </c>
      <c r="V1513" s="166">
        <v>0</v>
      </c>
      <c r="W1513" s="162" t="s">
        <v>5347</v>
      </c>
      <c r="X1513" s="162" t="s">
        <v>5491</v>
      </c>
      <c r="Y1513" s="162" t="s">
        <v>5347</v>
      </c>
      <c r="Z1513" s="162" t="s">
        <v>153</v>
      </c>
      <c r="AA1513" s="162" t="s">
        <v>154</v>
      </c>
      <c r="AB1513" s="162" t="s">
        <v>3462</v>
      </c>
      <c r="AC1513" s="162" t="s">
        <v>5347</v>
      </c>
      <c r="AD1513" s="164">
        <v>0</v>
      </c>
      <c r="AE1513" s="185">
        <v>0</v>
      </c>
      <c r="AG1513" t="s">
        <v>1334</v>
      </c>
      <c r="AH1513" s="47">
        <f t="shared" si="467"/>
        <v>56</v>
      </c>
      <c r="AI1513" s="46" t="str">
        <f t="shared" si="468"/>
        <v>-</v>
      </c>
      <c r="AJ1513" s="12"/>
      <c r="AK1513" s="53" t="str">
        <f t="shared" si="469"/>
        <v/>
      </c>
      <c r="AL1513" s="54" t="str">
        <f t="shared" si="470"/>
        <v/>
      </c>
      <c r="AM1513" s="35"/>
      <c r="AN1513" s="35" t="str">
        <f t="shared" si="471"/>
        <v/>
      </c>
      <c r="AO1513" s="35">
        <f t="shared" si="472"/>
        <v>0</v>
      </c>
      <c r="AP1513" s="35" t="str">
        <f t="shared" si="473"/>
        <v/>
      </c>
      <c r="AQ1513" s="55">
        <f t="shared" si="489"/>
        <v>0</v>
      </c>
      <c r="AR1513" s="25" t="str">
        <f t="shared" si="475"/>
        <v/>
      </c>
      <c r="AS1513" s="25" t="str">
        <f t="shared" si="476"/>
        <v/>
      </c>
      <c r="AT1513" s="25" t="str">
        <f t="shared" si="477"/>
        <v/>
      </c>
      <c r="AU1513" s="25" t="str">
        <f t="shared" si="478"/>
        <v/>
      </c>
      <c r="AV1513" s="25">
        <f t="shared" si="479"/>
        <v>10</v>
      </c>
      <c r="AW1513" s="65">
        <f t="shared" si="490"/>
        <v>1</v>
      </c>
      <c r="AX1513" s="56"/>
      <c r="AY1513" s="24">
        <f t="shared" ca="1" si="481"/>
        <v>-486</v>
      </c>
      <c r="AZ1513" s="66">
        <f t="shared" ca="1" si="482"/>
        <v>0</v>
      </c>
      <c r="BA1513" s="24" t="str">
        <f t="shared" ca="1" si="483"/>
        <v/>
      </c>
      <c r="BB1513" s="87" t="str">
        <f t="shared" si="484"/>
        <v/>
      </c>
    </row>
    <row r="1514" spans="1:54" ht="15" x14ac:dyDescent="0.2">
      <c r="A1514" s="7">
        <v>1513</v>
      </c>
      <c r="B1514" s="162" t="s">
        <v>3252</v>
      </c>
      <c r="C1514" s="162" t="s">
        <v>3253</v>
      </c>
      <c r="D1514" s="162" t="s">
        <v>3251</v>
      </c>
      <c r="E1514" s="162" t="s">
        <v>17</v>
      </c>
      <c r="F1514" s="163">
        <v>45590</v>
      </c>
      <c r="G1514" s="162" t="s">
        <v>5347</v>
      </c>
      <c r="H1514" s="162" t="s">
        <v>3461</v>
      </c>
      <c r="I1514" s="162" t="s">
        <v>17</v>
      </c>
      <c r="J1514" s="163">
        <v>45593</v>
      </c>
      <c r="K1514" s="163">
        <v>45601</v>
      </c>
      <c r="L1514" s="162" t="s">
        <v>5347</v>
      </c>
      <c r="M1514" s="163">
        <v>45711</v>
      </c>
      <c r="N1514" s="164">
        <v>40</v>
      </c>
      <c r="O1514" s="164">
        <v>8</v>
      </c>
      <c r="P1514" s="162" t="s">
        <v>16</v>
      </c>
      <c r="Q1514" s="165">
        <v>1</v>
      </c>
      <c r="R1514" s="165">
        <v>1</v>
      </c>
      <c r="S1514" s="165">
        <v>1</v>
      </c>
      <c r="T1514" s="165">
        <v>0</v>
      </c>
      <c r="U1514" s="166">
        <v>1</v>
      </c>
      <c r="V1514" s="166">
        <v>0</v>
      </c>
      <c r="W1514" s="162" t="s">
        <v>19</v>
      </c>
      <c r="X1514" s="162" t="s">
        <v>5348</v>
      </c>
      <c r="Y1514" s="162" t="s">
        <v>5347</v>
      </c>
      <c r="Z1514" s="162" t="s">
        <v>153</v>
      </c>
      <c r="AA1514" s="162" t="s">
        <v>154</v>
      </c>
      <c r="AB1514" s="162" t="s">
        <v>3463</v>
      </c>
      <c r="AC1514" s="162" t="s">
        <v>5347</v>
      </c>
      <c r="AD1514" s="164">
        <v>1</v>
      </c>
      <c r="AE1514" s="185">
        <v>1</v>
      </c>
      <c r="AG1514" t="s">
        <v>1334</v>
      </c>
      <c r="AH1514" s="47">
        <f t="shared" si="467"/>
        <v>118</v>
      </c>
      <c r="AI1514" s="46" t="str">
        <f t="shared" si="468"/>
        <v>-</v>
      </c>
      <c r="AJ1514" s="12"/>
      <c r="AK1514" s="53" t="str">
        <f t="shared" si="469"/>
        <v>YES</v>
      </c>
      <c r="AL1514" s="54">
        <f t="shared" si="470"/>
        <v>1</v>
      </c>
      <c r="AM1514" s="35"/>
      <c r="AN1514" s="35" t="str">
        <f t="shared" si="471"/>
        <v/>
      </c>
      <c r="AO1514" s="35">
        <f t="shared" si="472"/>
        <v>0</v>
      </c>
      <c r="AP1514" s="35" t="str">
        <f t="shared" si="473"/>
        <v>X</v>
      </c>
      <c r="AQ1514" s="55">
        <f t="shared" si="489"/>
        <v>1</v>
      </c>
      <c r="AR1514" s="25" t="str">
        <f t="shared" si="475"/>
        <v/>
      </c>
      <c r="AS1514" s="25" t="str">
        <f t="shared" si="476"/>
        <v/>
      </c>
      <c r="AT1514" s="25" t="str">
        <f t="shared" si="477"/>
        <v/>
      </c>
      <c r="AU1514" s="25" t="str">
        <f t="shared" si="478"/>
        <v/>
      </c>
      <c r="AV1514" s="25">
        <f t="shared" si="479"/>
        <v>10</v>
      </c>
      <c r="AW1514" s="65">
        <f t="shared" si="490"/>
        <v>0</v>
      </c>
      <c r="AX1514" s="56"/>
      <c r="AY1514" s="24">
        <f t="shared" ca="1" si="481"/>
        <v>-424</v>
      </c>
      <c r="AZ1514" s="66">
        <f t="shared" ca="1" si="482"/>
        <v>0</v>
      </c>
      <c r="BA1514" s="24" t="str">
        <f t="shared" ca="1" si="483"/>
        <v/>
      </c>
      <c r="BB1514" s="87" t="str">
        <f t="shared" si="484"/>
        <v/>
      </c>
    </row>
    <row r="1515" spans="1:54" ht="15" x14ac:dyDescent="0.2">
      <c r="A1515" s="7">
        <v>1514</v>
      </c>
      <c r="B1515" s="162" t="s">
        <v>3254</v>
      </c>
      <c r="C1515" s="162" t="s">
        <v>3255</v>
      </c>
      <c r="D1515" s="162" t="s">
        <v>3251</v>
      </c>
      <c r="E1515" s="162" t="s">
        <v>18</v>
      </c>
      <c r="F1515" s="163">
        <v>45590</v>
      </c>
      <c r="G1515" s="162" t="s">
        <v>332</v>
      </c>
      <c r="H1515" s="162" t="s">
        <v>3461</v>
      </c>
      <c r="I1515" s="162" t="s">
        <v>18</v>
      </c>
      <c r="J1515" s="163">
        <v>45593</v>
      </c>
      <c r="K1515" s="163">
        <v>45601</v>
      </c>
      <c r="L1515" s="162" t="s">
        <v>332</v>
      </c>
      <c r="M1515" s="163">
        <v>45649</v>
      </c>
      <c r="N1515" s="164">
        <v>40</v>
      </c>
      <c r="O1515" s="164">
        <v>8</v>
      </c>
      <c r="P1515" s="162" t="s">
        <v>16</v>
      </c>
      <c r="Q1515" s="165">
        <v>1</v>
      </c>
      <c r="R1515" s="165">
        <v>1</v>
      </c>
      <c r="S1515" s="165">
        <v>0</v>
      </c>
      <c r="T1515" s="165">
        <v>1</v>
      </c>
      <c r="U1515" s="166">
        <v>0</v>
      </c>
      <c r="V1515" s="166">
        <v>0</v>
      </c>
      <c r="W1515" s="162" t="s">
        <v>5347</v>
      </c>
      <c r="X1515" s="162" t="s">
        <v>5492</v>
      </c>
      <c r="Y1515" s="162" t="s">
        <v>5347</v>
      </c>
      <c r="Z1515" s="162" t="s">
        <v>153</v>
      </c>
      <c r="AA1515" s="162" t="s">
        <v>154</v>
      </c>
      <c r="AB1515" s="162" t="s">
        <v>3464</v>
      </c>
      <c r="AC1515" s="162" t="s">
        <v>5347</v>
      </c>
      <c r="AD1515" s="164">
        <v>0</v>
      </c>
      <c r="AE1515" s="185">
        <v>0</v>
      </c>
      <c r="AG1515" t="s">
        <v>1334</v>
      </c>
      <c r="AH1515" s="47">
        <f t="shared" si="467"/>
        <v>56</v>
      </c>
      <c r="AI1515" s="46" t="str">
        <f t="shared" si="468"/>
        <v>-</v>
      </c>
      <c r="AJ1515" s="12"/>
      <c r="AK1515" s="53" t="str">
        <f t="shared" si="469"/>
        <v/>
      </c>
      <c r="AL1515" s="54" t="str">
        <f t="shared" si="470"/>
        <v/>
      </c>
      <c r="AM1515" s="35"/>
      <c r="AN1515" s="35" t="str">
        <f t="shared" si="471"/>
        <v/>
      </c>
      <c r="AO1515" s="35">
        <f t="shared" si="472"/>
        <v>0</v>
      </c>
      <c r="AP1515" s="35" t="str">
        <f t="shared" si="473"/>
        <v/>
      </c>
      <c r="AQ1515" s="55">
        <f t="shared" si="489"/>
        <v>0</v>
      </c>
      <c r="AR1515" s="25" t="str">
        <f t="shared" si="475"/>
        <v/>
      </c>
      <c r="AS1515" s="25" t="str">
        <f t="shared" si="476"/>
        <v/>
      </c>
      <c r="AT1515" s="25" t="str">
        <f t="shared" si="477"/>
        <v/>
      </c>
      <c r="AU1515" s="25" t="str">
        <f t="shared" si="478"/>
        <v/>
      </c>
      <c r="AV1515" s="25">
        <f t="shared" si="479"/>
        <v>10</v>
      </c>
      <c r="AW1515" s="65">
        <f t="shared" si="490"/>
        <v>1</v>
      </c>
      <c r="AX1515" s="56"/>
      <c r="AY1515" s="24">
        <f t="shared" ca="1" si="481"/>
        <v>-486</v>
      </c>
      <c r="AZ1515" s="66">
        <f t="shared" ca="1" si="482"/>
        <v>0</v>
      </c>
      <c r="BA1515" s="24" t="str">
        <f t="shared" ca="1" si="483"/>
        <v/>
      </c>
      <c r="BB1515" s="87" t="str">
        <f t="shared" si="484"/>
        <v/>
      </c>
    </row>
    <row r="1516" spans="1:54" ht="15" x14ac:dyDescent="0.2">
      <c r="A1516" s="7">
        <v>1515</v>
      </c>
      <c r="B1516" s="162" t="s">
        <v>3256</v>
      </c>
      <c r="C1516" s="162" t="s">
        <v>3257</v>
      </c>
      <c r="D1516" s="162" t="s">
        <v>3251</v>
      </c>
      <c r="E1516" s="162" t="s">
        <v>24</v>
      </c>
      <c r="F1516" s="163">
        <v>45590</v>
      </c>
      <c r="G1516" s="162" t="s">
        <v>332</v>
      </c>
      <c r="H1516" s="162" t="s">
        <v>3461</v>
      </c>
      <c r="I1516" s="162" t="s">
        <v>24</v>
      </c>
      <c r="J1516" s="163">
        <v>45593</v>
      </c>
      <c r="K1516" s="163">
        <v>45601</v>
      </c>
      <c r="L1516" s="162" t="s">
        <v>332</v>
      </c>
      <c r="M1516" s="163">
        <v>45649</v>
      </c>
      <c r="N1516" s="164">
        <v>40</v>
      </c>
      <c r="O1516" s="164">
        <v>8</v>
      </c>
      <c r="P1516" s="162" t="s">
        <v>16</v>
      </c>
      <c r="Q1516" s="165">
        <v>1</v>
      </c>
      <c r="R1516" s="165">
        <v>1</v>
      </c>
      <c r="S1516" s="165">
        <v>0</v>
      </c>
      <c r="T1516" s="165">
        <v>1</v>
      </c>
      <c r="U1516" s="166">
        <v>0</v>
      </c>
      <c r="V1516" s="166">
        <v>0</v>
      </c>
      <c r="W1516" s="162" t="s">
        <v>5347</v>
      </c>
      <c r="X1516" s="162" t="s">
        <v>5493</v>
      </c>
      <c r="Y1516" s="162" t="s">
        <v>5347</v>
      </c>
      <c r="Z1516" s="162" t="s">
        <v>153</v>
      </c>
      <c r="AA1516" s="162" t="s">
        <v>154</v>
      </c>
      <c r="AB1516" s="162" t="s">
        <v>3465</v>
      </c>
      <c r="AC1516" s="162" t="s">
        <v>5347</v>
      </c>
      <c r="AD1516" s="164">
        <v>0</v>
      </c>
      <c r="AE1516" s="185">
        <v>0</v>
      </c>
      <c r="AG1516" t="s">
        <v>1334</v>
      </c>
      <c r="AH1516" s="47">
        <f t="shared" si="467"/>
        <v>56</v>
      </c>
      <c r="AI1516" s="46" t="str">
        <f t="shared" si="468"/>
        <v>-</v>
      </c>
      <c r="AJ1516" s="12"/>
      <c r="AK1516" s="53" t="str">
        <f t="shared" si="469"/>
        <v/>
      </c>
      <c r="AL1516" s="54" t="str">
        <f t="shared" si="470"/>
        <v/>
      </c>
      <c r="AM1516" s="35"/>
      <c r="AN1516" s="35" t="str">
        <f t="shared" si="471"/>
        <v/>
      </c>
      <c r="AO1516" s="35">
        <f t="shared" si="472"/>
        <v>0</v>
      </c>
      <c r="AP1516" s="35" t="str">
        <f t="shared" si="473"/>
        <v/>
      </c>
      <c r="AQ1516" s="55">
        <f t="shared" si="489"/>
        <v>0</v>
      </c>
      <c r="AR1516" s="25" t="str">
        <f t="shared" si="475"/>
        <v/>
      </c>
      <c r="AS1516" s="25" t="str">
        <f t="shared" si="476"/>
        <v/>
      </c>
      <c r="AT1516" s="25" t="str">
        <f t="shared" si="477"/>
        <v/>
      </c>
      <c r="AU1516" s="25" t="str">
        <f t="shared" si="478"/>
        <v/>
      </c>
      <c r="AV1516" s="25">
        <f t="shared" si="479"/>
        <v>10</v>
      </c>
      <c r="AW1516" s="65">
        <f t="shared" si="490"/>
        <v>1</v>
      </c>
      <c r="AX1516" s="56"/>
      <c r="AY1516" s="24">
        <f t="shared" ca="1" si="481"/>
        <v>-486</v>
      </c>
      <c r="AZ1516" s="66">
        <f t="shared" ca="1" si="482"/>
        <v>0</v>
      </c>
      <c r="BA1516" s="24" t="str">
        <f t="shared" ca="1" si="483"/>
        <v/>
      </c>
      <c r="BB1516" s="87" t="str">
        <f t="shared" si="484"/>
        <v/>
      </c>
    </row>
    <row r="1517" spans="1:54" ht="15" x14ac:dyDescent="0.2">
      <c r="A1517" s="7">
        <v>1516</v>
      </c>
      <c r="B1517" s="162" t="s">
        <v>3258</v>
      </c>
      <c r="C1517" s="162" t="s">
        <v>3259</v>
      </c>
      <c r="D1517" s="162" t="s">
        <v>3251</v>
      </c>
      <c r="E1517" s="162" t="s">
        <v>27</v>
      </c>
      <c r="F1517" s="163">
        <v>45590</v>
      </c>
      <c r="G1517" s="162" t="s">
        <v>332</v>
      </c>
      <c r="H1517" s="162" t="s">
        <v>3461</v>
      </c>
      <c r="I1517" s="162" t="s">
        <v>27</v>
      </c>
      <c r="J1517" s="163">
        <v>45593</v>
      </c>
      <c r="K1517" s="163">
        <v>45601</v>
      </c>
      <c r="L1517" s="162" t="s">
        <v>332</v>
      </c>
      <c r="M1517" s="163">
        <v>45649</v>
      </c>
      <c r="N1517" s="164">
        <v>40</v>
      </c>
      <c r="O1517" s="164">
        <v>8</v>
      </c>
      <c r="P1517" s="162" t="s">
        <v>16</v>
      </c>
      <c r="Q1517" s="165">
        <v>1</v>
      </c>
      <c r="R1517" s="165">
        <v>1</v>
      </c>
      <c r="S1517" s="165">
        <v>0</v>
      </c>
      <c r="T1517" s="165">
        <v>1</v>
      </c>
      <c r="U1517" s="166">
        <v>0</v>
      </c>
      <c r="V1517" s="166">
        <v>0</v>
      </c>
      <c r="W1517" s="162" t="s">
        <v>5347</v>
      </c>
      <c r="X1517" s="162" t="s">
        <v>5494</v>
      </c>
      <c r="Y1517" s="162" t="s">
        <v>5347</v>
      </c>
      <c r="Z1517" s="162" t="s">
        <v>153</v>
      </c>
      <c r="AA1517" s="162" t="s">
        <v>154</v>
      </c>
      <c r="AB1517" s="162" t="s">
        <v>3466</v>
      </c>
      <c r="AC1517" s="162" t="s">
        <v>5347</v>
      </c>
      <c r="AD1517" s="164">
        <v>0</v>
      </c>
      <c r="AE1517" s="185">
        <v>0</v>
      </c>
      <c r="AG1517" t="s">
        <v>1334</v>
      </c>
      <c r="AH1517" s="47">
        <f t="shared" si="467"/>
        <v>56</v>
      </c>
      <c r="AI1517" s="46" t="str">
        <f t="shared" si="468"/>
        <v>-</v>
      </c>
      <c r="AJ1517" s="12"/>
      <c r="AK1517" s="53" t="str">
        <f t="shared" si="469"/>
        <v/>
      </c>
      <c r="AL1517" s="54" t="str">
        <f t="shared" si="470"/>
        <v/>
      </c>
      <c r="AM1517" s="35"/>
      <c r="AN1517" s="35" t="str">
        <f t="shared" si="471"/>
        <v/>
      </c>
      <c r="AO1517" s="35">
        <f t="shared" si="472"/>
        <v>0</v>
      </c>
      <c r="AP1517" s="35" t="str">
        <f t="shared" si="473"/>
        <v/>
      </c>
      <c r="AQ1517" s="55">
        <f t="shared" si="489"/>
        <v>0</v>
      </c>
      <c r="AR1517" s="25" t="str">
        <f t="shared" si="475"/>
        <v/>
      </c>
      <c r="AS1517" s="25" t="str">
        <f t="shared" si="476"/>
        <v/>
      </c>
      <c r="AT1517" s="25" t="str">
        <f t="shared" si="477"/>
        <v/>
      </c>
      <c r="AU1517" s="25" t="str">
        <f t="shared" si="478"/>
        <v/>
      </c>
      <c r="AV1517" s="25">
        <f t="shared" si="479"/>
        <v>10</v>
      </c>
      <c r="AW1517" s="65">
        <f t="shared" si="490"/>
        <v>1</v>
      </c>
      <c r="AX1517" s="56"/>
      <c r="AY1517" s="24">
        <f t="shared" ca="1" si="481"/>
        <v>-486</v>
      </c>
      <c r="AZ1517" s="66">
        <f t="shared" ca="1" si="482"/>
        <v>0</v>
      </c>
      <c r="BA1517" s="24" t="str">
        <f t="shared" ca="1" si="483"/>
        <v/>
      </c>
      <c r="BB1517" s="87" t="str">
        <f t="shared" si="484"/>
        <v/>
      </c>
    </row>
    <row r="1518" spans="1:54" ht="15" x14ac:dyDescent="0.2">
      <c r="A1518" s="7">
        <v>1517</v>
      </c>
      <c r="B1518" s="162" t="s">
        <v>3260</v>
      </c>
      <c r="C1518" s="162" t="s">
        <v>3261</v>
      </c>
      <c r="D1518" s="162" t="s">
        <v>3251</v>
      </c>
      <c r="E1518" s="162" t="s">
        <v>28</v>
      </c>
      <c r="F1518" s="163">
        <v>45590</v>
      </c>
      <c r="G1518" s="162" t="s">
        <v>5347</v>
      </c>
      <c r="H1518" s="162" t="s">
        <v>3461</v>
      </c>
      <c r="I1518" s="162" t="s">
        <v>28</v>
      </c>
      <c r="J1518" s="163">
        <v>45593</v>
      </c>
      <c r="K1518" s="163">
        <v>45601</v>
      </c>
      <c r="L1518" s="162" t="s">
        <v>5347</v>
      </c>
      <c r="M1518" s="163">
        <v>45711</v>
      </c>
      <c r="N1518" s="164">
        <v>40</v>
      </c>
      <c r="O1518" s="164">
        <v>8</v>
      </c>
      <c r="P1518" s="162" t="s">
        <v>16</v>
      </c>
      <c r="Q1518" s="165">
        <v>1</v>
      </c>
      <c r="R1518" s="165">
        <v>1</v>
      </c>
      <c r="S1518" s="165">
        <v>1</v>
      </c>
      <c r="T1518" s="165">
        <v>0</v>
      </c>
      <c r="U1518" s="166">
        <v>1</v>
      </c>
      <c r="V1518" s="166">
        <v>0</v>
      </c>
      <c r="W1518" s="162" t="s">
        <v>19</v>
      </c>
      <c r="X1518" s="162" t="s">
        <v>5348</v>
      </c>
      <c r="Y1518" s="162" t="s">
        <v>5347</v>
      </c>
      <c r="Z1518" s="162" t="s">
        <v>153</v>
      </c>
      <c r="AA1518" s="162" t="s">
        <v>154</v>
      </c>
      <c r="AB1518" s="162" t="s">
        <v>3467</v>
      </c>
      <c r="AC1518" s="162" t="s">
        <v>5347</v>
      </c>
      <c r="AD1518" s="164">
        <v>1</v>
      </c>
      <c r="AE1518" s="185">
        <v>1</v>
      </c>
      <c r="AG1518" t="s">
        <v>1334</v>
      </c>
      <c r="AH1518" s="47">
        <f t="shared" si="467"/>
        <v>118</v>
      </c>
      <c r="AI1518" s="46" t="str">
        <f t="shared" si="468"/>
        <v>-</v>
      </c>
      <c r="AJ1518" s="12"/>
      <c r="AK1518" s="53" t="str">
        <f t="shared" si="469"/>
        <v>YES</v>
      </c>
      <c r="AL1518" s="54">
        <f t="shared" si="470"/>
        <v>1</v>
      </c>
      <c r="AM1518" s="35"/>
      <c r="AN1518" s="35" t="str">
        <f t="shared" si="471"/>
        <v/>
      </c>
      <c r="AO1518" s="35">
        <f t="shared" si="472"/>
        <v>0</v>
      </c>
      <c r="AP1518" s="35" t="str">
        <f t="shared" si="473"/>
        <v>X</v>
      </c>
      <c r="AQ1518" s="55">
        <f t="shared" si="489"/>
        <v>1</v>
      </c>
      <c r="AR1518" s="25" t="str">
        <f t="shared" si="475"/>
        <v/>
      </c>
      <c r="AS1518" s="25" t="str">
        <f t="shared" si="476"/>
        <v/>
      </c>
      <c r="AT1518" s="25" t="str">
        <f t="shared" si="477"/>
        <v/>
      </c>
      <c r="AU1518" s="25" t="str">
        <f t="shared" si="478"/>
        <v/>
      </c>
      <c r="AV1518" s="25">
        <f t="shared" si="479"/>
        <v>10</v>
      </c>
      <c r="AW1518" s="65">
        <f t="shared" si="490"/>
        <v>0</v>
      </c>
      <c r="AX1518" s="56"/>
      <c r="AY1518" s="24">
        <f t="shared" ca="1" si="481"/>
        <v>-424</v>
      </c>
      <c r="AZ1518" s="66">
        <f t="shared" ca="1" si="482"/>
        <v>0</v>
      </c>
      <c r="BA1518" s="24" t="str">
        <f t="shared" ca="1" si="483"/>
        <v/>
      </c>
      <c r="BB1518" s="87" t="str">
        <f t="shared" si="484"/>
        <v/>
      </c>
    </row>
    <row r="1519" spans="1:54" ht="15" x14ac:dyDescent="0.2">
      <c r="A1519" s="7">
        <v>1518</v>
      </c>
      <c r="B1519" s="162" t="s">
        <v>3262</v>
      </c>
      <c r="C1519" s="162" t="s">
        <v>3263</v>
      </c>
      <c r="D1519" s="162" t="s">
        <v>3251</v>
      </c>
      <c r="E1519" s="162" t="s">
        <v>73</v>
      </c>
      <c r="F1519" s="163">
        <v>45590</v>
      </c>
      <c r="G1519" s="162" t="s">
        <v>5347</v>
      </c>
      <c r="H1519" s="162" t="s">
        <v>3461</v>
      </c>
      <c r="I1519" s="162" t="s">
        <v>73</v>
      </c>
      <c r="J1519" s="163">
        <v>45593</v>
      </c>
      <c r="K1519" s="163">
        <v>45601</v>
      </c>
      <c r="L1519" s="162" t="s">
        <v>5347</v>
      </c>
      <c r="M1519" s="163">
        <v>45711</v>
      </c>
      <c r="N1519" s="164">
        <v>40</v>
      </c>
      <c r="O1519" s="164">
        <v>8</v>
      </c>
      <c r="P1519" s="162" t="s">
        <v>16</v>
      </c>
      <c r="Q1519" s="165">
        <v>1</v>
      </c>
      <c r="R1519" s="165">
        <v>1</v>
      </c>
      <c r="S1519" s="165">
        <v>1</v>
      </c>
      <c r="T1519" s="165">
        <v>0</v>
      </c>
      <c r="U1519" s="166">
        <v>1</v>
      </c>
      <c r="V1519" s="166">
        <v>0</v>
      </c>
      <c r="W1519" s="162" t="s">
        <v>19</v>
      </c>
      <c r="X1519" s="162" t="s">
        <v>5348</v>
      </c>
      <c r="Y1519" s="162" t="s">
        <v>5347</v>
      </c>
      <c r="Z1519" s="162" t="s">
        <v>153</v>
      </c>
      <c r="AA1519" s="162" t="s">
        <v>154</v>
      </c>
      <c r="AB1519" s="162" t="s">
        <v>3468</v>
      </c>
      <c r="AC1519" s="162" t="s">
        <v>5347</v>
      </c>
      <c r="AD1519" s="164">
        <v>1</v>
      </c>
      <c r="AE1519" s="185">
        <v>1</v>
      </c>
      <c r="AG1519" t="s">
        <v>1334</v>
      </c>
      <c r="AH1519" s="47">
        <f t="shared" si="467"/>
        <v>118</v>
      </c>
      <c r="AI1519" s="46" t="str">
        <f t="shared" si="468"/>
        <v>-</v>
      </c>
      <c r="AJ1519" s="12"/>
      <c r="AK1519" s="53" t="str">
        <f t="shared" si="469"/>
        <v>YES</v>
      </c>
      <c r="AL1519" s="54">
        <f t="shared" si="470"/>
        <v>1</v>
      </c>
      <c r="AM1519" s="35"/>
      <c r="AN1519" s="35" t="str">
        <f t="shared" si="471"/>
        <v/>
      </c>
      <c r="AO1519" s="35">
        <f t="shared" si="472"/>
        <v>0</v>
      </c>
      <c r="AP1519" s="35" t="str">
        <f t="shared" si="473"/>
        <v>X</v>
      </c>
      <c r="AQ1519" s="55">
        <f t="shared" si="489"/>
        <v>1</v>
      </c>
      <c r="AR1519" s="25" t="str">
        <f t="shared" si="475"/>
        <v/>
      </c>
      <c r="AS1519" s="25" t="str">
        <f t="shared" si="476"/>
        <v/>
      </c>
      <c r="AT1519" s="25" t="str">
        <f t="shared" si="477"/>
        <v/>
      </c>
      <c r="AU1519" s="25" t="str">
        <f t="shared" si="478"/>
        <v/>
      </c>
      <c r="AV1519" s="25">
        <f t="shared" si="479"/>
        <v>10</v>
      </c>
      <c r="AW1519" s="65">
        <f t="shared" si="490"/>
        <v>0</v>
      </c>
      <c r="AX1519" s="56"/>
      <c r="AY1519" s="24">
        <f t="shared" ca="1" si="481"/>
        <v>-424</v>
      </c>
      <c r="AZ1519" s="66">
        <f t="shared" ca="1" si="482"/>
        <v>0</v>
      </c>
      <c r="BA1519" s="24" t="str">
        <f t="shared" ca="1" si="483"/>
        <v/>
      </c>
      <c r="BB1519" s="87" t="str">
        <f t="shared" si="484"/>
        <v/>
      </c>
    </row>
    <row r="1520" spans="1:54" ht="15" x14ac:dyDescent="0.2">
      <c r="A1520" s="7">
        <v>1519</v>
      </c>
      <c r="B1520" s="162" t="s">
        <v>3264</v>
      </c>
      <c r="C1520" s="162" t="s">
        <v>3265</v>
      </c>
      <c r="D1520" s="162" t="s">
        <v>3251</v>
      </c>
      <c r="E1520" s="162" t="s">
        <v>56</v>
      </c>
      <c r="F1520" s="163">
        <v>45590</v>
      </c>
      <c r="G1520" s="162" t="s">
        <v>5347</v>
      </c>
      <c r="H1520" s="162" t="s">
        <v>3461</v>
      </c>
      <c r="I1520" s="162" t="s">
        <v>56</v>
      </c>
      <c r="J1520" s="163">
        <v>45593</v>
      </c>
      <c r="K1520" s="163">
        <v>45601</v>
      </c>
      <c r="L1520" s="162" t="s">
        <v>5347</v>
      </c>
      <c r="M1520" s="163">
        <v>45711</v>
      </c>
      <c r="N1520" s="164">
        <v>40</v>
      </c>
      <c r="O1520" s="164">
        <v>8</v>
      </c>
      <c r="P1520" s="162" t="s">
        <v>16</v>
      </c>
      <c r="Q1520" s="165">
        <v>1</v>
      </c>
      <c r="R1520" s="165">
        <v>1</v>
      </c>
      <c r="S1520" s="165">
        <v>1</v>
      </c>
      <c r="T1520" s="165">
        <v>0</v>
      </c>
      <c r="U1520" s="166">
        <v>1</v>
      </c>
      <c r="V1520" s="166">
        <v>0</v>
      </c>
      <c r="W1520" s="162" t="s">
        <v>19</v>
      </c>
      <c r="X1520" s="162" t="s">
        <v>5348</v>
      </c>
      <c r="Y1520" s="162" t="s">
        <v>5347</v>
      </c>
      <c r="Z1520" s="162" t="s">
        <v>153</v>
      </c>
      <c r="AA1520" s="162" t="s">
        <v>154</v>
      </c>
      <c r="AB1520" s="162" t="s">
        <v>3469</v>
      </c>
      <c r="AC1520" s="162" t="s">
        <v>5347</v>
      </c>
      <c r="AD1520" s="164">
        <v>1</v>
      </c>
      <c r="AE1520" s="185">
        <v>1</v>
      </c>
      <c r="AG1520" t="s">
        <v>1334</v>
      </c>
      <c r="AH1520" s="47">
        <f t="shared" si="467"/>
        <v>118</v>
      </c>
      <c r="AI1520" s="46" t="str">
        <f t="shared" si="468"/>
        <v>-</v>
      </c>
      <c r="AJ1520" s="12"/>
      <c r="AK1520" s="53" t="str">
        <f t="shared" si="469"/>
        <v>YES</v>
      </c>
      <c r="AL1520" s="54">
        <f t="shared" si="470"/>
        <v>1</v>
      </c>
      <c r="AM1520" s="35"/>
      <c r="AN1520" s="35" t="str">
        <f t="shared" si="471"/>
        <v/>
      </c>
      <c r="AO1520" s="35">
        <f t="shared" si="472"/>
        <v>0</v>
      </c>
      <c r="AP1520" s="35" t="str">
        <f t="shared" si="473"/>
        <v>X</v>
      </c>
      <c r="AQ1520" s="55">
        <f t="shared" si="489"/>
        <v>1</v>
      </c>
      <c r="AR1520" s="25" t="str">
        <f t="shared" si="475"/>
        <v/>
      </c>
      <c r="AS1520" s="25" t="str">
        <f t="shared" si="476"/>
        <v/>
      </c>
      <c r="AT1520" s="25" t="str">
        <f t="shared" si="477"/>
        <v/>
      </c>
      <c r="AU1520" s="25" t="str">
        <f t="shared" si="478"/>
        <v/>
      </c>
      <c r="AV1520" s="25">
        <f t="shared" si="479"/>
        <v>10</v>
      </c>
      <c r="AW1520" s="65">
        <f t="shared" si="490"/>
        <v>0</v>
      </c>
      <c r="AX1520" s="56"/>
      <c r="AY1520" s="24">
        <f t="shared" ca="1" si="481"/>
        <v>-424</v>
      </c>
      <c r="AZ1520" s="66">
        <f t="shared" ca="1" si="482"/>
        <v>0</v>
      </c>
      <c r="BA1520" s="24" t="str">
        <f t="shared" ca="1" si="483"/>
        <v/>
      </c>
      <c r="BB1520" s="87" t="str">
        <f t="shared" si="484"/>
        <v/>
      </c>
    </row>
    <row r="1521" spans="1:54" ht="15" x14ac:dyDescent="0.2">
      <c r="A1521" s="7">
        <v>1520</v>
      </c>
      <c r="B1521" s="162" t="s">
        <v>3266</v>
      </c>
      <c r="C1521" s="162" t="s">
        <v>3267</v>
      </c>
      <c r="D1521" s="162" t="s">
        <v>3251</v>
      </c>
      <c r="E1521" s="162" t="s">
        <v>72</v>
      </c>
      <c r="F1521" s="163">
        <v>45590</v>
      </c>
      <c r="G1521" s="162" t="s">
        <v>5347</v>
      </c>
      <c r="H1521" s="162" t="s">
        <v>3461</v>
      </c>
      <c r="I1521" s="162" t="s">
        <v>72</v>
      </c>
      <c r="J1521" s="163">
        <v>45593</v>
      </c>
      <c r="K1521" s="163">
        <v>45601</v>
      </c>
      <c r="L1521" s="162" t="s">
        <v>5347</v>
      </c>
      <c r="M1521" s="163">
        <v>45711</v>
      </c>
      <c r="N1521" s="164">
        <v>40</v>
      </c>
      <c r="O1521" s="164">
        <v>8</v>
      </c>
      <c r="P1521" s="162" t="s">
        <v>16</v>
      </c>
      <c r="Q1521" s="165">
        <v>1</v>
      </c>
      <c r="R1521" s="165">
        <v>1</v>
      </c>
      <c r="S1521" s="165">
        <v>1</v>
      </c>
      <c r="T1521" s="165">
        <v>0</v>
      </c>
      <c r="U1521" s="166">
        <v>1</v>
      </c>
      <c r="V1521" s="166">
        <v>0</v>
      </c>
      <c r="W1521" s="162" t="s">
        <v>19</v>
      </c>
      <c r="X1521" s="162" t="s">
        <v>5348</v>
      </c>
      <c r="Y1521" s="162" t="s">
        <v>5347</v>
      </c>
      <c r="Z1521" s="162" t="s">
        <v>153</v>
      </c>
      <c r="AA1521" s="162" t="s">
        <v>154</v>
      </c>
      <c r="AB1521" s="162" t="s">
        <v>3470</v>
      </c>
      <c r="AC1521" s="162" t="s">
        <v>5347</v>
      </c>
      <c r="AD1521" s="164">
        <v>1</v>
      </c>
      <c r="AE1521" s="185">
        <v>1</v>
      </c>
      <c r="AG1521" t="s">
        <v>1334</v>
      </c>
      <c r="AH1521" s="47">
        <f t="shared" si="467"/>
        <v>118</v>
      </c>
      <c r="AI1521" s="46" t="str">
        <f t="shared" si="468"/>
        <v>-</v>
      </c>
      <c r="AJ1521" s="12"/>
      <c r="AK1521" s="53" t="str">
        <f t="shared" si="469"/>
        <v>YES</v>
      </c>
      <c r="AL1521" s="54">
        <f t="shared" si="470"/>
        <v>1</v>
      </c>
      <c r="AM1521" s="35"/>
      <c r="AN1521" s="35" t="str">
        <f t="shared" si="471"/>
        <v/>
      </c>
      <c r="AO1521" s="35">
        <f t="shared" si="472"/>
        <v>0</v>
      </c>
      <c r="AP1521" s="35" t="str">
        <f t="shared" si="473"/>
        <v>X</v>
      </c>
      <c r="AQ1521" s="55">
        <f t="shared" si="489"/>
        <v>1</v>
      </c>
      <c r="AR1521" s="25" t="str">
        <f t="shared" si="475"/>
        <v/>
      </c>
      <c r="AS1521" s="25" t="str">
        <f t="shared" si="476"/>
        <v/>
      </c>
      <c r="AT1521" s="25" t="str">
        <f t="shared" si="477"/>
        <v/>
      </c>
      <c r="AU1521" s="25" t="str">
        <f t="shared" si="478"/>
        <v/>
      </c>
      <c r="AV1521" s="25">
        <f t="shared" si="479"/>
        <v>10</v>
      </c>
      <c r="AW1521" s="65">
        <f t="shared" si="490"/>
        <v>0</v>
      </c>
      <c r="AX1521" s="56"/>
      <c r="AY1521" s="24">
        <f t="shared" ca="1" si="481"/>
        <v>-424</v>
      </c>
      <c r="AZ1521" s="66">
        <f t="shared" ca="1" si="482"/>
        <v>0</v>
      </c>
      <c r="BA1521" s="24" t="str">
        <f t="shared" ca="1" si="483"/>
        <v/>
      </c>
      <c r="BB1521" s="87" t="str">
        <f t="shared" si="484"/>
        <v/>
      </c>
    </row>
    <row r="1522" spans="1:54" ht="15" x14ac:dyDescent="0.2">
      <c r="A1522" s="7">
        <v>1521</v>
      </c>
      <c r="B1522" s="162" t="s">
        <v>3268</v>
      </c>
      <c r="C1522" s="162" t="s">
        <v>3269</v>
      </c>
      <c r="D1522" s="162" t="s">
        <v>3251</v>
      </c>
      <c r="E1522" s="162" t="s">
        <v>69</v>
      </c>
      <c r="F1522" s="163">
        <v>45590</v>
      </c>
      <c r="G1522" s="162" t="s">
        <v>5347</v>
      </c>
      <c r="H1522" s="162" t="s">
        <v>3461</v>
      </c>
      <c r="I1522" s="162" t="s">
        <v>69</v>
      </c>
      <c r="J1522" s="163">
        <v>45593</v>
      </c>
      <c r="K1522" s="163">
        <v>45601</v>
      </c>
      <c r="L1522" s="162" t="s">
        <v>5347</v>
      </c>
      <c r="M1522" s="163">
        <v>45711</v>
      </c>
      <c r="N1522" s="164">
        <v>40</v>
      </c>
      <c r="O1522" s="164">
        <v>8</v>
      </c>
      <c r="P1522" s="162" t="s">
        <v>16</v>
      </c>
      <c r="Q1522" s="165">
        <v>1</v>
      </c>
      <c r="R1522" s="165">
        <v>1</v>
      </c>
      <c r="S1522" s="165">
        <v>1</v>
      </c>
      <c r="T1522" s="165">
        <v>0</v>
      </c>
      <c r="U1522" s="166">
        <v>1</v>
      </c>
      <c r="V1522" s="166">
        <v>0</v>
      </c>
      <c r="W1522" s="162" t="s">
        <v>19</v>
      </c>
      <c r="X1522" s="162" t="s">
        <v>5348</v>
      </c>
      <c r="Y1522" s="162" t="s">
        <v>5347</v>
      </c>
      <c r="Z1522" s="162" t="s">
        <v>153</v>
      </c>
      <c r="AA1522" s="162" t="s">
        <v>154</v>
      </c>
      <c r="AB1522" s="162" t="s">
        <v>3471</v>
      </c>
      <c r="AC1522" s="162" t="s">
        <v>5347</v>
      </c>
      <c r="AD1522" s="164">
        <v>1</v>
      </c>
      <c r="AE1522" s="185">
        <v>1</v>
      </c>
      <c r="AG1522" t="s">
        <v>1334</v>
      </c>
      <c r="AH1522" s="47">
        <f t="shared" si="467"/>
        <v>118</v>
      </c>
      <c r="AI1522" s="46" t="str">
        <f t="shared" si="468"/>
        <v>-</v>
      </c>
      <c r="AJ1522" s="12"/>
      <c r="AK1522" s="53" t="str">
        <f t="shared" si="469"/>
        <v>YES</v>
      </c>
      <c r="AL1522" s="54">
        <f t="shared" si="470"/>
        <v>1</v>
      </c>
      <c r="AM1522" s="35"/>
      <c r="AN1522" s="35" t="str">
        <f t="shared" si="471"/>
        <v/>
      </c>
      <c r="AO1522" s="35">
        <f t="shared" si="472"/>
        <v>0</v>
      </c>
      <c r="AP1522" s="35" t="str">
        <f t="shared" si="473"/>
        <v>X</v>
      </c>
      <c r="AQ1522" s="55">
        <f t="shared" si="489"/>
        <v>1</v>
      </c>
      <c r="AR1522" s="25" t="str">
        <f t="shared" si="475"/>
        <v/>
      </c>
      <c r="AS1522" s="25" t="str">
        <f t="shared" si="476"/>
        <v/>
      </c>
      <c r="AT1522" s="25" t="str">
        <f t="shared" si="477"/>
        <v/>
      </c>
      <c r="AU1522" s="25" t="str">
        <f t="shared" si="478"/>
        <v/>
      </c>
      <c r="AV1522" s="25">
        <f t="shared" si="479"/>
        <v>10</v>
      </c>
      <c r="AW1522" s="65">
        <f t="shared" si="490"/>
        <v>0</v>
      </c>
      <c r="AX1522" s="56"/>
      <c r="AY1522" s="24">
        <f t="shared" ca="1" si="481"/>
        <v>-424</v>
      </c>
      <c r="AZ1522" s="66">
        <f t="shared" ca="1" si="482"/>
        <v>0</v>
      </c>
      <c r="BA1522" s="24" t="str">
        <f t="shared" ca="1" si="483"/>
        <v/>
      </c>
      <c r="BB1522" s="87" t="str">
        <f t="shared" si="484"/>
        <v/>
      </c>
    </row>
    <row r="1523" spans="1:54" ht="15" x14ac:dyDescent="0.2">
      <c r="A1523" s="7">
        <v>1522</v>
      </c>
      <c r="B1523" s="162" t="s">
        <v>1414</v>
      </c>
      <c r="C1523" s="162" t="s">
        <v>1415</v>
      </c>
      <c r="D1523" s="162" t="s">
        <v>3270</v>
      </c>
      <c r="E1523" s="162" t="s">
        <v>15</v>
      </c>
      <c r="F1523" s="163">
        <v>45590</v>
      </c>
      <c r="G1523" s="162" t="s">
        <v>5347</v>
      </c>
      <c r="H1523" s="162" t="s">
        <v>3619</v>
      </c>
      <c r="I1523" s="162" t="s">
        <v>15</v>
      </c>
      <c r="J1523" s="163">
        <v>45609</v>
      </c>
      <c r="K1523" s="163">
        <v>45609</v>
      </c>
      <c r="L1523" s="162" t="s">
        <v>5347</v>
      </c>
      <c r="M1523" s="163">
        <v>45617</v>
      </c>
      <c r="N1523" s="164">
        <v>30</v>
      </c>
      <c r="O1523" s="164">
        <v>8</v>
      </c>
      <c r="P1523" s="162" t="s">
        <v>16</v>
      </c>
      <c r="Q1523" s="165">
        <v>2</v>
      </c>
      <c r="R1523" s="165">
        <v>2</v>
      </c>
      <c r="S1523" s="165">
        <v>2</v>
      </c>
      <c r="T1523" s="165">
        <v>0</v>
      </c>
      <c r="U1523" s="166">
        <v>2</v>
      </c>
      <c r="V1523" s="166">
        <v>0</v>
      </c>
      <c r="W1523" s="162" t="s">
        <v>19</v>
      </c>
      <c r="X1523" s="162" t="s">
        <v>5348</v>
      </c>
      <c r="Y1523" s="162" t="s">
        <v>5347</v>
      </c>
      <c r="Z1523" s="162" t="s">
        <v>721</v>
      </c>
      <c r="AA1523" s="162" t="s">
        <v>746</v>
      </c>
      <c r="AB1523" s="162" t="s">
        <v>1416</v>
      </c>
      <c r="AC1523" s="162" t="s">
        <v>5347</v>
      </c>
      <c r="AD1523" s="164">
        <v>1</v>
      </c>
      <c r="AE1523" s="185">
        <v>1</v>
      </c>
      <c r="AG1523" t="s">
        <v>1334</v>
      </c>
      <c r="AH1523" s="47">
        <f t="shared" si="467"/>
        <v>8</v>
      </c>
      <c r="AI1523" s="46" t="str">
        <f t="shared" si="468"/>
        <v>-</v>
      </c>
      <c r="AJ1523" s="12"/>
      <c r="AK1523" s="53" t="str">
        <f t="shared" si="469"/>
        <v>YES</v>
      </c>
      <c r="AL1523" s="54">
        <f t="shared" si="470"/>
        <v>2</v>
      </c>
      <c r="AM1523" s="35"/>
      <c r="AN1523" s="35" t="str">
        <f t="shared" si="471"/>
        <v/>
      </c>
      <c r="AO1523" s="35">
        <f t="shared" si="472"/>
        <v>0</v>
      </c>
      <c r="AP1523" s="35" t="str">
        <f t="shared" si="473"/>
        <v>X</v>
      </c>
      <c r="AQ1523" s="55">
        <f t="shared" si="489"/>
        <v>1</v>
      </c>
      <c r="AR1523" s="25" t="str">
        <f t="shared" si="475"/>
        <v/>
      </c>
      <c r="AS1523" s="25" t="str">
        <f t="shared" si="476"/>
        <v/>
      </c>
      <c r="AT1523" s="25" t="str">
        <f t="shared" si="477"/>
        <v/>
      </c>
      <c r="AU1523" s="25" t="str">
        <f t="shared" si="478"/>
        <v/>
      </c>
      <c r="AV1523" s="25">
        <f t="shared" si="479"/>
        <v>10</v>
      </c>
      <c r="AW1523" s="65">
        <f t="shared" si="490"/>
        <v>0</v>
      </c>
      <c r="AX1523" s="56"/>
      <c r="AY1523" s="24">
        <f t="shared" ca="1" si="481"/>
        <v>-518</v>
      </c>
      <c r="AZ1523" s="66">
        <f t="shared" ca="1" si="482"/>
        <v>0</v>
      </c>
      <c r="BA1523" s="24" t="str">
        <f t="shared" ca="1" si="483"/>
        <v/>
      </c>
      <c r="BB1523" s="87" t="str">
        <f t="shared" si="484"/>
        <v/>
      </c>
    </row>
    <row r="1524" spans="1:54" ht="15" x14ac:dyDescent="0.2">
      <c r="A1524" s="7">
        <v>1523</v>
      </c>
      <c r="B1524" s="162" t="s">
        <v>3506</v>
      </c>
      <c r="C1524" s="162" t="s">
        <v>3507</v>
      </c>
      <c r="D1524" s="162" t="s">
        <v>3508</v>
      </c>
      <c r="E1524" s="162" t="s">
        <v>15</v>
      </c>
      <c r="F1524" s="163">
        <v>45600</v>
      </c>
      <c r="G1524" s="162" t="s">
        <v>5347</v>
      </c>
      <c r="H1524" s="162" t="s">
        <v>3969</v>
      </c>
      <c r="I1524" s="162" t="s">
        <v>173</v>
      </c>
      <c r="J1524" s="163">
        <v>45631</v>
      </c>
      <c r="K1524" s="163">
        <v>45636</v>
      </c>
      <c r="L1524" s="162" t="s">
        <v>5347</v>
      </c>
      <c r="M1524" s="163">
        <v>45643</v>
      </c>
      <c r="N1524" s="164">
        <v>30</v>
      </c>
      <c r="O1524" s="164">
        <v>8</v>
      </c>
      <c r="P1524" s="162" t="s">
        <v>16</v>
      </c>
      <c r="Q1524" s="165">
        <v>5</v>
      </c>
      <c r="R1524" s="165">
        <v>5</v>
      </c>
      <c r="S1524" s="165">
        <v>5</v>
      </c>
      <c r="T1524" s="165">
        <v>0</v>
      </c>
      <c r="U1524" s="166">
        <v>5</v>
      </c>
      <c r="V1524" s="166">
        <v>0</v>
      </c>
      <c r="W1524" s="162" t="s">
        <v>19</v>
      </c>
      <c r="X1524" s="162" t="s">
        <v>5348</v>
      </c>
      <c r="Y1524" s="162" t="s">
        <v>5347</v>
      </c>
      <c r="Z1524" s="162" t="s">
        <v>76</v>
      </c>
      <c r="AA1524" s="162" t="s">
        <v>172</v>
      </c>
      <c r="AB1524" s="162" t="s">
        <v>3970</v>
      </c>
      <c r="AC1524" s="162" t="s">
        <v>5347</v>
      </c>
      <c r="AD1524" s="164">
        <v>0</v>
      </c>
      <c r="AE1524" s="185">
        <v>0</v>
      </c>
      <c r="AG1524" t="s">
        <v>1864</v>
      </c>
      <c r="AH1524" s="47">
        <f t="shared" si="467"/>
        <v>12</v>
      </c>
      <c r="AI1524" s="46" t="str">
        <f t="shared" si="468"/>
        <v>-</v>
      </c>
      <c r="AJ1524" s="12"/>
      <c r="AK1524" s="53" t="str">
        <f t="shared" si="469"/>
        <v>YES</v>
      </c>
      <c r="AL1524" s="54">
        <f t="shared" si="470"/>
        <v>5</v>
      </c>
      <c r="AM1524" s="35"/>
      <c r="AN1524" s="35" t="str">
        <f t="shared" si="471"/>
        <v/>
      </c>
      <c r="AO1524" s="35">
        <f t="shared" si="472"/>
        <v>0</v>
      </c>
      <c r="AP1524" s="35" t="str">
        <f t="shared" si="473"/>
        <v>X</v>
      </c>
      <c r="AQ1524" s="55">
        <f t="shared" si="489"/>
        <v>1</v>
      </c>
      <c r="AR1524" s="25" t="str">
        <f t="shared" si="475"/>
        <v/>
      </c>
      <c r="AS1524" s="25" t="str">
        <f t="shared" si="476"/>
        <v/>
      </c>
      <c r="AT1524" s="25" t="str">
        <f t="shared" si="477"/>
        <v/>
      </c>
      <c r="AU1524" s="25" t="str">
        <f t="shared" si="478"/>
        <v/>
      </c>
      <c r="AV1524" s="25">
        <f t="shared" si="479"/>
        <v>11</v>
      </c>
      <c r="AW1524" s="65">
        <f t="shared" si="490"/>
        <v>0</v>
      </c>
      <c r="AX1524" s="56"/>
      <c r="AY1524" s="24">
        <f t="shared" ca="1" si="481"/>
        <v>-492</v>
      </c>
      <c r="AZ1524" s="66">
        <f t="shared" ca="1" si="482"/>
        <v>0</v>
      </c>
      <c r="BA1524" s="24" t="str">
        <f t="shared" ca="1" si="483"/>
        <v/>
      </c>
      <c r="BB1524" s="87" t="str">
        <f t="shared" si="484"/>
        <v/>
      </c>
    </row>
    <row r="1525" spans="1:54" ht="15" x14ac:dyDescent="0.2">
      <c r="A1525" s="7">
        <v>1524</v>
      </c>
      <c r="B1525" s="162" t="s">
        <v>3509</v>
      </c>
      <c r="C1525" s="162" t="s">
        <v>3510</v>
      </c>
      <c r="D1525" s="162" t="s">
        <v>3508</v>
      </c>
      <c r="E1525" s="162" t="s">
        <v>17</v>
      </c>
      <c r="F1525" s="163">
        <v>45600</v>
      </c>
      <c r="G1525" s="162" t="s">
        <v>5347</v>
      </c>
      <c r="H1525" s="162" t="s">
        <v>3763</v>
      </c>
      <c r="I1525" s="162" t="s">
        <v>73</v>
      </c>
      <c r="J1525" s="163">
        <v>45610</v>
      </c>
      <c r="K1525" s="163">
        <v>45615</v>
      </c>
      <c r="L1525" s="162" t="s">
        <v>5347</v>
      </c>
      <c r="M1525" s="163">
        <v>45621</v>
      </c>
      <c r="N1525" s="164">
        <v>40</v>
      </c>
      <c r="O1525" s="164">
        <v>8</v>
      </c>
      <c r="P1525" s="162" t="s">
        <v>16</v>
      </c>
      <c r="Q1525" s="165">
        <v>5</v>
      </c>
      <c r="R1525" s="165">
        <v>5</v>
      </c>
      <c r="S1525" s="165">
        <v>5</v>
      </c>
      <c r="T1525" s="165">
        <v>0</v>
      </c>
      <c r="U1525" s="166">
        <v>5</v>
      </c>
      <c r="V1525" s="166">
        <v>0</v>
      </c>
      <c r="W1525" s="162" t="s">
        <v>19</v>
      </c>
      <c r="X1525" s="162" t="s">
        <v>5348</v>
      </c>
      <c r="Y1525" s="162" t="s">
        <v>5347</v>
      </c>
      <c r="Z1525" s="162" t="s">
        <v>109</v>
      </c>
      <c r="AA1525" s="162" t="s">
        <v>43</v>
      </c>
      <c r="AB1525" s="162" t="s">
        <v>3764</v>
      </c>
      <c r="AC1525" s="162" t="s">
        <v>5347</v>
      </c>
      <c r="AD1525" s="164">
        <v>0</v>
      </c>
      <c r="AE1525" s="185">
        <v>0</v>
      </c>
      <c r="AG1525" t="s">
        <v>1864</v>
      </c>
      <c r="AH1525" s="47">
        <f t="shared" si="467"/>
        <v>11</v>
      </c>
      <c r="AI1525" s="46" t="str">
        <f t="shared" si="468"/>
        <v>-</v>
      </c>
      <c r="AJ1525" s="12"/>
      <c r="AK1525" s="53" t="str">
        <f t="shared" si="469"/>
        <v>YES</v>
      </c>
      <c r="AL1525" s="54">
        <f t="shared" si="470"/>
        <v>5</v>
      </c>
      <c r="AM1525" s="35"/>
      <c r="AN1525" s="35" t="str">
        <f t="shared" si="471"/>
        <v/>
      </c>
      <c r="AO1525" s="35">
        <f t="shared" si="472"/>
        <v>0</v>
      </c>
      <c r="AP1525" s="35" t="str">
        <f t="shared" si="473"/>
        <v>X</v>
      </c>
      <c r="AQ1525" s="55">
        <f t="shared" si="489"/>
        <v>1</v>
      </c>
      <c r="AR1525" s="25" t="str">
        <f t="shared" si="475"/>
        <v/>
      </c>
      <c r="AS1525" s="25" t="str">
        <f t="shared" si="476"/>
        <v/>
      </c>
      <c r="AT1525" s="25" t="str">
        <f t="shared" si="477"/>
        <v/>
      </c>
      <c r="AU1525" s="25" t="str">
        <f t="shared" si="478"/>
        <v/>
      </c>
      <c r="AV1525" s="25">
        <f t="shared" si="479"/>
        <v>11</v>
      </c>
      <c r="AW1525" s="65">
        <f t="shared" si="490"/>
        <v>0</v>
      </c>
      <c r="AX1525" s="56"/>
      <c r="AY1525" s="24">
        <f t="shared" ca="1" si="481"/>
        <v>-514</v>
      </c>
      <c r="AZ1525" s="66">
        <f t="shared" ca="1" si="482"/>
        <v>0</v>
      </c>
      <c r="BA1525" s="24" t="str">
        <f t="shared" ca="1" si="483"/>
        <v/>
      </c>
      <c r="BB1525" s="87" t="str">
        <f t="shared" si="484"/>
        <v/>
      </c>
    </row>
    <row r="1526" spans="1:54" ht="15" x14ac:dyDescent="0.2">
      <c r="A1526" s="7">
        <v>1525</v>
      </c>
      <c r="B1526" s="162" t="s">
        <v>3511</v>
      </c>
      <c r="C1526" s="162" t="s">
        <v>3512</v>
      </c>
      <c r="D1526" s="162" t="s">
        <v>3508</v>
      </c>
      <c r="E1526" s="162" t="s">
        <v>18</v>
      </c>
      <c r="F1526" s="163">
        <v>45600</v>
      </c>
      <c r="G1526" s="162" t="s">
        <v>5347</v>
      </c>
      <c r="H1526" s="162" t="s">
        <v>3765</v>
      </c>
      <c r="I1526" s="162" t="s">
        <v>56</v>
      </c>
      <c r="J1526" s="163">
        <v>45610</v>
      </c>
      <c r="K1526" s="163">
        <v>45610</v>
      </c>
      <c r="L1526" s="162" t="s">
        <v>5347</v>
      </c>
      <c r="M1526" s="163">
        <v>45621</v>
      </c>
      <c r="N1526" s="164">
        <v>40</v>
      </c>
      <c r="O1526" s="164">
        <v>8</v>
      </c>
      <c r="P1526" s="162" t="s">
        <v>16</v>
      </c>
      <c r="Q1526" s="165">
        <v>5</v>
      </c>
      <c r="R1526" s="165">
        <v>5</v>
      </c>
      <c r="S1526" s="165">
        <v>5</v>
      </c>
      <c r="T1526" s="165">
        <v>0</v>
      </c>
      <c r="U1526" s="166">
        <v>5</v>
      </c>
      <c r="V1526" s="166">
        <v>0</v>
      </c>
      <c r="W1526" s="162" t="s">
        <v>19</v>
      </c>
      <c r="X1526" s="162" t="s">
        <v>5348</v>
      </c>
      <c r="Y1526" s="162" t="s">
        <v>5347</v>
      </c>
      <c r="Z1526" s="162" t="s">
        <v>5436</v>
      </c>
      <c r="AA1526" s="162" t="s">
        <v>43</v>
      </c>
      <c r="AB1526" s="162" t="s">
        <v>3766</v>
      </c>
      <c r="AC1526" s="162" t="s">
        <v>5347</v>
      </c>
      <c r="AD1526" s="164">
        <v>0</v>
      </c>
      <c r="AE1526" s="185">
        <v>0</v>
      </c>
      <c r="AG1526" t="s">
        <v>1864</v>
      </c>
      <c r="AH1526" s="47">
        <f t="shared" si="467"/>
        <v>11</v>
      </c>
      <c r="AI1526" s="46" t="str">
        <f t="shared" si="468"/>
        <v>-</v>
      </c>
      <c r="AJ1526" s="12"/>
      <c r="AK1526" s="53" t="str">
        <f t="shared" si="469"/>
        <v>YES</v>
      </c>
      <c r="AL1526" s="54">
        <f t="shared" si="470"/>
        <v>5</v>
      </c>
      <c r="AM1526" s="35"/>
      <c r="AN1526" s="35" t="str">
        <f t="shared" si="471"/>
        <v/>
      </c>
      <c r="AO1526" s="35">
        <f t="shared" si="472"/>
        <v>0</v>
      </c>
      <c r="AP1526" s="35" t="str">
        <f t="shared" si="473"/>
        <v>X</v>
      </c>
      <c r="AQ1526" s="55">
        <f t="shared" si="489"/>
        <v>1</v>
      </c>
      <c r="AR1526" s="25" t="str">
        <f t="shared" si="475"/>
        <v/>
      </c>
      <c r="AS1526" s="25" t="str">
        <f t="shared" si="476"/>
        <v/>
      </c>
      <c r="AT1526" s="25" t="str">
        <f t="shared" si="477"/>
        <v/>
      </c>
      <c r="AU1526" s="25" t="str">
        <f t="shared" si="478"/>
        <v/>
      </c>
      <c r="AV1526" s="25">
        <f t="shared" si="479"/>
        <v>11</v>
      </c>
      <c r="AW1526" s="65">
        <f t="shared" si="490"/>
        <v>0</v>
      </c>
      <c r="AX1526" s="56"/>
      <c r="AY1526" s="24">
        <f t="shared" ca="1" si="481"/>
        <v>-514</v>
      </c>
      <c r="AZ1526" s="66">
        <f t="shared" ca="1" si="482"/>
        <v>0</v>
      </c>
      <c r="BA1526" s="24" t="str">
        <f t="shared" ca="1" si="483"/>
        <v/>
      </c>
      <c r="BB1526" s="87" t="str">
        <f t="shared" si="484"/>
        <v/>
      </c>
    </row>
    <row r="1527" spans="1:54" ht="15" x14ac:dyDescent="0.2">
      <c r="A1527" s="7">
        <v>1526</v>
      </c>
      <c r="B1527" s="162" t="s">
        <v>3513</v>
      </c>
      <c r="C1527" s="162" t="s">
        <v>3514</v>
      </c>
      <c r="D1527" s="162" t="s">
        <v>3515</v>
      </c>
      <c r="E1527" s="162" t="s">
        <v>15</v>
      </c>
      <c r="F1527" s="163">
        <v>45600</v>
      </c>
      <c r="G1527" s="162" t="s">
        <v>5347</v>
      </c>
      <c r="H1527" s="162" t="s">
        <v>3620</v>
      </c>
      <c r="I1527" s="162" t="s">
        <v>15</v>
      </c>
      <c r="J1527" s="163">
        <v>45609</v>
      </c>
      <c r="K1527" s="163">
        <v>45610</v>
      </c>
      <c r="L1527" s="162" t="s">
        <v>5347</v>
      </c>
      <c r="M1527" s="163">
        <v>45606</v>
      </c>
      <c r="N1527" s="164">
        <v>40</v>
      </c>
      <c r="O1527" s="164">
        <v>8</v>
      </c>
      <c r="P1527" s="162" t="s">
        <v>16</v>
      </c>
      <c r="Q1527" s="165">
        <v>2</v>
      </c>
      <c r="R1527" s="165">
        <v>2</v>
      </c>
      <c r="S1527" s="165">
        <v>2</v>
      </c>
      <c r="T1527" s="165">
        <v>0</v>
      </c>
      <c r="U1527" s="166">
        <v>0</v>
      </c>
      <c r="V1527" s="166">
        <v>0</v>
      </c>
      <c r="W1527" s="162" t="s">
        <v>19</v>
      </c>
      <c r="X1527" s="162" t="s">
        <v>5348</v>
      </c>
      <c r="Y1527" s="162" t="s">
        <v>5347</v>
      </c>
      <c r="Z1527" s="162" t="s">
        <v>619</v>
      </c>
      <c r="AA1527" s="162" t="s">
        <v>143</v>
      </c>
      <c r="AB1527" s="162" t="s">
        <v>3621</v>
      </c>
      <c r="AC1527" s="162" t="s">
        <v>5347</v>
      </c>
      <c r="AD1527" s="164">
        <v>0</v>
      </c>
      <c r="AE1527" s="185">
        <v>0</v>
      </c>
      <c r="AG1527" t="s">
        <v>2543</v>
      </c>
      <c r="AH1527" s="47">
        <f t="shared" si="467"/>
        <v>-3</v>
      </c>
      <c r="AI1527" s="46" t="str">
        <f t="shared" si="468"/>
        <v>-</v>
      </c>
      <c r="AJ1527" s="12"/>
      <c r="AK1527" s="53" t="str">
        <f t="shared" si="469"/>
        <v>YES</v>
      </c>
      <c r="AL1527" s="54">
        <f t="shared" si="470"/>
        <v>2</v>
      </c>
      <c r="AM1527" s="35"/>
      <c r="AN1527" s="35" t="str">
        <f t="shared" si="471"/>
        <v/>
      </c>
      <c r="AO1527" s="35">
        <f t="shared" si="472"/>
        <v>0</v>
      </c>
      <c r="AP1527" s="35" t="str">
        <f t="shared" si="473"/>
        <v>X</v>
      </c>
      <c r="AQ1527" s="55">
        <f t="shared" si="489"/>
        <v>1</v>
      </c>
      <c r="AR1527" s="25" t="str">
        <f t="shared" si="475"/>
        <v/>
      </c>
      <c r="AS1527" s="25" t="str">
        <f t="shared" si="476"/>
        <v/>
      </c>
      <c r="AT1527" s="25" t="str">
        <f t="shared" si="477"/>
        <v/>
      </c>
      <c r="AU1527" s="25" t="str">
        <f t="shared" si="478"/>
        <v/>
      </c>
      <c r="AV1527" s="25">
        <f t="shared" si="479"/>
        <v>11</v>
      </c>
      <c r="AW1527" s="65">
        <f t="shared" si="490"/>
        <v>0</v>
      </c>
      <c r="AX1527" s="56"/>
      <c r="AY1527" s="24">
        <f t="shared" ca="1" si="481"/>
        <v>-529</v>
      </c>
      <c r="AZ1527" s="66">
        <f t="shared" ca="1" si="482"/>
        <v>0</v>
      </c>
      <c r="BA1527" s="24" t="str">
        <f t="shared" ca="1" si="483"/>
        <v/>
      </c>
      <c r="BB1527" s="87" t="str">
        <f t="shared" si="484"/>
        <v/>
      </c>
    </row>
    <row r="1528" spans="1:54" ht="15" x14ac:dyDescent="0.2">
      <c r="A1528" s="7">
        <v>1527</v>
      </c>
      <c r="B1528" s="162" t="s">
        <v>3622</v>
      </c>
      <c r="C1528" s="162" t="s">
        <v>3623</v>
      </c>
      <c r="D1528" s="162" t="s">
        <v>3624</v>
      </c>
      <c r="E1528" s="162" t="s">
        <v>15</v>
      </c>
      <c r="F1528" s="163">
        <v>45603</v>
      </c>
      <c r="G1528" s="162" t="s">
        <v>5347</v>
      </c>
      <c r="H1528" s="162" t="s">
        <v>3625</v>
      </c>
      <c r="I1528" s="162" t="s">
        <v>15</v>
      </c>
      <c r="J1528" s="163">
        <v>45604</v>
      </c>
      <c r="K1528" s="163">
        <v>45604</v>
      </c>
      <c r="L1528" s="162" t="s">
        <v>5347</v>
      </c>
      <c r="M1528" s="163">
        <v>45635</v>
      </c>
      <c r="N1528" s="164">
        <v>50</v>
      </c>
      <c r="O1528" s="164">
        <v>8</v>
      </c>
      <c r="P1528" s="162" t="s">
        <v>16</v>
      </c>
      <c r="Q1528" s="165">
        <v>6</v>
      </c>
      <c r="R1528" s="165">
        <v>6</v>
      </c>
      <c r="S1528" s="165">
        <v>6</v>
      </c>
      <c r="T1528" s="165">
        <v>0</v>
      </c>
      <c r="U1528" s="166">
        <v>6</v>
      </c>
      <c r="V1528" s="166">
        <v>0</v>
      </c>
      <c r="W1528" s="162" t="s">
        <v>19</v>
      </c>
      <c r="X1528" s="162" t="s">
        <v>5348</v>
      </c>
      <c r="Y1528" s="162" t="s">
        <v>5347</v>
      </c>
      <c r="Z1528" s="162" t="s">
        <v>3626</v>
      </c>
      <c r="AA1528" s="162" t="s">
        <v>148</v>
      </c>
      <c r="AB1528" s="162" t="s">
        <v>3622</v>
      </c>
      <c r="AC1528" s="162" t="s">
        <v>5347</v>
      </c>
      <c r="AD1528" s="164">
        <v>0</v>
      </c>
      <c r="AE1528" s="185">
        <v>0</v>
      </c>
      <c r="AG1528" t="s">
        <v>1473</v>
      </c>
      <c r="AH1528" s="47">
        <f t="shared" si="467"/>
        <v>31</v>
      </c>
      <c r="AI1528" s="46" t="str">
        <f t="shared" si="468"/>
        <v>-</v>
      </c>
      <c r="AJ1528" s="12"/>
      <c r="AK1528" s="53" t="str">
        <f t="shared" si="469"/>
        <v>YES</v>
      </c>
      <c r="AL1528" s="54">
        <f t="shared" si="470"/>
        <v>6</v>
      </c>
      <c r="AM1528" s="35"/>
      <c r="AN1528" s="35" t="str">
        <f t="shared" si="471"/>
        <v/>
      </c>
      <c r="AO1528" s="35">
        <f t="shared" si="472"/>
        <v>0</v>
      </c>
      <c r="AP1528" s="35" t="str">
        <f t="shared" si="473"/>
        <v>X</v>
      </c>
      <c r="AQ1528" s="55">
        <f t="shared" si="489"/>
        <v>1</v>
      </c>
      <c r="AR1528" s="25" t="str">
        <f t="shared" si="475"/>
        <v/>
      </c>
      <c r="AS1528" s="25" t="str">
        <f t="shared" si="476"/>
        <v/>
      </c>
      <c r="AT1528" s="25" t="str">
        <f t="shared" si="477"/>
        <v/>
      </c>
      <c r="AU1528" s="25" t="str">
        <f t="shared" si="478"/>
        <v/>
      </c>
      <c r="AV1528" s="25">
        <f t="shared" si="479"/>
        <v>11</v>
      </c>
      <c r="AW1528" s="65">
        <f t="shared" si="490"/>
        <v>0</v>
      </c>
      <c r="AX1528" s="56"/>
      <c r="AY1528" s="24">
        <f t="shared" ca="1" si="481"/>
        <v>-500</v>
      </c>
      <c r="AZ1528" s="66">
        <f t="shared" ca="1" si="482"/>
        <v>0</v>
      </c>
      <c r="BA1528" s="24" t="str">
        <f t="shared" ca="1" si="483"/>
        <v/>
      </c>
      <c r="BB1528" s="87" t="str">
        <f t="shared" si="484"/>
        <v/>
      </c>
    </row>
    <row r="1529" spans="1:54" ht="15" x14ac:dyDescent="0.2">
      <c r="A1529" s="7">
        <v>1528</v>
      </c>
      <c r="B1529" s="162" t="s">
        <v>3627</v>
      </c>
      <c r="C1529" s="162" t="s">
        <v>2792</v>
      </c>
      <c r="D1529" s="162" t="s">
        <v>3628</v>
      </c>
      <c r="E1529" s="162" t="s">
        <v>15</v>
      </c>
      <c r="F1529" s="163">
        <v>45609</v>
      </c>
      <c r="G1529" s="162" t="s">
        <v>5347</v>
      </c>
      <c r="H1529" s="162" t="s">
        <v>3767</v>
      </c>
      <c r="I1529" s="162" t="s">
        <v>56</v>
      </c>
      <c r="J1529" s="163">
        <v>45615</v>
      </c>
      <c r="K1529" s="163">
        <v>45616</v>
      </c>
      <c r="L1529" s="162" t="s">
        <v>5347</v>
      </c>
      <c r="M1529" s="163">
        <v>46006</v>
      </c>
      <c r="N1529" s="164">
        <v>40</v>
      </c>
      <c r="O1529" s="164">
        <v>8</v>
      </c>
      <c r="P1529" s="162" t="s">
        <v>16</v>
      </c>
      <c r="Q1529" s="165">
        <v>1</v>
      </c>
      <c r="R1529" s="165">
        <v>1</v>
      </c>
      <c r="S1529" s="165">
        <v>1</v>
      </c>
      <c r="T1529" s="165">
        <v>0</v>
      </c>
      <c r="U1529" s="166">
        <v>1</v>
      </c>
      <c r="V1529" s="166">
        <v>0</v>
      </c>
      <c r="W1529" s="162" t="s">
        <v>19</v>
      </c>
      <c r="X1529" s="162" t="s">
        <v>5348</v>
      </c>
      <c r="Y1529" s="162" t="s">
        <v>5347</v>
      </c>
      <c r="Z1529" s="162" t="s">
        <v>30</v>
      </c>
      <c r="AA1529" s="162" t="s">
        <v>148</v>
      </c>
      <c r="AB1529" s="162" t="s">
        <v>3627</v>
      </c>
      <c r="AC1529" s="162" t="s">
        <v>5347</v>
      </c>
      <c r="AD1529" s="164">
        <v>0</v>
      </c>
      <c r="AE1529" s="185">
        <v>0</v>
      </c>
      <c r="AG1529" t="s">
        <v>2103</v>
      </c>
      <c r="AH1529" s="47">
        <f t="shared" si="467"/>
        <v>391</v>
      </c>
      <c r="AI1529" s="46" t="str">
        <f t="shared" si="468"/>
        <v>-</v>
      </c>
      <c r="AJ1529" s="12"/>
      <c r="AK1529" s="53" t="str">
        <f t="shared" si="469"/>
        <v>YES</v>
      </c>
      <c r="AL1529" s="54">
        <f t="shared" si="470"/>
        <v>1</v>
      </c>
      <c r="AM1529" s="35"/>
      <c r="AN1529" s="35" t="str">
        <f t="shared" si="471"/>
        <v/>
      </c>
      <c r="AO1529" s="35">
        <f t="shared" si="472"/>
        <v>0</v>
      </c>
      <c r="AP1529" s="35" t="str">
        <f t="shared" si="473"/>
        <v>X</v>
      </c>
      <c r="AQ1529" s="55">
        <f t="shared" si="489"/>
        <v>1</v>
      </c>
      <c r="AR1529" s="25" t="str">
        <f t="shared" si="475"/>
        <v/>
      </c>
      <c r="AS1529" s="25" t="str">
        <f t="shared" si="476"/>
        <v/>
      </c>
      <c r="AT1529" s="25" t="str">
        <f t="shared" si="477"/>
        <v/>
      </c>
      <c r="AU1529" s="25" t="str">
        <f t="shared" si="478"/>
        <v/>
      </c>
      <c r="AV1529" s="25">
        <f t="shared" si="479"/>
        <v>11</v>
      </c>
      <c r="AW1529" s="65">
        <f t="shared" si="490"/>
        <v>0</v>
      </c>
      <c r="AX1529" s="56"/>
      <c r="AY1529" s="24">
        <f t="shared" ca="1" si="481"/>
        <v>-129</v>
      </c>
      <c r="AZ1529" s="66">
        <f t="shared" ca="1" si="482"/>
        <v>0</v>
      </c>
      <c r="BA1529" s="24" t="str">
        <f t="shared" ca="1" si="483"/>
        <v/>
      </c>
      <c r="BB1529" s="87" t="str">
        <f t="shared" si="484"/>
        <v/>
      </c>
    </row>
    <row r="1530" spans="1:54" ht="15" x14ac:dyDescent="0.2">
      <c r="A1530" s="7">
        <v>1529</v>
      </c>
      <c r="B1530" s="162" t="s">
        <v>3637</v>
      </c>
      <c r="C1530" s="162" t="s">
        <v>3638</v>
      </c>
      <c r="D1530" s="162" t="s">
        <v>3639</v>
      </c>
      <c r="E1530" s="162" t="s">
        <v>15</v>
      </c>
      <c r="F1530" s="163">
        <v>45609</v>
      </c>
      <c r="G1530" s="162" t="s">
        <v>5347</v>
      </c>
      <c r="H1530" s="162" t="s">
        <v>4064</v>
      </c>
      <c r="I1530" s="162" t="s">
        <v>57</v>
      </c>
      <c r="J1530" s="163">
        <v>45642</v>
      </c>
      <c r="K1530" s="163">
        <v>45644</v>
      </c>
      <c r="L1530" s="162" t="s">
        <v>5347</v>
      </c>
      <c r="M1530" s="163">
        <v>45702</v>
      </c>
      <c r="N1530" s="164">
        <v>40</v>
      </c>
      <c r="O1530" s="164">
        <v>8</v>
      </c>
      <c r="P1530" s="162" t="s">
        <v>16</v>
      </c>
      <c r="Q1530" s="165">
        <v>2</v>
      </c>
      <c r="R1530" s="165">
        <v>2</v>
      </c>
      <c r="S1530" s="165">
        <v>2</v>
      </c>
      <c r="T1530" s="165">
        <v>0</v>
      </c>
      <c r="U1530" s="166">
        <v>2</v>
      </c>
      <c r="V1530" s="166">
        <v>0</v>
      </c>
      <c r="W1530" s="162" t="s">
        <v>19</v>
      </c>
      <c r="X1530" s="162" t="s">
        <v>5348</v>
      </c>
      <c r="Y1530" s="162" t="s">
        <v>5347</v>
      </c>
      <c r="Z1530" s="162" t="s">
        <v>33</v>
      </c>
      <c r="AA1530" s="162" t="s">
        <v>84</v>
      </c>
      <c r="AB1530" s="162" t="s">
        <v>4065</v>
      </c>
      <c r="AC1530" s="162" t="s">
        <v>5347</v>
      </c>
      <c r="AD1530" s="164">
        <v>2</v>
      </c>
      <c r="AE1530" s="185">
        <v>1</v>
      </c>
      <c r="AG1530" t="s">
        <v>1864</v>
      </c>
      <c r="AH1530" s="47">
        <f t="shared" si="467"/>
        <v>60</v>
      </c>
      <c r="AI1530" s="46" t="str">
        <f t="shared" si="468"/>
        <v>-</v>
      </c>
      <c r="AJ1530" s="12"/>
      <c r="AK1530" s="53" t="str">
        <f t="shared" si="469"/>
        <v>YES</v>
      </c>
      <c r="AL1530" s="54">
        <f t="shared" si="470"/>
        <v>2</v>
      </c>
      <c r="AM1530" s="35"/>
      <c r="AN1530" s="35" t="str">
        <f t="shared" si="471"/>
        <v/>
      </c>
      <c r="AO1530" s="35">
        <f t="shared" si="472"/>
        <v>0</v>
      </c>
      <c r="AP1530" s="35" t="str">
        <f t="shared" si="473"/>
        <v>X</v>
      </c>
      <c r="AQ1530" s="55">
        <f t="shared" si="489"/>
        <v>1</v>
      </c>
      <c r="AR1530" s="25" t="str">
        <f t="shared" si="475"/>
        <v/>
      </c>
      <c r="AS1530" s="25" t="str">
        <f t="shared" si="476"/>
        <v/>
      </c>
      <c r="AT1530" s="25" t="str">
        <f t="shared" si="477"/>
        <v/>
      </c>
      <c r="AU1530" s="25" t="str">
        <f t="shared" si="478"/>
        <v/>
      </c>
      <c r="AV1530" s="25">
        <f t="shared" si="479"/>
        <v>11</v>
      </c>
      <c r="AW1530" s="65">
        <f t="shared" si="490"/>
        <v>0</v>
      </c>
      <c r="AX1530" s="56"/>
      <c r="AY1530" s="24">
        <f t="shared" ca="1" si="481"/>
        <v>-433</v>
      </c>
      <c r="AZ1530" s="66">
        <f t="shared" ca="1" si="482"/>
        <v>0</v>
      </c>
      <c r="BA1530" s="24" t="str">
        <f t="shared" ca="1" si="483"/>
        <v/>
      </c>
      <c r="BB1530" s="87" t="str">
        <f t="shared" si="484"/>
        <v/>
      </c>
    </row>
    <row r="1531" spans="1:54" ht="15" x14ac:dyDescent="0.2">
      <c r="A1531" s="7">
        <v>1530</v>
      </c>
      <c r="B1531" s="162" t="s">
        <v>3640</v>
      </c>
      <c r="C1531" s="162" t="s">
        <v>3641</v>
      </c>
      <c r="D1531" s="162" t="s">
        <v>3639</v>
      </c>
      <c r="E1531" s="162" t="s">
        <v>17</v>
      </c>
      <c r="F1531" s="163">
        <v>45609</v>
      </c>
      <c r="G1531" s="162" t="s">
        <v>5347</v>
      </c>
      <c r="H1531" s="162" t="s">
        <v>4358</v>
      </c>
      <c r="I1531" s="162" t="s">
        <v>17</v>
      </c>
      <c r="J1531" s="163">
        <v>45681</v>
      </c>
      <c r="K1531" s="163">
        <v>45681</v>
      </c>
      <c r="L1531" s="162" t="s">
        <v>5347</v>
      </c>
      <c r="M1531" s="163">
        <v>45692</v>
      </c>
      <c r="N1531" s="164">
        <v>30</v>
      </c>
      <c r="O1531" s="164">
        <v>8</v>
      </c>
      <c r="P1531" s="162" t="s">
        <v>16</v>
      </c>
      <c r="Q1531" s="166">
        <v>10</v>
      </c>
      <c r="R1531" s="166">
        <v>10</v>
      </c>
      <c r="S1531" s="166">
        <v>10</v>
      </c>
      <c r="T1531" s="166">
        <v>0</v>
      </c>
      <c r="U1531" s="166">
        <v>0</v>
      </c>
      <c r="V1531" s="166">
        <v>0</v>
      </c>
      <c r="W1531" s="162" t="s">
        <v>19</v>
      </c>
      <c r="X1531" s="162" t="s">
        <v>5348</v>
      </c>
      <c r="Y1531" s="162" t="s">
        <v>5347</v>
      </c>
      <c r="Z1531" s="162" t="s">
        <v>3993</v>
      </c>
      <c r="AA1531" s="162" t="s">
        <v>625</v>
      </c>
      <c r="AB1531" s="162" t="s">
        <v>4359</v>
      </c>
      <c r="AC1531" s="162" t="s">
        <v>5347</v>
      </c>
      <c r="AD1531" s="164">
        <v>0</v>
      </c>
      <c r="AE1531" s="185">
        <v>0</v>
      </c>
      <c r="AG1531" t="s">
        <v>1864</v>
      </c>
      <c r="AH1531" s="47">
        <f t="shared" si="467"/>
        <v>11</v>
      </c>
      <c r="AI1531" s="46" t="str">
        <f t="shared" si="468"/>
        <v>-</v>
      </c>
      <c r="AJ1531" s="12"/>
      <c r="AK1531" s="53" t="str">
        <f t="shared" si="469"/>
        <v>YES</v>
      </c>
      <c r="AL1531" s="54">
        <f t="shared" si="470"/>
        <v>10</v>
      </c>
      <c r="AM1531" s="35"/>
      <c r="AN1531" s="35" t="str">
        <f t="shared" si="471"/>
        <v/>
      </c>
      <c r="AO1531" s="35">
        <f t="shared" si="472"/>
        <v>0</v>
      </c>
      <c r="AP1531" s="35" t="str">
        <f t="shared" si="473"/>
        <v>X</v>
      </c>
      <c r="AQ1531" s="55">
        <f t="shared" si="489"/>
        <v>1</v>
      </c>
      <c r="AR1531" s="25" t="str">
        <f t="shared" si="475"/>
        <v/>
      </c>
      <c r="AS1531" s="25" t="str">
        <f t="shared" si="476"/>
        <v/>
      </c>
      <c r="AT1531" s="25" t="str">
        <f t="shared" si="477"/>
        <v/>
      </c>
      <c r="AU1531" s="25" t="str">
        <f t="shared" si="478"/>
        <v/>
      </c>
      <c r="AV1531" s="25">
        <f t="shared" si="479"/>
        <v>11</v>
      </c>
      <c r="AW1531" s="65">
        <f t="shared" si="490"/>
        <v>0</v>
      </c>
      <c r="AX1531" s="56"/>
      <c r="AY1531" s="24">
        <f t="shared" ca="1" si="481"/>
        <v>-443</v>
      </c>
      <c r="AZ1531" s="66">
        <f t="shared" ca="1" si="482"/>
        <v>0</v>
      </c>
      <c r="BA1531" s="24" t="str">
        <f t="shared" ca="1" si="483"/>
        <v/>
      </c>
      <c r="BB1531" s="87" t="str">
        <f t="shared" si="484"/>
        <v/>
      </c>
    </row>
    <row r="1532" spans="1:54" ht="15" x14ac:dyDescent="0.2">
      <c r="A1532" s="7">
        <v>1531</v>
      </c>
      <c r="B1532" s="162" t="s">
        <v>3642</v>
      </c>
      <c r="C1532" s="162" t="s">
        <v>60</v>
      </c>
      <c r="D1532" s="162" t="s">
        <v>3643</v>
      </c>
      <c r="E1532" s="162" t="s">
        <v>15</v>
      </c>
      <c r="F1532" s="163">
        <v>45609</v>
      </c>
      <c r="G1532" s="162" t="s">
        <v>5347</v>
      </c>
      <c r="H1532" s="162" t="s">
        <v>3768</v>
      </c>
      <c r="I1532" s="162" t="s">
        <v>15</v>
      </c>
      <c r="J1532" s="163">
        <v>45615</v>
      </c>
      <c r="K1532" s="163">
        <v>45615</v>
      </c>
      <c r="L1532" s="162" t="s">
        <v>5347</v>
      </c>
      <c r="M1532" s="163">
        <v>45618</v>
      </c>
      <c r="N1532" s="164">
        <v>40</v>
      </c>
      <c r="O1532" s="164">
        <v>8</v>
      </c>
      <c r="P1532" s="162" t="s">
        <v>16</v>
      </c>
      <c r="Q1532" s="165">
        <v>3</v>
      </c>
      <c r="R1532" s="165">
        <v>3</v>
      </c>
      <c r="S1532" s="165">
        <v>3</v>
      </c>
      <c r="T1532" s="165">
        <v>0</v>
      </c>
      <c r="U1532" s="166">
        <v>3</v>
      </c>
      <c r="V1532" s="166">
        <v>0</v>
      </c>
      <c r="W1532" s="162" t="s">
        <v>19</v>
      </c>
      <c r="X1532" s="162" t="s">
        <v>5348</v>
      </c>
      <c r="Y1532" s="162" t="s">
        <v>5347</v>
      </c>
      <c r="Z1532" s="162" t="s">
        <v>61</v>
      </c>
      <c r="AA1532" s="162" t="s">
        <v>62</v>
      </c>
      <c r="AB1532" s="162" t="s">
        <v>3769</v>
      </c>
      <c r="AC1532" s="162" t="s">
        <v>5347</v>
      </c>
      <c r="AD1532" s="164">
        <v>0</v>
      </c>
      <c r="AE1532" s="185">
        <v>0</v>
      </c>
      <c r="AG1532" t="s">
        <v>2543</v>
      </c>
      <c r="AH1532" s="47">
        <f t="shared" si="467"/>
        <v>3</v>
      </c>
      <c r="AI1532" s="46" t="str">
        <f t="shared" si="468"/>
        <v>-</v>
      </c>
      <c r="AJ1532" s="12"/>
      <c r="AK1532" s="53" t="str">
        <f t="shared" si="469"/>
        <v>YES</v>
      </c>
      <c r="AL1532" s="54">
        <f t="shared" si="470"/>
        <v>3</v>
      </c>
      <c r="AM1532" s="35"/>
      <c r="AN1532" s="35" t="str">
        <f t="shared" si="471"/>
        <v/>
      </c>
      <c r="AO1532" s="35">
        <f t="shared" si="472"/>
        <v>0</v>
      </c>
      <c r="AP1532" s="35" t="str">
        <f t="shared" si="473"/>
        <v>X</v>
      </c>
      <c r="AQ1532" s="55">
        <f t="shared" si="489"/>
        <v>1</v>
      </c>
      <c r="AR1532" s="25" t="str">
        <f t="shared" si="475"/>
        <v/>
      </c>
      <c r="AS1532" s="25" t="str">
        <f t="shared" si="476"/>
        <v/>
      </c>
      <c r="AT1532" s="25" t="str">
        <f t="shared" si="477"/>
        <v/>
      </c>
      <c r="AU1532" s="25" t="str">
        <f t="shared" si="478"/>
        <v/>
      </c>
      <c r="AV1532" s="25">
        <f t="shared" si="479"/>
        <v>11</v>
      </c>
      <c r="AW1532" s="65">
        <f t="shared" si="490"/>
        <v>0</v>
      </c>
      <c r="AX1532" s="56"/>
      <c r="AY1532" s="24">
        <f t="shared" ca="1" si="481"/>
        <v>-517</v>
      </c>
      <c r="AZ1532" s="66">
        <f t="shared" ca="1" si="482"/>
        <v>0</v>
      </c>
      <c r="BA1532" s="24" t="str">
        <f t="shared" ca="1" si="483"/>
        <v/>
      </c>
      <c r="BB1532" s="87" t="str">
        <f t="shared" si="484"/>
        <v/>
      </c>
    </row>
    <row r="1533" spans="1:54" ht="15" x14ac:dyDescent="0.2">
      <c r="A1533" s="7">
        <v>1532</v>
      </c>
      <c r="B1533" s="162" t="s">
        <v>3644</v>
      </c>
      <c r="C1533" s="162" t="s">
        <v>60</v>
      </c>
      <c r="D1533" s="162" t="s">
        <v>3643</v>
      </c>
      <c r="E1533" s="162" t="s">
        <v>17</v>
      </c>
      <c r="F1533" s="163">
        <v>45609</v>
      </c>
      <c r="G1533" s="162" t="s">
        <v>5347</v>
      </c>
      <c r="H1533" s="162" t="s">
        <v>3768</v>
      </c>
      <c r="I1533" s="162" t="s">
        <v>17</v>
      </c>
      <c r="J1533" s="163">
        <v>45615</v>
      </c>
      <c r="K1533" s="163">
        <v>45615</v>
      </c>
      <c r="L1533" s="162" t="s">
        <v>5347</v>
      </c>
      <c r="M1533" s="163">
        <v>45618</v>
      </c>
      <c r="N1533" s="164">
        <v>30</v>
      </c>
      <c r="O1533" s="164">
        <v>8</v>
      </c>
      <c r="P1533" s="162" t="s">
        <v>16</v>
      </c>
      <c r="Q1533" s="165">
        <v>3</v>
      </c>
      <c r="R1533" s="165">
        <v>3</v>
      </c>
      <c r="S1533" s="165">
        <v>3</v>
      </c>
      <c r="T1533" s="165">
        <v>0</v>
      </c>
      <c r="U1533" s="166">
        <v>3</v>
      </c>
      <c r="V1533" s="166">
        <v>0</v>
      </c>
      <c r="W1533" s="162" t="s">
        <v>19</v>
      </c>
      <c r="X1533" s="162" t="s">
        <v>5348</v>
      </c>
      <c r="Y1533" s="162" t="s">
        <v>5347</v>
      </c>
      <c r="Z1533" s="162" t="s">
        <v>61</v>
      </c>
      <c r="AA1533" s="162" t="s">
        <v>62</v>
      </c>
      <c r="AB1533" s="162" t="s">
        <v>3770</v>
      </c>
      <c r="AC1533" s="162" t="s">
        <v>5347</v>
      </c>
      <c r="AD1533" s="164">
        <v>0</v>
      </c>
      <c r="AE1533" s="185">
        <v>0</v>
      </c>
      <c r="AG1533" t="s">
        <v>2543</v>
      </c>
      <c r="AH1533" s="47">
        <f t="shared" si="467"/>
        <v>3</v>
      </c>
      <c r="AI1533" s="46" t="str">
        <f t="shared" si="468"/>
        <v>-</v>
      </c>
      <c r="AJ1533" s="12"/>
      <c r="AK1533" s="53" t="str">
        <f t="shared" si="469"/>
        <v>YES</v>
      </c>
      <c r="AL1533" s="54">
        <f t="shared" si="470"/>
        <v>3</v>
      </c>
      <c r="AM1533" s="35"/>
      <c r="AN1533" s="35" t="str">
        <f t="shared" si="471"/>
        <v/>
      </c>
      <c r="AO1533" s="35">
        <f t="shared" si="472"/>
        <v>0</v>
      </c>
      <c r="AP1533" s="35" t="str">
        <f t="shared" si="473"/>
        <v>X</v>
      </c>
      <c r="AQ1533" s="55">
        <f t="shared" si="489"/>
        <v>1</v>
      </c>
      <c r="AR1533" s="25" t="str">
        <f t="shared" si="475"/>
        <v/>
      </c>
      <c r="AS1533" s="25" t="str">
        <f t="shared" si="476"/>
        <v/>
      </c>
      <c r="AT1533" s="25" t="str">
        <f t="shared" si="477"/>
        <v/>
      </c>
      <c r="AU1533" s="25" t="str">
        <f t="shared" si="478"/>
        <v/>
      </c>
      <c r="AV1533" s="25">
        <f t="shared" si="479"/>
        <v>11</v>
      </c>
      <c r="AW1533" s="65">
        <f t="shared" si="490"/>
        <v>0</v>
      </c>
      <c r="AX1533" s="56"/>
      <c r="AY1533" s="24">
        <f t="shared" ca="1" si="481"/>
        <v>-517</v>
      </c>
      <c r="AZ1533" s="66">
        <f t="shared" ca="1" si="482"/>
        <v>0</v>
      </c>
      <c r="BA1533" s="24" t="str">
        <f t="shared" ca="1" si="483"/>
        <v/>
      </c>
      <c r="BB1533" s="87" t="str">
        <f t="shared" si="484"/>
        <v/>
      </c>
    </row>
    <row r="1534" spans="1:54" ht="15" x14ac:dyDescent="0.2">
      <c r="A1534" s="7">
        <v>1533</v>
      </c>
      <c r="B1534" s="162" t="s">
        <v>421</v>
      </c>
      <c r="C1534" s="162" t="s">
        <v>60</v>
      </c>
      <c r="D1534" s="162" t="s">
        <v>3643</v>
      </c>
      <c r="E1534" s="162" t="s">
        <v>18</v>
      </c>
      <c r="F1534" s="163">
        <v>45609</v>
      </c>
      <c r="G1534" s="162" t="s">
        <v>5347</v>
      </c>
      <c r="H1534" s="162" t="s">
        <v>3768</v>
      </c>
      <c r="I1534" s="162" t="s">
        <v>18</v>
      </c>
      <c r="J1534" s="163">
        <v>45615</v>
      </c>
      <c r="K1534" s="163">
        <v>45615</v>
      </c>
      <c r="L1534" s="162" t="s">
        <v>5347</v>
      </c>
      <c r="M1534" s="163">
        <v>45618</v>
      </c>
      <c r="N1534" s="164">
        <v>40</v>
      </c>
      <c r="O1534" s="164">
        <v>8</v>
      </c>
      <c r="P1534" s="162" t="s">
        <v>16</v>
      </c>
      <c r="Q1534" s="165">
        <v>3</v>
      </c>
      <c r="R1534" s="165">
        <v>3</v>
      </c>
      <c r="S1534" s="165">
        <v>3</v>
      </c>
      <c r="T1534" s="165">
        <v>0</v>
      </c>
      <c r="U1534" s="166">
        <v>3</v>
      </c>
      <c r="V1534" s="166">
        <v>0</v>
      </c>
      <c r="W1534" s="162" t="s">
        <v>19</v>
      </c>
      <c r="X1534" s="162" t="s">
        <v>5348</v>
      </c>
      <c r="Y1534" s="162" t="s">
        <v>5347</v>
      </c>
      <c r="Z1534" s="162" t="s">
        <v>61</v>
      </c>
      <c r="AA1534" s="162" t="s">
        <v>62</v>
      </c>
      <c r="AB1534" s="162" t="s">
        <v>422</v>
      </c>
      <c r="AC1534" s="162" t="s">
        <v>5347</v>
      </c>
      <c r="AD1534" s="164">
        <v>0</v>
      </c>
      <c r="AE1534" s="185">
        <v>0</v>
      </c>
      <c r="AG1534" t="s">
        <v>2543</v>
      </c>
      <c r="AH1534" s="47">
        <f t="shared" si="467"/>
        <v>3</v>
      </c>
      <c r="AI1534" s="46" t="str">
        <f t="shared" si="468"/>
        <v>-</v>
      </c>
      <c r="AJ1534" s="12"/>
      <c r="AK1534" s="53" t="str">
        <f t="shared" si="469"/>
        <v>YES</v>
      </c>
      <c r="AL1534" s="54">
        <f t="shared" si="470"/>
        <v>3</v>
      </c>
      <c r="AM1534" s="35"/>
      <c r="AN1534" s="35" t="str">
        <f t="shared" si="471"/>
        <v/>
      </c>
      <c r="AO1534" s="35">
        <f t="shared" si="472"/>
        <v>0</v>
      </c>
      <c r="AP1534" s="35" t="str">
        <f t="shared" si="473"/>
        <v>X</v>
      </c>
      <c r="AQ1534" s="55">
        <f t="shared" si="489"/>
        <v>1</v>
      </c>
      <c r="AR1534" s="25" t="str">
        <f t="shared" si="475"/>
        <v/>
      </c>
      <c r="AS1534" s="25" t="str">
        <f t="shared" si="476"/>
        <v/>
      </c>
      <c r="AT1534" s="25" t="str">
        <f t="shared" si="477"/>
        <v/>
      </c>
      <c r="AU1534" s="25" t="str">
        <f t="shared" si="478"/>
        <v/>
      </c>
      <c r="AV1534" s="25">
        <f t="shared" si="479"/>
        <v>11</v>
      </c>
      <c r="AW1534" s="65">
        <f t="shared" si="490"/>
        <v>0</v>
      </c>
      <c r="AX1534" s="56"/>
      <c r="AY1534" s="24">
        <f t="shared" ca="1" si="481"/>
        <v>-517</v>
      </c>
      <c r="AZ1534" s="66">
        <f t="shared" ca="1" si="482"/>
        <v>0</v>
      </c>
      <c r="BA1534" s="24" t="str">
        <f t="shared" ca="1" si="483"/>
        <v/>
      </c>
      <c r="BB1534" s="87" t="str">
        <f t="shared" si="484"/>
        <v/>
      </c>
    </row>
    <row r="1535" spans="1:54" ht="15" x14ac:dyDescent="0.2">
      <c r="A1535" s="7">
        <v>1534</v>
      </c>
      <c r="B1535" s="162" t="s">
        <v>3645</v>
      </c>
      <c r="C1535" s="162" t="s">
        <v>3646</v>
      </c>
      <c r="D1535" s="162" t="s">
        <v>3643</v>
      </c>
      <c r="E1535" s="162" t="s">
        <v>24</v>
      </c>
      <c r="F1535" s="163">
        <v>45609</v>
      </c>
      <c r="G1535" s="162" t="s">
        <v>5347</v>
      </c>
      <c r="H1535" s="162" t="s">
        <v>3768</v>
      </c>
      <c r="I1535" s="162" t="s">
        <v>24</v>
      </c>
      <c r="J1535" s="163">
        <v>45615</v>
      </c>
      <c r="K1535" s="163">
        <v>45615</v>
      </c>
      <c r="L1535" s="162" t="s">
        <v>5347</v>
      </c>
      <c r="M1535" s="163">
        <v>45618</v>
      </c>
      <c r="N1535" s="164">
        <v>40</v>
      </c>
      <c r="O1535" s="164">
        <v>8</v>
      </c>
      <c r="P1535" s="162" t="s">
        <v>16</v>
      </c>
      <c r="Q1535" s="165">
        <v>3</v>
      </c>
      <c r="R1535" s="165">
        <v>3</v>
      </c>
      <c r="S1535" s="165">
        <v>3</v>
      </c>
      <c r="T1535" s="165">
        <v>0</v>
      </c>
      <c r="U1535" s="166">
        <v>3</v>
      </c>
      <c r="V1535" s="166">
        <v>0</v>
      </c>
      <c r="W1535" s="162" t="s">
        <v>19</v>
      </c>
      <c r="X1535" s="162" t="s">
        <v>5348</v>
      </c>
      <c r="Y1535" s="162" t="s">
        <v>5347</v>
      </c>
      <c r="Z1535" s="162" t="s">
        <v>61</v>
      </c>
      <c r="AA1535" s="162" t="s">
        <v>62</v>
      </c>
      <c r="AB1535" s="162" t="s">
        <v>3771</v>
      </c>
      <c r="AC1535" s="162" t="s">
        <v>5347</v>
      </c>
      <c r="AD1535" s="164">
        <v>0</v>
      </c>
      <c r="AE1535" s="185">
        <v>0</v>
      </c>
      <c r="AG1535" t="s">
        <v>2543</v>
      </c>
      <c r="AH1535" s="47">
        <f t="shared" si="467"/>
        <v>3</v>
      </c>
      <c r="AI1535" s="46" t="str">
        <f t="shared" si="468"/>
        <v>-</v>
      </c>
      <c r="AJ1535" s="12"/>
      <c r="AK1535" s="53" t="str">
        <f t="shared" si="469"/>
        <v>YES</v>
      </c>
      <c r="AL1535" s="54">
        <f t="shared" si="470"/>
        <v>3</v>
      </c>
      <c r="AM1535" s="35"/>
      <c r="AN1535" s="35" t="str">
        <f t="shared" si="471"/>
        <v/>
      </c>
      <c r="AO1535" s="35">
        <f t="shared" si="472"/>
        <v>0</v>
      </c>
      <c r="AP1535" s="35" t="str">
        <f t="shared" si="473"/>
        <v>X</v>
      </c>
      <c r="AQ1535" s="55">
        <f t="shared" si="489"/>
        <v>1</v>
      </c>
      <c r="AR1535" s="25" t="str">
        <f t="shared" si="475"/>
        <v/>
      </c>
      <c r="AS1535" s="25" t="str">
        <f t="shared" si="476"/>
        <v/>
      </c>
      <c r="AT1535" s="25" t="str">
        <f t="shared" si="477"/>
        <v/>
      </c>
      <c r="AU1535" s="25" t="str">
        <f t="shared" si="478"/>
        <v/>
      </c>
      <c r="AV1535" s="25">
        <f t="shared" si="479"/>
        <v>11</v>
      </c>
      <c r="AW1535" s="65">
        <f t="shared" si="490"/>
        <v>0</v>
      </c>
      <c r="AX1535" s="56"/>
      <c r="AY1535" s="24">
        <f t="shared" ca="1" si="481"/>
        <v>-517</v>
      </c>
      <c r="AZ1535" s="66">
        <f t="shared" ca="1" si="482"/>
        <v>0</v>
      </c>
      <c r="BA1535" s="24" t="str">
        <f t="shared" ca="1" si="483"/>
        <v/>
      </c>
      <c r="BB1535" s="87" t="str">
        <f t="shared" si="484"/>
        <v/>
      </c>
    </row>
    <row r="1536" spans="1:54" ht="15" x14ac:dyDescent="0.2">
      <c r="A1536" s="7">
        <v>1535</v>
      </c>
      <c r="B1536" s="162" t="s">
        <v>3647</v>
      </c>
      <c r="C1536" s="162" t="s">
        <v>471</v>
      </c>
      <c r="D1536" s="162" t="s">
        <v>3648</v>
      </c>
      <c r="E1536" s="162" t="s">
        <v>15</v>
      </c>
      <c r="F1536" s="163">
        <v>45609</v>
      </c>
      <c r="G1536" s="162" t="s">
        <v>5347</v>
      </c>
      <c r="H1536" s="162" t="s">
        <v>3772</v>
      </c>
      <c r="I1536" s="162" t="s">
        <v>15</v>
      </c>
      <c r="J1536" s="163">
        <v>45616</v>
      </c>
      <c r="K1536" s="163">
        <v>45617</v>
      </c>
      <c r="L1536" s="162" t="s">
        <v>5347</v>
      </c>
      <c r="M1536" s="163">
        <v>45625</v>
      </c>
      <c r="N1536" s="164">
        <v>30</v>
      </c>
      <c r="O1536" s="164">
        <v>8</v>
      </c>
      <c r="P1536" s="162" t="s">
        <v>16</v>
      </c>
      <c r="Q1536" s="165">
        <v>1</v>
      </c>
      <c r="R1536" s="165">
        <v>1</v>
      </c>
      <c r="S1536" s="165">
        <v>1</v>
      </c>
      <c r="T1536" s="165">
        <v>0</v>
      </c>
      <c r="U1536" s="166">
        <v>1</v>
      </c>
      <c r="V1536" s="166">
        <v>0</v>
      </c>
      <c r="W1536" s="162" t="s">
        <v>19</v>
      </c>
      <c r="X1536" s="162" t="s">
        <v>5348</v>
      </c>
      <c r="Y1536" s="162" t="s">
        <v>5347</v>
      </c>
      <c r="Z1536" s="162" t="s">
        <v>3773</v>
      </c>
      <c r="AA1536" s="162" t="s">
        <v>45</v>
      </c>
      <c r="AB1536" s="162" t="s">
        <v>3774</v>
      </c>
      <c r="AC1536" s="162" t="s">
        <v>5347</v>
      </c>
      <c r="AD1536" s="164">
        <v>0</v>
      </c>
      <c r="AE1536" s="185">
        <v>0</v>
      </c>
      <c r="AG1536" t="s">
        <v>1334</v>
      </c>
      <c r="AH1536" s="47">
        <f t="shared" si="467"/>
        <v>9</v>
      </c>
      <c r="AI1536" s="46" t="str">
        <f t="shared" si="468"/>
        <v>-</v>
      </c>
      <c r="AJ1536" s="12"/>
      <c r="AK1536" s="53" t="str">
        <f t="shared" si="469"/>
        <v>YES</v>
      </c>
      <c r="AL1536" s="54">
        <f t="shared" si="470"/>
        <v>1</v>
      </c>
      <c r="AM1536" s="35"/>
      <c r="AN1536" s="35" t="str">
        <f t="shared" si="471"/>
        <v/>
      </c>
      <c r="AO1536" s="35">
        <f t="shared" si="472"/>
        <v>0</v>
      </c>
      <c r="AP1536" s="35" t="str">
        <f t="shared" si="473"/>
        <v>X</v>
      </c>
      <c r="AQ1536" s="55">
        <f t="shared" si="489"/>
        <v>1</v>
      </c>
      <c r="AR1536" s="25" t="str">
        <f t="shared" si="475"/>
        <v/>
      </c>
      <c r="AS1536" s="25" t="str">
        <f t="shared" si="476"/>
        <v/>
      </c>
      <c r="AT1536" s="25" t="str">
        <f t="shared" si="477"/>
        <v/>
      </c>
      <c r="AU1536" s="25" t="str">
        <f t="shared" si="478"/>
        <v/>
      </c>
      <c r="AV1536" s="25">
        <f t="shared" si="479"/>
        <v>11</v>
      </c>
      <c r="AW1536" s="65">
        <f t="shared" si="490"/>
        <v>0</v>
      </c>
      <c r="AX1536" s="56"/>
      <c r="AY1536" s="24">
        <f t="shared" ca="1" si="481"/>
        <v>-510</v>
      </c>
      <c r="AZ1536" s="66">
        <f t="shared" ca="1" si="482"/>
        <v>0</v>
      </c>
      <c r="BA1536" s="24" t="str">
        <f t="shared" ca="1" si="483"/>
        <v/>
      </c>
      <c r="BB1536" s="87" t="str">
        <f t="shared" si="484"/>
        <v/>
      </c>
    </row>
    <row r="1537" spans="1:54" ht="15" x14ac:dyDescent="0.2">
      <c r="A1537" s="7">
        <v>1536</v>
      </c>
      <c r="B1537" s="162" t="s">
        <v>3629</v>
      </c>
      <c r="C1537" s="162" t="s">
        <v>2795</v>
      </c>
      <c r="D1537" s="162" t="s">
        <v>3775</v>
      </c>
      <c r="E1537" s="162" t="s">
        <v>15</v>
      </c>
      <c r="F1537" s="163">
        <v>45611</v>
      </c>
      <c r="G1537" s="162" t="s">
        <v>5347</v>
      </c>
      <c r="H1537" s="162" t="s">
        <v>3767</v>
      </c>
      <c r="I1537" s="162" t="s">
        <v>27</v>
      </c>
      <c r="J1537" s="163">
        <v>45615</v>
      </c>
      <c r="K1537" s="163">
        <v>45616</v>
      </c>
      <c r="L1537" s="162" t="s">
        <v>5347</v>
      </c>
      <c r="M1537" s="163">
        <v>46006</v>
      </c>
      <c r="N1537" s="164">
        <v>40</v>
      </c>
      <c r="O1537" s="164">
        <v>8</v>
      </c>
      <c r="P1537" s="162" t="s">
        <v>16</v>
      </c>
      <c r="Q1537" s="165">
        <v>1</v>
      </c>
      <c r="R1537" s="165">
        <v>1</v>
      </c>
      <c r="S1537" s="165">
        <v>1</v>
      </c>
      <c r="T1537" s="165">
        <v>0</v>
      </c>
      <c r="U1537" s="166">
        <v>1</v>
      </c>
      <c r="V1537" s="166">
        <v>0</v>
      </c>
      <c r="W1537" s="162" t="s">
        <v>19</v>
      </c>
      <c r="X1537" s="162" t="s">
        <v>5348</v>
      </c>
      <c r="Y1537" s="162" t="s">
        <v>5347</v>
      </c>
      <c r="Z1537" s="162" t="s">
        <v>30</v>
      </c>
      <c r="AA1537" s="162" t="s">
        <v>148</v>
      </c>
      <c r="AB1537" s="162" t="s">
        <v>3629</v>
      </c>
      <c r="AC1537" s="162" t="s">
        <v>5347</v>
      </c>
      <c r="AD1537" s="164">
        <v>0</v>
      </c>
      <c r="AE1537" s="185">
        <v>0</v>
      </c>
      <c r="AG1537" t="s">
        <v>2103</v>
      </c>
      <c r="AH1537" s="47">
        <f t="shared" si="467"/>
        <v>391</v>
      </c>
      <c r="AI1537" s="46" t="str">
        <f t="shared" si="468"/>
        <v>-</v>
      </c>
      <c r="AJ1537" s="12"/>
      <c r="AK1537" s="53" t="str">
        <f t="shared" si="469"/>
        <v>YES</v>
      </c>
      <c r="AL1537" s="54">
        <f t="shared" si="470"/>
        <v>1</v>
      </c>
      <c r="AM1537" s="35"/>
      <c r="AN1537" s="35" t="str">
        <f t="shared" si="471"/>
        <v/>
      </c>
      <c r="AO1537" s="35">
        <f t="shared" si="472"/>
        <v>0</v>
      </c>
      <c r="AP1537" s="35" t="str">
        <f t="shared" si="473"/>
        <v>X</v>
      </c>
      <c r="AQ1537" s="55">
        <f t="shared" si="489"/>
        <v>1</v>
      </c>
      <c r="AR1537" s="25" t="str">
        <f t="shared" si="475"/>
        <v/>
      </c>
      <c r="AS1537" s="25" t="str">
        <f t="shared" si="476"/>
        <v/>
      </c>
      <c r="AT1537" s="25" t="str">
        <f t="shared" si="477"/>
        <v/>
      </c>
      <c r="AU1537" s="25" t="str">
        <f t="shared" si="478"/>
        <v/>
      </c>
      <c r="AV1537" s="25">
        <f t="shared" si="479"/>
        <v>11</v>
      </c>
      <c r="AW1537" s="65">
        <f t="shared" si="490"/>
        <v>0</v>
      </c>
      <c r="AX1537" s="56"/>
      <c r="AY1537" s="24">
        <f t="shared" ca="1" si="481"/>
        <v>-129</v>
      </c>
      <c r="AZ1537" s="66">
        <f t="shared" ca="1" si="482"/>
        <v>0</v>
      </c>
      <c r="BA1537" s="24" t="str">
        <f t="shared" ca="1" si="483"/>
        <v/>
      </c>
      <c r="BB1537" s="87" t="str">
        <f t="shared" si="484"/>
        <v/>
      </c>
    </row>
    <row r="1538" spans="1:54" ht="15" x14ac:dyDescent="0.2">
      <c r="A1538" s="7">
        <v>1537</v>
      </c>
      <c r="B1538" s="162" t="s">
        <v>3630</v>
      </c>
      <c r="C1538" s="162" t="s">
        <v>2809</v>
      </c>
      <c r="D1538" s="162" t="s">
        <v>3775</v>
      </c>
      <c r="E1538" s="162" t="s">
        <v>17</v>
      </c>
      <c r="F1538" s="163">
        <v>45611</v>
      </c>
      <c r="G1538" s="162" t="s">
        <v>5347</v>
      </c>
      <c r="H1538" s="162" t="s">
        <v>3767</v>
      </c>
      <c r="I1538" s="162" t="s">
        <v>28</v>
      </c>
      <c r="J1538" s="163">
        <v>45615</v>
      </c>
      <c r="K1538" s="163">
        <v>45616</v>
      </c>
      <c r="L1538" s="162" t="s">
        <v>5347</v>
      </c>
      <c r="M1538" s="163">
        <v>46006</v>
      </c>
      <c r="N1538" s="164">
        <v>40</v>
      </c>
      <c r="O1538" s="164">
        <v>8</v>
      </c>
      <c r="P1538" s="162" t="s">
        <v>16</v>
      </c>
      <c r="Q1538" s="165">
        <v>1</v>
      </c>
      <c r="R1538" s="165">
        <v>1</v>
      </c>
      <c r="S1538" s="165">
        <v>1</v>
      </c>
      <c r="T1538" s="165">
        <v>0</v>
      </c>
      <c r="U1538" s="166">
        <v>1</v>
      </c>
      <c r="V1538" s="166">
        <v>0</v>
      </c>
      <c r="W1538" s="162" t="s">
        <v>19</v>
      </c>
      <c r="X1538" s="162" t="s">
        <v>5348</v>
      </c>
      <c r="Y1538" s="162" t="s">
        <v>5347</v>
      </c>
      <c r="Z1538" s="162" t="s">
        <v>30</v>
      </c>
      <c r="AA1538" s="162" t="s">
        <v>148</v>
      </c>
      <c r="AB1538" s="162" t="s">
        <v>3630</v>
      </c>
      <c r="AC1538" s="162" t="s">
        <v>5347</v>
      </c>
      <c r="AD1538" s="164">
        <v>0</v>
      </c>
      <c r="AE1538" s="185">
        <v>0</v>
      </c>
      <c r="AG1538" t="s">
        <v>2103</v>
      </c>
      <c r="AH1538" s="47">
        <f t="shared" ref="AH1538:AH1601" si="491">IF(M1538=0,"-",M1538-J1538)</f>
        <v>391</v>
      </c>
      <c r="AI1538" s="46" t="str">
        <f t="shared" ref="AI1538:AI1601" si="492">IF(AND(S1538=0,M1538&gt;0,L1538=0),IF(AH1538&gt;=120,"VERY HIGH",IF(AH1538&gt;=90,"HIGH",IF(AH1538&gt;=60,"MEDIUM",IF(AH1538&lt;60,"LOW")))),"-")</f>
        <v>-</v>
      </c>
      <c r="AJ1538" s="12"/>
      <c r="AK1538" s="53" t="str">
        <f t="shared" ref="AK1538:AK1601" si="493">IF(AND(W1538="X",M1538&lt;=$AJ$2),"YES","")</f>
        <v>YES</v>
      </c>
      <c r="AL1538" s="54">
        <f t="shared" ref="AL1538:AL1601" si="494">IF(AND(W1538="X",M1538&lt;=$AJ$2),S1538,"")</f>
        <v>1</v>
      </c>
      <c r="AM1538" s="35"/>
      <c r="AN1538" s="35" t="str">
        <f t="shared" ref="AN1538:AN1601" si="495">IF(AND(W1538="X",M1538&gt;$AJ$2),S1538,"")</f>
        <v/>
      </c>
      <c r="AO1538" s="35">
        <f t="shared" ref="AO1538:AO1601" si="496">IF(AND(W1538="",M1538&gt;0,$AJ$2&gt;M1538,L1538=""),1,0)</f>
        <v>0</v>
      </c>
      <c r="AP1538" s="35" t="str">
        <f t="shared" ref="AP1538:AP1601" si="497">IF(AND(AK1538="YES",W1538="X"),"X","")</f>
        <v>X</v>
      </c>
      <c r="AQ1538" s="55">
        <f t="shared" si="489"/>
        <v>1</v>
      </c>
      <c r="AR1538" s="25" t="str">
        <f t="shared" ref="AR1538:AR1601" si="498">IF(AND(T1538&gt;0,L1538=""),H1538,"")</f>
        <v/>
      </c>
      <c r="AS1538" s="25" t="str">
        <f t="shared" ref="AS1538:AS1601" si="499">IF(AND(D1538&gt;0,H1538=0,G1538=""),1,"")</f>
        <v/>
      </c>
      <c r="AT1538" s="25" t="str">
        <f t="shared" ref="AT1538:AT1601" si="500">IF(G1538="BLOQ",1,"")</f>
        <v/>
      </c>
      <c r="AU1538" s="25" t="str">
        <f t="shared" ref="AU1538:AU1601" si="501">IF(L1538="BLOQ",1,"")</f>
        <v/>
      </c>
      <c r="AV1538" s="25">
        <f t="shared" ref="AV1538:AV1601" si="502">MONTH(F1538)</f>
        <v>11</v>
      </c>
      <c r="AW1538" s="65">
        <f t="shared" si="490"/>
        <v>0</v>
      </c>
      <c r="AX1538" s="56"/>
      <c r="AY1538" s="24">
        <f t="shared" ref="AY1538:AY1601" ca="1" si="503">IF(M1538=0,"",M1538-$AX$2)</f>
        <v>-129</v>
      </c>
      <c r="AZ1538" s="66">
        <f t="shared" ref="AZ1538:AZ1601" ca="1" si="504">IF(AND(W1538="",AY1538&gt;0,AY1538&lt;15),1,0)</f>
        <v>0</v>
      </c>
      <c r="BA1538" s="24" t="str">
        <f t="shared" ref="BA1538:BA1601" ca="1" si="505">IF(AND(W1538="",AY1538&gt;0,AY1538&lt;15),T1538,"")</f>
        <v/>
      </c>
      <c r="BB1538" s="87" t="str">
        <f t="shared" ref="BB1538:BB1601" si="506">IF(R1538&lt;Q1538,"X","")</f>
        <v/>
      </c>
    </row>
    <row r="1539" spans="1:54" ht="15" x14ac:dyDescent="0.2">
      <c r="A1539" s="7">
        <v>1538</v>
      </c>
      <c r="B1539" s="162" t="s">
        <v>3631</v>
      </c>
      <c r="C1539" s="162" t="s">
        <v>3632</v>
      </c>
      <c r="D1539" s="162" t="s">
        <v>3775</v>
      </c>
      <c r="E1539" s="162" t="s">
        <v>18</v>
      </c>
      <c r="F1539" s="163">
        <v>45611</v>
      </c>
      <c r="G1539" s="162" t="s">
        <v>5347</v>
      </c>
      <c r="H1539" s="162" t="s">
        <v>3767</v>
      </c>
      <c r="I1539" s="162" t="s">
        <v>73</v>
      </c>
      <c r="J1539" s="163">
        <v>45615</v>
      </c>
      <c r="K1539" s="163">
        <v>45616</v>
      </c>
      <c r="L1539" s="162" t="s">
        <v>5347</v>
      </c>
      <c r="M1539" s="163">
        <v>46006</v>
      </c>
      <c r="N1539" s="164">
        <v>40</v>
      </c>
      <c r="O1539" s="164">
        <v>8</v>
      </c>
      <c r="P1539" s="162" t="s">
        <v>16</v>
      </c>
      <c r="Q1539" s="165">
        <v>1</v>
      </c>
      <c r="R1539" s="165">
        <v>1</v>
      </c>
      <c r="S1539" s="165">
        <v>1</v>
      </c>
      <c r="T1539" s="165">
        <v>0</v>
      </c>
      <c r="U1539" s="166">
        <v>1</v>
      </c>
      <c r="V1539" s="166">
        <v>0</v>
      </c>
      <c r="W1539" s="162" t="s">
        <v>19</v>
      </c>
      <c r="X1539" s="162" t="s">
        <v>5348</v>
      </c>
      <c r="Y1539" s="162" t="s">
        <v>5347</v>
      </c>
      <c r="Z1539" s="162" t="s">
        <v>30</v>
      </c>
      <c r="AA1539" s="162" t="s">
        <v>148</v>
      </c>
      <c r="AB1539" s="162" t="s">
        <v>3631</v>
      </c>
      <c r="AC1539" s="162" t="s">
        <v>5347</v>
      </c>
      <c r="AD1539" s="164">
        <v>0</v>
      </c>
      <c r="AE1539" s="185">
        <v>0</v>
      </c>
      <c r="AG1539" t="s">
        <v>2103</v>
      </c>
      <c r="AH1539" s="47">
        <f t="shared" si="491"/>
        <v>391</v>
      </c>
      <c r="AI1539" s="46" t="str">
        <f t="shared" si="492"/>
        <v>-</v>
      </c>
      <c r="AJ1539" s="12"/>
      <c r="AK1539" s="53" t="str">
        <f t="shared" si="493"/>
        <v>YES</v>
      </c>
      <c r="AL1539" s="54">
        <f t="shared" si="494"/>
        <v>1</v>
      </c>
      <c r="AM1539" s="35"/>
      <c r="AN1539" s="35" t="str">
        <f t="shared" si="495"/>
        <v/>
      </c>
      <c r="AO1539" s="35">
        <f t="shared" si="496"/>
        <v>0</v>
      </c>
      <c r="AP1539" s="35" t="str">
        <f t="shared" si="497"/>
        <v>X</v>
      </c>
      <c r="AQ1539" s="55">
        <f t="shared" si="489"/>
        <v>1</v>
      </c>
      <c r="AR1539" s="25" t="str">
        <f t="shared" si="498"/>
        <v/>
      </c>
      <c r="AS1539" s="25" t="str">
        <f t="shared" si="499"/>
        <v/>
      </c>
      <c r="AT1539" s="25" t="str">
        <f t="shared" si="500"/>
        <v/>
      </c>
      <c r="AU1539" s="25" t="str">
        <f t="shared" si="501"/>
        <v/>
      </c>
      <c r="AV1539" s="25">
        <f t="shared" si="502"/>
        <v>11</v>
      </c>
      <c r="AW1539" s="65">
        <f t="shared" si="490"/>
        <v>0</v>
      </c>
      <c r="AX1539" s="56"/>
      <c r="AY1539" s="24">
        <f t="shared" ca="1" si="503"/>
        <v>-129</v>
      </c>
      <c r="AZ1539" s="66">
        <f t="shared" ca="1" si="504"/>
        <v>0</v>
      </c>
      <c r="BA1539" s="24" t="str">
        <f t="shared" ca="1" si="505"/>
        <v/>
      </c>
      <c r="BB1539" s="87" t="str">
        <f t="shared" si="506"/>
        <v/>
      </c>
    </row>
    <row r="1540" spans="1:54" ht="15" x14ac:dyDescent="0.2">
      <c r="A1540" s="7">
        <v>1539</v>
      </c>
      <c r="B1540" s="162" t="s">
        <v>3633</v>
      </c>
      <c r="C1540" s="162" t="s">
        <v>2813</v>
      </c>
      <c r="D1540" s="162" t="s">
        <v>3776</v>
      </c>
      <c r="E1540" s="162" t="s">
        <v>15</v>
      </c>
      <c r="F1540" s="163">
        <v>45611</v>
      </c>
      <c r="G1540" s="162" t="s">
        <v>5347</v>
      </c>
      <c r="H1540" s="162" t="s">
        <v>3767</v>
      </c>
      <c r="I1540" s="162" t="s">
        <v>17</v>
      </c>
      <c r="J1540" s="163">
        <v>45615</v>
      </c>
      <c r="K1540" s="163">
        <v>45616</v>
      </c>
      <c r="L1540" s="162" t="s">
        <v>5347</v>
      </c>
      <c r="M1540" s="163">
        <v>46006</v>
      </c>
      <c r="N1540" s="164">
        <v>40</v>
      </c>
      <c r="O1540" s="164">
        <v>8</v>
      </c>
      <c r="P1540" s="162" t="s">
        <v>16</v>
      </c>
      <c r="Q1540" s="165">
        <v>1</v>
      </c>
      <c r="R1540" s="165">
        <v>1</v>
      </c>
      <c r="S1540" s="165">
        <v>1</v>
      </c>
      <c r="T1540" s="165">
        <v>0</v>
      </c>
      <c r="U1540" s="166">
        <v>1</v>
      </c>
      <c r="V1540" s="166">
        <v>0</v>
      </c>
      <c r="W1540" s="162" t="s">
        <v>19</v>
      </c>
      <c r="X1540" s="162" t="s">
        <v>5348</v>
      </c>
      <c r="Y1540" s="162" t="s">
        <v>5347</v>
      </c>
      <c r="Z1540" s="162" t="s">
        <v>30</v>
      </c>
      <c r="AA1540" s="162" t="s">
        <v>148</v>
      </c>
      <c r="AB1540" s="162" t="s">
        <v>3633</v>
      </c>
      <c r="AC1540" s="162" t="s">
        <v>5347</v>
      </c>
      <c r="AD1540" s="164">
        <v>0</v>
      </c>
      <c r="AE1540" s="185">
        <v>0</v>
      </c>
      <c r="AG1540" t="s">
        <v>2103</v>
      </c>
      <c r="AH1540" s="47">
        <f t="shared" si="491"/>
        <v>391</v>
      </c>
      <c r="AI1540" s="46" t="str">
        <f t="shared" si="492"/>
        <v>-</v>
      </c>
      <c r="AJ1540" s="12"/>
      <c r="AK1540" s="53" t="str">
        <f t="shared" si="493"/>
        <v>YES</v>
      </c>
      <c r="AL1540" s="54">
        <f t="shared" si="494"/>
        <v>1</v>
      </c>
      <c r="AM1540" s="35"/>
      <c r="AN1540" s="35" t="str">
        <f t="shared" si="495"/>
        <v/>
      </c>
      <c r="AO1540" s="35">
        <f t="shared" si="496"/>
        <v>0</v>
      </c>
      <c r="AP1540" s="35" t="str">
        <f t="shared" si="497"/>
        <v>X</v>
      </c>
      <c r="AQ1540" s="55">
        <f t="shared" ref="AQ1540:AQ1551" si="507">IF(AP1540="X",100%,0%)</f>
        <v>1</v>
      </c>
      <c r="AR1540" s="25" t="str">
        <f t="shared" si="498"/>
        <v/>
      </c>
      <c r="AS1540" s="25" t="str">
        <f t="shared" si="499"/>
        <v/>
      </c>
      <c r="AT1540" s="25" t="str">
        <f t="shared" si="500"/>
        <v/>
      </c>
      <c r="AU1540" s="25" t="str">
        <f t="shared" si="501"/>
        <v/>
      </c>
      <c r="AV1540" s="25">
        <f t="shared" si="502"/>
        <v>11</v>
      </c>
      <c r="AW1540" s="65">
        <f t="shared" ref="AW1540:AW1551" si="508">IF(AP1540="",100%,0%)</f>
        <v>0</v>
      </c>
      <c r="AX1540" s="56"/>
      <c r="AY1540" s="24">
        <f t="shared" ca="1" si="503"/>
        <v>-129</v>
      </c>
      <c r="AZ1540" s="66">
        <f t="shared" ca="1" si="504"/>
        <v>0</v>
      </c>
      <c r="BA1540" s="24" t="str">
        <f t="shared" ca="1" si="505"/>
        <v/>
      </c>
      <c r="BB1540" s="87" t="str">
        <f t="shared" si="506"/>
        <v/>
      </c>
    </row>
    <row r="1541" spans="1:54" ht="15" x14ac:dyDescent="0.2">
      <c r="A1541" s="7">
        <v>1540</v>
      </c>
      <c r="B1541" s="162" t="s">
        <v>3634</v>
      </c>
      <c r="C1541" s="162" t="s">
        <v>2799</v>
      </c>
      <c r="D1541" s="162" t="s">
        <v>3776</v>
      </c>
      <c r="E1541" s="162" t="s">
        <v>17</v>
      </c>
      <c r="F1541" s="163">
        <v>45611</v>
      </c>
      <c r="G1541" s="162" t="s">
        <v>5347</v>
      </c>
      <c r="H1541" s="162" t="s">
        <v>3767</v>
      </c>
      <c r="I1541" s="162" t="s">
        <v>18</v>
      </c>
      <c r="J1541" s="163">
        <v>45615</v>
      </c>
      <c r="K1541" s="163">
        <v>45616</v>
      </c>
      <c r="L1541" s="162" t="s">
        <v>5347</v>
      </c>
      <c r="M1541" s="163">
        <v>46006</v>
      </c>
      <c r="N1541" s="164">
        <v>40</v>
      </c>
      <c r="O1541" s="164">
        <v>8</v>
      </c>
      <c r="P1541" s="162" t="s">
        <v>16</v>
      </c>
      <c r="Q1541" s="165">
        <v>1</v>
      </c>
      <c r="R1541" s="165">
        <v>1</v>
      </c>
      <c r="S1541" s="165">
        <v>1</v>
      </c>
      <c r="T1541" s="165">
        <v>0</v>
      </c>
      <c r="U1541" s="166">
        <v>1</v>
      </c>
      <c r="V1541" s="166">
        <v>0</v>
      </c>
      <c r="W1541" s="162" t="s">
        <v>19</v>
      </c>
      <c r="X1541" s="162" t="s">
        <v>5348</v>
      </c>
      <c r="Y1541" s="162" t="s">
        <v>5347</v>
      </c>
      <c r="Z1541" s="162" t="s">
        <v>30</v>
      </c>
      <c r="AA1541" s="162" t="s">
        <v>148</v>
      </c>
      <c r="AB1541" s="162" t="s">
        <v>3634</v>
      </c>
      <c r="AC1541" s="162" t="s">
        <v>5347</v>
      </c>
      <c r="AD1541" s="164">
        <v>0</v>
      </c>
      <c r="AE1541" s="185">
        <v>0</v>
      </c>
      <c r="AG1541" t="s">
        <v>2103</v>
      </c>
      <c r="AH1541" s="47">
        <f t="shared" si="491"/>
        <v>391</v>
      </c>
      <c r="AI1541" s="46" t="str">
        <f t="shared" si="492"/>
        <v>-</v>
      </c>
      <c r="AJ1541" s="12"/>
      <c r="AK1541" s="53" t="str">
        <f t="shared" si="493"/>
        <v>YES</v>
      </c>
      <c r="AL1541" s="54">
        <f t="shared" si="494"/>
        <v>1</v>
      </c>
      <c r="AM1541" s="35"/>
      <c r="AN1541" s="35" t="str">
        <f t="shared" si="495"/>
        <v/>
      </c>
      <c r="AO1541" s="35">
        <f t="shared" si="496"/>
        <v>0</v>
      </c>
      <c r="AP1541" s="35" t="str">
        <f t="shared" si="497"/>
        <v>X</v>
      </c>
      <c r="AQ1541" s="55">
        <f t="shared" si="507"/>
        <v>1</v>
      </c>
      <c r="AR1541" s="25" t="str">
        <f t="shared" si="498"/>
        <v/>
      </c>
      <c r="AS1541" s="25" t="str">
        <f t="shared" si="499"/>
        <v/>
      </c>
      <c r="AT1541" s="25" t="str">
        <f t="shared" si="500"/>
        <v/>
      </c>
      <c r="AU1541" s="25" t="str">
        <f t="shared" si="501"/>
        <v/>
      </c>
      <c r="AV1541" s="25">
        <f t="shared" si="502"/>
        <v>11</v>
      </c>
      <c r="AW1541" s="65">
        <f t="shared" si="508"/>
        <v>0</v>
      </c>
      <c r="AX1541" s="56"/>
      <c r="AY1541" s="24">
        <f t="shared" ca="1" si="503"/>
        <v>-129</v>
      </c>
      <c r="AZ1541" s="66">
        <f t="shared" ca="1" si="504"/>
        <v>0</v>
      </c>
      <c r="BA1541" s="24" t="str">
        <f t="shared" ca="1" si="505"/>
        <v/>
      </c>
      <c r="BB1541" s="87" t="str">
        <f t="shared" si="506"/>
        <v/>
      </c>
    </row>
    <row r="1542" spans="1:54" ht="15" x14ac:dyDescent="0.2">
      <c r="A1542" s="7">
        <v>1541</v>
      </c>
      <c r="B1542" s="162" t="s">
        <v>3635</v>
      </c>
      <c r="C1542" s="162" t="s">
        <v>2815</v>
      </c>
      <c r="D1542" s="162" t="s">
        <v>3776</v>
      </c>
      <c r="E1542" s="162" t="s">
        <v>18</v>
      </c>
      <c r="F1542" s="163">
        <v>45611</v>
      </c>
      <c r="G1542" s="162" t="s">
        <v>5347</v>
      </c>
      <c r="H1542" s="162" t="s">
        <v>3767</v>
      </c>
      <c r="I1542" s="162" t="s">
        <v>24</v>
      </c>
      <c r="J1542" s="163">
        <v>45615</v>
      </c>
      <c r="K1542" s="163">
        <v>45616</v>
      </c>
      <c r="L1542" s="162" t="s">
        <v>5347</v>
      </c>
      <c r="M1542" s="163">
        <v>46006</v>
      </c>
      <c r="N1542" s="164">
        <v>40</v>
      </c>
      <c r="O1542" s="164">
        <v>8</v>
      </c>
      <c r="P1542" s="162" t="s">
        <v>16</v>
      </c>
      <c r="Q1542" s="165">
        <v>1</v>
      </c>
      <c r="R1542" s="165">
        <v>1</v>
      </c>
      <c r="S1542" s="165">
        <v>1</v>
      </c>
      <c r="T1542" s="165">
        <v>0</v>
      </c>
      <c r="U1542" s="166">
        <v>1</v>
      </c>
      <c r="V1542" s="166">
        <v>0</v>
      </c>
      <c r="W1542" s="162" t="s">
        <v>19</v>
      </c>
      <c r="X1542" s="162" t="s">
        <v>5348</v>
      </c>
      <c r="Y1542" s="162" t="s">
        <v>5347</v>
      </c>
      <c r="Z1542" s="162" t="s">
        <v>30</v>
      </c>
      <c r="AA1542" s="162" t="s">
        <v>148</v>
      </c>
      <c r="AB1542" s="162" t="s">
        <v>3635</v>
      </c>
      <c r="AC1542" s="162" t="s">
        <v>5347</v>
      </c>
      <c r="AD1542" s="164">
        <v>0</v>
      </c>
      <c r="AE1542" s="185">
        <v>0</v>
      </c>
      <c r="AG1542" t="s">
        <v>2103</v>
      </c>
      <c r="AH1542" s="47">
        <f t="shared" si="491"/>
        <v>391</v>
      </c>
      <c r="AI1542" s="46" t="str">
        <f t="shared" si="492"/>
        <v>-</v>
      </c>
      <c r="AJ1542" s="12"/>
      <c r="AK1542" s="53" t="str">
        <f t="shared" si="493"/>
        <v>YES</v>
      </c>
      <c r="AL1542" s="54">
        <f t="shared" si="494"/>
        <v>1</v>
      </c>
      <c r="AM1542" s="35"/>
      <c r="AN1542" s="35" t="str">
        <f t="shared" si="495"/>
        <v/>
      </c>
      <c r="AO1542" s="35">
        <f t="shared" si="496"/>
        <v>0</v>
      </c>
      <c r="AP1542" s="35" t="str">
        <f t="shared" si="497"/>
        <v>X</v>
      </c>
      <c r="AQ1542" s="55">
        <f t="shared" si="507"/>
        <v>1</v>
      </c>
      <c r="AR1542" s="25" t="str">
        <f t="shared" si="498"/>
        <v/>
      </c>
      <c r="AS1542" s="25" t="str">
        <f t="shared" si="499"/>
        <v/>
      </c>
      <c r="AT1542" s="25" t="str">
        <f t="shared" si="500"/>
        <v/>
      </c>
      <c r="AU1542" s="25" t="str">
        <f t="shared" si="501"/>
        <v/>
      </c>
      <c r="AV1542" s="25">
        <f t="shared" si="502"/>
        <v>11</v>
      </c>
      <c r="AW1542" s="65">
        <f t="shared" si="508"/>
        <v>0</v>
      </c>
      <c r="AX1542" s="56"/>
      <c r="AY1542" s="24">
        <f t="shared" ca="1" si="503"/>
        <v>-129</v>
      </c>
      <c r="AZ1542" s="66">
        <f t="shared" ca="1" si="504"/>
        <v>0</v>
      </c>
      <c r="BA1542" s="24" t="str">
        <f t="shared" ca="1" si="505"/>
        <v/>
      </c>
      <c r="BB1542" s="87" t="str">
        <f t="shared" si="506"/>
        <v/>
      </c>
    </row>
    <row r="1543" spans="1:54" ht="15" x14ac:dyDescent="0.2">
      <c r="A1543" s="7">
        <v>1542</v>
      </c>
      <c r="B1543" s="162" t="s">
        <v>3636</v>
      </c>
      <c r="C1543" s="162" t="s">
        <v>2801</v>
      </c>
      <c r="D1543" s="162" t="s">
        <v>3777</v>
      </c>
      <c r="E1543" s="162" t="s">
        <v>15</v>
      </c>
      <c r="F1543" s="163">
        <v>45611</v>
      </c>
      <c r="G1543" s="162" t="s">
        <v>5347</v>
      </c>
      <c r="H1543" s="162" t="s">
        <v>3767</v>
      </c>
      <c r="I1543" s="162" t="s">
        <v>15</v>
      </c>
      <c r="J1543" s="163">
        <v>45615</v>
      </c>
      <c r="K1543" s="163">
        <v>45616</v>
      </c>
      <c r="L1543" s="162" t="s">
        <v>5347</v>
      </c>
      <c r="M1543" s="163">
        <v>46006</v>
      </c>
      <c r="N1543" s="164">
        <v>40</v>
      </c>
      <c r="O1543" s="164">
        <v>8</v>
      </c>
      <c r="P1543" s="162" t="s">
        <v>16</v>
      </c>
      <c r="Q1543" s="165">
        <v>1</v>
      </c>
      <c r="R1543" s="165">
        <v>1</v>
      </c>
      <c r="S1543" s="165">
        <v>1</v>
      </c>
      <c r="T1543" s="165">
        <v>0</v>
      </c>
      <c r="U1543" s="166">
        <v>1</v>
      </c>
      <c r="V1543" s="166">
        <v>0</v>
      </c>
      <c r="W1543" s="162" t="s">
        <v>19</v>
      </c>
      <c r="X1543" s="162" t="s">
        <v>5348</v>
      </c>
      <c r="Y1543" s="162" t="s">
        <v>5347</v>
      </c>
      <c r="Z1543" s="162" t="s">
        <v>30</v>
      </c>
      <c r="AA1543" s="162" t="s">
        <v>148</v>
      </c>
      <c r="AB1543" s="162" t="s">
        <v>3636</v>
      </c>
      <c r="AC1543" s="162" t="s">
        <v>5347</v>
      </c>
      <c r="AD1543" s="164">
        <v>0</v>
      </c>
      <c r="AE1543" s="185">
        <v>0</v>
      </c>
      <c r="AG1543" t="s">
        <v>2103</v>
      </c>
      <c r="AH1543" s="47">
        <f t="shared" si="491"/>
        <v>391</v>
      </c>
      <c r="AI1543" s="46" t="str">
        <f t="shared" si="492"/>
        <v>-</v>
      </c>
      <c r="AJ1543" s="12"/>
      <c r="AK1543" s="53" t="str">
        <f t="shared" si="493"/>
        <v>YES</v>
      </c>
      <c r="AL1543" s="54">
        <f t="shared" si="494"/>
        <v>1</v>
      </c>
      <c r="AM1543" s="35"/>
      <c r="AN1543" s="35" t="str">
        <f t="shared" si="495"/>
        <v/>
      </c>
      <c r="AO1543" s="35">
        <f t="shared" si="496"/>
        <v>0</v>
      </c>
      <c r="AP1543" s="35" t="str">
        <f t="shared" si="497"/>
        <v>X</v>
      </c>
      <c r="AQ1543" s="55">
        <f t="shared" si="507"/>
        <v>1</v>
      </c>
      <c r="AR1543" s="25" t="str">
        <f t="shared" si="498"/>
        <v/>
      </c>
      <c r="AS1543" s="25" t="str">
        <f t="shared" si="499"/>
        <v/>
      </c>
      <c r="AT1543" s="25" t="str">
        <f t="shared" si="500"/>
        <v/>
      </c>
      <c r="AU1543" s="25" t="str">
        <f t="shared" si="501"/>
        <v/>
      </c>
      <c r="AV1543" s="25">
        <f t="shared" si="502"/>
        <v>11</v>
      </c>
      <c r="AW1543" s="65">
        <f t="shared" si="508"/>
        <v>0</v>
      </c>
      <c r="AX1543" s="56"/>
      <c r="AY1543" s="24">
        <f t="shared" ca="1" si="503"/>
        <v>-129</v>
      </c>
      <c r="AZ1543" s="66">
        <f t="shared" ca="1" si="504"/>
        <v>0</v>
      </c>
      <c r="BA1543" s="24" t="str">
        <f t="shared" ca="1" si="505"/>
        <v/>
      </c>
      <c r="BB1543" s="87" t="str">
        <f t="shared" si="506"/>
        <v/>
      </c>
    </row>
    <row r="1544" spans="1:54" ht="15" x14ac:dyDescent="0.2">
      <c r="A1544" s="7">
        <v>1543</v>
      </c>
      <c r="B1544" s="162" t="s">
        <v>3826</v>
      </c>
      <c r="C1544" s="162" t="s">
        <v>3827</v>
      </c>
      <c r="D1544" s="162" t="s">
        <v>3828</v>
      </c>
      <c r="E1544" s="162" t="s">
        <v>15</v>
      </c>
      <c r="F1544" s="163">
        <v>45617</v>
      </c>
      <c r="G1544" s="162" t="s">
        <v>5347</v>
      </c>
      <c r="H1544" s="162" t="s">
        <v>3921</v>
      </c>
      <c r="I1544" s="162" t="s">
        <v>17</v>
      </c>
      <c r="J1544" s="163">
        <v>45624</v>
      </c>
      <c r="K1544" s="163">
        <v>45624</v>
      </c>
      <c r="L1544" s="162" t="s">
        <v>5347</v>
      </c>
      <c r="M1544" s="163">
        <v>45631</v>
      </c>
      <c r="N1544" s="164">
        <v>40</v>
      </c>
      <c r="O1544" s="164">
        <v>8</v>
      </c>
      <c r="P1544" s="162" t="s">
        <v>16</v>
      </c>
      <c r="Q1544" s="165">
        <v>2</v>
      </c>
      <c r="R1544" s="165">
        <v>2</v>
      </c>
      <c r="S1544" s="165">
        <v>2</v>
      </c>
      <c r="T1544" s="165">
        <v>0</v>
      </c>
      <c r="U1544" s="166">
        <v>2</v>
      </c>
      <c r="V1544" s="166">
        <v>0</v>
      </c>
      <c r="W1544" s="162" t="s">
        <v>19</v>
      </c>
      <c r="X1544" s="162" t="s">
        <v>5348</v>
      </c>
      <c r="Y1544" s="162" t="s">
        <v>5347</v>
      </c>
      <c r="Z1544" s="162" t="s">
        <v>109</v>
      </c>
      <c r="AA1544" s="162" t="s">
        <v>3922</v>
      </c>
      <c r="AB1544" s="162" t="s">
        <v>3923</v>
      </c>
      <c r="AC1544" s="162" t="s">
        <v>5347</v>
      </c>
      <c r="AD1544" s="164">
        <v>0</v>
      </c>
      <c r="AE1544" s="185">
        <v>0</v>
      </c>
      <c r="AG1544" t="s">
        <v>1864</v>
      </c>
      <c r="AH1544" s="47">
        <f t="shared" si="491"/>
        <v>7</v>
      </c>
      <c r="AI1544" s="46" t="str">
        <f t="shared" si="492"/>
        <v>-</v>
      </c>
      <c r="AJ1544" s="12"/>
      <c r="AK1544" s="53" t="str">
        <f t="shared" si="493"/>
        <v>YES</v>
      </c>
      <c r="AL1544" s="54">
        <f t="shared" si="494"/>
        <v>2</v>
      </c>
      <c r="AM1544" s="35"/>
      <c r="AN1544" s="35" t="str">
        <f t="shared" si="495"/>
        <v/>
      </c>
      <c r="AO1544" s="35">
        <f t="shared" si="496"/>
        <v>0</v>
      </c>
      <c r="AP1544" s="35" t="str">
        <f t="shared" si="497"/>
        <v>X</v>
      </c>
      <c r="AQ1544" s="55">
        <f t="shared" si="507"/>
        <v>1</v>
      </c>
      <c r="AR1544" s="25" t="str">
        <f t="shared" si="498"/>
        <v/>
      </c>
      <c r="AS1544" s="25" t="str">
        <f t="shared" si="499"/>
        <v/>
      </c>
      <c r="AT1544" s="25" t="str">
        <f t="shared" si="500"/>
        <v/>
      </c>
      <c r="AU1544" s="25" t="str">
        <f t="shared" si="501"/>
        <v/>
      </c>
      <c r="AV1544" s="25">
        <f t="shared" si="502"/>
        <v>11</v>
      </c>
      <c r="AW1544" s="65">
        <f t="shared" si="508"/>
        <v>0</v>
      </c>
      <c r="AX1544" s="56"/>
      <c r="AY1544" s="24">
        <f t="shared" ca="1" si="503"/>
        <v>-504</v>
      </c>
      <c r="AZ1544" s="66">
        <f t="shared" ca="1" si="504"/>
        <v>0</v>
      </c>
      <c r="BA1544" s="24" t="str">
        <f t="shared" ca="1" si="505"/>
        <v/>
      </c>
      <c r="BB1544" s="87" t="str">
        <f t="shared" si="506"/>
        <v/>
      </c>
    </row>
    <row r="1545" spans="1:54" ht="15" x14ac:dyDescent="0.2">
      <c r="A1545" s="7">
        <v>1544</v>
      </c>
      <c r="B1545" s="162" t="s">
        <v>3829</v>
      </c>
      <c r="C1545" s="162" t="s">
        <v>3830</v>
      </c>
      <c r="D1545" s="162" t="s">
        <v>3828</v>
      </c>
      <c r="E1545" s="162" t="s">
        <v>17</v>
      </c>
      <c r="F1545" s="163">
        <v>45617</v>
      </c>
      <c r="G1545" s="162" t="s">
        <v>5347</v>
      </c>
      <c r="H1545" s="162" t="s">
        <v>3924</v>
      </c>
      <c r="I1545" s="162" t="s">
        <v>15</v>
      </c>
      <c r="J1545" s="163">
        <v>45624</v>
      </c>
      <c r="K1545" s="163">
        <v>45624</v>
      </c>
      <c r="L1545" s="162" t="s">
        <v>5347</v>
      </c>
      <c r="M1545" s="163">
        <v>45635</v>
      </c>
      <c r="N1545" s="164">
        <v>40</v>
      </c>
      <c r="O1545" s="164">
        <v>8</v>
      </c>
      <c r="P1545" s="162" t="s">
        <v>16</v>
      </c>
      <c r="Q1545" s="165">
        <v>2</v>
      </c>
      <c r="R1545" s="165">
        <v>2</v>
      </c>
      <c r="S1545" s="165">
        <v>2</v>
      </c>
      <c r="T1545" s="165">
        <v>0</v>
      </c>
      <c r="U1545" s="166">
        <v>2</v>
      </c>
      <c r="V1545" s="166">
        <v>0</v>
      </c>
      <c r="W1545" s="162" t="s">
        <v>19</v>
      </c>
      <c r="X1545" s="162" t="s">
        <v>5348</v>
      </c>
      <c r="Y1545" s="162" t="s">
        <v>5347</v>
      </c>
      <c r="Z1545" s="162" t="s">
        <v>46</v>
      </c>
      <c r="AA1545" s="162" t="s">
        <v>3922</v>
      </c>
      <c r="AB1545" s="162" t="s">
        <v>3925</v>
      </c>
      <c r="AC1545" s="162" t="s">
        <v>5347</v>
      </c>
      <c r="AD1545" s="164">
        <v>0</v>
      </c>
      <c r="AE1545" s="185">
        <v>0</v>
      </c>
      <c r="AG1545" t="s">
        <v>1864</v>
      </c>
      <c r="AH1545" s="47">
        <f t="shared" si="491"/>
        <v>11</v>
      </c>
      <c r="AI1545" s="46" t="str">
        <f t="shared" si="492"/>
        <v>-</v>
      </c>
      <c r="AJ1545" s="12"/>
      <c r="AK1545" s="53" t="str">
        <f t="shared" si="493"/>
        <v>YES</v>
      </c>
      <c r="AL1545" s="54">
        <f t="shared" si="494"/>
        <v>2</v>
      </c>
      <c r="AM1545" s="35"/>
      <c r="AN1545" s="35" t="str">
        <f t="shared" si="495"/>
        <v/>
      </c>
      <c r="AO1545" s="35">
        <f t="shared" si="496"/>
        <v>0</v>
      </c>
      <c r="AP1545" s="35" t="str">
        <f t="shared" si="497"/>
        <v>X</v>
      </c>
      <c r="AQ1545" s="55">
        <f t="shared" si="507"/>
        <v>1</v>
      </c>
      <c r="AR1545" s="25" t="str">
        <f t="shared" si="498"/>
        <v/>
      </c>
      <c r="AS1545" s="25" t="str">
        <f t="shared" si="499"/>
        <v/>
      </c>
      <c r="AT1545" s="25" t="str">
        <f t="shared" si="500"/>
        <v/>
      </c>
      <c r="AU1545" s="25" t="str">
        <f t="shared" si="501"/>
        <v/>
      </c>
      <c r="AV1545" s="25">
        <f t="shared" si="502"/>
        <v>11</v>
      </c>
      <c r="AW1545" s="65">
        <f t="shared" si="508"/>
        <v>0</v>
      </c>
      <c r="AX1545" s="56"/>
      <c r="AY1545" s="24">
        <f t="shared" ca="1" si="503"/>
        <v>-500</v>
      </c>
      <c r="AZ1545" s="66">
        <f t="shared" ca="1" si="504"/>
        <v>0</v>
      </c>
      <c r="BA1545" s="24" t="str">
        <f t="shared" ca="1" si="505"/>
        <v/>
      </c>
      <c r="BB1545" s="87" t="str">
        <f t="shared" si="506"/>
        <v/>
      </c>
    </row>
    <row r="1546" spans="1:54" ht="15" x14ac:dyDescent="0.2">
      <c r="A1546" s="7">
        <v>1545</v>
      </c>
      <c r="B1546" s="162" t="s">
        <v>3831</v>
      </c>
      <c r="C1546" s="162" t="s">
        <v>3832</v>
      </c>
      <c r="D1546" s="162" t="s">
        <v>3828</v>
      </c>
      <c r="E1546" s="162" t="s">
        <v>18</v>
      </c>
      <c r="F1546" s="163">
        <v>45617</v>
      </c>
      <c r="G1546" s="162" t="s">
        <v>5347</v>
      </c>
      <c r="H1546" s="162" t="s">
        <v>4066</v>
      </c>
      <c r="I1546" s="162" t="s">
        <v>54</v>
      </c>
      <c r="J1546" s="163">
        <v>45639</v>
      </c>
      <c r="K1546" s="163">
        <v>45665</v>
      </c>
      <c r="L1546" s="162" t="s">
        <v>5347</v>
      </c>
      <c r="M1546" s="163">
        <v>45681</v>
      </c>
      <c r="N1546" s="164">
        <v>40</v>
      </c>
      <c r="O1546" s="164">
        <v>8</v>
      </c>
      <c r="P1546" s="162" t="s">
        <v>16</v>
      </c>
      <c r="Q1546" s="165">
        <v>5</v>
      </c>
      <c r="R1546" s="165">
        <v>5</v>
      </c>
      <c r="S1546" s="165">
        <v>5</v>
      </c>
      <c r="T1546" s="165">
        <v>0</v>
      </c>
      <c r="U1546" s="166">
        <v>0</v>
      </c>
      <c r="V1546" s="166">
        <v>0</v>
      </c>
      <c r="W1546" s="162" t="s">
        <v>19</v>
      </c>
      <c r="X1546" s="162" t="s">
        <v>5348</v>
      </c>
      <c r="Y1546" s="162" t="s">
        <v>5347</v>
      </c>
      <c r="Z1546" s="162" t="s">
        <v>39</v>
      </c>
      <c r="AA1546" s="162" t="s">
        <v>4067</v>
      </c>
      <c r="AB1546" s="162" t="s">
        <v>4068</v>
      </c>
      <c r="AC1546" s="162" t="s">
        <v>5347</v>
      </c>
      <c r="AD1546" s="164">
        <v>1</v>
      </c>
      <c r="AE1546" s="185">
        <v>0</v>
      </c>
      <c r="AG1546" t="s">
        <v>1864</v>
      </c>
      <c r="AH1546" s="47">
        <f t="shared" si="491"/>
        <v>42</v>
      </c>
      <c r="AI1546" s="46" t="str">
        <f t="shared" si="492"/>
        <v>-</v>
      </c>
      <c r="AJ1546" s="12"/>
      <c r="AK1546" s="53" t="str">
        <f t="shared" si="493"/>
        <v>YES</v>
      </c>
      <c r="AL1546" s="54">
        <f t="shared" si="494"/>
        <v>5</v>
      </c>
      <c r="AM1546" s="35"/>
      <c r="AN1546" s="35" t="str">
        <f t="shared" si="495"/>
        <v/>
      </c>
      <c r="AO1546" s="35">
        <f t="shared" si="496"/>
        <v>0</v>
      </c>
      <c r="AP1546" s="35" t="str">
        <f t="shared" si="497"/>
        <v>X</v>
      </c>
      <c r="AQ1546" s="55">
        <f t="shared" si="507"/>
        <v>1</v>
      </c>
      <c r="AR1546" s="25" t="str">
        <f t="shared" si="498"/>
        <v/>
      </c>
      <c r="AS1546" s="25" t="str">
        <f t="shared" si="499"/>
        <v/>
      </c>
      <c r="AT1546" s="25" t="str">
        <f t="shared" si="500"/>
        <v/>
      </c>
      <c r="AU1546" s="25" t="str">
        <f t="shared" si="501"/>
        <v/>
      </c>
      <c r="AV1546" s="25">
        <f t="shared" si="502"/>
        <v>11</v>
      </c>
      <c r="AW1546" s="65">
        <f t="shared" si="508"/>
        <v>0</v>
      </c>
      <c r="AX1546" s="56"/>
      <c r="AY1546" s="24">
        <f t="shared" ca="1" si="503"/>
        <v>-454</v>
      </c>
      <c r="AZ1546" s="66">
        <f t="shared" ca="1" si="504"/>
        <v>0</v>
      </c>
      <c r="BA1546" s="24" t="str">
        <f t="shared" ca="1" si="505"/>
        <v/>
      </c>
      <c r="BB1546" s="87" t="str">
        <f t="shared" si="506"/>
        <v/>
      </c>
    </row>
    <row r="1547" spans="1:54" ht="15" x14ac:dyDescent="0.2">
      <c r="A1547" s="7">
        <v>1546</v>
      </c>
      <c r="B1547" s="162" t="s">
        <v>3833</v>
      </c>
      <c r="C1547" s="162" t="s">
        <v>3834</v>
      </c>
      <c r="D1547" s="162" t="s">
        <v>3828</v>
      </c>
      <c r="E1547" s="162" t="s">
        <v>24</v>
      </c>
      <c r="F1547" s="163">
        <v>45617</v>
      </c>
      <c r="G1547" s="162" t="s">
        <v>5347</v>
      </c>
      <c r="H1547" s="162" t="s">
        <v>3926</v>
      </c>
      <c r="I1547" s="162" t="s">
        <v>177</v>
      </c>
      <c r="J1547" s="163">
        <v>45629</v>
      </c>
      <c r="K1547" s="163">
        <v>45930</v>
      </c>
      <c r="L1547" s="162" t="s">
        <v>5347</v>
      </c>
      <c r="M1547" s="163">
        <v>45636</v>
      </c>
      <c r="N1547" s="164">
        <v>40</v>
      </c>
      <c r="O1547" s="164">
        <v>8</v>
      </c>
      <c r="P1547" s="162" t="s">
        <v>16</v>
      </c>
      <c r="Q1547" s="165">
        <v>1</v>
      </c>
      <c r="R1547" s="165">
        <v>1</v>
      </c>
      <c r="S1547" s="165">
        <v>1</v>
      </c>
      <c r="T1547" s="165">
        <v>0</v>
      </c>
      <c r="U1547" s="166">
        <v>1</v>
      </c>
      <c r="V1547" s="166">
        <v>0</v>
      </c>
      <c r="W1547" s="162" t="s">
        <v>19</v>
      </c>
      <c r="X1547" s="162" t="s">
        <v>5348</v>
      </c>
      <c r="Y1547" s="162" t="s">
        <v>5347</v>
      </c>
      <c r="Z1547" s="162" t="s">
        <v>76</v>
      </c>
      <c r="AA1547" s="162" t="s">
        <v>143</v>
      </c>
      <c r="AB1547" s="162" t="s">
        <v>3927</v>
      </c>
      <c r="AC1547" s="162" t="s">
        <v>5347</v>
      </c>
      <c r="AD1547" s="164">
        <v>0</v>
      </c>
      <c r="AE1547" s="185">
        <v>0</v>
      </c>
      <c r="AG1547" t="s">
        <v>1864</v>
      </c>
      <c r="AH1547" s="47">
        <f t="shared" si="491"/>
        <v>7</v>
      </c>
      <c r="AI1547" s="46" t="str">
        <f t="shared" si="492"/>
        <v>-</v>
      </c>
      <c r="AJ1547" s="12"/>
      <c r="AK1547" s="53" t="str">
        <f t="shared" si="493"/>
        <v>YES</v>
      </c>
      <c r="AL1547" s="54">
        <f t="shared" si="494"/>
        <v>1</v>
      </c>
      <c r="AM1547" s="35"/>
      <c r="AN1547" s="35" t="str">
        <f t="shared" si="495"/>
        <v/>
      </c>
      <c r="AO1547" s="35">
        <f t="shared" si="496"/>
        <v>0</v>
      </c>
      <c r="AP1547" s="35" t="str">
        <f t="shared" si="497"/>
        <v>X</v>
      </c>
      <c r="AQ1547" s="55">
        <f t="shared" si="507"/>
        <v>1</v>
      </c>
      <c r="AR1547" s="25" t="str">
        <f t="shared" si="498"/>
        <v/>
      </c>
      <c r="AS1547" s="25" t="str">
        <f t="shared" si="499"/>
        <v/>
      </c>
      <c r="AT1547" s="25" t="str">
        <f t="shared" si="500"/>
        <v/>
      </c>
      <c r="AU1547" s="25" t="str">
        <f t="shared" si="501"/>
        <v/>
      </c>
      <c r="AV1547" s="25">
        <f t="shared" si="502"/>
        <v>11</v>
      </c>
      <c r="AW1547" s="65">
        <f t="shared" si="508"/>
        <v>0</v>
      </c>
      <c r="AX1547" s="56"/>
      <c r="AY1547" s="24">
        <f t="shared" ca="1" si="503"/>
        <v>-499</v>
      </c>
      <c r="AZ1547" s="66">
        <f t="shared" ca="1" si="504"/>
        <v>0</v>
      </c>
      <c r="BA1547" s="24" t="str">
        <f t="shared" ca="1" si="505"/>
        <v/>
      </c>
      <c r="BB1547" s="87" t="str">
        <f t="shared" si="506"/>
        <v/>
      </c>
    </row>
    <row r="1548" spans="1:54" ht="15" x14ac:dyDescent="0.2">
      <c r="A1548" s="7">
        <v>1547</v>
      </c>
      <c r="B1548" s="162" t="s">
        <v>3835</v>
      </c>
      <c r="C1548" s="162" t="s">
        <v>3836</v>
      </c>
      <c r="D1548" s="162" t="s">
        <v>3828</v>
      </c>
      <c r="E1548" s="162" t="s">
        <v>27</v>
      </c>
      <c r="F1548" s="163">
        <v>45617</v>
      </c>
      <c r="G1548" s="162" t="s">
        <v>5347</v>
      </c>
      <c r="H1548" s="162" t="s">
        <v>3837</v>
      </c>
      <c r="I1548" s="162" t="s">
        <v>15</v>
      </c>
      <c r="J1548" s="163">
        <v>45622</v>
      </c>
      <c r="K1548" s="163">
        <v>45624</v>
      </c>
      <c r="L1548" s="162" t="s">
        <v>5347</v>
      </c>
      <c r="M1548" s="163">
        <v>45688</v>
      </c>
      <c r="N1548" s="164">
        <v>60</v>
      </c>
      <c r="O1548" s="164">
        <v>8</v>
      </c>
      <c r="P1548" s="162" t="s">
        <v>16</v>
      </c>
      <c r="Q1548" s="165">
        <v>10</v>
      </c>
      <c r="R1548" s="165">
        <v>10</v>
      </c>
      <c r="S1548" s="165">
        <v>12</v>
      </c>
      <c r="T1548" s="165">
        <v>0</v>
      </c>
      <c r="U1548" s="166">
        <v>10</v>
      </c>
      <c r="V1548" s="166">
        <v>2</v>
      </c>
      <c r="W1548" s="162" t="s">
        <v>19</v>
      </c>
      <c r="X1548" s="162" t="s">
        <v>5348</v>
      </c>
      <c r="Y1548" s="162" t="s">
        <v>5347</v>
      </c>
      <c r="Z1548" s="162" t="s">
        <v>621</v>
      </c>
      <c r="AA1548" s="162" t="s">
        <v>622</v>
      </c>
      <c r="AB1548" s="162" t="s">
        <v>3838</v>
      </c>
      <c r="AC1548" s="162" t="s">
        <v>5347</v>
      </c>
      <c r="AD1548" s="164">
        <v>1</v>
      </c>
      <c r="AE1548" s="185">
        <v>0</v>
      </c>
      <c r="AG1548" t="s">
        <v>1864</v>
      </c>
      <c r="AH1548" s="47">
        <f t="shared" si="491"/>
        <v>66</v>
      </c>
      <c r="AI1548" s="46" t="str">
        <f t="shared" si="492"/>
        <v>-</v>
      </c>
      <c r="AJ1548" s="12"/>
      <c r="AK1548" s="53" t="str">
        <f t="shared" si="493"/>
        <v>YES</v>
      </c>
      <c r="AL1548" s="54">
        <f t="shared" si="494"/>
        <v>12</v>
      </c>
      <c r="AM1548" s="35"/>
      <c r="AN1548" s="35" t="str">
        <f t="shared" si="495"/>
        <v/>
      </c>
      <c r="AO1548" s="35">
        <f t="shared" si="496"/>
        <v>0</v>
      </c>
      <c r="AP1548" s="35" t="str">
        <f t="shared" si="497"/>
        <v>X</v>
      </c>
      <c r="AQ1548" s="55">
        <f t="shared" si="507"/>
        <v>1</v>
      </c>
      <c r="AR1548" s="25" t="str">
        <f t="shared" si="498"/>
        <v/>
      </c>
      <c r="AS1548" s="25" t="str">
        <f t="shared" si="499"/>
        <v/>
      </c>
      <c r="AT1548" s="25" t="str">
        <f t="shared" si="500"/>
        <v/>
      </c>
      <c r="AU1548" s="25" t="str">
        <f t="shared" si="501"/>
        <v/>
      </c>
      <c r="AV1548" s="25">
        <f t="shared" si="502"/>
        <v>11</v>
      </c>
      <c r="AW1548" s="65">
        <f t="shared" si="508"/>
        <v>0</v>
      </c>
      <c r="AX1548" s="56"/>
      <c r="AY1548" s="24">
        <f t="shared" ca="1" si="503"/>
        <v>-447</v>
      </c>
      <c r="AZ1548" s="66">
        <f t="shared" ca="1" si="504"/>
        <v>0</v>
      </c>
      <c r="BA1548" s="24" t="str">
        <f t="shared" ca="1" si="505"/>
        <v/>
      </c>
      <c r="BB1548" s="87" t="str">
        <f t="shared" si="506"/>
        <v/>
      </c>
    </row>
    <row r="1549" spans="1:54" ht="15" x14ac:dyDescent="0.2">
      <c r="A1549" s="7">
        <v>1548</v>
      </c>
      <c r="B1549" s="162" t="s">
        <v>3839</v>
      </c>
      <c r="C1549" s="162" t="s">
        <v>3840</v>
      </c>
      <c r="D1549" s="162" t="s">
        <v>3828</v>
      </c>
      <c r="E1549" s="162" t="s">
        <v>28</v>
      </c>
      <c r="F1549" s="163">
        <v>45617</v>
      </c>
      <c r="G1549" s="162" t="s">
        <v>5347</v>
      </c>
      <c r="H1549" s="162" t="s">
        <v>3841</v>
      </c>
      <c r="I1549" s="162" t="s">
        <v>15</v>
      </c>
      <c r="J1549" s="163">
        <v>45623</v>
      </c>
      <c r="K1549" s="163">
        <v>45623</v>
      </c>
      <c r="L1549" s="162" t="s">
        <v>5347</v>
      </c>
      <c r="M1549" s="163">
        <v>45632</v>
      </c>
      <c r="N1549" s="164">
        <v>40</v>
      </c>
      <c r="O1549" s="164">
        <v>8</v>
      </c>
      <c r="P1549" s="162" t="s">
        <v>16</v>
      </c>
      <c r="Q1549" s="166">
        <v>1</v>
      </c>
      <c r="R1549" s="166">
        <v>1</v>
      </c>
      <c r="S1549" s="166">
        <v>2</v>
      </c>
      <c r="T1549" s="166">
        <v>0</v>
      </c>
      <c r="U1549" s="166">
        <v>1</v>
      </c>
      <c r="V1549" s="166">
        <v>1</v>
      </c>
      <c r="W1549" s="162" t="s">
        <v>19</v>
      </c>
      <c r="X1549" s="162" t="s">
        <v>5348</v>
      </c>
      <c r="Y1549" s="162" t="s">
        <v>5347</v>
      </c>
      <c r="Z1549" s="162" t="s">
        <v>3813</v>
      </c>
      <c r="AA1549" s="162" t="s">
        <v>3842</v>
      </c>
      <c r="AB1549" s="162" t="s">
        <v>3843</v>
      </c>
      <c r="AC1549" s="162" t="s">
        <v>5347</v>
      </c>
      <c r="AD1549" s="164">
        <v>1</v>
      </c>
      <c r="AE1549" s="185">
        <v>1</v>
      </c>
      <c r="AG1549" t="s">
        <v>1864</v>
      </c>
      <c r="AH1549" s="47">
        <f t="shared" si="491"/>
        <v>9</v>
      </c>
      <c r="AI1549" s="46" t="str">
        <f t="shared" si="492"/>
        <v>-</v>
      </c>
      <c r="AJ1549" s="12"/>
      <c r="AK1549" s="53" t="str">
        <f t="shared" si="493"/>
        <v>YES</v>
      </c>
      <c r="AL1549" s="54">
        <f t="shared" si="494"/>
        <v>2</v>
      </c>
      <c r="AM1549" s="35"/>
      <c r="AN1549" s="35" t="str">
        <f t="shared" si="495"/>
        <v/>
      </c>
      <c r="AO1549" s="35">
        <f t="shared" si="496"/>
        <v>0</v>
      </c>
      <c r="AP1549" s="35" t="str">
        <f t="shared" si="497"/>
        <v>X</v>
      </c>
      <c r="AQ1549" s="55">
        <f t="shared" si="507"/>
        <v>1</v>
      </c>
      <c r="AR1549" s="25" t="str">
        <f t="shared" si="498"/>
        <v/>
      </c>
      <c r="AS1549" s="25" t="str">
        <f t="shared" si="499"/>
        <v/>
      </c>
      <c r="AT1549" s="25" t="str">
        <f t="shared" si="500"/>
        <v/>
      </c>
      <c r="AU1549" s="25" t="str">
        <f t="shared" si="501"/>
        <v/>
      </c>
      <c r="AV1549" s="25">
        <f t="shared" si="502"/>
        <v>11</v>
      </c>
      <c r="AW1549" s="65">
        <f t="shared" si="508"/>
        <v>0</v>
      </c>
      <c r="AX1549" s="56"/>
      <c r="AY1549" s="24">
        <f t="shared" ca="1" si="503"/>
        <v>-503</v>
      </c>
      <c r="AZ1549" s="66">
        <f t="shared" ca="1" si="504"/>
        <v>0</v>
      </c>
      <c r="BA1549" s="24" t="str">
        <f t="shared" ca="1" si="505"/>
        <v/>
      </c>
      <c r="BB1549" s="87" t="str">
        <f t="shared" si="506"/>
        <v/>
      </c>
    </row>
    <row r="1550" spans="1:54" ht="15" x14ac:dyDescent="0.2">
      <c r="A1550" s="7">
        <v>1549</v>
      </c>
      <c r="B1550" s="162" t="s">
        <v>3844</v>
      </c>
      <c r="C1550" s="162" t="s">
        <v>3845</v>
      </c>
      <c r="D1550" s="162" t="s">
        <v>3828</v>
      </c>
      <c r="E1550" s="162" t="s">
        <v>73</v>
      </c>
      <c r="F1550" s="163">
        <v>45617</v>
      </c>
      <c r="G1550" s="162" t="s">
        <v>5347</v>
      </c>
      <c r="H1550" s="162" t="s">
        <v>3841</v>
      </c>
      <c r="I1550" s="162" t="s">
        <v>17</v>
      </c>
      <c r="J1550" s="163">
        <v>45623</v>
      </c>
      <c r="K1550" s="163">
        <v>45623</v>
      </c>
      <c r="L1550" s="162" t="s">
        <v>5347</v>
      </c>
      <c r="M1550" s="163">
        <v>45632</v>
      </c>
      <c r="N1550" s="164">
        <v>40</v>
      </c>
      <c r="O1550" s="164">
        <v>8</v>
      </c>
      <c r="P1550" s="162" t="s">
        <v>16</v>
      </c>
      <c r="Q1550" s="166">
        <v>2</v>
      </c>
      <c r="R1550" s="166">
        <v>1</v>
      </c>
      <c r="S1550" s="166">
        <v>2</v>
      </c>
      <c r="T1550" s="166">
        <v>0</v>
      </c>
      <c r="U1550" s="166">
        <v>1</v>
      </c>
      <c r="V1550" s="166">
        <v>1</v>
      </c>
      <c r="W1550" s="162" t="s">
        <v>19</v>
      </c>
      <c r="X1550" s="162" t="s">
        <v>5348</v>
      </c>
      <c r="Y1550" s="162" t="s">
        <v>5347</v>
      </c>
      <c r="Z1550" s="162" t="s">
        <v>3813</v>
      </c>
      <c r="AA1550" s="162" t="s">
        <v>3842</v>
      </c>
      <c r="AB1550" s="162" t="s">
        <v>3846</v>
      </c>
      <c r="AC1550" s="162" t="s">
        <v>19</v>
      </c>
      <c r="AD1550" s="164">
        <v>1</v>
      </c>
      <c r="AE1550" s="185">
        <v>1</v>
      </c>
      <c r="AG1550" t="s">
        <v>1864</v>
      </c>
      <c r="AH1550" s="47">
        <f t="shared" si="491"/>
        <v>9</v>
      </c>
      <c r="AI1550" s="46" t="str">
        <f t="shared" si="492"/>
        <v>-</v>
      </c>
      <c r="AJ1550" s="12"/>
      <c r="AK1550" s="53" t="str">
        <f t="shared" si="493"/>
        <v>YES</v>
      </c>
      <c r="AL1550" s="54">
        <f t="shared" si="494"/>
        <v>2</v>
      </c>
      <c r="AM1550" s="35"/>
      <c r="AN1550" s="35" t="str">
        <f t="shared" si="495"/>
        <v/>
      </c>
      <c r="AO1550" s="35">
        <f t="shared" si="496"/>
        <v>0</v>
      </c>
      <c r="AP1550" s="35" t="str">
        <f t="shared" si="497"/>
        <v>X</v>
      </c>
      <c r="AQ1550" s="55">
        <f t="shared" si="507"/>
        <v>1</v>
      </c>
      <c r="AR1550" s="25" t="str">
        <f t="shared" si="498"/>
        <v/>
      </c>
      <c r="AS1550" s="25" t="str">
        <f t="shared" si="499"/>
        <v/>
      </c>
      <c r="AT1550" s="25" t="str">
        <f t="shared" si="500"/>
        <v/>
      </c>
      <c r="AU1550" s="25" t="str">
        <f t="shared" si="501"/>
        <v/>
      </c>
      <c r="AV1550" s="25">
        <f t="shared" si="502"/>
        <v>11</v>
      </c>
      <c r="AW1550" s="65">
        <f t="shared" si="508"/>
        <v>0</v>
      </c>
      <c r="AX1550" s="56"/>
      <c r="AY1550" s="24">
        <f t="shared" ca="1" si="503"/>
        <v>-503</v>
      </c>
      <c r="AZ1550" s="66">
        <f t="shared" ca="1" si="504"/>
        <v>0</v>
      </c>
      <c r="BA1550" s="24" t="str">
        <f t="shared" ca="1" si="505"/>
        <v/>
      </c>
      <c r="BB1550" s="87" t="str">
        <f t="shared" si="506"/>
        <v>X</v>
      </c>
    </row>
    <row r="1551" spans="1:54" ht="15" x14ac:dyDescent="0.2">
      <c r="A1551" s="7">
        <v>1550</v>
      </c>
      <c r="B1551" s="162" t="s">
        <v>3847</v>
      </c>
      <c r="C1551" s="162" t="s">
        <v>3848</v>
      </c>
      <c r="D1551" s="162" t="s">
        <v>3828</v>
      </c>
      <c r="E1551" s="162" t="s">
        <v>56</v>
      </c>
      <c r="F1551" s="163">
        <v>45617</v>
      </c>
      <c r="G1551" s="162" t="s">
        <v>5347</v>
      </c>
      <c r="H1551" s="162" t="s">
        <v>3841</v>
      </c>
      <c r="I1551" s="162" t="s">
        <v>18</v>
      </c>
      <c r="J1551" s="163">
        <v>45623</v>
      </c>
      <c r="K1551" s="163">
        <v>45623</v>
      </c>
      <c r="L1551" s="162" t="s">
        <v>5347</v>
      </c>
      <c r="M1551" s="163">
        <v>45632</v>
      </c>
      <c r="N1551" s="164">
        <v>40</v>
      </c>
      <c r="O1551" s="164">
        <v>8</v>
      </c>
      <c r="P1551" s="162" t="s">
        <v>16</v>
      </c>
      <c r="Q1551" s="165">
        <v>2</v>
      </c>
      <c r="R1551" s="165">
        <v>2</v>
      </c>
      <c r="S1551" s="165">
        <v>4</v>
      </c>
      <c r="T1551" s="165">
        <v>0</v>
      </c>
      <c r="U1551" s="166">
        <v>2</v>
      </c>
      <c r="V1551" s="166">
        <v>2</v>
      </c>
      <c r="W1551" s="162" t="s">
        <v>19</v>
      </c>
      <c r="X1551" s="162" t="s">
        <v>5348</v>
      </c>
      <c r="Y1551" s="162" t="s">
        <v>5347</v>
      </c>
      <c r="Z1551" s="162" t="s">
        <v>3813</v>
      </c>
      <c r="AA1551" s="162" t="s">
        <v>3842</v>
      </c>
      <c r="AB1551" s="162" t="s">
        <v>3849</v>
      </c>
      <c r="AC1551" s="162" t="s">
        <v>5347</v>
      </c>
      <c r="AD1551" s="164">
        <v>1</v>
      </c>
      <c r="AE1551" s="185">
        <v>1</v>
      </c>
      <c r="AG1551" t="s">
        <v>1864</v>
      </c>
      <c r="AH1551" s="47">
        <f t="shared" si="491"/>
        <v>9</v>
      </c>
      <c r="AI1551" s="46" t="str">
        <f t="shared" si="492"/>
        <v>-</v>
      </c>
      <c r="AJ1551" s="12"/>
      <c r="AK1551" s="53" t="str">
        <f t="shared" si="493"/>
        <v>YES</v>
      </c>
      <c r="AL1551" s="54">
        <f t="shared" si="494"/>
        <v>4</v>
      </c>
      <c r="AM1551" s="35"/>
      <c r="AN1551" s="35" t="str">
        <f t="shared" si="495"/>
        <v/>
      </c>
      <c r="AO1551" s="35">
        <f t="shared" si="496"/>
        <v>0</v>
      </c>
      <c r="AP1551" s="35" t="str">
        <f t="shared" si="497"/>
        <v>X</v>
      </c>
      <c r="AQ1551" s="55">
        <f t="shared" si="507"/>
        <v>1</v>
      </c>
      <c r="AR1551" s="25" t="str">
        <f t="shared" si="498"/>
        <v/>
      </c>
      <c r="AS1551" s="25" t="str">
        <f t="shared" si="499"/>
        <v/>
      </c>
      <c r="AT1551" s="25" t="str">
        <f t="shared" si="500"/>
        <v/>
      </c>
      <c r="AU1551" s="25" t="str">
        <f t="shared" si="501"/>
        <v/>
      </c>
      <c r="AV1551" s="25">
        <f t="shared" si="502"/>
        <v>11</v>
      </c>
      <c r="AW1551" s="65">
        <f t="shared" si="508"/>
        <v>0</v>
      </c>
      <c r="AX1551" s="56"/>
      <c r="AY1551" s="24">
        <f t="shared" ca="1" si="503"/>
        <v>-503</v>
      </c>
      <c r="AZ1551" s="66">
        <f t="shared" ca="1" si="504"/>
        <v>0</v>
      </c>
      <c r="BA1551" s="24" t="str">
        <f t="shared" ca="1" si="505"/>
        <v/>
      </c>
      <c r="BB1551" s="87" t="str">
        <f t="shared" si="506"/>
        <v/>
      </c>
    </row>
    <row r="1552" spans="1:54" ht="15" x14ac:dyDescent="0.2">
      <c r="A1552" s="7">
        <v>1551</v>
      </c>
      <c r="B1552" s="162" t="s">
        <v>3850</v>
      </c>
      <c r="C1552" s="162" t="s">
        <v>3851</v>
      </c>
      <c r="D1552" s="162" t="s">
        <v>3852</v>
      </c>
      <c r="E1552" s="162" t="s">
        <v>15</v>
      </c>
      <c r="F1552" s="163">
        <v>45617</v>
      </c>
      <c r="G1552" s="162" t="s">
        <v>5347</v>
      </c>
      <c r="H1552" s="162" t="s">
        <v>4360</v>
      </c>
      <c r="I1552" s="162" t="s">
        <v>18</v>
      </c>
      <c r="J1552" s="163">
        <v>45684</v>
      </c>
      <c r="K1552" s="163">
        <v>45684</v>
      </c>
      <c r="L1552" s="162" t="s">
        <v>5347</v>
      </c>
      <c r="M1552" s="163">
        <v>45695</v>
      </c>
      <c r="N1552" s="164">
        <v>60</v>
      </c>
      <c r="O1552" s="164">
        <v>8</v>
      </c>
      <c r="P1552" s="162" t="s">
        <v>16</v>
      </c>
      <c r="Q1552" s="165">
        <v>200</v>
      </c>
      <c r="R1552" s="165">
        <v>200</v>
      </c>
      <c r="S1552" s="165">
        <v>200</v>
      </c>
      <c r="T1552" s="165">
        <v>0</v>
      </c>
      <c r="U1552" s="166">
        <v>200</v>
      </c>
      <c r="V1552" s="166">
        <v>0</v>
      </c>
      <c r="W1552" s="162" t="s">
        <v>19</v>
      </c>
      <c r="X1552" s="162" t="s">
        <v>5348</v>
      </c>
      <c r="Y1552" s="162" t="s">
        <v>5347</v>
      </c>
      <c r="Z1552" s="162" t="s">
        <v>688</v>
      </c>
      <c r="AA1552" s="162" t="s">
        <v>620</v>
      </c>
      <c r="AB1552" s="162" t="s">
        <v>4361</v>
      </c>
      <c r="AC1552" s="162" t="s">
        <v>5347</v>
      </c>
      <c r="AD1552" s="164">
        <v>0</v>
      </c>
      <c r="AE1552" s="185">
        <v>0</v>
      </c>
      <c r="AG1552" t="s">
        <v>962</v>
      </c>
      <c r="AH1552" s="47">
        <f t="shared" si="491"/>
        <v>11</v>
      </c>
      <c r="AI1552" s="46" t="str">
        <f t="shared" si="492"/>
        <v>-</v>
      </c>
      <c r="AJ1552" s="12"/>
      <c r="AK1552" s="53" t="str">
        <f t="shared" si="493"/>
        <v>YES</v>
      </c>
      <c r="AL1552" s="54">
        <f t="shared" si="494"/>
        <v>200</v>
      </c>
      <c r="AM1552" s="35"/>
      <c r="AN1552" s="35" t="str">
        <f t="shared" si="495"/>
        <v/>
      </c>
      <c r="AO1552" s="35">
        <f t="shared" si="496"/>
        <v>0</v>
      </c>
      <c r="AP1552" s="35" t="str">
        <f t="shared" si="497"/>
        <v>X</v>
      </c>
      <c r="AQ1552" s="55">
        <f t="shared" ref="AQ1552:AQ1562" si="509">IF(AP1552="X",100%,0%)</f>
        <v>1</v>
      </c>
      <c r="AR1552" s="25" t="str">
        <f t="shared" si="498"/>
        <v/>
      </c>
      <c r="AS1552" s="25" t="str">
        <f t="shared" si="499"/>
        <v/>
      </c>
      <c r="AT1552" s="25" t="str">
        <f t="shared" si="500"/>
        <v/>
      </c>
      <c r="AU1552" s="25" t="str">
        <f t="shared" si="501"/>
        <v/>
      </c>
      <c r="AV1552" s="25">
        <f t="shared" si="502"/>
        <v>11</v>
      </c>
      <c r="AW1552" s="65">
        <f t="shared" ref="AW1552:AW1562" si="510">IF(AP1552="",100%,0%)</f>
        <v>0</v>
      </c>
      <c r="AX1552" s="56"/>
      <c r="AY1552" s="24">
        <f t="shared" ca="1" si="503"/>
        <v>-440</v>
      </c>
      <c r="AZ1552" s="66">
        <f t="shared" ca="1" si="504"/>
        <v>0</v>
      </c>
      <c r="BA1552" s="24" t="str">
        <f t="shared" ca="1" si="505"/>
        <v/>
      </c>
      <c r="BB1552" s="87" t="str">
        <f t="shared" si="506"/>
        <v/>
      </c>
    </row>
    <row r="1553" spans="1:54" ht="15" x14ac:dyDescent="0.2">
      <c r="A1553" s="7">
        <v>1552</v>
      </c>
      <c r="B1553" s="162" t="s">
        <v>3853</v>
      </c>
      <c r="C1553" s="162" t="s">
        <v>3854</v>
      </c>
      <c r="D1553" s="162" t="s">
        <v>3852</v>
      </c>
      <c r="E1553" s="162" t="s">
        <v>17</v>
      </c>
      <c r="F1553" s="163">
        <v>45617</v>
      </c>
      <c r="G1553" s="162" t="s">
        <v>5347</v>
      </c>
      <c r="H1553" s="162" t="s">
        <v>4419</v>
      </c>
      <c r="I1553" s="162" t="s">
        <v>15</v>
      </c>
      <c r="J1553" s="163">
        <v>45692</v>
      </c>
      <c r="K1553" s="163">
        <v>45694</v>
      </c>
      <c r="L1553" s="162" t="s">
        <v>5347</v>
      </c>
      <c r="M1553" s="163">
        <v>45700</v>
      </c>
      <c r="N1553" s="164">
        <v>40</v>
      </c>
      <c r="O1553" s="164">
        <v>8</v>
      </c>
      <c r="P1553" s="162" t="s">
        <v>16</v>
      </c>
      <c r="Q1553" s="166">
        <v>5</v>
      </c>
      <c r="R1553" s="166">
        <v>5</v>
      </c>
      <c r="S1553" s="166">
        <v>5</v>
      </c>
      <c r="T1553" s="166">
        <v>0</v>
      </c>
      <c r="U1553" s="166">
        <v>5</v>
      </c>
      <c r="V1553" s="166">
        <v>0</v>
      </c>
      <c r="W1553" s="162" t="s">
        <v>19</v>
      </c>
      <c r="X1553" s="162" t="s">
        <v>5348</v>
      </c>
      <c r="Y1553" s="162" t="s">
        <v>5347</v>
      </c>
      <c r="Z1553" s="162" t="s">
        <v>621</v>
      </c>
      <c r="AA1553" s="162" t="s">
        <v>622</v>
      </c>
      <c r="AB1553" s="162" t="s">
        <v>4420</v>
      </c>
      <c r="AC1553" s="162" t="s">
        <v>5347</v>
      </c>
      <c r="AD1553" s="164">
        <v>0</v>
      </c>
      <c r="AE1553" s="185">
        <v>0</v>
      </c>
      <c r="AG1553" t="s">
        <v>962</v>
      </c>
      <c r="AH1553" s="47">
        <f t="shared" si="491"/>
        <v>8</v>
      </c>
      <c r="AI1553" s="46" t="str">
        <f t="shared" si="492"/>
        <v>-</v>
      </c>
      <c r="AJ1553" s="12"/>
      <c r="AK1553" s="53" t="str">
        <f t="shared" si="493"/>
        <v>YES</v>
      </c>
      <c r="AL1553" s="54">
        <f t="shared" si="494"/>
        <v>5</v>
      </c>
      <c r="AM1553" s="35"/>
      <c r="AN1553" s="35" t="str">
        <f t="shared" si="495"/>
        <v/>
      </c>
      <c r="AO1553" s="35">
        <f t="shared" si="496"/>
        <v>0</v>
      </c>
      <c r="AP1553" s="35" t="str">
        <f t="shared" si="497"/>
        <v>X</v>
      </c>
      <c r="AQ1553" s="55">
        <f t="shared" si="509"/>
        <v>1</v>
      </c>
      <c r="AR1553" s="25" t="str">
        <f t="shared" si="498"/>
        <v/>
      </c>
      <c r="AS1553" s="25" t="str">
        <f t="shared" si="499"/>
        <v/>
      </c>
      <c r="AT1553" s="25" t="str">
        <f t="shared" si="500"/>
        <v/>
      </c>
      <c r="AU1553" s="25" t="str">
        <f t="shared" si="501"/>
        <v/>
      </c>
      <c r="AV1553" s="25">
        <f t="shared" si="502"/>
        <v>11</v>
      </c>
      <c r="AW1553" s="65">
        <f t="shared" si="510"/>
        <v>0</v>
      </c>
      <c r="AX1553" s="56"/>
      <c r="AY1553" s="24">
        <f t="shared" ca="1" si="503"/>
        <v>-435</v>
      </c>
      <c r="AZ1553" s="66">
        <f t="shared" ca="1" si="504"/>
        <v>0</v>
      </c>
      <c r="BA1553" s="24" t="str">
        <f t="shared" ca="1" si="505"/>
        <v/>
      </c>
      <c r="BB1553" s="87" t="str">
        <f t="shared" si="506"/>
        <v/>
      </c>
    </row>
    <row r="1554" spans="1:54" ht="15" x14ac:dyDescent="0.2">
      <c r="A1554" s="7">
        <v>1553</v>
      </c>
      <c r="B1554" s="162" t="s">
        <v>3855</v>
      </c>
      <c r="C1554" s="162" t="s">
        <v>3856</v>
      </c>
      <c r="D1554" s="162" t="s">
        <v>3857</v>
      </c>
      <c r="E1554" s="162" t="s">
        <v>15</v>
      </c>
      <c r="F1554" s="163">
        <v>45617</v>
      </c>
      <c r="G1554" s="162" t="s">
        <v>5347</v>
      </c>
      <c r="H1554" s="162" t="s">
        <v>4517</v>
      </c>
      <c r="I1554" s="162" t="s">
        <v>15</v>
      </c>
      <c r="J1554" s="163">
        <v>45706</v>
      </c>
      <c r="K1554" s="163">
        <v>45712</v>
      </c>
      <c r="L1554" s="162" t="s">
        <v>5347</v>
      </c>
      <c r="M1554" s="163">
        <v>45728</v>
      </c>
      <c r="N1554" s="164">
        <v>85</v>
      </c>
      <c r="O1554" s="164">
        <v>8</v>
      </c>
      <c r="P1554" s="162" t="s">
        <v>16</v>
      </c>
      <c r="Q1554" s="165">
        <v>2</v>
      </c>
      <c r="R1554" s="165">
        <v>8</v>
      </c>
      <c r="S1554" s="165">
        <v>8</v>
      </c>
      <c r="T1554" s="165">
        <v>0</v>
      </c>
      <c r="U1554" s="166">
        <v>8</v>
      </c>
      <c r="V1554" s="166">
        <v>0</v>
      </c>
      <c r="W1554" s="162" t="s">
        <v>19</v>
      </c>
      <c r="X1554" s="162" t="s">
        <v>5348</v>
      </c>
      <c r="Y1554" s="162" t="s">
        <v>5347</v>
      </c>
      <c r="Z1554" s="162" t="s">
        <v>3387</v>
      </c>
      <c r="AA1554" s="162" t="s">
        <v>722</v>
      </c>
      <c r="AB1554" s="162" t="s">
        <v>4518</v>
      </c>
      <c r="AC1554" s="162" t="s">
        <v>5347</v>
      </c>
      <c r="AD1554" s="164">
        <v>0</v>
      </c>
      <c r="AE1554" s="185">
        <v>0</v>
      </c>
      <c r="AG1554" t="s">
        <v>1317</v>
      </c>
      <c r="AH1554" s="47">
        <f t="shared" si="491"/>
        <v>22</v>
      </c>
      <c r="AI1554" s="46" t="str">
        <f t="shared" si="492"/>
        <v>-</v>
      </c>
      <c r="AJ1554" s="12"/>
      <c r="AK1554" s="53" t="str">
        <f t="shared" si="493"/>
        <v>YES</v>
      </c>
      <c r="AL1554" s="54">
        <f t="shared" si="494"/>
        <v>8</v>
      </c>
      <c r="AM1554" s="35"/>
      <c r="AN1554" s="35" t="str">
        <f t="shared" si="495"/>
        <v/>
      </c>
      <c r="AO1554" s="35">
        <f t="shared" si="496"/>
        <v>0</v>
      </c>
      <c r="AP1554" s="35" t="str">
        <f t="shared" si="497"/>
        <v>X</v>
      </c>
      <c r="AQ1554" s="55">
        <f t="shared" si="509"/>
        <v>1</v>
      </c>
      <c r="AR1554" s="25" t="str">
        <f t="shared" si="498"/>
        <v/>
      </c>
      <c r="AS1554" s="25" t="str">
        <f t="shared" si="499"/>
        <v/>
      </c>
      <c r="AT1554" s="25" t="str">
        <f t="shared" si="500"/>
        <v/>
      </c>
      <c r="AU1554" s="25" t="str">
        <f t="shared" si="501"/>
        <v/>
      </c>
      <c r="AV1554" s="25">
        <f t="shared" si="502"/>
        <v>11</v>
      </c>
      <c r="AW1554" s="65">
        <f t="shared" si="510"/>
        <v>0</v>
      </c>
      <c r="AX1554" s="56"/>
      <c r="AY1554" s="24">
        <f t="shared" ca="1" si="503"/>
        <v>-407</v>
      </c>
      <c r="AZ1554" s="66">
        <f t="shared" ca="1" si="504"/>
        <v>0</v>
      </c>
      <c r="BA1554" s="24" t="str">
        <f t="shared" ca="1" si="505"/>
        <v/>
      </c>
      <c r="BB1554" s="87" t="str">
        <f t="shared" si="506"/>
        <v/>
      </c>
    </row>
    <row r="1555" spans="1:54" ht="15" x14ac:dyDescent="0.2">
      <c r="A1555" s="7">
        <v>1554</v>
      </c>
      <c r="B1555" s="162" t="s">
        <v>3858</v>
      </c>
      <c r="C1555" s="162" t="s">
        <v>3859</v>
      </c>
      <c r="D1555" s="162" t="s">
        <v>3857</v>
      </c>
      <c r="E1555" s="162" t="s">
        <v>17</v>
      </c>
      <c r="F1555" s="163">
        <v>45617</v>
      </c>
      <c r="G1555" s="162" t="s">
        <v>5347</v>
      </c>
      <c r="H1555" s="162" t="s">
        <v>3928</v>
      </c>
      <c r="I1555" s="162" t="s">
        <v>15</v>
      </c>
      <c r="J1555" s="163">
        <v>45625</v>
      </c>
      <c r="K1555" s="163">
        <v>45625</v>
      </c>
      <c r="L1555" s="162" t="s">
        <v>5347</v>
      </c>
      <c r="M1555" s="163">
        <v>45656</v>
      </c>
      <c r="N1555" s="164">
        <v>30</v>
      </c>
      <c r="O1555" s="164">
        <v>8</v>
      </c>
      <c r="P1555" s="162" t="s">
        <v>16</v>
      </c>
      <c r="Q1555" s="166">
        <v>1</v>
      </c>
      <c r="R1555" s="166">
        <v>1</v>
      </c>
      <c r="S1555" s="166">
        <v>1</v>
      </c>
      <c r="T1555" s="166">
        <v>0</v>
      </c>
      <c r="U1555" s="166">
        <v>1</v>
      </c>
      <c r="V1555" s="166">
        <v>0</v>
      </c>
      <c r="W1555" s="162" t="s">
        <v>19</v>
      </c>
      <c r="X1555" s="162" t="s">
        <v>5348</v>
      </c>
      <c r="Y1555" s="162" t="s">
        <v>5347</v>
      </c>
      <c r="Z1555" s="162" t="s">
        <v>25</v>
      </c>
      <c r="AA1555" s="162" t="s">
        <v>3929</v>
      </c>
      <c r="AB1555" s="162" t="s">
        <v>3930</v>
      </c>
      <c r="AC1555" s="162" t="s">
        <v>5347</v>
      </c>
      <c r="AD1555" s="164">
        <v>1</v>
      </c>
      <c r="AE1555" s="185">
        <v>1</v>
      </c>
      <c r="AG1555" t="s">
        <v>1317</v>
      </c>
      <c r="AH1555" s="47">
        <f t="shared" si="491"/>
        <v>31</v>
      </c>
      <c r="AI1555" s="46" t="str">
        <f t="shared" si="492"/>
        <v>-</v>
      </c>
      <c r="AJ1555" s="12"/>
      <c r="AK1555" s="53" t="str">
        <f t="shared" si="493"/>
        <v>YES</v>
      </c>
      <c r="AL1555" s="54">
        <f t="shared" si="494"/>
        <v>1</v>
      </c>
      <c r="AM1555" s="35"/>
      <c r="AN1555" s="35" t="str">
        <f t="shared" si="495"/>
        <v/>
      </c>
      <c r="AO1555" s="35">
        <f t="shared" si="496"/>
        <v>0</v>
      </c>
      <c r="AP1555" s="35" t="str">
        <f t="shared" si="497"/>
        <v>X</v>
      </c>
      <c r="AQ1555" s="55">
        <f t="shared" si="509"/>
        <v>1</v>
      </c>
      <c r="AR1555" s="25" t="str">
        <f t="shared" si="498"/>
        <v/>
      </c>
      <c r="AS1555" s="25" t="str">
        <f t="shared" si="499"/>
        <v/>
      </c>
      <c r="AT1555" s="25" t="str">
        <f t="shared" si="500"/>
        <v/>
      </c>
      <c r="AU1555" s="25" t="str">
        <f t="shared" si="501"/>
        <v/>
      </c>
      <c r="AV1555" s="25">
        <f t="shared" si="502"/>
        <v>11</v>
      </c>
      <c r="AW1555" s="65">
        <f t="shared" si="510"/>
        <v>0</v>
      </c>
      <c r="AX1555" s="56"/>
      <c r="AY1555" s="24">
        <f t="shared" ca="1" si="503"/>
        <v>-479</v>
      </c>
      <c r="AZ1555" s="66">
        <f t="shared" ca="1" si="504"/>
        <v>0</v>
      </c>
      <c r="BA1555" s="24" t="str">
        <f t="shared" ca="1" si="505"/>
        <v/>
      </c>
      <c r="BB1555" s="87" t="str">
        <f t="shared" si="506"/>
        <v/>
      </c>
    </row>
    <row r="1556" spans="1:54" ht="15" x14ac:dyDescent="0.2">
      <c r="A1556" s="7">
        <v>1555</v>
      </c>
      <c r="B1556" s="162" t="s">
        <v>3860</v>
      </c>
      <c r="C1556" s="162" t="s">
        <v>3861</v>
      </c>
      <c r="D1556" s="162" t="s">
        <v>3857</v>
      </c>
      <c r="E1556" s="162" t="s">
        <v>18</v>
      </c>
      <c r="F1556" s="163">
        <v>45617</v>
      </c>
      <c r="G1556" s="162" t="s">
        <v>5347</v>
      </c>
      <c r="H1556" s="162" t="s">
        <v>4295</v>
      </c>
      <c r="I1556" s="162" t="s">
        <v>15</v>
      </c>
      <c r="J1556" s="163">
        <v>45679</v>
      </c>
      <c r="K1556" s="163">
        <v>45684</v>
      </c>
      <c r="L1556" s="162" t="s">
        <v>5347</v>
      </c>
      <c r="M1556" s="163">
        <v>45626</v>
      </c>
      <c r="N1556" s="164">
        <v>40</v>
      </c>
      <c r="O1556" s="164">
        <v>8</v>
      </c>
      <c r="P1556" s="162" t="s">
        <v>16</v>
      </c>
      <c r="Q1556" s="166">
        <v>1</v>
      </c>
      <c r="R1556" s="166">
        <v>2</v>
      </c>
      <c r="S1556" s="166">
        <v>2</v>
      </c>
      <c r="T1556" s="166">
        <v>0</v>
      </c>
      <c r="U1556" s="166">
        <v>2</v>
      </c>
      <c r="V1556" s="166">
        <v>0</v>
      </c>
      <c r="W1556" s="162" t="s">
        <v>19</v>
      </c>
      <c r="X1556" s="162" t="s">
        <v>5348</v>
      </c>
      <c r="Y1556" s="162" t="s">
        <v>5347</v>
      </c>
      <c r="Z1556" s="162" t="s">
        <v>25</v>
      </c>
      <c r="AA1556" s="162" t="s">
        <v>3863</v>
      </c>
      <c r="AB1556" s="162" t="s">
        <v>3864</v>
      </c>
      <c r="AC1556" s="162" t="s">
        <v>5347</v>
      </c>
      <c r="AD1556" s="164">
        <v>0</v>
      </c>
      <c r="AE1556" s="185">
        <v>0</v>
      </c>
      <c r="AG1556" t="s">
        <v>1317</v>
      </c>
      <c r="AH1556" s="47">
        <f t="shared" si="491"/>
        <v>-53</v>
      </c>
      <c r="AI1556" s="46" t="str">
        <f t="shared" si="492"/>
        <v>-</v>
      </c>
      <c r="AJ1556" s="12"/>
      <c r="AK1556" s="53" t="str">
        <f t="shared" si="493"/>
        <v>YES</v>
      </c>
      <c r="AL1556" s="54">
        <f t="shared" si="494"/>
        <v>2</v>
      </c>
      <c r="AM1556" s="35"/>
      <c r="AN1556" s="35" t="str">
        <f t="shared" si="495"/>
        <v/>
      </c>
      <c r="AO1556" s="35">
        <f t="shared" si="496"/>
        <v>0</v>
      </c>
      <c r="AP1556" s="35" t="str">
        <f t="shared" si="497"/>
        <v>X</v>
      </c>
      <c r="AQ1556" s="55">
        <f t="shared" si="509"/>
        <v>1</v>
      </c>
      <c r="AR1556" s="25" t="str">
        <f t="shared" si="498"/>
        <v/>
      </c>
      <c r="AS1556" s="25" t="str">
        <f t="shared" si="499"/>
        <v/>
      </c>
      <c r="AT1556" s="25" t="str">
        <f t="shared" si="500"/>
        <v/>
      </c>
      <c r="AU1556" s="25" t="str">
        <f t="shared" si="501"/>
        <v/>
      </c>
      <c r="AV1556" s="25">
        <f t="shared" si="502"/>
        <v>11</v>
      </c>
      <c r="AW1556" s="65">
        <f t="shared" si="510"/>
        <v>0</v>
      </c>
      <c r="AX1556" s="56"/>
      <c r="AY1556" s="24">
        <f t="shared" ca="1" si="503"/>
        <v>-509</v>
      </c>
      <c r="AZ1556" s="66">
        <f t="shared" ca="1" si="504"/>
        <v>0</v>
      </c>
      <c r="BA1556" s="24" t="str">
        <f t="shared" ca="1" si="505"/>
        <v/>
      </c>
      <c r="BB1556" s="87" t="str">
        <f t="shared" si="506"/>
        <v/>
      </c>
    </row>
    <row r="1557" spans="1:54" ht="15" x14ac:dyDescent="0.2">
      <c r="A1557" s="7">
        <v>1556</v>
      </c>
      <c r="B1557" s="162" t="s">
        <v>3860</v>
      </c>
      <c r="C1557" s="162" t="s">
        <v>3861</v>
      </c>
      <c r="D1557" s="162" t="s">
        <v>3857</v>
      </c>
      <c r="E1557" s="162" t="s">
        <v>18</v>
      </c>
      <c r="F1557" s="163">
        <v>45617</v>
      </c>
      <c r="G1557" s="162" t="s">
        <v>5347</v>
      </c>
      <c r="H1557" s="162" t="s">
        <v>3862</v>
      </c>
      <c r="I1557" s="162" t="s">
        <v>15</v>
      </c>
      <c r="J1557" s="163">
        <v>45623</v>
      </c>
      <c r="K1557" s="163">
        <v>45624</v>
      </c>
      <c r="L1557" s="162" t="s">
        <v>332</v>
      </c>
      <c r="M1557" s="163">
        <v>45660</v>
      </c>
      <c r="N1557" s="164">
        <v>40</v>
      </c>
      <c r="O1557" s="164">
        <v>8</v>
      </c>
      <c r="P1557" s="162" t="s">
        <v>5347</v>
      </c>
      <c r="Q1557" s="165">
        <v>1</v>
      </c>
      <c r="R1557" s="165">
        <v>1</v>
      </c>
      <c r="S1557" s="165">
        <v>0</v>
      </c>
      <c r="T1557" s="165">
        <v>1</v>
      </c>
      <c r="U1557" s="166">
        <v>0</v>
      </c>
      <c r="V1557" s="166">
        <v>0</v>
      </c>
      <c r="W1557" s="162" t="s">
        <v>5347</v>
      </c>
      <c r="X1557" s="162" t="s">
        <v>5495</v>
      </c>
      <c r="Y1557" s="162" t="s">
        <v>5347</v>
      </c>
      <c r="Z1557" s="162" t="s">
        <v>47</v>
      </c>
      <c r="AA1557" s="162" t="s">
        <v>3863</v>
      </c>
      <c r="AB1557" s="162" t="s">
        <v>3864</v>
      </c>
      <c r="AC1557" s="162" t="s">
        <v>5347</v>
      </c>
      <c r="AD1557" s="164">
        <v>0</v>
      </c>
      <c r="AE1557" s="185">
        <v>0</v>
      </c>
      <c r="AG1557" t="s">
        <v>1317</v>
      </c>
      <c r="AH1557" s="47">
        <f t="shared" si="491"/>
        <v>37</v>
      </c>
      <c r="AI1557" s="46" t="str">
        <f t="shared" si="492"/>
        <v>-</v>
      </c>
      <c r="AJ1557" s="12"/>
      <c r="AK1557" s="53" t="str">
        <f t="shared" si="493"/>
        <v/>
      </c>
      <c r="AL1557" s="54" t="str">
        <f t="shared" si="494"/>
        <v/>
      </c>
      <c r="AM1557" s="35"/>
      <c r="AN1557" s="35" t="str">
        <f t="shared" si="495"/>
        <v/>
      </c>
      <c r="AO1557" s="35">
        <f t="shared" si="496"/>
        <v>0</v>
      </c>
      <c r="AP1557" s="35" t="str">
        <f t="shared" si="497"/>
        <v/>
      </c>
      <c r="AQ1557" s="55">
        <f t="shared" si="509"/>
        <v>0</v>
      </c>
      <c r="AR1557" s="25" t="str">
        <f t="shared" si="498"/>
        <v/>
      </c>
      <c r="AS1557" s="25" t="str">
        <f t="shared" si="499"/>
        <v/>
      </c>
      <c r="AT1557" s="25" t="str">
        <f t="shared" si="500"/>
        <v/>
      </c>
      <c r="AU1557" s="25" t="str">
        <f t="shared" si="501"/>
        <v/>
      </c>
      <c r="AV1557" s="25">
        <f t="shared" si="502"/>
        <v>11</v>
      </c>
      <c r="AW1557" s="65">
        <f t="shared" si="510"/>
        <v>1</v>
      </c>
      <c r="AX1557" s="56"/>
      <c r="AY1557" s="24">
        <f t="shared" ca="1" si="503"/>
        <v>-475</v>
      </c>
      <c r="AZ1557" s="66">
        <f t="shared" ca="1" si="504"/>
        <v>0</v>
      </c>
      <c r="BA1557" s="24" t="str">
        <f t="shared" ca="1" si="505"/>
        <v/>
      </c>
      <c r="BB1557" s="87" t="str">
        <f t="shared" si="506"/>
        <v/>
      </c>
    </row>
    <row r="1558" spans="1:54" ht="15" x14ac:dyDescent="0.2">
      <c r="A1558" s="7">
        <v>1557</v>
      </c>
      <c r="B1558" s="162" t="s">
        <v>3865</v>
      </c>
      <c r="C1558" s="162" t="s">
        <v>3866</v>
      </c>
      <c r="D1558" s="162" t="s">
        <v>3867</v>
      </c>
      <c r="E1558" s="162" t="s">
        <v>15</v>
      </c>
      <c r="F1558" s="163">
        <v>45617</v>
      </c>
      <c r="G1558" s="162" t="s">
        <v>5347</v>
      </c>
      <c r="H1558" s="162" t="s">
        <v>3926</v>
      </c>
      <c r="I1558" s="162" t="s">
        <v>192</v>
      </c>
      <c r="J1558" s="163">
        <v>45629</v>
      </c>
      <c r="K1558" s="163">
        <v>45930</v>
      </c>
      <c r="L1558" s="162" t="s">
        <v>5347</v>
      </c>
      <c r="M1558" s="163">
        <v>45636</v>
      </c>
      <c r="N1558" s="164">
        <v>40</v>
      </c>
      <c r="O1558" s="164">
        <v>8</v>
      </c>
      <c r="P1558" s="162" t="s">
        <v>16</v>
      </c>
      <c r="Q1558" s="165">
        <v>1</v>
      </c>
      <c r="R1558" s="165">
        <v>1</v>
      </c>
      <c r="S1558" s="165">
        <v>1</v>
      </c>
      <c r="T1558" s="165">
        <v>0</v>
      </c>
      <c r="U1558" s="166">
        <v>1</v>
      </c>
      <c r="V1558" s="166">
        <v>0</v>
      </c>
      <c r="W1558" s="162" t="s">
        <v>19</v>
      </c>
      <c r="X1558" s="162" t="s">
        <v>5348</v>
      </c>
      <c r="Y1558" s="162" t="s">
        <v>5347</v>
      </c>
      <c r="Z1558" s="162" t="s">
        <v>76</v>
      </c>
      <c r="AA1558" s="162" t="s">
        <v>143</v>
      </c>
      <c r="AB1558" s="162" t="s">
        <v>3931</v>
      </c>
      <c r="AC1558" s="162" t="s">
        <v>5347</v>
      </c>
      <c r="AD1558" s="164">
        <v>0</v>
      </c>
      <c r="AE1558" s="185">
        <v>0</v>
      </c>
      <c r="AG1558" t="s">
        <v>2543</v>
      </c>
      <c r="AH1558" s="47">
        <f t="shared" si="491"/>
        <v>7</v>
      </c>
      <c r="AI1558" s="46" t="str">
        <f t="shared" si="492"/>
        <v>-</v>
      </c>
      <c r="AJ1558" s="12"/>
      <c r="AK1558" s="53" t="str">
        <f t="shared" si="493"/>
        <v>YES</v>
      </c>
      <c r="AL1558" s="54">
        <f t="shared" si="494"/>
        <v>1</v>
      </c>
      <c r="AM1558" s="35"/>
      <c r="AN1558" s="35" t="str">
        <f t="shared" si="495"/>
        <v/>
      </c>
      <c r="AO1558" s="35">
        <f t="shared" si="496"/>
        <v>0</v>
      </c>
      <c r="AP1558" s="35" t="str">
        <f t="shared" si="497"/>
        <v>X</v>
      </c>
      <c r="AQ1558" s="55">
        <f t="shared" si="509"/>
        <v>1</v>
      </c>
      <c r="AR1558" s="25" t="str">
        <f t="shared" si="498"/>
        <v/>
      </c>
      <c r="AS1558" s="25" t="str">
        <f t="shared" si="499"/>
        <v/>
      </c>
      <c r="AT1558" s="25" t="str">
        <f t="shared" si="500"/>
        <v/>
      </c>
      <c r="AU1558" s="25" t="str">
        <f t="shared" si="501"/>
        <v/>
      </c>
      <c r="AV1558" s="25">
        <f t="shared" si="502"/>
        <v>11</v>
      </c>
      <c r="AW1558" s="65">
        <f t="shared" si="510"/>
        <v>0</v>
      </c>
      <c r="AX1558" s="56"/>
      <c r="AY1558" s="24">
        <f t="shared" ca="1" si="503"/>
        <v>-499</v>
      </c>
      <c r="AZ1558" s="66">
        <f t="shared" ca="1" si="504"/>
        <v>0</v>
      </c>
      <c r="BA1558" s="24" t="str">
        <f t="shared" ca="1" si="505"/>
        <v/>
      </c>
      <c r="BB1558" s="87" t="str">
        <f t="shared" si="506"/>
        <v/>
      </c>
    </row>
    <row r="1559" spans="1:54" ht="15" x14ac:dyDescent="0.2">
      <c r="A1559" s="7">
        <v>1558</v>
      </c>
      <c r="B1559" s="162" t="s">
        <v>3868</v>
      </c>
      <c r="C1559" s="162" t="s">
        <v>3869</v>
      </c>
      <c r="D1559" s="162" t="s">
        <v>3867</v>
      </c>
      <c r="E1559" s="162" t="s">
        <v>17</v>
      </c>
      <c r="F1559" s="163">
        <v>45617</v>
      </c>
      <c r="G1559" s="162" t="s">
        <v>5347</v>
      </c>
      <c r="H1559" s="162" t="s">
        <v>4069</v>
      </c>
      <c r="I1559" s="162" t="s">
        <v>15</v>
      </c>
      <c r="J1559" s="163">
        <v>45644</v>
      </c>
      <c r="K1559" s="163">
        <v>45644</v>
      </c>
      <c r="L1559" s="162" t="s">
        <v>5347</v>
      </c>
      <c r="M1559" s="163">
        <v>45657</v>
      </c>
      <c r="N1559" s="164">
        <v>30</v>
      </c>
      <c r="O1559" s="164">
        <v>8</v>
      </c>
      <c r="P1559" s="162" t="s">
        <v>16</v>
      </c>
      <c r="Q1559" s="165">
        <v>2</v>
      </c>
      <c r="R1559" s="165">
        <v>2</v>
      </c>
      <c r="S1559" s="165">
        <v>2</v>
      </c>
      <c r="T1559" s="165">
        <v>0</v>
      </c>
      <c r="U1559" s="166">
        <v>2</v>
      </c>
      <c r="V1559" s="166">
        <v>0</v>
      </c>
      <c r="W1559" s="162" t="s">
        <v>19</v>
      </c>
      <c r="X1559" s="162" t="s">
        <v>5348</v>
      </c>
      <c r="Y1559" s="162" t="s">
        <v>5347</v>
      </c>
      <c r="Z1559" s="162" t="s">
        <v>61</v>
      </c>
      <c r="AA1559" s="162" t="s">
        <v>62</v>
      </c>
      <c r="AB1559" s="162" t="s">
        <v>4070</v>
      </c>
      <c r="AC1559" s="162" t="s">
        <v>5347</v>
      </c>
      <c r="AD1559" s="164">
        <v>0</v>
      </c>
      <c r="AE1559" s="185">
        <v>0</v>
      </c>
      <c r="AG1559" t="s">
        <v>2543</v>
      </c>
      <c r="AH1559" s="47">
        <f t="shared" si="491"/>
        <v>13</v>
      </c>
      <c r="AI1559" s="46" t="str">
        <f t="shared" si="492"/>
        <v>-</v>
      </c>
      <c r="AJ1559" s="12"/>
      <c r="AK1559" s="53" t="str">
        <f t="shared" si="493"/>
        <v>YES</v>
      </c>
      <c r="AL1559" s="54">
        <f t="shared" si="494"/>
        <v>2</v>
      </c>
      <c r="AM1559" s="35"/>
      <c r="AN1559" s="35" t="str">
        <f t="shared" si="495"/>
        <v/>
      </c>
      <c r="AO1559" s="35">
        <f t="shared" si="496"/>
        <v>0</v>
      </c>
      <c r="AP1559" s="35" t="str">
        <f t="shared" si="497"/>
        <v>X</v>
      </c>
      <c r="AQ1559" s="55">
        <f t="shared" si="509"/>
        <v>1</v>
      </c>
      <c r="AR1559" s="25" t="str">
        <f t="shared" si="498"/>
        <v/>
      </c>
      <c r="AS1559" s="25" t="str">
        <f t="shared" si="499"/>
        <v/>
      </c>
      <c r="AT1559" s="25" t="str">
        <f t="shared" si="500"/>
        <v/>
      </c>
      <c r="AU1559" s="25" t="str">
        <f t="shared" si="501"/>
        <v/>
      </c>
      <c r="AV1559" s="25">
        <f t="shared" si="502"/>
        <v>11</v>
      </c>
      <c r="AW1559" s="65">
        <f t="shared" si="510"/>
        <v>0</v>
      </c>
      <c r="AX1559" s="56"/>
      <c r="AY1559" s="24">
        <f t="shared" ca="1" si="503"/>
        <v>-478</v>
      </c>
      <c r="AZ1559" s="66">
        <f t="shared" ca="1" si="504"/>
        <v>0</v>
      </c>
      <c r="BA1559" s="24" t="str">
        <f t="shared" ca="1" si="505"/>
        <v/>
      </c>
      <c r="BB1559" s="87" t="str">
        <f t="shared" si="506"/>
        <v/>
      </c>
    </row>
    <row r="1560" spans="1:54" ht="15" x14ac:dyDescent="0.2">
      <c r="A1560" s="7">
        <v>1559</v>
      </c>
      <c r="B1560" s="162" t="s">
        <v>3870</v>
      </c>
      <c r="C1560" s="162" t="s">
        <v>3871</v>
      </c>
      <c r="D1560" s="162" t="s">
        <v>3867</v>
      </c>
      <c r="E1560" s="162" t="s">
        <v>18</v>
      </c>
      <c r="F1560" s="163">
        <v>45617</v>
      </c>
      <c r="G1560" s="162" t="s">
        <v>5347</v>
      </c>
      <c r="H1560" s="162" t="s">
        <v>4069</v>
      </c>
      <c r="I1560" s="162" t="s">
        <v>17</v>
      </c>
      <c r="J1560" s="163">
        <v>45644</v>
      </c>
      <c r="K1560" s="163">
        <v>45644</v>
      </c>
      <c r="L1560" s="162" t="s">
        <v>5347</v>
      </c>
      <c r="M1560" s="163">
        <v>45657</v>
      </c>
      <c r="N1560" s="164">
        <v>40</v>
      </c>
      <c r="O1560" s="164">
        <v>8</v>
      </c>
      <c r="P1560" s="162" t="s">
        <v>16</v>
      </c>
      <c r="Q1560" s="165">
        <v>2</v>
      </c>
      <c r="R1560" s="165">
        <v>2</v>
      </c>
      <c r="S1560" s="165">
        <v>2</v>
      </c>
      <c r="T1560" s="165">
        <v>0</v>
      </c>
      <c r="U1560" s="166">
        <v>2</v>
      </c>
      <c r="V1560" s="166">
        <v>0</v>
      </c>
      <c r="W1560" s="162" t="s">
        <v>19</v>
      </c>
      <c r="X1560" s="162" t="s">
        <v>5348</v>
      </c>
      <c r="Y1560" s="162" t="s">
        <v>5347</v>
      </c>
      <c r="Z1560" s="162" t="s">
        <v>61</v>
      </c>
      <c r="AA1560" s="162" t="s">
        <v>62</v>
      </c>
      <c r="AB1560" s="162" t="s">
        <v>4071</v>
      </c>
      <c r="AC1560" s="162" t="s">
        <v>5347</v>
      </c>
      <c r="AD1560" s="164">
        <v>0</v>
      </c>
      <c r="AE1560" s="185">
        <v>0</v>
      </c>
      <c r="AG1560" t="s">
        <v>2543</v>
      </c>
      <c r="AH1560" s="47">
        <f t="shared" si="491"/>
        <v>13</v>
      </c>
      <c r="AI1560" s="46" t="str">
        <f t="shared" si="492"/>
        <v>-</v>
      </c>
      <c r="AJ1560" s="12"/>
      <c r="AK1560" s="53" t="str">
        <f t="shared" si="493"/>
        <v>YES</v>
      </c>
      <c r="AL1560" s="54">
        <f t="shared" si="494"/>
        <v>2</v>
      </c>
      <c r="AM1560" s="35"/>
      <c r="AN1560" s="35" t="str">
        <f t="shared" si="495"/>
        <v/>
      </c>
      <c r="AO1560" s="35">
        <f t="shared" si="496"/>
        <v>0</v>
      </c>
      <c r="AP1560" s="35" t="str">
        <f t="shared" si="497"/>
        <v>X</v>
      </c>
      <c r="AQ1560" s="55">
        <f t="shared" si="509"/>
        <v>1</v>
      </c>
      <c r="AR1560" s="25" t="str">
        <f t="shared" si="498"/>
        <v/>
      </c>
      <c r="AS1560" s="25" t="str">
        <f t="shared" si="499"/>
        <v/>
      </c>
      <c r="AT1560" s="25" t="str">
        <f t="shared" si="500"/>
        <v/>
      </c>
      <c r="AU1560" s="25" t="str">
        <f t="shared" si="501"/>
        <v/>
      </c>
      <c r="AV1560" s="25">
        <f t="shared" si="502"/>
        <v>11</v>
      </c>
      <c r="AW1560" s="65">
        <f t="shared" si="510"/>
        <v>0</v>
      </c>
      <c r="AX1560" s="56"/>
      <c r="AY1560" s="24">
        <f t="shared" ca="1" si="503"/>
        <v>-478</v>
      </c>
      <c r="AZ1560" s="66">
        <f t="shared" ca="1" si="504"/>
        <v>0</v>
      </c>
      <c r="BA1560" s="24" t="str">
        <f t="shared" ca="1" si="505"/>
        <v/>
      </c>
      <c r="BB1560" s="87" t="str">
        <f t="shared" si="506"/>
        <v/>
      </c>
    </row>
    <row r="1561" spans="1:54" ht="15" x14ac:dyDescent="0.2">
      <c r="A1561" s="7">
        <v>1560</v>
      </c>
      <c r="B1561" s="162" t="s">
        <v>3872</v>
      </c>
      <c r="C1561" s="162" t="s">
        <v>3873</v>
      </c>
      <c r="D1561" s="162" t="s">
        <v>3874</v>
      </c>
      <c r="E1561" s="162" t="s">
        <v>15</v>
      </c>
      <c r="F1561" s="163">
        <v>45617</v>
      </c>
      <c r="G1561" s="162" t="s">
        <v>5347</v>
      </c>
      <c r="H1561" s="162" t="s">
        <v>3971</v>
      </c>
      <c r="I1561" s="162" t="s">
        <v>15</v>
      </c>
      <c r="J1561" s="163">
        <v>45631</v>
      </c>
      <c r="K1561" s="163">
        <v>45631</v>
      </c>
      <c r="L1561" s="162" t="s">
        <v>5347</v>
      </c>
      <c r="M1561" s="163">
        <v>45671</v>
      </c>
      <c r="N1561" s="164">
        <v>40</v>
      </c>
      <c r="O1561" s="164">
        <v>8</v>
      </c>
      <c r="P1561" s="162" t="s">
        <v>16</v>
      </c>
      <c r="Q1561" s="165">
        <v>1</v>
      </c>
      <c r="R1561" s="165">
        <v>1</v>
      </c>
      <c r="S1561" s="165">
        <v>2</v>
      </c>
      <c r="T1561" s="165">
        <v>0</v>
      </c>
      <c r="U1561" s="166">
        <v>1</v>
      </c>
      <c r="V1561" s="166">
        <v>1</v>
      </c>
      <c r="W1561" s="162" t="s">
        <v>19</v>
      </c>
      <c r="X1561" s="162" t="s">
        <v>5348</v>
      </c>
      <c r="Y1561" s="162" t="s">
        <v>5347</v>
      </c>
      <c r="Z1561" s="162" t="s">
        <v>20</v>
      </c>
      <c r="AA1561" s="162" t="s">
        <v>21</v>
      </c>
      <c r="AB1561" s="162" t="s">
        <v>3972</v>
      </c>
      <c r="AC1561" s="162" t="s">
        <v>5347</v>
      </c>
      <c r="AD1561" s="164">
        <v>1</v>
      </c>
      <c r="AE1561" s="185">
        <v>1</v>
      </c>
      <c r="AG1561" t="s">
        <v>1334</v>
      </c>
      <c r="AH1561" s="47">
        <f t="shared" si="491"/>
        <v>40</v>
      </c>
      <c r="AI1561" s="46" t="str">
        <f t="shared" si="492"/>
        <v>-</v>
      </c>
      <c r="AJ1561" s="12"/>
      <c r="AK1561" s="53" t="str">
        <f t="shared" si="493"/>
        <v>YES</v>
      </c>
      <c r="AL1561" s="54">
        <f t="shared" si="494"/>
        <v>2</v>
      </c>
      <c r="AM1561" s="35"/>
      <c r="AN1561" s="35" t="str">
        <f t="shared" si="495"/>
        <v/>
      </c>
      <c r="AO1561" s="35">
        <f t="shared" si="496"/>
        <v>0</v>
      </c>
      <c r="AP1561" s="35" t="str">
        <f t="shared" si="497"/>
        <v>X</v>
      </c>
      <c r="AQ1561" s="55">
        <f t="shared" si="509"/>
        <v>1</v>
      </c>
      <c r="AR1561" s="25" t="str">
        <f t="shared" si="498"/>
        <v/>
      </c>
      <c r="AS1561" s="25" t="str">
        <f t="shared" si="499"/>
        <v/>
      </c>
      <c r="AT1561" s="25" t="str">
        <f t="shared" si="500"/>
        <v/>
      </c>
      <c r="AU1561" s="25" t="str">
        <f t="shared" si="501"/>
        <v/>
      </c>
      <c r="AV1561" s="25">
        <f t="shared" si="502"/>
        <v>11</v>
      </c>
      <c r="AW1561" s="65">
        <f t="shared" si="510"/>
        <v>0</v>
      </c>
      <c r="AX1561" s="56"/>
      <c r="AY1561" s="24">
        <f t="shared" ca="1" si="503"/>
        <v>-464</v>
      </c>
      <c r="AZ1561" s="66">
        <f t="shared" ca="1" si="504"/>
        <v>0</v>
      </c>
      <c r="BA1561" s="24" t="str">
        <f t="shared" ca="1" si="505"/>
        <v/>
      </c>
      <c r="BB1561" s="87" t="str">
        <f t="shared" si="506"/>
        <v/>
      </c>
    </row>
    <row r="1562" spans="1:54" ht="15" x14ac:dyDescent="0.2">
      <c r="A1562" s="7">
        <v>1561</v>
      </c>
      <c r="B1562" s="162" t="s">
        <v>3875</v>
      </c>
      <c r="C1562" s="162" t="s">
        <v>3876</v>
      </c>
      <c r="D1562" s="162" t="s">
        <v>3877</v>
      </c>
      <c r="E1562" s="162" t="s">
        <v>15</v>
      </c>
      <c r="F1562" s="163">
        <v>45620</v>
      </c>
      <c r="G1562" s="162" t="s">
        <v>5347</v>
      </c>
      <c r="H1562" s="162" t="s">
        <v>3841</v>
      </c>
      <c r="I1562" s="162" t="s">
        <v>24</v>
      </c>
      <c r="J1562" s="163">
        <v>45623</v>
      </c>
      <c r="K1562" s="163">
        <v>45623</v>
      </c>
      <c r="L1562" s="162" t="s">
        <v>5347</v>
      </c>
      <c r="M1562" s="163">
        <v>45632</v>
      </c>
      <c r="N1562" s="164">
        <v>40</v>
      </c>
      <c r="O1562" s="164">
        <v>8</v>
      </c>
      <c r="P1562" s="162" t="s">
        <v>16</v>
      </c>
      <c r="Q1562" s="165">
        <v>2</v>
      </c>
      <c r="R1562" s="165">
        <v>1</v>
      </c>
      <c r="S1562" s="165">
        <v>2</v>
      </c>
      <c r="T1562" s="165">
        <v>0</v>
      </c>
      <c r="U1562" s="166">
        <v>1</v>
      </c>
      <c r="V1562" s="166">
        <v>1</v>
      </c>
      <c r="W1562" s="162" t="s">
        <v>19</v>
      </c>
      <c r="X1562" s="162" t="s">
        <v>5348</v>
      </c>
      <c r="Y1562" s="162" t="s">
        <v>5347</v>
      </c>
      <c r="Z1562" s="162" t="s">
        <v>3813</v>
      </c>
      <c r="AA1562" s="162" t="s">
        <v>3842</v>
      </c>
      <c r="AB1562" s="162" t="s">
        <v>3878</v>
      </c>
      <c r="AC1562" s="162" t="s">
        <v>19</v>
      </c>
      <c r="AD1562" s="164">
        <v>0</v>
      </c>
      <c r="AE1562" s="185">
        <v>0</v>
      </c>
      <c r="AG1562" t="s">
        <v>1864</v>
      </c>
      <c r="AH1562" s="47">
        <f t="shared" si="491"/>
        <v>9</v>
      </c>
      <c r="AI1562" s="46" t="str">
        <f t="shared" si="492"/>
        <v>-</v>
      </c>
      <c r="AJ1562" s="12"/>
      <c r="AK1562" s="53" t="str">
        <f t="shared" si="493"/>
        <v>YES</v>
      </c>
      <c r="AL1562" s="54">
        <f t="shared" si="494"/>
        <v>2</v>
      </c>
      <c r="AM1562" s="35"/>
      <c r="AN1562" s="35" t="str">
        <f t="shared" si="495"/>
        <v/>
      </c>
      <c r="AO1562" s="35">
        <f t="shared" si="496"/>
        <v>0</v>
      </c>
      <c r="AP1562" s="35" t="str">
        <f t="shared" si="497"/>
        <v>X</v>
      </c>
      <c r="AQ1562" s="55">
        <f t="shared" si="509"/>
        <v>1</v>
      </c>
      <c r="AR1562" s="25" t="str">
        <f t="shared" si="498"/>
        <v/>
      </c>
      <c r="AS1562" s="25" t="str">
        <f t="shared" si="499"/>
        <v/>
      </c>
      <c r="AT1562" s="25" t="str">
        <f t="shared" si="500"/>
        <v/>
      </c>
      <c r="AU1562" s="25" t="str">
        <f t="shared" si="501"/>
        <v/>
      </c>
      <c r="AV1562" s="25">
        <f t="shared" si="502"/>
        <v>11</v>
      </c>
      <c r="AW1562" s="65">
        <f t="shared" si="510"/>
        <v>0</v>
      </c>
      <c r="AX1562" s="56"/>
      <c r="AY1562" s="24">
        <f t="shared" ca="1" si="503"/>
        <v>-503</v>
      </c>
      <c r="AZ1562" s="66">
        <f t="shared" ca="1" si="504"/>
        <v>0</v>
      </c>
      <c r="BA1562" s="24" t="str">
        <f t="shared" ca="1" si="505"/>
        <v/>
      </c>
      <c r="BB1562" s="87" t="str">
        <f t="shared" si="506"/>
        <v>X</v>
      </c>
    </row>
    <row r="1563" spans="1:54" ht="15" x14ac:dyDescent="0.2">
      <c r="A1563" s="7">
        <v>1562</v>
      </c>
      <c r="B1563" s="162" t="s">
        <v>3879</v>
      </c>
      <c r="C1563" s="162" t="s">
        <v>3880</v>
      </c>
      <c r="D1563" s="162" t="s">
        <v>3877</v>
      </c>
      <c r="E1563" s="162" t="s">
        <v>17</v>
      </c>
      <c r="F1563" s="163">
        <v>45620</v>
      </c>
      <c r="G1563" s="162" t="s">
        <v>5347</v>
      </c>
      <c r="H1563" s="162" t="s">
        <v>3841</v>
      </c>
      <c r="I1563" s="162" t="s">
        <v>27</v>
      </c>
      <c r="J1563" s="163">
        <v>45623</v>
      </c>
      <c r="K1563" s="163">
        <v>45623</v>
      </c>
      <c r="L1563" s="162" t="s">
        <v>5347</v>
      </c>
      <c r="M1563" s="163">
        <v>45632</v>
      </c>
      <c r="N1563" s="164">
        <v>40</v>
      </c>
      <c r="O1563" s="164">
        <v>8</v>
      </c>
      <c r="P1563" s="162" t="s">
        <v>16</v>
      </c>
      <c r="Q1563" s="165">
        <v>2</v>
      </c>
      <c r="R1563" s="165">
        <v>1</v>
      </c>
      <c r="S1563" s="165">
        <v>2</v>
      </c>
      <c r="T1563" s="165">
        <v>0</v>
      </c>
      <c r="U1563" s="166">
        <v>1</v>
      </c>
      <c r="V1563" s="166">
        <v>1</v>
      </c>
      <c r="W1563" s="162" t="s">
        <v>19</v>
      </c>
      <c r="X1563" s="162" t="s">
        <v>5348</v>
      </c>
      <c r="Y1563" s="162" t="s">
        <v>5347</v>
      </c>
      <c r="Z1563" s="162" t="s">
        <v>3813</v>
      </c>
      <c r="AA1563" s="162" t="s">
        <v>3842</v>
      </c>
      <c r="AB1563" s="162" t="s">
        <v>3881</v>
      </c>
      <c r="AC1563" s="162" t="s">
        <v>19</v>
      </c>
      <c r="AD1563" s="164">
        <v>0</v>
      </c>
      <c r="AE1563" s="185">
        <v>0</v>
      </c>
      <c r="AG1563" t="s">
        <v>1864</v>
      </c>
      <c r="AH1563" s="47">
        <f t="shared" si="491"/>
        <v>9</v>
      </c>
      <c r="AI1563" s="46" t="str">
        <f t="shared" si="492"/>
        <v>-</v>
      </c>
      <c r="AJ1563" s="12"/>
      <c r="AK1563" s="53" t="str">
        <f t="shared" si="493"/>
        <v>YES</v>
      </c>
      <c r="AL1563" s="54">
        <f t="shared" si="494"/>
        <v>2</v>
      </c>
      <c r="AM1563" s="35"/>
      <c r="AN1563" s="35" t="str">
        <f t="shared" si="495"/>
        <v/>
      </c>
      <c r="AO1563" s="35">
        <f t="shared" si="496"/>
        <v>0</v>
      </c>
      <c r="AP1563" s="35" t="str">
        <f t="shared" si="497"/>
        <v>X</v>
      </c>
      <c r="AQ1563" s="55">
        <f t="shared" ref="AQ1563:AQ1568" si="511">IF(AP1563="X",100%,0%)</f>
        <v>1</v>
      </c>
      <c r="AR1563" s="25" t="str">
        <f t="shared" si="498"/>
        <v/>
      </c>
      <c r="AS1563" s="25" t="str">
        <f t="shared" si="499"/>
        <v/>
      </c>
      <c r="AT1563" s="25" t="str">
        <f t="shared" si="500"/>
        <v/>
      </c>
      <c r="AU1563" s="25" t="str">
        <f t="shared" si="501"/>
        <v/>
      </c>
      <c r="AV1563" s="25">
        <f t="shared" si="502"/>
        <v>11</v>
      </c>
      <c r="AW1563" s="65">
        <f t="shared" ref="AW1563:AW1568" si="512">IF(AP1563="",100%,0%)</f>
        <v>0</v>
      </c>
      <c r="AX1563" s="56"/>
      <c r="AY1563" s="24">
        <f t="shared" ca="1" si="503"/>
        <v>-503</v>
      </c>
      <c r="AZ1563" s="66">
        <f t="shared" ca="1" si="504"/>
        <v>0</v>
      </c>
      <c r="BA1563" s="24" t="str">
        <f t="shared" ca="1" si="505"/>
        <v/>
      </c>
      <c r="BB1563" s="87" t="str">
        <f t="shared" si="506"/>
        <v>X</v>
      </c>
    </row>
    <row r="1564" spans="1:54" ht="15" x14ac:dyDescent="0.2">
      <c r="A1564" s="7">
        <v>1563</v>
      </c>
      <c r="B1564" s="162" t="s">
        <v>3882</v>
      </c>
      <c r="C1564" s="162" t="s">
        <v>3883</v>
      </c>
      <c r="D1564" s="162" t="s">
        <v>3877</v>
      </c>
      <c r="E1564" s="162" t="s">
        <v>18</v>
      </c>
      <c r="F1564" s="163">
        <v>45620</v>
      </c>
      <c r="G1564" s="162" t="s">
        <v>5347</v>
      </c>
      <c r="H1564" s="162" t="s">
        <v>3841</v>
      </c>
      <c r="I1564" s="162" t="s">
        <v>28</v>
      </c>
      <c r="J1564" s="163">
        <v>45623</v>
      </c>
      <c r="K1564" s="163">
        <v>45623</v>
      </c>
      <c r="L1564" s="162" t="s">
        <v>5347</v>
      </c>
      <c r="M1564" s="163">
        <v>45632</v>
      </c>
      <c r="N1564" s="164">
        <v>40</v>
      </c>
      <c r="O1564" s="164">
        <v>8</v>
      </c>
      <c r="P1564" s="162" t="s">
        <v>16</v>
      </c>
      <c r="Q1564" s="165">
        <v>1</v>
      </c>
      <c r="R1564" s="165">
        <v>1</v>
      </c>
      <c r="S1564" s="165">
        <v>2</v>
      </c>
      <c r="T1564" s="165">
        <v>0</v>
      </c>
      <c r="U1564" s="166">
        <v>1</v>
      </c>
      <c r="V1564" s="166">
        <v>1</v>
      </c>
      <c r="W1564" s="162" t="s">
        <v>19</v>
      </c>
      <c r="X1564" s="162" t="s">
        <v>5348</v>
      </c>
      <c r="Y1564" s="162" t="s">
        <v>5347</v>
      </c>
      <c r="Z1564" s="162" t="s">
        <v>3813</v>
      </c>
      <c r="AA1564" s="162" t="s">
        <v>3842</v>
      </c>
      <c r="AB1564" s="162" t="s">
        <v>3884</v>
      </c>
      <c r="AC1564" s="162" t="s">
        <v>5347</v>
      </c>
      <c r="AD1564" s="164">
        <v>0</v>
      </c>
      <c r="AE1564" s="185">
        <v>0</v>
      </c>
      <c r="AG1564" t="s">
        <v>1864</v>
      </c>
      <c r="AH1564" s="47">
        <f t="shared" si="491"/>
        <v>9</v>
      </c>
      <c r="AI1564" s="46" t="str">
        <f t="shared" si="492"/>
        <v>-</v>
      </c>
      <c r="AJ1564" s="12"/>
      <c r="AK1564" s="53" t="str">
        <f t="shared" si="493"/>
        <v>YES</v>
      </c>
      <c r="AL1564" s="54">
        <f t="shared" si="494"/>
        <v>2</v>
      </c>
      <c r="AM1564" s="35"/>
      <c r="AN1564" s="35" t="str">
        <f t="shared" si="495"/>
        <v/>
      </c>
      <c r="AO1564" s="35">
        <f t="shared" si="496"/>
        <v>0</v>
      </c>
      <c r="AP1564" s="35" t="str">
        <f t="shared" si="497"/>
        <v>X</v>
      </c>
      <c r="AQ1564" s="55">
        <f t="shared" si="511"/>
        <v>1</v>
      </c>
      <c r="AR1564" s="25" t="str">
        <f t="shared" si="498"/>
        <v/>
      </c>
      <c r="AS1564" s="25" t="str">
        <f t="shared" si="499"/>
        <v/>
      </c>
      <c r="AT1564" s="25" t="str">
        <f t="shared" si="500"/>
        <v/>
      </c>
      <c r="AU1564" s="25" t="str">
        <f t="shared" si="501"/>
        <v/>
      </c>
      <c r="AV1564" s="25">
        <f t="shared" si="502"/>
        <v>11</v>
      </c>
      <c r="AW1564" s="65">
        <f t="shared" si="512"/>
        <v>0</v>
      </c>
      <c r="AX1564" s="56"/>
      <c r="AY1564" s="24">
        <f t="shared" ca="1" si="503"/>
        <v>-503</v>
      </c>
      <c r="AZ1564" s="66">
        <f t="shared" ca="1" si="504"/>
        <v>0</v>
      </c>
      <c r="BA1564" s="24" t="str">
        <f t="shared" ca="1" si="505"/>
        <v/>
      </c>
      <c r="BB1564" s="87" t="str">
        <f t="shared" si="506"/>
        <v/>
      </c>
    </row>
    <row r="1565" spans="1:54" ht="15" x14ac:dyDescent="0.2">
      <c r="A1565" s="7">
        <v>1564</v>
      </c>
      <c r="B1565" s="162" t="s">
        <v>3885</v>
      </c>
      <c r="C1565" s="162" t="s">
        <v>3886</v>
      </c>
      <c r="D1565" s="162" t="s">
        <v>3877</v>
      </c>
      <c r="E1565" s="162" t="s">
        <v>24</v>
      </c>
      <c r="F1565" s="163">
        <v>45620</v>
      </c>
      <c r="G1565" s="162" t="s">
        <v>5347</v>
      </c>
      <c r="H1565" s="162" t="s">
        <v>3841</v>
      </c>
      <c r="I1565" s="162" t="s">
        <v>73</v>
      </c>
      <c r="J1565" s="163">
        <v>45623</v>
      </c>
      <c r="K1565" s="163">
        <v>45623</v>
      </c>
      <c r="L1565" s="162" t="s">
        <v>5347</v>
      </c>
      <c r="M1565" s="163">
        <v>45632</v>
      </c>
      <c r="N1565" s="164">
        <v>40</v>
      </c>
      <c r="O1565" s="164">
        <v>8</v>
      </c>
      <c r="P1565" s="162" t="s">
        <v>16</v>
      </c>
      <c r="Q1565" s="165">
        <v>1</v>
      </c>
      <c r="R1565" s="165">
        <v>1</v>
      </c>
      <c r="S1565" s="165">
        <v>2</v>
      </c>
      <c r="T1565" s="165">
        <v>0</v>
      </c>
      <c r="U1565" s="166">
        <v>1</v>
      </c>
      <c r="V1565" s="166">
        <v>1</v>
      </c>
      <c r="W1565" s="162" t="s">
        <v>19</v>
      </c>
      <c r="X1565" s="162" t="s">
        <v>5348</v>
      </c>
      <c r="Y1565" s="162" t="s">
        <v>5347</v>
      </c>
      <c r="Z1565" s="162" t="s">
        <v>3813</v>
      </c>
      <c r="AA1565" s="162" t="s">
        <v>3842</v>
      </c>
      <c r="AB1565" s="162" t="s">
        <v>3887</v>
      </c>
      <c r="AC1565" s="162" t="s">
        <v>5347</v>
      </c>
      <c r="AD1565" s="164">
        <v>0</v>
      </c>
      <c r="AE1565" s="185">
        <v>0</v>
      </c>
      <c r="AG1565" t="s">
        <v>1864</v>
      </c>
      <c r="AH1565" s="47">
        <f t="shared" si="491"/>
        <v>9</v>
      </c>
      <c r="AI1565" s="46" t="str">
        <f t="shared" si="492"/>
        <v>-</v>
      </c>
      <c r="AJ1565" s="12"/>
      <c r="AK1565" s="53" t="str">
        <f t="shared" si="493"/>
        <v>YES</v>
      </c>
      <c r="AL1565" s="54">
        <f t="shared" si="494"/>
        <v>2</v>
      </c>
      <c r="AM1565" s="35"/>
      <c r="AN1565" s="35" t="str">
        <f t="shared" si="495"/>
        <v/>
      </c>
      <c r="AO1565" s="35">
        <f t="shared" si="496"/>
        <v>0</v>
      </c>
      <c r="AP1565" s="35" t="str">
        <f t="shared" si="497"/>
        <v>X</v>
      </c>
      <c r="AQ1565" s="55">
        <f t="shared" si="511"/>
        <v>1</v>
      </c>
      <c r="AR1565" s="25" t="str">
        <f t="shared" si="498"/>
        <v/>
      </c>
      <c r="AS1565" s="25" t="str">
        <f t="shared" si="499"/>
        <v/>
      </c>
      <c r="AT1565" s="25" t="str">
        <f t="shared" si="500"/>
        <v/>
      </c>
      <c r="AU1565" s="25" t="str">
        <f t="shared" si="501"/>
        <v/>
      </c>
      <c r="AV1565" s="25">
        <f t="shared" si="502"/>
        <v>11</v>
      </c>
      <c r="AW1565" s="65">
        <f t="shared" si="512"/>
        <v>0</v>
      </c>
      <c r="AX1565" s="56"/>
      <c r="AY1565" s="24">
        <f t="shared" ca="1" si="503"/>
        <v>-503</v>
      </c>
      <c r="AZ1565" s="66">
        <f t="shared" ca="1" si="504"/>
        <v>0</v>
      </c>
      <c r="BA1565" s="24" t="str">
        <f t="shared" ca="1" si="505"/>
        <v/>
      </c>
      <c r="BB1565" s="87" t="str">
        <f t="shared" si="506"/>
        <v/>
      </c>
    </row>
    <row r="1566" spans="1:54" ht="15" x14ac:dyDescent="0.2">
      <c r="A1566" s="7">
        <v>1565</v>
      </c>
      <c r="B1566" s="162" t="s">
        <v>3888</v>
      </c>
      <c r="C1566" s="162" t="s">
        <v>3889</v>
      </c>
      <c r="D1566" s="162" t="s">
        <v>3890</v>
      </c>
      <c r="E1566" s="162" t="s">
        <v>15</v>
      </c>
      <c r="F1566" s="163">
        <v>45620</v>
      </c>
      <c r="G1566" s="162" t="s">
        <v>5347</v>
      </c>
      <c r="H1566" s="162" t="s">
        <v>3891</v>
      </c>
      <c r="I1566" s="162" t="s">
        <v>27</v>
      </c>
      <c r="J1566" s="163">
        <v>45623</v>
      </c>
      <c r="K1566" s="163">
        <v>45629</v>
      </c>
      <c r="L1566" s="162" t="s">
        <v>5347</v>
      </c>
      <c r="M1566" s="163">
        <v>45632</v>
      </c>
      <c r="N1566" s="164">
        <v>40</v>
      </c>
      <c r="O1566" s="164">
        <v>8</v>
      </c>
      <c r="P1566" s="162" t="s">
        <v>16</v>
      </c>
      <c r="Q1566" s="165">
        <v>2</v>
      </c>
      <c r="R1566" s="165">
        <v>2</v>
      </c>
      <c r="S1566" s="165">
        <v>2</v>
      </c>
      <c r="T1566" s="165">
        <v>0</v>
      </c>
      <c r="U1566" s="166">
        <v>2</v>
      </c>
      <c r="V1566" s="166">
        <v>0</v>
      </c>
      <c r="W1566" s="162" t="s">
        <v>19</v>
      </c>
      <c r="X1566" s="162" t="s">
        <v>5348</v>
      </c>
      <c r="Y1566" s="162" t="s">
        <v>5347</v>
      </c>
      <c r="Z1566" s="162" t="s">
        <v>77</v>
      </c>
      <c r="AA1566" s="162" t="s">
        <v>664</v>
      </c>
      <c r="AB1566" s="162" t="s">
        <v>3892</v>
      </c>
      <c r="AC1566" s="162" t="s">
        <v>5347</v>
      </c>
      <c r="AD1566" s="164">
        <v>0</v>
      </c>
      <c r="AE1566" s="185">
        <v>0</v>
      </c>
      <c r="AG1566" t="s">
        <v>1317</v>
      </c>
      <c r="AH1566" s="47">
        <f t="shared" si="491"/>
        <v>9</v>
      </c>
      <c r="AI1566" s="46" t="str">
        <f t="shared" si="492"/>
        <v>-</v>
      </c>
      <c r="AJ1566" s="12"/>
      <c r="AK1566" s="53" t="str">
        <f t="shared" si="493"/>
        <v>YES</v>
      </c>
      <c r="AL1566" s="54">
        <f t="shared" si="494"/>
        <v>2</v>
      </c>
      <c r="AM1566" s="35"/>
      <c r="AN1566" s="35" t="str">
        <f t="shared" si="495"/>
        <v/>
      </c>
      <c r="AO1566" s="35">
        <f t="shared" si="496"/>
        <v>0</v>
      </c>
      <c r="AP1566" s="35" t="str">
        <f t="shared" si="497"/>
        <v>X</v>
      </c>
      <c r="AQ1566" s="55">
        <f t="shared" si="511"/>
        <v>1</v>
      </c>
      <c r="AR1566" s="25" t="str">
        <f t="shared" si="498"/>
        <v/>
      </c>
      <c r="AS1566" s="25" t="str">
        <f t="shared" si="499"/>
        <v/>
      </c>
      <c r="AT1566" s="25" t="str">
        <f t="shared" si="500"/>
        <v/>
      </c>
      <c r="AU1566" s="25" t="str">
        <f t="shared" si="501"/>
        <v/>
      </c>
      <c r="AV1566" s="25">
        <f t="shared" si="502"/>
        <v>11</v>
      </c>
      <c r="AW1566" s="65">
        <f t="shared" si="512"/>
        <v>0</v>
      </c>
      <c r="AX1566" s="56"/>
      <c r="AY1566" s="24">
        <f t="shared" ca="1" si="503"/>
        <v>-503</v>
      </c>
      <c r="AZ1566" s="66">
        <f t="shared" ca="1" si="504"/>
        <v>0</v>
      </c>
      <c r="BA1566" s="24" t="str">
        <f t="shared" ca="1" si="505"/>
        <v/>
      </c>
      <c r="BB1566" s="87" t="str">
        <f t="shared" si="506"/>
        <v/>
      </c>
    </row>
    <row r="1567" spans="1:54" ht="15" x14ac:dyDescent="0.2">
      <c r="A1567" s="7">
        <v>1566</v>
      </c>
      <c r="B1567" s="162" t="s">
        <v>3893</v>
      </c>
      <c r="C1567" s="162" t="s">
        <v>3894</v>
      </c>
      <c r="D1567" s="162" t="s">
        <v>3895</v>
      </c>
      <c r="E1567" s="162" t="s">
        <v>15</v>
      </c>
      <c r="F1567" s="163">
        <v>45622</v>
      </c>
      <c r="G1567" s="162" t="s">
        <v>5347</v>
      </c>
      <c r="H1567" s="162" t="s">
        <v>4203</v>
      </c>
      <c r="I1567" s="162" t="s">
        <v>24</v>
      </c>
      <c r="J1567" s="163">
        <v>45671</v>
      </c>
      <c r="K1567" s="163">
        <v>45671</v>
      </c>
      <c r="L1567" s="162" t="s">
        <v>5347</v>
      </c>
      <c r="M1567" s="163">
        <v>45688</v>
      </c>
      <c r="N1567" s="164">
        <v>40</v>
      </c>
      <c r="O1567" s="164">
        <v>8</v>
      </c>
      <c r="P1567" s="162" t="s">
        <v>16</v>
      </c>
      <c r="Q1567" s="165">
        <v>20</v>
      </c>
      <c r="R1567" s="165">
        <v>20</v>
      </c>
      <c r="S1567" s="165">
        <v>20</v>
      </c>
      <c r="T1567" s="165">
        <v>0</v>
      </c>
      <c r="U1567" s="166">
        <v>20</v>
      </c>
      <c r="V1567" s="166">
        <v>0</v>
      </c>
      <c r="W1567" s="162" t="s">
        <v>19</v>
      </c>
      <c r="X1567" s="162" t="s">
        <v>5348</v>
      </c>
      <c r="Y1567" s="162" t="s">
        <v>5347</v>
      </c>
      <c r="Z1567" s="162" t="s">
        <v>3993</v>
      </c>
      <c r="AA1567" s="162" t="s">
        <v>34</v>
      </c>
      <c r="AB1567" s="162" t="s">
        <v>4204</v>
      </c>
      <c r="AC1567" s="162" t="s">
        <v>5347</v>
      </c>
      <c r="AD1567" s="164">
        <v>0</v>
      </c>
      <c r="AE1567" s="185">
        <v>0</v>
      </c>
      <c r="AG1567" t="s">
        <v>1864</v>
      </c>
      <c r="AH1567" s="47">
        <f t="shared" si="491"/>
        <v>17</v>
      </c>
      <c r="AI1567" s="46" t="str">
        <f t="shared" si="492"/>
        <v>-</v>
      </c>
      <c r="AJ1567" s="12"/>
      <c r="AK1567" s="53" t="str">
        <f t="shared" si="493"/>
        <v>YES</v>
      </c>
      <c r="AL1567" s="54">
        <f t="shared" si="494"/>
        <v>20</v>
      </c>
      <c r="AM1567" s="35"/>
      <c r="AN1567" s="35" t="str">
        <f t="shared" si="495"/>
        <v/>
      </c>
      <c r="AO1567" s="35">
        <f t="shared" si="496"/>
        <v>0</v>
      </c>
      <c r="AP1567" s="35" t="str">
        <f t="shared" si="497"/>
        <v>X</v>
      </c>
      <c r="AQ1567" s="55">
        <f t="shared" si="511"/>
        <v>1</v>
      </c>
      <c r="AR1567" s="25" t="str">
        <f t="shared" si="498"/>
        <v/>
      </c>
      <c r="AS1567" s="25" t="str">
        <f t="shared" si="499"/>
        <v/>
      </c>
      <c r="AT1567" s="25" t="str">
        <f t="shared" si="500"/>
        <v/>
      </c>
      <c r="AU1567" s="25" t="str">
        <f t="shared" si="501"/>
        <v/>
      </c>
      <c r="AV1567" s="25">
        <f t="shared" si="502"/>
        <v>11</v>
      </c>
      <c r="AW1567" s="65">
        <f t="shared" si="512"/>
        <v>0</v>
      </c>
      <c r="AX1567" s="56"/>
      <c r="AY1567" s="24">
        <f t="shared" ca="1" si="503"/>
        <v>-447</v>
      </c>
      <c r="AZ1567" s="66">
        <f t="shared" ca="1" si="504"/>
        <v>0</v>
      </c>
      <c r="BA1567" s="24" t="str">
        <f t="shared" ca="1" si="505"/>
        <v/>
      </c>
      <c r="BB1567" s="87" t="str">
        <f t="shared" si="506"/>
        <v/>
      </c>
    </row>
    <row r="1568" spans="1:54" ht="15" x14ac:dyDescent="0.2">
      <c r="A1568" s="7">
        <v>1567</v>
      </c>
      <c r="B1568" s="162" t="s">
        <v>3896</v>
      </c>
      <c r="C1568" s="162" t="s">
        <v>3897</v>
      </c>
      <c r="D1568" s="162" t="s">
        <v>3898</v>
      </c>
      <c r="E1568" s="162" t="s">
        <v>15</v>
      </c>
      <c r="F1568" s="163">
        <v>45622</v>
      </c>
      <c r="G1568" s="162" t="s">
        <v>5347</v>
      </c>
      <c r="H1568" s="162" t="s">
        <v>4072</v>
      </c>
      <c r="I1568" s="162" t="s">
        <v>15</v>
      </c>
      <c r="J1568" s="163">
        <v>45639</v>
      </c>
      <c r="K1568" s="163">
        <v>45639</v>
      </c>
      <c r="L1568" s="162" t="s">
        <v>5347</v>
      </c>
      <c r="M1568" s="163">
        <v>45667</v>
      </c>
      <c r="N1568" s="164">
        <v>40</v>
      </c>
      <c r="O1568" s="164">
        <v>8</v>
      </c>
      <c r="P1568" s="162" t="s">
        <v>16</v>
      </c>
      <c r="Q1568" s="165">
        <v>1</v>
      </c>
      <c r="R1568" s="165">
        <v>1</v>
      </c>
      <c r="S1568" s="165">
        <v>1</v>
      </c>
      <c r="T1568" s="165">
        <v>0</v>
      </c>
      <c r="U1568" s="166">
        <v>1</v>
      </c>
      <c r="V1568" s="166">
        <v>0</v>
      </c>
      <c r="W1568" s="162" t="s">
        <v>19</v>
      </c>
      <c r="X1568" s="162" t="s">
        <v>5348</v>
      </c>
      <c r="Y1568" s="162" t="s">
        <v>5347</v>
      </c>
      <c r="Z1568" s="162" t="s">
        <v>2750</v>
      </c>
      <c r="AA1568" s="162" t="s">
        <v>4073</v>
      </c>
      <c r="AB1568" s="162" t="s">
        <v>4074</v>
      </c>
      <c r="AC1568" s="162" t="s">
        <v>5347</v>
      </c>
      <c r="AD1568" s="164">
        <v>0</v>
      </c>
      <c r="AE1568" s="185">
        <v>0</v>
      </c>
      <c r="AG1568" t="s">
        <v>962</v>
      </c>
      <c r="AH1568" s="47">
        <f t="shared" si="491"/>
        <v>28</v>
      </c>
      <c r="AI1568" s="46" t="str">
        <f t="shared" si="492"/>
        <v>-</v>
      </c>
      <c r="AJ1568" s="12"/>
      <c r="AK1568" s="53" t="str">
        <f t="shared" si="493"/>
        <v>YES</v>
      </c>
      <c r="AL1568" s="54">
        <f t="shared" si="494"/>
        <v>1</v>
      </c>
      <c r="AM1568" s="35"/>
      <c r="AN1568" s="35" t="str">
        <f t="shared" si="495"/>
        <v/>
      </c>
      <c r="AO1568" s="35">
        <f t="shared" si="496"/>
        <v>0</v>
      </c>
      <c r="AP1568" s="35" t="str">
        <f t="shared" si="497"/>
        <v>X</v>
      </c>
      <c r="AQ1568" s="55">
        <f t="shared" si="511"/>
        <v>1</v>
      </c>
      <c r="AR1568" s="25" t="str">
        <f t="shared" si="498"/>
        <v/>
      </c>
      <c r="AS1568" s="25" t="str">
        <f t="shared" si="499"/>
        <v/>
      </c>
      <c r="AT1568" s="25" t="str">
        <f t="shared" si="500"/>
        <v/>
      </c>
      <c r="AU1568" s="25" t="str">
        <f t="shared" si="501"/>
        <v/>
      </c>
      <c r="AV1568" s="25">
        <f t="shared" si="502"/>
        <v>11</v>
      </c>
      <c r="AW1568" s="65">
        <f t="shared" si="512"/>
        <v>0</v>
      </c>
      <c r="AX1568" s="56"/>
      <c r="AY1568" s="24">
        <f t="shared" ca="1" si="503"/>
        <v>-468</v>
      </c>
      <c r="AZ1568" s="66">
        <f t="shared" ca="1" si="504"/>
        <v>0</v>
      </c>
      <c r="BA1568" s="24" t="str">
        <f t="shared" ca="1" si="505"/>
        <v/>
      </c>
      <c r="BB1568" s="87" t="str">
        <f t="shared" si="506"/>
        <v/>
      </c>
    </row>
    <row r="1569" spans="1:54" ht="15" x14ac:dyDescent="0.2">
      <c r="A1569" s="7">
        <v>1568</v>
      </c>
      <c r="B1569" s="162" t="s">
        <v>3973</v>
      </c>
      <c r="C1569" s="162" t="s">
        <v>3974</v>
      </c>
      <c r="D1569" s="162" t="s">
        <v>3975</v>
      </c>
      <c r="E1569" s="162" t="s">
        <v>15</v>
      </c>
      <c r="F1569" s="163">
        <v>45631</v>
      </c>
      <c r="G1569" s="162" t="s">
        <v>5347</v>
      </c>
      <c r="H1569" s="162" t="s">
        <v>3976</v>
      </c>
      <c r="I1569" s="162" t="s">
        <v>15</v>
      </c>
      <c r="J1569" s="163">
        <v>45636</v>
      </c>
      <c r="K1569" s="163">
        <v>45637</v>
      </c>
      <c r="L1569" s="162" t="s">
        <v>5347</v>
      </c>
      <c r="M1569" s="163">
        <v>45672</v>
      </c>
      <c r="N1569" s="164">
        <v>86</v>
      </c>
      <c r="O1569" s="164">
        <v>8</v>
      </c>
      <c r="P1569" s="162" t="s">
        <v>16</v>
      </c>
      <c r="Q1569" s="165">
        <v>1</v>
      </c>
      <c r="R1569" s="165">
        <v>1</v>
      </c>
      <c r="S1569" s="165">
        <v>1</v>
      </c>
      <c r="T1569" s="165">
        <v>0</v>
      </c>
      <c r="U1569" s="166">
        <v>1</v>
      </c>
      <c r="V1569" s="166">
        <v>0</v>
      </c>
      <c r="W1569" s="162" t="s">
        <v>19</v>
      </c>
      <c r="X1569" s="162" t="s">
        <v>5348</v>
      </c>
      <c r="Y1569" s="162" t="s">
        <v>5347</v>
      </c>
      <c r="Z1569" s="162" t="s">
        <v>3977</v>
      </c>
      <c r="AA1569" s="162" t="s">
        <v>2838</v>
      </c>
      <c r="AB1569" s="162" t="s">
        <v>3978</v>
      </c>
      <c r="AC1569" s="162" t="s">
        <v>5347</v>
      </c>
      <c r="AD1569" s="164">
        <v>0</v>
      </c>
      <c r="AE1569" s="185">
        <v>0</v>
      </c>
      <c r="AG1569" t="s">
        <v>1864</v>
      </c>
      <c r="AH1569" s="47">
        <f t="shared" si="491"/>
        <v>36</v>
      </c>
      <c r="AI1569" s="46" t="str">
        <f t="shared" si="492"/>
        <v>-</v>
      </c>
      <c r="AJ1569" s="12"/>
      <c r="AK1569" s="53" t="str">
        <f t="shared" si="493"/>
        <v>YES</v>
      </c>
      <c r="AL1569" s="54">
        <f t="shared" si="494"/>
        <v>1</v>
      </c>
      <c r="AM1569" s="35"/>
      <c r="AN1569" s="35" t="str">
        <f t="shared" si="495"/>
        <v/>
      </c>
      <c r="AO1569" s="35">
        <f t="shared" si="496"/>
        <v>0</v>
      </c>
      <c r="AP1569" s="35" t="str">
        <f t="shared" si="497"/>
        <v>X</v>
      </c>
      <c r="AQ1569" s="55">
        <f t="shared" ref="AQ1569:AQ1578" si="513">IF(AP1569="X",100%,0%)</f>
        <v>1</v>
      </c>
      <c r="AR1569" s="25" t="str">
        <f t="shared" si="498"/>
        <v/>
      </c>
      <c r="AS1569" s="25" t="str">
        <f t="shared" si="499"/>
        <v/>
      </c>
      <c r="AT1569" s="25" t="str">
        <f t="shared" si="500"/>
        <v/>
      </c>
      <c r="AU1569" s="25" t="str">
        <f t="shared" si="501"/>
        <v/>
      </c>
      <c r="AV1569" s="25">
        <f t="shared" si="502"/>
        <v>12</v>
      </c>
      <c r="AW1569" s="65">
        <f t="shared" ref="AW1569:AW1578" si="514">IF(AP1569="",100%,0%)</f>
        <v>0</v>
      </c>
      <c r="AX1569" s="56"/>
      <c r="AY1569" s="24">
        <f t="shared" ca="1" si="503"/>
        <v>-463</v>
      </c>
      <c r="AZ1569" s="66">
        <f t="shared" ca="1" si="504"/>
        <v>0</v>
      </c>
      <c r="BA1569" s="24" t="str">
        <f t="shared" ca="1" si="505"/>
        <v/>
      </c>
      <c r="BB1569" s="87" t="str">
        <f t="shared" si="506"/>
        <v/>
      </c>
    </row>
    <row r="1570" spans="1:54" ht="15" x14ac:dyDescent="0.2">
      <c r="A1570" s="7">
        <v>1569</v>
      </c>
      <c r="B1570" s="162" t="s">
        <v>3979</v>
      </c>
      <c r="C1570" s="162" t="s">
        <v>3980</v>
      </c>
      <c r="D1570" s="162" t="s">
        <v>3981</v>
      </c>
      <c r="E1570" s="162" t="s">
        <v>15</v>
      </c>
      <c r="F1570" s="163">
        <v>45636</v>
      </c>
      <c r="G1570" s="162" t="s">
        <v>5347</v>
      </c>
      <c r="H1570" s="162" t="s">
        <v>4117</v>
      </c>
      <c r="I1570" s="162" t="s">
        <v>159</v>
      </c>
      <c r="J1570" s="163">
        <v>45644</v>
      </c>
      <c r="K1570" s="163">
        <v>45645</v>
      </c>
      <c r="L1570" s="162" t="s">
        <v>5347</v>
      </c>
      <c r="M1570" s="163">
        <v>45681</v>
      </c>
      <c r="N1570" s="164">
        <v>52</v>
      </c>
      <c r="O1570" s="164">
        <v>8</v>
      </c>
      <c r="P1570" s="162" t="s">
        <v>16</v>
      </c>
      <c r="Q1570" s="165">
        <v>200</v>
      </c>
      <c r="R1570" s="165">
        <v>200</v>
      </c>
      <c r="S1570" s="165">
        <v>200</v>
      </c>
      <c r="T1570" s="165">
        <v>0</v>
      </c>
      <c r="U1570" s="166">
        <v>200</v>
      </c>
      <c r="V1570" s="166">
        <v>0</v>
      </c>
      <c r="W1570" s="162" t="s">
        <v>19</v>
      </c>
      <c r="X1570" s="162" t="s">
        <v>5348</v>
      </c>
      <c r="Y1570" s="162" t="s">
        <v>5347</v>
      </c>
      <c r="Z1570" s="162" t="s">
        <v>5436</v>
      </c>
      <c r="AA1570" s="162" t="s">
        <v>84</v>
      </c>
      <c r="AB1570" s="162" t="s">
        <v>4118</v>
      </c>
      <c r="AC1570" s="162" t="s">
        <v>5347</v>
      </c>
      <c r="AD1570" s="164">
        <v>2</v>
      </c>
      <c r="AE1570" s="185">
        <v>1</v>
      </c>
      <c r="AG1570" t="s">
        <v>1864</v>
      </c>
      <c r="AH1570" s="47">
        <f t="shared" si="491"/>
        <v>37</v>
      </c>
      <c r="AI1570" s="46" t="str">
        <f t="shared" si="492"/>
        <v>-</v>
      </c>
      <c r="AJ1570" s="12"/>
      <c r="AK1570" s="53" t="str">
        <f t="shared" si="493"/>
        <v>YES</v>
      </c>
      <c r="AL1570" s="54">
        <f t="shared" si="494"/>
        <v>200</v>
      </c>
      <c r="AM1570" s="35"/>
      <c r="AN1570" s="35" t="str">
        <f t="shared" si="495"/>
        <v/>
      </c>
      <c r="AO1570" s="35">
        <f t="shared" si="496"/>
        <v>0</v>
      </c>
      <c r="AP1570" s="35" t="str">
        <f t="shared" si="497"/>
        <v>X</v>
      </c>
      <c r="AQ1570" s="55">
        <f t="shared" si="513"/>
        <v>1</v>
      </c>
      <c r="AR1570" s="25" t="str">
        <f t="shared" si="498"/>
        <v/>
      </c>
      <c r="AS1570" s="25" t="str">
        <f t="shared" si="499"/>
        <v/>
      </c>
      <c r="AT1570" s="25" t="str">
        <f t="shared" si="500"/>
        <v/>
      </c>
      <c r="AU1570" s="25" t="str">
        <f t="shared" si="501"/>
        <v/>
      </c>
      <c r="AV1570" s="25">
        <f t="shared" si="502"/>
        <v>12</v>
      </c>
      <c r="AW1570" s="65">
        <f t="shared" si="514"/>
        <v>0</v>
      </c>
      <c r="AX1570" s="56"/>
      <c r="AY1570" s="24">
        <f t="shared" ca="1" si="503"/>
        <v>-454</v>
      </c>
      <c r="AZ1570" s="66">
        <f t="shared" ca="1" si="504"/>
        <v>0</v>
      </c>
      <c r="BA1570" s="24" t="str">
        <f t="shared" ca="1" si="505"/>
        <v/>
      </c>
      <c r="BB1570" s="87" t="str">
        <f t="shared" si="506"/>
        <v/>
      </c>
    </row>
    <row r="1571" spans="1:54" ht="15" x14ac:dyDescent="0.2">
      <c r="A1571" s="7">
        <v>1570</v>
      </c>
      <c r="B1571" s="162" t="s">
        <v>3982</v>
      </c>
      <c r="C1571" s="162" t="s">
        <v>3983</v>
      </c>
      <c r="D1571" s="162" t="s">
        <v>3981</v>
      </c>
      <c r="E1571" s="162" t="s">
        <v>17</v>
      </c>
      <c r="F1571" s="163">
        <v>45636</v>
      </c>
      <c r="G1571" s="162" t="s">
        <v>5347</v>
      </c>
      <c r="H1571" s="162" t="s">
        <v>4205</v>
      </c>
      <c r="I1571" s="162" t="s">
        <v>69</v>
      </c>
      <c r="J1571" s="163">
        <v>45665</v>
      </c>
      <c r="K1571" s="163">
        <v>45665</v>
      </c>
      <c r="L1571" s="162" t="s">
        <v>5347</v>
      </c>
      <c r="M1571" s="163">
        <v>45677</v>
      </c>
      <c r="N1571" s="164">
        <v>30</v>
      </c>
      <c r="O1571" s="164">
        <v>8</v>
      </c>
      <c r="P1571" s="162" t="s">
        <v>16</v>
      </c>
      <c r="Q1571" s="165">
        <v>10</v>
      </c>
      <c r="R1571" s="165">
        <v>10</v>
      </c>
      <c r="S1571" s="165">
        <v>10</v>
      </c>
      <c r="T1571" s="165">
        <v>0</v>
      </c>
      <c r="U1571" s="166">
        <v>10</v>
      </c>
      <c r="V1571" s="166">
        <v>0</v>
      </c>
      <c r="W1571" s="162" t="s">
        <v>19</v>
      </c>
      <c r="X1571" s="162" t="s">
        <v>5348</v>
      </c>
      <c r="Y1571" s="162" t="s">
        <v>5347</v>
      </c>
      <c r="Z1571" s="162" t="s">
        <v>76</v>
      </c>
      <c r="AA1571" s="162" t="s">
        <v>172</v>
      </c>
      <c r="AB1571" s="162" t="s">
        <v>4206</v>
      </c>
      <c r="AC1571" s="162" t="s">
        <v>5347</v>
      </c>
      <c r="AD1571" s="164">
        <v>0</v>
      </c>
      <c r="AE1571" s="185">
        <v>0</v>
      </c>
      <c r="AG1571" t="s">
        <v>1864</v>
      </c>
      <c r="AH1571" s="47">
        <f t="shared" si="491"/>
        <v>12</v>
      </c>
      <c r="AI1571" s="46" t="str">
        <f t="shared" si="492"/>
        <v>-</v>
      </c>
      <c r="AJ1571" s="12"/>
      <c r="AK1571" s="53" t="str">
        <f t="shared" si="493"/>
        <v>YES</v>
      </c>
      <c r="AL1571" s="54">
        <f t="shared" si="494"/>
        <v>10</v>
      </c>
      <c r="AM1571" s="35"/>
      <c r="AN1571" s="35" t="str">
        <f t="shared" si="495"/>
        <v/>
      </c>
      <c r="AO1571" s="35">
        <f t="shared" si="496"/>
        <v>0</v>
      </c>
      <c r="AP1571" s="35" t="str">
        <f t="shared" si="497"/>
        <v>X</v>
      </c>
      <c r="AQ1571" s="55">
        <f t="shared" si="513"/>
        <v>1</v>
      </c>
      <c r="AR1571" s="25" t="str">
        <f t="shared" si="498"/>
        <v/>
      </c>
      <c r="AS1571" s="25" t="str">
        <f t="shared" si="499"/>
        <v/>
      </c>
      <c r="AT1571" s="25" t="str">
        <f t="shared" si="500"/>
        <v/>
      </c>
      <c r="AU1571" s="25" t="str">
        <f t="shared" si="501"/>
        <v/>
      </c>
      <c r="AV1571" s="25">
        <f t="shared" si="502"/>
        <v>12</v>
      </c>
      <c r="AW1571" s="65">
        <f t="shared" si="514"/>
        <v>0</v>
      </c>
      <c r="AX1571" s="56"/>
      <c r="AY1571" s="24">
        <f t="shared" ca="1" si="503"/>
        <v>-458</v>
      </c>
      <c r="AZ1571" s="66">
        <f t="shared" ca="1" si="504"/>
        <v>0</v>
      </c>
      <c r="BA1571" s="24" t="str">
        <f t="shared" ca="1" si="505"/>
        <v/>
      </c>
      <c r="BB1571" s="87" t="str">
        <f t="shared" si="506"/>
        <v/>
      </c>
    </row>
    <row r="1572" spans="1:54" ht="15" x14ac:dyDescent="0.2">
      <c r="A1572" s="7">
        <v>1571</v>
      </c>
      <c r="B1572" s="162" t="s">
        <v>3984</v>
      </c>
      <c r="C1572" s="162" t="s">
        <v>3985</v>
      </c>
      <c r="D1572" s="162" t="s">
        <v>3981</v>
      </c>
      <c r="E1572" s="162" t="s">
        <v>18</v>
      </c>
      <c r="F1572" s="163">
        <v>45636</v>
      </c>
      <c r="G1572" s="162" t="s">
        <v>5347</v>
      </c>
      <c r="H1572" s="162" t="s">
        <v>4117</v>
      </c>
      <c r="I1572" s="162" t="s">
        <v>106</v>
      </c>
      <c r="J1572" s="163">
        <v>45644</v>
      </c>
      <c r="K1572" s="163">
        <v>45645</v>
      </c>
      <c r="L1572" s="162" t="s">
        <v>5347</v>
      </c>
      <c r="M1572" s="163">
        <v>45681</v>
      </c>
      <c r="N1572" s="164">
        <v>66</v>
      </c>
      <c r="O1572" s="164">
        <v>8</v>
      </c>
      <c r="P1572" s="162" t="s">
        <v>16</v>
      </c>
      <c r="Q1572" s="165">
        <v>200</v>
      </c>
      <c r="R1572" s="165">
        <v>200</v>
      </c>
      <c r="S1572" s="165">
        <v>200</v>
      </c>
      <c r="T1572" s="165">
        <v>0</v>
      </c>
      <c r="U1572" s="166">
        <v>200</v>
      </c>
      <c r="V1572" s="166">
        <v>0</v>
      </c>
      <c r="W1572" s="162" t="s">
        <v>19</v>
      </c>
      <c r="X1572" s="162" t="s">
        <v>5348</v>
      </c>
      <c r="Y1572" s="162" t="s">
        <v>5347</v>
      </c>
      <c r="Z1572" s="162" t="s">
        <v>5436</v>
      </c>
      <c r="AA1572" s="162" t="s">
        <v>84</v>
      </c>
      <c r="AB1572" s="162" t="s">
        <v>4119</v>
      </c>
      <c r="AC1572" s="162" t="s">
        <v>5347</v>
      </c>
      <c r="AD1572" s="164">
        <v>1</v>
      </c>
      <c r="AE1572" s="185">
        <v>0</v>
      </c>
      <c r="AG1572" t="s">
        <v>1864</v>
      </c>
      <c r="AH1572" s="47">
        <f t="shared" si="491"/>
        <v>37</v>
      </c>
      <c r="AI1572" s="46" t="str">
        <f t="shared" si="492"/>
        <v>-</v>
      </c>
      <c r="AJ1572" s="12"/>
      <c r="AK1572" s="53" t="str">
        <f t="shared" si="493"/>
        <v>YES</v>
      </c>
      <c r="AL1572" s="54">
        <f t="shared" si="494"/>
        <v>200</v>
      </c>
      <c r="AM1572" s="35"/>
      <c r="AN1572" s="35" t="str">
        <f t="shared" si="495"/>
        <v/>
      </c>
      <c r="AO1572" s="35">
        <f t="shared" si="496"/>
        <v>0</v>
      </c>
      <c r="AP1572" s="35" t="str">
        <f t="shared" si="497"/>
        <v>X</v>
      </c>
      <c r="AQ1572" s="55">
        <f t="shared" si="513"/>
        <v>1</v>
      </c>
      <c r="AR1572" s="25" t="str">
        <f t="shared" si="498"/>
        <v/>
      </c>
      <c r="AS1572" s="25" t="str">
        <f t="shared" si="499"/>
        <v/>
      </c>
      <c r="AT1572" s="25" t="str">
        <f t="shared" si="500"/>
        <v/>
      </c>
      <c r="AU1572" s="25" t="str">
        <f t="shared" si="501"/>
        <v/>
      </c>
      <c r="AV1572" s="25">
        <f t="shared" si="502"/>
        <v>12</v>
      </c>
      <c r="AW1572" s="65">
        <f t="shared" si="514"/>
        <v>0</v>
      </c>
      <c r="AX1572" s="56"/>
      <c r="AY1572" s="24">
        <f t="shared" ca="1" si="503"/>
        <v>-454</v>
      </c>
      <c r="AZ1572" s="66">
        <f t="shared" ca="1" si="504"/>
        <v>0</v>
      </c>
      <c r="BA1572" s="24" t="str">
        <f t="shared" ca="1" si="505"/>
        <v/>
      </c>
      <c r="BB1572" s="87" t="str">
        <f t="shared" si="506"/>
        <v/>
      </c>
    </row>
    <row r="1573" spans="1:54" ht="15" x14ac:dyDescent="0.2">
      <c r="A1573" s="7">
        <v>1572</v>
      </c>
      <c r="B1573" s="162" t="s">
        <v>3986</v>
      </c>
      <c r="C1573" s="162" t="s">
        <v>3987</v>
      </c>
      <c r="D1573" s="162" t="s">
        <v>3988</v>
      </c>
      <c r="E1573" s="162" t="s">
        <v>15</v>
      </c>
      <c r="F1573" s="163">
        <v>45636</v>
      </c>
      <c r="G1573" s="162" t="s">
        <v>5347</v>
      </c>
      <c r="H1573" s="162" t="s">
        <v>4075</v>
      </c>
      <c r="I1573" s="162" t="s">
        <v>18</v>
      </c>
      <c r="J1573" s="163">
        <v>45643</v>
      </c>
      <c r="K1573" s="163">
        <v>45643</v>
      </c>
      <c r="L1573" s="162" t="s">
        <v>5347</v>
      </c>
      <c r="M1573" s="163">
        <v>45646</v>
      </c>
      <c r="N1573" s="164">
        <v>40</v>
      </c>
      <c r="O1573" s="164">
        <v>8</v>
      </c>
      <c r="P1573" s="162" t="s">
        <v>16</v>
      </c>
      <c r="Q1573" s="165">
        <v>1</v>
      </c>
      <c r="R1573" s="165">
        <v>1</v>
      </c>
      <c r="S1573" s="165">
        <v>1</v>
      </c>
      <c r="T1573" s="165">
        <v>0</v>
      </c>
      <c r="U1573" s="166">
        <v>1</v>
      </c>
      <c r="V1573" s="166">
        <v>0</v>
      </c>
      <c r="W1573" s="162" t="s">
        <v>19</v>
      </c>
      <c r="X1573" s="162" t="s">
        <v>5348</v>
      </c>
      <c r="Y1573" s="162" t="s">
        <v>5347</v>
      </c>
      <c r="Z1573" s="162" t="s">
        <v>3993</v>
      </c>
      <c r="AA1573" s="162" t="s">
        <v>4076</v>
      </c>
      <c r="AB1573" s="162" t="s">
        <v>4077</v>
      </c>
      <c r="AC1573" s="162" t="s">
        <v>5347</v>
      </c>
      <c r="AD1573" s="164">
        <v>0</v>
      </c>
      <c r="AE1573" s="185">
        <v>0</v>
      </c>
      <c r="AG1573" t="s">
        <v>962</v>
      </c>
      <c r="AH1573" s="47">
        <f t="shared" si="491"/>
        <v>3</v>
      </c>
      <c r="AI1573" s="46" t="str">
        <f t="shared" si="492"/>
        <v>-</v>
      </c>
      <c r="AJ1573" s="12"/>
      <c r="AK1573" s="53" t="str">
        <f t="shared" si="493"/>
        <v>YES</v>
      </c>
      <c r="AL1573" s="54">
        <f t="shared" si="494"/>
        <v>1</v>
      </c>
      <c r="AM1573" s="35"/>
      <c r="AN1573" s="35" t="str">
        <f t="shared" si="495"/>
        <v/>
      </c>
      <c r="AO1573" s="35">
        <f t="shared" si="496"/>
        <v>0</v>
      </c>
      <c r="AP1573" s="35" t="str">
        <f t="shared" si="497"/>
        <v>X</v>
      </c>
      <c r="AQ1573" s="55">
        <f t="shared" si="513"/>
        <v>1</v>
      </c>
      <c r="AR1573" s="25" t="str">
        <f t="shared" si="498"/>
        <v/>
      </c>
      <c r="AS1573" s="25" t="str">
        <f t="shared" si="499"/>
        <v/>
      </c>
      <c r="AT1573" s="25" t="str">
        <f t="shared" si="500"/>
        <v/>
      </c>
      <c r="AU1573" s="25" t="str">
        <f t="shared" si="501"/>
        <v/>
      </c>
      <c r="AV1573" s="25">
        <f t="shared" si="502"/>
        <v>12</v>
      </c>
      <c r="AW1573" s="65">
        <f t="shared" si="514"/>
        <v>0</v>
      </c>
      <c r="AX1573" s="56"/>
      <c r="AY1573" s="24">
        <f t="shared" ca="1" si="503"/>
        <v>-489</v>
      </c>
      <c r="AZ1573" s="66">
        <f t="shared" ca="1" si="504"/>
        <v>0</v>
      </c>
      <c r="BA1573" s="24" t="str">
        <f t="shared" ca="1" si="505"/>
        <v/>
      </c>
      <c r="BB1573" s="87" t="str">
        <f t="shared" si="506"/>
        <v/>
      </c>
    </row>
    <row r="1574" spans="1:54" ht="15" x14ac:dyDescent="0.2">
      <c r="A1574" s="7">
        <v>1573</v>
      </c>
      <c r="B1574" s="162" t="s">
        <v>3989</v>
      </c>
      <c r="C1574" s="162" t="s">
        <v>3990</v>
      </c>
      <c r="D1574" s="162" t="s">
        <v>3991</v>
      </c>
      <c r="E1574" s="162" t="s">
        <v>15</v>
      </c>
      <c r="F1574" s="163">
        <v>45636</v>
      </c>
      <c r="G1574" s="162" t="s">
        <v>5347</v>
      </c>
      <c r="H1574" s="162" t="s">
        <v>4362</v>
      </c>
      <c r="I1574" s="162" t="s">
        <v>17</v>
      </c>
      <c r="J1574" s="163">
        <v>45685</v>
      </c>
      <c r="K1574" s="163">
        <v>45688</v>
      </c>
      <c r="L1574" s="162" t="s">
        <v>5347</v>
      </c>
      <c r="M1574" s="163">
        <v>45716</v>
      </c>
      <c r="N1574" s="164">
        <v>55</v>
      </c>
      <c r="O1574" s="164">
        <v>8</v>
      </c>
      <c r="P1574" s="162" t="s">
        <v>16</v>
      </c>
      <c r="Q1574" s="165">
        <v>8</v>
      </c>
      <c r="R1574" s="165">
        <v>8</v>
      </c>
      <c r="S1574" s="165">
        <v>8</v>
      </c>
      <c r="T1574" s="165">
        <v>0</v>
      </c>
      <c r="U1574" s="166">
        <v>8</v>
      </c>
      <c r="V1574" s="166">
        <v>0</v>
      </c>
      <c r="W1574" s="162" t="s">
        <v>19</v>
      </c>
      <c r="X1574" s="162" t="s">
        <v>5348</v>
      </c>
      <c r="Y1574" s="162" t="s">
        <v>5347</v>
      </c>
      <c r="Z1574" s="162" t="s">
        <v>624</v>
      </c>
      <c r="AA1574" s="162" t="s">
        <v>112</v>
      </c>
      <c r="AB1574" s="162" t="s">
        <v>4363</v>
      </c>
      <c r="AC1574" s="162" t="s">
        <v>5347</v>
      </c>
      <c r="AD1574" s="164">
        <v>0</v>
      </c>
      <c r="AE1574" s="185">
        <v>0</v>
      </c>
      <c r="AG1574" t="s">
        <v>2543</v>
      </c>
      <c r="AH1574" s="47">
        <f t="shared" si="491"/>
        <v>31</v>
      </c>
      <c r="AI1574" s="46" t="str">
        <f t="shared" si="492"/>
        <v>-</v>
      </c>
      <c r="AJ1574" s="12"/>
      <c r="AK1574" s="53" t="str">
        <f t="shared" si="493"/>
        <v>YES</v>
      </c>
      <c r="AL1574" s="54">
        <f t="shared" si="494"/>
        <v>8</v>
      </c>
      <c r="AM1574" s="35"/>
      <c r="AN1574" s="35" t="str">
        <f t="shared" si="495"/>
        <v/>
      </c>
      <c r="AO1574" s="35">
        <f t="shared" si="496"/>
        <v>0</v>
      </c>
      <c r="AP1574" s="35" t="str">
        <f t="shared" si="497"/>
        <v>X</v>
      </c>
      <c r="AQ1574" s="55">
        <f t="shared" si="513"/>
        <v>1</v>
      </c>
      <c r="AR1574" s="25" t="str">
        <f t="shared" si="498"/>
        <v/>
      </c>
      <c r="AS1574" s="25" t="str">
        <f t="shared" si="499"/>
        <v/>
      </c>
      <c r="AT1574" s="25" t="str">
        <f t="shared" si="500"/>
        <v/>
      </c>
      <c r="AU1574" s="25" t="str">
        <f t="shared" si="501"/>
        <v/>
      </c>
      <c r="AV1574" s="25">
        <f t="shared" si="502"/>
        <v>12</v>
      </c>
      <c r="AW1574" s="65">
        <f t="shared" si="514"/>
        <v>0</v>
      </c>
      <c r="AX1574" s="56"/>
      <c r="AY1574" s="24">
        <f t="shared" ca="1" si="503"/>
        <v>-419</v>
      </c>
      <c r="AZ1574" s="66">
        <f t="shared" ca="1" si="504"/>
        <v>0</v>
      </c>
      <c r="BA1574" s="24" t="str">
        <f t="shared" ca="1" si="505"/>
        <v/>
      </c>
      <c r="BB1574" s="87" t="str">
        <f t="shared" si="506"/>
        <v/>
      </c>
    </row>
    <row r="1575" spans="1:54" ht="15" x14ac:dyDescent="0.2">
      <c r="A1575" s="7">
        <v>1574</v>
      </c>
      <c r="B1575" s="162" t="s">
        <v>3241</v>
      </c>
      <c r="C1575" s="162" t="s">
        <v>3242</v>
      </c>
      <c r="D1575" s="162" t="s">
        <v>3992</v>
      </c>
      <c r="E1575" s="162" t="s">
        <v>15</v>
      </c>
      <c r="F1575" s="163">
        <v>45637</v>
      </c>
      <c r="G1575" s="162" t="s">
        <v>5347</v>
      </c>
      <c r="H1575" s="162" t="s">
        <v>4061</v>
      </c>
      <c r="I1575" s="162" t="s">
        <v>17</v>
      </c>
      <c r="J1575" s="163">
        <v>45638</v>
      </c>
      <c r="K1575" s="163">
        <v>45664</v>
      </c>
      <c r="L1575" s="162" t="s">
        <v>5347</v>
      </c>
      <c r="M1575" s="163">
        <v>45664</v>
      </c>
      <c r="N1575" s="164">
        <v>40</v>
      </c>
      <c r="O1575" s="164">
        <v>8</v>
      </c>
      <c r="P1575" s="162" t="s">
        <v>16</v>
      </c>
      <c r="Q1575" s="165">
        <v>1</v>
      </c>
      <c r="R1575" s="165">
        <v>1</v>
      </c>
      <c r="S1575" s="165">
        <v>1</v>
      </c>
      <c r="T1575" s="165">
        <v>0</v>
      </c>
      <c r="U1575" s="166">
        <v>1</v>
      </c>
      <c r="V1575" s="166">
        <v>0</v>
      </c>
      <c r="W1575" s="162" t="s">
        <v>19</v>
      </c>
      <c r="X1575" s="162" t="s">
        <v>5348</v>
      </c>
      <c r="Y1575" s="162" t="s">
        <v>5347</v>
      </c>
      <c r="Z1575" s="162" t="s">
        <v>4062</v>
      </c>
      <c r="AA1575" s="162" t="s">
        <v>1869</v>
      </c>
      <c r="AB1575" s="162" t="s">
        <v>4078</v>
      </c>
      <c r="AC1575" s="162" t="s">
        <v>5347</v>
      </c>
      <c r="AD1575" s="164">
        <v>0</v>
      </c>
      <c r="AE1575" s="185">
        <v>0</v>
      </c>
      <c r="AG1575" t="s">
        <v>2613</v>
      </c>
      <c r="AH1575" s="47">
        <f t="shared" si="491"/>
        <v>26</v>
      </c>
      <c r="AI1575" s="46" t="str">
        <f t="shared" si="492"/>
        <v>-</v>
      </c>
      <c r="AJ1575" s="12"/>
      <c r="AK1575" s="53" t="str">
        <f t="shared" si="493"/>
        <v>YES</v>
      </c>
      <c r="AL1575" s="54">
        <f t="shared" si="494"/>
        <v>1</v>
      </c>
      <c r="AM1575" s="35"/>
      <c r="AN1575" s="35" t="str">
        <f t="shared" si="495"/>
        <v/>
      </c>
      <c r="AO1575" s="35">
        <f t="shared" si="496"/>
        <v>0</v>
      </c>
      <c r="AP1575" s="35" t="str">
        <f t="shared" si="497"/>
        <v>X</v>
      </c>
      <c r="AQ1575" s="55">
        <f t="shared" si="513"/>
        <v>1</v>
      </c>
      <c r="AR1575" s="25" t="str">
        <f t="shared" si="498"/>
        <v/>
      </c>
      <c r="AS1575" s="25" t="str">
        <f t="shared" si="499"/>
        <v/>
      </c>
      <c r="AT1575" s="25" t="str">
        <f t="shared" si="500"/>
        <v/>
      </c>
      <c r="AU1575" s="25" t="str">
        <f t="shared" si="501"/>
        <v/>
      </c>
      <c r="AV1575" s="25">
        <f t="shared" si="502"/>
        <v>12</v>
      </c>
      <c r="AW1575" s="65">
        <f t="shared" si="514"/>
        <v>0</v>
      </c>
      <c r="AX1575" s="56"/>
      <c r="AY1575" s="24">
        <f t="shared" ca="1" si="503"/>
        <v>-471</v>
      </c>
      <c r="AZ1575" s="66">
        <f t="shared" ca="1" si="504"/>
        <v>0</v>
      </c>
      <c r="BA1575" s="24" t="str">
        <f t="shared" ca="1" si="505"/>
        <v/>
      </c>
      <c r="BB1575" s="87" t="str">
        <f t="shared" si="506"/>
        <v/>
      </c>
    </row>
    <row r="1576" spans="1:54" ht="15" x14ac:dyDescent="0.2">
      <c r="A1576" s="7">
        <v>1575</v>
      </c>
      <c r="B1576" s="162" t="s">
        <v>1322</v>
      </c>
      <c r="C1576" s="162" t="s">
        <v>1323</v>
      </c>
      <c r="D1576" s="162" t="s">
        <v>4079</v>
      </c>
      <c r="E1576" s="162" t="s">
        <v>15</v>
      </c>
      <c r="F1576" s="163">
        <v>45639</v>
      </c>
      <c r="G1576" s="162" t="s">
        <v>5347</v>
      </c>
      <c r="H1576" s="162" t="s">
        <v>4120</v>
      </c>
      <c r="I1576" s="162" t="s">
        <v>15</v>
      </c>
      <c r="J1576" s="163">
        <v>45650</v>
      </c>
      <c r="K1576" s="163">
        <v>45650</v>
      </c>
      <c r="L1576" s="162" t="s">
        <v>5347</v>
      </c>
      <c r="M1576" s="163">
        <v>45716</v>
      </c>
      <c r="N1576" s="164">
        <v>40</v>
      </c>
      <c r="O1576" s="164">
        <v>8</v>
      </c>
      <c r="P1576" s="162" t="s">
        <v>16</v>
      </c>
      <c r="Q1576" s="165">
        <v>4</v>
      </c>
      <c r="R1576" s="165">
        <v>4</v>
      </c>
      <c r="S1576" s="165">
        <v>4</v>
      </c>
      <c r="T1576" s="165">
        <v>0</v>
      </c>
      <c r="U1576" s="166">
        <v>4</v>
      </c>
      <c r="V1576" s="166">
        <v>0</v>
      </c>
      <c r="W1576" s="162" t="s">
        <v>19</v>
      </c>
      <c r="X1576" s="162" t="s">
        <v>5348</v>
      </c>
      <c r="Y1576" s="162" t="s">
        <v>5347</v>
      </c>
      <c r="Z1576" s="162" t="s">
        <v>1325</v>
      </c>
      <c r="AA1576" s="162" t="s">
        <v>1326</v>
      </c>
      <c r="AB1576" s="162" t="s">
        <v>1327</v>
      </c>
      <c r="AC1576" s="162" t="s">
        <v>5347</v>
      </c>
      <c r="AD1576" s="164">
        <v>3</v>
      </c>
      <c r="AE1576" s="185">
        <v>0</v>
      </c>
      <c r="AG1576" t="s">
        <v>1321</v>
      </c>
      <c r="AH1576" s="47">
        <f t="shared" si="491"/>
        <v>66</v>
      </c>
      <c r="AI1576" s="46" t="str">
        <f t="shared" si="492"/>
        <v>-</v>
      </c>
      <c r="AJ1576" s="12"/>
      <c r="AK1576" s="53" t="str">
        <f t="shared" si="493"/>
        <v>YES</v>
      </c>
      <c r="AL1576" s="54">
        <f t="shared" si="494"/>
        <v>4</v>
      </c>
      <c r="AM1576" s="35"/>
      <c r="AN1576" s="35" t="str">
        <f t="shared" si="495"/>
        <v/>
      </c>
      <c r="AO1576" s="35">
        <f t="shared" si="496"/>
        <v>0</v>
      </c>
      <c r="AP1576" s="35" t="str">
        <f t="shared" si="497"/>
        <v>X</v>
      </c>
      <c r="AQ1576" s="55">
        <f t="shared" si="513"/>
        <v>1</v>
      </c>
      <c r="AR1576" s="25" t="str">
        <f t="shared" si="498"/>
        <v/>
      </c>
      <c r="AS1576" s="25" t="str">
        <f t="shared" si="499"/>
        <v/>
      </c>
      <c r="AT1576" s="25" t="str">
        <f t="shared" si="500"/>
        <v/>
      </c>
      <c r="AU1576" s="25" t="str">
        <f t="shared" si="501"/>
        <v/>
      </c>
      <c r="AV1576" s="25">
        <f t="shared" si="502"/>
        <v>12</v>
      </c>
      <c r="AW1576" s="65">
        <f t="shared" si="514"/>
        <v>0</v>
      </c>
      <c r="AX1576" s="56"/>
      <c r="AY1576" s="24">
        <f t="shared" ca="1" si="503"/>
        <v>-419</v>
      </c>
      <c r="AZ1576" s="66">
        <f t="shared" ca="1" si="504"/>
        <v>0</v>
      </c>
      <c r="BA1576" s="24" t="str">
        <f t="shared" ca="1" si="505"/>
        <v/>
      </c>
      <c r="BB1576" s="87" t="str">
        <f t="shared" si="506"/>
        <v/>
      </c>
    </row>
    <row r="1577" spans="1:54" ht="15" x14ac:dyDescent="0.2">
      <c r="A1577" s="7">
        <v>1576</v>
      </c>
      <c r="B1577" s="162" t="s">
        <v>4080</v>
      </c>
      <c r="C1577" s="162" t="s">
        <v>4081</v>
      </c>
      <c r="D1577" s="162" t="s">
        <v>4082</v>
      </c>
      <c r="E1577" s="162" t="s">
        <v>15</v>
      </c>
      <c r="F1577" s="163">
        <v>45644</v>
      </c>
      <c r="G1577" s="162" t="s">
        <v>5347</v>
      </c>
      <c r="H1577" s="162" t="s">
        <v>4364</v>
      </c>
      <c r="I1577" s="162" t="s">
        <v>15</v>
      </c>
      <c r="J1577" s="163">
        <v>45685</v>
      </c>
      <c r="K1577" s="163">
        <v>45686</v>
      </c>
      <c r="L1577" s="162" t="s">
        <v>5347</v>
      </c>
      <c r="M1577" s="163">
        <v>45730</v>
      </c>
      <c r="N1577" s="164">
        <v>40</v>
      </c>
      <c r="O1577" s="164">
        <v>8</v>
      </c>
      <c r="P1577" s="162" t="s">
        <v>16</v>
      </c>
      <c r="Q1577" s="165">
        <v>1</v>
      </c>
      <c r="R1577" s="165">
        <v>1</v>
      </c>
      <c r="S1577" s="165">
        <v>1</v>
      </c>
      <c r="T1577" s="165">
        <v>0</v>
      </c>
      <c r="U1577" s="166">
        <v>1</v>
      </c>
      <c r="V1577" s="166">
        <v>0</v>
      </c>
      <c r="W1577" s="162" t="s">
        <v>19</v>
      </c>
      <c r="X1577" s="162" t="s">
        <v>5348</v>
      </c>
      <c r="Y1577" s="162" t="s">
        <v>5347</v>
      </c>
      <c r="Z1577" s="162" t="s">
        <v>3602</v>
      </c>
      <c r="AA1577" s="162" t="s">
        <v>148</v>
      </c>
      <c r="AB1577" s="162" t="s">
        <v>4080</v>
      </c>
      <c r="AC1577" s="162" t="s">
        <v>5347</v>
      </c>
      <c r="AD1577" s="164">
        <v>0</v>
      </c>
      <c r="AE1577" s="185">
        <v>0</v>
      </c>
      <c r="AG1577" t="s">
        <v>962</v>
      </c>
      <c r="AH1577" s="47">
        <f t="shared" si="491"/>
        <v>45</v>
      </c>
      <c r="AI1577" s="46" t="str">
        <f t="shared" si="492"/>
        <v>-</v>
      </c>
      <c r="AJ1577" s="12"/>
      <c r="AK1577" s="53" t="str">
        <f t="shared" si="493"/>
        <v>YES</v>
      </c>
      <c r="AL1577" s="54">
        <f t="shared" si="494"/>
        <v>1</v>
      </c>
      <c r="AM1577" s="35"/>
      <c r="AN1577" s="35" t="str">
        <f t="shared" si="495"/>
        <v/>
      </c>
      <c r="AO1577" s="35">
        <f t="shared" si="496"/>
        <v>0</v>
      </c>
      <c r="AP1577" s="35" t="str">
        <f t="shared" si="497"/>
        <v>X</v>
      </c>
      <c r="AQ1577" s="55">
        <f t="shared" si="513"/>
        <v>1</v>
      </c>
      <c r="AR1577" s="25" t="str">
        <f t="shared" si="498"/>
        <v/>
      </c>
      <c r="AS1577" s="25" t="str">
        <f t="shared" si="499"/>
        <v/>
      </c>
      <c r="AT1577" s="25" t="str">
        <f t="shared" si="500"/>
        <v/>
      </c>
      <c r="AU1577" s="25" t="str">
        <f t="shared" si="501"/>
        <v/>
      </c>
      <c r="AV1577" s="25">
        <f t="shared" si="502"/>
        <v>12</v>
      </c>
      <c r="AW1577" s="65">
        <f t="shared" si="514"/>
        <v>0</v>
      </c>
      <c r="AX1577" s="56"/>
      <c r="AY1577" s="24">
        <f t="shared" ca="1" si="503"/>
        <v>-405</v>
      </c>
      <c r="AZ1577" s="66">
        <f t="shared" ca="1" si="504"/>
        <v>0</v>
      </c>
      <c r="BA1577" s="24" t="str">
        <f t="shared" ca="1" si="505"/>
        <v/>
      </c>
      <c r="BB1577" s="87" t="str">
        <f t="shared" si="506"/>
        <v/>
      </c>
    </row>
    <row r="1578" spans="1:54" ht="15" x14ac:dyDescent="0.2">
      <c r="A1578" s="7">
        <v>1577</v>
      </c>
      <c r="B1578" s="162" t="s">
        <v>4121</v>
      </c>
      <c r="C1578" s="162" t="s">
        <v>4122</v>
      </c>
      <c r="D1578" s="162" t="s">
        <v>4123</v>
      </c>
      <c r="E1578" s="162" t="s">
        <v>15</v>
      </c>
      <c r="F1578" s="163">
        <v>45645</v>
      </c>
      <c r="G1578" s="162" t="s">
        <v>5347</v>
      </c>
      <c r="H1578" s="162" t="s">
        <v>4207</v>
      </c>
      <c r="I1578" s="162" t="s">
        <v>15</v>
      </c>
      <c r="J1578" s="163">
        <v>45671</v>
      </c>
      <c r="K1578" s="163">
        <v>45671</v>
      </c>
      <c r="L1578" s="162" t="s">
        <v>5347</v>
      </c>
      <c r="M1578" s="163">
        <v>45699</v>
      </c>
      <c r="N1578" s="164">
        <v>30</v>
      </c>
      <c r="O1578" s="164">
        <v>8</v>
      </c>
      <c r="P1578" s="162" t="s">
        <v>16</v>
      </c>
      <c r="Q1578" s="165">
        <v>1</v>
      </c>
      <c r="R1578" s="165">
        <v>1</v>
      </c>
      <c r="S1578" s="165">
        <v>1</v>
      </c>
      <c r="T1578" s="165">
        <v>0</v>
      </c>
      <c r="U1578" s="166">
        <v>0</v>
      </c>
      <c r="V1578" s="166">
        <v>0</v>
      </c>
      <c r="W1578" s="162" t="s">
        <v>19</v>
      </c>
      <c r="X1578" s="162" t="s">
        <v>5348</v>
      </c>
      <c r="Y1578" s="162" t="s">
        <v>5347</v>
      </c>
      <c r="Z1578" s="162" t="s">
        <v>4208</v>
      </c>
      <c r="AA1578" s="162" t="s">
        <v>4209</v>
      </c>
      <c r="AB1578" s="162" t="s">
        <v>4210</v>
      </c>
      <c r="AC1578" s="162" t="s">
        <v>5347</v>
      </c>
      <c r="AD1578" s="164">
        <v>1</v>
      </c>
      <c r="AE1578" s="185">
        <v>0</v>
      </c>
      <c r="AG1578" t="s">
        <v>1864</v>
      </c>
      <c r="AH1578" s="47">
        <f t="shared" si="491"/>
        <v>28</v>
      </c>
      <c r="AI1578" s="46" t="str">
        <f t="shared" si="492"/>
        <v>-</v>
      </c>
      <c r="AJ1578" s="12"/>
      <c r="AK1578" s="53" t="str">
        <f t="shared" si="493"/>
        <v>YES</v>
      </c>
      <c r="AL1578" s="54">
        <f t="shared" si="494"/>
        <v>1</v>
      </c>
      <c r="AM1578" s="35"/>
      <c r="AN1578" s="35" t="str">
        <f t="shared" si="495"/>
        <v/>
      </c>
      <c r="AO1578" s="35">
        <f t="shared" si="496"/>
        <v>0</v>
      </c>
      <c r="AP1578" s="35" t="str">
        <f t="shared" si="497"/>
        <v>X</v>
      </c>
      <c r="AQ1578" s="55">
        <f t="shared" si="513"/>
        <v>1</v>
      </c>
      <c r="AR1578" s="25" t="str">
        <f t="shared" si="498"/>
        <v/>
      </c>
      <c r="AS1578" s="25" t="str">
        <f t="shared" si="499"/>
        <v/>
      </c>
      <c r="AT1578" s="25" t="str">
        <f t="shared" si="500"/>
        <v/>
      </c>
      <c r="AU1578" s="25" t="str">
        <f t="shared" si="501"/>
        <v/>
      </c>
      <c r="AV1578" s="25">
        <f t="shared" si="502"/>
        <v>12</v>
      </c>
      <c r="AW1578" s="65">
        <f t="shared" si="514"/>
        <v>0</v>
      </c>
      <c r="AX1578" s="56"/>
      <c r="AY1578" s="24">
        <f t="shared" ca="1" si="503"/>
        <v>-436</v>
      </c>
      <c r="AZ1578" s="66">
        <f t="shared" ca="1" si="504"/>
        <v>0</v>
      </c>
      <c r="BA1578" s="24" t="str">
        <f t="shared" ca="1" si="505"/>
        <v/>
      </c>
      <c r="BB1578" s="87" t="str">
        <f t="shared" si="506"/>
        <v/>
      </c>
    </row>
    <row r="1579" spans="1:54" ht="15" x14ac:dyDescent="0.2">
      <c r="A1579" s="7">
        <v>1578</v>
      </c>
      <c r="B1579" s="162" t="s">
        <v>4124</v>
      </c>
      <c r="C1579" s="162" t="s">
        <v>4125</v>
      </c>
      <c r="D1579" s="162" t="s">
        <v>4126</v>
      </c>
      <c r="E1579" s="162" t="s">
        <v>15</v>
      </c>
      <c r="F1579" s="163">
        <v>45665</v>
      </c>
      <c r="G1579" s="162" t="s">
        <v>5347</v>
      </c>
      <c r="H1579" s="162" t="s">
        <v>4195</v>
      </c>
      <c r="I1579" s="162" t="s">
        <v>18</v>
      </c>
      <c r="J1579" s="163">
        <v>45671</v>
      </c>
      <c r="K1579" s="163">
        <v>45674</v>
      </c>
      <c r="L1579" s="162" t="s">
        <v>5347</v>
      </c>
      <c r="M1579" s="163">
        <v>45688</v>
      </c>
      <c r="N1579" s="164">
        <v>45</v>
      </c>
      <c r="O1579" s="164">
        <v>8</v>
      </c>
      <c r="P1579" s="162" t="s">
        <v>16</v>
      </c>
      <c r="Q1579" s="165">
        <v>1</v>
      </c>
      <c r="R1579" s="165">
        <v>1</v>
      </c>
      <c r="S1579" s="165">
        <v>1</v>
      </c>
      <c r="T1579" s="165">
        <v>0</v>
      </c>
      <c r="U1579" s="166">
        <v>1</v>
      </c>
      <c r="V1579" s="166">
        <v>0</v>
      </c>
      <c r="W1579" s="162" t="s">
        <v>19</v>
      </c>
      <c r="X1579" s="162" t="s">
        <v>5348</v>
      </c>
      <c r="Y1579" s="162" t="s">
        <v>5347</v>
      </c>
      <c r="Z1579" s="162" t="s">
        <v>25</v>
      </c>
      <c r="AA1579" s="162" t="s">
        <v>112</v>
      </c>
      <c r="AB1579" s="162" t="s">
        <v>4211</v>
      </c>
      <c r="AC1579" s="162" t="s">
        <v>5347</v>
      </c>
      <c r="AD1579" s="164">
        <v>0</v>
      </c>
      <c r="AE1579" s="185">
        <v>0</v>
      </c>
      <c r="AG1579" t="s">
        <v>2543</v>
      </c>
      <c r="AH1579" s="47">
        <f t="shared" si="491"/>
        <v>17</v>
      </c>
      <c r="AI1579" s="46" t="str">
        <f t="shared" si="492"/>
        <v>-</v>
      </c>
      <c r="AJ1579" s="12"/>
      <c r="AK1579" s="53" t="str">
        <f t="shared" si="493"/>
        <v>YES</v>
      </c>
      <c r="AL1579" s="54">
        <f t="shared" si="494"/>
        <v>1</v>
      </c>
      <c r="AM1579" s="35"/>
      <c r="AN1579" s="35" t="str">
        <f t="shared" si="495"/>
        <v/>
      </c>
      <c r="AO1579" s="35">
        <f t="shared" si="496"/>
        <v>0</v>
      </c>
      <c r="AP1579" s="35" t="str">
        <f t="shared" si="497"/>
        <v>X</v>
      </c>
      <c r="AQ1579" s="55">
        <f t="shared" ref="AQ1579:AQ1587" si="515">IF(AP1579="X",100%,0%)</f>
        <v>1</v>
      </c>
      <c r="AR1579" s="25" t="str">
        <f t="shared" si="498"/>
        <v/>
      </c>
      <c r="AS1579" s="25" t="str">
        <f t="shared" si="499"/>
        <v/>
      </c>
      <c r="AT1579" s="25" t="str">
        <f t="shared" si="500"/>
        <v/>
      </c>
      <c r="AU1579" s="25" t="str">
        <f t="shared" si="501"/>
        <v/>
      </c>
      <c r="AV1579" s="25">
        <f t="shared" si="502"/>
        <v>1</v>
      </c>
      <c r="AW1579" s="65">
        <f t="shared" ref="AW1579:AW1587" si="516">IF(AP1579="",100%,0%)</f>
        <v>0</v>
      </c>
      <c r="AX1579" s="56"/>
      <c r="AY1579" s="24">
        <f t="shared" ca="1" si="503"/>
        <v>-447</v>
      </c>
      <c r="AZ1579" s="66">
        <f t="shared" ca="1" si="504"/>
        <v>0</v>
      </c>
      <c r="BA1579" s="24" t="str">
        <f t="shared" ca="1" si="505"/>
        <v/>
      </c>
      <c r="BB1579" s="87" t="str">
        <f t="shared" si="506"/>
        <v/>
      </c>
    </row>
    <row r="1580" spans="1:54" ht="15" x14ac:dyDescent="0.2">
      <c r="A1580" s="7">
        <v>1579</v>
      </c>
      <c r="B1580" s="162" t="s">
        <v>4127</v>
      </c>
      <c r="C1580" s="162" t="s">
        <v>4128</v>
      </c>
      <c r="D1580" s="162" t="s">
        <v>4126</v>
      </c>
      <c r="E1580" s="162" t="s">
        <v>17</v>
      </c>
      <c r="F1580" s="163">
        <v>45665</v>
      </c>
      <c r="G1580" s="162" t="s">
        <v>5347</v>
      </c>
      <c r="H1580" s="162" t="s">
        <v>4195</v>
      </c>
      <c r="I1580" s="162" t="s">
        <v>24</v>
      </c>
      <c r="J1580" s="163">
        <v>45671</v>
      </c>
      <c r="K1580" s="163">
        <v>45674</v>
      </c>
      <c r="L1580" s="162" t="s">
        <v>5347</v>
      </c>
      <c r="M1580" s="163">
        <v>45688</v>
      </c>
      <c r="N1580" s="164">
        <v>30</v>
      </c>
      <c r="O1580" s="164">
        <v>8</v>
      </c>
      <c r="P1580" s="162" t="s">
        <v>16</v>
      </c>
      <c r="Q1580" s="165">
        <v>2</v>
      </c>
      <c r="R1580" s="165">
        <v>2</v>
      </c>
      <c r="S1580" s="165">
        <v>2</v>
      </c>
      <c r="T1580" s="165">
        <v>0</v>
      </c>
      <c r="U1580" s="166">
        <v>2</v>
      </c>
      <c r="V1580" s="166">
        <v>0</v>
      </c>
      <c r="W1580" s="162" t="s">
        <v>19</v>
      </c>
      <c r="X1580" s="162" t="s">
        <v>5348</v>
      </c>
      <c r="Y1580" s="162" t="s">
        <v>5347</v>
      </c>
      <c r="Z1580" s="162" t="s">
        <v>25</v>
      </c>
      <c r="AA1580" s="162" t="s">
        <v>112</v>
      </c>
      <c r="AB1580" s="162" t="s">
        <v>4212</v>
      </c>
      <c r="AC1580" s="162" t="s">
        <v>5347</v>
      </c>
      <c r="AD1580" s="164">
        <v>0</v>
      </c>
      <c r="AE1580" s="185">
        <v>0</v>
      </c>
      <c r="AG1580" t="s">
        <v>2543</v>
      </c>
      <c r="AH1580" s="47">
        <f t="shared" si="491"/>
        <v>17</v>
      </c>
      <c r="AI1580" s="46" t="str">
        <f t="shared" si="492"/>
        <v>-</v>
      </c>
      <c r="AJ1580" s="12"/>
      <c r="AK1580" s="53" t="str">
        <f t="shared" si="493"/>
        <v>YES</v>
      </c>
      <c r="AL1580" s="54">
        <f t="shared" si="494"/>
        <v>2</v>
      </c>
      <c r="AM1580" s="35"/>
      <c r="AN1580" s="35" t="str">
        <f t="shared" si="495"/>
        <v/>
      </c>
      <c r="AO1580" s="35">
        <f t="shared" si="496"/>
        <v>0</v>
      </c>
      <c r="AP1580" s="35" t="str">
        <f t="shared" si="497"/>
        <v>X</v>
      </c>
      <c r="AQ1580" s="55">
        <f t="shared" si="515"/>
        <v>1</v>
      </c>
      <c r="AR1580" s="25" t="str">
        <f t="shared" si="498"/>
        <v/>
      </c>
      <c r="AS1580" s="25" t="str">
        <f t="shared" si="499"/>
        <v/>
      </c>
      <c r="AT1580" s="25" t="str">
        <f t="shared" si="500"/>
        <v/>
      </c>
      <c r="AU1580" s="25" t="str">
        <f t="shared" si="501"/>
        <v/>
      </c>
      <c r="AV1580" s="25">
        <f t="shared" si="502"/>
        <v>1</v>
      </c>
      <c r="AW1580" s="65">
        <f t="shared" si="516"/>
        <v>0</v>
      </c>
      <c r="AX1580" s="56"/>
      <c r="AY1580" s="24">
        <f t="shared" ca="1" si="503"/>
        <v>-447</v>
      </c>
      <c r="AZ1580" s="66">
        <f t="shared" ca="1" si="504"/>
        <v>0</v>
      </c>
      <c r="BA1580" s="24" t="str">
        <f t="shared" ca="1" si="505"/>
        <v/>
      </c>
      <c r="BB1580" s="87" t="str">
        <f t="shared" si="506"/>
        <v/>
      </c>
    </row>
    <row r="1581" spans="1:54" ht="15" x14ac:dyDescent="0.2">
      <c r="A1581" s="7">
        <v>1580</v>
      </c>
      <c r="B1581" s="162" t="s">
        <v>4129</v>
      </c>
      <c r="C1581" s="162" t="s">
        <v>4130</v>
      </c>
      <c r="D1581" s="162" t="s">
        <v>4126</v>
      </c>
      <c r="E1581" s="162" t="s">
        <v>18</v>
      </c>
      <c r="F1581" s="163">
        <v>45665</v>
      </c>
      <c r="G1581" s="162" t="s">
        <v>5347</v>
      </c>
      <c r="H1581" s="162" t="s">
        <v>4195</v>
      </c>
      <c r="I1581" s="162" t="s">
        <v>27</v>
      </c>
      <c r="J1581" s="163">
        <v>45671</v>
      </c>
      <c r="K1581" s="163">
        <v>45674</v>
      </c>
      <c r="L1581" s="162" t="s">
        <v>5347</v>
      </c>
      <c r="M1581" s="163">
        <v>45688</v>
      </c>
      <c r="N1581" s="164">
        <v>75</v>
      </c>
      <c r="O1581" s="164">
        <v>8</v>
      </c>
      <c r="P1581" s="162" t="s">
        <v>16</v>
      </c>
      <c r="Q1581" s="165">
        <v>2</v>
      </c>
      <c r="R1581" s="165">
        <v>2</v>
      </c>
      <c r="S1581" s="165">
        <v>2</v>
      </c>
      <c r="T1581" s="165">
        <v>0</v>
      </c>
      <c r="U1581" s="166">
        <v>2</v>
      </c>
      <c r="V1581" s="166">
        <v>0</v>
      </c>
      <c r="W1581" s="162" t="s">
        <v>19</v>
      </c>
      <c r="X1581" s="162" t="s">
        <v>5348</v>
      </c>
      <c r="Y1581" s="162" t="s">
        <v>5347</v>
      </c>
      <c r="Z1581" s="162" t="s">
        <v>25</v>
      </c>
      <c r="AA1581" s="162" t="s">
        <v>112</v>
      </c>
      <c r="AB1581" s="162" t="s">
        <v>4213</v>
      </c>
      <c r="AC1581" s="162" t="s">
        <v>5347</v>
      </c>
      <c r="AD1581" s="164">
        <v>0</v>
      </c>
      <c r="AE1581" s="185">
        <v>0</v>
      </c>
      <c r="AG1581" t="s">
        <v>2543</v>
      </c>
      <c r="AH1581" s="47">
        <f t="shared" si="491"/>
        <v>17</v>
      </c>
      <c r="AI1581" s="46" t="str">
        <f t="shared" si="492"/>
        <v>-</v>
      </c>
      <c r="AJ1581" s="12"/>
      <c r="AK1581" s="53" t="str">
        <f t="shared" si="493"/>
        <v>YES</v>
      </c>
      <c r="AL1581" s="54">
        <f t="shared" si="494"/>
        <v>2</v>
      </c>
      <c r="AM1581" s="35"/>
      <c r="AN1581" s="35" t="str">
        <f t="shared" si="495"/>
        <v/>
      </c>
      <c r="AO1581" s="35">
        <f t="shared" si="496"/>
        <v>0</v>
      </c>
      <c r="AP1581" s="35" t="str">
        <f t="shared" si="497"/>
        <v>X</v>
      </c>
      <c r="AQ1581" s="55">
        <f t="shared" si="515"/>
        <v>1</v>
      </c>
      <c r="AR1581" s="25" t="str">
        <f t="shared" si="498"/>
        <v/>
      </c>
      <c r="AS1581" s="25" t="str">
        <f t="shared" si="499"/>
        <v/>
      </c>
      <c r="AT1581" s="25" t="str">
        <f t="shared" si="500"/>
        <v/>
      </c>
      <c r="AU1581" s="25" t="str">
        <f t="shared" si="501"/>
        <v/>
      </c>
      <c r="AV1581" s="25">
        <f t="shared" si="502"/>
        <v>1</v>
      </c>
      <c r="AW1581" s="65">
        <f t="shared" si="516"/>
        <v>0</v>
      </c>
      <c r="AX1581" s="56"/>
      <c r="AY1581" s="24">
        <f t="shared" ca="1" si="503"/>
        <v>-447</v>
      </c>
      <c r="AZ1581" s="66">
        <f t="shared" ca="1" si="504"/>
        <v>0</v>
      </c>
      <c r="BA1581" s="24" t="str">
        <f t="shared" ca="1" si="505"/>
        <v/>
      </c>
      <c r="BB1581" s="87" t="str">
        <f t="shared" si="506"/>
        <v/>
      </c>
    </row>
    <row r="1582" spans="1:54" ht="15" x14ac:dyDescent="0.2">
      <c r="A1582" s="7">
        <v>1581</v>
      </c>
      <c r="B1582" s="162" t="s">
        <v>4131</v>
      </c>
      <c r="C1582" s="162" t="s">
        <v>4132</v>
      </c>
      <c r="D1582" s="162" t="s">
        <v>4126</v>
      </c>
      <c r="E1582" s="162" t="s">
        <v>24</v>
      </c>
      <c r="F1582" s="163">
        <v>45665</v>
      </c>
      <c r="G1582" s="162" t="s">
        <v>5347</v>
      </c>
      <c r="H1582" s="162" t="s">
        <v>4195</v>
      </c>
      <c r="I1582" s="162" t="s">
        <v>28</v>
      </c>
      <c r="J1582" s="163">
        <v>45671</v>
      </c>
      <c r="K1582" s="163">
        <v>45674</v>
      </c>
      <c r="L1582" s="162" t="s">
        <v>5347</v>
      </c>
      <c r="M1582" s="163">
        <v>45688</v>
      </c>
      <c r="N1582" s="164">
        <v>105</v>
      </c>
      <c r="O1582" s="164">
        <v>8</v>
      </c>
      <c r="P1582" s="162" t="s">
        <v>16</v>
      </c>
      <c r="Q1582" s="165">
        <v>1</v>
      </c>
      <c r="R1582" s="165">
        <v>1</v>
      </c>
      <c r="S1582" s="165">
        <v>1</v>
      </c>
      <c r="T1582" s="165">
        <v>0</v>
      </c>
      <c r="U1582" s="166">
        <v>1</v>
      </c>
      <c r="V1582" s="166">
        <v>0</v>
      </c>
      <c r="W1582" s="162" t="s">
        <v>19</v>
      </c>
      <c r="X1582" s="162" t="s">
        <v>5348</v>
      </c>
      <c r="Y1582" s="162" t="s">
        <v>5347</v>
      </c>
      <c r="Z1582" s="162" t="s">
        <v>25</v>
      </c>
      <c r="AA1582" s="162" t="s">
        <v>112</v>
      </c>
      <c r="AB1582" s="162" t="s">
        <v>4214</v>
      </c>
      <c r="AC1582" s="162" t="s">
        <v>5347</v>
      </c>
      <c r="AD1582" s="164">
        <v>0</v>
      </c>
      <c r="AE1582" s="185">
        <v>0</v>
      </c>
      <c r="AG1582" t="s">
        <v>2543</v>
      </c>
      <c r="AH1582" s="47">
        <f t="shared" si="491"/>
        <v>17</v>
      </c>
      <c r="AI1582" s="46" t="str">
        <f t="shared" si="492"/>
        <v>-</v>
      </c>
      <c r="AJ1582" s="12"/>
      <c r="AK1582" s="53" t="str">
        <f t="shared" si="493"/>
        <v>YES</v>
      </c>
      <c r="AL1582" s="54">
        <f t="shared" si="494"/>
        <v>1</v>
      </c>
      <c r="AM1582" s="35"/>
      <c r="AN1582" s="35" t="str">
        <f t="shared" si="495"/>
        <v/>
      </c>
      <c r="AO1582" s="35">
        <f t="shared" si="496"/>
        <v>0</v>
      </c>
      <c r="AP1582" s="35" t="str">
        <f t="shared" si="497"/>
        <v>X</v>
      </c>
      <c r="AQ1582" s="55">
        <f t="shared" si="515"/>
        <v>1</v>
      </c>
      <c r="AR1582" s="25" t="str">
        <f t="shared" si="498"/>
        <v/>
      </c>
      <c r="AS1582" s="25" t="str">
        <f t="shared" si="499"/>
        <v/>
      </c>
      <c r="AT1582" s="25" t="str">
        <f t="shared" si="500"/>
        <v/>
      </c>
      <c r="AU1582" s="25" t="str">
        <f t="shared" si="501"/>
        <v/>
      </c>
      <c r="AV1582" s="25">
        <f t="shared" si="502"/>
        <v>1</v>
      </c>
      <c r="AW1582" s="65">
        <f t="shared" si="516"/>
        <v>0</v>
      </c>
      <c r="AX1582" s="56"/>
      <c r="AY1582" s="24">
        <f t="shared" ca="1" si="503"/>
        <v>-447</v>
      </c>
      <c r="AZ1582" s="66">
        <f t="shared" ca="1" si="504"/>
        <v>0</v>
      </c>
      <c r="BA1582" s="24" t="str">
        <f t="shared" ca="1" si="505"/>
        <v/>
      </c>
      <c r="BB1582" s="87" t="str">
        <f t="shared" si="506"/>
        <v/>
      </c>
    </row>
    <row r="1583" spans="1:54" ht="15" x14ac:dyDescent="0.2">
      <c r="A1583" s="7">
        <v>1582</v>
      </c>
      <c r="B1583" s="162" t="s">
        <v>4133</v>
      </c>
      <c r="C1583" s="162" t="s">
        <v>4134</v>
      </c>
      <c r="D1583" s="162" t="s">
        <v>4126</v>
      </c>
      <c r="E1583" s="162" t="s">
        <v>27</v>
      </c>
      <c r="F1583" s="163">
        <v>45665</v>
      </c>
      <c r="G1583" s="162" t="s">
        <v>5347</v>
      </c>
      <c r="H1583" s="162" t="s">
        <v>4195</v>
      </c>
      <c r="I1583" s="162" t="s">
        <v>73</v>
      </c>
      <c r="J1583" s="163">
        <v>45671</v>
      </c>
      <c r="K1583" s="163">
        <v>45674</v>
      </c>
      <c r="L1583" s="162" t="s">
        <v>5347</v>
      </c>
      <c r="M1583" s="163">
        <v>45688</v>
      </c>
      <c r="N1583" s="164">
        <v>105</v>
      </c>
      <c r="O1583" s="164">
        <v>8</v>
      </c>
      <c r="P1583" s="162" t="s">
        <v>16</v>
      </c>
      <c r="Q1583" s="165">
        <v>7</v>
      </c>
      <c r="R1583" s="165">
        <v>7</v>
      </c>
      <c r="S1583" s="165">
        <v>7</v>
      </c>
      <c r="T1583" s="165">
        <v>0</v>
      </c>
      <c r="U1583" s="166">
        <v>7</v>
      </c>
      <c r="V1583" s="166">
        <v>0</v>
      </c>
      <c r="W1583" s="162" t="s">
        <v>19</v>
      </c>
      <c r="X1583" s="162" t="s">
        <v>5348</v>
      </c>
      <c r="Y1583" s="162" t="s">
        <v>5347</v>
      </c>
      <c r="Z1583" s="162" t="s">
        <v>25</v>
      </c>
      <c r="AA1583" s="162" t="s">
        <v>112</v>
      </c>
      <c r="AB1583" s="162" t="s">
        <v>4215</v>
      </c>
      <c r="AC1583" s="162" t="s">
        <v>5347</v>
      </c>
      <c r="AD1583" s="164">
        <v>0</v>
      </c>
      <c r="AE1583" s="185">
        <v>0</v>
      </c>
      <c r="AG1583" t="s">
        <v>2543</v>
      </c>
      <c r="AH1583" s="47">
        <f t="shared" si="491"/>
        <v>17</v>
      </c>
      <c r="AI1583" s="46" t="str">
        <f t="shared" si="492"/>
        <v>-</v>
      </c>
      <c r="AJ1583" s="12"/>
      <c r="AK1583" s="53" t="str">
        <f t="shared" si="493"/>
        <v>YES</v>
      </c>
      <c r="AL1583" s="54">
        <f t="shared" si="494"/>
        <v>7</v>
      </c>
      <c r="AM1583" s="35"/>
      <c r="AN1583" s="35" t="str">
        <f t="shared" si="495"/>
        <v/>
      </c>
      <c r="AO1583" s="35">
        <f t="shared" si="496"/>
        <v>0</v>
      </c>
      <c r="AP1583" s="35" t="str">
        <f t="shared" si="497"/>
        <v>X</v>
      </c>
      <c r="AQ1583" s="55">
        <f t="shared" si="515"/>
        <v>1</v>
      </c>
      <c r="AR1583" s="25" t="str">
        <f t="shared" si="498"/>
        <v/>
      </c>
      <c r="AS1583" s="25" t="str">
        <f t="shared" si="499"/>
        <v/>
      </c>
      <c r="AT1583" s="25" t="str">
        <f t="shared" si="500"/>
        <v/>
      </c>
      <c r="AU1583" s="25" t="str">
        <f t="shared" si="501"/>
        <v/>
      </c>
      <c r="AV1583" s="25">
        <f t="shared" si="502"/>
        <v>1</v>
      </c>
      <c r="AW1583" s="65">
        <f t="shared" si="516"/>
        <v>0</v>
      </c>
      <c r="AX1583" s="56"/>
      <c r="AY1583" s="24">
        <f t="shared" ca="1" si="503"/>
        <v>-447</v>
      </c>
      <c r="AZ1583" s="66">
        <f t="shared" ca="1" si="504"/>
        <v>0</v>
      </c>
      <c r="BA1583" s="24" t="str">
        <f t="shared" ca="1" si="505"/>
        <v/>
      </c>
      <c r="BB1583" s="87" t="str">
        <f t="shared" si="506"/>
        <v/>
      </c>
    </row>
    <row r="1584" spans="1:54" ht="15" x14ac:dyDescent="0.2">
      <c r="A1584" s="7">
        <v>1583</v>
      </c>
      <c r="B1584" s="162" t="s">
        <v>4216</v>
      </c>
      <c r="C1584" s="162" t="s">
        <v>4217</v>
      </c>
      <c r="D1584" s="162" t="s">
        <v>4218</v>
      </c>
      <c r="E1584" s="162" t="s">
        <v>15</v>
      </c>
      <c r="F1584" s="163">
        <v>45665</v>
      </c>
      <c r="G1584" s="162" t="s">
        <v>5347</v>
      </c>
      <c r="H1584" s="162" t="s">
        <v>4219</v>
      </c>
      <c r="I1584" s="162" t="s">
        <v>15</v>
      </c>
      <c r="J1584" s="163">
        <v>45672</v>
      </c>
      <c r="K1584" s="163">
        <v>45674</v>
      </c>
      <c r="L1584" s="162" t="s">
        <v>5347</v>
      </c>
      <c r="M1584" s="163">
        <v>45725</v>
      </c>
      <c r="N1584" s="164">
        <v>40</v>
      </c>
      <c r="O1584" s="164">
        <v>8</v>
      </c>
      <c r="P1584" s="162" t="s">
        <v>16</v>
      </c>
      <c r="Q1584" s="165">
        <v>1</v>
      </c>
      <c r="R1584" s="165">
        <v>1</v>
      </c>
      <c r="S1584" s="165">
        <v>1</v>
      </c>
      <c r="T1584" s="165">
        <v>0</v>
      </c>
      <c r="U1584" s="166">
        <v>1</v>
      </c>
      <c r="V1584" s="166">
        <v>0</v>
      </c>
      <c r="W1584" s="162" t="s">
        <v>19</v>
      </c>
      <c r="X1584" s="162" t="s">
        <v>5348</v>
      </c>
      <c r="Y1584" s="162" t="s">
        <v>5347</v>
      </c>
      <c r="Z1584" s="162" t="s">
        <v>153</v>
      </c>
      <c r="AA1584" s="162" t="s">
        <v>154</v>
      </c>
      <c r="AB1584" s="162" t="s">
        <v>4220</v>
      </c>
      <c r="AC1584" s="162" t="s">
        <v>5347</v>
      </c>
      <c r="AD1584" s="164">
        <v>1</v>
      </c>
      <c r="AE1584" s="185">
        <v>1</v>
      </c>
      <c r="AG1584" t="s">
        <v>962</v>
      </c>
      <c r="AH1584" s="47">
        <f t="shared" si="491"/>
        <v>53</v>
      </c>
      <c r="AI1584" s="46" t="str">
        <f t="shared" si="492"/>
        <v>-</v>
      </c>
      <c r="AJ1584" s="12"/>
      <c r="AK1584" s="53" t="str">
        <f t="shared" si="493"/>
        <v>YES</v>
      </c>
      <c r="AL1584" s="54">
        <f t="shared" si="494"/>
        <v>1</v>
      </c>
      <c r="AM1584" s="35"/>
      <c r="AN1584" s="35" t="str">
        <f t="shared" si="495"/>
        <v/>
      </c>
      <c r="AO1584" s="35">
        <f t="shared" si="496"/>
        <v>0</v>
      </c>
      <c r="AP1584" s="35" t="str">
        <f t="shared" si="497"/>
        <v>X</v>
      </c>
      <c r="AQ1584" s="55">
        <f t="shared" si="515"/>
        <v>1</v>
      </c>
      <c r="AR1584" s="25" t="str">
        <f t="shared" si="498"/>
        <v/>
      </c>
      <c r="AS1584" s="25" t="str">
        <f t="shared" si="499"/>
        <v/>
      </c>
      <c r="AT1584" s="25" t="str">
        <f t="shared" si="500"/>
        <v/>
      </c>
      <c r="AU1584" s="25" t="str">
        <f t="shared" si="501"/>
        <v/>
      </c>
      <c r="AV1584" s="25">
        <f t="shared" si="502"/>
        <v>1</v>
      </c>
      <c r="AW1584" s="65">
        <f t="shared" si="516"/>
        <v>0</v>
      </c>
      <c r="AX1584" s="56"/>
      <c r="AY1584" s="24">
        <f t="shared" ca="1" si="503"/>
        <v>-410</v>
      </c>
      <c r="AZ1584" s="66">
        <f t="shared" ca="1" si="504"/>
        <v>0</v>
      </c>
      <c r="BA1584" s="24" t="str">
        <f t="shared" ca="1" si="505"/>
        <v/>
      </c>
      <c r="BB1584" s="87" t="str">
        <f t="shared" si="506"/>
        <v/>
      </c>
    </row>
    <row r="1585" spans="1:54" ht="15" x14ac:dyDescent="0.2">
      <c r="A1585" s="7">
        <v>1584</v>
      </c>
      <c r="B1585" s="162" t="s">
        <v>4221</v>
      </c>
      <c r="C1585" s="162" t="s">
        <v>4222</v>
      </c>
      <c r="D1585" s="162" t="s">
        <v>4223</v>
      </c>
      <c r="E1585" s="162" t="s">
        <v>15</v>
      </c>
      <c r="F1585" s="163">
        <v>45665</v>
      </c>
      <c r="G1585" s="162" t="s">
        <v>5347</v>
      </c>
      <c r="H1585" s="162" t="s">
        <v>4365</v>
      </c>
      <c r="I1585" s="162" t="s">
        <v>15</v>
      </c>
      <c r="J1585" s="163">
        <v>45684</v>
      </c>
      <c r="K1585" s="163" t="s">
        <v>5347</v>
      </c>
      <c r="L1585" s="162" t="s">
        <v>332</v>
      </c>
      <c r="M1585" s="163">
        <v>45708</v>
      </c>
      <c r="N1585" s="164">
        <v>40</v>
      </c>
      <c r="O1585" s="164">
        <v>8</v>
      </c>
      <c r="P1585" s="162" t="s">
        <v>5347</v>
      </c>
      <c r="Q1585" s="166">
        <v>100</v>
      </c>
      <c r="R1585" s="166">
        <v>300</v>
      </c>
      <c r="S1585" s="166">
        <v>0</v>
      </c>
      <c r="T1585" s="166">
        <v>300</v>
      </c>
      <c r="U1585" s="166">
        <v>0</v>
      </c>
      <c r="V1585" s="166">
        <v>0</v>
      </c>
      <c r="W1585" s="162" t="s">
        <v>5347</v>
      </c>
      <c r="X1585" s="162" t="s">
        <v>5496</v>
      </c>
      <c r="Y1585" s="162" t="s">
        <v>5347</v>
      </c>
      <c r="Z1585" s="162" t="s">
        <v>25</v>
      </c>
      <c r="AA1585" s="162" t="s">
        <v>4366</v>
      </c>
      <c r="AB1585" s="162" t="s">
        <v>4367</v>
      </c>
      <c r="AC1585" s="162" t="s">
        <v>5347</v>
      </c>
      <c r="AD1585" s="164">
        <v>0</v>
      </c>
      <c r="AE1585" s="185">
        <v>0</v>
      </c>
      <c r="AG1585" t="s">
        <v>1864</v>
      </c>
      <c r="AH1585" s="47">
        <f t="shared" si="491"/>
        <v>24</v>
      </c>
      <c r="AI1585" s="46" t="str">
        <f t="shared" si="492"/>
        <v>-</v>
      </c>
      <c r="AJ1585" s="12"/>
      <c r="AK1585" s="53" t="str">
        <f t="shared" si="493"/>
        <v/>
      </c>
      <c r="AL1585" s="54" t="str">
        <f t="shared" si="494"/>
        <v/>
      </c>
      <c r="AM1585" s="35"/>
      <c r="AN1585" s="35" t="str">
        <f t="shared" si="495"/>
        <v/>
      </c>
      <c r="AO1585" s="35">
        <f t="shared" si="496"/>
        <v>0</v>
      </c>
      <c r="AP1585" s="35" t="str">
        <f t="shared" si="497"/>
        <v/>
      </c>
      <c r="AQ1585" s="55">
        <f t="shared" si="515"/>
        <v>0</v>
      </c>
      <c r="AR1585" s="25" t="str">
        <f t="shared" si="498"/>
        <v/>
      </c>
      <c r="AS1585" s="25" t="str">
        <f t="shared" si="499"/>
        <v/>
      </c>
      <c r="AT1585" s="25" t="str">
        <f t="shared" si="500"/>
        <v/>
      </c>
      <c r="AU1585" s="25" t="str">
        <f t="shared" si="501"/>
        <v/>
      </c>
      <c r="AV1585" s="25">
        <f t="shared" si="502"/>
        <v>1</v>
      </c>
      <c r="AW1585" s="65">
        <f t="shared" si="516"/>
        <v>1</v>
      </c>
      <c r="AX1585" s="56"/>
      <c r="AY1585" s="24">
        <f t="shared" ca="1" si="503"/>
        <v>-427</v>
      </c>
      <c r="AZ1585" s="66">
        <f t="shared" ca="1" si="504"/>
        <v>0</v>
      </c>
      <c r="BA1585" s="24" t="str">
        <f t="shared" ca="1" si="505"/>
        <v/>
      </c>
      <c r="BB1585" s="87" t="str">
        <f t="shared" si="506"/>
        <v/>
      </c>
    </row>
    <row r="1586" spans="1:54" ht="15" x14ac:dyDescent="0.2">
      <c r="A1586" s="7">
        <v>1585</v>
      </c>
      <c r="B1586" s="162" t="s">
        <v>4221</v>
      </c>
      <c r="C1586" s="162" t="s">
        <v>4222</v>
      </c>
      <c r="D1586" s="162" t="s">
        <v>4223</v>
      </c>
      <c r="E1586" s="162" t="s">
        <v>15</v>
      </c>
      <c r="F1586" s="163">
        <v>45665</v>
      </c>
      <c r="G1586" s="162" t="s">
        <v>5347</v>
      </c>
      <c r="H1586" s="162" t="s">
        <v>4463</v>
      </c>
      <c r="I1586" s="162" t="s">
        <v>15</v>
      </c>
      <c r="J1586" s="163">
        <v>45695</v>
      </c>
      <c r="K1586" s="163">
        <v>45698</v>
      </c>
      <c r="L1586" s="162" t="s">
        <v>5347</v>
      </c>
      <c r="M1586" s="163">
        <v>45723</v>
      </c>
      <c r="N1586" s="164">
        <v>40</v>
      </c>
      <c r="O1586" s="164">
        <v>8</v>
      </c>
      <c r="P1586" s="162" t="s">
        <v>16</v>
      </c>
      <c r="Q1586" s="165">
        <v>100</v>
      </c>
      <c r="R1586" s="165">
        <v>300</v>
      </c>
      <c r="S1586" s="165">
        <v>300</v>
      </c>
      <c r="T1586" s="165">
        <v>0</v>
      </c>
      <c r="U1586" s="166">
        <v>0</v>
      </c>
      <c r="V1586" s="166">
        <v>0</v>
      </c>
      <c r="W1586" s="162" t="s">
        <v>19</v>
      </c>
      <c r="X1586" s="162" t="s">
        <v>5348</v>
      </c>
      <c r="Y1586" s="162" t="s">
        <v>5347</v>
      </c>
      <c r="Z1586" s="162" t="s">
        <v>25</v>
      </c>
      <c r="AA1586" s="162" t="s">
        <v>4366</v>
      </c>
      <c r="AB1586" s="162" t="s">
        <v>4367</v>
      </c>
      <c r="AC1586" s="162" t="s">
        <v>5347</v>
      </c>
      <c r="AD1586" s="164">
        <v>0</v>
      </c>
      <c r="AE1586" s="185">
        <v>0</v>
      </c>
      <c r="AG1586" t="s">
        <v>1864</v>
      </c>
      <c r="AH1586" s="47">
        <f t="shared" si="491"/>
        <v>28</v>
      </c>
      <c r="AI1586" s="46" t="str">
        <f t="shared" si="492"/>
        <v>-</v>
      </c>
      <c r="AJ1586" s="12"/>
      <c r="AK1586" s="53" t="str">
        <f t="shared" si="493"/>
        <v>YES</v>
      </c>
      <c r="AL1586" s="54">
        <f t="shared" si="494"/>
        <v>300</v>
      </c>
      <c r="AM1586" s="35"/>
      <c r="AN1586" s="35" t="str">
        <f t="shared" si="495"/>
        <v/>
      </c>
      <c r="AO1586" s="35">
        <f t="shared" si="496"/>
        <v>0</v>
      </c>
      <c r="AP1586" s="35" t="str">
        <f t="shared" si="497"/>
        <v>X</v>
      </c>
      <c r="AQ1586" s="55">
        <f t="shared" si="515"/>
        <v>1</v>
      </c>
      <c r="AR1586" s="25" t="str">
        <f t="shared" si="498"/>
        <v/>
      </c>
      <c r="AS1586" s="25" t="str">
        <f t="shared" si="499"/>
        <v/>
      </c>
      <c r="AT1586" s="25" t="str">
        <f t="shared" si="500"/>
        <v/>
      </c>
      <c r="AU1586" s="25" t="str">
        <f t="shared" si="501"/>
        <v/>
      </c>
      <c r="AV1586" s="25">
        <f t="shared" si="502"/>
        <v>1</v>
      </c>
      <c r="AW1586" s="65">
        <f t="shared" si="516"/>
        <v>0</v>
      </c>
      <c r="AX1586" s="56"/>
      <c r="AY1586" s="24">
        <f t="shared" ca="1" si="503"/>
        <v>-412</v>
      </c>
      <c r="AZ1586" s="66">
        <f t="shared" ca="1" si="504"/>
        <v>0</v>
      </c>
      <c r="BA1586" s="24" t="str">
        <f t="shared" ca="1" si="505"/>
        <v/>
      </c>
      <c r="BB1586" s="87" t="str">
        <f t="shared" si="506"/>
        <v/>
      </c>
    </row>
    <row r="1587" spans="1:54" ht="15" x14ac:dyDescent="0.2">
      <c r="A1587" s="7">
        <v>1586</v>
      </c>
      <c r="B1587" s="162" t="s">
        <v>4368</v>
      </c>
      <c r="C1587" s="162" t="s">
        <v>4369</v>
      </c>
      <c r="D1587" s="162" t="s">
        <v>4370</v>
      </c>
      <c r="E1587" s="162" t="s">
        <v>15</v>
      </c>
      <c r="F1587" s="163">
        <v>45684</v>
      </c>
      <c r="G1587" s="162" t="s">
        <v>5347</v>
      </c>
      <c r="H1587" s="162" t="s">
        <v>4421</v>
      </c>
      <c r="I1587" s="162" t="s">
        <v>15</v>
      </c>
      <c r="J1587" s="163">
        <v>45687</v>
      </c>
      <c r="K1587" s="163">
        <v>45687</v>
      </c>
      <c r="L1587" s="162" t="s">
        <v>5347</v>
      </c>
      <c r="M1587" s="163">
        <v>45714</v>
      </c>
      <c r="N1587" s="164">
        <v>40</v>
      </c>
      <c r="O1587" s="164">
        <v>8</v>
      </c>
      <c r="P1587" s="162" t="s">
        <v>16</v>
      </c>
      <c r="Q1587" s="165">
        <v>2</v>
      </c>
      <c r="R1587" s="165">
        <v>2</v>
      </c>
      <c r="S1587" s="165">
        <v>4</v>
      </c>
      <c r="T1587" s="165">
        <v>0</v>
      </c>
      <c r="U1587" s="166">
        <v>0</v>
      </c>
      <c r="V1587" s="166">
        <v>2</v>
      </c>
      <c r="W1587" s="162" t="s">
        <v>19</v>
      </c>
      <c r="X1587" s="162" t="s">
        <v>5348</v>
      </c>
      <c r="Y1587" s="162" t="s">
        <v>5347</v>
      </c>
      <c r="Z1587" s="162" t="s">
        <v>20</v>
      </c>
      <c r="AA1587" s="162" t="s">
        <v>21</v>
      </c>
      <c r="AB1587" s="162" t="s">
        <v>4422</v>
      </c>
      <c r="AC1587" s="162" t="s">
        <v>5347</v>
      </c>
      <c r="AD1587" s="164">
        <v>1</v>
      </c>
      <c r="AE1587" s="185">
        <v>1</v>
      </c>
      <c r="AG1587" t="s">
        <v>1334</v>
      </c>
      <c r="AH1587" s="47">
        <f t="shared" si="491"/>
        <v>27</v>
      </c>
      <c r="AI1587" s="46" t="str">
        <f t="shared" si="492"/>
        <v>-</v>
      </c>
      <c r="AJ1587" s="12"/>
      <c r="AK1587" s="53" t="str">
        <f t="shared" si="493"/>
        <v>YES</v>
      </c>
      <c r="AL1587" s="54">
        <f t="shared" si="494"/>
        <v>4</v>
      </c>
      <c r="AM1587" s="35"/>
      <c r="AN1587" s="35" t="str">
        <f t="shared" si="495"/>
        <v/>
      </c>
      <c r="AO1587" s="35">
        <f t="shared" si="496"/>
        <v>0</v>
      </c>
      <c r="AP1587" s="35" t="str">
        <f t="shared" si="497"/>
        <v>X</v>
      </c>
      <c r="AQ1587" s="55">
        <f t="shared" si="515"/>
        <v>1</v>
      </c>
      <c r="AR1587" s="25" t="str">
        <f t="shared" si="498"/>
        <v/>
      </c>
      <c r="AS1587" s="25" t="str">
        <f t="shared" si="499"/>
        <v/>
      </c>
      <c r="AT1587" s="25" t="str">
        <f t="shared" si="500"/>
        <v/>
      </c>
      <c r="AU1587" s="25" t="str">
        <f t="shared" si="501"/>
        <v/>
      </c>
      <c r="AV1587" s="25">
        <f t="shared" si="502"/>
        <v>1</v>
      </c>
      <c r="AW1587" s="65">
        <f t="shared" si="516"/>
        <v>0</v>
      </c>
      <c r="AX1587" s="56"/>
      <c r="AY1587" s="24">
        <f t="shared" ca="1" si="503"/>
        <v>-421</v>
      </c>
      <c r="AZ1587" s="66">
        <f t="shared" ca="1" si="504"/>
        <v>0</v>
      </c>
      <c r="BA1587" s="24" t="str">
        <f t="shared" ca="1" si="505"/>
        <v/>
      </c>
      <c r="BB1587" s="87" t="str">
        <f t="shared" si="506"/>
        <v/>
      </c>
    </row>
    <row r="1588" spans="1:54" ht="15" x14ac:dyDescent="0.2">
      <c r="A1588" s="7">
        <v>1587</v>
      </c>
      <c r="B1588" s="162" t="s">
        <v>4371</v>
      </c>
      <c r="C1588" s="162" t="s">
        <v>4372</v>
      </c>
      <c r="D1588" s="162" t="s">
        <v>4373</v>
      </c>
      <c r="E1588" s="162" t="s">
        <v>15</v>
      </c>
      <c r="F1588" s="163">
        <v>45684</v>
      </c>
      <c r="G1588" s="162" t="s">
        <v>5347</v>
      </c>
      <c r="H1588" s="162" t="s">
        <v>4423</v>
      </c>
      <c r="I1588" s="162" t="s">
        <v>56</v>
      </c>
      <c r="J1588" s="163">
        <v>45687</v>
      </c>
      <c r="K1588" s="163">
        <v>45688</v>
      </c>
      <c r="L1588" s="162" t="s">
        <v>5347</v>
      </c>
      <c r="M1588" s="163">
        <v>45703</v>
      </c>
      <c r="N1588" s="164">
        <v>80</v>
      </c>
      <c r="O1588" s="164">
        <v>8</v>
      </c>
      <c r="P1588" s="162" t="s">
        <v>16</v>
      </c>
      <c r="Q1588" s="166">
        <v>1</v>
      </c>
      <c r="R1588" s="166">
        <v>1</v>
      </c>
      <c r="S1588" s="166">
        <v>1</v>
      </c>
      <c r="T1588" s="166">
        <v>0</v>
      </c>
      <c r="U1588" s="166">
        <v>1</v>
      </c>
      <c r="V1588" s="166">
        <v>0</v>
      </c>
      <c r="W1588" s="162" t="s">
        <v>19</v>
      </c>
      <c r="X1588" s="162" t="s">
        <v>5348</v>
      </c>
      <c r="Y1588" s="162" t="s">
        <v>5347</v>
      </c>
      <c r="Z1588" s="162" t="s">
        <v>39</v>
      </c>
      <c r="AA1588" s="162" t="s">
        <v>4424</v>
      </c>
      <c r="AB1588" s="162" t="s">
        <v>4425</v>
      </c>
      <c r="AC1588" s="162" t="s">
        <v>5347</v>
      </c>
      <c r="AD1588" s="164">
        <v>0</v>
      </c>
      <c r="AE1588" s="185">
        <v>0</v>
      </c>
      <c r="AG1588" t="s">
        <v>1864</v>
      </c>
      <c r="AH1588" s="47">
        <f t="shared" si="491"/>
        <v>16</v>
      </c>
      <c r="AI1588" s="46" t="str">
        <f t="shared" si="492"/>
        <v>-</v>
      </c>
      <c r="AJ1588" s="12"/>
      <c r="AK1588" s="53" t="str">
        <f t="shared" si="493"/>
        <v>YES</v>
      </c>
      <c r="AL1588" s="54">
        <f t="shared" si="494"/>
        <v>1</v>
      </c>
      <c r="AM1588" s="35"/>
      <c r="AN1588" s="35" t="str">
        <f t="shared" si="495"/>
        <v/>
      </c>
      <c r="AO1588" s="35">
        <f t="shared" si="496"/>
        <v>0</v>
      </c>
      <c r="AP1588" s="35" t="str">
        <f t="shared" si="497"/>
        <v>X</v>
      </c>
      <c r="AQ1588" s="55">
        <f t="shared" ref="AQ1588:AQ1600" si="517">IF(AP1588="X",100%,0%)</f>
        <v>1</v>
      </c>
      <c r="AR1588" s="25" t="str">
        <f t="shared" si="498"/>
        <v/>
      </c>
      <c r="AS1588" s="25" t="str">
        <f t="shared" si="499"/>
        <v/>
      </c>
      <c r="AT1588" s="25" t="str">
        <f t="shared" si="500"/>
        <v/>
      </c>
      <c r="AU1588" s="25" t="str">
        <f t="shared" si="501"/>
        <v/>
      </c>
      <c r="AV1588" s="25">
        <f t="shared" si="502"/>
        <v>1</v>
      </c>
      <c r="AW1588" s="65">
        <f t="shared" ref="AW1588:AW1600" si="518">IF(AP1588="",100%,0%)</f>
        <v>0</v>
      </c>
      <c r="AX1588" s="56"/>
      <c r="AY1588" s="24">
        <f t="shared" ca="1" si="503"/>
        <v>-432</v>
      </c>
      <c r="AZ1588" s="66">
        <f t="shared" ca="1" si="504"/>
        <v>0</v>
      </c>
      <c r="BA1588" s="24" t="str">
        <f t="shared" ca="1" si="505"/>
        <v/>
      </c>
      <c r="BB1588" s="87" t="str">
        <f t="shared" si="506"/>
        <v/>
      </c>
    </row>
    <row r="1589" spans="1:54" ht="15" x14ac:dyDescent="0.2">
      <c r="A1589" s="7">
        <v>1588</v>
      </c>
      <c r="B1589" s="162" t="s">
        <v>4465</v>
      </c>
      <c r="C1589" s="162" t="s">
        <v>4466</v>
      </c>
      <c r="D1589" s="162" t="s">
        <v>4464</v>
      </c>
      <c r="E1589" s="162" t="s">
        <v>18</v>
      </c>
      <c r="F1589" s="163">
        <v>45694</v>
      </c>
      <c r="G1589" s="162" t="s">
        <v>5347</v>
      </c>
      <c r="H1589" s="162" t="s">
        <v>4467</v>
      </c>
      <c r="I1589" s="162" t="s">
        <v>28</v>
      </c>
      <c r="J1589" s="163">
        <v>45699</v>
      </c>
      <c r="K1589" s="163">
        <v>45700</v>
      </c>
      <c r="L1589" s="162" t="s">
        <v>5347</v>
      </c>
      <c r="M1589" s="163">
        <v>45708</v>
      </c>
      <c r="N1589" s="164">
        <v>40</v>
      </c>
      <c r="O1589" s="164">
        <v>8</v>
      </c>
      <c r="P1589" s="162" t="s">
        <v>16</v>
      </c>
      <c r="Q1589" s="165">
        <v>4.5</v>
      </c>
      <c r="R1589" s="165">
        <v>100</v>
      </c>
      <c r="S1589" s="165">
        <v>100</v>
      </c>
      <c r="T1589" s="165">
        <v>0</v>
      </c>
      <c r="U1589" s="166">
        <v>100</v>
      </c>
      <c r="V1589" s="166">
        <v>0</v>
      </c>
      <c r="W1589" s="162" t="s">
        <v>19</v>
      </c>
      <c r="X1589" s="162" t="s">
        <v>5348</v>
      </c>
      <c r="Y1589" s="162" t="s">
        <v>5347</v>
      </c>
      <c r="Z1589" s="162" t="s">
        <v>39</v>
      </c>
      <c r="AA1589" s="162" t="s">
        <v>433</v>
      </c>
      <c r="AB1589" s="162" t="s">
        <v>4468</v>
      </c>
      <c r="AC1589" s="162" t="s">
        <v>5347</v>
      </c>
      <c r="AD1589" s="164">
        <v>0</v>
      </c>
      <c r="AE1589" s="185">
        <v>0</v>
      </c>
      <c r="AG1589" t="s">
        <v>2811</v>
      </c>
      <c r="AH1589" s="47">
        <f t="shared" si="491"/>
        <v>9</v>
      </c>
      <c r="AI1589" s="46" t="str">
        <f t="shared" si="492"/>
        <v>-</v>
      </c>
      <c r="AJ1589" s="12"/>
      <c r="AK1589" s="53" t="str">
        <f t="shared" si="493"/>
        <v>YES</v>
      </c>
      <c r="AL1589" s="54">
        <f t="shared" si="494"/>
        <v>100</v>
      </c>
      <c r="AM1589" s="35"/>
      <c r="AN1589" s="35" t="str">
        <f t="shared" si="495"/>
        <v/>
      </c>
      <c r="AO1589" s="35">
        <f t="shared" si="496"/>
        <v>0</v>
      </c>
      <c r="AP1589" s="35" t="str">
        <f t="shared" si="497"/>
        <v>X</v>
      </c>
      <c r="AQ1589" s="55">
        <f t="shared" si="517"/>
        <v>1</v>
      </c>
      <c r="AR1589" s="25" t="str">
        <f t="shared" si="498"/>
        <v/>
      </c>
      <c r="AS1589" s="25" t="str">
        <f t="shared" si="499"/>
        <v/>
      </c>
      <c r="AT1589" s="25" t="str">
        <f t="shared" si="500"/>
        <v/>
      </c>
      <c r="AU1589" s="25" t="str">
        <f t="shared" si="501"/>
        <v/>
      </c>
      <c r="AV1589" s="25">
        <f t="shared" si="502"/>
        <v>2</v>
      </c>
      <c r="AW1589" s="65">
        <f t="shared" si="518"/>
        <v>0</v>
      </c>
      <c r="AX1589" s="56"/>
      <c r="AY1589" s="24">
        <f t="shared" ca="1" si="503"/>
        <v>-427</v>
      </c>
      <c r="AZ1589" s="66">
        <f t="shared" ca="1" si="504"/>
        <v>0</v>
      </c>
      <c r="BA1589" s="24" t="str">
        <f t="shared" ca="1" si="505"/>
        <v/>
      </c>
      <c r="BB1589" s="87" t="str">
        <f t="shared" si="506"/>
        <v/>
      </c>
    </row>
    <row r="1590" spans="1:54" ht="15" x14ac:dyDescent="0.2">
      <c r="A1590" s="7">
        <v>1589</v>
      </c>
      <c r="B1590" s="162" t="s">
        <v>4469</v>
      </c>
      <c r="C1590" s="162" t="s">
        <v>4470</v>
      </c>
      <c r="D1590" s="162" t="s">
        <v>4471</v>
      </c>
      <c r="E1590" s="162" t="s">
        <v>15</v>
      </c>
      <c r="F1590" s="163">
        <v>45698</v>
      </c>
      <c r="G1590" s="162" t="s">
        <v>5347</v>
      </c>
      <c r="H1590" s="162" t="s">
        <v>4538</v>
      </c>
      <c r="I1590" s="162" t="s">
        <v>15</v>
      </c>
      <c r="J1590" s="163">
        <v>45714</v>
      </c>
      <c r="K1590" s="163">
        <v>45714</v>
      </c>
      <c r="L1590" s="162" t="s">
        <v>5347</v>
      </c>
      <c r="M1590" s="163">
        <v>45720</v>
      </c>
      <c r="N1590" s="164">
        <v>40</v>
      </c>
      <c r="O1590" s="164">
        <v>8</v>
      </c>
      <c r="P1590" s="162" t="s">
        <v>16</v>
      </c>
      <c r="Q1590" s="165">
        <v>2</v>
      </c>
      <c r="R1590" s="165">
        <v>2</v>
      </c>
      <c r="S1590" s="165">
        <v>2</v>
      </c>
      <c r="T1590" s="165">
        <v>0</v>
      </c>
      <c r="U1590" s="166">
        <v>2</v>
      </c>
      <c r="V1590" s="166">
        <v>0</v>
      </c>
      <c r="W1590" s="162" t="s">
        <v>19</v>
      </c>
      <c r="X1590" s="162" t="s">
        <v>5348</v>
      </c>
      <c r="Y1590" s="162" t="s">
        <v>5347</v>
      </c>
      <c r="Z1590" s="162" t="s">
        <v>77</v>
      </c>
      <c r="AA1590" s="162" t="s">
        <v>4539</v>
      </c>
      <c r="AB1590" s="162" t="s">
        <v>4540</v>
      </c>
      <c r="AC1590" s="162" t="s">
        <v>5347</v>
      </c>
      <c r="AD1590" s="164">
        <v>0</v>
      </c>
      <c r="AE1590" s="185">
        <v>0</v>
      </c>
      <c r="AG1590" t="s">
        <v>1864</v>
      </c>
      <c r="AH1590" s="47">
        <f t="shared" si="491"/>
        <v>6</v>
      </c>
      <c r="AI1590" s="46" t="str">
        <f t="shared" si="492"/>
        <v>-</v>
      </c>
      <c r="AJ1590" s="12"/>
      <c r="AK1590" s="53" t="str">
        <f t="shared" si="493"/>
        <v>YES</v>
      </c>
      <c r="AL1590" s="54">
        <f t="shared" si="494"/>
        <v>2</v>
      </c>
      <c r="AM1590" s="35"/>
      <c r="AN1590" s="35" t="str">
        <f t="shared" si="495"/>
        <v/>
      </c>
      <c r="AO1590" s="35">
        <f t="shared" si="496"/>
        <v>0</v>
      </c>
      <c r="AP1590" s="35" t="str">
        <f t="shared" si="497"/>
        <v>X</v>
      </c>
      <c r="AQ1590" s="55">
        <f t="shared" si="517"/>
        <v>1</v>
      </c>
      <c r="AR1590" s="25" t="str">
        <f t="shared" si="498"/>
        <v/>
      </c>
      <c r="AS1590" s="25" t="str">
        <f t="shared" si="499"/>
        <v/>
      </c>
      <c r="AT1590" s="25" t="str">
        <f t="shared" si="500"/>
        <v/>
      </c>
      <c r="AU1590" s="25" t="str">
        <f t="shared" si="501"/>
        <v/>
      </c>
      <c r="AV1590" s="25">
        <f t="shared" si="502"/>
        <v>2</v>
      </c>
      <c r="AW1590" s="65">
        <f t="shared" si="518"/>
        <v>0</v>
      </c>
      <c r="AX1590" s="56"/>
      <c r="AY1590" s="24">
        <f t="shared" ca="1" si="503"/>
        <v>-415</v>
      </c>
      <c r="AZ1590" s="66">
        <f t="shared" ca="1" si="504"/>
        <v>0</v>
      </c>
      <c r="BA1590" s="24" t="str">
        <f t="shared" ca="1" si="505"/>
        <v/>
      </c>
      <c r="BB1590" s="87" t="str">
        <f t="shared" si="506"/>
        <v/>
      </c>
    </row>
    <row r="1591" spans="1:54" ht="15" x14ac:dyDescent="0.2">
      <c r="A1591" s="7">
        <v>1590</v>
      </c>
      <c r="B1591" s="162" t="s">
        <v>4541</v>
      </c>
      <c r="C1591" s="162" t="s">
        <v>4542</v>
      </c>
      <c r="D1591" s="162" t="s">
        <v>4543</v>
      </c>
      <c r="E1591" s="162" t="s">
        <v>15</v>
      </c>
      <c r="F1591" s="163">
        <v>45712</v>
      </c>
      <c r="G1591" s="162" t="s">
        <v>5347</v>
      </c>
      <c r="H1591" s="162" t="s">
        <v>4625</v>
      </c>
      <c r="I1591" s="162" t="s">
        <v>15</v>
      </c>
      <c r="J1591" s="163">
        <v>45726</v>
      </c>
      <c r="K1591" s="163">
        <v>45727</v>
      </c>
      <c r="L1591" s="162" t="s">
        <v>5347</v>
      </c>
      <c r="M1591" s="163">
        <v>45731</v>
      </c>
      <c r="N1591" s="164">
        <v>85</v>
      </c>
      <c r="O1591" s="164">
        <v>8</v>
      </c>
      <c r="P1591" s="162" t="s">
        <v>16</v>
      </c>
      <c r="Q1591" s="165">
        <v>20</v>
      </c>
      <c r="R1591" s="165">
        <v>20</v>
      </c>
      <c r="S1591" s="165">
        <v>20</v>
      </c>
      <c r="T1591" s="165">
        <v>0</v>
      </c>
      <c r="U1591" s="166">
        <v>20</v>
      </c>
      <c r="V1591" s="166">
        <v>0</v>
      </c>
      <c r="W1591" s="162" t="s">
        <v>19</v>
      </c>
      <c r="X1591" s="162" t="s">
        <v>5348</v>
      </c>
      <c r="Y1591" s="162" t="s">
        <v>5347</v>
      </c>
      <c r="Z1591" s="162" t="s">
        <v>109</v>
      </c>
      <c r="AA1591" s="162" t="s">
        <v>1940</v>
      </c>
      <c r="AB1591" s="162" t="s">
        <v>4626</v>
      </c>
      <c r="AC1591" s="162" t="s">
        <v>5347</v>
      </c>
      <c r="AD1591" s="164">
        <v>0</v>
      </c>
      <c r="AE1591" s="185">
        <v>0</v>
      </c>
      <c r="AG1591" t="s">
        <v>1864</v>
      </c>
      <c r="AH1591" s="47">
        <f t="shared" si="491"/>
        <v>5</v>
      </c>
      <c r="AI1591" s="46" t="str">
        <f t="shared" si="492"/>
        <v>-</v>
      </c>
      <c r="AJ1591" s="12"/>
      <c r="AK1591" s="53" t="str">
        <f t="shared" si="493"/>
        <v>YES</v>
      </c>
      <c r="AL1591" s="54">
        <f t="shared" si="494"/>
        <v>20</v>
      </c>
      <c r="AM1591" s="35"/>
      <c r="AN1591" s="35" t="str">
        <f t="shared" si="495"/>
        <v/>
      </c>
      <c r="AO1591" s="35">
        <f t="shared" si="496"/>
        <v>0</v>
      </c>
      <c r="AP1591" s="35" t="str">
        <f t="shared" si="497"/>
        <v>X</v>
      </c>
      <c r="AQ1591" s="55">
        <f t="shared" si="517"/>
        <v>1</v>
      </c>
      <c r="AR1591" s="25" t="str">
        <f t="shared" si="498"/>
        <v/>
      </c>
      <c r="AS1591" s="25" t="str">
        <f t="shared" si="499"/>
        <v/>
      </c>
      <c r="AT1591" s="25" t="str">
        <f t="shared" si="500"/>
        <v/>
      </c>
      <c r="AU1591" s="25" t="str">
        <f t="shared" si="501"/>
        <v/>
      </c>
      <c r="AV1591" s="25">
        <f t="shared" si="502"/>
        <v>2</v>
      </c>
      <c r="AW1591" s="65">
        <f t="shared" si="518"/>
        <v>0</v>
      </c>
      <c r="AX1591" s="56"/>
      <c r="AY1591" s="24">
        <f t="shared" ca="1" si="503"/>
        <v>-404</v>
      </c>
      <c r="AZ1591" s="66">
        <f t="shared" ca="1" si="504"/>
        <v>0</v>
      </c>
      <c r="BA1591" s="24" t="str">
        <f t="shared" ca="1" si="505"/>
        <v/>
      </c>
      <c r="BB1591" s="87" t="str">
        <f t="shared" si="506"/>
        <v/>
      </c>
    </row>
    <row r="1592" spans="1:54" ht="15" x14ac:dyDescent="0.2">
      <c r="A1592" s="7">
        <v>1591</v>
      </c>
      <c r="B1592" s="162" t="s">
        <v>4544</v>
      </c>
      <c r="C1592" s="162" t="s">
        <v>4545</v>
      </c>
      <c r="D1592" s="162" t="s">
        <v>4543</v>
      </c>
      <c r="E1592" s="162" t="s">
        <v>17</v>
      </c>
      <c r="F1592" s="163">
        <v>45712</v>
      </c>
      <c r="G1592" s="162" t="s">
        <v>5347</v>
      </c>
      <c r="H1592" s="162" t="s">
        <v>4627</v>
      </c>
      <c r="I1592" s="162" t="s">
        <v>15</v>
      </c>
      <c r="J1592" s="163">
        <v>45725</v>
      </c>
      <c r="K1592" s="163">
        <v>45725</v>
      </c>
      <c r="L1592" s="162" t="s">
        <v>5347</v>
      </c>
      <c r="M1592" s="163">
        <v>45985</v>
      </c>
      <c r="N1592" s="164">
        <v>85</v>
      </c>
      <c r="O1592" s="164">
        <v>8</v>
      </c>
      <c r="P1592" s="162" t="s">
        <v>16</v>
      </c>
      <c r="Q1592" s="165">
        <v>20</v>
      </c>
      <c r="R1592" s="165">
        <v>20</v>
      </c>
      <c r="S1592" s="165">
        <v>0</v>
      </c>
      <c r="T1592" s="165">
        <v>20</v>
      </c>
      <c r="U1592" s="166">
        <v>0</v>
      </c>
      <c r="V1592" s="166">
        <v>0</v>
      </c>
      <c r="W1592" s="162" t="s">
        <v>5347</v>
      </c>
      <c r="X1592" s="162" t="s">
        <v>5497</v>
      </c>
      <c r="Y1592" s="162" t="s">
        <v>5347</v>
      </c>
      <c r="Z1592" s="162" t="s">
        <v>23</v>
      </c>
      <c r="AA1592" s="162" t="s">
        <v>4628</v>
      </c>
      <c r="AB1592" s="162" t="s">
        <v>4629</v>
      </c>
      <c r="AC1592" s="162" t="s">
        <v>5347</v>
      </c>
      <c r="AD1592" s="164">
        <v>2</v>
      </c>
      <c r="AE1592" s="185">
        <v>0</v>
      </c>
      <c r="AG1592" t="s">
        <v>1864</v>
      </c>
      <c r="AH1592" s="47">
        <f t="shared" si="491"/>
        <v>260</v>
      </c>
      <c r="AI1592" s="46" t="str">
        <f t="shared" si="492"/>
        <v>-</v>
      </c>
      <c r="AJ1592" s="12"/>
      <c r="AK1592" s="53" t="str">
        <f t="shared" si="493"/>
        <v/>
      </c>
      <c r="AL1592" s="54" t="str">
        <f t="shared" si="494"/>
        <v/>
      </c>
      <c r="AM1592" s="35"/>
      <c r="AN1592" s="35" t="str">
        <f t="shared" si="495"/>
        <v/>
      </c>
      <c r="AO1592" s="35">
        <f t="shared" si="496"/>
        <v>1</v>
      </c>
      <c r="AP1592" s="35" t="str">
        <f t="shared" si="497"/>
        <v/>
      </c>
      <c r="AQ1592" s="55">
        <f t="shared" si="517"/>
        <v>0</v>
      </c>
      <c r="AR1592" s="25" t="str">
        <f t="shared" si="498"/>
        <v>4200601560</v>
      </c>
      <c r="AS1592" s="25" t="str">
        <f t="shared" si="499"/>
        <v/>
      </c>
      <c r="AT1592" s="25" t="str">
        <f t="shared" si="500"/>
        <v/>
      </c>
      <c r="AU1592" s="25" t="str">
        <f t="shared" si="501"/>
        <v/>
      </c>
      <c r="AV1592" s="25">
        <f t="shared" si="502"/>
        <v>2</v>
      </c>
      <c r="AW1592" s="65">
        <f t="shared" si="518"/>
        <v>1</v>
      </c>
      <c r="AX1592" s="56"/>
      <c r="AY1592" s="24">
        <f t="shared" ca="1" si="503"/>
        <v>-150</v>
      </c>
      <c r="AZ1592" s="66">
        <f t="shared" ca="1" si="504"/>
        <v>0</v>
      </c>
      <c r="BA1592" s="24" t="str">
        <f t="shared" ca="1" si="505"/>
        <v/>
      </c>
      <c r="BB1592" s="87" t="str">
        <f t="shared" si="506"/>
        <v/>
      </c>
    </row>
    <row r="1593" spans="1:54" ht="15" x14ac:dyDescent="0.2">
      <c r="A1593" s="7">
        <v>1592</v>
      </c>
      <c r="B1593" s="162" t="s">
        <v>4546</v>
      </c>
      <c r="C1593" s="162" t="s">
        <v>4547</v>
      </c>
      <c r="D1593" s="162" t="s">
        <v>4543</v>
      </c>
      <c r="E1593" s="162" t="s">
        <v>18</v>
      </c>
      <c r="F1593" s="163">
        <v>45712</v>
      </c>
      <c r="G1593" s="162" t="s">
        <v>5347</v>
      </c>
      <c r="H1593" s="162" t="s">
        <v>4583</v>
      </c>
      <c r="I1593" s="162" t="s">
        <v>122</v>
      </c>
      <c r="J1593" s="163">
        <v>45721</v>
      </c>
      <c r="K1593" s="163">
        <v>45758</v>
      </c>
      <c r="L1593" s="162" t="s">
        <v>5347</v>
      </c>
      <c r="M1593" s="163">
        <v>45731</v>
      </c>
      <c r="N1593" s="164">
        <v>30</v>
      </c>
      <c r="O1593" s="164">
        <v>8</v>
      </c>
      <c r="P1593" s="162" t="s">
        <v>16</v>
      </c>
      <c r="Q1593" s="165">
        <v>50</v>
      </c>
      <c r="R1593" s="165">
        <v>50</v>
      </c>
      <c r="S1593" s="165">
        <v>50</v>
      </c>
      <c r="T1593" s="165">
        <v>0</v>
      </c>
      <c r="U1593" s="166">
        <v>0</v>
      </c>
      <c r="V1593" s="166">
        <v>0</v>
      </c>
      <c r="W1593" s="162" t="s">
        <v>19</v>
      </c>
      <c r="X1593" s="162" t="s">
        <v>5348</v>
      </c>
      <c r="Y1593" s="162" t="s">
        <v>5347</v>
      </c>
      <c r="Z1593" s="162" t="s">
        <v>47</v>
      </c>
      <c r="AA1593" s="162" t="s">
        <v>456</v>
      </c>
      <c r="AB1593" s="162" t="s">
        <v>4584</v>
      </c>
      <c r="AC1593" s="162" t="s">
        <v>5347</v>
      </c>
      <c r="AD1593" s="164">
        <v>0</v>
      </c>
      <c r="AE1593" s="185">
        <v>0</v>
      </c>
      <c r="AG1593" t="s">
        <v>1864</v>
      </c>
      <c r="AH1593" s="47">
        <f t="shared" si="491"/>
        <v>10</v>
      </c>
      <c r="AI1593" s="46" t="str">
        <f t="shared" si="492"/>
        <v>-</v>
      </c>
      <c r="AJ1593" s="12"/>
      <c r="AK1593" s="53" t="str">
        <f t="shared" si="493"/>
        <v>YES</v>
      </c>
      <c r="AL1593" s="54">
        <f t="shared" si="494"/>
        <v>50</v>
      </c>
      <c r="AM1593" s="35"/>
      <c r="AN1593" s="35" t="str">
        <f t="shared" si="495"/>
        <v/>
      </c>
      <c r="AO1593" s="35">
        <f t="shared" si="496"/>
        <v>0</v>
      </c>
      <c r="AP1593" s="35" t="str">
        <f t="shared" si="497"/>
        <v>X</v>
      </c>
      <c r="AQ1593" s="55">
        <f t="shared" si="517"/>
        <v>1</v>
      </c>
      <c r="AR1593" s="25" t="str">
        <f t="shared" si="498"/>
        <v/>
      </c>
      <c r="AS1593" s="25" t="str">
        <f t="shared" si="499"/>
        <v/>
      </c>
      <c r="AT1593" s="25" t="str">
        <f t="shared" si="500"/>
        <v/>
      </c>
      <c r="AU1593" s="25" t="str">
        <f t="shared" si="501"/>
        <v/>
      </c>
      <c r="AV1593" s="25">
        <f t="shared" si="502"/>
        <v>2</v>
      </c>
      <c r="AW1593" s="65">
        <f t="shared" si="518"/>
        <v>0</v>
      </c>
      <c r="AX1593" s="56"/>
      <c r="AY1593" s="24">
        <f t="shared" ca="1" si="503"/>
        <v>-404</v>
      </c>
      <c r="AZ1593" s="66">
        <f t="shared" ca="1" si="504"/>
        <v>0</v>
      </c>
      <c r="BA1593" s="24" t="str">
        <f t="shared" ca="1" si="505"/>
        <v/>
      </c>
      <c r="BB1593" s="87" t="str">
        <f t="shared" si="506"/>
        <v/>
      </c>
    </row>
    <row r="1594" spans="1:54" ht="15" x14ac:dyDescent="0.2">
      <c r="A1594" s="7">
        <v>1593</v>
      </c>
      <c r="B1594" s="162" t="s">
        <v>4548</v>
      </c>
      <c r="C1594" s="162" t="s">
        <v>4549</v>
      </c>
      <c r="D1594" s="162" t="s">
        <v>4543</v>
      </c>
      <c r="E1594" s="162" t="s">
        <v>24</v>
      </c>
      <c r="F1594" s="163">
        <v>45712</v>
      </c>
      <c r="G1594" s="162" t="s">
        <v>5347</v>
      </c>
      <c r="H1594" s="162" t="s">
        <v>4583</v>
      </c>
      <c r="I1594" s="162" t="s">
        <v>118</v>
      </c>
      <c r="J1594" s="163">
        <v>45721</v>
      </c>
      <c r="K1594" s="163">
        <v>45758</v>
      </c>
      <c r="L1594" s="162" t="s">
        <v>5347</v>
      </c>
      <c r="M1594" s="163">
        <v>45731</v>
      </c>
      <c r="N1594" s="164">
        <v>30</v>
      </c>
      <c r="O1594" s="164">
        <v>8</v>
      </c>
      <c r="P1594" s="162" t="s">
        <v>16</v>
      </c>
      <c r="Q1594" s="165">
        <v>50</v>
      </c>
      <c r="R1594" s="165">
        <v>50</v>
      </c>
      <c r="S1594" s="165">
        <v>50</v>
      </c>
      <c r="T1594" s="165">
        <v>0</v>
      </c>
      <c r="U1594" s="166">
        <v>0</v>
      </c>
      <c r="V1594" s="166">
        <v>0</v>
      </c>
      <c r="W1594" s="162" t="s">
        <v>19</v>
      </c>
      <c r="X1594" s="162" t="s">
        <v>5348</v>
      </c>
      <c r="Y1594" s="162" t="s">
        <v>5347</v>
      </c>
      <c r="Z1594" s="162" t="s">
        <v>47</v>
      </c>
      <c r="AA1594" s="162" t="s">
        <v>456</v>
      </c>
      <c r="AB1594" s="162" t="s">
        <v>4585</v>
      </c>
      <c r="AC1594" s="162" t="s">
        <v>5347</v>
      </c>
      <c r="AD1594" s="164">
        <v>0</v>
      </c>
      <c r="AE1594" s="185">
        <v>0</v>
      </c>
      <c r="AG1594" t="s">
        <v>1864</v>
      </c>
      <c r="AH1594" s="47">
        <f t="shared" si="491"/>
        <v>10</v>
      </c>
      <c r="AI1594" s="46" t="str">
        <f t="shared" si="492"/>
        <v>-</v>
      </c>
      <c r="AJ1594" s="12"/>
      <c r="AK1594" s="53" t="str">
        <f t="shared" si="493"/>
        <v>YES</v>
      </c>
      <c r="AL1594" s="54">
        <f t="shared" si="494"/>
        <v>50</v>
      </c>
      <c r="AM1594" s="35"/>
      <c r="AN1594" s="35" t="str">
        <f t="shared" si="495"/>
        <v/>
      </c>
      <c r="AO1594" s="35">
        <f t="shared" si="496"/>
        <v>0</v>
      </c>
      <c r="AP1594" s="35" t="str">
        <f t="shared" si="497"/>
        <v>X</v>
      </c>
      <c r="AQ1594" s="55">
        <f t="shared" si="517"/>
        <v>1</v>
      </c>
      <c r="AR1594" s="25" t="str">
        <f t="shared" si="498"/>
        <v/>
      </c>
      <c r="AS1594" s="25" t="str">
        <f t="shared" si="499"/>
        <v/>
      </c>
      <c r="AT1594" s="25" t="str">
        <f t="shared" si="500"/>
        <v/>
      </c>
      <c r="AU1594" s="25" t="str">
        <f t="shared" si="501"/>
        <v/>
      </c>
      <c r="AV1594" s="25">
        <f t="shared" si="502"/>
        <v>2</v>
      </c>
      <c r="AW1594" s="65">
        <f t="shared" si="518"/>
        <v>0</v>
      </c>
      <c r="AX1594" s="56"/>
      <c r="AY1594" s="24">
        <f t="shared" ca="1" si="503"/>
        <v>-404</v>
      </c>
      <c r="AZ1594" s="66">
        <f t="shared" ca="1" si="504"/>
        <v>0</v>
      </c>
      <c r="BA1594" s="24" t="str">
        <f t="shared" ca="1" si="505"/>
        <v/>
      </c>
      <c r="BB1594" s="87" t="str">
        <f t="shared" si="506"/>
        <v/>
      </c>
    </row>
    <row r="1595" spans="1:54" ht="15" x14ac:dyDescent="0.2">
      <c r="A1595" s="7">
        <v>1594</v>
      </c>
      <c r="B1595" s="162" t="s">
        <v>606</v>
      </c>
      <c r="C1595" s="162" t="s">
        <v>607</v>
      </c>
      <c r="D1595" s="162" t="s">
        <v>4550</v>
      </c>
      <c r="E1595" s="162" t="s">
        <v>15</v>
      </c>
      <c r="F1595" s="163">
        <v>45712</v>
      </c>
      <c r="G1595" s="162" t="s">
        <v>5347</v>
      </c>
      <c r="H1595" s="162" t="s">
        <v>4586</v>
      </c>
      <c r="I1595" s="162" t="s">
        <v>17</v>
      </c>
      <c r="J1595" s="163">
        <v>45716</v>
      </c>
      <c r="K1595" s="163">
        <v>45716</v>
      </c>
      <c r="L1595" s="162" t="s">
        <v>5347</v>
      </c>
      <c r="M1595" s="163">
        <v>45731</v>
      </c>
      <c r="N1595" s="164">
        <v>135</v>
      </c>
      <c r="O1595" s="164">
        <v>8</v>
      </c>
      <c r="P1595" s="162" t="s">
        <v>16</v>
      </c>
      <c r="Q1595" s="165">
        <v>2</v>
      </c>
      <c r="R1595" s="165">
        <v>2</v>
      </c>
      <c r="S1595" s="165">
        <v>2</v>
      </c>
      <c r="T1595" s="165">
        <v>0</v>
      </c>
      <c r="U1595" s="166">
        <v>2</v>
      </c>
      <c r="V1595" s="166">
        <v>0</v>
      </c>
      <c r="W1595" s="162" t="s">
        <v>19</v>
      </c>
      <c r="X1595" s="162" t="s">
        <v>5348</v>
      </c>
      <c r="Y1595" s="162" t="s">
        <v>5347</v>
      </c>
      <c r="Z1595" s="162" t="s">
        <v>46</v>
      </c>
      <c r="AA1595" s="162" t="s">
        <v>21</v>
      </c>
      <c r="AB1595" s="162" t="s">
        <v>692</v>
      </c>
      <c r="AC1595" s="162" t="s">
        <v>5347</v>
      </c>
      <c r="AD1595" s="164">
        <v>0</v>
      </c>
      <c r="AE1595" s="185">
        <v>0</v>
      </c>
      <c r="AG1595" t="s">
        <v>2543</v>
      </c>
      <c r="AH1595" s="47">
        <f t="shared" si="491"/>
        <v>15</v>
      </c>
      <c r="AI1595" s="46" t="str">
        <f t="shared" si="492"/>
        <v>-</v>
      </c>
      <c r="AJ1595" s="12"/>
      <c r="AK1595" s="53" t="str">
        <f t="shared" si="493"/>
        <v>YES</v>
      </c>
      <c r="AL1595" s="54">
        <f t="shared" si="494"/>
        <v>2</v>
      </c>
      <c r="AM1595" s="35"/>
      <c r="AN1595" s="35" t="str">
        <f t="shared" si="495"/>
        <v/>
      </c>
      <c r="AO1595" s="35">
        <f t="shared" si="496"/>
        <v>0</v>
      </c>
      <c r="AP1595" s="35" t="str">
        <f t="shared" si="497"/>
        <v>X</v>
      </c>
      <c r="AQ1595" s="55">
        <f t="shared" si="517"/>
        <v>1</v>
      </c>
      <c r="AR1595" s="25" t="str">
        <f t="shared" si="498"/>
        <v/>
      </c>
      <c r="AS1595" s="25" t="str">
        <f t="shared" si="499"/>
        <v/>
      </c>
      <c r="AT1595" s="25" t="str">
        <f t="shared" si="500"/>
        <v/>
      </c>
      <c r="AU1595" s="25" t="str">
        <f t="shared" si="501"/>
        <v/>
      </c>
      <c r="AV1595" s="25">
        <f t="shared" si="502"/>
        <v>2</v>
      </c>
      <c r="AW1595" s="65">
        <f t="shared" si="518"/>
        <v>0</v>
      </c>
      <c r="AX1595" s="56"/>
      <c r="AY1595" s="24">
        <f t="shared" ca="1" si="503"/>
        <v>-404</v>
      </c>
      <c r="AZ1595" s="66">
        <f t="shared" ca="1" si="504"/>
        <v>0</v>
      </c>
      <c r="BA1595" s="24" t="str">
        <f t="shared" ca="1" si="505"/>
        <v/>
      </c>
      <c r="BB1595" s="87" t="str">
        <f t="shared" si="506"/>
        <v/>
      </c>
    </row>
    <row r="1596" spans="1:54" ht="15" x14ac:dyDescent="0.2">
      <c r="A1596" s="7">
        <v>1595</v>
      </c>
      <c r="B1596" s="162" t="s">
        <v>2547</v>
      </c>
      <c r="C1596" s="162" t="s">
        <v>2548</v>
      </c>
      <c r="D1596" s="162" t="s">
        <v>4550</v>
      </c>
      <c r="E1596" s="162" t="s">
        <v>17</v>
      </c>
      <c r="F1596" s="163">
        <v>45712</v>
      </c>
      <c r="G1596" s="162" t="s">
        <v>5347</v>
      </c>
      <c r="H1596" s="162" t="s">
        <v>4630</v>
      </c>
      <c r="I1596" s="162" t="s">
        <v>15</v>
      </c>
      <c r="J1596" s="163">
        <v>45723</v>
      </c>
      <c r="K1596" s="163">
        <v>45723</v>
      </c>
      <c r="L1596" s="162" t="s">
        <v>5347</v>
      </c>
      <c r="M1596" s="163">
        <v>45744</v>
      </c>
      <c r="N1596" s="164">
        <v>40</v>
      </c>
      <c r="O1596" s="164">
        <v>8</v>
      </c>
      <c r="P1596" s="162" t="s">
        <v>16</v>
      </c>
      <c r="Q1596" s="165">
        <v>14</v>
      </c>
      <c r="R1596" s="165">
        <v>14</v>
      </c>
      <c r="S1596" s="165">
        <v>14</v>
      </c>
      <c r="T1596" s="165">
        <v>0</v>
      </c>
      <c r="U1596" s="166">
        <v>0</v>
      </c>
      <c r="V1596" s="166">
        <v>0</v>
      </c>
      <c r="W1596" s="162" t="s">
        <v>19</v>
      </c>
      <c r="X1596" s="162" t="s">
        <v>5348</v>
      </c>
      <c r="Y1596" s="162" t="s">
        <v>5347</v>
      </c>
      <c r="Z1596" s="162" t="s">
        <v>2541</v>
      </c>
      <c r="AA1596" s="162" t="s">
        <v>1332</v>
      </c>
      <c r="AB1596" s="162" t="s">
        <v>2550</v>
      </c>
      <c r="AC1596" s="162" t="s">
        <v>5347</v>
      </c>
      <c r="AD1596" s="164">
        <v>0</v>
      </c>
      <c r="AE1596" s="185">
        <v>0</v>
      </c>
      <c r="AG1596" t="s">
        <v>2543</v>
      </c>
      <c r="AH1596" s="47">
        <f t="shared" si="491"/>
        <v>21</v>
      </c>
      <c r="AI1596" s="46" t="str">
        <f t="shared" si="492"/>
        <v>-</v>
      </c>
      <c r="AJ1596" s="12"/>
      <c r="AK1596" s="53" t="str">
        <f t="shared" si="493"/>
        <v>YES</v>
      </c>
      <c r="AL1596" s="54">
        <f t="shared" si="494"/>
        <v>14</v>
      </c>
      <c r="AM1596" s="35"/>
      <c r="AN1596" s="35" t="str">
        <f t="shared" si="495"/>
        <v/>
      </c>
      <c r="AO1596" s="35">
        <f t="shared" si="496"/>
        <v>0</v>
      </c>
      <c r="AP1596" s="35" t="str">
        <f t="shared" si="497"/>
        <v>X</v>
      </c>
      <c r="AQ1596" s="55">
        <f t="shared" si="517"/>
        <v>1</v>
      </c>
      <c r="AR1596" s="25" t="str">
        <f t="shared" si="498"/>
        <v/>
      </c>
      <c r="AS1596" s="25" t="str">
        <f t="shared" si="499"/>
        <v/>
      </c>
      <c r="AT1596" s="25" t="str">
        <f t="shared" si="500"/>
        <v/>
      </c>
      <c r="AU1596" s="25" t="str">
        <f t="shared" si="501"/>
        <v/>
      </c>
      <c r="AV1596" s="25">
        <f t="shared" si="502"/>
        <v>2</v>
      </c>
      <c r="AW1596" s="65">
        <f t="shared" si="518"/>
        <v>0</v>
      </c>
      <c r="AX1596" s="56"/>
      <c r="AY1596" s="24">
        <f t="shared" ca="1" si="503"/>
        <v>-391</v>
      </c>
      <c r="AZ1596" s="66">
        <f t="shared" ca="1" si="504"/>
        <v>0</v>
      </c>
      <c r="BA1596" s="24" t="str">
        <f t="shared" ca="1" si="505"/>
        <v/>
      </c>
      <c r="BB1596" s="87" t="str">
        <f t="shared" si="506"/>
        <v/>
      </c>
    </row>
    <row r="1597" spans="1:54" ht="15" x14ac:dyDescent="0.2">
      <c r="A1597" s="7">
        <v>1596</v>
      </c>
      <c r="B1597" s="162" t="s">
        <v>4551</v>
      </c>
      <c r="C1597" s="162" t="s">
        <v>4552</v>
      </c>
      <c r="D1597" s="162" t="s">
        <v>4553</v>
      </c>
      <c r="E1597" s="162" t="s">
        <v>15</v>
      </c>
      <c r="F1597" s="163">
        <v>45713</v>
      </c>
      <c r="G1597" s="162" t="s">
        <v>5347</v>
      </c>
      <c r="H1597" s="162" t="s">
        <v>4631</v>
      </c>
      <c r="I1597" s="162" t="s">
        <v>15</v>
      </c>
      <c r="J1597" s="163">
        <v>45723</v>
      </c>
      <c r="K1597" s="163">
        <v>45725</v>
      </c>
      <c r="L1597" s="162" t="s">
        <v>5347</v>
      </c>
      <c r="M1597" s="163">
        <v>45743</v>
      </c>
      <c r="N1597" s="164">
        <v>40</v>
      </c>
      <c r="O1597" s="164">
        <v>8</v>
      </c>
      <c r="P1597" s="162" t="s">
        <v>16</v>
      </c>
      <c r="Q1597" s="165">
        <v>1</v>
      </c>
      <c r="R1597" s="165">
        <v>1</v>
      </c>
      <c r="S1597" s="165">
        <v>1</v>
      </c>
      <c r="T1597" s="165">
        <v>0</v>
      </c>
      <c r="U1597" s="166">
        <v>1</v>
      </c>
      <c r="V1597" s="166">
        <v>0</v>
      </c>
      <c r="W1597" s="162" t="s">
        <v>19</v>
      </c>
      <c r="X1597" s="162" t="s">
        <v>5348</v>
      </c>
      <c r="Y1597" s="162" t="s">
        <v>5347</v>
      </c>
      <c r="Z1597" s="162" t="s">
        <v>25</v>
      </c>
      <c r="AA1597" s="162" t="s">
        <v>4632</v>
      </c>
      <c r="AB1597" s="162" t="s">
        <v>4633</v>
      </c>
      <c r="AC1597" s="162" t="s">
        <v>5347</v>
      </c>
      <c r="AD1597" s="164">
        <v>2</v>
      </c>
      <c r="AE1597" s="185">
        <v>2</v>
      </c>
      <c r="AG1597" t="s">
        <v>1864</v>
      </c>
      <c r="AH1597" s="47">
        <f t="shared" si="491"/>
        <v>20</v>
      </c>
      <c r="AI1597" s="46" t="str">
        <f t="shared" si="492"/>
        <v>-</v>
      </c>
      <c r="AJ1597" s="12"/>
      <c r="AK1597" s="53" t="str">
        <f t="shared" si="493"/>
        <v>YES</v>
      </c>
      <c r="AL1597" s="54">
        <f t="shared" si="494"/>
        <v>1</v>
      </c>
      <c r="AM1597" s="35"/>
      <c r="AN1597" s="35" t="str">
        <f t="shared" si="495"/>
        <v/>
      </c>
      <c r="AO1597" s="35">
        <f t="shared" si="496"/>
        <v>0</v>
      </c>
      <c r="AP1597" s="35" t="str">
        <f t="shared" si="497"/>
        <v>X</v>
      </c>
      <c r="AQ1597" s="55">
        <f t="shared" si="517"/>
        <v>1</v>
      </c>
      <c r="AR1597" s="25" t="str">
        <f t="shared" si="498"/>
        <v/>
      </c>
      <c r="AS1597" s="25" t="str">
        <f t="shared" si="499"/>
        <v/>
      </c>
      <c r="AT1597" s="25" t="str">
        <f t="shared" si="500"/>
        <v/>
      </c>
      <c r="AU1597" s="25" t="str">
        <f t="shared" si="501"/>
        <v/>
      </c>
      <c r="AV1597" s="25">
        <f t="shared" si="502"/>
        <v>2</v>
      </c>
      <c r="AW1597" s="65">
        <f t="shared" si="518"/>
        <v>0</v>
      </c>
      <c r="AX1597" s="56"/>
      <c r="AY1597" s="24">
        <f t="shared" ca="1" si="503"/>
        <v>-392</v>
      </c>
      <c r="AZ1597" s="66">
        <f t="shared" ca="1" si="504"/>
        <v>0</v>
      </c>
      <c r="BA1597" s="24" t="str">
        <f t="shared" ca="1" si="505"/>
        <v/>
      </c>
      <c r="BB1597" s="87" t="str">
        <f t="shared" si="506"/>
        <v/>
      </c>
    </row>
    <row r="1598" spans="1:54" ht="15" x14ac:dyDescent="0.2">
      <c r="A1598" s="7">
        <v>1597</v>
      </c>
      <c r="B1598" s="162" t="s">
        <v>4554</v>
      </c>
      <c r="C1598" s="162" t="s">
        <v>4555</v>
      </c>
      <c r="D1598" s="162" t="s">
        <v>4556</v>
      </c>
      <c r="E1598" s="162" t="s">
        <v>15</v>
      </c>
      <c r="F1598" s="163">
        <v>45713</v>
      </c>
      <c r="G1598" s="162" t="s">
        <v>5347</v>
      </c>
      <c r="H1598" s="162" t="s">
        <v>4587</v>
      </c>
      <c r="I1598" s="162" t="s">
        <v>15</v>
      </c>
      <c r="J1598" s="163">
        <v>45719</v>
      </c>
      <c r="K1598" s="163">
        <v>45720</v>
      </c>
      <c r="L1598" s="162" t="s">
        <v>5347</v>
      </c>
      <c r="M1598" s="163">
        <v>45762</v>
      </c>
      <c r="N1598" s="164">
        <v>40</v>
      </c>
      <c r="O1598" s="164">
        <v>8</v>
      </c>
      <c r="P1598" s="162" t="s">
        <v>16</v>
      </c>
      <c r="Q1598" s="165">
        <v>1</v>
      </c>
      <c r="R1598" s="165">
        <v>1</v>
      </c>
      <c r="S1598" s="165">
        <v>1</v>
      </c>
      <c r="T1598" s="165">
        <v>0</v>
      </c>
      <c r="U1598" s="166">
        <v>1</v>
      </c>
      <c r="V1598" s="166">
        <v>0</v>
      </c>
      <c r="W1598" s="162" t="s">
        <v>19</v>
      </c>
      <c r="X1598" s="162" t="s">
        <v>5348</v>
      </c>
      <c r="Y1598" s="162" t="s">
        <v>5347</v>
      </c>
      <c r="Z1598" s="162" t="s">
        <v>30</v>
      </c>
      <c r="AA1598" s="162" t="s">
        <v>148</v>
      </c>
      <c r="AB1598" s="162" t="s">
        <v>4554</v>
      </c>
      <c r="AC1598" s="162" t="s">
        <v>5347</v>
      </c>
      <c r="AD1598" s="164">
        <v>0</v>
      </c>
      <c r="AE1598" s="185">
        <v>0</v>
      </c>
      <c r="AG1598" t="s">
        <v>2811</v>
      </c>
      <c r="AH1598" s="47">
        <f t="shared" si="491"/>
        <v>43</v>
      </c>
      <c r="AI1598" s="46" t="str">
        <f t="shared" si="492"/>
        <v>-</v>
      </c>
      <c r="AJ1598" s="12"/>
      <c r="AK1598" s="53" t="str">
        <f t="shared" si="493"/>
        <v>YES</v>
      </c>
      <c r="AL1598" s="54">
        <f t="shared" si="494"/>
        <v>1</v>
      </c>
      <c r="AM1598" s="35"/>
      <c r="AN1598" s="35" t="str">
        <f t="shared" si="495"/>
        <v/>
      </c>
      <c r="AO1598" s="35">
        <f t="shared" si="496"/>
        <v>0</v>
      </c>
      <c r="AP1598" s="35" t="str">
        <f t="shared" si="497"/>
        <v>X</v>
      </c>
      <c r="AQ1598" s="55">
        <f t="shared" si="517"/>
        <v>1</v>
      </c>
      <c r="AR1598" s="25" t="str">
        <f t="shared" si="498"/>
        <v/>
      </c>
      <c r="AS1598" s="25" t="str">
        <f t="shared" si="499"/>
        <v/>
      </c>
      <c r="AT1598" s="25" t="str">
        <f t="shared" si="500"/>
        <v/>
      </c>
      <c r="AU1598" s="25" t="str">
        <f t="shared" si="501"/>
        <v/>
      </c>
      <c r="AV1598" s="25">
        <f t="shared" si="502"/>
        <v>2</v>
      </c>
      <c r="AW1598" s="65">
        <f t="shared" si="518"/>
        <v>0</v>
      </c>
      <c r="AX1598" s="56"/>
      <c r="AY1598" s="24">
        <f t="shared" ca="1" si="503"/>
        <v>-373</v>
      </c>
      <c r="AZ1598" s="66">
        <f t="shared" ca="1" si="504"/>
        <v>0</v>
      </c>
      <c r="BA1598" s="24" t="str">
        <f t="shared" ca="1" si="505"/>
        <v/>
      </c>
      <c r="BB1598" s="87" t="str">
        <f t="shared" si="506"/>
        <v/>
      </c>
    </row>
    <row r="1599" spans="1:54" ht="15" x14ac:dyDescent="0.2">
      <c r="A1599" s="7">
        <v>1598</v>
      </c>
      <c r="B1599" s="162" t="s">
        <v>4588</v>
      </c>
      <c r="C1599" s="162" t="s">
        <v>4589</v>
      </c>
      <c r="D1599" s="162" t="s">
        <v>4590</v>
      </c>
      <c r="E1599" s="162" t="s">
        <v>15</v>
      </c>
      <c r="F1599" s="163">
        <v>45719</v>
      </c>
      <c r="G1599" s="162" t="s">
        <v>5347</v>
      </c>
      <c r="H1599" s="162" t="s">
        <v>4679</v>
      </c>
      <c r="I1599" s="162" t="s">
        <v>15</v>
      </c>
      <c r="J1599" s="163">
        <v>45734</v>
      </c>
      <c r="K1599" s="163">
        <v>45734</v>
      </c>
      <c r="L1599" s="162" t="s">
        <v>5347</v>
      </c>
      <c r="M1599" s="163">
        <v>45866</v>
      </c>
      <c r="N1599" s="164">
        <v>40</v>
      </c>
      <c r="O1599" s="164">
        <v>8</v>
      </c>
      <c r="P1599" s="162" t="s">
        <v>16</v>
      </c>
      <c r="Q1599" s="165">
        <v>1</v>
      </c>
      <c r="R1599" s="165">
        <v>1</v>
      </c>
      <c r="S1599" s="165">
        <v>1</v>
      </c>
      <c r="T1599" s="165">
        <v>0</v>
      </c>
      <c r="U1599" s="166">
        <v>1</v>
      </c>
      <c r="V1599" s="166">
        <v>0</v>
      </c>
      <c r="W1599" s="162" t="s">
        <v>19</v>
      </c>
      <c r="X1599" s="162" t="s">
        <v>5348</v>
      </c>
      <c r="Y1599" s="162" t="s">
        <v>5347</v>
      </c>
      <c r="Z1599" s="162" t="s">
        <v>4680</v>
      </c>
      <c r="AA1599" s="162" t="s">
        <v>148</v>
      </c>
      <c r="AB1599" s="162" t="s">
        <v>4588</v>
      </c>
      <c r="AC1599" s="162" t="s">
        <v>5347</v>
      </c>
      <c r="AD1599" s="164">
        <v>0</v>
      </c>
      <c r="AE1599" s="185">
        <v>0</v>
      </c>
      <c r="AG1599" t="s">
        <v>2811</v>
      </c>
      <c r="AH1599" s="47">
        <f t="shared" si="491"/>
        <v>132</v>
      </c>
      <c r="AI1599" s="46" t="str">
        <f t="shared" si="492"/>
        <v>-</v>
      </c>
      <c r="AJ1599" s="12"/>
      <c r="AK1599" s="53" t="str">
        <f t="shared" si="493"/>
        <v>YES</v>
      </c>
      <c r="AL1599" s="54">
        <f t="shared" si="494"/>
        <v>1</v>
      </c>
      <c r="AM1599" s="35"/>
      <c r="AN1599" s="35" t="str">
        <f t="shared" si="495"/>
        <v/>
      </c>
      <c r="AO1599" s="35">
        <f t="shared" si="496"/>
        <v>0</v>
      </c>
      <c r="AP1599" s="35" t="str">
        <f t="shared" si="497"/>
        <v>X</v>
      </c>
      <c r="AQ1599" s="55">
        <f t="shared" si="517"/>
        <v>1</v>
      </c>
      <c r="AR1599" s="25" t="str">
        <f t="shared" si="498"/>
        <v/>
      </c>
      <c r="AS1599" s="25" t="str">
        <f t="shared" si="499"/>
        <v/>
      </c>
      <c r="AT1599" s="25" t="str">
        <f t="shared" si="500"/>
        <v/>
      </c>
      <c r="AU1599" s="25" t="str">
        <f t="shared" si="501"/>
        <v/>
      </c>
      <c r="AV1599" s="25">
        <f t="shared" si="502"/>
        <v>3</v>
      </c>
      <c r="AW1599" s="65">
        <f t="shared" si="518"/>
        <v>0</v>
      </c>
      <c r="AX1599" s="56"/>
      <c r="AY1599" s="24">
        <f t="shared" ca="1" si="503"/>
        <v>-269</v>
      </c>
      <c r="AZ1599" s="66">
        <f t="shared" ca="1" si="504"/>
        <v>0</v>
      </c>
      <c r="BA1599" s="24" t="str">
        <f t="shared" ca="1" si="505"/>
        <v/>
      </c>
      <c r="BB1599" s="87" t="str">
        <f t="shared" si="506"/>
        <v/>
      </c>
    </row>
    <row r="1600" spans="1:54" ht="15" x14ac:dyDescent="0.2">
      <c r="A1600" s="7">
        <v>1599</v>
      </c>
      <c r="B1600" s="162" t="s">
        <v>4591</v>
      </c>
      <c r="C1600" s="162" t="s">
        <v>4592</v>
      </c>
      <c r="D1600" s="162" t="s">
        <v>4590</v>
      </c>
      <c r="E1600" s="162" t="s">
        <v>17</v>
      </c>
      <c r="F1600" s="163">
        <v>45719</v>
      </c>
      <c r="G1600" s="162" t="s">
        <v>5347</v>
      </c>
      <c r="H1600" s="162" t="s">
        <v>4679</v>
      </c>
      <c r="I1600" s="162" t="s">
        <v>17</v>
      </c>
      <c r="J1600" s="163">
        <v>45734</v>
      </c>
      <c r="K1600" s="163">
        <v>45734</v>
      </c>
      <c r="L1600" s="162" t="s">
        <v>5347</v>
      </c>
      <c r="M1600" s="163">
        <v>45866</v>
      </c>
      <c r="N1600" s="164">
        <v>40</v>
      </c>
      <c r="O1600" s="164">
        <v>8</v>
      </c>
      <c r="P1600" s="162" t="s">
        <v>16</v>
      </c>
      <c r="Q1600" s="165">
        <v>1</v>
      </c>
      <c r="R1600" s="165">
        <v>1</v>
      </c>
      <c r="S1600" s="165">
        <v>1</v>
      </c>
      <c r="T1600" s="165">
        <v>0</v>
      </c>
      <c r="U1600" s="166">
        <v>1</v>
      </c>
      <c r="V1600" s="166">
        <v>0</v>
      </c>
      <c r="W1600" s="162" t="s">
        <v>19</v>
      </c>
      <c r="X1600" s="162" t="s">
        <v>5348</v>
      </c>
      <c r="Y1600" s="162" t="s">
        <v>5347</v>
      </c>
      <c r="Z1600" s="162" t="s">
        <v>4680</v>
      </c>
      <c r="AA1600" s="162" t="s">
        <v>148</v>
      </c>
      <c r="AB1600" s="162" t="s">
        <v>4591</v>
      </c>
      <c r="AC1600" s="162" t="s">
        <v>5347</v>
      </c>
      <c r="AD1600" s="164">
        <v>0</v>
      </c>
      <c r="AE1600" s="185">
        <v>0</v>
      </c>
      <c r="AG1600" t="s">
        <v>2811</v>
      </c>
      <c r="AH1600" s="47">
        <f t="shared" si="491"/>
        <v>132</v>
      </c>
      <c r="AI1600" s="46" t="str">
        <f t="shared" si="492"/>
        <v>-</v>
      </c>
      <c r="AJ1600" s="12"/>
      <c r="AK1600" s="53" t="str">
        <f t="shared" si="493"/>
        <v>YES</v>
      </c>
      <c r="AL1600" s="54">
        <f t="shared" si="494"/>
        <v>1</v>
      </c>
      <c r="AM1600" s="35"/>
      <c r="AN1600" s="35" t="str">
        <f t="shared" si="495"/>
        <v/>
      </c>
      <c r="AO1600" s="35">
        <f t="shared" si="496"/>
        <v>0</v>
      </c>
      <c r="AP1600" s="35" t="str">
        <f t="shared" si="497"/>
        <v>X</v>
      </c>
      <c r="AQ1600" s="55">
        <f t="shared" si="517"/>
        <v>1</v>
      </c>
      <c r="AR1600" s="25" t="str">
        <f t="shared" si="498"/>
        <v/>
      </c>
      <c r="AS1600" s="25" t="str">
        <f t="shared" si="499"/>
        <v/>
      </c>
      <c r="AT1600" s="25" t="str">
        <f t="shared" si="500"/>
        <v/>
      </c>
      <c r="AU1600" s="25" t="str">
        <f t="shared" si="501"/>
        <v/>
      </c>
      <c r="AV1600" s="25">
        <f t="shared" si="502"/>
        <v>3</v>
      </c>
      <c r="AW1600" s="65">
        <f t="shared" si="518"/>
        <v>0</v>
      </c>
      <c r="AX1600" s="56"/>
      <c r="AY1600" s="24">
        <f t="shared" ca="1" si="503"/>
        <v>-269</v>
      </c>
      <c r="AZ1600" s="66">
        <f t="shared" ca="1" si="504"/>
        <v>0</v>
      </c>
      <c r="BA1600" s="24" t="str">
        <f t="shared" ca="1" si="505"/>
        <v/>
      </c>
      <c r="BB1600" s="87" t="str">
        <f t="shared" si="506"/>
        <v/>
      </c>
    </row>
    <row r="1601" spans="1:54" ht="15" x14ac:dyDescent="0.2">
      <c r="A1601" s="7">
        <v>1600</v>
      </c>
      <c r="B1601" s="162" t="s">
        <v>4593</v>
      </c>
      <c r="C1601" s="162" t="s">
        <v>4594</v>
      </c>
      <c r="D1601" s="162" t="s">
        <v>4590</v>
      </c>
      <c r="E1601" s="162" t="s">
        <v>18</v>
      </c>
      <c r="F1601" s="163">
        <v>45719</v>
      </c>
      <c r="G1601" s="162" t="s">
        <v>5347</v>
      </c>
      <c r="H1601" s="162" t="s">
        <v>4679</v>
      </c>
      <c r="I1601" s="162" t="s">
        <v>18</v>
      </c>
      <c r="J1601" s="163">
        <v>45734</v>
      </c>
      <c r="K1601" s="163">
        <v>45734</v>
      </c>
      <c r="L1601" s="162" t="s">
        <v>5347</v>
      </c>
      <c r="M1601" s="163">
        <v>45866</v>
      </c>
      <c r="N1601" s="164">
        <v>40</v>
      </c>
      <c r="O1601" s="164">
        <v>8</v>
      </c>
      <c r="P1601" s="162" t="s">
        <v>16</v>
      </c>
      <c r="Q1601" s="165">
        <v>1</v>
      </c>
      <c r="R1601" s="165">
        <v>1</v>
      </c>
      <c r="S1601" s="165">
        <v>1</v>
      </c>
      <c r="T1601" s="165">
        <v>0</v>
      </c>
      <c r="U1601" s="166">
        <v>1</v>
      </c>
      <c r="V1601" s="166">
        <v>0</v>
      </c>
      <c r="W1601" s="162" t="s">
        <v>19</v>
      </c>
      <c r="X1601" s="162" t="s">
        <v>5348</v>
      </c>
      <c r="Y1601" s="162" t="s">
        <v>5347</v>
      </c>
      <c r="Z1601" s="162" t="s">
        <v>4680</v>
      </c>
      <c r="AA1601" s="162" t="s">
        <v>148</v>
      </c>
      <c r="AB1601" s="162" t="s">
        <v>4593</v>
      </c>
      <c r="AC1601" s="162" t="s">
        <v>5347</v>
      </c>
      <c r="AD1601" s="164">
        <v>0</v>
      </c>
      <c r="AE1601" s="185">
        <v>0</v>
      </c>
      <c r="AG1601" t="s">
        <v>2811</v>
      </c>
      <c r="AH1601" s="47">
        <f t="shared" si="491"/>
        <v>132</v>
      </c>
      <c r="AI1601" s="46" t="str">
        <f t="shared" si="492"/>
        <v>-</v>
      </c>
      <c r="AJ1601" s="12"/>
      <c r="AK1601" s="53" t="str">
        <f t="shared" si="493"/>
        <v>YES</v>
      </c>
      <c r="AL1601" s="54">
        <f t="shared" si="494"/>
        <v>1</v>
      </c>
      <c r="AM1601" s="35"/>
      <c r="AN1601" s="35" t="str">
        <f t="shared" si="495"/>
        <v/>
      </c>
      <c r="AO1601" s="35">
        <f t="shared" si="496"/>
        <v>0</v>
      </c>
      <c r="AP1601" s="35" t="str">
        <f t="shared" si="497"/>
        <v>X</v>
      </c>
      <c r="AQ1601" s="55">
        <f t="shared" ref="AQ1601:AQ1607" si="519">IF(AP1601="X",100%,0%)</f>
        <v>1</v>
      </c>
      <c r="AR1601" s="25" t="str">
        <f t="shared" si="498"/>
        <v/>
      </c>
      <c r="AS1601" s="25" t="str">
        <f t="shared" si="499"/>
        <v/>
      </c>
      <c r="AT1601" s="25" t="str">
        <f t="shared" si="500"/>
        <v/>
      </c>
      <c r="AU1601" s="25" t="str">
        <f t="shared" si="501"/>
        <v/>
      </c>
      <c r="AV1601" s="25">
        <f t="shared" si="502"/>
        <v>3</v>
      </c>
      <c r="AW1601" s="65">
        <f t="shared" ref="AW1601:AW1607" si="520">IF(AP1601="",100%,0%)</f>
        <v>0</v>
      </c>
      <c r="AX1601" s="56"/>
      <c r="AY1601" s="24">
        <f t="shared" ca="1" si="503"/>
        <v>-269</v>
      </c>
      <c r="AZ1601" s="66">
        <f t="shared" ca="1" si="504"/>
        <v>0</v>
      </c>
      <c r="BA1601" s="24" t="str">
        <f t="shared" ca="1" si="505"/>
        <v/>
      </c>
      <c r="BB1601" s="87" t="str">
        <f t="shared" si="506"/>
        <v/>
      </c>
    </row>
    <row r="1602" spans="1:54" ht="15" x14ac:dyDescent="0.2">
      <c r="A1602" s="7">
        <v>1601</v>
      </c>
      <c r="B1602" s="162" t="s">
        <v>4127</v>
      </c>
      <c r="C1602" s="162" t="s">
        <v>4128</v>
      </c>
      <c r="D1602" s="162" t="s">
        <v>4595</v>
      </c>
      <c r="E1602" s="162" t="s">
        <v>15</v>
      </c>
      <c r="F1602" s="163">
        <v>45719</v>
      </c>
      <c r="G1602" s="162" t="s">
        <v>5347</v>
      </c>
      <c r="H1602" s="162" t="s">
        <v>4681</v>
      </c>
      <c r="I1602" s="162" t="s">
        <v>17</v>
      </c>
      <c r="J1602" s="163">
        <v>45729</v>
      </c>
      <c r="K1602" s="163">
        <v>45798</v>
      </c>
      <c r="L1602" s="162" t="s">
        <v>5347</v>
      </c>
      <c r="M1602" s="163">
        <v>45743</v>
      </c>
      <c r="N1602" s="164">
        <v>30</v>
      </c>
      <c r="O1602" s="164">
        <v>8</v>
      </c>
      <c r="P1602" s="162" t="s">
        <v>16</v>
      </c>
      <c r="Q1602" s="165">
        <v>3</v>
      </c>
      <c r="R1602" s="165">
        <v>3</v>
      </c>
      <c r="S1602" s="165">
        <v>3</v>
      </c>
      <c r="T1602" s="165">
        <v>0</v>
      </c>
      <c r="U1602" s="166">
        <v>3</v>
      </c>
      <c r="V1602" s="166">
        <v>0</v>
      </c>
      <c r="W1602" s="162" t="s">
        <v>19</v>
      </c>
      <c r="X1602" s="162" t="s">
        <v>5348</v>
      </c>
      <c r="Y1602" s="162" t="s">
        <v>5347</v>
      </c>
      <c r="Z1602" s="162" t="s">
        <v>624</v>
      </c>
      <c r="AA1602" s="162" t="s">
        <v>112</v>
      </c>
      <c r="AB1602" s="162" t="s">
        <v>4212</v>
      </c>
      <c r="AC1602" s="162" t="s">
        <v>5347</v>
      </c>
      <c r="AD1602" s="164">
        <v>0</v>
      </c>
      <c r="AE1602" s="185">
        <v>0</v>
      </c>
      <c r="AG1602" t="s">
        <v>2543</v>
      </c>
      <c r="AH1602" s="47">
        <f t="shared" ref="AH1602:AH1626" si="521">IF(M1602=0,"-",M1602-J1602)</f>
        <v>14</v>
      </c>
      <c r="AI1602" s="46" t="str">
        <f t="shared" ref="AI1602:AI1626" si="522">IF(AND(S1602=0,M1602&gt;0,L1602=0),IF(AH1602&gt;=120,"VERY HIGH",IF(AH1602&gt;=90,"HIGH",IF(AH1602&gt;=60,"MEDIUM",IF(AH1602&lt;60,"LOW")))),"-")</f>
        <v>-</v>
      </c>
      <c r="AJ1602" s="12"/>
      <c r="AK1602" s="53" t="str">
        <f t="shared" ref="AK1602:AK1626" si="523">IF(AND(W1602="X",M1602&lt;=$AJ$2),"YES","")</f>
        <v>YES</v>
      </c>
      <c r="AL1602" s="54">
        <f t="shared" ref="AL1602:AL1626" si="524">IF(AND(W1602="X",M1602&lt;=$AJ$2),S1602,"")</f>
        <v>3</v>
      </c>
      <c r="AM1602" s="35"/>
      <c r="AN1602" s="35" t="str">
        <f t="shared" ref="AN1602:AN1626" si="525">IF(AND(W1602="X",M1602&gt;$AJ$2),S1602,"")</f>
        <v/>
      </c>
      <c r="AO1602" s="35">
        <f t="shared" ref="AO1602:AO1626" si="526">IF(AND(W1602="",M1602&gt;0,$AJ$2&gt;M1602,L1602=""),1,0)</f>
        <v>0</v>
      </c>
      <c r="AP1602" s="35" t="str">
        <f t="shared" ref="AP1602:AP1626" si="527">IF(AND(AK1602="YES",W1602="X"),"X","")</f>
        <v>X</v>
      </c>
      <c r="AQ1602" s="55">
        <f t="shared" si="519"/>
        <v>1</v>
      </c>
      <c r="AR1602" s="25" t="str">
        <f t="shared" ref="AR1602:AR1626" si="528">IF(AND(T1602&gt;0,L1602=""),H1602,"")</f>
        <v/>
      </c>
      <c r="AS1602" s="25" t="str">
        <f t="shared" ref="AS1602:AS1626" si="529">IF(AND(D1602&gt;0,H1602=0,G1602=""),1,"")</f>
        <v/>
      </c>
      <c r="AT1602" s="25" t="str">
        <f t="shared" ref="AT1602:AT1626" si="530">IF(G1602="BLOQ",1,"")</f>
        <v/>
      </c>
      <c r="AU1602" s="25" t="str">
        <f t="shared" ref="AU1602:AU1626" si="531">IF(L1602="BLOQ",1,"")</f>
        <v/>
      </c>
      <c r="AV1602" s="25">
        <f t="shared" ref="AV1602:AV1626" si="532">MONTH(F1602)</f>
        <v>3</v>
      </c>
      <c r="AW1602" s="65">
        <f t="shared" si="520"/>
        <v>0</v>
      </c>
      <c r="AX1602" s="56"/>
      <c r="AY1602" s="24">
        <f t="shared" ref="AY1602:AY1626" ca="1" si="533">IF(M1602=0,"",M1602-$AX$2)</f>
        <v>-392</v>
      </c>
      <c r="AZ1602" s="66">
        <f t="shared" ref="AZ1602:AZ1626" ca="1" si="534">IF(AND(W1602="",AY1602&gt;0,AY1602&lt;15),1,0)</f>
        <v>0</v>
      </c>
      <c r="BA1602" s="24" t="str">
        <f t="shared" ref="BA1602:BA1626" ca="1" si="535">IF(AND(W1602="",AY1602&gt;0,AY1602&lt;15),T1602,"")</f>
        <v/>
      </c>
      <c r="BB1602" s="87" t="str">
        <f t="shared" ref="BB1602:BB1626" si="536">IF(R1602&lt;Q1602,"X","")</f>
        <v/>
      </c>
    </row>
    <row r="1603" spans="1:54" ht="15" x14ac:dyDescent="0.2">
      <c r="A1603" s="7">
        <v>1602</v>
      </c>
      <c r="B1603" s="162" t="s">
        <v>4596</v>
      </c>
      <c r="C1603" s="162" t="s">
        <v>4597</v>
      </c>
      <c r="D1603" s="162" t="s">
        <v>4595</v>
      </c>
      <c r="E1603" s="162" t="s">
        <v>17</v>
      </c>
      <c r="F1603" s="163">
        <v>45719</v>
      </c>
      <c r="G1603" s="162" t="s">
        <v>5347</v>
      </c>
      <c r="H1603" s="162" t="s">
        <v>4682</v>
      </c>
      <c r="I1603" s="162" t="s">
        <v>15</v>
      </c>
      <c r="J1603" s="163">
        <v>45729</v>
      </c>
      <c r="K1603" s="163">
        <v>45730</v>
      </c>
      <c r="L1603" s="162" t="s">
        <v>5347</v>
      </c>
      <c r="M1603" s="163">
        <v>45736</v>
      </c>
      <c r="N1603" s="164">
        <v>50</v>
      </c>
      <c r="O1603" s="164">
        <v>8</v>
      </c>
      <c r="P1603" s="162" t="s">
        <v>16</v>
      </c>
      <c r="Q1603" s="165">
        <v>5</v>
      </c>
      <c r="R1603" s="165">
        <v>5</v>
      </c>
      <c r="S1603" s="165">
        <v>5</v>
      </c>
      <c r="T1603" s="165">
        <v>0</v>
      </c>
      <c r="U1603" s="166">
        <v>5</v>
      </c>
      <c r="V1603" s="166">
        <v>0</v>
      </c>
      <c r="W1603" s="162" t="s">
        <v>19</v>
      </c>
      <c r="X1603" s="162" t="s">
        <v>5348</v>
      </c>
      <c r="Y1603" s="162" t="s">
        <v>5347</v>
      </c>
      <c r="Z1603" s="162" t="s">
        <v>25</v>
      </c>
      <c r="AA1603" s="162" t="s">
        <v>112</v>
      </c>
      <c r="AB1603" s="162" t="s">
        <v>4683</v>
      </c>
      <c r="AC1603" s="162" t="s">
        <v>5347</v>
      </c>
      <c r="AD1603" s="164">
        <v>0</v>
      </c>
      <c r="AE1603" s="185">
        <v>0</v>
      </c>
      <c r="AG1603" t="s">
        <v>2543</v>
      </c>
      <c r="AH1603" s="47">
        <f t="shared" si="521"/>
        <v>7</v>
      </c>
      <c r="AI1603" s="46" t="str">
        <f t="shared" si="522"/>
        <v>-</v>
      </c>
      <c r="AJ1603" s="12"/>
      <c r="AK1603" s="53" t="str">
        <f t="shared" si="523"/>
        <v>YES</v>
      </c>
      <c r="AL1603" s="54">
        <f t="shared" si="524"/>
        <v>5</v>
      </c>
      <c r="AM1603" s="35"/>
      <c r="AN1603" s="35" t="str">
        <f t="shared" si="525"/>
        <v/>
      </c>
      <c r="AO1603" s="35">
        <f t="shared" si="526"/>
        <v>0</v>
      </c>
      <c r="AP1603" s="35" t="str">
        <f t="shared" si="527"/>
        <v>X</v>
      </c>
      <c r="AQ1603" s="55">
        <f t="shared" si="519"/>
        <v>1</v>
      </c>
      <c r="AR1603" s="25" t="str">
        <f t="shared" si="528"/>
        <v/>
      </c>
      <c r="AS1603" s="25" t="str">
        <f t="shared" si="529"/>
        <v/>
      </c>
      <c r="AT1603" s="25" t="str">
        <f t="shared" si="530"/>
        <v/>
      </c>
      <c r="AU1603" s="25" t="str">
        <f t="shared" si="531"/>
        <v/>
      </c>
      <c r="AV1603" s="25">
        <f t="shared" si="532"/>
        <v>3</v>
      </c>
      <c r="AW1603" s="65">
        <f t="shared" si="520"/>
        <v>0</v>
      </c>
      <c r="AX1603" s="56"/>
      <c r="AY1603" s="24">
        <f t="shared" ca="1" si="533"/>
        <v>-399</v>
      </c>
      <c r="AZ1603" s="66">
        <f t="shared" ca="1" si="534"/>
        <v>0</v>
      </c>
      <c r="BA1603" s="24" t="str">
        <f t="shared" ca="1" si="535"/>
        <v/>
      </c>
      <c r="BB1603" s="87" t="str">
        <f t="shared" si="536"/>
        <v/>
      </c>
    </row>
    <row r="1604" spans="1:54" ht="15" x14ac:dyDescent="0.2">
      <c r="A1604" s="7">
        <v>1603</v>
      </c>
      <c r="B1604" s="162" t="s">
        <v>2991</v>
      </c>
      <c r="C1604" s="162" t="s">
        <v>165</v>
      </c>
      <c r="D1604" s="162" t="s">
        <v>4595</v>
      </c>
      <c r="E1604" s="162" t="s">
        <v>18</v>
      </c>
      <c r="F1604" s="163">
        <v>45719</v>
      </c>
      <c r="G1604" s="162" t="s">
        <v>5347</v>
      </c>
      <c r="H1604" s="162" t="s">
        <v>4681</v>
      </c>
      <c r="I1604" s="162" t="s">
        <v>18</v>
      </c>
      <c r="J1604" s="163">
        <v>45729</v>
      </c>
      <c r="K1604" s="163">
        <v>45798</v>
      </c>
      <c r="L1604" s="162" t="s">
        <v>5347</v>
      </c>
      <c r="M1604" s="163">
        <v>45743</v>
      </c>
      <c r="N1604" s="164">
        <v>55</v>
      </c>
      <c r="O1604" s="164">
        <v>8</v>
      </c>
      <c r="P1604" s="162" t="s">
        <v>16</v>
      </c>
      <c r="Q1604" s="165">
        <v>4</v>
      </c>
      <c r="R1604" s="165">
        <v>4</v>
      </c>
      <c r="S1604" s="165">
        <v>4</v>
      </c>
      <c r="T1604" s="165">
        <v>0</v>
      </c>
      <c r="U1604" s="166">
        <v>4</v>
      </c>
      <c r="V1604" s="166">
        <v>0</v>
      </c>
      <c r="W1604" s="162" t="s">
        <v>19</v>
      </c>
      <c r="X1604" s="162" t="s">
        <v>5348</v>
      </c>
      <c r="Y1604" s="162" t="s">
        <v>5347</v>
      </c>
      <c r="Z1604" s="162" t="s">
        <v>624</v>
      </c>
      <c r="AA1604" s="162" t="s">
        <v>112</v>
      </c>
      <c r="AB1604" s="162" t="s">
        <v>166</v>
      </c>
      <c r="AC1604" s="162" t="s">
        <v>5347</v>
      </c>
      <c r="AD1604" s="164">
        <v>0</v>
      </c>
      <c r="AE1604" s="185">
        <v>0</v>
      </c>
      <c r="AG1604" t="s">
        <v>2543</v>
      </c>
      <c r="AH1604" s="47">
        <f t="shared" si="521"/>
        <v>14</v>
      </c>
      <c r="AI1604" s="46" t="str">
        <f t="shared" si="522"/>
        <v>-</v>
      </c>
      <c r="AJ1604" s="12"/>
      <c r="AK1604" s="53" t="str">
        <f t="shared" si="523"/>
        <v>YES</v>
      </c>
      <c r="AL1604" s="54">
        <f t="shared" si="524"/>
        <v>4</v>
      </c>
      <c r="AM1604" s="35"/>
      <c r="AN1604" s="35" t="str">
        <f t="shared" si="525"/>
        <v/>
      </c>
      <c r="AO1604" s="35">
        <f t="shared" si="526"/>
        <v>0</v>
      </c>
      <c r="AP1604" s="35" t="str">
        <f t="shared" si="527"/>
        <v>X</v>
      </c>
      <c r="AQ1604" s="55">
        <f t="shared" si="519"/>
        <v>1</v>
      </c>
      <c r="AR1604" s="25" t="str">
        <f t="shared" si="528"/>
        <v/>
      </c>
      <c r="AS1604" s="25" t="str">
        <f t="shared" si="529"/>
        <v/>
      </c>
      <c r="AT1604" s="25" t="str">
        <f t="shared" si="530"/>
        <v/>
      </c>
      <c r="AU1604" s="25" t="str">
        <f t="shared" si="531"/>
        <v/>
      </c>
      <c r="AV1604" s="25">
        <f t="shared" si="532"/>
        <v>3</v>
      </c>
      <c r="AW1604" s="65">
        <f t="shared" si="520"/>
        <v>0</v>
      </c>
      <c r="AX1604" s="56"/>
      <c r="AY1604" s="24">
        <f t="shared" ca="1" si="533"/>
        <v>-392</v>
      </c>
      <c r="AZ1604" s="66">
        <f t="shared" ca="1" si="534"/>
        <v>0</v>
      </c>
      <c r="BA1604" s="24" t="str">
        <f t="shared" ca="1" si="535"/>
        <v/>
      </c>
      <c r="BB1604" s="87" t="str">
        <f t="shared" si="536"/>
        <v/>
      </c>
    </row>
    <row r="1605" spans="1:54" ht="15" x14ac:dyDescent="0.2">
      <c r="A1605" s="7">
        <v>1604</v>
      </c>
      <c r="B1605" s="162" t="s">
        <v>2953</v>
      </c>
      <c r="C1605" s="162" t="s">
        <v>161</v>
      </c>
      <c r="D1605" s="162" t="s">
        <v>4595</v>
      </c>
      <c r="E1605" s="162" t="s">
        <v>24</v>
      </c>
      <c r="F1605" s="163">
        <v>45719</v>
      </c>
      <c r="G1605" s="162" t="s">
        <v>5347</v>
      </c>
      <c r="H1605" s="162" t="s">
        <v>4634</v>
      </c>
      <c r="I1605" s="162" t="s">
        <v>15</v>
      </c>
      <c r="J1605" s="163">
        <v>45727</v>
      </c>
      <c r="K1605" s="163">
        <v>45729</v>
      </c>
      <c r="L1605" s="162" t="s">
        <v>5347</v>
      </c>
      <c r="M1605" s="163">
        <v>45736</v>
      </c>
      <c r="N1605" s="164">
        <v>45</v>
      </c>
      <c r="O1605" s="164">
        <v>8</v>
      </c>
      <c r="P1605" s="162" t="s">
        <v>16</v>
      </c>
      <c r="Q1605" s="165">
        <v>5</v>
      </c>
      <c r="R1605" s="165">
        <v>5</v>
      </c>
      <c r="S1605" s="165">
        <v>5</v>
      </c>
      <c r="T1605" s="165">
        <v>0</v>
      </c>
      <c r="U1605" s="166">
        <v>5</v>
      </c>
      <c r="V1605" s="166">
        <v>0</v>
      </c>
      <c r="W1605" s="162" t="s">
        <v>19</v>
      </c>
      <c r="X1605" s="162" t="s">
        <v>5348</v>
      </c>
      <c r="Y1605" s="162" t="s">
        <v>5347</v>
      </c>
      <c r="Z1605" s="162" t="s">
        <v>25</v>
      </c>
      <c r="AA1605" s="162" t="s">
        <v>112</v>
      </c>
      <c r="AB1605" s="162" t="s">
        <v>162</v>
      </c>
      <c r="AC1605" s="162" t="s">
        <v>5347</v>
      </c>
      <c r="AD1605" s="164">
        <v>0</v>
      </c>
      <c r="AE1605" s="185">
        <v>0</v>
      </c>
      <c r="AG1605" t="s">
        <v>2543</v>
      </c>
      <c r="AH1605" s="47">
        <f t="shared" si="521"/>
        <v>9</v>
      </c>
      <c r="AI1605" s="46" t="str">
        <f t="shared" si="522"/>
        <v>-</v>
      </c>
      <c r="AJ1605" s="12"/>
      <c r="AK1605" s="53" t="str">
        <f t="shared" si="523"/>
        <v>YES</v>
      </c>
      <c r="AL1605" s="54">
        <f t="shared" si="524"/>
        <v>5</v>
      </c>
      <c r="AM1605" s="35"/>
      <c r="AN1605" s="35" t="str">
        <f t="shared" si="525"/>
        <v/>
      </c>
      <c r="AO1605" s="35">
        <f t="shared" si="526"/>
        <v>0</v>
      </c>
      <c r="AP1605" s="35" t="str">
        <f t="shared" si="527"/>
        <v>X</v>
      </c>
      <c r="AQ1605" s="55">
        <f t="shared" si="519"/>
        <v>1</v>
      </c>
      <c r="AR1605" s="25" t="str">
        <f t="shared" si="528"/>
        <v/>
      </c>
      <c r="AS1605" s="25" t="str">
        <f t="shared" si="529"/>
        <v/>
      </c>
      <c r="AT1605" s="25" t="str">
        <f t="shared" si="530"/>
        <v/>
      </c>
      <c r="AU1605" s="25" t="str">
        <f t="shared" si="531"/>
        <v/>
      </c>
      <c r="AV1605" s="25">
        <f t="shared" si="532"/>
        <v>3</v>
      </c>
      <c r="AW1605" s="65">
        <f t="shared" si="520"/>
        <v>0</v>
      </c>
      <c r="AX1605" s="56"/>
      <c r="AY1605" s="24">
        <f t="shared" ca="1" si="533"/>
        <v>-399</v>
      </c>
      <c r="AZ1605" s="66">
        <f t="shared" ca="1" si="534"/>
        <v>0</v>
      </c>
      <c r="BA1605" s="24" t="str">
        <f t="shared" ca="1" si="535"/>
        <v/>
      </c>
      <c r="BB1605" s="87" t="str">
        <f t="shared" si="536"/>
        <v/>
      </c>
    </row>
    <row r="1606" spans="1:54" ht="15" x14ac:dyDescent="0.2">
      <c r="A1606" s="7">
        <v>1605</v>
      </c>
      <c r="B1606" s="162" t="s">
        <v>4129</v>
      </c>
      <c r="C1606" s="162" t="s">
        <v>4130</v>
      </c>
      <c r="D1606" s="162" t="s">
        <v>4595</v>
      </c>
      <c r="E1606" s="162" t="s">
        <v>27</v>
      </c>
      <c r="F1606" s="163">
        <v>45719</v>
      </c>
      <c r="G1606" s="162" t="s">
        <v>5347</v>
      </c>
      <c r="H1606" s="162" t="s">
        <v>4718</v>
      </c>
      <c r="I1606" s="162" t="s">
        <v>15</v>
      </c>
      <c r="J1606" s="163">
        <v>45737</v>
      </c>
      <c r="K1606" s="163">
        <v>45758</v>
      </c>
      <c r="L1606" s="162" t="s">
        <v>332</v>
      </c>
      <c r="M1606" s="163">
        <v>45762</v>
      </c>
      <c r="N1606" s="164">
        <v>75</v>
      </c>
      <c r="O1606" s="164">
        <v>8</v>
      </c>
      <c r="P1606" s="162" t="s">
        <v>5347</v>
      </c>
      <c r="Q1606" s="166">
        <v>3</v>
      </c>
      <c r="R1606" s="166">
        <v>3</v>
      </c>
      <c r="S1606" s="166">
        <v>0</v>
      </c>
      <c r="T1606" s="166">
        <v>3</v>
      </c>
      <c r="U1606" s="166">
        <v>0</v>
      </c>
      <c r="V1606" s="166">
        <v>0</v>
      </c>
      <c r="W1606" s="162" t="s">
        <v>5347</v>
      </c>
      <c r="X1606" s="162" t="s">
        <v>5498</v>
      </c>
      <c r="Y1606" s="162" t="s">
        <v>5347</v>
      </c>
      <c r="Z1606" s="162" t="s">
        <v>2750</v>
      </c>
      <c r="AA1606" s="162" t="s">
        <v>112</v>
      </c>
      <c r="AB1606" s="162" t="s">
        <v>4213</v>
      </c>
      <c r="AC1606" s="162" t="s">
        <v>5347</v>
      </c>
      <c r="AD1606" s="164">
        <v>1</v>
      </c>
      <c r="AE1606" s="185">
        <v>1</v>
      </c>
      <c r="AG1606" t="s">
        <v>2543</v>
      </c>
      <c r="AH1606" s="47">
        <f t="shared" si="521"/>
        <v>25</v>
      </c>
      <c r="AI1606" s="46" t="str">
        <f t="shared" si="522"/>
        <v>-</v>
      </c>
      <c r="AJ1606" s="12"/>
      <c r="AK1606" s="53" t="str">
        <f t="shared" si="523"/>
        <v/>
      </c>
      <c r="AL1606" s="54" t="str">
        <f t="shared" si="524"/>
        <v/>
      </c>
      <c r="AM1606" s="35"/>
      <c r="AN1606" s="35" t="str">
        <f t="shared" si="525"/>
        <v/>
      </c>
      <c r="AO1606" s="35">
        <f t="shared" si="526"/>
        <v>0</v>
      </c>
      <c r="AP1606" s="35" t="str">
        <f t="shared" si="527"/>
        <v/>
      </c>
      <c r="AQ1606" s="55">
        <f t="shared" si="519"/>
        <v>0</v>
      </c>
      <c r="AR1606" s="25" t="str">
        <f t="shared" si="528"/>
        <v/>
      </c>
      <c r="AS1606" s="25" t="str">
        <f t="shared" si="529"/>
        <v/>
      </c>
      <c r="AT1606" s="25" t="str">
        <f t="shared" si="530"/>
        <v/>
      </c>
      <c r="AU1606" s="25" t="str">
        <f t="shared" si="531"/>
        <v/>
      </c>
      <c r="AV1606" s="25">
        <f t="shared" si="532"/>
        <v>3</v>
      </c>
      <c r="AW1606" s="65">
        <f t="shared" si="520"/>
        <v>1</v>
      </c>
      <c r="AX1606" s="56"/>
      <c r="AY1606" s="24">
        <f t="shared" ca="1" si="533"/>
        <v>-373</v>
      </c>
      <c r="AZ1606" s="66">
        <f t="shared" ca="1" si="534"/>
        <v>0</v>
      </c>
      <c r="BA1606" s="24" t="str">
        <f t="shared" ca="1" si="535"/>
        <v/>
      </c>
      <c r="BB1606" s="87" t="str">
        <f t="shared" si="536"/>
        <v/>
      </c>
    </row>
    <row r="1607" spans="1:54" ht="15" x14ac:dyDescent="0.2">
      <c r="A1607" s="7">
        <v>1606</v>
      </c>
      <c r="B1607" s="162" t="s">
        <v>4129</v>
      </c>
      <c r="C1607" s="162" t="s">
        <v>4130</v>
      </c>
      <c r="D1607" s="162" t="s">
        <v>4595</v>
      </c>
      <c r="E1607" s="162" t="s">
        <v>27</v>
      </c>
      <c r="F1607" s="163">
        <v>45719</v>
      </c>
      <c r="G1607" s="162" t="s">
        <v>5347</v>
      </c>
      <c r="H1607" s="162" t="s">
        <v>5082</v>
      </c>
      <c r="I1607" s="162" t="s">
        <v>17</v>
      </c>
      <c r="J1607" s="163">
        <v>45821</v>
      </c>
      <c r="K1607" s="163">
        <v>45821</v>
      </c>
      <c r="L1607" s="162" t="s">
        <v>5347</v>
      </c>
      <c r="M1607" s="163">
        <v>45838</v>
      </c>
      <c r="N1607" s="164">
        <v>75</v>
      </c>
      <c r="O1607" s="164">
        <v>8</v>
      </c>
      <c r="P1607" s="162" t="s">
        <v>16</v>
      </c>
      <c r="Q1607" s="165">
        <v>3</v>
      </c>
      <c r="R1607" s="165">
        <v>3</v>
      </c>
      <c r="S1607" s="165">
        <v>3</v>
      </c>
      <c r="T1607" s="165">
        <v>0</v>
      </c>
      <c r="U1607" s="166">
        <v>3</v>
      </c>
      <c r="V1607" s="166">
        <v>0</v>
      </c>
      <c r="W1607" s="162" t="s">
        <v>19</v>
      </c>
      <c r="X1607" s="162" t="s">
        <v>5348</v>
      </c>
      <c r="Y1607" s="162" t="s">
        <v>5347</v>
      </c>
      <c r="Z1607" s="162" t="s">
        <v>25</v>
      </c>
      <c r="AA1607" s="162" t="s">
        <v>112</v>
      </c>
      <c r="AB1607" s="162" t="s">
        <v>4213</v>
      </c>
      <c r="AC1607" s="162" t="s">
        <v>5347</v>
      </c>
      <c r="AD1607" s="164">
        <v>0</v>
      </c>
      <c r="AE1607" s="185">
        <v>0</v>
      </c>
      <c r="AG1607" t="s">
        <v>2543</v>
      </c>
      <c r="AH1607" s="47">
        <f t="shared" si="521"/>
        <v>17</v>
      </c>
      <c r="AI1607" s="46" t="str">
        <f t="shared" si="522"/>
        <v>-</v>
      </c>
      <c r="AJ1607" s="12"/>
      <c r="AK1607" s="53" t="str">
        <f t="shared" si="523"/>
        <v>YES</v>
      </c>
      <c r="AL1607" s="54">
        <f t="shared" si="524"/>
        <v>3</v>
      </c>
      <c r="AM1607" s="35"/>
      <c r="AN1607" s="35" t="str">
        <f t="shared" si="525"/>
        <v/>
      </c>
      <c r="AO1607" s="35">
        <f t="shared" si="526"/>
        <v>0</v>
      </c>
      <c r="AP1607" s="35" t="str">
        <f t="shared" si="527"/>
        <v>X</v>
      </c>
      <c r="AQ1607" s="55">
        <f t="shared" si="519"/>
        <v>1</v>
      </c>
      <c r="AR1607" s="25" t="str">
        <f t="shared" si="528"/>
        <v/>
      </c>
      <c r="AS1607" s="25" t="str">
        <f t="shared" si="529"/>
        <v/>
      </c>
      <c r="AT1607" s="25" t="str">
        <f t="shared" si="530"/>
        <v/>
      </c>
      <c r="AU1607" s="25" t="str">
        <f t="shared" si="531"/>
        <v/>
      </c>
      <c r="AV1607" s="25">
        <f t="shared" si="532"/>
        <v>3</v>
      </c>
      <c r="AW1607" s="65">
        <f t="shared" si="520"/>
        <v>0</v>
      </c>
      <c r="AX1607" s="56"/>
      <c r="AY1607" s="24">
        <f t="shared" ca="1" si="533"/>
        <v>-297</v>
      </c>
      <c r="AZ1607" s="66">
        <f t="shared" ca="1" si="534"/>
        <v>0</v>
      </c>
      <c r="BA1607" s="24" t="str">
        <f t="shared" ca="1" si="535"/>
        <v/>
      </c>
      <c r="BB1607" s="87" t="str">
        <f t="shared" si="536"/>
        <v/>
      </c>
    </row>
    <row r="1608" spans="1:54" ht="15" x14ac:dyDescent="0.2">
      <c r="A1608" s="7">
        <v>1607</v>
      </c>
      <c r="B1608" s="162" t="s">
        <v>4131</v>
      </c>
      <c r="C1608" s="162" t="s">
        <v>4132</v>
      </c>
      <c r="D1608" s="162" t="s">
        <v>4595</v>
      </c>
      <c r="E1608" s="162" t="s">
        <v>28</v>
      </c>
      <c r="F1608" s="163">
        <v>45719</v>
      </c>
      <c r="G1608" s="162" t="s">
        <v>5347</v>
      </c>
      <c r="H1608" s="162" t="s">
        <v>4634</v>
      </c>
      <c r="I1608" s="162" t="s">
        <v>17</v>
      </c>
      <c r="J1608" s="163">
        <v>45727</v>
      </c>
      <c r="K1608" s="163">
        <v>45729</v>
      </c>
      <c r="L1608" s="162" t="s">
        <v>5347</v>
      </c>
      <c r="M1608" s="163">
        <v>45736</v>
      </c>
      <c r="N1608" s="164">
        <v>105</v>
      </c>
      <c r="O1608" s="164">
        <v>8</v>
      </c>
      <c r="P1608" s="162" t="s">
        <v>16</v>
      </c>
      <c r="Q1608" s="165">
        <v>4</v>
      </c>
      <c r="R1608" s="165">
        <v>4</v>
      </c>
      <c r="S1608" s="165">
        <v>4</v>
      </c>
      <c r="T1608" s="165">
        <v>0</v>
      </c>
      <c r="U1608" s="166">
        <v>4</v>
      </c>
      <c r="V1608" s="166">
        <v>0</v>
      </c>
      <c r="W1608" s="162" t="s">
        <v>19</v>
      </c>
      <c r="X1608" s="162" t="s">
        <v>5348</v>
      </c>
      <c r="Y1608" s="162" t="s">
        <v>5347</v>
      </c>
      <c r="Z1608" s="162" t="s">
        <v>25</v>
      </c>
      <c r="AA1608" s="162" t="s">
        <v>112</v>
      </c>
      <c r="AB1608" s="162" t="s">
        <v>4214</v>
      </c>
      <c r="AC1608" s="162" t="s">
        <v>5347</v>
      </c>
      <c r="AD1608" s="164">
        <v>0</v>
      </c>
      <c r="AE1608" s="185">
        <v>0</v>
      </c>
      <c r="AG1608" t="s">
        <v>2543</v>
      </c>
      <c r="AH1608" s="47">
        <f t="shared" si="521"/>
        <v>9</v>
      </c>
      <c r="AI1608" s="46" t="str">
        <f t="shared" si="522"/>
        <v>-</v>
      </c>
      <c r="AJ1608" s="12"/>
      <c r="AK1608" s="53" t="str">
        <f t="shared" si="523"/>
        <v>YES</v>
      </c>
      <c r="AL1608" s="54">
        <f t="shared" si="524"/>
        <v>4</v>
      </c>
      <c r="AM1608" s="35"/>
      <c r="AN1608" s="35" t="str">
        <f t="shared" si="525"/>
        <v/>
      </c>
      <c r="AO1608" s="35">
        <f t="shared" si="526"/>
        <v>0</v>
      </c>
      <c r="AP1608" s="35" t="str">
        <f t="shared" si="527"/>
        <v>X</v>
      </c>
      <c r="AQ1608" s="55">
        <f t="shared" ref="AQ1608:AQ1626" si="537">IF(AP1608="X",100%,0%)</f>
        <v>1</v>
      </c>
      <c r="AR1608" s="25" t="str">
        <f t="shared" si="528"/>
        <v/>
      </c>
      <c r="AS1608" s="25" t="str">
        <f t="shared" si="529"/>
        <v/>
      </c>
      <c r="AT1608" s="25" t="str">
        <f t="shared" si="530"/>
        <v/>
      </c>
      <c r="AU1608" s="25" t="str">
        <f t="shared" si="531"/>
        <v/>
      </c>
      <c r="AV1608" s="25">
        <f t="shared" si="532"/>
        <v>3</v>
      </c>
      <c r="AW1608" s="65">
        <f t="shared" ref="AW1608:AW1626" si="538">IF(AP1608="",100%,0%)</f>
        <v>0</v>
      </c>
      <c r="AX1608" s="56"/>
      <c r="AY1608" s="24">
        <f t="shared" ca="1" si="533"/>
        <v>-399</v>
      </c>
      <c r="AZ1608" s="66">
        <f t="shared" ca="1" si="534"/>
        <v>0</v>
      </c>
      <c r="BA1608" s="24" t="str">
        <f t="shared" ca="1" si="535"/>
        <v/>
      </c>
      <c r="BB1608" s="87" t="str">
        <f t="shared" si="536"/>
        <v/>
      </c>
    </row>
    <row r="1609" spans="1:54" ht="15" x14ac:dyDescent="0.2">
      <c r="A1609" s="7">
        <v>1608</v>
      </c>
      <c r="B1609" s="162" t="s">
        <v>2956</v>
      </c>
      <c r="C1609" s="162" t="s">
        <v>2957</v>
      </c>
      <c r="D1609" s="162" t="s">
        <v>4595</v>
      </c>
      <c r="E1609" s="162" t="s">
        <v>73</v>
      </c>
      <c r="F1609" s="163">
        <v>45719</v>
      </c>
      <c r="G1609" s="162" t="s">
        <v>5347</v>
      </c>
      <c r="H1609" s="162" t="s">
        <v>4634</v>
      </c>
      <c r="I1609" s="162" t="s">
        <v>18</v>
      </c>
      <c r="J1609" s="163">
        <v>45727</v>
      </c>
      <c r="K1609" s="163">
        <v>45729</v>
      </c>
      <c r="L1609" s="162" t="s">
        <v>5347</v>
      </c>
      <c r="M1609" s="163">
        <v>45736</v>
      </c>
      <c r="N1609" s="164">
        <v>60</v>
      </c>
      <c r="O1609" s="164">
        <v>8</v>
      </c>
      <c r="P1609" s="162" t="s">
        <v>16</v>
      </c>
      <c r="Q1609" s="165">
        <v>4</v>
      </c>
      <c r="R1609" s="165">
        <v>4</v>
      </c>
      <c r="S1609" s="165">
        <v>4</v>
      </c>
      <c r="T1609" s="165">
        <v>0</v>
      </c>
      <c r="U1609" s="166">
        <v>4</v>
      </c>
      <c r="V1609" s="166">
        <v>0</v>
      </c>
      <c r="W1609" s="162" t="s">
        <v>19</v>
      </c>
      <c r="X1609" s="162" t="s">
        <v>5348</v>
      </c>
      <c r="Y1609" s="162" t="s">
        <v>5347</v>
      </c>
      <c r="Z1609" s="162" t="s">
        <v>25</v>
      </c>
      <c r="AA1609" s="162" t="s">
        <v>112</v>
      </c>
      <c r="AB1609" s="162" t="s">
        <v>3405</v>
      </c>
      <c r="AC1609" s="162" t="s">
        <v>5347</v>
      </c>
      <c r="AD1609" s="164">
        <v>0</v>
      </c>
      <c r="AE1609" s="185">
        <v>0</v>
      </c>
      <c r="AG1609" t="s">
        <v>2543</v>
      </c>
      <c r="AH1609" s="47">
        <f t="shared" si="521"/>
        <v>9</v>
      </c>
      <c r="AI1609" s="46" t="str">
        <f t="shared" si="522"/>
        <v>-</v>
      </c>
      <c r="AJ1609" s="12"/>
      <c r="AK1609" s="53" t="str">
        <f t="shared" si="523"/>
        <v>YES</v>
      </c>
      <c r="AL1609" s="54">
        <f t="shared" si="524"/>
        <v>4</v>
      </c>
      <c r="AM1609" s="35"/>
      <c r="AN1609" s="35" t="str">
        <f t="shared" si="525"/>
        <v/>
      </c>
      <c r="AO1609" s="35">
        <f t="shared" si="526"/>
        <v>0</v>
      </c>
      <c r="AP1609" s="35" t="str">
        <f t="shared" si="527"/>
        <v>X</v>
      </c>
      <c r="AQ1609" s="55">
        <f t="shared" si="537"/>
        <v>1</v>
      </c>
      <c r="AR1609" s="25" t="str">
        <f t="shared" si="528"/>
        <v/>
      </c>
      <c r="AS1609" s="25" t="str">
        <f t="shared" si="529"/>
        <v/>
      </c>
      <c r="AT1609" s="25" t="str">
        <f t="shared" si="530"/>
        <v/>
      </c>
      <c r="AU1609" s="25" t="str">
        <f t="shared" si="531"/>
        <v/>
      </c>
      <c r="AV1609" s="25">
        <f t="shared" si="532"/>
        <v>3</v>
      </c>
      <c r="AW1609" s="65">
        <f t="shared" si="538"/>
        <v>0</v>
      </c>
      <c r="AX1609" s="56"/>
      <c r="AY1609" s="24">
        <f t="shared" ca="1" si="533"/>
        <v>-399</v>
      </c>
      <c r="AZ1609" s="66">
        <f t="shared" ca="1" si="534"/>
        <v>0</v>
      </c>
      <c r="BA1609" s="24" t="str">
        <f t="shared" ca="1" si="535"/>
        <v/>
      </c>
      <c r="BB1609" s="87" t="str">
        <f t="shared" si="536"/>
        <v/>
      </c>
    </row>
    <row r="1610" spans="1:54" ht="15" x14ac:dyDescent="0.2">
      <c r="A1610" s="7">
        <v>1609</v>
      </c>
      <c r="B1610" s="162" t="s">
        <v>4598</v>
      </c>
      <c r="C1610" s="162" t="s">
        <v>4599</v>
      </c>
      <c r="D1610" s="162" t="s">
        <v>4595</v>
      </c>
      <c r="E1610" s="162" t="s">
        <v>56</v>
      </c>
      <c r="F1610" s="163">
        <v>45719</v>
      </c>
      <c r="G1610" s="162" t="s">
        <v>5347</v>
      </c>
      <c r="H1610" s="162" t="s">
        <v>4634</v>
      </c>
      <c r="I1610" s="162" t="s">
        <v>24</v>
      </c>
      <c r="J1610" s="163">
        <v>45727</v>
      </c>
      <c r="K1610" s="163">
        <v>45729</v>
      </c>
      <c r="L1610" s="162" t="s">
        <v>5347</v>
      </c>
      <c r="M1610" s="163">
        <v>45736</v>
      </c>
      <c r="N1610" s="164">
        <v>105</v>
      </c>
      <c r="O1610" s="164">
        <v>8</v>
      </c>
      <c r="P1610" s="162" t="s">
        <v>16</v>
      </c>
      <c r="Q1610" s="165">
        <v>10</v>
      </c>
      <c r="R1610" s="165">
        <v>10</v>
      </c>
      <c r="S1610" s="165">
        <v>10</v>
      </c>
      <c r="T1610" s="165">
        <v>0</v>
      </c>
      <c r="U1610" s="166">
        <v>10</v>
      </c>
      <c r="V1610" s="166">
        <v>0</v>
      </c>
      <c r="W1610" s="162" t="s">
        <v>19</v>
      </c>
      <c r="X1610" s="162" t="s">
        <v>5348</v>
      </c>
      <c r="Y1610" s="162" t="s">
        <v>5347</v>
      </c>
      <c r="Z1610" s="162" t="s">
        <v>25</v>
      </c>
      <c r="AA1610" s="162" t="s">
        <v>112</v>
      </c>
      <c r="AB1610" s="162" t="s">
        <v>4635</v>
      </c>
      <c r="AC1610" s="162" t="s">
        <v>5347</v>
      </c>
      <c r="AD1610" s="164">
        <v>0</v>
      </c>
      <c r="AE1610" s="185">
        <v>0</v>
      </c>
      <c r="AG1610" t="s">
        <v>2543</v>
      </c>
      <c r="AH1610" s="47">
        <f t="shared" si="521"/>
        <v>9</v>
      </c>
      <c r="AI1610" s="46" t="str">
        <f t="shared" si="522"/>
        <v>-</v>
      </c>
      <c r="AJ1610" s="12"/>
      <c r="AK1610" s="53" t="str">
        <f t="shared" si="523"/>
        <v>YES</v>
      </c>
      <c r="AL1610" s="54">
        <f t="shared" si="524"/>
        <v>10</v>
      </c>
      <c r="AM1610" s="35"/>
      <c r="AN1610" s="35" t="str">
        <f t="shared" si="525"/>
        <v/>
      </c>
      <c r="AO1610" s="35">
        <f t="shared" si="526"/>
        <v>0</v>
      </c>
      <c r="AP1610" s="35" t="str">
        <f t="shared" si="527"/>
        <v>X</v>
      </c>
      <c r="AQ1610" s="55">
        <f t="shared" si="537"/>
        <v>1</v>
      </c>
      <c r="AR1610" s="25" t="str">
        <f t="shared" si="528"/>
        <v/>
      </c>
      <c r="AS1610" s="25" t="str">
        <f t="shared" si="529"/>
        <v/>
      </c>
      <c r="AT1610" s="25" t="str">
        <f t="shared" si="530"/>
        <v/>
      </c>
      <c r="AU1610" s="25" t="str">
        <f t="shared" si="531"/>
        <v/>
      </c>
      <c r="AV1610" s="25">
        <f t="shared" si="532"/>
        <v>3</v>
      </c>
      <c r="AW1610" s="65">
        <f t="shared" si="538"/>
        <v>0</v>
      </c>
      <c r="AX1610" s="56"/>
      <c r="AY1610" s="24">
        <f t="shared" ca="1" si="533"/>
        <v>-399</v>
      </c>
      <c r="AZ1610" s="66">
        <f t="shared" ca="1" si="534"/>
        <v>0</v>
      </c>
      <c r="BA1610" s="24" t="str">
        <f t="shared" ca="1" si="535"/>
        <v/>
      </c>
      <c r="BB1610" s="87" t="str">
        <f t="shared" si="536"/>
        <v/>
      </c>
    </row>
    <row r="1611" spans="1:54" ht="15" x14ac:dyDescent="0.2">
      <c r="A1611" s="7">
        <v>1610</v>
      </c>
      <c r="B1611" s="162" t="s">
        <v>4600</v>
      </c>
      <c r="C1611" s="162" t="s">
        <v>4601</v>
      </c>
      <c r="D1611" s="162" t="s">
        <v>4595</v>
      </c>
      <c r="E1611" s="162" t="s">
        <v>72</v>
      </c>
      <c r="F1611" s="163">
        <v>45719</v>
      </c>
      <c r="G1611" s="162" t="s">
        <v>5347</v>
      </c>
      <c r="H1611" s="162" t="s">
        <v>4636</v>
      </c>
      <c r="I1611" s="162" t="s">
        <v>15</v>
      </c>
      <c r="J1611" s="163">
        <v>45726</v>
      </c>
      <c r="K1611" s="163">
        <v>45726</v>
      </c>
      <c r="L1611" s="162" t="s">
        <v>5347</v>
      </c>
      <c r="M1611" s="163">
        <v>45736</v>
      </c>
      <c r="N1611" s="164">
        <v>40</v>
      </c>
      <c r="O1611" s="164">
        <v>8</v>
      </c>
      <c r="P1611" s="162" t="s">
        <v>16</v>
      </c>
      <c r="Q1611" s="165">
        <v>1</v>
      </c>
      <c r="R1611" s="165">
        <v>1</v>
      </c>
      <c r="S1611" s="165">
        <v>1</v>
      </c>
      <c r="T1611" s="165">
        <v>0</v>
      </c>
      <c r="U1611" s="166">
        <v>0</v>
      </c>
      <c r="V1611" s="166">
        <v>0</v>
      </c>
      <c r="W1611" s="162" t="s">
        <v>19</v>
      </c>
      <c r="X1611" s="162" t="s">
        <v>5348</v>
      </c>
      <c r="Y1611" s="162" t="s">
        <v>5347</v>
      </c>
      <c r="Z1611" s="162" t="s">
        <v>2750</v>
      </c>
      <c r="AA1611" s="162" t="s">
        <v>143</v>
      </c>
      <c r="AB1611" s="162" t="s">
        <v>4637</v>
      </c>
      <c r="AC1611" s="162" t="s">
        <v>5347</v>
      </c>
      <c r="AD1611" s="164">
        <v>0</v>
      </c>
      <c r="AE1611" s="185">
        <v>0</v>
      </c>
      <c r="AG1611" t="s">
        <v>2543</v>
      </c>
      <c r="AH1611" s="47">
        <f t="shared" si="521"/>
        <v>10</v>
      </c>
      <c r="AI1611" s="46" t="str">
        <f t="shared" si="522"/>
        <v>-</v>
      </c>
      <c r="AJ1611" s="12"/>
      <c r="AK1611" s="53" t="str">
        <f t="shared" si="523"/>
        <v>YES</v>
      </c>
      <c r="AL1611" s="54">
        <f t="shared" si="524"/>
        <v>1</v>
      </c>
      <c r="AM1611" s="35"/>
      <c r="AN1611" s="35" t="str">
        <f t="shared" si="525"/>
        <v/>
      </c>
      <c r="AO1611" s="35">
        <f t="shared" si="526"/>
        <v>0</v>
      </c>
      <c r="AP1611" s="35" t="str">
        <f t="shared" si="527"/>
        <v>X</v>
      </c>
      <c r="AQ1611" s="55">
        <f t="shared" si="537"/>
        <v>1</v>
      </c>
      <c r="AR1611" s="25" t="str">
        <f t="shared" si="528"/>
        <v/>
      </c>
      <c r="AS1611" s="25" t="str">
        <f t="shared" si="529"/>
        <v/>
      </c>
      <c r="AT1611" s="25" t="str">
        <f t="shared" si="530"/>
        <v/>
      </c>
      <c r="AU1611" s="25" t="str">
        <f t="shared" si="531"/>
        <v/>
      </c>
      <c r="AV1611" s="25">
        <f t="shared" si="532"/>
        <v>3</v>
      </c>
      <c r="AW1611" s="65">
        <f t="shared" si="538"/>
        <v>0</v>
      </c>
      <c r="AX1611" s="56"/>
      <c r="AY1611" s="24">
        <f t="shared" ca="1" si="533"/>
        <v>-399</v>
      </c>
      <c r="AZ1611" s="66">
        <f t="shared" ca="1" si="534"/>
        <v>0</v>
      </c>
      <c r="BA1611" s="24" t="str">
        <f t="shared" ca="1" si="535"/>
        <v/>
      </c>
      <c r="BB1611" s="87" t="str">
        <f t="shared" si="536"/>
        <v/>
      </c>
    </row>
    <row r="1612" spans="1:54" ht="15" x14ac:dyDescent="0.2">
      <c r="A1612" s="7">
        <v>1611</v>
      </c>
      <c r="B1612" s="162" t="s">
        <v>4602</v>
      </c>
      <c r="C1612" s="162" t="s">
        <v>4603</v>
      </c>
      <c r="D1612" s="162" t="s">
        <v>4595</v>
      </c>
      <c r="E1612" s="162" t="s">
        <v>69</v>
      </c>
      <c r="F1612" s="163">
        <v>45719</v>
      </c>
      <c r="G1612" s="162" t="s">
        <v>5347</v>
      </c>
      <c r="H1612" s="162" t="s">
        <v>4684</v>
      </c>
      <c r="I1612" s="162" t="s">
        <v>15</v>
      </c>
      <c r="J1612" s="163">
        <v>45734</v>
      </c>
      <c r="K1612" s="163">
        <v>45735</v>
      </c>
      <c r="L1612" s="162" t="s">
        <v>5347</v>
      </c>
      <c r="M1612" s="163">
        <v>45744</v>
      </c>
      <c r="N1612" s="164">
        <v>40</v>
      </c>
      <c r="O1612" s="164">
        <v>8</v>
      </c>
      <c r="P1612" s="162" t="s">
        <v>16</v>
      </c>
      <c r="Q1612" s="165">
        <v>1</v>
      </c>
      <c r="R1612" s="165">
        <v>1</v>
      </c>
      <c r="S1612" s="165">
        <v>1</v>
      </c>
      <c r="T1612" s="165">
        <v>0</v>
      </c>
      <c r="U1612" s="166">
        <v>0</v>
      </c>
      <c r="V1612" s="166">
        <v>0</v>
      </c>
      <c r="W1612" s="162" t="s">
        <v>19</v>
      </c>
      <c r="X1612" s="162" t="s">
        <v>5348</v>
      </c>
      <c r="Y1612" s="162" t="s">
        <v>5347</v>
      </c>
      <c r="Z1612" s="162" t="s">
        <v>25</v>
      </c>
      <c r="AA1612" s="162" t="s">
        <v>4685</v>
      </c>
      <c r="AB1612" s="162" t="s">
        <v>4686</v>
      </c>
      <c r="AC1612" s="162" t="s">
        <v>5347</v>
      </c>
      <c r="AD1612" s="164">
        <v>0</v>
      </c>
      <c r="AE1612" s="185">
        <v>0</v>
      </c>
      <c r="AG1612" t="s">
        <v>2543</v>
      </c>
      <c r="AH1612" s="47">
        <f t="shared" si="521"/>
        <v>10</v>
      </c>
      <c r="AI1612" s="46" t="str">
        <f t="shared" si="522"/>
        <v>-</v>
      </c>
      <c r="AJ1612" s="12"/>
      <c r="AK1612" s="53" t="str">
        <f t="shared" si="523"/>
        <v>YES</v>
      </c>
      <c r="AL1612" s="54">
        <f t="shared" si="524"/>
        <v>1</v>
      </c>
      <c r="AM1612" s="35"/>
      <c r="AN1612" s="35" t="str">
        <f t="shared" si="525"/>
        <v/>
      </c>
      <c r="AO1612" s="35">
        <f t="shared" si="526"/>
        <v>0</v>
      </c>
      <c r="AP1612" s="35" t="str">
        <f t="shared" si="527"/>
        <v>X</v>
      </c>
      <c r="AQ1612" s="55">
        <f t="shared" si="537"/>
        <v>1</v>
      </c>
      <c r="AR1612" s="25" t="str">
        <f t="shared" si="528"/>
        <v/>
      </c>
      <c r="AS1612" s="25" t="str">
        <f t="shared" si="529"/>
        <v/>
      </c>
      <c r="AT1612" s="25" t="str">
        <f t="shared" si="530"/>
        <v/>
      </c>
      <c r="AU1612" s="25" t="str">
        <f t="shared" si="531"/>
        <v/>
      </c>
      <c r="AV1612" s="25">
        <f t="shared" si="532"/>
        <v>3</v>
      </c>
      <c r="AW1612" s="65">
        <f t="shared" si="538"/>
        <v>0</v>
      </c>
      <c r="AX1612" s="56"/>
      <c r="AY1612" s="24">
        <f t="shared" ca="1" si="533"/>
        <v>-391</v>
      </c>
      <c r="AZ1612" s="66">
        <f t="shared" ca="1" si="534"/>
        <v>0</v>
      </c>
      <c r="BA1612" s="24" t="str">
        <f t="shared" ca="1" si="535"/>
        <v/>
      </c>
      <c r="BB1612" s="87" t="str">
        <f t="shared" si="536"/>
        <v/>
      </c>
    </row>
    <row r="1613" spans="1:54" ht="15" x14ac:dyDescent="0.2">
      <c r="A1613" s="7">
        <v>1612</v>
      </c>
      <c r="B1613" s="162" t="s">
        <v>4638</v>
      </c>
      <c r="C1613" s="162" t="s">
        <v>4639</v>
      </c>
      <c r="D1613" s="162" t="s">
        <v>4640</v>
      </c>
      <c r="E1613" s="162" t="s">
        <v>15</v>
      </c>
      <c r="F1613" s="163">
        <v>45722</v>
      </c>
      <c r="G1613" s="162" t="s">
        <v>332</v>
      </c>
      <c r="H1613" s="162" t="s">
        <v>4719</v>
      </c>
      <c r="I1613" s="162" t="s">
        <v>15</v>
      </c>
      <c r="J1613" s="163">
        <v>45741</v>
      </c>
      <c r="K1613" s="163">
        <v>45742</v>
      </c>
      <c r="L1613" s="162" t="s">
        <v>332</v>
      </c>
      <c r="M1613" s="163">
        <v>45814</v>
      </c>
      <c r="N1613" s="164">
        <v>40</v>
      </c>
      <c r="O1613" s="164">
        <v>8</v>
      </c>
      <c r="P1613" s="162" t="s">
        <v>5347</v>
      </c>
      <c r="Q1613" s="165">
        <v>1</v>
      </c>
      <c r="R1613" s="165">
        <v>1</v>
      </c>
      <c r="S1613" s="165">
        <v>0</v>
      </c>
      <c r="T1613" s="165">
        <v>1</v>
      </c>
      <c r="U1613" s="166">
        <v>0</v>
      </c>
      <c r="V1613" s="166">
        <v>0</v>
      </c>
      <c r="W1613" s="162" t="s">
        <v>5347</v>
      </c>
      <c r="X1613" s="162" t="s">
        <v>5499</v>
      </c>
      <c r="Y1613" s="162" t="s">
        <v>5347</v>
      </c>
      <c r="Z1613" s="162" t="s">
        <v>147</v>
      </c>
      <c r="AA1613" s="162" t="s">
        <v>148</v>
      </c>
      <c r="AB1613" s="162" t="s">
        <v>4638</v>
      </c>
      <c r="AC1613" s="162" t="s">
        <v>5347</v>
      </c>
      <c r="AD1613" s="164">
        <v>0</v>
      </c>
      <c r="AE1613" s="185">
        <v>0</v>
      </c>
      <c r="AG1613" t="s">
        <v>962</v>
      </c>
      <c r="AH1613" s="47">
        <f t="shared" si="521"/>
        <v>73</v>
      </c>
      <c r="AI1613" s="46" t="str">
        <f t="shared" si="522"/>
        <v>-</v>
      </c>
      <c r="AJ1613" s="12"/>
      <c r="AK1613" s="53" t="str">
        <f t="shared" si="523"/>
        <v/>
      </c>
      <c r="AL1613" s="54" t="str">
        <f t="shared" si="524"/>
        <v/>
      </c>
      <c r="AM1613" s="35"/>
      <c r="AN1613" s="35" t="str">
        <f t="shared" si="525"/>
        <v/>
      </c>
      <c r="AO1613" s="35">
        <f t="shared" si="526"/>
        <v>0</v>
      </c>
      <c r="AP1613" s="35" t="str">
        <f t="shared" si="527"/>
        <v/>
      </c>
      <c r="AQ1613" s="55">
        <f t="shared" si="537"/>
        <v>0</v>
      </c>
      <c r="AR1613" s="25" t="str">
        <f t="shared" si="528"/>
        <v/>
      </c>
      <c r="AS1613" s="25" t="str">
        <f t="shared" si="529"/>
        <v/>
      </c>
      <c r="AT1613" s="25" t="str">
        <f t="shared" si="530"/>
        <v/>
      </c>
      <c r="AU1613" s="25" t="str">
        <f t="shared" si="531"/>
        <v/>
      </c>
      <c r="AV1613" s="25">
        <f t="shared" si="532"/>
        <v>3</v>
      </c>
      <c r="AW1613" s="65">
        <f t="shared" si="538"/>
        <v>1</v>
      </c>
      <c r="AX1613" s="56"/>
      <c r="AY1613" s="24">
        <f t="shared" ca="1" si="533"/>
        <v>-321</v>
      </c>
      <c r="AZ1613" s="66">
        <f t="shared" ca="1" si="534"/>
        <v>0</v>
      </c>
      <c r="BA1613" s="24" t="str">
        <f t="shared" ca="1" si="535"/>
        <v/>
      </c>
      <c r="BB1613" s="87" t="str">
        <f t="shared" si="536"/>
        <v/>
      </c>
    </row>
    <row r="1614" spans="1:54" ht="15" x14ac:dyDescent="0.2">
      <c r="A1614" s="7">
        <v>1613</v>
      </c>
      <c r="B1614" s="162" t="s">
        <v>4641</v>
      </c>
      <c r="C1614" s="162" t="s">
        <v>4642</v>
      </c>
      <c r="D1614" s="162" t="s">
        <v>4640</v>
      </c>
      <c r="E1614" s="162" t="s">
        <v>17</v>
      </c>
      <c r="F1614" s="163">
        <v>45722</v>
      </c>
      <c r="G1614" s="162" t="s">
        <v>332</v>
      </c>
      <c r="H1614" s="162" t="s">
        <v>4719</v>
      </c>
      <c r="I1614" s="162" t="s">
        <v>17</v>
      </c>
      <c r="J1614" s="163">
        <v>45741</v>
      </c>
      <c r="K1614" s="163">
        <v>45742</v>
      </c>
      <c r="L1614" s="162" t="s">
        <v>332</v>
      </c>
      <c r="M1614" s="163">
        <v>45814</v>
      </c>
      <c r="N1614" s="164">
        <v>40</v>
      </c>
      <c r="O1614" s="164">
        <v>8</v>
      </c>
      <c r="P1614" s="162" t="s">
        <v>5347</v>
      </c>
      <c r="Q1614" s="165">
        <v>1</v>
      </c>
      <c r="R1614" s="165">
        <v>1</v>
      </c>
      <c r="S1614" s="165">
        <v>0</v>
      </c>
      <c r="T1614" s="165">
        <v>1</v>
      </c>
      <c r="U1614" s="166">
        <v>0</v>
      </c>
      <c r="V1614" s="166">
        <v>0</v>
      </c>
      <c r="W1614" s="162" t="s">
        <v>5347</v>
      </c>
      <c r="X1614" s="162" t="s">
        <v>5500</v>
      </c>
      <c r="Y1614" s="162" t="s">
        <v>5347</v>
      </c>
      <c r="Z1614" s="162" t="s">
        <v>147</v>
      </c>
      <c r="AA1614" s="162" t="s">
        <v>148</v>
      </c>
      <c r="AB1614" s="162" t="s">
        <v>4641</v>
      </c>
      <c r="AC1614" s="162" t="s">
        <v>5347</v>
      </c>
      <c r="AD1614" s="164">
        <v>0</v>
      </c>
      <c r="AE1614" s="185">
        <v>0</v>
      </c>
      <c r="AG1614" t="s">
        <v>962</v>
      </c>
      <c r="AH1614" s="47">
        <f t="shared" si="521"/>
        <v>73</v>
      </c>
      <c r="AI1614" s="46" t="str">
        <f t="shared" si="522"/>
        <v>-</v>
      </c>
      <c r="AJ1614" s="12"/>
      <c r="AK1614" s="53" t="str">
        <f t="shared" si="523"/>
        <v/>
      </c>
      <c r="AL1614" s="54" t="str">
        <f t="shared" si="524"/>
        <v/>
      </c>
      <c r="AM1614" s="35"/>
      <c r="AN1614" s="35" t="str">
        <f t="shared" si="525"/>
        <v/>
      </c>
      <c r="AO1614" s="35">
        <f t="shared" si="526"/>
        <v>0</v>
      </c>
      <c r="AP1614" s="35" t="str">
        <f t="shared" si="527"/>
        <v/>
      </c>
      <c r="AQ1614" s="55">
        <f t="shared" si="537"/>
        <v>0</v>
      </c>
      <c r="AR1614" s="25" t="str">
        <f t="shared" si="528"/>
        <v/>
      </c>
      <c r="AS1614" s="25" t="str">
        <f t="shared" si="529"/>
        <v/>
      </c>
      <c r="AT1614" s="25" t="str">
        <f t="shared" si="530"/>
        <v/>
      </c>
      <c r="AU1614" s="25" t="str">
        <f t="shared" si="531"/>
        <v/>
      </c>
      <c r="AV1614" s="25">
        <f t="shared" si="532"/>
        <v>3</v>
      </c>
      <c r="AW1614" s="65">
        <f t="shared" si="538"/>
        <v>1</v>
      </c>
      <c r="AX1614" s="56"/>
      <c r="AY1614" s="24">
        <f t="shared" ca="1" si="533"/>
        <v>-321</v>
      </c>
      <c r="AZ1614" s="66">
        <f t="shared" ca="1" si="534"/>
        <v>0</v>
      </c>
      <c r="BA1614" s="24" t="str">
        <f t="shared" ca="1" si="535"/>
        <v/>
      </c>
      <c r="BB1614" s="87" t="str">
        <f t="shared" si="536"/>
        <v/>
      </c>
    </row>
    <row r="1615" spans="1:54" ht="15" x14ac:dyDescent="0.2">
      <c r="A1615" s="7">
        <v>1614</v>
      </c>
      <c r="B1615" s="162" t="s">
        <v>4643</v>
      </c>
      <c r="C1615" s="162" t="s">
        <v>4644</v>
      </c>
      <c r="D1615" s="162" t="s">
        <v>4640</v>
      </c>
      <c r="E1615" s="162" t="s">
        <v>18</v>
      </c>
      <c r="F1615" s="163">
        <v>45722</v>
      </c>
      <c r="G1615" s="162" t="s">
        <v>332</v>
      </c>
      <c r="H1615" s="162" t="s">
        <v>4720</v>
      </c>
      <c r="I1615" s="162" t="s">
        <v>15</v>
      </c>
      <c r="J1615" s="163">
        <v>45741</v>
      </c>
      <c r="K1615" s="163">
        <v>45742</v>
      </c>
      <c r="L1615" s="162" t="s">
        <v>332</v>
      </c>
      <c r="M1615" s="163">
        <v>45849</v>
      </c>
      <c r="N1615" s="164">
        <v>40</v>
      </c>
      <c r="O1615" s="164">
        <v>8</v>
      </c>
      <c r="P1615" s="162" t="s">
        <v>5347</v>
      </c>
      <c r="Q1615" s="165">
        <v>1</v>
      </c>
      <c r="R1615" s="165">
        <v>1</v>
      </c>
      <c r="S1615" s="165">
        <v>0</v>
      </c>
      <c r="T1615" s="165">
        <v>1</v>
      </c>
      <c r="U1615" s="166">
        <v>0</v>
      </c>
      <c r="V1615" s="166">
        <v>0</v>
      </c>
      <c r="W1615" s="162" t="s">
        <v>5347</v>
      </c>
      <c r="X1615" s="162" t="s">
        <v>5501</v>
      </c>
      <c r="Y1615" s="162" t="s">
        <v>5347</v>
      </c>
      <c r="Z1615" s="162" t="s">
        <v>155</v>
      </c>
      <c r="AA1615" s="162" t="s">
        <v>148</v>
      </c>
      <c r="AB1615" s="162" t="s">
        <v>4643</v>
      </c>
      <c r="AC1615" s="162" t="s">
        <v>5347</v>
      </c>
      <c r="AD1615" s="164">
        <v>0</v>
      </c>
      <c r="AE1615" s="185">
        <v>0</v>
      </c>
      <c r="AG1615" t="s">
        <v>962</v>
      </c>
      <c r="AH1615" s="47">
        <f t="shared" si="521"/>
        <v>108</v>
      </c>
      <c r="AI1615" s="46" t="str">
        <f t="shared" si="522"/>
        <v>-</v>
      </c>
      <c r="AJ1615" s="12"/>
      <c r="AK1615" s="53" t="str">
        <f t="shared" si="523"/>
        <v/>
      </c>
      <c r="AL1615" s="54" t="str">
        <f t="shared" si="524"/>
        <v/>
      </c>
      <c r="AM1615" s="35"/>
      <c r="AN1615" s="35" t="str">
        <f t="shared" si="525"/>
        <v/>
      </c>
      <c r="AO1615" s="35">
        <f t="shared" si="526"/>
        <v>0</v>
      </c>
      <c r="AP1615" s="35" t="str">
        <f t="shared" si="527"/>
        <v/>
      </c>
      <c r="AQ1615" s="55">
        <f t="shared" si="537"/>
        <v>0</v>
      </c>
      <c r="AR1615" s="25" t="str">
        <f t="shared" si="528"/>
        <v/>
      </c>
      <c r="AS1615" s="25" t="str">
        <f t="shared" si="529"/>
        <v/>
      </c>
      <c r="AT1615" s="25" t="str">
        <f t="shared" si="530"/>
        <v/>
      </c>
      <c r="AU1615" s="25" t="str">
        <f t="shared" si="531"/>
        <v/>
      </c>
      <c r="AV1615" s="25">
        <f t="shared" si="532"/>
        <v>3</v>
      </c>
      <c r="AW1615" s="65">
        <f t="shared" si="538"/>
        <v>1</v>
      </c>
      <c r="AX1615" s="56"/>
      <c r="AY1615" s="24">
        <f t="shared" ca="1" si="533"/>
        <v>-286</v>
      </c>
      <c r="AZ1615" s="66">
        <f t="shared" ca="1" si="534"/>
        <v>0</v>
      </c>
      <c r="BA1615" s="24" t="str">
        <f t="shared" ca="1" si="535"/>
        <v/>
      </c>
      <c r="BB1615" s="87" t="str">
        <f t="shared" si="536"/>
        <v/>
      </c>
    </row>
    <row r="1616" spans="1:54" ht="15" x14ac:dyDescent="0.2">
      <c r="A1616" s="7">
        <v>1615</v>
      </c>
      <c r="B1616" s="162" t="s">
        <v>4645</v>
      </c>
      <c r="C1616" s="162" t="s">
        <v>4646</v>
      </c>
      <c r="D1616" s="162" t="s">
        <v>4640</v>
      </c>
      <c r="E1616" s="162" t="s">
        <v>24</v>
      </c>
      <c r="F1616" s="163">
        <v>45722</v>
      </c>
      <c r="G1616" s="162" t="s">
        <v>332</v>
      </c>
      <c r="H1616" s="162" t="s">
        <v>4720</v>
      </c>
      <c r="I1616" s="162" t="s">
        <v>17</v>
      </c>
      <c r="J1616" s="163">
        <v>45741</v>
      </c>
      <c r="K1616" s="163">
        <v>45742</v>
      </c>
      <c r="L1616" s="162" t="s">
        <v>332</v>
      </c>
      <c r="M1616" s="163">
        <v>45849</v>
      </c>
      <c r="N1616" s="164">
        <v>40</v>
      </c>
      <c r="O1616" s="164">
        <v>8</v>
      </c>
      <c r="P1616" s="162" t="s">
        <v>5347</v>
      </c>
      <c r="Q1616" s="165">
        <v>1</v>
      </c>
      <c r="R1616" s="165">
        <v>1</v>
      </c>
      <c r="S1616" s="165">
        <v>0</v>
      </c>
      <c r="T1616" s="165">
        <v>1</v>
      </c>
      <c r="U1616" s="166">
        <v>0</v>
      </c>
      <c r="V1616" s="166">
        <v>0</v>
      </c>
      <c r="W1616" s="162" t="s">
        <v>5347</v>
      </c>
      <c r="X1616" s="162" t="s">
        <v>5502</v>
      </c>
      <c r="Y1616" s="162" t="s">
        <v>5347</v>
      </c>
      <c r="Z1616" s="162" t="s">
        <v>155</v>
      </c>
      <c r="AA1616" s="162" t="s">
        <v>148</v>
      </c>
      <c r="AB1616" s="162" t="s">
        <v>4645</v>
      </c>
      <c r="AC1616" s="162" t="s">
        <v>5347</v>
      </c>
      <c r="AD1616" s="164">
        <v>0</v>
      </c>
      <c r="AE1616" s="185">
        <v>0</v>
      </c>
      <c r="AG1616" t="s">
        <v>962</v>
      </c>
      <c r="AH1616" s="47">
        <f t="shared" si="521"/>
        <v>108</v>
      </c>
      <c r="AI1616" s="46" t="str">
        <f t="shared" si="522"/>
        <v>-</v>
      </c>
      <c r="AJ1616" s="12"/>
      <c r="AK1616" s="53" t="str">
        <f t="shared" si="523"/>
        <v/>
      </c>
      <c r="AL1616" s="54" t="str">
        <f t="shared" si="524"/>
        <v/>
      </c>
      <c r="AM1616" s="35"/>
      <c r="AN1616" s="35" t="str">
        <f t="shared" si="525"/>
        <v/>
      </c>
      <c r="AO1616" s="35">
        <f t="shared" si="526"/>
        <v>0</v>
      </c>
      <c r="AP1616" s="35" t="str">
        <f t="shared" si="527"/>
        <v/>
      </c>
      <c r="AQ1616" s="55">
        <f t="shared" si="537"/>
        <v>0</v>
      </c>
      <c r="AR1616" s="25" t="str">
        <f t="shared" si="528"/>
        <v/>
      </c>
      <c r="AS1616" s="25" t="str">
        <f t="shared" si="529"/>
        <v/>
      </c>
      <c r="AT1616" s="25" t="str">
        <f t="shared" si="530"/>
        <v/>
      </c>
      <c r="AU1616" s="25" t="str">
        <f t="shared" si="531"/>
        <v/>
      </c>
      <c r="AV1616" s="25">
        <f t="shared" si="532"/>
        <v>3</v>
      </c>
      <c r="AW1616" s="65">
        <f t="shared" si="538"/>
        <v>1</v>
      </c>
      <c r="AX1616" s="56"/>
      <c r="AY1616" s="24">
        <f t="shared" ca="1" si="533"/>
        <v>-286</v>
      </c>
      <c r="AZ1616" s="66">
        <f t="shared" ca="1" si="534"/>
        <v>0</v>
      </c>
      <c r="BA1616" s="24" t="str">
        <f t="shared" ca="1" si="535"/>
        <v/>
      </c>
      <c r="BB1616" s="87" t="str">
        <f t="shared" si="536"/>
        <v/>
      </c>
    </row>
    <row r="1617" spans="1:54" ht="15" x14ac:dyDescent="0.2">
      <c r="A1617" s="7">
        <v>1616</v>
      </c>
      <c r="B1617" s="162" t="s">
        <v>4647</v>
      </c>
      <c r="C1617" s="162" t="s">
        <v>4648</v>
      </c>
      <c r="D1617" s="162" t="s">
        <v>4649</v>
      </c>
      <c r="E1617" s="162" t="s">
        <v>15</v>
      </c>
      <c r="F1617" s="163">
        <v>45722</v>
      </c>
      <c r="G1617" s="162" t="s">
        <v>5347</v>
      </c>
      <c r="H1617" s="162" t="s">
        <v>4687</v>
      </c>
      <c r="I1617" s="162" t="s">
        <v>15</v>
      </c>
      <c r="J1617" s="163">
        <v>45730</v>
      </c>
      <c r="K1617" s="163">
        <v>45861</v>
      </c>
      <c r="L1617" s="162" t="s">
        <v>5347</v>
      </c>
      <c r="M1617" s="163">
        <v>45758</v>
      </c>
      <c r="N1617" s="164">
        <v>40</v>
      </c>
      <c r="O1617" s="164">
        <v>8</v>
      </c>
      <c r="P1617" s="162" t="s">
        <v>16</v>
      </c>
      <c r="Q1617" s="166">
        <v>1</v>
      </c>
      <c r="R1617" s="166">
        <v>1</v>
      </c>
      <c r="S1617" s="166">
        <v>1</v>
      </c>
      <c r="T1617" s="166">
        <v>0</v>
      </c>
      <c r="U1617" s="166">
        <v>1</v>
      </c>
      <c r="V1617" s="166">
        <v>0</v>
      </c>
      <c r="W1617" s="162" t="s">
        <v>19</v>
      </c>
      <c r="X1617" s="162" t="s">
        <v>5348</v>
      </c>
      <c r="Y1617" s="162" t="s">
        <v>5347</v>
      </c>
      <c r="Z1617" s="162" t="s">
        <v>4688</v>
      </c>
      <c r="AA1617" s="162" t="s">
        <v>4689</v>
      </c>
      <c r="AB1617" s="162" t="s">
        <v>4690</v>
      </c>
      <c r="AC1617" s="162" t="s">
        <v>5347</v>
      </c>
      <c r="AD1617" s="164">
        <v>0</v>
      </c>
      <c r="AE1617" s="185">
        <v>0</v>
      </c>
      <c r="AG1617" t="s">
        <v>1864</v>
      </c>
      <c r="AH1617" s="47">
        <f t="shared" si="521"/>
        <v>28</v>
      </c>
      <c r="AI1617" s="46" t="str">
        <f t="shared" si="522"/>
        <v>-</v>
      </c>
      <c r="AJ1617" s="12"/>
      <c r="AK1617" s="53" t="str">
        <f t="shared" si="523"/>
        <v>YES</v>
      </c>
      <c r="AL1617" s="54">
        <f t="shared" si="524"/>
        <v>1</v>
      </c>
      <c r="AM1617" s="35"/>
      <c r="AN1617" s="35" t="str">
        <f t="shared" si="525"/>
        <v/>
      </c>
      <c r="AO1617" s="35">
        <f t="shared" si="526"/>
        <v>0</v>
      </c>
      <c r="AP1617" s="35" t="str">
        <f t="shared" si="527"/>
        <v>X</v>
      </c>
      <c r="AQ1617" s="55">
        <f t="shared" si="537"/>
        <v>1</v>
      </c>
      <c r="AR1617" s="25" t="str">
        <f t="shared" si="528"/>
        <v/>
      </c>
      <c r="AS1617" s="25" t="str">
        <f t="shared" si="529"/>
        <v/>
      </c>
      <c r="AT1617" s="25" t="str">
        <f t="shared" si="530"/>
        <v/>
      </c>
      <c r="AU1617" s="25" t="str">
        <f t="shared" si="531"/>
        <v/>
      </c>
      <c r="AV1617" s="25">
        <f t="shared" si="532"/>
        <v>3</v>
      </c>
      <c r="AW1617" s="65">
        <f t="shared" si="538"/>
        <v>0</v>
      </c>
      <c r="AX1617" s="56"/>
      <c r="AY1617" s="24">
        <f t="shared" ca="1" si="533"/>
        <v>-377</v>
      </c>
      <c r="AZ1617" s="66">
        <f t="shared" ca="1" si="534"/>
        <v>0</v>
      </c>
      <c r="BA1617" s="24" t="str">
        <f t="shared" ca="1" si="535"/>
        <v/>
      </c>
      <c r="BB1617" s="87" t="str">
        <f t="shared" si="536"/>
        <v/>
      </c>
    </row>
    <row r="1618" spans="1:54" ht="15" x14ac:dyDescent="0.2">
      <c r="A1618" s="7">
        <v>1617</v>
      </c>
      <c r="B1618" s="162" t="s">
        <v>4650</v>
      </c>
      <c r="C1618" s="162" t="s">
        <v>4651</v>
      </c>
      <c r="D1618" s="162" t="s">
        <v>4649</v>
      </c>
      <c r="E1618" s="162" t="s">
        <v>17</v>
      </c>
      <c r="F1618" s="163">
        <v>45722</v>
      </c>
      <c r="G1618" s="162" t="s">
        <v>5347</v>
      </c>
      <c r="H1618" s="162" t="s">
        <v>4687</v>
      </c>
      <c r="I1618" s="162" t="s">
        <v>17</v>
      </c>
      <c r="J1618" s="163">
        <v>45730</v>
      </c>
      <c r="K1618" s="163">
        <v>45861</v>
      </c>
      <c r="L1618" s="162" t="s">
        <v>5347</v>
      </c>
      <c r="M1618" s="163">
        <v>45758</v>
      </c>
      <c r="N1618" s="164">
        <v>40</v>
      </c>
      <c r="O1618" s="164">
        <v>8</v>
      </c>
      <c r="P1618" s="162" t="s">
        <v>16</v>
      </c>
      <c r="Q1618" s="165">
        <v>1</v>
      </c>
      <c r="R1618" s="165">
        <v>1</v>
      </c>
      <c r="S1618" s="165">
        <v>1</v>
      </c>
      <c r="T1618" s="165">
        <v>0</v>
      </c>
      <c r="U1618" s="166">
        <v>1</v>
      </c>
      <c r="V1618" s="166">
        <v>0</v>
      </c>
      <c r="W1618" s="162" t="s">
        <v>19</v>
      </c>
      <c r="X1618" s="162" t="s">
        <v>5348</v>
      </c>
      <c r="Y1618" s="162" t="s">
        <v>5347</v>
      </c>
      <c r="Z1618" s="162" t="s">
        <v>4688</v>
      </c>
      <c r="AA1618" s="162" t="s">
        <v>4689</v>
      </c>
      <c r="AB1618" s="162" t="s">
        <v>4691</v>
      </c>
      <c r="AC1618" s="162" t="s">
        <v>5347</v>
      </c>
      <c r="AD1618" s="164">
        <v>0</v>
      </c>
      <c r="AE1618" s="185">
        <v>0</v>
      </c>
      <c r="AG1618" t="s">
        <v>1864</v>
      </c>
      <c r="AH1618" s="47">
        <f t="shared" si="521"/>
        <v>28</v>
      </c>
      <c r="AI1618" s="46" t="str">
        <f t="shared" si="522"/>
        <v>-</v>
      </c>
      <c r="AJ1618" s="12"/>
      <c r="AK1618" s="53" t="str">
        <f t="shared" si="523"/>
        <v>YES</v>
      </c>
      <c r="AL1618" s="54">
        <f t="shared" si="524"/>
        <v>1</v>
      </c>
      <c r="AM1618" s="35"/>
      <c r="AN1618" s="35" t="str">
        <f t="shared" si="525"/>
        <v/>
      </c>
      <c r="AO1618" s="35">
        <f t="shared" si="526"/>
        <v>0</v>
      </c>
      <c r="AP1618" s="35" t="str">
        <f t="shared" si="527"/>
        <v>X</v>
      </c>
      <c r="AQ1618" s="55">
        <f t="shared" si="537"/>
        <v>1</v>
      </c>
      <c r="AR1618" s="25" t="str">
        <f t="shared" si="528"/>
        <v/>
      </c>
      <c r="AS1618" s="25" t="str">
        <f t="shared" si="529"/>
        <v/>
      </c>
      <c r="AT1618" s="25" t="str">
        <f t="shared" si="530"/>
        <v/>
      </c>
      <c r="AU1618" s="25" t="str">
        <f t="shared" si="531"/>
        <v/>
      </c>
      <c r="AV1618" s="25">
        <f t="shared" si="532"/>
        <v>3</v>
      </c>
      <c r="AW1618" s="65">
        <f t="shared" si="538"/>
        <v>0</v>
      </c>
      <c r="AX1618" s="56"/>
      <c r="AY1618" s="24">
        <f t="shared" ca="1" si="533"/>
        <v>-377</v>
      </c>
      <c r="AZ1618" s="66">
        <f t="shared" ca="1" si="534"/>
        <v>0</v>
      </c>
      <c r="BA1618" s="24" t="str">
        <f t="shared" ca="1" si="535"/>
        <v/>
      </c>
      <c r="BB1618" s="87" t="str">
        <f t="shared" si="536"/>
        <v/>
      </c>
    </row>
    <row r="1619" spans="1:54" ht="15" x14ac:dyDescent="0.2">
      <c r="A1619" s="7">
        <v>1618</v>
      </c>
      <c r="B1619" s="162" t="s">
        <v>3327</v>
      </c>
      <c r="C1619" s="162" t="s">
        <v>3328</v>
      </c>
      <c r="D1619" s="162" t="s">
        <v>4652</v>
      </c>
      <c r="E1619" s="162" t="s">
        <v>18</v>
      </c>
      <c r="F1619" s="163">
        <v>45722</v>
      </c>
      <c r="G1619" s="162" t="s">
        <v>5347</v>
      </c>
      <c r="H1619" s="162" t="s">
        <v>4721</v>
      </c>
      <c r="I1619" s="162" t="s">
        <v>24</v>
      </c>
      <c r="J1619" s="163">
        <v>45737</v>
      </c>
      <c r="K1619" s="163">
        <v>45741</v>
      </c>
      <c r="L1619" s="162" t="s">
        <v>5347</v>
      </c>
      <c r="M1619" s="163">
        <v>45768</v>
      </c>
      <c r="N1619" s="164">
        <v>60</v>
      </c>
      <c r="O1619" s="164">
        <v>8</v>
      </c>
      <c r="P1619" s="162" t="s">
        <v>16</v>
      </c>
      <c r="Q1619" s="165">
        <v>1</v>
      </c>
      <c r="R1619" s="165">
        <v>1</v>
      </c>
      <c r="S1619" s="165">
        <v>1</v>
      </c>
      <c r="T1619" s="165">
        <v>0</v>
      </c>
      <c r="U1619" s="166">
        <v>1</v>
      </c>
      <c r="V1619" s="166">
        <v>0</v>
      </c>
      <c r="W1619" s="162" t="s">
        <v>19</v>
      </c>
      <c r="X1619" s="162" t="s">
        <v>5348</v>
      </c>
      <c r="Y1619" s="162" t="s">
        <v>5347</v>
      </c>
      <c r="Z1619" s="162" t="s">
        <v>70</v>
      </c>
      <c r="AA1619" s="162" t="s">
        <v>71</v>
      </c>
      <c r="AB1619" s="162" t="s">
        <v>3757</v>
      </c>
      <c r="AC1619" s="162" t="s">
        <v>5347</v>
      </c>
      <c r="AD1619" s="164">
        <v>0</v>
      </c>
      <c r="AE1619" s="185">
        <v>0</v>
      </c>
      <c r="AG1619" t="s">
        <v>1864</v>
      </c>
      <c r="AH1619" s="47">
        <f t="shared" si="521"/>
        <v>31</v>
      </c>
      <c r="AI1619" s="46" t="str">
        <f t="shared" si="522"/>
        <v>-</v>
      </c>
      <c r="AJ1619" s="12"/>
      <c r="AK1619" s="53" t="str">
        <f t="shared" si="523"/>
        <v>YES</v>
      </c>
      <c r="AL1619" s="54">
        <f t="shared" si="524"/>
        <v>1</v>
      </c>
      <c r="AM1619" s="35"/>
      <c r="AN1619" s="35" t="str">
        <f t="shared" si="525"/>
        <v/>
      </c>
      <c r="AO1619" s="35">
        <f t="shared" si="526"/>
        <v>0</v>
      </c>
      <c r="AP1619" s="35" t="str">
        <f t="shared" si="527"/>
        <v>X</v>
      </c>
      <c r="AQ1619" s="55">
        <f t="shared" si="537"/>
        <v>1</v>
      </c>
      <c r="AR1619" s="25" t="str">
        <f t="shared" si="528"/>
        <v/>
      </c>
      <c r="AS1619" s="25" t="str">
        <f t="shared" si="529"/>
        <v/>
      </c>
      <c r="AT1619" s="25" t="str">
        <f t="shared" si="530"/>
        <v/>
      </c>
      <c r="AU1619" s="25" t="str">
        <f t="shared" si="531"/>
        <v/>
      </c>
      <c r="AV1619" s="25">
        <f t="shared" si="532"/>
        <v>3</v>
      </c>
      <c r="AW1619" s="65">
        <f t="shared" si="538"/>
        <v>0</v>
      </c>
      <c r="AX1619" s="56"/>
      <c r="AY1619" s="24">
        <f t="shared" ca="1" si="533"/>
        <v>-367</v>
      </c>
      <c r="AZ1619" s="66">
        <f t="shared" ca="1" si="534"/>
        <v>0</v>
      </c>
      <c r="BA1619" s="24" t="str">
        <f t="shared" ca="1" si="535"/>
        <v/>
      </c>
      <c r="BB1619" s="87" t="str">
        <f t="shared" si="536"/>
        <v/>
      </c>
    </row>
    <row r="1620" spans="1:54" ht="15" x14ac:dyDescent="0.2">
      <c r="A1620" s="7">
        <v>1619</v>
      </c>
      <c r="B1620" s="162" t="s">
        <v>4653</v>
      </c>
      <c r="C1620" s="162" t="s">
        <v>4654</v>
      </c>
      <c r="D1620" s="162" t="s">
        <v>4652</v>
      </c>
      <c r="E1620" s="162" t="s">
        <v>24</v>
      </c>
      <c r="F1620" s="163">
        <v>45722</v>
      </c>
      <c r="G1620" s="162" t="s">
        <v>5347</v>
      </c>
      <c r="H1620" s="162" t="s">
        <v>4655</v>
      </c>
      <c r="I1620" s="162" t="s">
        <v>15</v>
      </c>
      <c r="J1620" s="163">
        <v>45726</v>
      </c>
      <c r="K1620" s="163">
        <v>45726</v>
      </c>
      <c r="L1620" s="162" t="s">
        <v>5347</v>
      </c>
      <c r="M1620" s="163">
        <v>45737</v>
      </c>
      <c r="N1620" s="164">
        <v>40</v>
      </c>
      <c r="O1620" s="164">
        <v>8</v>
      </c>
      <c r="P1620" s="162" t="s">
        <v>16</v>
      </c>
      <c r="Q1620" s="165">
        <v>1</v>
      </c>
      <c r="R1620" s="165">
        <v>1</v>
      </c>
      <c r="S1620" s="165">
        <v>1</v>
      </c>
      <c r="T1620" s="165">
        <v>0</v>
      </c>
      <c r="U1620" s="166">
        <v>1</v>
      </c>
      <c r="V1620" s="166">
        <v>0</v>
      </c>
      <c r="W1620" s="162" t="s">
        <v>19</v>
      </c>
      <c r="X1620" s="162" t="s">
        <v>5348</v>
      </c>
      <c r="Y1620" s="162" t="s">
        <v>5347</v>
      </c>
      <c r="Z1620" s="162" t="s">
        <v>44</v>
      </c>
      <c r="AA1620" s="162" t="s">
        <v>4632</v>
      </c>
      <c r="AB1620" s="162" t="s">
        <v>4656</v>
      </c>
      <c r="AC1620" s="162" t="s">
        <v>5347</v>
      </c>
      <c r="AD1620" s="164">
        <v>0</v>
      </c>
      <c r="AE1620" s="185">
        <v>0</v>
      </c>
      <c r="AG1620" t="s">
        <v>1864</v>
      </c>
      <c r="AH1620" s="47">
        <f t="shared" si="521"/>
        <v>11</v>
      </c>
      <c r="AI1620" s="46" t="str">
        <f t="shared" si="522"/>
        <v>-</v>
      </c>
      <c r="AJ1620" s="12"/>
      <c r="AK1620" s="53" t="str">
        <f t="shared" si="523"/>
        <v>YES</v>
      </c>
      <c r="AL1620" s="54">
        <f t="shared" si="524"/>
        <v>1</v>
      </c>
      <c r="AM1620" s="35"/>
      <c r="AN1620" s="35" t="str">
        <f t="shared" si="525"/>
        <v/>
      </c>
      <c r="AO1620" s="35">
        <f t="shared" si="526"/>
        <v>0</v>
      </c>
      <c r="AP1620" s="35" t="str">
        <f t="shared" si="527"/>
        <v>X</v>
      </c>
      <c r="AQ1620" s="55">
        <f t="shared" si="537"/>
        <v>1</v>
      </c>
      <c r="AR1620" s="25" t="str">
        <f t="shared" si="528"/>
        <v/>
      </c>
      <c r="AS1620" s="25" t="str">
        <f t="shared" si="529"/>
        <v/>
      </c>
      <c r="AT1620" s="25" t="str">
        <f t="shared" si="530"/>
        <v/>
      </c>
      <c r="AU1620" s="25" t="str">
        <f t="shared" si="531"/>
        <v/>
      </c>
      <c r="AV1620" s="25">
        <f t="shared" si="532"/>
        <v>3</v>
      </c>
      <c r="AW1620" s="65">
        <f t="shared" si="538"/>
        <v>0</v>
      </c>
      <c r="AX1620" s="56"/>
      <c r="AY1620" s="24">
        <f t="shared" ca="1" si="533"/>
        <v>-398</v>
      </c>
      <c r="AZ1620" s="66">
        <f t="shared" ca="1" si="534"/>
        <v>0</v>
      </c>
      <c r="BA1620" s="24" t="str">
        <f t="shared" ca="1" si="535"/>
        <v/>
      </c>
      <c r="BB1620" s="87" t="str">
        <f t="shared" si="536"/>
        <v/>
      </c>
    </row>
    <row r="1621" spans="1:54" ht="15" x14ac:dyDescent="0.2">
      <c r="A1621" s="7">
        <v>1620</v>
      </c>
      <c r="B1621" s="162" t="s">
        <v>4657</v>
      </c>
      <c r="C1621" s="162" t="s">
        <v>4658</v>
      </c>
      <c r="D1621" s="162" t="s">
        <v>4659</v>
      </c>
      <c r="E1621" s="162" t="s">
        <v>15</v>
      </c>
      <c r="F1621" s="163">
        <v>45722</v>
      </c>
      <c r="G1621" s="162" t="s">
        <v>5347</v>
      </c>
      <c r="H1621" s="162" t="s">
        <v>4692</v>
      </c>
      <c r="I1621" s="162" t="s">
        <v>15</v>
      </c>
      <c r="J1621" s="163">
        <v>45735</v>
      </c>
      <c r="K1621" s="163">
        <v>45741</v>
      </c>
      <c r="L1621" s="162" t="s">
        <v>5347</v>
      </c>
      <c r="M1621" s="163">
        <v>45741</v>
      </c>
      <c r="N1621" s="164">
        <v>60</v>
      </c>
      <c r="O1621" s="164">
        <v>8</v>
      </c>
      <c r="P1621" s="162" t="s">
        <v>16</v>
      </c>
      <c r="Q1621" s="165">
        <v>1</v>
      </c>
      <c r="R1621" s="165">
        <v>1</v>
      </c>
      <c r="S1621" s="165">
        <v>1</v>
      </c>
      <c r="T1621" s="165">
        <v>0</v>
      </c>
      <c r="U1621" s="166">
        <v>1</v>
      </c>
      <c r="V1621" s="166">
        <v>0</v>
      </c>
      <c r="W1621" s="162" t="s">
        <v>19</v>
      </c>
      <c r="X1621" s="162" t="s">
        <v>5348</v>
      </c>
      <c r="Y1621" s="162" t="s">
        <v>5347</v>
      </c>
      <c r="Z1621" s="162" t="s">
        <v>4693</v>
      </c>
      <c r="AA1621" s="162" t="s">
        <v>4694</v>
      </c>
      <c r="AB1621" s="162" t="s">
        <v>4695</v>
      </c>
      <c r="AC1621" s="162" t="s">
        <v>5347</v>
      </c>
      <c r="AD1621" s="164">
        <v>0</v>
      </c>
      <c r="AE1621" s="185">
        <v>0</v>
      </c>
      <c r="AG1621" t="s">
        <v>2811</v>
      </c>
      <c r="AH1621" s="47">
        <f t="shared" si="521"/>
        <v>6</v>
      </c>
      <c r="AI1621" s="46" t="str">
        <f t="shared" si="522"/>
        <v>-</v>
      </c>
      <c r="AJ1621" s="12"/>
      <c r="AK1621" s="53" t="str">
        <f t="shared" si="523"/>
        <v>YES</v>
      </c>
      <c r="AL1621" s="54">
        <f t="shared" si="524"/>
        <v>1</v>
      </c>
      <c r="AM1621" s="35"/>
      <c r="AN1621" s="35" t="str">
        <f t="shared" si="525"/>
        <v/>
      </c>
      <c r="AO1621" s="35">
        <f t="shared" si="526"/>
        <v>0</v>
      </c>
      <c r="AP1621" s="35" t="str">
        <f t="shared" si="527"/>
        <v>X</v>
      </c>
      <c r="AQ1621" s="55">
        <f t="shared" si="537"/>
        <v>1</v>
      </c>
      <c r="AR1621" s="25" t="str">
        <f t="shared" si="528"/>
        <v/>
      </c>
      <c r="AS1621" s="25" t="str">
        <f t="shared" si="529"/>
        <v/>
      </c>
      <c r="AT1621" s="25" t="str">
        <f t="shared" si="530"/>
        <v/>
      </c>
      <c r="AU1621" s="25" t="str">
        <f t="shared" si="531"/>
        <v/>
      </c>
      <c r="AV1621" s="25">
        <f t="shared" si="532"/>
        <v>3</v>
      </c>
      <c r="AW1621" s="65">
        <f t="shared" si="538"/>
        <v>0</v>
      </c>
      <c r="AX1621" s="56"/>
      <c r="AY1621" s="24">
        <f t="shared" ca="1" si="533"/>
        <v>-394</v>
      </c>
      <c r="AZ1621" s="66">
        <f t="shared" ca="1" si="534"/>
        <v>0</v>
      </c>
      <c r="BA1621" s="24" t="str">
        <f t="shared" ca="1" si="535"/>
        <v/>
      </c>
      <c r="BB1621" s="87" t="str">
        <f t="shared" si="536"/>
        <v/>
      </c>
    </row>
    <row r="1622" spans="1:54" ht="15" x14ac:dyDescent="0.2">
      <c r="A1622" s="7">
        <v>1621</v>
      </c>
      <c r="B1622" s="162" t="s">
        <v>1134</v>
      </c>
      <c r="C1622" s="162" t="s">
        <v>1135</v>
      </c>
      <c r="D1622" s="162" t="s">
        <v>4722</v>
      </c>
      <c r="E1622" s="162" t="s">
        <v>15</v>
      </c>
      <c r="F1622" s="163">
        <v>45739</v>
      </c>
      <c r="G1622" s="162" t="s">
        <v>5347</v>
      </c>
      <c r="H1622" s="162" t="s">
        <v>4776</v>
      </c>
      <c r="I1622" s="162" t="s">
        <v>207</v>
      </c>
      <c r="J1622" s="163">
        <v>45747</v>
      </c>
      <c r="K1622" s="163">
        <v>45754</v>
      </c>
      <c r="L1622" s="162" t="s">
        <v>5347</v>
      </c>
      <c r="M1622" s="163">
        <v>45756</v>
      </c>
      <c r="N1622" s="164">
        <v>40</v>
      </c>
      <c r="O1622" s="164">
        <v>8</v>
      </c>
      <c r="P1622" s="162" t="s">
        <v>16</v>
      </c>
      <c r="Q1622" s="165">
        <v>1</v>
      </c>
      <c r="R1622" s="165">
        <v>1</v>
      </c>
      <c r="S1622" s="165">
        <v>1</v>
      </c>
      <c r="T1622" s="165">
        <v>0</v>
      </c>
      <c r="U1622" s="166">
        <v>1</v>
      </c>
      <c r="V1622" s="166">
        <v>0</v>
      </c>
      <c r="W1622" s="162" t="s">
        <v>19</v>
      </c>
      <c r="X1622" s="162" t="s">
        <v>5348</v>
      </c>
      <c r="Y1622" s="162" t="s">
        <v>5347</v>
      </c>
      <c r="Z1622" s="162" t="s">
        <v>39</v>
      </c>
      <c r="AA1622" s="162" t="s">
        <v>100</v>
      </c>
      <c r="AB1622" s="162" t="s">
        <v>1136</v>
      </c>
      <c r="AC1622" s="162" t="s">
        <v>5347</v>
      </c>
      <c r="AD1622" s="164">
        <v>0</v>
      </c>
      <c r="AE1622" s="185">
        <v>0</v>
      </c>
      <c r="AG1622" t="s">
        <v>1864</v>
      </c>
      <c r="AH1622" s="47">
        <f t="shared" si="521"/>
        <v>9</v>
      </c>
      <c r="AI1622" s="46" t="str">
        <f t="shared" si="522"/>
        <v>-</v>
      </c>
      <c r="AJ1622" s="12"/>
      <c r="AK1622" s="53" t="str">
        <f t="shared" si="523"/>
        <v>YES</v>
      </c>
      <c r="AL1622" s="54">
        <f t="shared" si="524"/>
        <v>1</v>
      </c>
      <c r="AM1622" s="35"/>
      <c r="AN1622" s="35" t="str">
        <f t="shared" si="525"/>
        <v/>
      </c>
      <c r="AO1622" s="35">
        <f t="shared" si="526"/>
        <v>0</v>
      </c>
      <c r="AP1622" s="35" t="str">
        <f t="shared" si="527"/>
        <v>X</v>
      </c>
      <c r="AQ1622" s="55">
        <f t="shared" si="537"/>
        <v>1</v>
      </c>
      <c r="AR1622" s="25" t="str">
        <f t="shared" si="528"/>
        <v/>
      </c>
      <c r="AS1622" s="25" t="str">
        <f t="shared" si="529"/>
        <v/>
      </c>
      <c r="AT1622" s="25" t="str">
        <f t="shared" si="530"/>
        <v/>
      </c>
      <c r="AU1622" s="25" t="str">
        <f t="shared" si="531"/>
        <v/>
      </c>
      <c r="AV1622" s="25">
        <f t="shared" si="532"/>
        <v>3</v>
      </c>
      <c r="AW1622" s="65">
        <f t="shared" si="538"/>
        <v>0</v>
      </c>
      <c r="AX1622" s="56"/>
      <c r="AY1622" s="24">
        <f t="shared" ca="1" si="533"/>
        <v>-379</v>
      </c>
      <c r="AZ1622" s="66">
        <f t="shared" ca="1" si="534"/>
        <v>0</v>
      </c>
      <c r="BA1622" s="24" t="str">
        <f t="shared" ca="1" si="535"/>
        <v/>
      </c>
      <c r="BB1622" s="87" t="str">
        <f t="shared" si="536"/>
        <v/>
      </c>
    </row>
    <row r="1623" spans="1:54" ht="15" x14ac:dyDescent="0.2">
      <c r="A1623" s="7">
        <v>1622</v>
      </c>
      <c r="B1623" s="162" t="s">
        <v>1134</v>
      </c>
      <c r="C1623" s="162" t="s">
        <v>1135</v>
      </c>
      <c r="D1623" s="162" t="s">
        <v>4722</v>
      </c>
      <c r="E1623" s="162" t="s">
        <v>15</v>
      </c>
      <c r="F1623" s="163">
        <v>45739</v>
      </c>
      <c r="G1623" s="162" t="s">
        <v>5347</v>
      </c>
      <c r="H1623" s="162" t="s">
        <v>4775</v>
      </c>
      <c r="I1623" s="162" t="s">
        <v>15</v>
      </c>
      <c r="J1623" s="163">
        <v>45747</v>
      </c>
      <c r="K1623" s="163" t="s">
        <v>5347</v>
      </c>
      <c r="L1623" s="162" t="s">
        <v>332</v>
      </c>
      <c r="M1623" s="163">
        <v>45756</v>
      </c>
      <c r="N1623" s="164">
        <v>40</v>
      </c>
      <c r="O1623" s="164">
        <v>8</v>
      </c>
      <c r="P1623" s="162" t="s">
        <v>5347</v>
      </c>
      <c r="Q1623" s="165">
        <v>1</v>
      </c>
      <c r="R1623" s="165">
        <v>1</v>
      </c>
      <c r="S1623" s="165">
        <v>0</v>
      </c>
      <c r="T1623" s="165">
        <v>1</v>
      </c>
      <c r="U1623" s="166">
        <v>0</v>
      </c>
      <c r="V1623" s="166">
        <v>0</v>
      </c>
      <c r="W1623" s="162" t="s">
        <v>5347</v>
      </c>
      <c r="X1623" s="162" t="s">
        <v>5503</v>
      </c>
      <c r="Y1623" s="162" t="s">
        <v>5347</v>
      </c>
      <c r="Z1623" s="162" t="s">
        <v>39</v>
      </c>
      <c r="AA1623" s="162" t="s">
        <v>100</v>
      </c>
      <c r="AB1623" s="162" t="s">
        <v>1136</v>
      </c>
      <c r="AC1623" s="162" t="s">
        <v>5347</v>
      </c>
      <c r="AD1623" s="164">
        <v>0</v>
      </c>
      <c r="AE1623" s="185">
        <v>0</v>
      </c>
      <c r="AG1623" t="s">
        <v>1864</v>
      </c>
      <c r="AH1623" s="47">
        <f t="shared" si="521"/>
        <v>9</v>
      </c>
      <c r="AI1623" s="46" t="str">
        <f t="shared" si="522"/>
        <v>-</v>
      </c>
      <c r="AJ1623" s="12"/>
      <c r="AK1623" s="53" t="str">
        <f t="shared" si="523"/>
        <v/>
      </c>
      <c r="AL1623" s="54" t="str">
        <f t="shared" si="524"/>
        <v/>
      </c>
      <c r="AM1623" s="35"/>
      <c r="AN1623" s="35" t="str">
        <f t="shared" si="525"/>
        <v/>
      </c>
      <c r="AO1623" s="35">
        <f t="shared" si="526"/>
        <v>0</v>
      </c>
      <c r="AP1623" s="35" t="str">
        <f t="shared" si="527"/>
        <v/>
      </c>
      <c r="AQ1623" s="55">
        <f t="shared" si="537"/>
        <v>0</v>
      </c>
      <c r="AR1623" s="25" t="str">
        <f t="shared" si="528"/>
        <v/>
      </c>
      <c r="AS1623" s="25" t="str">
        <f t="shared" si="529"/>
        <v/>
      </c>
      <c r="AT1623" s="25" t="str">
        <f t="shared" si="530"/>
        <v/>
      </c>
      <c r="AU1623" s="25" t="str">
        <f t="shared" si="531"/>
        <v/>
      </c>
      <c r="AV1623" s="25">
        <f t="shared" si="532"/>
        <v>3</v>
      </c>
      <c r="AW1623" s="65">
        <f t="shared" si="538"/>
        <v>1</v>
      </c>
      <c r="AX1623" s="56"/>
      <c r="AY1623" s="24">
        <f t="shared" ca="1" si="533"/>
        <v>-379</v>
      </c>
      <c r="AZ1623" s="66">
        <f t="shared" ca="1" si="534"/>
        <v>0</v>
      </c>
      <c r="BA1623" s="24" t="str">
        <f t="shared" ca="1" si="535"/>
        <v/>
      </c>
      <c r="BB1623" s="87" t="str">
        <f t="shared" si="536"/>
        <v/>
      </c>
    </row>
    <row r="1624" spans="1:54" ht="15" x14ac:dyDescent="0.2">
      <c r="A1624" s="7">
        <v>1623</v>
      </c>
      <c r="B1624" s="162" t="s">
        <v>4723</v>
      </c>
      <c r="C1624" s="162" t="s">
        <v>4724</v>
      </c>
      <c r="D1624" s="162" t="s">
        <v>4722</v>
      </c>
      <c r="E1624" s="162" t="s">
        <v>17</v>
      </c>
      <c r="F1624" s="163">
        <v>45739</v>
      </c>
      <c r="G1624" s="162" t="s">
        <v>5347</v>
      </c>
      <c r="H1624" s="162" t="s">
        <v>4725</v>
      </c>
      <c r="I1624" s="162" t="s">
        <v>28</v>
      </c>
      <c r="J1624" s="163">
        <v>45741</v>
      </c>
      <c r="K1624" s="163">
        <v>45756</v>
      </c>
      <c r="L1624" s="162" t="s">
        <v>5347</v>
      </c>
      <c r="M1624" s="163">
        <v>45756</v>
      </c>
      <c r="N1624" s="164">
        <v>40</v>
      </c>
      <c r="O1624" s="164">
        <v>8</v>
      </c>
      <c r="P1624" s="162" t="s">
        <v>16</v>
      </c>
      <c r="Q1624" s="165">
        <v>50</v>
      </c>
      <c r="R1624" s="165">
        <v>50</v>
      </c>
      <c r="S1624" s="165">
        <v>50</v>
      </c>
      <c r="T1624" s="165">
        <v>0</v>
      </c>
      <c r="U1624" s="166">
        <v>50</v>
      </c>
      <c r="V1624" s="166">
        <v>0</v>
      </c>
      <c r="W1624" s="162" t="s">
        <v>19</v>
      </c>
      <c r="X1624" s="162" t="s">
        <v>5348</v>
      </c>
      <c r="Y1624" s="162" t="s">
        <v>5347</v>
      </c>
      <c r="Z1624" s="162" t="s">
        <v>47</v>
      </c>
      <c r="AA1624" s="162" t="s">
        <v>1940</v>
      </c>
      <c r="AB1624" s="162" t="s">
        <v>4726</v>
      </c>
      <c r="AC1624" s="162" t="s">
        <v>5347</v>
      </c>
      <c r="AD1624" s="164">
        <v>0</v>
      </c>
      <c r="AE1624" s="185">
        <v>0</v>
      </c>
      <c r="AG1624" t="s">
        <v>1864</v>
      </c>
      <c r="AH1624" s="47">
        <f t="shared" si="521"/>
        <v>15</v>
      </c>
      <c r="AI1624" s="46" t="str">
        <f t="shared" si="522"/>
        <v>-</v>
      </c>
      <c r="AJ1624" s="12"/>
      <c r="AK1624" s="53" t="str">
        <f t="shared" si="523"/>
        <v>YES</v>
      </c>
      <c r="AL1624" s="54">
        <f t="shared" si="524"/>
        <v>50</v>
      </c>
      <c r="AM1624" s="35"/>
      <c r="AN1624" s="35" t="str">
        <f t="shared" si="525"/>
        <v/>
      </c>
      <c r="AO1624" s="35">
        <f t="shared" si="526"/>
        <v>0</v>
      </c>
      <c r="AP1624" s="35" t="str">
        <f t="shared" si="527"/>
        <v>X</v>
      </c>
      <c r="AQ1624" s="55">
        <f t="shared" si="537"/>
        <v>1</v>
      </c>
      <c r="AR1624" s="25" t="str">
        <f t="shared" si="528"/>
        <v/>
      </c>
      <c r="AS1624" s="25" t="str">
        <f t="shared" si="529"/>
        <v/>
      </c>
      <c r="AT1624" s="25" t="str">
        <f t="shared" si="530"/>
        <v/>
      </c>
      <c r="AU1624" s="25" t="str">
        <f t="shared" si="531"/>
        <v/>
      </c>
      <c r="AV1624" s="25">
        <f t="shared" si="532"/>
        <v>3</v>
      </c>
      <c r="AW1624" s="65">
        <f t="shared" si="538"/>
        <v>0</v>
      </c>
      <c r="AX1624" s="56"/>
      <c r="AY1624" s="24">
        <f t="shared" ca="1" si="533"/>
        <v>-379</v>
      </c>
      <c r="AZ1624" s="66">
        <f t="shared" ca="1" si="534"/>
        <v>0</v>
      </c>
      <c r="BA1624" s="24" t="str">
        <f t="shared" ca="1" si="535"/>
        <v/>
      </c>
      <c r="BB1624" s="87" t="str">
        <f t="shared" si="536"/>
        <v/>
      </c>
    </row>
    <row r="1625" spans="1:54" ht="15" x14ac:dyDescent="0.2">
      <c r="A1625" s="7">
        <v>1624</v>
      </c>
      <c r="B1625" s="162" t="s">
        <v>4727</v>
      </c>
      <c r="C1625" s="162" t="s">
        <v>4728</v>
      </c>
      <c r="D1625" s="162" t="s">
        <v>4722</v>
      </c>
      <c r="E1625" s="162" t="s">
        <v>18</v>
      </c>
      <c r="F1625" s="163">
        <v>45739</v>
      </c>
      <c r="G1625" s="162" t="s">
        <v>5347</v>
      </c>
      <c r="H1625" s="162" t="s">
        <v>4777</v>
      </c>
      <c r="I1625" s="162" t="s">
        <v>79</v>
      </c>
      <c r="J1625" s="163">
        <v>45747</v>
      </c>
      <c r="K1625" s="163">
        <v>45750</v>
      </c>
      <c r="L1625" s="162" t="s">
        <v>5347</v>
      </c>
      <c r="M1625" s="163">
        <v>45775</v>
      </c>
      <c r="N1625" s="164">
        <v>60</v>
      </c>
      <c r="O1625" s="164">
        <v>8</v>
      </c>
      <c r="P1625" s="162" t="s">
        <v>16</v>
      </c>
      <c r="Q1625" s="165">
        <v>100</v>
      </c>
      <c r="R1625" s="165">
        <v>1000</v>
      </c>
      <c r="S1625" s="165">
        <v>1000</v>
      </c>
      <c r="T1625" s="165">
        <v>0</v>
      </c>
      <c r="U1625" s="166">
        <v>1000</v>
      </c>
      <c r="V1625" s="166">
        <v>0</v>
      </c>
      <c r="W1625" s="162" t="s">
        <v>19</v>
      </c>
      <c r="X1625" s="162" t="s">
        <v>5348</v>
      </c>
      <c r="Y1625" s="162" t="s">
        <v>5347</v>
      </c>
      <c r="Z1625" s="162" t="s">
        <v>688</v>
      </c>
      <c r="AA1625" s="162" t="s">
        <v>620</v>
      </c>
      <c r="AB1625" s="162" t="s">
        <v>4778</v>
      </c>
      <c r="AC1625" s="162" t="s">
        <v>5347</v>
      </c>
      <c r="AD1625" s="164">
        <v>0</v>
      </c>
      <c r="AE1625" s="185">
        <v>0</v>
      </c>
      <c r="AG1625" t="s">
        <v>1864</v>
      </c>
      <c r="AH1625" s="47">
        <f t="shared" si="521"/>
        <v>28</v>
      </c>
      <c r="AI1625" s="46" t="str">
        <f t="shared" si="522"/>
        <v>-</v>
      </c>
      <c r="AJ1625" s="12"/>
      <c r="AK1625" s="53" t="str">
        <f t="shared" si="523"/>
        <v>YES</v>
      </c>
      <c r="AL1625" s="54">
        <f t="shared" si="524"/>
        <v>1000</v>
      </c>
      <c r="AM1625" s="35"/>
      <c r="AN1625" s="35" t="str">
        <f t="shared" si="525"/>
        <v/>
      </c>
      <c r="AO1625" s="35">
        <f t="shared" si="526"/>
        <v>0</v>
      </c>
      <c r="AP1625" s="35" t="str">
        <f t="shared" si="527"/>
        <v>X</v>
      </c>
      <c r="AQ1625" s="55">
        <f t="shared" si="537"/>
        <v>1</v>
      </c>
      <c r="AR1625" s="25" t="str">
        <f t="shared" si="528"/>
        <v/>
      </c>
      <c r="AS1625" s="25" t="str">
        <f t="shared" si="529"/>
        <v/>
      </c>
      <c r="AT1625" s="25" t="str">
        <f t="shared" si="530"/>
        <v/>
      </c>
      <c r="AU1625" s="25" t="str">
        <f t="shared" si="531"/>
        <v/>
      </c>
      <c r="AV1625" s="25">
        <f t="shared" si="532"/>
        <v>3</v>
      </c>
      <c r="AW1625" s="65">
        <f t="shared" si="538"/>
        <v>0</v>
      </c>
      <c r="AX1625" s="56"/>
      <c r="AY1625" s="24">
        <f t="shared" ca="1" si="533"/>
        <v>-360</v>
      </c>
      <c r="AZ1625" s="66">
        <f t="shared" ca="1" si="534"/>
        <v>0</v>
      </c>
      <c r="BA1625" s="24" t="str">
        <f t="shared" ca="1" si="535"/>
        <v/>
      </c>
      <c r="BB1625" s="87" t="str">
        <f t="shared" si="536"/>
        <v/>
      </c>
    </row>
    <row r="1626" spans="1:54" ht="15" x14ac:dyDescent="0.2">
      <c r="A1626" s="7">
        <v>1625</v>
      </c>
      <c r="B1626" s="162" t="s">
        <v>4729</v>
      </c>
      <c r="C1626" s="162" t="s">
        <v>4730</v>
      </c>
      <c r="D1626" s="162" t="s">
        <v>4722</v>
      </c>
      <c r="E1626" s="162" t="s">
        <v>24</v>
      </c>
      <c r="F1626" s="163">
        <v>45739</v>
      </c>
      <c r="G1626" s="162" t="s">
        <v>5347</v>
      </c>
      <c r="H1626" s="162" t="s">
        <v>4777</v>
      </c>
      <c r="I1626" s="162" t="s">
        <v>38</v>
      </c>
      <c r="J1626" s="163">
        <v>45747</v>
      </c>
      <c r="K1626" s="163">
        <v>45750</v>
      </c>
      <c r="L1626" s="162" t="s">
        <v>5347</v>
      </c>
      <c r="M1626" s="163">
        <v>45775</v>
      </c>
      <c r="N1626" s="164">
        <v>40</v>
      </c>
      <c r="O1626" s="164">
        <v>8</v>
      </c>
      <c r="P1626" s="162" t="s">
        <v>16</v>
      </c>
      <c r="Q1626" s="165">
        <v>100</v>
      </c>
      <c r="R1626" s="165">
        <v>1000</v>
      </c>
      <c r="S1626" s="165">
        <v>1000</v>
      </c>
      <c r="T1626" s="165">
        <v>0</v>
      </c>
      <c r="U1626" s="166">
        <v>1000</v>
      </c>
      <c r="V1626" s="166">
        <v>0</v>
      </c>
      <c r="W1626" s="162" t="s">
        <v>19</v>
      </c>
      <c r="X1626" s="162" t="s">
        <v>5348</v>
      </c>
      <c r="Y1626" s="162" t="s">
        <v>5347</v>
      </c>
      <c r="Z1626" s="162" t="s">
        <v>688</v>
      </c>
      <c r="AA1626" s="162" t="s">
        <v>620</v>
      </c>
      <c r="AB1626" s="162" t="s">
        <v>4779</v>
      </c>
      <c r="AC1626" s="162" t="s">
        <v>5347</v>
      </c>
      <c r="AD1626" s="164">
        <v>0</v>
      </c>
      <c r="AE1626" s="185">
        <v>0</v>
      </c>
      <c r="AG1626" t="s">
        <v>1864</v>
      </c>
      <c r="AH1626" s="47">
        <f t="shared" si="521"/>
        <v>28</v>
      </c>
      <c r="AI1626" s="46" t="str">
        <f t="shared" si="522"/>
        <v>-</v>
      </c>
      <c r="AJ1626" s="12"/>
      <c r="AK1626" s="53" t="str">
        <f t="shared" si="523"/>
        <v>YES</v>
      </c>
      <c r="AL1626" s="54">
        <f t="shared" si="524"/>
        <v>1000</v>
      </c>
      <c r="AM1626" s="35"/>
      <c r="AN1626" s="35" t="str">
        <f t="shared" si="525"/>
        <v/>
      </c>
      <c r="AO1626" s="35">
        <f t="shared" si="526"/>
        <v>0</v>
      </c>
      <c r="AP1626" s="35" t="str">
        <f t="shared" si="527"/>
        <v>X</v>
      </c>
      <c r="AQ1626" s="55">
        <f t="shared" si="537"/>
        <v>1</v>
      </c>
      <c r="AR1626" s="25" t="str">
        <f t="shared" si="528"/>
        <v/>
      </c>
      <c r="AS1626" s="25" t="str">
        <f t="shared" si="529"/>
        <v/>
      </c>
      <c r="AT1626" s="25" t="str">
        <f t="shared" si="530"/>
        <v/>
      </c>
      <c r="AU1626" s="25" t="str">
        <f t="shared" si="531"/>
        <v/>
      </c>
      <c r="AV1626" s="25">
        <f t="shared" si="532"/>
        <v>3</v>
      </c>
      <c r="AW1626" s="65">
        <f t="shared" si="538"/>
        <v>0</v>
      </c>
      <c r="AX1626" s="56"/>
      <c r="AY1626" s="24">
        <f t="shared" ca="1" si="533"/>
        <v>-360</v>
      </c>
      <c r="AZ1626" s="66">
        <f t="shared" ca="1" si="534"/>
        <v>0</v>
      </c>
      <c r="BA1626" s="24" t="str">
        <f t="shared" ca="1" si="535"/>
        <v/>
      </c>
      <c r="BB1626" s="87" t="str">
        <f t="shared" si="536"/>
        <v/>
      </c>
    </row>
    <row r="1627" spans="1:54" ht="15" x14ac:dyDescent="0.2">
      <c r="A1627" s="7">
        <v>1626</v>
      </c>
      <c r="B1627" s="162" t="s">
        <v>4731</v>
      </c>
      <c r="C1627" s="162" t="s">
        <v>4732</v>
      </c>
      <c r="D1627" s="162" t="s">
        <v>4722</v>
      </c>
      <c r="E1627" s="162" t="s">
        <v>27</v>
      </c>
      <c r="F1627" s="163">
        <v>45739</v>
      </c>
      <c r="G1627" s="162" t="s">
        <v>5347</v>
      </c>
      <c r="H1627" s="162" t="s">
        <v>4777</v>
      </c>
      <c r="I1627" s="162" t="s">
        <v>57</v>
      </c>
      <c r="J1627" s="163">
        <v>45747</v>
      </c>
      <c r="K1627" s="163">
        <v>45750</v>
      </c>
      <c r="L1627" s="162" t="s">
        <v>5347</v>
      </c>
      <c r="M1627" s="163">
        <v>45775</v>
      </c>
      <c r="N1627" s="164">
        <v>60</v>
      </c>
      <c r="O1627" s="164">
        <v>8</v>
      </c>
      <c r="P1627" s="162" t="s">
        <v>16</v>
      </c>
      <c r="Q1627" s="165">
        <v>100</v>
      </c>
      <c r="R1627" s="165">
        <v>1000</v>
      </c>
      <c r="S1627" s="165">
        <v>1000</v>
      </c>
      <c r="T1627" s="165">
        <v>0</v>
      </c>
      <c r="U1627" s="166">
        <v>1000</v>
      </c>
      <c r="V1627" s="166">
        <v>0</v>
      </c>
      <c r="W1627" s="162" t="s">
        <v>19</v>
      </c>
      <c r="X1627" s="162" t="s">
        <v>5348</v>
      </c>
      <c r="Y1627" s="162" t="s">
        <v>5347</v>
      </c>
      <c r="Z1627" s="162" t="s">
        <v>688</v>
      </c>
      <c r="AA1627" s="162" t="s">
        <v>620</v>
      </c>
      <c r="AB1627" s="162" t="s">
        <v>4780</v>
      </c>
      <c r="AC1627" s="162" t="s">
        <v>5347</v>
      </c>
      <c r="AD1627" s="164">
        <v>0</v>
      </c>
      <c r="AE1627" s="185">
        <v>0</v>
      </c>
      <c r="AG1627" t="s">
        <v>1864</v>
      </c>
      <c r="AH1627" s="47">
        <f t="shared" ref="AH1627:AH1632" si="539">IF(M1627=0,"-",M1627-J1627)</f>
        <v>28</v>
      </c>
      <c r="AI1627" s="46" t="str">
        <f t="shared" ref="AI1627:AI1632" si="540">IF(AND(S1627=0,M1627&gt;0,L1627=0),IF(AH1627&gt;=120,"VERY HIGH",IF(AH1627&gt;=90,"HIGH",IF(AH1627&gt;=60,"MEDIUM",IF(AH1627&lt;60,"LOW")))),"-")</f>
        <v>-</v>
      </c>
      <c r="AJ1627" s="12"/>
      <c r="AK1627" s="53" t="str">
        <f t="shared" ref="AK1627:AK1632" si="541">IF(AND(W1627="X",M1627&lt;=$AJ$2),"YES","")</f>
        <v>YES</v>
      </c>
      <c r="AL1627" s="54">
        <f t="shared" ref="AL1627:AL1632" si="542">IF(AND(W1627="X",M1627&lt;=$AJ$2),S1627,"")</f>
        <v>1000</v>
      </c>
      <c r="AM1627" s="35"/>
      <c r="AN1627" s="35" t="str">
        <f t="shared" ref="AN1627:AN1632" si="543">IF(AND(W1627="X",M1627&gt;$AJ$2),S1627,"")</f>
        <v/>
      </c>
      <c r="AO1627" s="35">
        <f t="shared" ref="AO1627:AO1632" si="544">IF(AND(W1627="",M1627&gt;0,$AJ$2&gt;M1627,L1627=""),1,0)</f>
        <v>0</v>
      </c>
      <c r="AP1627" s="35" t="str">
        <f t="shared" ref="AP1627:AP1632" si="545">IF(AND(AK1627="YES",W1627="X"),"X","")</f>
        <v>X</v>
      </c>
      <c r="AQ1627" s="55">
        <f t="shared" ref="AQ1627:AQ1632" si="546">IF(AP1627="X",100%,0%)</f>
        <v>1</v>
      </c>
      <c r="AR1627" s="25" t="str">
        <f t="shared" ref="AR1627:AR1632" si="547">IF(AND(T1627&gt;0,L1627=""),H1627,"")</f>
        <v/>
      </c>
      <c r="AS1627" s="25" t="str">
        <f t="shared" ref="AS1627:AS1632" si="548">IF(AND(D1627&gt;0,H1627=0,G1627=""),1,"")</f>
        <v/>
      </c>
      <c r="AT1627" s="25" t="str">
        <f t="shared" ref="AT1627:AT1632" si="549">IF(G1627="BLOQ",1,"")</f>
        <v/>
      </c>
      <c r="AU1627" s="25" t="str">
        <f t="shared" ref="AU1627:AU1632" si="550">IF(L1627="BLOQ",1,"")</f>
        <v/>
      </c>
      <c r="AV1627" s="25">
        <f t="shared" ref="AV1627:AV1632" si="551">MONTH(F1627)</f>
        <v>3</v>
      </c>
      <c r="AW1627" s="65">
        <f t="shared" ref="AW1627:AW1632" si="552">IF(AP1627="",100%,0%)</f>
        <v>0</v>
      </c>
      <c r="AX1627" s="56"/>
      <c r="AY1627" s="24">
        <f t="shared" ref="AY1627:AY1632" ca="1" si="553">IF(M1627=0,"",M1627-$AX$2)</f>
        <v>-360</v>
      </c>
      <c r="AZ1627" s="66">
        <f t="shared" ref="AZ1627:AZ1632" ca="1" si="554">IF(AND(W1627="",AY1627&gt;0,AY1627&lt;15),1,0)</f>
        <v>0</v>
      </c>
      <c r="BA1627" s="24" t="str">
        <f t="shared" ref="BA1627:BA1632" ca="1" si="555">IF(AND(W1627="",AY1627&gt;0,AY1627&lt;15),T1627,"")</f>
        <v/>
      </c>
      <c r="BB1627" s="87" t="str">
        <f t="shared" ref="BB1627:BB1632" si="556">IF(R1627&lt;Q1627,"X","")</f>
        <v/>
      </c>
    </row>
    <row r="1628" spans="1:54" ht="15" x14ac:dyDescent="0.2">
      <c r="A1628" s="7">
        <v>1627</v>
      </c>
      <c r="B1628" s="162" t="s">
        <v>4733</v>
      </c>
      <c r="C1628" s="162" t="s">
        <v>4734</v>
      </c>
      <c r="D1628" s="162" t="s">
        <v>4735</v>
      </c>
      <c r="E1628" s="162" t="s">
        <v>15</v>
      </c>
      <c r="F1628" s="163">
        <v>45739</v>
      </c>
      <c r="G1628" s="162" t="s">
        <v>5347</v>
      </c>
      <c r="H1628" s="162" t="s">
        <v>4850</v>
      </c>
      <c r="I1628" s="162" t="s">
        <v>17</v>
      </c>
      <c r="J1628" s="163">
        <v>45758</v>
      </c>
      <c r="K1628" s="163">
        <v>45758</v>
      </c>
      <c r="L1628" s="162" t="s">
        <v>5347</v>
      </c>
      <c r="M1628" s="163">
        <v>45769</v>
      </c>
      <c r="N1628" s="164">
        <v>60</v>
      </c>
      <c r="O1628" s="164">
        <v>8</v>
      </c>
      <c r="P1628" s="162" t="s">
        <v>16</v>
      </c>
      <c r="Q1628" s="165">
        <v>2</v>
      </c>
      <c r="R1628" s="165">
        <v>100</v>
      </c>
      <c r="S1628" s="165">
        <v>100</v>
      </c>
      <c r="T1628" s="165">
        <v>0</v>
      </c>
      <c r="U1628" s="166">
        <v>100</v>
      </c>
      <c r="V1628" s="166">
        <v>0</v>
      </c>
      <c r="W1628" s="162" t="s">
        <v>19</v>
      </c>
      <c r="X1628" s="162" t="s">
        <v>5348</v>
      </c>
      <c r="Y1628" s="162" t="s">
        <v>5347</v>
      </c>
      <c r="Z1628" s="162" t="s">
        <v>270</v>
      </c>
      <c r="AA1628" s="162" t="s">
        <v>152</v>
      </c>
      <c r="AB1628" s="162" t="s">
        <v>4851</v>
      </c>
      <c r="AC1628" s="162" t="s">
        <v>5347</v>
      </c>
      <c r="AD1628" s="164">
        <v>0</v>
      </c>
      <c r="AE1628" s="185">
        <v>0</v>
      </c>
      <c r="AG1628" t="s">
        <v>962</v>
      </c>
      <c r="AH1628" s="47">
        <f t="shared" si="539"/>
        <v>11</v>
      </c>
      <c r="AI1628" s="46" t="str">
        <f t="shared" si="540"/>
        <v>-</v>
      </c>
      <c r="AJ1628" s="12"/>
      <c r="AK1628" s="53" t="str">
        <f t="shared" si="541"/>
        <v>YES</v>
      </c>
      <c r="AL1628" s="54">
        <f t="shared" si="542"/>
        <v>100</v>
      </c>
      <c r="AM1628" s="35"/>
      <c r="AN1628" s="35" t="str">
        <f t="shared" si="543"/>
        <v/>
      </c>
      <c r="AO1628" s="35">
        <f t="shared" si="544"/>
        <v>0</v>
      </c>
      <c r="AP1628" s="35" t="str">
        <f t="shared" si="545"/>
        <v>X</v>
      </c>
      <c r="AQ1628" s="55">
        <f t="shared" si="546"/>
        <v>1</v>
      </c>
      <c r="AR1628" s="25" t="str">
        <f t="shared" si="547"/>
        <v/>
      </c>
      <c r="AS1628" s="25" t="str">
        <f t="shared" si="548"/>
        <v/>
      </c>
      <c r="AT1628" s="25" t="str">
        <f t="shared" si="549"/>
        <v/>
      </c>
      <c r="AU1628" s="25" t="str">
        <f t="shared" si="550"/>
        <v/>
      </c>
      <c r="AV1628" s="25">
        <f t="shared" si="551"/>
        <v>3</v>
      </c>
      <c r="AW1628" s="65">
        <f t="shared" si="552"/>
        <v>0</v>
      </c>
      <c r="AX1628" s="56"/>
      <c r="AY1628" s="24">
        <f t="shared" ca="1" si="553"/>
        <v>-366</v>
      </c>
      <c r="AZ1628" s="66">
        <f t="shared" ca="1" si="554"/>
        <v>0</v>
      </c>
      <c r="BA1628" s="24" t="str">
        <f t="shared" ca="1" si="555"/>
        <v/>
      </c>
      <c r="BB1628" s="87" t="str">
        <f t="shared" si="556"/>
        <v/>
      </c>
    </row>
    <row r="1629" spans="1:54" ht="15" x14ac:dyDescent="0.2">
      <c r="A1629" s="7">
        <v>1628</v>
      </c>
      <c r="B1629" s="162" t="s">
        <v>2127</v>
      </c>
      <c r="C1629" s="162" t="s">
        <v>2128</v>
      </c>
      <c r="D1629" s="162" t="s">
        <v>4736</v>
      </c>
      <c r="E1629" s="162" t="s">
        <v>15</v>
      </c>
      <c r="F1629" s="163">
        <v>45739</v>
      </c>
      <c r="G1629" s="162" t="s">
        <v>5347</v>
      </c>
      <c r="H1629" s="162" t="s">
        <v>4737</v>
      </c>
      <c r="I1629" s="162" t="s">
        <v>17</v>
      </c>
      <c r="J1629" s="163">
        <v>45741</v>
      </c>
      <c r="K1629" s="163">
        <v>45744</v>
      </c>
      <c r="L1629" s="162" t="s">
        <v>5347</v>
      </c>
      <c r="M1629" s="163">
        <v>45756</v>
      </c>
      <c r="N1629" s="164">
        <v>40</v>
      </c>
      <c r="O1629" s="164">
        <v>8</v>
      </c>
      <c r="P1629" s="162" t="s">
        <v>16</v>
      </c>
      <c r="Q1629" s="165">
        <v>2</v>
      </c>
      <c r="R1629" s="165">
        <v>2</v>
      </c>
      <c r="S1629" s="165">
        <v>2</v>
      </c>
      <c r="T1629" s="165">
        <v>0</v>
      </c>
      <c r="U1629" s="166">
        <v>2</v>
      </c>
      <c r="V1629" s="166">
        <v>0</v>
      </c>
      <c r="W1629" s="162" t="s">
        <v>19</v>
      </c>
      <c r="X1629" s="162" t="s">
        <v>5348</v>
      </c>
      <c r="Y1629" s="162" t="s">
        <v>5347</v>
      </c>
      <c r="Z1629" s="162" t="s">
        <v>721</v>
      </c>
      <c r="AA1629" s="162" t="s">
        <v>746</v>
      </c>
      <c r="AB1629" s="162" t="s">
        <v>2131</v>
      </c>
      <c r="AC1629" s="162" t="s">
        <v>5347</v>
      </c>
      <c r="AD1629" s="164">
        <v>0</v>
      </c>
      <c r="AE1629" s="185">
        <v>0</v>
      </c>
      <c r="AG1629" t="s">
        <v>2543</v>
      </c>
      <c r="AH1629" s="47">
        <f t="shared" si="539"/>
        <v>15</v>
      </c>
      <c r="AI1629" s="46" t="str">
        <f t="shared" si="540"/>
        <v>-</v>
      </c>
      <c r="AJ1629" s="12"/>
      <c r="AK1629" s="53" t="str">
        <f t="shared" si="541"/>
        <v>YES</v>
      </c>
      <c r="AL1629" s="54">
        <f t="shared" si="542"/>
        <v>2</v>
      </c>
      <c r="AM1629" s="35"/>
      <c r="AN1629" s="35" t="str">
        <f t="shared" si="543"/>
        <v/>
      </c>
      <c r="AO1629" s="35">
        <f t="shared" si="544"/>
        <v>0</v>
      </c>
      <c r="AP1629" s="35" t="str">
        <f t="shared" si="545"/>
        <v>X</v>
      </c>
      <c r="AQ1629" s="55">
        <f t="shared" si="546"/>
        <v>1</v>
      </c>
      <c r="AR1629" s="25" t="str">
        <f t="shared" si="547"/>
        <v/>
      </c>
      <c r="AS1629" s="25" t="str">
        <f t="shared" si="548"/>
        <v/>
      </c>
      <c r="AT1629" s="25" t="str">
        <f t="shared" si="549"/>
        <v/>
      </c>
      <c r="AU1629" s="25" t="str">
        <f t="shared" si="550"/>
        <v/>
      </c>
      <c r="AV1629" s="25">
        <f t="shared" si="551"/>
        <v>3</v>
      </c>
      <c r="AW1629" s="65">
        <f t="shared" si="552"/>
        <v>0</v>
      </c>
      <c r="AX1629" s="56"/>
      <c r="AY1629" s="24">
        <f t="shared" ca="1" si="553"/>
        <v>-379</v>
      </c>
      <c r="AZ1629" s="66">
        <f t="shared" ca="1" si="554"/>
        <v>0</v>
      </c>
      <c r="BA1629" s="24" t="str">
        <f t="shared" ca="1" si="555"/>
        <v/>
      </c>
      <c r="BB1629" s="87" t="str">
        <f t="shared" si="556"/>
        <v/>
      </c>
    </row>
    <row r="1630" spans="1:54" ht="15" x14ac:dyDescent="0.2">
      <c r="A1630" s="7">
        <v>1629</v>
      </c>
      <c r="B1630" s="162" t="s">
        <v>4738</v>
      </c>
      <c r="C1630" s="162" t="s">
        <v>4739</v>
      </c>
      <c r="D1630" s="162" t="s">
        <v>4736</v>
      </c>
      <c r="E1630" s="162" t="s">
        <v>17</v>
      </c>
      <c r="F1630" s="163">
        <v>45739</v>
      </c>
      <c r="G1630" s="162" t="s">
        <v>5347</v>
      </c>
      <c r="H1630" s="162" t="s">
        <v>4740</v>
      </c>
      <c r="I1630" s="162" t="s">
        <v>15</v>
      </c>
      <c r="J1630" s="163">
        <v>45741</v>
      </c>
      <c r="K1630" s="163">
        <v>45741</v>
      </c>
      <c r="L1630" s="162" t="s">
        <v>5347</v>
      </c>
      <c r="M1630" s="163">
        <v>45756</v>
      </c>
      <c r="N1630" s="164">
        <v>40</v>
      </c>
      <c r="O1630" s="164">
        <v>8</v>
      </c>
      <c r="P1630" s="162" t="s">
        <v>16</v>
      </c>
      <c r="Q1630" s="165">
        <v>1</v>
      </c>
      <c r="R1630" s="165">
        <v>1</v>
      </c>
      <c r="S1630" s="165">
        <v>1</v>
      </c>
      <c r="T1630" s="165">
        <v>0</v>
      </c>
      <c r="U1630" s="166">
        <v>1</v>
      </c>
      <c r="V1630" s="166">
        <v>0</v>
      </c>
      <c r="W1630" s="162" t="s">
        <v>19</v>
      </c>
      <c r="X1630" s="162" t="s">
        <v>5348</v>
      </c>
      <c r="Y1630" s="162" t="s">
        <v>5347</v>
      </c>
      <c r="Z1630" s="162" t="s">
        <v>2750</v>
      </c>
      <c r="AA1630" s="162" t="s">
        <v>2713</v>
      </c>
      <c r="AB1630" s="162" t="s">
        <v>4741</v>
      </c>
      <c r="AC1630" s="162" t="s">
        <v>5347</v>
      </c>
      <c r="AD1630" s="164">
        <v>0</v>
      </c>
      <c r="AE1630" s="185">
        <v>0</v>
      </c>
      <c r="AG1630" t="s">
        <v>2543</v>
      </c>
      <c r="AH1630" s="47">
        <f t="shared" si="539"/>
        <v>15</v>
      </c>
      <c r="AI1630" s="46" t="str">
        <f t="shared" si="540"/>
        <v>-</v>
      </c>
      <c r="AJ1630" s="12"/>
      <c r="AK1630" s="53" t="str">
        <f t="shared" si="541"/>
        <v>YES</v>
      </c>
      <c r="AL1630" s="54">
        <f t="shared" si="542"/>
        <v>1</v>
      </c>
      <c r="AM1630" s="35"/>
      <c r="AN1630" s="35" t="str">
        <f t="shared" si="543"/>
        <v/>
      </c>
      <c r="AO1630" s="35">
        <f t="shared" si="544"/>
        <v>0</v>
      </c>
      <c r="AP1630" s="35" t="str">
        <f t="shared" si="545"/>
        <v>X</v>
      </c>
      <c r="AQ1630" s="55">
        <f t="shared" si="546"/>
        <v>1</v>
      </c>
      <c r="AR1630" s="25" t="str">
        <f t="shared" si="547"/>
        <v/>
      </c>
      <c r="AS1630" s="25" t="str">
        <f t="shared" si="548"/>
        <v/>
      </c>
      <c r="AT1630" s="25" t="str">
        <f t="shared" si="549"/>
        <v/>
      </c>
      <c r="AU1630" s="25" t="str">
        <f t="shared" si="550"/>
        <v/>
      </c>
      <c r="AV1630" s="25">
        <f t="shared" si="551"/>
        <v>3</v>
      </c>
      <c r="AW1630" s="65">
        <f t="shared" si="552"/>
        <v>0</v>
      </c>
      <c r="AX1630" s="56"/>
      <c r="AY1630" s="24">
        <f t="shared" ca="1" si="553"/>
        <v>-379</v>
      </c>
      <c r="AZ1630" s="66">
        <f t="shared" ca="1" si="554"/>
        <v>0</v>
      </c>
      <c r="BA1630" s="24" t="str">
        <f t="shared" ca="1" si="555"/>
        <v/>
      </c>
      <c r="BB1630" s="87" t="str">
        <f t="shared" si="556"/>
        <v/>
      </c>
    </row>
    <row r="1631" spans="1:54" ht="15" x14ac:dyDescent="0.2">
      <c r="A1631" s="7">
        <v>1630</v>
      </c>
      <c r="B1631" s="162" t="s">
        <v>2039</v>
      </c>
      <c r="C1631" s="162" t="s">
        <v>2040</v>
      </c>
      <c r="D1631" s="162" t="s">
        <v>4736</v>
      </c>
      <c r="E1631" s="162" t="s">
        <v>18</v>
      </c>
      <c r="F1631" s="163">
        <v>45739</v>
      </c>
      <c r="G1631" s="162" t="s">
        <v>5347</v>
      </c>
      <c r="H1631" s="162" t="s">
        <v>4740</v>
      </c>
      <c r="I1631" s="162" t="s">
        <v>17</v>
      </c>
      <c r="J1631" s="163">
        <v>45741</v>
      </c>
      <c r="K1631" s="163">
        <v>45741</v>
      </c>
      <c r="L1631" s="162" t="s">
        <v>5347</v>
      </c>
      <c r="M1631" s="163">
        <v>45756</v>
      </c>
      <c r="N1631" s="164">
        <v>30</v>
      </c>
      <c r="O1631" s="164">
        <v>8</v>
      </c>
      <c r="P1631" s="162" t="s">
        <v>16</v>
      </c>
      <c r="Q1631" s="165">
        <v>3</v>
      </c>
      <c r="R1631" s="165">
        <v>3</v>
      </c>
      <c r="S1631" s="165">
        <v>3</v>
      </c>
      <c r="T1631" s="165">
        <v>0</v>
      </c>
      <c r="U1631" s="166">
        <v>3</v>
      </c>
      <c r="V1631" s="166">
        <v>0</v>
      </c>
      <c r="W1631" s="162" t="s">
        <v>19</v>
      </c>
      <c r="X1631" s="162" t="s">
        <v>5348</v>
      </c>
      <c r="Y1631" s="162" t="s">
        <v>5347</v>
      </c>
      <c r="Z1631" s="162" t="s">
        <v>2750</v>
      </c>
      <c r="AA1631" s="162" t="s">
        <v>2713</v>
      </c>
      <c r="AB1631" s="162" t="s">
        <v>3219</v>
      </c>
      <c r="AC1631" s="162" t="s">
        <v>5347</v>
      </c>
      <c r="AD1631" s="164">
        <v>0</v>
      </c>
      <c r="AE1631" s="185">
        <v>0</v>
      </c>
      <c r="AG1631" t="s">
        <v>2543</v>
      </c>
      <c r="AH1631" s="47">
        <f t="shared" si="539"/>
        <v>15</v>
      </c>
      <c r="AI1631" s="46" t="str">
        <f t="shared" si="540"/>
        <v>-</v>
      </c>
      <c r="AJ1631" s="12"/>
      <c r="AK1631" s="53" t="str">
        <f t="shared" si="541"/>
        <v>YES</v>
      </c>
      <c r="AL1631" s="54">
        <f t="shared" si="542"/>
        <v>3</v>
      </c>
      <c r="AM1631" s="35"/>
      <c r="AN1631" s="35" t="str">
        <f t="shared" si="543"/>
        <v/>
      </c>
      <c r="AO1631" s="35">
        <f t="shared" si="544"/>
        <v>0</v>
      </c>
      <c r="AP1631" s="35" t="str">
        <f t="shared" si="545"/>
        <v>X</v>
      </c>
      <c r="AQ1631" s="55">
        <f t="shared" si="546"/>
        <v>1</v>
      </c>
      <c r="AR1631" s="25" t="str">
        <f t="shared" si="547"/>
        <v/>
      </c>
      <c r="AS1631" s="25" t="str">
        <f t="shared" si="548"/>
        <v/>
      </c>
      <c r="AT1631" s="25" t="str">
        <f t="shared" si="549"/>
        <v/>
      </c>
      <c r="AU1631" s="25" t="str">
        <f t="shared" si="550"/>
        <v/>
      </c>
      <c r="AV1631" s="25">
        <f t="shared" si="551"/>
        <v>3</v>
      </c>
      <c r="AW1631" s="65">
        <f t="shared" si="552"/>
        <v>0</v>
      </c>
      <c r="AX1631" s="56"/>
      <c r="AY1631" s="24">
        <f t="shared" ca="1" si="553"/>
        <v>-379</v>
      </c>
      <c r="AZ1631" s="66">
        <f t="shared" ca="1" si="554"/>
        <v>0</v>
      </c>
      <c r="BA1631" s="24" t="str">
        <f t="shared" ca="1" si="555"/>
        <v/>
      </c>
      <c r="BB1631" s="87" t="str">
        <f t="shared" si="556"/>
        <v/>
      </c>
    </row>
    <row r="1632" spans="1:54" ht="15" x14ac:dyDescent="0.2">
      <c r="A1632" s="7">
        <v>1631</v>
      </c>
      <c r="B1632" s="162" t="s">
        <v>2043</v>
      </c>
      <c r="C1632" s="162" t="s">
        <v>2044</v>
      </c>
      <c r="D1632" s="162" t="s">
        <v>4736</v>
      </c>
      <c r="E1632" s="162" t="s">
        <v>24</v>
      </c>
      <c r="F1632" s="163">
        <v>45739</v>
      </c>
      <c r="G1632" s="162" t="s">
        <v>5347</v>
      </c>
      <c r="H1632" s="162" t="s">
        <v>4742</v>
      </c>
      <c r="I1632" s="162" t="s">
        <v>15</v>
      </c>
      <c r="J1632" s="163">
        <v>45741</v>
      </c>
      <c r="K1632" s="163">
        <v>45741</v>
      </c>
      <c r="L1632" s="162" t="s">
        <v>5347</v>
      </c>
      <c r="M1632" s="163">
        <v>45756</v>
      </c>
      <c r="N1632" s="164">
        <v>40</v>
      </c>
      <c r="O1632" s="164">
        <v>8</v>
      </c>
      <c r="P1632" s="162" t="s">
        <v>16</v>
      </c>
      <c r="Q1632" s="165">
        <v>2</v>
      </c>
      <c r="R1632" s="165">
        <v>2</v>
      </c>
      <c r="S1632" s="165">
        <v>2</v>
      </c>
      <c r="T1632" s="165">
        <v>0</v>
      </c>
      <c r="U1632" s="166">
        <v>2</v>
      </c>
      <c r="V1632" s="166">
        <v>0</v>
      </c>
      <c r="W1632" s="162" t="s">
        <v>19</v>
      </c>
      <c r="X1632" s="162" t="s">
        <v>5348</v>
      </c>
      <c r="Y1632" s="162" t="s">
        <v>5347</v>
      </c>
      <c r="Z1632" s="162" t="s">
        <v>4849</v>
      </c>
      <c r="AA1632" s="162" t="s">
        <v>3414</v>
      </c>
      <c r="AB1632" s="162" t="s">
        <v>3415</v>
      </c>
      <c r="AC1632" s="162" t="s">
        <v>5347</v>
      </c>
      <c r="AD1632" s="164">
        <v>0</v>
      </c>
      <c r="AE1632" s="185">
        <v>0</v>
      </c>
      <c r="AG1632" t="s">
        <v>2543</v>
      </c>
      <c r="AH1632" s="47">
        <f t="shared" si="539"/>
        <v>15</v>
      </c>
      <c r="AI1632" s="46" t="str">
        <f t="shared" si="540"/>
        <v>-</v>
      </c>
      <c r="AJ1632" s="12"/>
      <c r="AK1632" s="53" t="str">
        <f t="shared" si="541"/>
        <v>YES</v>
      </c>
      <c r="AL1632" s="54">
        <f t="shared" si="542"/>
        <v>2</v>
      </c>
      <c r="AM1632" s="35"/>
      <c r="AN1632" s="35" t="str">
        <f t="shared" si="543"/>
        <v/>
      </c>
      <c r="AO1632" s="35">
        <f t="shared" si="544"/>
        <v>0</v>
      </c>
      <c r="AP1632" s="35" t="str">
        <f t="shared" si="545"/>
        <v>X</v>
      </c>
      <c r="AQ1632" s="55">
        <f t="shared" si="546"/>
        <v>1</v>
      </c>
      <c r="AR1632" s="25" t="str">
        <f t="shared" si="547"/>
        <v/>
      </c>
      <c r="AS1632" s="25" t="str">
        <f t="shared" si="548"/>
        <v/>
      </c>
      <c r="AT1632" s="25" t="str">
        <f t="shared" si="549"/>
        <v/>
      </c>
      <c r="AU1632" s="25" t="str">
        <f t="shared" si="550"/>
        <v/>
      </c>
      <c r="AV1632" s="25">
        <f t="shared" si="551"/>
        <v>3</v>
      </c>
      <c r="AW1632" s="65">
        <f t="shared" si="552"/>
        <v>0</v>
      </c>
      <c r="AX1632" s="56"/>
      <c r="AY1632" s="24">
        <f t="shared" ca="1" si="553"/>
        <v>-379</v>
      </c>
      <c r="AZ1632" s="66">
        <f t="shared" ca="1" si="554"/>
        <v>0</v>
      </c>
      <c r="BA1632" s="24" t="str">
        <f t="shared" ca="1" si="555"/>
        <v/>
      </c>
      <c r="BB1632" s="87" t="str">
        <f t="shared" si="556"/>
        <v/>
      </c>
    </row>
    <row r="1633" spans="1:54" ht="15" x14ac:dyDescent="0.2">
      <c r="A1633" s="7">
        <v>1632</v>
      </c>
      <c r="B1633" s="162" t="s">
        <v>606</v>
      </c>
      <c r="C1633" s="162" t="s">
        <v>607</v>
      </c>
      <c r="D1633" s="162" t="s">
        <v>4743</v>
      </c>
      <c r="E1633" s="162" t="s">
        <v>15</v>
      </c>
      <c r="F1633" s="163">
        <v>45739</v>
      </c>
      <c r="G1633" s="162" t="s">
        <v>5347</v>
      </c>
      <c r="H1633" s="162" t="s">
        <v>4744</v>
      </c>
      <c r="I1633" s="162" t="s">
        <v>15</v>
      </c>
      <c r="J1633" s="163">
        <v>45741</v>
      </c>
      <c r="K1633" s="163">
        <v>45742</v>
      </c>
      <c r="L1633" s="162" t="s">
        <v>5347</v>
      </c>
      <c r="M1633" s="163">
        <v>45793</v>
      </c>
      <c r="N1633" s="164">
        <v>135</v>
      </c>
      <c r="O1633" s="164">
        <v>8</v>
      </c>
      <c r="P1633" s="162" t="s">
        <v>16</v>
      </c>
      <c r="Q1633" s="165">
        <v>2</v>
      </c>
      <c r="R1633" s="165">
        <v>2</v>
      </c>
      <c r="S1633" s="165">
        <v>2</v>
      </c>
      <c r="T1633" s="165">
        <v>0</v>
      </c>
      <c r="U1633" s="166">
        <v>0</v>
      </c>
      <c r="V1633" s="166">
        <v>0</v>
      </c>
      <c r="W1633" s="162" t="s">
        <v>19</v>
      </c>
      <c r="X1633" s="162" t="s">
        <v>5348</v>
      </c>
      <c r="Y1633" s="162" t="s">
        <v>5347</v>
      </c>
      <c r="Z1633" s="162" t="s">
        <v>20</v>
      </c>
      <c r="AA1633" s="162" t="s">
        <v>21</v>
      </c>
      <c r="AB1633" s="162" t="s">
        <v>692</v>
      </c>
      <c r="AC1633" s="162" t="s">
        <v>5347</v>
      </c>
      <c r="AD1633" s="164">
        <v>1</v>
      </c>
      <c r="AE1633" s="185">
        <v>1</v>
      </c>
      <c r="AG1633" t="s">
        <v>2543</v>
      </c>
      <c r="AH1633" s="47">
        <f t="shared" ref="AH1633:AH1635" si="557">IF(M1633=0,"-",M1633-J1633)</f>
        <v>52</v>
      </c>
      <c r="AI1633" s="46" t="str">
        <f t="shared" ref="AI1633:AI1635" si="558">IF(AND(S1633=0,M1633&gt;0,L1633=0),IF(AH1633&gt;=120,"VERY HIGH",IF(AH1633&gt;=90,"HIGH",IF(AH1633&gt;=60,"MEDIUM",IF(AH1633&lt;60,"LOW")))),"-")</f>
        <v>-</v>
      </c>
      <c r="AJ1633" s="12"/>
      <c r="AK1633" s="53" t="str">
        <f t="shared" ref="AK1633:AK1635" si="559">IF(AND(W1633="X",M1633&lt;=$AJ$2),"YES","")</f>
        <v>YES</v>
      </c>
      <c r="AL1633" s="54">
        <f t="shared" ref="AL1633:AL1635" si="560">IF(AND(W1633="X",M1633&lt;=$AJ$2),S1633,"")</f>
        <v>2</v>
      </c>
      <c r="AM1633" s="35"/>
      <c r="AN1633" s="35" t="str">
        <f t="shared" ref="AN1633:AN1635" si="561">IF(AND(W1633="X",M1633&gt;$AJ$2),S1633,"")</f>
        <v/>
      </c>
      <c r="AO1633" s="35">
        <f t="shared" ref="AO1633:AO1635" si="562">IF(AND(W1633="",M1633&gt;0,$AJ$2&gt;M1633,L1633=""),1,0)</f>
        <v>0</v>
      </c>
      <c r="AP1633" s="35" t="str">
        <f t="shared" ref="AP1633:AP1635" si="563">IF(AND(AK1633="YES",W1633="X"),"X","")</f>
        <v>X</v>
      </c>
      <c r="AQ1633" s="55">
        <f t="shared" ref="AQ1633:AQ1635" si="564">IF(AP1633="X",100%,0%)</f>
        <v>1</v>
      </c>
      <c r="AR1633" s="25" t="str">
        <f t="shared" ref="AR1633:AR1635" si="565">IF(AND(T1633&gt;0,L1633=""),H1633,"")</f>
        <v/>
      </c>
      <c r="AS1633" s="25" t="str">
        <f t="shared" ref="AS1633:AS1635" si="566">IF(AND(D1633&gt;0,H1633=0,G1633=""),1,"")</f>
        <v/>
      </c>
      <c r="AT1633" s="25" t="str">
        <f t="shared" ref="AT1633:AT1635" si="567">IF(G1633="BLOQ",1,"")</f>
        <v/>
      </c>
      <c r="AU1633" s="25" t="str">
        <f t="shared" ref="AU1633:AU1635" si="568">IF(L1633="BLOQ",1,"")</f>
        <v/>
      </c>
      <c r="AV1633" s="25">
        <f t="shared" ref="AV1633:AV1635" si="569">MONTH(F1633)</f>
        <v>3</v>
      </c>
      <c r="AW1633" s="65">
        <f t="shared" ref="AW1633:AW1635" si="570">IF(AP1633="",100%,0%)</f>
        <v>0</v>
      </c>
      <c r="AX1633" s="56"/>
      <c r="AY1633" s="24">
        <f t="shared" ref="AY1633:AY1635" ca="1" si="571">IF(M1633=0,"",M1633-$AX$2)</f>
        <v>-342</v>
      </c>
      <c r="AZ1633" s="66">
        <f t="shared" ref="AZ1633:AZ1635" ca="1" si="572">IF(AND(W1633="",AY1633&gt;0,AY1633&lt;15),1,0)</f>
        <v>0</v>
      </c>
      <c r="BA1633" s="24" t="str">
        <f t="shared" ref="BA1633:BA1635" ca="1" si="573">IF(AND(W1633="",AY1633&gt;0,AY1633&lt;15),T1633,"")</f>
        <v/>
      </c>
      <c r="BB1633" s="87" t="str">
        <f t="shared" ref="BB1633:BB1635" si="574">IF(R1633&lt;Q1633,"X","")</f>
        <v/>
      </c>
    </row>
    <row r="1634" spans="1:54" ht="15" x14ac:dyDescent="0.2">
      <c r="A1634" s="7">
        <v>1633</v>
      </c>
      <c r="B1634" s="162" t="s">
        <v>4798</v>
      </c>
      <c r="C1634" s="162" t="s">
        <v>4799</v>
      </c>
      <c r="D1634" s="162" t="s">
        <v>4800</v>
      </c>
      <c r="E1634" s="162" t="s">
        <v>15</v>
      </c>
      <c r="F1634" s="163">
        <v>45750</v>
      </c>
      <c r="G1634" s="162" t="s">
        <v>5347</v>
      </c>
      <c r="H1634" s="162" t="s">
        <v>4789</v>
      </c>
      <c r="I1634" s="162" t="s">
        <v>15</v>
      </c>
      <c r="J1634" s="163">
        <v>45751</v>
      </c>
      <c r="K1634" s="163">
        <v>45756</v>
      </c>
      <c r="L1634" s="162" t="s">
        <v>5347</v>
      </c>
      <c r="M1634" s="163">
        <v>45831</v>
      </c>
      <c r="N1634" s="164">
        <v>40</v>
      </c>
      <c r="O1634" s="164">
        <v>8</v>
      </c>
      <c r="P1634" s="162" t="s">
        <v>16</v>
      </c>
      <c r="Q1634" s="165">
        <v>1</v>
      </c>
      <c r="R1634" s="165">
        <v>1</v>
      </c>
      <c r="S1634" s="165">
        <v>1</v>
      </c>
      <c r="T1634" s="165">
        <v>0</v>
      </c>
      <c r="U1634" s="166">
        <v>1</v>
      </c>
      <c r="V1634" s="166">
        <v>0</v>
      </c>
      <c r="W1634" s="162" t="s">
        <v>19</v>
      </c>
      <c r="X1634" s="162" t="s">
        <v>5348</v>
      </c>
      <c r="Y1634" s="162" t="s">
        <v>5347</v>
      </c>
      <c r="Z1634" s="162" t="s">
        <v>153</v>
      </c>
      <c r="AA1634" s="162" t="s">
        <v>154</v>
      </c>
      <c r="AB1634" s="162" t="s">
        <v>4801</v>
      </c>
      <c r="AC1634" s="162" t="s">
        <v>5347</v>
      </c>
      <c r="AD1634" s="164">
        <v>0</v>
      </c>
      <c r="AE1634" s="185">
        <v>0</v>
      </c>
      <c r="AG1634" t="s">
        <v>962</v>
      </c>
      <c r="AH1634" s="47">
        <f t="shared" si="557"/>
        <v>80</v>
      </c>
      <c r="AI1634" s="46" t="str">
        <f t="shared" si="558"/>
        <v>-</v>
      </c>
      <c r="AJ1634" s="12"/>
      <c r="AK1634" s="53" t="str">
        <f t="shared" si="559"/>
        <v>YES</v>
      </c>
      <c r="AL1634" s="54">
        <f t="shared" si="560"/>
        <v>1</v>
      </c>
      <c r="AM1634" s="35"/>
      <c r="AN1634" s="35" t="str">
        <f t="shared" si="561"/>
        <v/>
      </c>
      <c r="AO1634" s="35">
        <f t="shared" si="562"/>
        <v>0</v>
      </c>
      <c r="AP1634" s="35" t="str">
        <f t="shared" si="563"/>
        <v>X</v>
      </c>
      <c r="AQ1634" s="55">
        <f t="shared" si="564"/>
        <v>1</v>
      </c>
      <c r="AR1634" s="25" t="str">
        <f t="shared" si="565"/>
        <v/>
      </c>
      <c r="AS1634" s="25" t="str">
        <f t="shared" si="566"/>
        <v/>
      </c>
      <c r="AT1634" s="25" t="str">
        <f t="shared" si="567"/>
        <v/>
      </c>
      <c r="AU1634" s="25" t="str">
        <f t="shared" si="568"/>
        <v/>
      </c>
      <c r="AV1634" s="25">
        <f t="shared" si="569"/>
        <v>4</v>
      </c>
      <c r="AW1634" s="65">
        <f t="shared" si="570"/>
        <v>0</v>
      </c>
      <c r="AX1634" s="56"/>
      <c r="AY1634" s="24">
        <f t="shared" ca="1" si="571"/>
        <v>-304</v>
      </c>
      <c r="AZ1634" s="66">
        <f t="shared" ca="1" si="572"/>
        <v>0</v>
      </c>
      <c r="BA1634" s="24" t="str">
        <f t="shared" ca="1" si="573"/>
        <v/>
      </c>
      <c r="BB1634" s="87" t="str">
        <f t="shared" si="574"/>
        <v/>
      </c>
    </row>
    <row r="1635" spans="1:54" ht="15" x14ac:dyDescent="0.2">
      <c r="A1635" s="7">
        <v>1634</v>
      </c>
      <c r="B1635" s="162" t="s">
        <v>4745</v>
      </c>
      <c r="C1635" s="162" t="s">
        <v>4746</v>
      </c>
      <c r="D1635" s="162" t="s">
        <v>4802</v>
      </c>
      <c r="E1635" s="162" t="s">
        <v>15</v>
      </c>
      <c r="F1635" s="163">
        <v>45754</v>
      </c>
      <c r="G1635" s="162" t="s">
        <v>5347</v>
      </c>
      <c r="H1635" s="162" t="s">
        <v>4852</v>
      </c>
      <c r="I1635" s="162" t="s">
        <v>15</v>
      </c>
      <c r="J1635" s="163">
        <v>45757</v>
      </c>
      <c r="K1635" s="163">
        <v>45757</v>
      </c>
      <c r="L1635" s="162" t="s">
        <v>5347</v>
      </c>
      <c r="M1635" s="163">
        <v>45824</v>
      </c>
      <c r="N1635" s="164">
        <v>40</v>
      </c>
      <c r="O1635" s="164">
        <v>8</v>
      </c>
      <c r="P1635" s="162" t="s">
        <v>16</v>
      </c>
      <c r="Q1635" s="165">
        <v>1</v>
      </c>
      <c r="R1635" s="165">
        <v>1</v>
      </c>
      <c r="S1635" s="165">
        <v>1</v>
      </c>
      <c r="T1635" s="165">
        <v>0</v>
      </c>
      <c r="U1635" s="166">
        <v>1</v>
      </c>
      <c r="V1635" s="166">
        <v>0</v>
      </c>
      <c r="W1635" s="162" t="s">
        <v>19</v>
      </c>
      <c r="X1635" s="162" t="s">
        <v>5348</v>
      </c>
      <c r="Y1635" s="162" t="s">
        <v>5347</v>
      </c>
      <c r="Z1635" s="162" t="s">
        <v>4853</v>
      </c>
      <c r="AA1635" s="162" t="s">
        <v>148</v>
      </c>
      <c r="AB1635" s="162" t="s">
        <v>4745</v>
      </c>
      <c r="AC1635" s="162" t="s">
        <v>5347</v>
      </c>
      <c r="AD1635" s="164">
        <v>0</v>
      </c>
      <c r="AE1635" s="185">
        <v>0</v>
      </c>
      <c r="AG1635" t="s">
        <v>2811</v>
      </c>
      <c r="AH1635" s="47">
        <f t="shared" si="557"/>
        <v>67</v>
      </c>
      <c r="AI1635" s="46" t="str">
        <f t="shared" si="558"/>
        <v>-</v>
      </c>
      <c r="AJ1635" s="12"/>
      <c r="AK1635" s="53" t="str">
        <f t="shared" si="559"/>
        <v>YES</v>
      </c>
      <c r="AL1635" s="54">
        <f t="shared" si="560"/>
        <v>1</v>
      </c>
      <c r="AM1635" s="35"/>
      <c r="AN1635" s="35" t="str">
        <f t="shared" si="561"/>
        <v/>
      </c>
      <c r="AO1635" s="35">
        <f t="shared" si="562"/>
        <v>0</v>
      </c>
      <c r="AP1635" s="35" t="str">
        <f t="shared" si="563"/>
        <v>X</v>
      </c>
      <c r="AQ1635" s="55">
        <f t="shared" si="564"/>
        <v>1</v>
      </c>
      <c r="AR1635" s="25" t="str">
        <f t="shared" si="565"/>
        <v/>
      </c>
      <c r="AS1635" s="25" t="str">
        <f t="shared" si="566"/>
        <v/>
      </c>
      <c r="AT1635" s="25" t="str">
        <f t="shared" si="567"/>
        <v/>
      </c>
      <c r="AU1635" s="25" t="str">
        <f t="shared" si="568"/>
        <v/>
      </c>
      <c r="AV1635" s="25">
        <f t="shared" si="569"/>
        <v>4</v>
      </c>
      <c r="AW1635" s="65">
        <f t="shared" si="570"/>
        <v>0</v>
      </c>
      <c r="AX1635" s="56"/>
      <c r="AY1635" s="24">
        <f t="shared" ca="1" si="571"/>
        <v>-311</v>
      </c>
      <c r="AZ1635" s="66">
        <f t="shared" ca="1" si="572"/>
        <v>0</v>
      </c>
      <c r="BA1635" s="24" t="str">
        <f t="shared" ca="1" si="573"/>
        <v/>
      </c>
      <c r="BB1635" s="87" t="str">
        <f t="shared" si="574"/>
        <v/>
      </c>
    </row>
    <row r="1636" spans="1:54" ht="15" x14ac:dyDescent="0.2">
      <c r="A1636" s="7">
        <v>1635</v>
      </c>
      <c r="B1636" s="162" t="s">
        <v>4747</v>
      </c>
      <c r="C1636" s="162" t="s">
        <v>4748</v>
      </c>
      <c r="D1636" s="162" t="s">
        <v>4802</v>
      </c>
      <c r="E1636" s="162" t="s">
        <v>17</v>
      </c>
      <c r="F1636" s="163">
        <v>45754</v>
      </c>
      <c r="G1636" s="162" t="s">
        <v>5347</v>
      </c>
      <c r="H1636" s="162" t="s">
        <v>4852</v>
      </c>
      <c r="I1636" s="162" t="s">
        <v>17</v>
      </c>
      <c r="J1636" s="163">
        <v>45757</v>
      </c>
      <c r="K1636" s="163">
        <v>45757</v>
      </c>
      <c r="L1636" s="162" t="s">
        <v>5347</v>
      </c>
      <c r="M1636" s="163">
        <v>45824</v>
      </c>
      <c r="N1636" s="164">
        <v>40</v>
      </c>
      <c r="O1636" s="164">
        <v>8</v>
      </c>
      <c r="P1636" s="162" t="s">
        <v>16</v>
      </c>
      <c r="Q1636" s="165">
        <v>3</v>
      </c>
      <c r="R1636" s="165">
        <v>3</v>
      </c>
      <c r="S1636" s="165">
        <v>3</v>
      </c>
      <c r="T1636" s="165">
        <v>0</v>
      </c>
      <c r="U1636" s="166">
        <v>3</v>
      </c>
      <c r="V1636" s="166">
        <v>0</v>
      </c>
      <c r="W1636" s="162" t="s">
        <v>19</v>
      </c>
      <c r="X1636" s="162" t="s">
        <v>5348</v>
      </c>
      <c r="Y1636" s="162" t="s">
        <v>5347</v>
      </c>
      <c r="Z1636" s="162" t="s">
        <v>4853</v>
      </c>
      <c r="AA1636" s="162" t="s">
        <v>148</v>
      </c>
      <c r="AB1636" s="162" t="s">
        <v>4747</v>
      </c>
      <c r="AC1636" s="162" t="s">
        <v>5347</v>
      </c>
      <c r="AD1636" s="164">
        <v>0</v>
      </c>
      <c r="AE1636" s="185">
        <v>0</v>
      </c>
      <c r="AG1636" t="s">
        <v>2811</v>
      </c>
      <c r="AH1636" s="47">
        <f t="shared" ref="AH1636:AH1642" si="575">IF(M1636=0,"-",M1636-J1636)</f>
        <v>67</v>
      </c>
      <c r="AI1636" s="46" t="str">
        <f t="shared" ref="AI1636:AI1642" si="576">IF(AND(S1636=0,M1636&gt;0,L1636=0),IF(AH1636&gt;=120,"VERY HIGH",IF(AH1636&gt;=90,"HIGH",IF(AH1636&gt;=60,"MEDIUM",IF(AH1636&lt;60,"LOW")))),"-")</f>
        <v>-</v>
      </c>
      <c r="AJ1636" s="12"/>
      <c r="AK1636" s="53" t="str">
        <f t="shared" ref="AK1636:AK1642" si="577">IF(AND(W1636="X",M1636&lt;=$AJ$2),"YES","")</f>
        <v>YES</v>
      </c>
      <c r="AL1636" s="54">
        <f t="shared" ref="AL1636:AL1642" si="578">IF(AND(W1636="X",M1636&lt;=$AJ$2),S1636,"")</f>
        <v>3</v>
      </c>
      <c r="AM1636" s="35"/>
      <c r="AN1636" s="35" t="str">
        <f t="shared" ref="AN1636:AN1642" si="579">IF(AND(W1636="X",M1636&gt;$AJ$2),S1636,"")</f>
        <v/>
      </c>
      <c r="AO1636" s="35">
        <f t="shared" ref="AO1636:AO1642" si="580">IF(AND(W1636="",M1636&gt;0,$AJ$2&gt;M1636,L1636=""),1,0)</f>
        <v>0</v>
      </c>
      <c r="AP1636" s="35" t="str">
        <f t="shared" ref="AP1636:AP1642" si="581">IF(AND(AK1636="YES",W1636="X"),"X","")</f>
        <v>X</v>
      </c>
      <c r="AQ1636" s="55">
        <f t="shared" ref="AQ1636:AQ1642" si="582">IF(AP1636="X",100%,0%)</f>
        <v>1</v>
      </c>
      <c r="AR1636" s="25" t="str">
        <f t="shared" ref="AR1636:AR1642" si="583">IF(AND(T1636&gt;0,L1636=""),H1636,"")</f>
        <v/>
      </c>
      <c r="AS1636" s="25" t="str">
        <f t="shared" ref="AS1636:AS1642" si="584">IF(AND(D1636&gt;0,H1636=0,G1636=""),1,"")</f>
        <v/>
      </c>
      <c r="AT1636" s="25" t="str">
        <f t="shared" ref="AT1636:AT1642" si="585">IF(G1636="BLOQ",1,"")</f>
        <v/>
      </c>
      <c r="AU1636" s="25" t="str">
        <f t="shared" ref="AU1636:AU1642" si="586">IF(L1636="BLOQ",1,"")</f>
        <v/>
      </c>
      <c r="AV1636" s="25">
        <f t="shared" ref="AV1636:AV1642" si="587">MONTH(F1636)</f>
        <v>4</v>
      </c>
      <c r="AW1636" s="65">
        <f t="shared" ref="AW1636:AW1642" si="588">IF(AP1636="",100%,0%)</f>
        <v>0</v>
      </c>
      <c r="AX1636" s="56"/>
      <c r="AY1636" s="24">
        <f t="shared" ref="AY1636:AY1642" ca="1" si="589">IF(M1636=0,"",M1636-$AX$2)</f>
        <v>-311</v>
      </c>
      <c r="AZ1636" s="66">
        <f t="shared" ref="AZ1636:AZ1642" ca="1" si="590">IF(AND(W1636="",AY1636&gt;0,AY1636&lt;15),1,0)</f>
        <v>0</v>
      </c>
      <c r="BA1636" s="24" t="str">
        <f t="shared" ref="BA1636:BA1642" ca="1" si="591">IF(AND(W1636="",AY1636&gt;0,AY1636&lt;15),T1636,"")</f>
        <v/>
      </c>
      <c r="BB1636" s="87" t="str">
        <f t="shared" ref="BB1636:BB1642" si="592">IF(R1636&lt;Q1636,"X","")</f>
        <v/>
      </c>
    </row>
    <row r="1637" spans="1:54" ht="15" x14ac:dyDescent="0.2">
      <c r="A1637" s="7">
        <v>1636</v>
      </c>
      <c r="B1637" s="162" t="s">
        <v>4803</v>
      </c>
      <c r="C1637" s="162" t="s">
        <v>4804</v>
      </c>
      <c r="D1637" s="162" t="s">
        <v>4805</v>
      </c>
      <c r="E1637" s="162" t="s">
        <v>15</v>
      </c>
      <c r="F1637" s="163">
        <v>45754</v>
      </c>
      <c r="G1637" s="162" t="s">
        <v>5347</v>
      </c>
      <c r="H1637" s="162" t="s">
        <v>4854</v>
      </c>
      <c r="I1637" s="162" t="s">
        <v>18</v>
      </c>
      <c r="J1637" s="163">
        <v>45768</v>
      </c>
      <c r="K1637" s="163">
        <v>45770</v>
      </c>
      <c r="L1637" s="162" t="s">
        <v>5347</v>
      </c>
      <c r="M1637" s="163">
        <v>45782</v>
      </c>
      <c r="N1637" s="164">
        <v>30</v>
      </c>
      <c r="O1637" s="164">
        <v>8</v>
      </c>
      <c r="P1637" s="162" t="s">
        <v>16</v>
      </c>
      <c r="Q1637" s="166">
        <v>2</v>
      </c>
      <c r="R1637" s="166">
        <v>1000</v>
      </c>
      <c r="S1637" s="166">
        <v>1000</v>
      </c>
      <c r="T1637" s="166">
        <v>0</v>
      </c>
      <c r="U1637" s="166">
        <v>1000</v>
      </c>
      <c r="V1637" s="166">
        <v>0</v>
      </c>
      <c r="W1637" s="162" t="s">
        <v>19</v>
      </c>
      <c r="X1637" s="162" t="s">
        <v>5348</v>
      </c>
      <c r="Y1637" s="162" t="s">
        <v>5347</v>
      </c>
      <c r="Z1637" s="162" t="s">
        <v>688</v>
      </c>
      <c r="AA1637" s="162" t="s">
        <v>620</v>
      </c>
      <c r="AB1637" s="162" t="s">
        <v>4855</v>
      </c>
      <c r="AC1637" s="162" t="s">
        <v>5347</v>
      </c>
      <c r="AD1637" s="164">
        <v>0</v>
      </c>
      <c r="AE1637" s="185">
        <v>0</v>
      </c>
      <c r="AG1637" t="s">
        <v>2811</v>
      </c>
      <c r="AH1637" s="47">
        <f t="shared" si="575"/>
        <v>14</v>
      </c>
      <c r="AI1637" s="46" t="str">
        <f t="shared" si="576"/>
        <v>-</v>
      </c>
      <c r="AJ1637" s="12"/>
      <c r="AK1637" s="53" t="str">
        <f t="shared" si="577"/>
        <v>YES</v>
      </c>
      <c r="AL1637" s="54">
        <f t="shared" si="578"/>
        <v>1000</v>
      </c>
      <c r="AM1637" s="35"/>
      <c r="AN1637" s="35" t="str">
        <f t="shared" si="579"/>
        <v/>
      </c>
      <c r="AO1637" s="35">
        <f t="shared" si="580"/>
        <v>0</v>
      </c>
      <c r="AP1637" s="35" t="str">
        <f t="shared" si="581"/>
        <v>X</v>
      </c>
      <c r="AQ1637" s="55">
        <f t="shared" si="582"/>
        <v>1</v>
      </c>
      <c r="AR1637" s="25" t="str">
        <f t="shared" si="583"/>
        <v/>
      </c>
      <c r="AS1637" s="25" t="str">
        <f t="shared" si="584"/>
        <v/>
      </c>
      <c r="AT1637" s="25" t="str">
        <f t="shared" si="585"/>
        <v/>
      </c>
      <c r="AU1637" s="25" t="str">
        <f t="shared" si="586"/>
        <v/>
      </c>
      <c r="AV1637" s="25">
        <f t="shared" si="587"/>
        <v>4</v>
      </c>
      <c r="AW1637" s="65">
        <f t="shared" si="588"/>
        <v>0</v>
      </c>
      <c r="AX1637" s="56"/>
      <c r="AY1637" s="24">
        <f t="shared" ca="1" si="589"/>
        <v>-353</v>
      </c>
      <c r="AZ1637" s="66">
        <f t="shared" ca="1" si="590"/>
        <v>0</v>
      </c>
      <c r="BA1637" s="24" t="str">
        <f t="shared" ca="1" si="591"/>
        <v/>
      </c>
      <c r="BB1637" s="87" t="str">
        <f t="shared" si="592"/>
        <v/>
      </c>
    </row>
    <row r="1638" spans="1:54" ht="15" x14ac:dyDescent="0.2">
      <c r="A1638" s="7">
        <v>1637</v>
      </c>
      <c r="B1638" s="162" t="s">
        <v>4806</v>
      </c>
      <c r="C1638" s="162" t="s">
        <v>4807</v>
      </c>
      <c r="D1638" s="162" t="s">
        <v>4805</v>
      </c>
      <c r="E1638" s="162" t="s">
        <v>17</v>
      </c>
      <c r="F1638" s="163">
        <v>45754</v>
      </c>
      <c r="G1638" s="162" t="s">
        <v>5347</v>
      </c>
      <c r="H1638" s="162" t="s">
        <v>4854</v>
      </c>
      <c r="I1638" s="162" t="s">
        <v>24</v>
      </c>
      <c r="J1638" s="163">
        <v>45768</v>
      </c>
      <c r="K1638" s="163">
        <v>45770</v>
      </c>
      <c r="L1638" s="162" t="s">
        <v>5347</v>
      </c>
      <c r="M1638" s="163">
        <v>45782</v>
      </c>
      <c r="N1638" s="164">
        <v>40</v>
      </c>
      <c r="O1638" s="164">
        <v>8</v>
      </c>
      <c r="P1638" s="162" t="s">
        <v>16</v>
      </c>
      <c r="Q1638" s="165">
        <v>4</v>
      </c>
      <c r="R1638" s="165">
        <v>1000</v>
      </c>
      <c r="S1638" s="165">
        <v>1000</v>
      </c>
      <c r="T1638" s="165">
        <v>0</v>
      </c>
      <c r="U1638" s="166">
        <v>1000</v>
      </c>
      <c r="V1638" s="166">
        <v>0</v>
      </c>
      <c r="W1638" s="162" t="s">
        <v>19</v>
      </c>
      <c r="X1638" s="162" t="s">
        <v>5348</v>
      </c>
      <c r="Y1638" s="162" t="s">
        <v>5347</v>
      </c>
      <c r="Z1638" s="162" t="s">
        <v>688</v>
      </c>
      <c r="AA1638" s="162" t="s">
        <v>4856</v>
      </c>
      <c r="AB1638" s="162" t="s">
        <v>4857</v>
      </c>
      <c r="AC1638" s="162" t="s">
        <v>5347</v>
      </c>
      <c r="AD1638" s="164">
        <v>0</v>
      </c>
      <c r="AE1638" s="185">
        <v>0</v>
      </c>
      <c r="AG1638" t="s">
        <v>2811</v>
      </c>
      <c r="AH1638" s="47">
        <f t="shared" si="575"/>
        <v>14</v>
      </c>
      <c r="AI1638" s="46" t="str">
        <f t="shared" si="576"/>
        <v>-</v>
      </c>
      <c r="AJ1638" s="12"/>
      <c r="AK1638" s="53" t="str">
        <f t="shared" si="577"/>
        <v>YES</v>
      </c>
      <c r="AL1638" s="54">
        <f t="shared" si="578"/>
        <v>1000</v>
      </c>
      <c r="AM1638" s="35"/>
      <c r="AN1638" s="35" t="str">
        <f t="shared" si="579"/>
        <v/>
      </c>
      <c r="AO1638" s="35">
        <f t="shared" si="580"/>
        <v>0</v>
      </c>
      <c r="AP1638" s="35" t="str">
        <f t="shared" si="581"/>
        <v>X</v>
      </c>
      <c r="AQ1638" s="55">
        <f t="shared" si="582"/>
        <v>1</v>
      </c>
      <c r="AR1638" s="25" t="str">
        <f t="shared" si="583"/>
        <v/>
      </c>
      <c r="AS1638" s="25" t="str">
        <f t="shared" si="584"/>
        <v/>
      </c>
      <c r="AT1638" s="25" t="str">
        <f t="shared" si="585"/>
        <v/>
      </c>
      <c r="AU1638" s="25" t="str">
        <f t="shared" si="586"/>
        <v/>
      </c>
      <c r="AV1638" s="25">
        <f t="shared" si="587"/>
        <v>4</v>
      </c>
      <c r="AW1638" s="65">
        <f t="shared" si="588"/>
        <v>0</v>
      </c>
      <c r="AX1638" s="56"/>
      <c r="AY1638" s="24">
        <f t="shared" ca="1" si="589"/>
        <v>-353</v>
      </c>
      <c r="AZ1638" s="66">
        <f t="shared" ca="1" si="590"/>
        <v>0</v>
      </c>
      <c r="BA1638" s="24" t="str">
        <f t="shared" ca="1" si="591"/>
        <v/>
      </c>
      <c r="BB1638" s="87" t="str">
        <f t="shared" si="592"/>
        <v/>
      </c>
    </row>
    <row r="1639" spans="1:54" ht="15" x14ac:dyDescent="0.2">
      <c r="A1639" s="7">
        <v>1638</v>
      </c>
      <c r="B1639" s="162" t="s">
        <v>4808</v>
      </c>
      <c r="C1639" s="162" t="s">
        <v>4809</v>
      </c>
      <c r="D1639" s="162" t="s">
        <v>4805</v>
      </c>
      <c r="E1639" s="162" t="s">
        <v>18</v>
      </c>
      <c r="F1639" s="163">
        <v>45754</v>
      </c>
      <c r="G1639" s="162" t="s">
        <v>5347</v>
      </c>
      <c r="H1639" s="162" t="s">
        <v>4854</v>
      </c>
      <c r="I1639" s="162" t="s">
        <v>27</v>
      </c>
      <c r="J1639" s="163">
        <v>45768</v>
      </c>
      <c r="K1639" s="163">
        <v>45770</v>
      </c>
      <c r="L1639" s="162" t="s">
        <v>5347</v>
      </c>
      <c r="M1639" s="163">
        <v>45782</v>
      </c>
      <c r="N1639" s="164">
        <v>30</v>
      </c>
      <c r="O1639" s="164">
        <v>8</v>
      </c>
      <c r="P1639" s="162" t="s">
        <v>16</v>
      </c>
      <c r="Q1639" s="165">
        <v>12</v>
      </c>
      <c r="R1639" s="165">
        <v>1000</v>
      </c>
      <c r="S1639" s="165">
        <v>1000</v>
      </c>
      <c r="T1639" s="165">
        <v>0</v>
      </c>
      <c r="U1639" s="166">
        <v>1000</v>
      </c>
      <c r="V1639" s="166">
        <v>0</v>
      </c>
      <c r="W1639" s="162" t="s">
        <v>19</v>
      </c>
      <c r="X1639" s="162" t="s">
        <v>5348</v>
      </c>
      <c r="Y1639" s="162" t="s">
        <v>5347</v>
      </c>
      <c r="Z1639" s="162" t="s">
        <v>688</v>
      </c>
      <c r="AA1639" s="162" t="s">
        <v>620</v>
      </c>
      <c r="AB1639" s="162" t="s">
        <v>4858</v>
      </c>
      <c r="AC1639" s="162" t="s">
        <v>5347</v>
      </c>
      <c r="AD1639" s="164">
        <v>0</v>
      </c>
      <c r="AE1639" s="185">
        <v>0</v>
      </c>
      <c r="AG1639" t="s">
        <v>2811</v>
      </c>
      <c r="AH1639" s="47">
        <f t="shared" si="575"/>
        <v>14</v>
      </c>
      <c r="AI1639" s="46" t="str">
        <f t="shared" si="576"/>
        <v>-</v>
      </c>
      <c r="AJ1639" s="12"/>
      <c r="AK1639" s="53" t="str">
        <f t="shared" si="577"/>
        <v>YES</v>
      </c>
      <c r="AL1639" s="54">
        <f t="shared" si="578"/>
        <v>1000</v>
      </c>
      <c r="AM1639" s="35"/>
      <c r="AN1639" s="35" t="str">
        <f t="shared" si="579"/>
        <v/>
      </c>
      <c r="AO1639" s="35">
        <f t="shared" si="580"/>
        <v>0</v>
      </c>
      <c r="AP1639" s="35" t="str">
        <f t="shared" si="581"/>
        <v>X</v>
      </c>
      <c r="AQ1639" s="55">
        <f t="shared" si="582"/>
        <v>1</v>
      </c>
      <c r="AR1639" s="25" t="str">
        <f t="shared" si="583"/>
        <v/>
      </c>
      <c r="AS1639" s="25" t="str">
        <f t="shared" si="584"/>
        <v/>
      </c>
      <c r="AT1639" s="25" t="str">
        <f t="shared" si="585"/>
        <v/>
      </c>
      <c r="AU1639" s="25" t="str">
        <f t="shared" si="586"/>
        <v/>
      </c>
      <c r="AV1639" s="25">
        <f t="shared" si="587"/>
        <v>4</v>
      </c>
      <c r="AW1639" s="65">
        <f t="shared" si="588"/>
        <v>0</v>
      </c>
      <c r="AX1639" s="56"/>
      <c r="AY1639" s="24">
        <f t="shared" ca="1" si="589"/>
        <v>-353</v>
      </c>
      <c r="AZ1639" s="66">
        <f t="shared" ca="1" si="590"/>
        <v>0</v>
      </c>
      <c r="BA1639" s="24" t="str">
        <f t="shared" ca="1" si="591"/>
        <v/>
      </c>
      <c r="BB1639" s="87" t="str">
        <f t="shared" si="592"/>
        <v/>
      </c>
    </row>
    <row r="1640" spans="1:54" ht="15" x14ac:dyDescent="0.2">
      <c r="A1640" s="7">
        <v>1639</v>
      </c>
      <c r="B1640" s="162" t="s">
        <v>4810</v>
      </c>
      <c r="C1640" s="162" t="s">
        <v>4811</v>
      </c>
      <c r="D1640" s="162" t="s">
        <v>4805</v>
      </c>
      <c r="E1640" s="162" t="s">
        <v>24</v>
      </c>
      <c r="F1640" s="163">
        <v>45754</v>
      </c>
      <c r="G1640" s="162" t="s">
        <v>5347</v>
      </c>
      <c r="H1640" s="162" t="s">
        <v>4854</v>
      </c>
      <c r="I1640" s="162" t="s">
        <v>108</v>
      </c>
      <c r="J1640" s="163">
        <v>45768</v>
      </c>
      <c r="K1640" s="163">
        <v>45770</v>
      </c>
      <c r="L1640" s="162" t="s">
        <v>5347</v>
      </c>
      <c r="M1640" s="163">
        <v>45782</v>
      </c>
      <c r="N1640" s="164">
        <v>40</v>
      </c>
      <c r="O1640" s="164">
        <v>8</v>
      </c>
      <c r="P1640" s="162" t="s">
        <v>16</v>
      </c>
      <c r="Q1640" s="165">
        <v>4</v>
      </c>
      <c r="R1640" s="165">
        <v>1000</v>
      </c>
      <c r="S1640" s="165">
        <v>1000</v>
      </c>
      <c r="T1640" s="165">
        <v>0</v>
      </c>
      <c r="U1640" s="166">
        <v>1000</v>
      </c>
      <c r="V1640" s="166">
        <v>0</v>
      </c>
      <c r="W1640" s="162" t="s">
        <v>19</v>
      </c>
      <c r="X1640" s="162" t="s">
        <v>5348</v>
      </c>
      <c r="Y1640" s="162" t="s">
        <v>5347</v>
      </c>
      <c r="Z1640" s="162" t="s">
        <v>688</v>
      </c>
      <c r="AA1640" s="162" t="s">
        <v>620</v>
      </c>
      <c r="AB1640" s="162" t="s">
        <v>4859</v>
      </c>
      <c r="AC1640" s="162" t="s">
        <v>5347</v>
      </c>
      <c r="AD1640" s="164">
        <v>0</v>
      </c>
      <c r="AE1640" s="185">
        <v>0</v>
      </c>
      <c r="AG1640" t="s">
        <v>2811</v>
      </c>
      <c r="AH1640" s="47">
        <f t="shared" si="575"/>
        <v>14</v>
      </c>
      <c r="AI1640" s="46" t="str">
        <f t="shared" si="576"/>
        <v>-</v>
      </c>
      <c r="AJ1640" s="12"/>
      <c r="AK1640" s="53" t="str">
        <f t="shared" si="577"/>
        <v>YES</v>
      </c>
      <c r="AL1640" s="54">
        <f t="shared" si="578"/>
        <v>1000</v>
      </c>
      <c r="AM1640" s="35"/>
      <c r="AN1640" s="35" t="str">
        <f t="shared" si="579"/>
        <v/>
      </c>
      <c r="AO1640" s="35">
        <f t="shared" si="580"/>
        <v>0</v>
      </c>
      <c r="AP1640" s="35" t="str">
        <f t="shared" si="581"/>
        <v>X</v>
      </c>
      <c r="AQ1640" s="55">
        <f t="shared" si="582"/>
        <v>1</v>
      </c>
      <c r="AR1640" s="25" t="str">
        <f t="shared" si="583"/>
        <v/>
      </c>
      <c r="AS1640" s="25" t="str">
        <f t="shared" si="584"/>
        <v/>
      </c>
      <c r="AT1640" s="25" t="str">
        <f t="shared" si="585"/>
        <v/>
      </c>
      <c r="AU1640" s="25" t="str">
        <f t="shared" si="586"/>
        <v/>
      </c>
      <c r="AV1640" s="25">
        <f t="shared" si="587"/>
        <v>4</v>
      </c>
      <c r="AW1640" s="65">
        <f t="shared" si="588"/>
        <v>0</v>
      </c>
      <c r="AX1640" s="56"/>
      <c r="AY1640" s="24">
        <f t="shared" ca="1" si="589"/>
        <v>-353</v>
      </c>
      <c r="AZ1640" s="66">
        <f t="shared" ca="1" si="590"/>
        <v>0</v>
      </c>
      <c r="BA1640" s="24" t="str">
        <f t="shared" ca="1" si="591"/>
        <v/>
      </c>
      <c r="BB1640" s="87" t="str">
        <f t="shared" si="592"/>
        <v/>
      </c>
    </row>
    <row r="1641" spans="1:54" ht="15" x14ac:dyDescent="0.2">
      <c r="A1641" s="7">
        <v>1640</v>
      </c>
      <c r="B1641" s="162" t="s">
        <v>4812</v>
      </c>
      <c r="C1641" s="162" t="s">
        <v>4813</v>
      </c>
      <c r="D1641" s="162" t="s">
        <v>4805</v>
      </c>
      <c r="E1641" s="162" t="s">
        <v>27</v>
      </c>
      <c r="F1641" s="163">
        <v>45754</v>
      </c>
      <c r="G1641" s="162" t="s">
        <v>5347</v>
      </c>
      <c r="H1641" s="162" t="s">
        <v>4854</v>
      </c>
      <c r="I1641" s="162" t="s">
        <v>149</v>
      </c>
      <c r="J1641" s="163">
        <v>45768</v>
      </c>
      <c r="K1641" s="163">
        <v>45770</v>
      </c>
      <c r="L1641" s="162" t="s">
        <v>5347</v>
      </c>
      <c r="M1641" s="163">
        <v>45782</v>
      </c>
      <c r="N1641" s="164">
        <v>40</v>
      </c>
      <c r="O1641" s="164">
        <v>8</v>
      </c>
      <c r="P1641" s="162" t="s">
        <v>16</v>
      </c>
      <c r="Q1641" s="165">
        <v>3</v>
      </c>
      <c r="R1641" s="165">
        <v>1000</v>
      </c>
      <c r="S1641" s="165">
        <v>1000</v>
      </c>
      <c r="T1641" s="165">
        <v>0</v>
      </c>
      <c r="U1641" s="166">
        <v>1000</v>
      </c>
      <c r="V1641" s="166">
        <v>0</v>
      </c>
      <c r="W1641" s="162" t="s">
        <v>19</v>
      </c>
      <c r="X1641" s="162" t="s">
        <v>5348</v>
      </c>
      <c r="Y1641" s="162" t="s">
        <v>5347</v>
      </c>
      <c r="Z1641" s="162" t="s">
        <v>688</v>
      </c>
      <c r="AA1641" s="162" t="s">
        <v>620</v>
      </c>
      <c r="AB1641" s="162" t="s">
        <v>4860</v>
      </c>
      <c r="AC1641" s="162" t="s">
        <v>5347</v>
      </c>
      <c r="AD1641" s="164">
        <v>0</v>
      </c>
      <c r="AE1641" s="185">
        <v>0</v>
      </c>
      <c r="AG1641" t="s">
        <v>2811</v>
      </c>
      <c r="AH1641" s="47">
        <f t="shared" si="575"/>
        <v>14</v>
      </c>
      <c r="AI1641" s="46" t="str">
        <f t="shared" si="576"/>
        <v>-</v>
      </c>
      <c r="AJ1641" s="12"/>
      <c r="AK1641" s="53" t="str">
        <f t="shared" si="577"/>
        <v>YES</v>
      </c>
      <c r="AL1641" s="54">
        <f t="shared" si="578"/>
        <v>1000</v>
      </c>
      <c r="AM1641" s="35"/>
      <c r="AN1641" s="35" t="str">
        <f t="shared" si="579"/>
        <v/>
      </c>
      <c r="AO1641" s="35">
        <f t="shared" si="580"/>
        <v>0</v>
      </c>
      <c r="AP1641" s="35" t="str">
        <f t="shared" si="581"/>
        <v>X</v>
      </c>
      <c r="AQ1641" s="55">
        <f t="shared" si="582"/>
        <v>1</v>
      </c>
      <c r="AR1641" s="25" t="str">
        <f t="shared" si="583"/>
        <v/>
      </c>
      <c r="AS1641" s="25" t="str">
        <f t="shared" si="584"/>
        <v/>
      </c>
      <c r="AT1641" s="25" t="str">
        <f t="shared" si="585"/>
        <v/>
      </c>
      <c r="AU1641" s="25" t="str">
        <f t="shared" si="586"/>
        <v/>
      </c>
      <c r="AV1641" s="25">
        <f t="shared" si="587"/>
        <v>4</v>
      </c>
      <c r="AW1641" s="65">
        <f t="shared" si="588"/>
        <v>0</v>
      </c>
      <c r="AX1641" s="56"/>
      <c r="AY1641" s="24">
        <f t="shared" ca="1" si="589"/>
        <v>-353</v>
      </c>
      <c r="AZ1641" s="66">
        <f t="shared" ca="1" si="590"/>
        <v>0</v>
      </c>
      <c r="BA1641" s="24" t="str">
        <f t="shared" ca="1" si="591"/>
        <v/>
      </c>
      <c r="BB1641" s="87" t="str">
        <f t="shared" si="592"/>
        <v/>
      </c>
    </row>
    <row r="1642" spans="1:54" ht="15" x14ac:dyDescent="0.2">
      <c r="A1642" s="7">
        <v>1641</v>
      </c>
      <c r="B1642" s="162" t="s">
        <v>4814</v>
      </c>
      <c r="C1642" s="162" t="s">
        <v>4815</v>
      </c>
      <c r="D1642" s="162" t="s">
        <v>4805</v>
      </c>
      <c r="E1642" s="162" t="s">
        <v>28</v>
      </c>
      <c r="F1642" s="163">
        <v>45754</v>
      </c>
      <c r="G1642" s="162" t="s">
        <v>5347</v>
      </c>
      <c r="H1642" s="162" t="s">
        <v>4854</v>
      </c>
      <c r="I1642" s="162" t="s">
        <v>150</v>
      </c>
      <c r="J1642" s="163">
        <v>45768</v>
      </c>
      <c r="K1642" s="163">
        <v>45770</v>
      </c>
      <c r="L1642" s="162" t="s">
        <v>5347</v>
      </c>
      <c r="M1642" s="163">
        <v>45782</v>
      </c>
      <c r="N1642" s="164">
        <v>40</v>
      </c>
      <c r="O1642" s="164">
        <v>8</v>
      </c>
      <c r="P1642" s="162" t="s">
        <v>16</v>
      </c>
      <c r="Q1642" s="165">
        <v>1</v>
      </c>
      <c r="R1642" s="165">
        <v>50</v>
      </c>
      <c r="S1642" s="165">
        <v>50</v>
      </c>
      <c r="T1642" s="165">
        <v>0</v>
      </c>
      <c r="U1642" s="166">
        <v>50</v>
      </c>
      <c r="V1642" s="166">
        <v>0</v>
      </c>
      <c r="W1642" s="162" t="s">
        <v>19</v>
      </c>
      <c r="X1642" s="162" t="s">
        <v>5348</v>
      </c>
      <c r="Y1642" s="162" t="s">
        <v>5347</v>
      </c>
      <c r="Z1642" s="162" t="s">
        <v>688</v>
      </c>
      <c r="AA1642" s="162" t="s">
        <v>620</v>
      </c>
      <c r="AB1642" s="162" t="s">
        <v>4861</v>
      </c>
      <c r="AC1642" s="162" t="s">
        <v>5347</v>
      </c>
      <c r="AD1642" s="164">
        <v>0</v>
      </c>
      <c r="AE1642" s="185">
        <v>0</v>
      </c>
      <c r="AG1642" t="s">
        <v>2811</v>
      </c>
      <c r="AH1642" s="47">
        <f t="shared" si="575"/>
        <v>14</v>
      </c>
      <c r="AI1642" s="46" t="str">
        <f t="shared" si="576"/>
        <v>-</v>
      </c>
      <c r="AJ1642" s="12"/>
      <c r="AK1642" s="53" t="str">
        <f t="shared" si="577"/>
        <v>YES</v>
      </c>
      <c r="AL1642" s="54">
        <f t="shared" si="578"/>
        <v>50</v>
      </c>
      <c r="AM1642" s="35"/>
      <c r="AN1642" s="35" t="str">
        <f t="shared" si="579"/>
        <v/>
      </c>
      <c r="AO1642" s="35">
        <f t="shared" si="580"/>
        <v>0</v>
      </c>
      <c r="AP1642" s="35" t="str">
        <f t="shared" si="581"/>
        <v>X</v>
      </c>
      <c r="AQ1642" s="55">
        <f t="shared" si="582"/>
        <v>1</v>
      </c>
      <c r="AR1642" s="25" t="str">
        <f t="shared" si="583"/>
        <v/>
      </c>
      <c r="AS1642" s="25" t="str">
        <f t="shared" si="584"/>
        <v/>
      </c>
      <c r="AT1642" s="25" t="str">
        <f t="shared" si="585"/>
        <v/>
      </c>
      <c r="AU1642" s="25" t="str">
        <f t="shared" si="586"/>
        <v/>
      </c>
      <c r="AV1642" s="25">
        <f t="shared" si="587"/>
        <v>4</v>
      </c>
      <c r="AW1642" s="65">
        <f t="shared" si="588"/>
        <v>0</v>
      </c>
      <c r="AX1642" s="56"/>
      <c r="AY1642" s="24">
        <f t="shared" ca="1" si="589"/>
        <v>-353</v>
      </c>
      <c r="AZ1642" s="66">
        <f t="shared" ca="1" si="590"/>
        <v>0</v>
      </c>
      <c r="BA1642" s="24" t="str">
        <f t="shared" ca="1" si="591"/>
        <v/>
      </c>
      <c r="BB1642" s="87" t="str">
        <f t="shared" si="592"/>
        <v/>
      </c>
    </row>
    <row r="1643" spans="1:54" ht="15" x14ac:dyDescent="0.2">
      <c r="A1643" s="7">
        <v>1642</v>
      </c>
      <c r="B1643" s="162" t="s">
        <v>4816</v>
      </c>
      <c r="C1643" s="162" t="s">
        <v>4817</v>
      </c>
      <c r="D1643" s="162" t="s">
        <v>4805</v>
      </c>
      <c r="E1643" s="162" t="s">
        <v>73</v>
      </c>
      <c r="F1643" s="163">
        <v>45754</v>
      </c>
      <c r="G1643" s="162" t="s">
        <v>5347</v>
      </c>
      <c r="H1643" s="162" t="s">
        <v>4854</v>
      </c>
      <c r="I1643" s="162" t="s">
        <v>146</v>
      </c>
      <c r="J1643" s="163">
        <v>45768</v>
      </c>
      <c r="K1643" s="163">
        <v>45770</v>
      </c>
      <c r="L1643" s="162" t="s">
        <v>5347</v>
      </c>
      <c r="M1643" s="163">
        <v>45782</v>
      </c>
      <c r="N1643" s="164">
        <v>40</v>
      </c>
      <c r="O1643" s="164">
        <v>8</v>
      </c>
      <c r="P1643" s="162" t="s">
        <v>16</v>
      </c>
      <c r="Q1643" s="165">
        <v>8</v>
      </c>
      <c r="R1643" s="165">
        <v>1000</v>
      </c>
      <c r="S1643" s="165">
        <v>1000</v>
      </c>
      <c r="T1643" s="165">
        <v>0</v>
      </c>
      <c r="U1643" s="166">
        <v>1000</v>
      </c>
      <c r="V1643" s="166">
        <v>0</v>
      </c>
      <c r="W1643" s="162" t="s">
        <v>19</v>
      </c>
      <c r="X1643" s="162" t="s">
        <v>5348</v>
      </c>
      <c r="Y1643" s="162" t="s">
        <v>5347</v>
      </c>
      <c r="Z1643" s="162" t="s">
        <v>688</v>
      </c>
      <c r="AA1643" s="162" t="s">
        <v>620</v>
      </c>
      <c r="AB1643" s="162" t="s">
        <v>4862</v>
      </c>
      <c r="AC1643" s="162" t="s">
        <v>5347</v>
      </c>
      <c r="AD1643" s="164">
        <v>0</v>
      </c>
      <c r="AE1643" s="185">
        <v>0</v>
      </c>
      <c r="AG1643" t="s">
        <v>2811</v>
      </c>
      <c r="AH1643" s="47">
        <f t="shared" ref="AH1643:AH1654" si="593">IF(M1643=0,"-",M1643-J1643)</f>
        <v>14</v>
      </c>
      <c r="AI1643" s="46" t="str">
        <f t="shared" ref="AI1643:AI1654" si="594">IF(AND(S1643=0,M1643&gt;0,L1643=0),IF(AH1643&gt;=120,"VERY HIGH",IF(AH1643&gt;=90,"HIGH",IF(AH1643&gt;=60,"MEDIUM",IF(AH1643&lt;60,"LOW")))),"-")</f>
        <v>-</v>
      </c>
      <c r="AJ1643" s="12"/>
      <c r="AK1643" s="53" t="str">
        <f t="shared" ref="AK1643:AK1654" si="595">IF(AND(W1643="X",M1643&lt;=$AJ$2),"YES","")</f>
        <v>YES</v>
      </c>
      <c r="AL1643" s="54">
        <f t="shared" ref="AL1643:AL1654" si="596">IF(AND(W1643="X",M1643&lt;=$AJ$2),S1643,"")</f>
        <v>1000</v>
      </c>
      <c r="AM1643" s="35"/>
      <c r="AN1643" s="35" t="str">
        <f t="shared" ref="AN1643:AN1654" si="597">IF(AND(W1643="X",M1643&gt;$AJ$2),S1643,"")</f>
        <v/>
      </c>
      <c r="AO1643" s="35">
        <f t="shared" ref="AO1643:AO1654" si="598">IF(AND(W1643="",M1643&gt;0,$AJ$2&gt;M1643,L1643=""),1,0)</f>
        <v>0</v>
      </c>
      <c r="AP1643" s="35" t="str">
        <f t="shared" ref="AP1643:AP1654" si="599">IF(AND(AK1643="YES",W1643="X"),"X","")</f>
        <v>X</v>
      </c>
      <c r="AQ1643" s="55">
        <f t="shared" ref="AQ1643:AQ1654" si="600">IF(AP1643="X",100%,0%)</f>
        <v>1</v>
      </c>
      <c r="AR1643" s="25" t="str">
        <f t="shared" ref="AR1643:AR1654" si="601">IF(AND(T1643&gt;0,L1643=""),H1643,"")</f>
        <v/>
      </c>
      <c r="AS1643" s="25" t="str">
        <f t="shared" ref="AS1643:AS1654" si="602">IF(AND(D1643&gt;0,H1643=0,G1643=""),1,"")</f>
        <v/>
      </c>
      <c r="AT1643" s="25" t="str">
        <f t="shared" ref="AT1643:AT1654" si="603">IF(G1643="BLOQ",1,"")</f>
        <v/>
      </c>
      <c r="AU1643" s="25" t="str">
        <f t="shared" ref="AU1643:AU1654" si="604">IF(L1643="BLOQ",1,"")</f>
        <v/>
      </c>
      <c r="AV1643" s="25">
        <f t="shared" ref="AV1643:AV1654" si="605">MONTH(F1643)</f>
        <v>4</v>
      </c>
      <c r="AW1643" s="65">
        <f t="shared" ref="AW1643:AW1654" si="606">IF(AP1643="",100%,0%)</f>
        <v>0</v>
      </c>
      <c r="AX1643" s="56"/>
      <c r="AY1643" s="24">
        <f t="shared" ref="AY1643:AY1654" ca="1" si="607">IF(M1643=0,"",M1643-$AX$2)</f>
        <v>-353</v>
      </c>
      <c r="AZ1643" s="66">
        <f t="shared" ref="AZ1643:AZ1654" ca="1" si="608">IF(AND(W1643="",AY1643&gt;0,AY1643&lt;15),1,0)</f>
        <v>0</v>
      </c>
      <c r="BA1643" s="24" t="str">
        <f t="shared" ref="BA1643:BA1654" ca="1" si="609">IF(AND(W1643="",AY1643&gt;0,AY1643&lt;15),T1643,"")</f>
        <v/>
      </c>
      <c r="BB1643" s="87" t="str">
        <f t="shared" ref="BB1643:BB1654" si="610">IF(R1643&lt;Q1643,"X","")</f>
        <v/>
      </c>
    </row>
    <row r="1644" spans="1:54" ht="15" x14ac:dyDescent="0.2">
      <c r="A1644" s="7">
        <v>1643</v>
      </c>
      <c r="B1644" s="162" t="s">
        <v>4818</v>
      </c>
      <c r="C1644" s="162" t="s">
        <v>4819</v>
      </c>
      <c r="D1644" s="162" t="s">
        <v>4805</v>
      </c>
      <c r="E1644" s="162" t="s">
        <v>56</v>
      </c>
      <c r="F1644" s="163">
        <v>45754</v>
      </c>
      <c r="G1644" s="162" t="s">
        <v>5347</v>
      </c>
      <c r="H1644" s="162" t="s">
        <v>4854</v>
      </c>
      <c r="I1644" s="162" t="s">
        <v>99</v>
      </c>
      <c r="J1644" s="163">
        <v>45768</v>
      </c>
      <c r="K1644" s="163">
        <v>45770</v>
      </c>
      <c r="L1644" s="162" t="s">
        <v>5347</v>
      </c>
      <c r="M1644" s="163">
        <v>45782</v>
      </c>
      <c r="N1644" s="164">
        <v>70</v>
      </c>
      <c r="O1644" s="164">
        <v>8</v>
      </c>
      <c r="P1644" s="162" t="s">
        <v>16</v>
      </c>
      <c r="Q1644" s="166">
        <v>8</v>
      </c>
      <c r="R1644" s="166">
        <v>100</v>
      </c>
      <c r="S1644" s="166">
        <v>100</v>
      </c>
      <c r="T1644" s="166">
        <v>0</v>
      </c>
      <c r="U1644" s="166">
        <v>100</v>
      </c>
      <c r="V1644" s="166">
        <v>0</v>
      </c>
      <c r="W1644" s="162" t="s">
        <v>19</v>
      </c>
      <c r="X1644" s="162" t="s">
        <v>5348</v>
      </c>
      <c r="Y1644" s="162" t="s">
        <v>5347</v>
      </c>
      <c r="Z1644" s="162" t="s">
        <v>688</v>
      </c>
      <c r="AA1644" s="162" t="s">
        <v>620</v>
      </c>
      <c r="AB1644" s="162" t="s">
        <v>4863</v>
      </c>
      <c r="AC1644" s="162" t="s">
        <v>5347</v>
      </c>
      <c r="AD1644" s="164">
        <v>0</v>
      </c>
      <c r="AE1644" s="185">
        <v>0</v>
      </c>
      <c r="AG1644" t="s">
        <v>2811</v>
      </c>
      <c r="AH1644" s="47">
        <f t="shared" si="593"/>
        <v>14</v>
      </c>
      <c r="AI1644" s="46" t="str">
        <f t="shared" si="594"/>
        <v>-</v>
      </c>
      <c r="AJ1644" s="12"/>
      <c r="AK1644" s="53" t="str">
        <f t="shared" si="595"/>
        <v>YES</v>
      </c>
      <c r="AL1644" s="54">
        <f t="shared" si="596"/>
        <v>100</v>
      </c>
      <c r="AM1644" s="35"/>
      <c r="AN1644" s="35" t="str">
        <f t="shared" si="597"/>
        <v/>
      </c>
      <c r="AO1644" s="35">
        <f t="shared" si="598"/>
        <v>0</v>
      </c>
      <c r="AP1644" s="35" t="str">
        <f t="shared" si="599"/>
        <v>X</v>
      </c>
      <c r="AQ1644" s="55">
        <f t="shared" si="600"/>
        <v>1</v>
      </c>
      <c r="AR1644" s="25" t="str">
        <f t="shared" si="601"/>
        <v/>
      </c>
      <c r="AS1644" s="25" t="str">
        <f t="shared" si="602"/>
        <v/>
      </c>
      <c r="AT1644" s="25" t="str">
        <f t="shared" si="603"/>
        <v/>
      </c>
      <c r="AU1644" s="25" t="str">
        <f t="shared" si="604"/>
        <v/>
      </c>
      <c r="AV1644" s="25">
        <f t="shared" si="605"/>
        <v>4</v>
      </c>
      <c r="AW1644" s="65">
        <f t="shared" si="606"/>
        <v>0</v>
      </c>
      <c r="AX1644" s="56"/>
      <c r="AY1644" s="24">
        <f t="shared" ca="1" si="607"/>
        <v>-353</v>
      </c>
      <c r="AZ1644" s="66">
        <f t="shared" ca="1" si="608"/>
        <v>0</v>
      </c>
      <c r="BA1644" s="24" t="str">
        <f t="shared" ca="1" si="609"/>
        <v/>
      </c>
      <c r="BB1644" s="87" t="str">
        <f t="shared" si="610"/>
        <v/>
      </c>
    </row>
    <row r="1645" spans="1:54" ht="15" x14ac:dyDescent="0.2">
      <c r="A1645" s="7">
        <v>1644</v>
      </c>
      <c r="B1645" s="162" t="s">
        <v>4820</v>
      </c>
      <c r="C1645" s="162" t="s">
        <v>4821</v>
      </c>
      <c r="D1645" s="162" t="s">
        <v>4805</v>
      </c>
      <c r="E1645" s="162" t="s">
        <v>72</v>
      </c>
      <c r="F1645" s="163">
        <v>45754</v>
      </c>
      <c r="G1645" s="162" t="s">
        <v>5347</v>
      </c>
      <c r="H1645" s="162" t="s">
        <v>4888</v>
      </c>
      <c r="I1645" s="162" t="s">
        <v>18</v>
      </c>
      <c r="J1645" s="163">
        <v>45772</v>
      </c>
      <c r="K1645" s="163">
        <v>45772</v>
      </c>
      <c r="L1645" s="162" t="s">
        <v>332</v>
      </c>
      <c r="M1645" s="163">
        <v>45852</v>
      </c>
      <c r="N1645" s="164">
        <v>60</v>
      </c>
      <c r="O1645" s="164">
        <v>8</v>
      </c>
      <c r="P1645" s="162" t="s">
        <v>16</v>
      </c>
      <c r="Q1645" s="166">
        <v>8</v>
      </c>
      <c r="R1645" s="166">
        <v>100</v>
      </c>
      <c r="S1645" s="166">
        <v>0</v>
      </c>
      <c r="T1645" s="166">
        <v>100</v>
      </c>
      <c r="U1645" s="166">
        <v>0</v>
      </c>
      <c r="V1645" s="166">
        <v>0</v>
      </c>
      <c r="W1645" s="162" t="s">
        <v>5347</v>
      </c>
      <c r="X1645" s="162" t="s">
        <v>5504</v>
      </c>
      <c r="Y1645" s="162" t="s">
        <v>5347</v>
      </c>
      <c r="Z1645" s="162" t="s">
        <v>3993</v>
      </c>
      <c r="AA1645" s="162" t="s">
        <v>620</v>
      </c>
      <c r="AB1645" s="162" t="s">
        <v>4887</v>
      </c>
      <c r="AC1645" s="162" t="s">
        <v>5347</v>
      </c>
      <c r="AD1645" s="164">
        <v>0</v>
      </c>
      <c r="AE1645" s="185">
        <v>0</v>
      </c>
      <c r="AG1645" t="s">
        <v>2811</v>
      </c>
      <c r="AH1645" s="47">
        <f t="shared" si="593"/>
        <v>80</v>
      </c>
      <c r="AI1645" s="46" t="str">
        <f t="shared" si="594"/>
        <v>-</v>
      </c>
      <c r="AJ1645" s="12"/>
      <c r="AK1645" s="53" t="str">
        <f t="shared" si="595"/>
        <v/>
      </c>
      <c r="AL1645" s="54" t="str">
        <f t="shared" si="596"/>
        <v/>
      </c>
      <c r="AM1645" s="35"/>
      <c r="AN1645" s="35" t="str">
        <f t="shared" si="597"/>
        <v/>
      </c>
      <c r="AO1645" s="35">
        <f t="shared" si="598"/>
        <v>0</v>
      </c>
      <c r="AP1645" s="35" t="str">
        <f t="shared" si="599"/>
        <v/>
      </c>
      <c r="AQ1645" s="55">
        <f t="shared" si="600"/>
        <v>0</v>
      </c>
      <c r="AR1645" s="25" t="str">
        <f t="shared" si="601"/>
        <v/>
      </c>
      <c r="AS1645" s="25" t="str">
        <f t="shared" si="602"/>
        <v/>
      </c>
      <c r="AT1645" s="25" t="str">
        <f t="shared" si="603"/>
        <v/>
      </c>
      <c r="AU1645" s="25" t="str">
        <f t="shared" si="604"/>
        <v/>
      </c>
      <c r="AV1645" s="25">
        <f t="shared" si="605"/>
        <v>4</v>
      </c>
      <c r="AW1645" s="65">
        <f t="shared" si="606"/>
        <v>1</v>
      </c>
      <c r="AX1645" s="56"/>
      <c r="AY1645" s="24">
        <f t="shared" ca="1" si="607"/>
        <v>-283</v>
      </c>
      <c r="AZ1645" s="66">
        <f t="shared" ca="1" si="608"/>
        <v>0</v>
      </c>
      <c r="BA1645" s="24" t="str">
        <f t="shared" ca="1" si="609"/>
        <v/>
      </c>
      <c r="BB1645" s="87" t="str">
        <f t="shared" si="610"/>
        <v/>
      </c>
    </row>
    <row r="1646" spans="1:54" ht="15" x14ac:dyDescent="0.2">
      <c r="A1646" s="7">
        <v>1645</v>
      </c>
      <c r="B1646" s="162" t="s">
        <v>4820</v>
      </c>
      <c r="C1646" s="162" t="s">
        <v>4821</v>
      </c>
      <c r="D1646" s="162" t="s">
        <v>4805</v>
      </c>
      <c r="E1646" s="162" t="s">
        <v>72</v>
      </c>
      <c r="F1646" s="163">
        <v>45754</v>
      </c>
      <c r="G1646" s="162" t="s">
        <v>5347</v>
      </c>
      <c r="H1646" s="162" t="s">
        <v>4886</v>
      </c>
      <c r="I1646" s="162" t="s">
        <v>17</v>
      </c>
      <c r="J1646" s="163">
        <v>45772</v>
      </c>
      <c r="K1646" s="163">
        <v>45772</v>
      </c>
      <c r="L1646" s="162" t="s">
        <v>5347</v>
      </c>
      <c r="M1646" s="163">
        <v>45777</v>
      </c>
      <c r="N1646" s="164">
        <v>60</v>
      </c>
      <c r="O1646" s="164">
        <v>8</v>
      </c>
      <c r="P1646" s="162" t="s">
        <v>16</v>
      </c>
      <c r="Q1646" s="166">
        <v>8</v>
      </c>
      <c r="R1646" s="166">
        <v>10</v>
      </c>
      <c r="S1646" s="166">
        <v>10</v>
      </c>
      <c r="T1646" s="166">
        <v>0</v>
      </c>
      <c r="U1646" s="166">
        <v>10</v>
      </c>
      <c r="V1646" s="166">
        <v>0</v>
      </c>
      <c r="W1646" s="162" t="s">
        <v>19</v>
      </c>
      <c r="X1646" s="162" t="s">
        <v>5348</v>
      </c>
      <c r="Y1646" s="162" t="s">
        <v>5347</v>
      </c>
      <c r="Z1646" s="162" t="s">
        <v>619</v>
      </c>
      <c r="AA1646" s="162" t="s">
        <v>620</v>
      </c>
      <c r="AB1646" s="162" t="s">
        <v>4887</v>
      </c>
      <c r="AC1646" s="162" t="s">
        <v>5347</v>
      </c>
      <c r="AD1646" s="164">
        <v>0</v>
      </c>
      <c r="AE1646" s="185">
        <v>0</v>
      </c>
      <c r="AG1646" t="s">
        <v>2811</v>
      </c>
      <c r="AH1646" s="47">
        <f t="shared" si="593"/>
        <v>5</v>
      </c>
      <c r="AI1646" s="46" t="str">
        <f t="shared" si="594"/>
        <v>-</v>
      </c>
      <c r="AJ1646" s="12"/>
      <c r="AK1646" s="53" t="str">
        <f t="shared" si="595"/>
        <v>YES</v>
      </c>
      <c r="AL1646" s="54">
        <f t="shared" si="596"/>
        <v>10</v>
      </c>
      <c r="AM1646" s="35"/>
      <c r="AN1646" s="35" t="str">
        <f t="shared" si="597"/>
        <v/>
      </c>
      <c r="AO1646" s="35">
        <f t="shared" si="598"/>
        <v>0</v>
      </c>
      <c r="AP1646" s="35" t="str">
        <f t="shared" si="599"/>
        <v>X</v>
      </c>
      <c r="AQ1646" s="55">
        <f t="shared" si="600"/>
        <v>1</v>
      </c>
      <c r="AR1646" s="25" t="str">
        <f t="shared" si="601"/>
        <v/>
      </c>
      <c r="AS1646" s="25" t="str">
        <f t="shared" si="602"/>
        <v/>
      </c>
      <c r="AT1646" s="25" t="str">
        <f t="shared" si="603"/>
        <v/>
      </c>
      <c r="AU1646" s="25" t="str">
        <f t="shared" si="604"/>
        <v/>
      </c>
      <c r="AV1646" s="25">
        <f t="shared" si="605"/>
        <v>4</v>
      </c>
      <c r="AW1646" s="65">
        <f t="shared" si="606"/>
        <v>0</v>
      </c>
      <c r="AX1646" s="56"/>
      <c r="AY1646" s="24">
        <f t="shared" ca="1" si="607"/>
        <v>-358</v>
      </c>
      <c r="AZ1646" s="66">
        <f t="shared" ca="1" si="608"/>
        <v>0</v>
      </c>
      <c r="BA1646" s="24" t="str">
        <f t="shared" ca="1" si="609"/>
        <v/>
      </c>
      <c r="BB1646" s="87" t="str">
        <f t="shared" si="610"/>
        <v/>
      </c>
    </row>
    <row r="1647" spans="1:54" ht="15" x14ac:dyDescent="0.2">
      <c r="A1647" s="7">
        <v>1646</v>
      </c>
      <c r="B1647" s="162" t="s">
        <v>4822</v>
      </c>
      <c r="C1647" s="162" t="s">
        <v>4823</v>
      </c>
      <c r="D1647" s="162" t="s">
        <v>4805</v>
      </c>
      <c r="E1647" s="162" t="s">
        <v>69</v>
      </c>
      <c r="F1647" s="163">
        <v>45754</v>
      </c>
      <c r="G1647" s="162" t="s">
        <v>5347</v>
      </c>
      <c r="H1647" s="162" t="s">
        <v>4854</v>
      </c>
      <c r="I1647" s="162" t="s">
        <v>187</v>
      </c>
      <c r="J1647" s="163">
        <v>45768</v>
      </c>
      <c r="K1647" s="163">
        <v>45770</v>
      </c>
      <c r="L1647" s="162" t="s">
        <v>5347</v>
      </c>
      <c r="M1647" s="163">
        <v>45782</v>
      </c>
      <c r="N1647" s="164">
        <v>60</v>
      </c>
      <c r="O1647" s="164">
        <v>8</v>
      </c>
      <c r="P1647" s="162" t="s">
        <v>16</v>
      </c>
      <c r="Q1647" s="165">
        <v>4</v>
      </c>
      <c r="R1647" s="165">
        <v>1000</v>
      </c>
      <c r="S1647" s="165">
        <v>1000</v>
      </c>
      <c r="T1647" s="165">
        <v>0</v>
      </c>
      <c r="U1647" s="166">
        <v>1000</v>
      </c>
      <c r="V1647" s="166">
        <v>0</v>
      </c>
      <c r="W1647" s="162" t="s">
        <v>19</v>
      </c>
      <c r="X1647" s="162" t="s">
        <v>5348</v>
      </c>
      <c r="Y1647" s="162" t="s">
        <v>5347</v>
      </c>
      <c r="Z1647" s="162" t="s">
        <v>688</v>
      </c>
      <c r="AA1647" s="162" t="s">
        <v>620</v>
      </c>
      <c r="AB1647" s="162" t="s">
        <v>4864</v>
      </c>
      <c r="AC1647" s="162" t="s">
        <v>5347</v>
      </c>
      <c r="AD1647" s="164">
        <v>0</v>
      </c>
      <c r="AE1647" s="185">
        <v>0</v>
      </c>
      <c r="AG1647" t="s">
        <v>2811</v>
      </c>
      <c r="AH1647" s="47">
        <f t="shared" si="593"/>
        <v>14</v>
      </c>
      <c r="AI1647" s="46" t="str">
        <f t="shared" si="594"/>
        <v>-</v>
      </c>
      <c r="AJ1647" s="12"/>
      <c r="AK1647" s="53" t="str">
        <f t="shared" si="595"/>
        <v>YES</v>
      </c>
      <c r="AL1647" s="54">
        <f t="shared" si="596"/>
        <v>1000</v>
      </c>
      <c r="AM1647" s="35"/>
      <c r="AN1647" s="35" t="str">
        <f t="shared" si="597"/>
        <v/>
      </c>
      <c r="AO1647" s="35">
        <f t="shared" si="598"/>
        <v>0</v>
      </c>
      <c r="AP1647" s="35" t="str">
        <f t="shared" si="599"/>
        <v>X</v>
      </c>
      <c r="AQ1647" s="55">
        <f t="shared" si="600"/>
        <v>1</v>
      </c>
      <c r="AR1647" s="25" t="str">
        <f t="shared" si="601"/>
        <v/>
      </c>
      <c r="AS1647" s="25" t="str">
        <f t="shared" si="602"/>
        <v/>
      </c>
      <c r="AT1647" s="25" t="str">
        <f t="shared" si="603"/>
        <v/>
      </c>
      <c r="AU1647" s="25" t="str">
        <f t="shared" si="604"/>
        <v/>
      </c>
      <c r="AV1647" s="25">
        <f t="shared" si="605"/>
        <v>4</v>
      </c>
      <c r="AW1647" s="65">
        <f t="shared" si="606"/>
        <v>0</v>
      </c>
      <c r="AX1647" s="56"/>
      <c r="AY1647" s="24">
        <f t="shared" ca="1" si="607"/>
        <v>-353</v>
      </c>
      <c r="AZ1647" s="66">
        <f t="shared" ca="1" si="608"/>
        <v>0</v>
      </c>
      <c r="BA1647" s="24" t="str">
        <f t="shared" ca="1" si="609"/>
        <v/>
      </c>
      <c r="BB1647" s="87" t="str">
        <f t="shared" si="610"/>
        <v/>
      </c>
    </row>
    <row r="1648" spans="1:54" ht="15" x14ac:dyDescent="0.2">
      <c r="A1648" s="7">
        <v>1647</v>
      </c>
      <c r="B1648" s="162" t="s">
        <v>4824</v>
      </c>
      <c r="C1648" s="162" t="s">
        <v>4825</v>
      </c>
      <c r="D1648" s="162" t="s">
        <v>4805</v>
      </c>
      <c r="E1648" s="162" t="s">
        <v>79</v>
      </c>
      <c r="F1648" s="163">
        <v>45754</v>
      </c>
      <c r="G1648" s="162" t="s">
        <v>5347</v>
      </c>
      <c r="H1648" s="162" t="s">
        <v>4854</v>
      </c>
      <c r="I1648" s="162" t="s">
        <v>186</v>
      </c>
      <c r="J1648" s="163">
        <v>45768</v>
      </c>
      <c r="K1648" s="163">
        <v>45770</v>
      </c>
      <c r="L1648" s="162" t="s">
        <v>5347</v>
      </c>
      <c r="M1648" s="163">
        <v>45782</v>
      </c>
      <c r="N1648" s="164">
        <v>60</v>
      </c>
      <c r="O1648" s="164">
        <v>8</v>
      </c>
      <c r="P1648" s="162" t="s">
        <v>16</v>
      </c>
      <c r="Q1648" s="165">
        <v>8</v>
      </c>
      <c r="R1648" s="165">
        <v>1000</v>
      </c>
      <c r="S1648" s="165">
        <v>1000</v>
      </c>
      <c r="T1648" s="165">
        <v>0</v>
      </c>
      <c r="U1648" s="166">
        <v>1000</v>
      </c>
      <c r="V1648" s="166">
        <v>0</v>
      </c>
      <c r="W1648" s="162" t="s">
        <v>19</v>
      </c>
      <c r="X1648" s="162" t="s">
        <v>5348</v>
      </c>
      <c r="Y1648" s="162" t="s">
        <v>5347</v>
      </c>
      <c r="Z1648" s="162" t="s">
        <v>688</v>
      </c>
      <c r="AA1648" s="162" t="s">
        <v>620</v>
      </c>
      <c r="AB1648" s="162" t="s">
        <v>4865</v>
      </c>
      <c r="AC1648" s="162" t="s">
        <v>5347</v>
      </c>
      <c r="AD1648" s="164">
        <v>0</v>
      </c>
      <c r="AE1648" s="185">
        <v>0</v>
      </c>
      <c r="AG1648" t="s">
        <v>2811</v>
      </c>
      <c r="AH1648" s="47">
        <f t="shared" si="593"/>
        <v>14</v>
      </c>
      <c r="AI1648" s="46" t="str">
        <f t="shared" si="594"/>
        <v>-</v>
      </c>
      <c r="AJ1648" s="12"/>
      <c r="AK1648" s="53" t="str">
        <f t="shared" si="595"/>
        <v>YES</v>
      </c>
      <c r="AL1648" s="54">
        <f t="shared" si="596"/>
        <v>1000</v>
      </c>
      <c r="AM1648" s="35"/>
      <c r="AN1648" s="35" t="str">
        <f t="shared" si="597"/>
        <v/>
      </c>
      <c r="AO1648" s="35">
        <f t="shared" si="598"/>
        <v>0</v>
      </c>
      <c r="AP1648" s="35" t="str">
        <f t="shared" si="599"/>
        <v>X</v>
      </c>
      <c r="AQ1648" s="55">
        <f t="shared" si="600"/>
        <v>1</v>
      </c>
      <c r="AR1648" s="25" t="str">
        <f t="shared" si="601"/>
        <v/>
      </c>
      <c r="AS1648" s="25" t="str">
        <f t="shared" si="602"/>
        <v/>
      </c>
      <c r="AT1648" s="25" t="str">
        <f t="shared" si="603"/>
        <v/>
      </c>
      <c r="AU1648" s="25" t="str">
        <f t="shared" si="604"/>
        <v/>
      </c>
      <c r="AV1648" s="25">
        <f t="shared" si="605"/>
        <v>4</v>
      </c>
      <c r="AW1648" s="65">
        <f t="shared" si="606"/>
        <v>0</v>
      </c>
      <c r="AX1648" s="56"/>
      <c r="AY1648" s="24">
        <f t="shared" ca="1" si="607"/>
        <v>-353</v>
      </c>
      <c r="AZ1648" s="66">
        <f t="shared" ca="1" si="608"/>
        <v>0</v>
      </c>
      <c r="BA1648" s="24" t="str">
        <f t="shared" ca="1" si="609"/>
        <v/>
      </c>
      <c r="BB1648" s="87" t="str">
        <f t="shared" si="610"/>
        <v/>
      </c>
    </row>
    <row r="1649" spans="1:54" ht="15" x14ac:dyDescent="0.2">
      <c r="A1649" s="7">
        <v>1648</v>
      </c>
      <c r="B1649" s="162" t="s">
        <v>2334</v>
      </c>
      <c r="C1649" s="162" t="s">
        <v>2335</v>
      </c>
      <c r="D1649" s="162" t="s">
        <v>4805</v>
      </c>
      <c r="E1649" s="162" t="s">
        <v>38</v>
      </c>
      <c r="F1649" s="163">
        <v>45754</v>
      </c>
      <c r="G1649" s="162" t="s">
        <v>5347</v>
      </c>
      <c r="H1649" s="162" t="s">
        <v>4854</v>
      </c>
      <c r="I1649" s="162" t="s">
        <v>176</v>
      </c>
      <c r="J1649" s="163">
        <v>45768</v>
      </c>
      <c r="K1649" s="163">
        <v>45770</v>
      </c>
      <c r="L1649" s="162" t="s">
        <v>5347</v>
      </c>
      <c r="M1649" s="163">
        <v>45782</v>
      </c>
      <c r="N1649" s="164">
        <v>105</v>
      </c>
      <c r="O1649" s="164">
        <v>8</v>
      </c>
      <c r="P1649" s="162" t="s">
        <v>16</v>
      </c>
      <c r="Q1649" s="165">
        <v>8</v>
      </c>
      <c r="R1649" s="165">
        <v>500</v>
      </c>
      <c r="S1649" s="165">
        <v>500</v>
      </c>
      <c r="T1649" s="165">
        <v>0</v>
      </c>
      <c r="U1649" s="166">
        <v>500</v>
      </c>
      <c r="V1649" s="166">
        <v>0</v>
      </c>
      <c r="W1649" s="162" t="s">
        <v>19</v>
      </c>
      <c r="X1649" s="162" t="s">
        <v>5348</v>
      </c>
      <c r="Y1649" s="162" t="s">
        <v>5347</v>
      </c>
      <c r="Z1649" s="162" t="s">
        <v>688</v>
      </c>
      <c r="AA1649" s="162" t="s">
        <v>620</v>
      </c>
      <c r="AB1649" s="162" t="s">
        <v>2336</v>
      </c>
      <c r="AC1649" s="162" t="s">
        <v>5347</v>
      </c>
      <c r="AD1649" s="164">
        <v>0</v>
      </c>
      <c r="AE1649" s="185">
        <v>0</v>
      </c>
      <c r="AG1649" t="s">
        <v>2811</v>
      </c>
      <c r="AH1649" s="47">
        <f t="shared" si="593"/>
        <v>14</v>
      </c>
      <c r="AI1649" s="46" t="str">
        <f t="shared" si="594"/>
        <v>-</v>
      </c>
      <c r="AJ1649" s="12"/>
      <c r="AK1649" s="53" t="str">
        <f t="shared" si="595"/>
        <v>YES</v>
      </c>
      <c r="AL1649" s="54">
        <f t="shared" si="596"/>
        <v>500</v>
      </c>
      <c r="AM1649" s="35"/>
      <c r="AN1649" s="35" t="str">
        <f t="shared" si="597"/>
        <v/>
      </c>
      <c r="AO1649" s="35">
        <f t="shared" si="598"/>
        <v>0</v>
      </c>
      <c r="AP1649" s="35" t="str">
        <f t="shared" si="599"/>
        <v>X</v>
      </c>
      <c r="AQ1649" s="55">
        <f t="shared" si="600"/>
        <v>1</v>
      </c>
      <c r="AR1649" s="25" t="str">
        <f t="shared" si="601"/>
        <v/>
      </c>
      <c r="AS1649" s="25" t="str">
        <f t="shared" si="602"/>
        <v/>
      </c>
      <c r="AT1649" s="25" t="str">
        <f t="shared" si="603"/>
        <v/>
      </c>
      <c r="AU1649" s="25" t="str">
        <f t="shared" si="604"/>
        <v/>
      </c>
      <c r="AV1649" s="25">
        <f t="shared" si="605"/>
        <v>4</v>
      </c>
      <c r="AW1649" s="65">
        <f t="shared" si="606"/>
        <v>0</v>
      </c>
      <c r="AX1649" s="56"/>
      <c r="AY1649" s="24">
        <f t="shared" ca="1" si="607"/>
        <v>-353</v>
      </c>
      <c r="AZ1649" s="66">
        <f t="shared" ca="1" si="608"/>
        <v>0</v>
      </c>
      <c r="BA1649" s="24" t="str">
        <f t="shared" ca="1" si="609"/>
        <v/>
      </c>
      <c r="BB1649" s="87" t="str">
        <f t="shared" si="610"/>
        <v/>
      </c>
    </row>
    <row r="1650" spans="1:54" ht="15" x14ac:dyDescent="0.2">
      <c r="A1650" s="7">
        <v>1649</v>
      </c>
      <c r="B1650" s="162" t="s">
        <v>4826</v>
      </c>
      <c r="C1650" s="162" t="s">
        <v>4827</v>
      </c>
      <c r="D1650" s="162" t="s">
        <v>4805</v>
      </c>
      <c r="E1650" s="162" t="s">
        <v>57</v>
      </c>
      <c r="F1650" s="163">
        <v>45754</v>
      </c>
      <c r="G1650" s="162" t="s">
        <v>5347</v>
      </c>
      <c r="H1650" s="162" t="s">
        <v>4854</v>
      </c>
      <c r="I1650" s="162" t="s">
        <v>182</v>
      </c>
      <c r="J1650" s="163">
        <v>45768</v>
      </c>
      <c r="K1650" s="163">
        <v>45770</v>
      </c>
      <c r="L1650" s="162" t="s">
        <v>5347</v>
      </c>
      <c r="M1650" s="163">
        <v>45782</v>
      </c>
      <c r="N1650" s="164">
        <v>45</v>
      </c>
      <c r="O1650" s="164">
        <v>8</v>
      </c>
      <c r="P1650" s="162" t="s">
        <v>16</v>
      </c>
      <c r="Q1650" s="166">
        <v>8</v>
      </c>
      <c r="R1650" s="166">
        <v>100</v>
      </c>
      <c r="S1650" s="166">
        <v>100</v>
      </c>
      <c r="T1650" s="166">
        <v>0</v>
      </c>
      <c r="U1650" s="166">
        <v>100</v>
      </c>
      <c r="V1650" s="166">
        <v>0</v>
      </c>
      <c r="W1650" s="162" t="s">
        <v>19</v>
      </c>
      <c r="X1650" s="162" t="s">
        <v>5348</v>
      </c>
      <c r="Y1650" s="162" t="s">
        <v>5347</v>
      </c>
      <c r="Z1650" s="162" t="s">
        <v>688</v>
      </c>
      <c r="AA1650" s="162" t="s">
        <v>620</v>
      </c>
      <c r="AB1650" s="162" t="s">
        <v>4866</v>
      </c>
      <c r="AC1650" s="162" t="s">
        <v>5347</v>
      </c>
      <c r="AD1650" s="164">
        <v>0</v>
      </c>
      <c r="AE1650" s="185">
        <v>0</v>
      </c>
      <c r="AG1650" t="s">
        <v>2811</v>
      </c>
      <c r="AH1650" s="47">
        <f t="shared" si="593"/>
        <v>14</v>
      </c>
      <c r="AI1650" s="46" t="str">
        <f t="shared" si="594"/>
        <v>-</v>
      </c>
      <c r="AJ1650" s="12"/>
      <c r="AK1650" s="53" t="str">
        <f t="shared" si="595"/>
        <v>YES</v>
      </c>
      <c r="AL1650" s="54">
        <f t="shared" si="596"/>
        <v>100</v>
      </c>
      <c r="AM1650" s="35"/>
      <c r="AN1650" s="35" t="str">
        <f t="shared" si="597"/>
        <v/>
      </c>
      <c r="AO1650" s="35">
        <f t="shared" si="598"/>
        <v>0</v>
      </c>
      <c r="AP1650" s="35" t="str">
        <f t="shared" si="599"/>
        <v>X</v>
      </c>
      <c r="AQ1650" s="55">
        <f t="shared" si="600"/>
        <v>1</v>
      </c>
      <c r="AR1650" s="25" t="str">
        <f t="shared" si="601"/>
        <v/>
      </c>
      <c r="AS1650" s="25" t="str">
        <f t="shared" si="602"/>
        <v/>
      </c>
      <c r="AT1650" s="25" t="str">
        <f t="shared" si="603"/>
        <v/>
      </c>
      <c r="AU1650" s="25" t="str">
        <f t="shared" si="604"/>
        <v/>
      </c>
      <c r="AV1650" s="25">
        <f t="shared" si="605"/>
        <v>4</v>
      </c>
      <c r="AW1650" s="65">
        <f t="shared" si="606"/>
        <v>0</v>
      </c>
      <c r="AX1650" s="56"/>
      <c r="AY1650" s="24">
        <f t="shared" ca="1" si="607"/>
        <v>-353</v>
      </c>
      <c r="AZ1650" s="66">
        <f t="shared" ca="1" si="608"/>
        <v>0</v>
      </c>
      <c r="BA1650" s="24" t="str">
        <f t="shared" ca="1" si="609"/>
        <v/>
      </c>
      <c r="BB1650" s="87" t="str">
        <f t="shared" si="610"/>
        <v/>
      </c>
    </row>
    <row r="1651" spans="1:54" ht="15" x14ac:dyDescent="0.2">
      <c r="A1651" s="7">
        <v>1650</v>
      </c>
      <c r="B1651" s="167" t="s">
        <v>3049</v>
      </c>
      <c r="C1651" s="167" t="s">
        <v>3050</v>
      </c>
      <c r="D1651" s="167" t="s">
        <v>4867</v>
      </c>
      <c r="E1651" s="167" t="s">
        <v>15</v>
      </c>
      <c r="F1651" s="163">
        <v>45757</v>
      </c>
      <c r="G1651" s="167" t="s">
        <v>5347</v>
      </c>
      <c r="H1651" s="167" t="s">
        <v>4936</v>
      </c>
      <c r="I1651" s="167" t="s">
        <v>15</v>
      </c>
      <c r="J1651" s="184">
        <v>45792</v>
      </c>
      <c r="K1651" s="184">
        <v>45792</v>
      </c>
      <c r="L1651" s="184" t="s">
        <v>5347</v>
      </c>
      <c r="M1651" s="184">
        <v>45796</v>
      </c>
      <c r="N1651" s="167">
        <v>40</v>
      </c>
      <c r="O1651" s="167">
        <v>8</v>
      </c>
      <c r="P1651" s="167" t="s">
        <v>16</v>
      </c>
      <c r="Q1651" s="167">
        <v>1</v>
      </c>
      <c r="R1651" s="167">
        <v>1</v>
      </c>
      <c r="S1651" s="167">
        <v>1</v>
      </c>
      <c r="T1651" s="167">
        <v>0</v>
      </c>
      <c r="U1651" s="167">
        <v>1</v>
      </c>
      <c r="V1651" s="167">
        <v>0</v>
      </c>
      <c r="W1651" s="167" t="s">
        <v>19</v>
      </c>
      <c r="X1651" s="167" t="s">
        <v>5348</v>
      </c>
      <c r="Y1651" s="167" t="s">
        <v>5347</v>
      </c>
      <c r="Z1651" s="167" t="s">
        <v>2162</v>
      </c>
      <c r="AA1651" s="167" t="s">
        <v>2736</v>
      </c>
      <c r="AB1651" s="167" t="s">
        <v>3744</v>
      </c>
      <c r="AC1651" s="167" t="s">
        <v>5347</v>
      </c>
      <c r="AD1651" s="167">
        <v>0</v>
      </c>
      <c r="AE1651" s="185">
        <v>0</v>
      </c>
      <c r="AG1651" t="s">
        <v>962</v>
      </c>
      <c r="AH1651" s="47">
        <f t="shared" si="593"/>
        <v>4</v>
      </c>
      <c r="AI1651" s="46" t="str">
        <f t="shared" si="594"/>
        <v>-</v>
      </c>
      <c r="AJ1651" s="12"/>
      <c r="AK1651" s="53" t="str">
        <f t="shared" si="595"/>
        <v>YES</v>
      </c>
      <c r="AL1651" s="54">
        <f t="shared" si="596"/>
        <v>1</v>
      </c>
      <c r="AM1651" s="35"/>
      <c r="AN1651" s="35" t="str">
        <f t="shared" si="597"/>
        <v/>
      </c>
      <c r="AO1651" s="35">
        <f t="shared" si="598"/>
        <v>0</v>
      </c>
      <c r="AP1651" s="35" t="str">
        <f t="shared" si="599"/>
        <v>X</v>
      </c>
      <c r="AQ1651" s="55">
        <f t="shared" si="600"/>
        <v>1</v>
      </c>
      <c r="AR1651" s="25" t="str">
        <f t="shared" si="601"/>
        <v/>
      </c>
      <c r="AS1651" s="25" t="str">
        <f t="shared" si="602"/>
        <v/>
      </c>
      <c r="AT1651" s="25" t="str">
        <f t="shared" si="603"/>
        <v/>
      </c>
      <c r="AU1651" s="25" t="str">
        <f t="shared" si="604"/>
        <v/>
      </c>
      <c r="AV1651" s="25">
        <f t="shared" si="605"/>
        <v>4</v>
      </c>
      <c r="AW1651" s="65">
        <f t="shared" si="606"/>
        <v>0</v>
      </c>
      <c r="AX1651" s="56"/>
      <c r="AY1651" s="24">
        <f t="shared" ca="1" si="607"/>
        <v>-339</v>
      </c>
      <c r="AZ1651" s="66">
        <f t="shared" ca="1" si="608"/>
        <v>0</v>
      </c>
      <c r="BA1651" s="24" t="str">
        <f t="shared" ca="1" si="609"/>
        <v/>
      </c>
      <c r="BB1651" s="87" t="str">
        <f t="shared" si="610"/>
        <v/>
      </c>
    </row>
    <row r="1652" spans="1:54" ht="15" x14ac:dyDescent="0.2">
      <c r="A1652" s="7">
        <v>1651</v>
      </c>
      <c r="B1652" s="167" t="s">
        <v>2097</v>
      </c>
      <c r="C1652" s="167" t="s">
        <v>2098</v>
      </c>
      <c r="D1652" s="167" t="s">
        <v>4868</v>
      </c>
      <c r="E1652" s="167" t="s">
        <v>15</v>
      </c>
      <c r="F1652" s="163">
        <v>45770</v>
      </c>
      <c r="G1652" s="167" t="s">
        <v>5347</v>
      </c>
      <c r="H1652" s="167" t="s">
        <v>4937</v>
      </c>
      <c r="I1652" s="167" t="s">
        <v>18</v>
      </c>
      <c r="J1652" s="184">
        <v>45790</v>
      </c>
      <c r="K1652" s="184">
        <v>45791</v>
      </c>
      <c r="L1652" s="184" t="s">
        <v>5347</v>
      </c>
      <c r="M1652" s="184">
        <v>45849</v>
      </c>
      <c r="N1652" s="167">
        <v>40</v>
      </c>
      <c r="O1652" s="167">
        <v>8</v>
      </c>
      <c r="P1652" s="167" t="s">
        <v>16</v>
      </c>
      <c r="Q1652" s="167">
        <v>3</v>
      </c>
      <c r="R1652" s="167">
        <v>3</v>
      </c>
      <c r="S1652" s="167">
        <v>3</v>
      </c>
      <c r="T1652" s="167">
        <v>0</v>
      </c>
      <c r="U1652" s="167">
        <v>3</v>
      </c>
      <c r="V1652" s="167">
        <v>0</v>
      </c>
      <c r="W1652" s="167" t="s">
        <v>19</v>
      </c>
      <c r="X1652" s="167" t="s">
        <v>5348</v>
      </c>
      <c r="Y1652" s="167" t="s">
        <v>5347</v>
      </c>
      <c r="Z1652" s="167" t="s">
        <v>2286</v>
      </c>
      <c r="AA1652" s="167" t="s">
        <v>2101</v>
      </c>
      <c r="AB1652" s="167" t="s">
        <v>2102</v>
      </c>
      <c r="AC1652" s="167" t="s">
        <v>5347</v>
      </c>
      <c r="AD1652" s="167">
        <v>1</v>
      </c>
      <c r="AE1652" s="185">
        <v>1</v>
      </c>
      <c r="AG1652" t="s">
        <v>2103</v>
      </c>
      <c r="AH1652" s="47">
        <f t="shared" si="593"/>
        <v>59</v>
      </c>
      <c r="AI1652" s="46" t="str">
        <f t="shared" si="594"/>
        <v>-</v>
      </c>
      <c r="AJ1652" s="12"/>
      <c r="AK1652" s="53" t="str">
        <f t="shared" si="595"/>
        <v>YES</v>
      </c>
      <c r="AL1652" s="54">
        <f t="shared" si="596"/>
        <v>3</v>
      </c>
      <c r="AM1652" s="35"/>
      <c r="AN1652" s="35" t="str">
        <f t="shared" si="597"/>
        <v/>
      </c>
      <c r="AO1652" s="35">
        <f t="shared" si="598"/>
        <v>0</v>
      </c>
      <c r="AP1652" s="35" t="str">
        <f t="shared" si="599"/>
        <v>X</v>
      </c>
      <c r="AQ1652" s="55">
        <f t="shared" si="600"/>
        <v>1</v>
      </c>
      <c r="AR1652" s="25" t="str">
        <f t="shared" si="601"/>
        <v/>
      </c>
      <c r="AS1652" s="25" t="str">
        <f t="shared" si="602"/>
        <v/>
      </c>
      <c r="AT1652" s="25" t="str">
        <f t="shared" si="603"/>
        <v/>
      </c>
      <c r="AU1652" s="25" t="str">
        <f t="shared" si="604"/>
        <v/>
      </c>
      <c r="AV1652" s="25">
        <f t="shared" si="605"/>
        <v>4</v>
      </c>
      <c r="AW1652" s="65">
        <f t="shared" si="606"/>
        <v>0</v>
      </c>
      <c r="AX1652" s="56"/>
      <c r="AY1652" s="24">
        <f t="shared" ca="1" si="607"/>
        <v>-286</v>
      </c>
      <c r="AZ1652" s="66">
        <f t="shared" ca="1" si="608"/>
        <v>0</v>
      </c>
      <c r="BA1652" s="24" t="str">
        <f t="shared" ca="1" si="609"/>
        <v/>
      </c>
      <c r="BB1652" s="87" t="str">
        <f t="shared" si="610"/>
        <v/>
      </c>
    </row>
    <row r="1653" spans="1:54" ht="15" x14ac:dyDescent="0.2">
      <c r="A1653" s="7">
        <v>1652</v>
      </c>
      <c r="B1653" s="167" t="s">
        <v>4869</v>
      </c>
      <c r="C1653" s="167" t="s">
        <v>4870</v>
      </c>
      <c r="D1653" s="167" t="s">
        <v>4871</v>
      </c>
      <c r="E1653" s="167" t="s">
        <v>15</v>
      </c>
      <c r="F1653" s="163">
        <v>45770</v>
      </c>
      <c r="G1653" s="167" t="s">
        <v>5347</v>
      </c>
      <c r="H1653" s="167" t="s">
        <v>4889</v>
      </c>
      <c r="I1653" s="167" t="s">
        <v>73</v>
      </c>
      <c r="J1653" s="184">
        <v>45776</v>
      </c>
      <c r="K1653" s="184">
        <v>45965</v>
      </c>
      <c r="L1653" s="184" t="s">
        <v>5347</v>
      </c>
      <c r="M1653" s="184">
        <v>45787</v>
      </c>
      <c r="N1653" s="167">
        <v>40</v>
      </c>
      <c r="O1653" s="167">
        <v>8</v>
      </c>
      <c r="P1653" s="167" t="s">
        <v>16</v>
      </c>
      <c r="Q1653" s="167">
        <v>15</v>
      </c>
      <c r="R1653" s="167">
        <v>15</v>
      </c>
      <c r="S1653" s="167">
        <v>15</v>
      </c>
      <c r="T1653" s="167">
        <v>0</v>
      </c>
      <c r="U1653" s="167">
        <v>15</v>
      </c>
      <c r="V1653" s="167">
        <v>0</v>
      </c>
      <c r="W1653" s="167" t="s">
        <v>19</v>
      </c>
      <c r="X1653" s="167" t="s">
        <v>5348</v>
      </c>
      <c r="Y1653" s="167" t="s">
        <v>5347</v>
      </c>
      <c r="Z1653" s="167" t="s">
        <v>47</v>
      </c>
      <c r="AA1653" s="167" t="s">
        <v>452</v>
      </c>
      <c r="AB1653" s="167" t="s">
        <v>4890</v>
      </c>
      <c r="AC1653" s="167" t="s">
        <v>5347</v>
      </c>
      <c r="AD1653" s="167">
        <v>0</v>
      </c>
      <c r="AE1653" s="185">
        <v>0</v>
      </c>
      <c r="AG1653" t="s">
        <v>1864</v>
      </c>
      <c r="AH1653" s="47">
        <f t="shared" si="593"/>
        <v>11</v>
      </c>
      <c r="AI1653" s="46" t="str">
        <f t="shared" si="594"/>
        <v>-</v>
      </c>
      <c r="AJ1653" s="12"/>
      <c r="AK1653" s="53" t="str">
        <f t="shared" si="595"/>
        <v>YES</v>
      </c>
      <c r="AL1653" s="54">
        <f t="shared" si="596"/>
        <v>15</v>
      </c>
      <c r="AM1653" s="35"/>
      <c r="AN1653" s="35" t="str">
        <f t="shared" si="597"/>
        <v/>
      </c>
      <c r="AO1653" s="35">
        <f t="shared" si="598"/>
        <v>0</v>
      </c>
      <c r="AP1653" s="35" t="str">
        <f t="shared" si="599"/>
        <v>X</v>
      </c>
      <c r="AQ1653" s="55">
        <f t="shared" si="600"/>
        <v>1</v>
      </c>
      <c r="AR1653" s="25" t="str">
        <f t="shared" si="601"/>
        <v/>
      </c>
      <c r="AS1653" s="25" t="str">
        <f t="shared" si="602"/>
        <v/>
      </c>
      <c r="AT1653" s="25" t="str">
        <f t="shared" si="603"/>
        <v/>
      </c>
      <c r="AU1653" s="25" t="str">
        <f t="shared" si="604"/>
        <v/>
      </c>
      <c r="AV1653" s="25">
        <f t="shared" si="605"/>
        <v>4</v>
      </c>
      <c r="AW1653" s="65">
        <f t="shared" si="606"/>
        <v>0</v>
      </c>
      <c r="AX1653" s="56"/>
      <c r="AY1653" s="24">
        <f t="shared" ca="1" si="607"/>
        <v>-348</v>
      </c>
      <c r="AZ1653" s="66">
        <f t="shared" ca="1" si="608"/>
        <v>0</v>
      </c>
      <c r="BA1653" s="24" t="str">
        <f t="shared" ca="1" si="609"/>
        <v/>
      </c>
      <c r="BB1653" s="87" t="str">
        <f t="shared" si="610"/>
        <v/>
      </c>
    </row>
    <row r="1654" spans="1:54" ht="15" x14ac:dyDescent="0.2">
      <c r="A1654" s="7">
        <v>1653</v>
      </c>
      <c r="B1654" s="167" t="s">
        <v>2635</v>
      </c>
      <c r="C1654" s="167" t="s">
        <v>2636</v>
      </c>
      <c r="D1654" s="167" t="s">
        <v>4871</v>
      </c>
      <c r="E1654" s="167" t="s">
        <v>17</v>
      </c>
      <c r="F1654" s="163">
        <v>45770</v>
      </c>
      <c r="G1654" s="167" t="s">
        <v>5347</v>
      </c>
      <c r="H1654" s="167" t="s">
        <v>4891</v>
      </c>
      <c r="I1654" s="167" t="s">
        <v>28</v>
      </c>
      <c r="J1654" s="184">
        <v>45783</v>
      </c>
      <c r="K1654" s="184">
        <v>45786</v>
      </c>
      <c r="L1654" s="184" t="s">
        <v>5347</v>
      </c>
      <c r="M1654" s="184">
        <v>45792</v>
      </c>
      <c r="N1654" s="167">
        <v>60</v>
      </c>
      <c r="O1654" s="167">
        <v>8</v>
      </c>
      <c r="P1654" s="167" t="s">
        <v>16</v>
      </c>
      <c r="Q1654" s="167">
        <v>500</v>
      </c>
      <c r="R1654" s="167">
        <v>500</v>
      </c>
      <c r="S1654" s="167">
        <v>500</v>
      </c>
      <c r="T1654" s="167">
        <v>0</v>
      </c>
      <c r="U1654" s="167">
        <v>500</v>
      </c>
      <c r="V1654" s="167">
        <v>0</v>
      </c>
      <c r="W1654" s="167" t="s">
        <v>19</v>
      </c>
      <c r="X1654" s="167" t="s">
        <v>5348</v>
      </c>
      <c r="Y1654" s="167" t="s">
        <v>5347</v>
      </c>
      <c r="Z1654" s="167" t="s">
        <v>39</v>
      </c>
      <c r="AA1654" s="167" t="s">
        <v>3063</v>
      </c>
      <c r="AB1654" s="167" t="s">
        <v>4892</v>
      </c>
      <c r="AC1654" s="167" t="s">
        <v>5347</v>
      </c>
      <c r="AD1654" s="167">
        <v>0</v>
      </c>
      <c r="AE1654" s="185">
        <v>0</v>
      </c>
      <c r="AG1654" t="s">
        <v>1864</v>
      </c>
      <c r="AH1654" s="47">
        <f t="shared" si="593"/>
        <v>9</v>
      </c>
      <c r="AI1654" s="46" t="str">
        <f t="shared" si="594"/>
        <v>-</v>
      </c>
      <c r="AJ1654" s="12"/>
      <c r="AK1654" s="53" t="str">
        <f t="shared" si="595"/>
        <v>YES</v>
      </c>
      <c r="AL1654" s="54">
        <f t="shared" si="596"/>
        <v>500</v>
      </c>
      <c r="AM1654" s="35"/>
      <c r="AN1654" s="35" t="str">
        <f t="shared" si="597"/>
        <v/>
      </c>
      <c r="AO1654" s="35">
        <f t="shared" si="598"/>
        <v>0</v>
      </c>
      <c r="AP1654" s="35" t="str">
        <f t="shared" si="599"/>
        <v>X</v>
      </c>
      <c r="AQ1654" s="55">
        <f t="shared" si="600"/>
        <v>1</v>
      </c>
      <c r="AR1654" s="25" t="str">
        <f t="shared" si="601"/>
        <v/>
      </c>
      <c r="AS1654" s="25" t="str">
        <f t="shared" si="602"/>
        <v/>
      </c>
      <c r="AT1654" s="25" t="str">
        <f t="shared" si="603"/>
        <v/>
      </c>
      <c r="AU1654" s="25" t="str">
        <f t="shared" si="604"/>
        <v/>
      </c>
      <c r="AV1654" s="25">
        <f t="shared" si="605"/>
        <v>4</v>
      </c>
      <c r="AW1654" s="65">
        <f t="shared" si="606"/>
        <v>0</v>
      </c>
      <c r="AX1654" s="56"/>
      <c r="AY1654" s="24">
        <f t="shared" ca="1" si="607"/>
        <v>-343</v>
      </c>
      <c r="AZ1654" s="66">
        <f t="shared" ca="1" si="608"/>
        <v>0</v>
      </c>
      <c r="BA1654" s="24" t="str">
        <f t="shared" ca="1" si="609"/>
        <v/>
      </c>
      <c r="BB1654" s="87" t="str">
        <f t="shared" si="610"/>
        <v/>
      </c>
    </row>
    <row r="1655" spans="1:54" ht="15" x14ac:dyDescent="0.2">
      <c r="A1655" s="7">
        <v>1654</v>
      </c>
      <c r="B1655" s="167" t="s">
        <v>4872</v>
      </c>
      <c r="C1655" s="167" t="s">
        <v>4873</v>
      </c>
      <c r="D1655" s="167" t="s">
        <v>4871</v>
      </c>
      <c r="E1655" s="167" t="s">
        <v>18</v>
      </c>
      <c r="F1655" s="163">
        <v>45770</v>
      </c>
      <c r="G1655" s="167" t="s">
        <v>5347</v>
      </c>
      <c r="H1655" s="167" t="s">
        <v>4893</v>
      </c>
      <c r="I1655" s="167" t="s">
        <v>15</v>
      </c>
      <c r="J1655" s="184">
        <v>45782</v>
      </c>
      <c r="K1655" s="184">
        <v>45782</v>
      </c>
      <c r="L1655" s="184" t="s">
        <v>5347</v>
      </c>
      <c r="M1655" s="184">
        <v>45877</v>
      </c>
      <c r="N1655" s="167">
        <v>110</v>
      </c>
      <c r="O1655" s="167">
        <v>8</v>
      </c>
      <c r="P1655" s="167" t="s">
        <v>16</v>
      </c>
      <c r="Q1655" s="167">
        <v>50</v>
      </c>
      <c r="R1655" s="167">
        <v>50</v>
      </c>
      <c r="S1655" s="167">
        <v>50</v>
      </c>
      <c r="T1655" s="167">
        <v>0</v>
      </c>
      <c r="U1655" s="167">
        <v>50</v>
      </c>
      <c r="V1655" s="167">
        <v>0</v>
      </c>
      <c r="W1655" s="167" t="s">
        <v>19</v>
      </c>
      <c r="X1655" s="167" t="s">
        <v>5348</v>
      </c>
      <c r="Y1655" s="167" t="s">
        <v>5347</v>
      </c>
      <c r="Z1655" s="167" t="s">
        <v>624</v>
      </c>
      <c r="AA1655" s="167" t="s">
        <v>4894</v>
      </c>
      <c r="AB1655" s="167" t="s">
        <v>4895</v>
      </c>
      <c r="AC1655" s="167" t="s">
        <v>5347</v>
      </c>
      <c r="AD1655" s="167">
        <v>1</v>
      </c>
      <c r="AE1655" s="185">
        <v>0</v>
      </c>
      <c r="AG1655" t="s">
        <v>1864</v>
      </c>
      <c r="AH1655" s="47">
        <f t="shared" ref="AH1655:AH1668" si="611">IF(M1655=0,"-",M1655-J1655)</f>
        <v>95</v>
      </c>
      <c r="AI1655" s="46" t="str">
        <f t="shared" ref="AI1655:AI1668" si="612">IF(AND(S1655=0,M1655&gt;0,L1655=0),IF(AH1655&gt;=120,"VERY HIGH",IF(AH1655&gt;=90,"HIGH",IF(AH1655&gt;=60,"MEDIUM",IF(AH1655&lt;60,"LOW")))),"-")</f>
        <v>-</v>
      </c>
      <c r="AJ1655" s="12"/>
      <c r="AK1655" s="53" t="str">
        <f t="shared" ref="AK1655:AK1668" si="613">IF(AND(W1655="X",M1655&lt;=$AJ$2),"YES","")</f>
        <v>YES</v>
      </c>
      <c r="AL1655" s="54">
        <f t="shared" ref="AL1655:AL1668" si="614">IF(AND(W1655="X",M1655&lt;=$AJ$2),S1655,"")</f>
        <v>50</v>
      </c>
      <c r="AM1655" s="35"/>
      <c r="AN1655" s="35" t="str">
        <f t="shared" ref="AN1655:AN1668" si="615">IF(AND(W1655="X",M1655&gt;$AJ$2),S1655,"")</f>
        <v/>
      </c>
      <c r="AO1655" s="35">
        <f t="shared" ref="AO1655:AO1668" si="616">IF(AND(W1655="",M1655&gt;0,$AJ$2&gt;M1655,L1655=""),1,0)</f>
        <v>0</v>
      </c>
      <c r="AP1655" s="35" t="str">
        <f t="shared" ref="AP1655:AP1668" si="617">IF(AND(AK1655="YES",W1655="X"),"X","")</f>
        <v>X</v>
      </c>
      <c r="AQ1655" s="55">
        <f t="shared" ref="AQ1655:AQ1668" si="618">IF(AP1655="X",100%,0%)</f>
        <v>1</v>
      </c>
      <c r="AR1655" s="25" t="str">
        <f t="shared" ref="AR1655:AR1668" si="619">IF(AND(T1655&gt;0,L1655=""),H1655,"")</f>
        <v/>
      </c>
      <c r="AS1655" s="25" t="str">
        <f t="shared" ref="AS1655:AS1668" si="620">IF(AND(D1655&gt;0,H1655=0,G1655=""),1,"")</f>
        <v/>
      </c>
      <c r="AT1655" s="25" t="str">
        <f t="shared" ref="AT1655:AT1668" si="621">IF(G1655="BLOQ",1,"")</f>
        <v/>
      </c>
      <c r="AU1655" s="25" t="str">
        <f t="shared" ref="AU1655:AU1668" si="622">IF(L1655="BLOQ",1,"")</f>
        <v/>
      </c>
      <c r="AV1655" s="25">
        <f t="shared" ref="AV1655:AV1668" si="623">MONTH(F1655)</f>
        <v>4</v>
      </c>
      <c r="AW1655" s="65">
        <f t="shared" ref="AW1655:AW1668" si="624">IF(AP1655="",100%,0%)</f>
        <v>0</v>
      </c>
      <c r="AX1655" s="56"/>
      <c r="AY1655" s="24">
        <f t="shared" ref="AY1655:AY1668" ca="1" si="625">IF(M1655=0,"",M1655-$AX$2)</f>
        <v>-258</v>
      </c>
      <c r="AZ1655" s="66">
        <f t="shared" ref="AZ1655:AZ1668" ca="1" si="626">IF(AND(W1655="",AY1655&gt;0,AY1655&lt;15),1,0)</f>
        <v>0</v>
      </c>
      <c r="BA1655" s="24" t="str">
        <f t="shared" ref="BA1655:BA1668" ca="1" si="627">IF(AND(W1655="",AY1655&gt;0,AY1655&lt;15),T1655,"")</f>
        <v/>
      </c>
      <c r="BB1655" s="87" t="str">
        <f t="shared" ref="BB1655:BB1668" si="628">IF(R1655&lt;Q1655,"X","")</f>
        <v/>
      </c>
    </row>
    <row r="1656" spans="1:54" ht="15" x14ac:dyDescent="0.2">
      <c r="A1656" s="7">
        <v>1655</v>
      </c>
      <c r="B1656" s="167" t="s">
        <v>4874</v>
      </c>
      <c r="C1656" s="167" t="s">
        <v>4875</v>
      </c>
      <c r="D1656" s="167" t="s">
        <v>4871</v>
      </c>
      <c r="E1656" s="167" t="s">
        <v>24</v>
      </c>
      <c r="F1656" s="163">
        <v>45770</v>
      </c>
      <c r="G1656" s="167" t="s">
        <v>5347</v>
      </c>
      <c r="H1656" s="167" t="s">
        <v>4938</v>
      </c>
      <c r="I1656" s="167" t="s">
        <v>15</v>
      </c>
      <c r="J1656" s="184">
        <v>45785</v>
      </c>
      <c r="K1656" s="184">
        <v>45785</v>
      </c>
      <c r="L1656" s="184" t="s">
        <v>5347</v>
      </c>
      <c r="M1656" s="184">
        <v>45818</v>
      </c>
      <c r="N1656" s="167">
        <v>40</v>
      </c>
      <c r="O1656" s="167">
        <v>8</v>
      </c>
      <c r="P1656" s="167" t="s">
        <v>16</v>
      </c>
      <c r="Q1656" s="167">
        <v>6</v>
      </c>
      <c r="R1656" s="167">
        <v>100</v>
      </c>
      <c r="S1656" s="167">
        <v>200</v>
      </c>
      <c r="T1656" s="167">
        <v>0</v>
      </c>
      <c r="U1656" s="167">
        <v>100</v>
      </c>
      <c r="V1656" s="167">
        <v>100</v>
      </c>
      <c r="W1656" s="167" t="s">
        <v>19</v>
      </c>
      <c r="X1656" s="167" t="s">
        <v>5348</v>
      </c>
      <c r="Y1656" s="167" t="s">
        <v>5347</v>
      </c>
      <c r="Z1656" s="167" t="s">
        <v>4939</v>
      </c>
      <c r="AA1656" s="167" t="s">
        <v>4940</v>
      </c>
      <c r="AB1656" s="167" t="s">
        <v>4941</v>
      </c>
      <c r="AC1656" s="167" t="s">
        <v>5347</v>
      </c>
      <c r="AD1656" s="167">
        <v>2</v>
      </c>
      <c r="AE1656" s="185">
        <v>0</v>
      </c>
      <c r="AG1656" t="s">
        <v>1864</v>
      </c>
      <c r="AH1656" s="47">
        <f t="shared" si="611"/>
        <v>33</v>
      </c>
      <c r="AI1656" s="46" t="str">
        <f t="shared" si="612"/>
        <v>-</v>
      </c>
      <c r="AJ1656" s="12"/>
      <c r="AK1656" s="53" t="str">
        <f t="shared" si="613"/>
        <v>YES</v>
      </c>
      <c r="AL1656" s="54">
        <f t="shared" si="614"/>
        <v>200</v>
      </c>
      <c r="AM1656" s="35"/>
      <c r="AN1656" s="35" t="str">
        <f t="shared" si="615"/>
        <v/>
      </c>
      <c r="AO1656" s="35">
        <f t="shared" si="616"/>
        <v>0</v>
      </c>
      <c r="AP1656" s="35" t="str">
        <f t="shared" si="617"/>
        <v>X</v>
      </c>
      <c r="AQ1656" s="55">
        <f t="shared" si="618"/>
        <v>1</v>
      </c>
      <c r="AR1656" s="25" t="str">
        <f t="shared" si="619"/>
        <v/>
      </c>
      <c r="AS1656" s="25" t="str">
        <f t="shared" si="620"/>
        <v/>
      </c>
      <c r="AT1656" s="25" t="str">
        <f t="shared" si="621"/>
        <v/>
      </c>
      <c r="AU1656" s="25" t="str">
        <f t="shared" si="622"/>
        <v/>
      </c>
      <c r="AV1656" s="25">
        <f t="shared" si="623"/>
        <v>4</v>
      </c>
      <c r="AW1656" s="65">
        <f t="shared" si="624"/>
        <v>0</v>
      </c>
      <c r="AX1656" s="56"/>
      <c r="AY1656" s="24">
        <f t="shared" ca="1" si="625"/>
        <v>-317</v>
      </c>
      <c r="AZ1656" s="66">
        <f t="shared" ca="1" si="626"/>
        <v>0</v>
      </c>
      <c r="BA1656" s="24" t="str">
        <f t="shared" ca="1" si="627"/>
        <v/>
      </c>
      <c r="BB1656" s="87" t="str">
        <f t="shared" si="628"/>
        <v/>
      </c>
    </row>
    <row r="1657" spans="1:54" ht="15" x14ac:dyDescent="0.2">
      <c r="A1657" s="7">
        <v>1656</v>
      </c>
      <c r="B1657" s="167" t="s">
        <v>298</v>
      </c>
      <c r="C1657" s="167" t="s">
        <v>299</v>
      </c>
      <c r="D1657" s="167" t="s">
        <v>4876</v>
      </c>
      <c r="E1657" s="167" t="s">
        <v>15</v>
      </c>
      <c r="F1657" s="163">
        <v>45770</v>
      </c>
      <c r="G1657" s="167" t="s">
        <v>5347</v>
      </c>
      <c r="H1657" s="167" t="s">
        <v>4896</v>
      </c>
      <c r="I1657" s="167" t="s">
        <v>15</v>
      </c>
      <c r="J1657" s="184">
        <v>45784</v>
      </c>
      <c r="K1657" s="184">
        <v>45786</v>
      </c>
      <c r="L1657" s="184" t="s">
        <v>5347</v>
      </c>
      <c r="M1657" s="184">
        <v>45787</v>
      </c>
      <c r="N1657" s="167">
        <v>56</v>
      </c>
      <c r="O1657" s="167">
        <v>8</v>
      </c>
      <c r="P1657" s="167" t="s">
        <v>16</v>
      </c>
      <c r="Q1657" s="167">
        <v>100</v>
      </c>
      <c r="R1657" s="167">
        <v>400</v>
      </c>
      <c r="S1657" s="167">
        <v>400</v>
      </c>
      <c r="T1657" s="167">
        <v>0</v>
      </c>
      <c r="U1657" s="167">
        <v>400</v>
      </c>
      <c r="V1657" s="167">
        <v>0</v>
      </c>
      <c r="W1657" s="167" t="s">
        <v>19</v>
      </c>
      <c r="X1657" s="167" t="s">
        <v>5348</v>
      </c>
      <c r="Y1657" s="167" t="s">
        <v>5347</v>
      </c>
      <c r="Z1657" s="167" t="s">
        <v>39</v>
      </c>
      <c r="AA1657" s="167" t="s">
        <v>84</v>
      </c>
      <c r="AB1657" s="167" t="s">
        <v>320</v>
      </c>
      <c r="AC1657" s="167" t="s">
        <v>5347</v>
      </c>
      <c r="AD1657" s="167">
        <v>0</v>
      </c>
      <c r="AE1657" s="185">
        <v>0</v>
      </c>
      <c r="AG1657" t="s">
        <v>962</v>
      </c>
      <c r="AH1657" s="47">
        <f t="shared" si="611"/>
        <v>3</v>
      </c>
      <c r="AI1657" s="46" t="str">
        <f t="shared" si="612"/>
        <v>-</v>
      </c>
      <c r="AJ1657" s="12"/>
      <c r="AK1657" s="53" t="str">
        <f t="shared" si="613"/>
        <v>YES</v>
      </c>
      <c r="AL1657" s="54">
        <f t="shared" si="614"/>
        <v>400</v>
      </c>
      <c r="AM1657" s="35"/>
      <c r="AN1657" s="35" t="str">
        <f t="shared" si="615"/>
        <v/>
      </c>
      <c r="AO1657" s="35">
        <f t="shared" si="616"/>
        <v>0</v>
      </c>
      <c r="AP1657" s="35" t="str">
        <f t="shared" si="617"/>
        <v>X</v>
      </c>
      <c r="AQ1657" s="55">
        <f t="shared" si="618"/>
        <v>1</v>
      </c>
      <c r="AR1657" s="25" t="str">
        <f t="shared" si="619"/>
        <v/>
      </c>
      <c r="AS1657" s="25" t="str">
        <f t="shared" si="620"/>
        <v/>
      </c>
      <c r="AT1657" s="25" t="str">
        <f t="shared" si="621"/>
        <v/>
      </c>
      <c r="AU1657" s="25" t="str">
        <f t="shared" si="622"/>
        <v/>
      </c>
      <c r="AV1657" s="25">
        <f t="shared" si="623"/>
        <v>4</v>
      </c>
      <c r="AW1657" s="65">
        <f t="shared" si="624"/>
        <v>0</v>
      </c>
      <c r="AX1657" s="56"/>
      <c r="AY1657" s="24">
        <f t="shared" ca="1" si="625"/>
        <v>-348</v>
      </c>
      <c r="AZ1657" s="66">
        <f t="shared" ca="1" si="626"/>
        <v>0</v>
      </c>
      <c r="BA1657" s="24" t="str">
        <f t="shared" ca="1" si="627"/>
        <v/>
      </c>
      <c r="BB1657" s="87" t="str">
        <f t="shared" si="628"/>
        <v/>
      </c>
    </row>
    <row r="1658" spans="1:54" ht="15" x14ac:dyDescent="0.2">
      <c r="A1658" s="7">
        <v>1657</v>
      </c>
      <c r="B1658" s="167" t="s">
        <v>4897</v>
      </c>
      <c r="C1658" s="167" t="s">
        <v>4898</v>
      </c>
      <c r="D1658" s="167" t="s">
        <v>4899</v>
      </c>
      <c r="E1658" s="167" t="s">
        <v>15</v>
      </c>
      <c r="F1658" s="163">
        <v>45783</v>
      </c>
      <c r="G1658" s="167" t="s">
        <v>5347</v>
      </c>
      <c r="H1658" s="167" t="s">
        <v>4942</v>
      </c>
      <c r="I1658" s="167" t="s">
        <v>15</v>
      </c>
      <c r="J1658" s="184">
        <v>45796</v>
      </c>
      <c r="K1658" s="184">
        <v>45796</v>
      </c>
      <c r="L1658" s="184" t="s">
        <v>5347</v>
      </c>
      <c r="M1658" s="184">
        <v>46029</v>
      </c>
      <c r="N1658" s="167">
        <v>40</v>
      </c>
      <c r="O1658" s="167">
        <v>8</v>
      </c>
      <c r="P1658" s="167" t="s">
        <v>16</v>
      </c>
      <c r="Q1658" s="167">
        <v>10</v>
      </c>
      <c r="R1658" s="167">
        <v>10</v>
      </c>
      <c r="S1658" s="167">
        <v>20</v>
      </c>
      <c r="T1658" s="167">
        <v>0</v>
      </c>
      <c r="U1658" s="167">
        <v>10</v>
      </c>
      <c r="V1658" s="167">
        <v>10</v>
      </c>
      <c r="W1658" s="167" t="s">
        <v>19</v>
      </c>
      <c r="X1658" s="167" t="s">
        <v>5348</v>
      </c>
      <c r="Y1658" s="167" t="s">
        <v>5347</v>
      </c>
      <c r="Z1658" s="167" t="s">
        <v>77</v>
      </c>
      <c r="AA1658" s="167" t="s">
        <v>3478</v>
      </c>
      <c r="AB1658" s="167" t="s">
        <v>4943</v>
      </c>
      <c r="AC1658" s="167" t="s">
        <v>5347</v>
      </c>
      <c r="AD1658" s="167">
        <v>1</v>
      </c>
      <c r="AE1658" s="185">
        <v>0</v>
      </c>
      <c r="AG1658" t="s">
        <v>962</v>
      </c>
      <c r="AH1658" s="47">
        <f t="shared" si="611"/>
        <v>233</v>
      </c>
      <c r="AI1658" s="46" t="str">
        <f t="shared" si="612"/>
        <v>-</v>
      </c>
      <c r="AJ1658" s="12"/>
      <c r="AK1658" s="53" t="str">
        <f t="shared" si="613"/>
        <v>YES</v>
      </c>
      <c r="AL1658" s="54">
        <f t="shared" si="614"/>
        <v>20</v>
      </c>
      <c r="AM1658" s="35"/>
      <c r="AN1658" s="35" t="str">
        <f t="shared" si="615"/>
        <v/>
      </c>
      <c r="AO1658" s="35">
        <f t="shared" si="616"/>
        <v>0</v>
      </c>
      <c r="AP1658" s="35" t="str">
        <f t="shared" si="617"/>
        <v>X</v>
      </c>
      <c r="AQ1658" s="55">
        <f t="shared" si="618"/>
        <v>1</v>
      </c>
      <c r="AR1658" s="25" t="str">
        <f t="shared" si="619"/>
        <v/>
      </c>
      <c r="AS1658" s="25" t="str">
        <f t="shared" si="620"/>
        <v/>
      </c>
      <c r="AT1658" s="25" t="str">
        <f t="shared" si="621"/>
        <v/>
      </c>
      <c r="AU1658" s="25" t="str">
        <f t="shared" si="622"/>
        <v/>
      </c>
      <c r="AV1658" s="25">
        <f t="shared" si="623"/>
        <v>5</v>
      </c>
      <c r="AW1658" s="65">
        <f t="shared" si="624"/>
        <v>0</v>
      </c>
      <c r="AX1658" s="56"/>
      <c r="AY1658" s="24">
        <f t="shared" ca="1" si="625"/>
        <v>-106</v>
      </c>
      <c r="AZ1658" s="66">
        <f t="shared" ca="1" si="626"/>
        <v>0</v>
      </c>
      <c r="BA1658" s="24" t="str">
        <f t="shared" ca="1" si="627"/>
        <v/>
      </c>
      <c r="BB1658" s="87" t="str">
        <f t="shared" si="628"/>
        <v/>
      </c>
    </row>
    <row r="1659" spans="1:54" ht="15" x14ac:dyDescent="0.2">
      <c r="A1659" s="7">
        <v>1658</v>
      </c>
      <c r="B1659" s="167" t="s">
        <v>4900</v>
      </c>
      <c r="C1659" s="167" t="s">
        <v>4901</v>
      </c>
      <c r="D1659" s="167" t="s">
        <v>4902</v>
      </c>
      <c r="E1659" s="167" t="s">
        <v>15</v>
      </c>
      <c r="F1659" s="163">
        <v>45783</v>
      </c>
      <c r="G1659" s="167" t="s">
        <v>5347</v>
      </c>
      <c r="H1659" s="167" t="s">
        <v>5055</v>
      </c>
      <c r="I1659" s="167" t="s">
        <v>18</v>
      </c>
      <c r="J1659" s="184">
        <v>45817</v>
      </c>
      <c r="K1659" s="184">
        <v>45817</v>
      </c>
      <c r="L1659" s="184" t="s">
        <v>5347</v>
      </c>
      <c r="M1659" s="184">
        <v>45944</v>
      </c>
      <c r="N1659" s="167">
        <v>40</v>
      </c>
      <c r="O1659" s="167">
        <v>8</v>
      </c>
      <c r="P1659" s="167" t="s">
        <v>16</v>
      </c>
      <c r="Q1659" s="167">
        <v>1</v>
      </c>
      <c r="R1659" s="167">
        <v>1</v>
      </c>
      <c r="S1659" s="167">
        <v>1</v>
      </c>
      <c r="T1659" s="167">
        <v>0</v>
      </c>
      <c r="U1659" s="167">
        <v>1</v>
      </c>
      <c r="V1659" s="167">
        <v>0</v>
      </c>
      <c r="W1659" s="167" t="s">
        <v>19</v>
      </c>
      <c r="X1659" s="167" t="s">
        <v>5348</v>
      </c>
      <c r="Y1659" s="167" t="s">
        <v>5347</v>
      </c>
      <c r="Z1659" s="167" t="s">
        <v>5056</v>
      </c>
      <c r="AA1659" s="167" t="s">
        <v>148</v>
      </c>
      <c r="AB1659" s="167" t="s">
        <v>4900</v>
      </c>
      <c r="AC1659" s="167" t="s">
        <v>5347</v>
      </c>
      <c r="AD1659" s="167">
        <v>1</v>
      </c>
      <c r="AE1659" s="185">
        <v>0</v>
      </c>
      <c r="AG1659" t="s">
        <v>962</v>
      </c>
      <c r="AH1659" s="47">
        <f t="shared" si="611"/>
        <v>127</v>
      </c>
      <c r="AI1659" s="46" t="str">
        <f t="shared" si="612"/>
        <v>-</v>
      </c>
      <c r="AJ1659" s="12"/>
      <c r="AK1659" s="53" t="str">
        <f t="shared" si="613"/>
        <v>YES</v>
      </c>
      <c r="AL1659" s="54">
        <f t="shared" si="614"/>
        <v>1</v>
      </c>
      <c r="AM1659" s="35"/>
      <c r="AN1659" s="35" t="str">
        <f t="shared" si="615"/>
        <v/>
      </c>
      <c r="AO1659" s="35">
        <f t="shared" si="616"/>
        <v>0</v>
      </c>
      <c r="AP1659" s="35" t="str">
        <f t="shared" si="617"/>
        <v>X</v>
      </c>
      <c r="AQ1659" s="55">
        <f t="shared" si="618"/>
        <v>1</v>
      </c>
      <c r="AR1659" s="25" t="str">
        <f t="shared" si="619"/>
        <v/>
      </c>
      <c r="AS1659" s="25" t="str">
        <f t="shared" si="620"/>
        <v/>
      </c>
      <c r="AT1659" s="25" t="str">
        <f t="shared" si="621"/>
        <v/>
      </c>
      <c r="AU1659" s="25" t="str">
        <f t="shared" si="622"/>
        <v/>
      </c>
      <c r="AV1659" s="25">
        <f t="shared" si="623"/>
        <v>5</v>
      </c>
      <c r="AW1659" s="65">
        <f t="shared" si="624"/>
        <v>0</v>
      </c>
      <c r="AX1659" s="56"/>
      <c r="AY1659" s="24">
        <f t="shared" ca="1" si="625"/>
        <v>-191</v>
      </c>
      <c r="AZ1659" s="66">
        <f t="shared" ca="1" si="626"/>
        <v>0</v>
      </c>
      <c r="BA1659" s="24" t="str">
        <f t="shared" ca="1" si="627"/>
        <v/>
      </c>
      <c r="BB1659" s="87" t="str">
        <f t="shared" si="628"/>
        <v/>
      </c>
    </row>
    <row r="1660" spans="1:54" ht="15" x14ac:dyDescent="0.2">
      <c r="A1660" s="7">
        <v>1659</v>
      </c>
      <c r="B1660" s="167" t="s">
        <v>4903</v>
      </c>
      <c r="C1660" s="167" t="s">
        <v>4904</v>
      </c>
      <c r="D1660" s="167" t="s">
        <v>4902</v>
      </c>
      <c r="E1660" s="167" t="s">
        <v>17</v>
      </c>
      <c r="F1660" s="163">
        <v>45783</v>
      </c>
      <c r="G1660" s="167" t="s">
        <v>5347</v>
      </c>
      <c r="H1660" s="167" t="s">
        <v>5083</v>
      </c>
      <c r="I1660" s="167" t="s">
        <v>15</v>
      </c>
      <c r="J1660" s="184">
        <v>45824</v>
      </c>
      <c r="K1660" s="184">
        <v>45838</v>
      </c>
      <c r="L1660" s="184" t="s">
        <v>5347</v>
      </c>
      <c r="M1660" s="184">
        <v>45969</v>
      </c>
      <c r="N1660" s="167">
        <v>40</v>
      </c>
      <c r="O1660" s="167">
        <v>8</v>
      </c>
      <c r="P1660" s="167" t="s">
        <v>16</v>
      </c>
      <c r="Q1660" s="167">
        <v>1</v>
      </c>
      <c r="R1660" s="167">
        <v>1</v>
      </c>
      <c r="S1660" s="167">
        <v>1</v>
      </c>
      <c r="T1660" s="167">
        <v>0</v>
      </c>
      <c r="U1660" s="167">
        <v>1</v>
      </c>
      <c r="V1660" s="167">
        <v>0</v>
      </c>
      <c r="W1660" s="167" t="s">
        <v>19</v>
      </c>
      <c r="X1660" s="167" t="s">
        <v>5348</v>
      </c>
      <c r="Y1660" s="167" t="s">
        <v>5347</v>
      </c>
      <c r="Z1660" s="167" t="s">
        <v>147</v>
      </c>
      <c r="AA1660" s="167" t="s">
        <v>148</v>
      </c>
      <c r="AB1660" s="167" t="s">
        <v>4903</v>
      </c>
      <c r="AC1660" s="167" t="s">
        <v>5347</v>
      </c>
      <c r="AD1660" s="167">
        <v>2</v>
      </c>
      <c r="AE1660" s="185">
        <v>1</v>
      </c>
      <c r="AG1660" t="s">
        <v>962</v>
      </c>
      <c r="AH1660" s="47">
        <f t="shared" si="611"/>
        <v>145</v>
      </c>
      <c r="AI1660" s="46" t="str">
        <f t="shared" si="612"/>
        <v>-</v>
      </c>
      <c r="AJ1660" s="12"/>
      <c r="AK1660" s="53" t="str">
        <f t="shared" si="613"/>
        <v>YES</v>
      </c>
      <c r="AL1660" s="54">
        <f t="shared" si="614"/>
        <v>1</v>
      </c>
      <c r="AM1660" s="35"/>
      <c r="AN1660" s="35" t="str">
        <f t="shared" si="615"/>
        <v/>
      </c>
      <c r="AO1660" s="35">
        <f t="shared" si="616"/>
        <v>0</v>
      </c>
      <c r="AP1660" s="35" t="str">
        <f t="shared" si="617"/>
        <v>X</v>
      </c>
      <c r="AQ1660" s="55">
        <f t="shared" si="618"/>
        <v>1</v>
      </c>
      <c r="AR1660" s="25" t="str">
        <f t="shared" si="619"/>
        <v/>
      </c>
      <c r="AS1660" s="25" t="str">
        <f t="shared" si="620"/>
        <v/>
      </c>
      <c r="AT1660" s="25" t="str">
        <f t="shared" si="621"/>
        <v/>
      </c>
      <c r="AU1660" s="25" t="str">
        <f t="shared" si="622"/>
        <v/>
      </c>
      <c r="AV1660" s="25">
        <f t="shared" si="623"/>
        <v>5</v>
      </c>
      <c r="AW1660" s="65">
        <f t="shared" si="624"/>
        <v>0</v>
      </c>
      <c r="AX1660" s="56"/>
      <c r="AY1660" s="24">
        <f t="shared" ca="1" si="625"/>
        <v>-166</v>
      </c>
      <c r="AZ1660" s="66">
        <f t="shared" ca="1" si="626"/>
        <v>0</v>
      </c>
      <c r="BA1660" s="24" t="str">
        <f t="shared" ca="1" si="627"/>
        <v/>
      </c>
      <c r="BB1660" s="87" t="str">
        <f t="shared" si="628"/>
        <v/>
      </c>
    </row>
    <row r="1661" spans="1:54" ht="15" x14ac:dyDescent="0.2">
      <c r="A1661" s="7">
        <v>1660</v>
      </c>
      <c r="B1661" s="167" t="s">
        <v>4962</v>
      </c>
      <c r="C1661" s="167" t="s">
        <v>4963</v>
      </c>
      <c r="D1661" s="167" t="s">
        <v>4964</v>
      </c>
      <c r="E1661" s="167" t="s">
        <v>15</v>
      </c>
      <c r="F1661" s="163">
        <v>45798</v>
      </c>
      <c r="G1661" s="167" t="s">
        <v>5347</v>
      </c>
      <c r="H1661" s="167" t="s">
        <v>5004</v>
      </c>
      <c r="I1661" s="167" t="s">
        <v>73</v>
      </c>
      <c r="J1661" s="184">
        <v>45806</v>
      </c>
      <c r="K1661" s="184">
        <v>45810</v>
      </c>
      <c r="L1661" s="184" t="s">
        <v>5347</v>
      </c>
      <c r="M1661" s="184">
        <v>45838</v>
      </c>
      <c r="N1661" s="167">
        <v>65</v>
      </c>
      <c r="O1661" s="167">
        <v>8</v>
      </c>
      <c r="P1661" s="167" t="s">
        <v>16</v>
      </c>
      <c r="Q1661" s="167">
        <v>4</v>
      </c>
      <c r="R1661" s="167">
        <v>1000</v>
      </c>
      <c r="S1661" s="167">
        <v>1000</v>
      </c>
      <c r="T1661" s="167">
        <v>0</v>
      </c>
      <c r="U1661" s="167">
        <v>1000</v>
      </c>
      <c r="V1661" s="167">
        <v>0</v>
      </c>
      <c r="W1661" s="167" t="s">
        <v>19</v>
      </c>
      <c r="X1661" s="167" t="s">
        <v>5348</v>
      </c>
      <c r="Y1661" s="167" t="s">
        <v>5347</v>
      </c>
      <c r="Z1661" s="167" t="s">
        <v>688</v>
      </c>
      <c r="AA1661" s="167" t="s">
        <v>620</v>
      </c>
      <c r="AB1661" s="167" t="s">
        <v>5005</v>
      </c>
      <c r="AC1661" s="167" t="s">
        <v>5347</v>
      </c>
      <c r="AD1661" s="167">
        <v>1</v>
      </c>
      <c r="AE1661" s="185">
        <v>1</v>
      </c>
      <c r="AG1661" t="s">
        <v>2811</v>
      </c>
      <c r="AH1661" s="47">
        <f t="shared" si="611"/>
        <v>32</v>
      </c>
      <c r="AI1661" s="46" t="str">
        <f t="shared" si="612"/>
        <v>-</v>
      </c>
      <c r="AJ1661" s="12"/>
      <c r="AK1661" s="53" t="str">
        <f t="shared" si="613"/>
        <v>YES</v>
      </c>
      <c r="AL1661" s="54">
        <f t="shared" si="614"/>
        <v>1000</v>
      </c>
      <c r="AM1661" s="35"/>
      <c r="AN1661" s="35" t="str">
        <f t="shared" si="615"/>
        <v/>
      </c>
      <c r="AO1661" s="35">
        <f t="shared" si="616"/>
        <v>0</v>
      </c>
      <c r="AP1661" s="35" t="str">
        <f t="shared" si="617"/>
        <v>X</v>
      </c>
      <c r="AQ1661" s="55">
        <f t="shared" si="618"/>
        <v>1</v>
      </c>
      <c r="AR1661" s="25" t="str">
        <f t="shared" si="619"/>
        <v/>
      </c>
      <c r="AS1661" s="25" t="str">
        <f t="shared" si="620"/>
        <v/>
      </c>
      <c r="AT1661" s="25" t="str">
        <f t="shared" si="621"/>
        <v/>
      </c>
      <c r="AU1661" s="25" t="str">
        <f t="shared" si="622"/>
        <v/>
      </c>
      <c r="AV1661" s="25">
        <f t="shared" si="623"/>
        <v>5</v>
      </c>
      <c r="AW1661" s="65">
        <f t="shared" si="624"/>
        <v>0</v>
      </c>
      <c r="AX1661" s="56"/>
      <c r="AY1661" s="24">
        <f t="shared" ca="1" si="625"/>
        <v>-297</v>
      </c>
      <c r="AZ1661" s="66">
        <f t="shared" ca="1" si="626"/>
        <v>0</v>
      </c>
      <c r="BA1661" s="24" t="str">
        <f t="shared" ca="1" si="627"/>
        <v/>
      </c>
      <c r="BB1661" s="87" t="str">
        <f t="shared" si="628"/>
        <v/>
      </c>
    </row>
    <row r="1662" spans="1:54" ht="15" x14ac:dyDescent="0.2">
      <c r="A1662" s="7">
        <v>1661</v>
      </c>
      <c r="B1662" s="167" t="s">
        <v>4965</v>
      </c>
      <c r="C1662" s="167" t="s">
        <v>4966</v>
      </c>
      <c r="D1662" s="167" t="s">
        <v>4964</v>
      </c>
      <c r="E1662" s="167" t="s">
        <v>17</v>
      </c>
      <c r="F1662" s="163">
        <v>45798</v>
      </c>
      <c r="G1662" s="167" t="s">
        <v>5347</v>
      </c>
      <c r="H1662" s="167" t="s">
        <v>5006</v>
      </c>
      <c r="I1662" s="167" t="s">
        <v>15</v>
      </c>
      <c r="J1662" s="184">
        <v>45811</v>
      </c>
      <c r="K1662" s="184">
        <v>45811</v>
      </c>
      <c r="L1662" s="184" t="s">
        <v>5347</v>
      </c>
      <c r="M1662" s="184">
        <v>45839</v>
      </c>
      <c r="N1662" s="167">
        <v>60</v>
      </c>
      <c r="O1662" s="167">
        <v>8</v>
      </c>
      <c r="P1662" s="167" t="s">
        <v>16</v>
      </c>
      <c r="Q1662" s="167">
        <v>4</v>
      </c>
      <c r="R1662" s="167">
        <v>1000</v>
      </c>
      <c r="S1662" s="167">
        <v>1000</v>
      </c>
      <c r="T1662" s="167">
        <v>0</v>
      </c>
      <c r="U1662" s="167">
        <v>1000</v>
      </c>
      <c r="V1662" s="167">
        <v>0</v>
      </c>
      <c r="W1662" s="167" t="s">
        <v>19</v>
      </c>
      <c r="X1662" s="167" t="s">
        <v>5348</v>
      </c>
      <c r="Y1662" s="167" t="s">
        <v>5347</v>
      </c>
      <c r="Z1662" s="167" t="s">
        <v>688</v>
      </c>
      <c r="AA1662" s="167" t="s">
        <v>620</v>
      </c>
      <c r="AB1662" s="167" t="s">
        <v>5007</v>
      </c>
      <c r="AC1662" s="167" t="s">
        <v>5347</v>
      </c>
      <c r="AD1662" s="167">
        <v>0</v>
      </c>
      <c r="AE1662" s="185">
        <v>0</v>
      </c>
      <c r="AG1662" t="s">
        <v>2811</v>
      </c>
      <c r="AH1662" s="47">
        <f t="shared" si="611"/>
        <v>28</v>
      </c>
      <c r="AI1662" s="46" t="str">
        <f t="shared" si="612"/>
        <v>-</v>
      </c>
      <c r="AJ1662" s="12"/>
      <c r="AK1662" s="53" t="str">
        <f t="shared" si="613"/>
        <v>YES</v>
      </c>
      <c r="AL1662" s="54">
        <f t="shared" si="614"/>
        <v>1000</v>
      </c>
      <c r="AM1662" s="35"/>
      <c r="AN1662" s="35" t="str">
        <f t="shared" si="615"/>
        <v/>
      </c>
      <c r="AO1662" s="35">
        <f t="shared" si="616"/>
        <v>0</v>
      </c>
      <c r="AP1662" s="35" t="str">
        <f t="shared" si="617"/>
        <v>X</v>
      </c>
      <c r="AQ1662" s="55">
        <f t="shared" si="618"/>
        <v>1</v>
      </c>
      <c r="AR1662" s="25" t="str">
        <f t="shared" si="619"/>
        <v/>
      </c>
      <c r="AS1662" s="25" t="str">
        <f t="shared" si="620"/>
        <v/>
      </c>
      <c r="AT1662" s="25" t="str">
        <f t="shared" si="621"/>
        <v/>
      </c>
      <c r="AU1662" s="25" t="str">
        <f t="shared" si="622"/>
        <v/>
      </c>
      <c r="AV1662" s="25">
        <f t="shared" si="623"/>
        <v>5</v>
      </c>
      <c r="AW1662" s="65">
        <f t="shared" si="624"/>
        <v>0</v>
      </c>
      <c r="AX1662" s="56"/>
      <c r="AY1662" s="24">
        <f t="shared" ca="1" si="625"/>
        <v>-296</v>
      </c>
      <c r="AZ1662" s="66">
        <f t="shared" ca="1" si="626"/>
        <v>0</v>
      </c>
      <c r="BA1662" s="24" t="str">
        <f t="shared" ca="1" si="627"/>
        <v/>
      </c>
      <c r="BB1662" s="87" t="str">
        <f t="shared" si="628"/>
        <v/>
      </c>
    </row>
    <row r="1663" spans="1:54" ht="15" x14ac:dyDescent="0.2">
      <c r="A1663" s="7">
        <v>1662</v>
      </c>
      <c r="B1663" s="167" t="s">
        <v>4967</v>
      </c>
      <c r="C1663" s="167" t="s">
        <v>4968</v>
      </c>
      <c r="D1663" s="167" t="s">
        <v>4964</v>
      </c>
      <c r="E1663" s="167" t="s">
        <v>18</v>
      </c>
      <c r="F1663" s="163">
        <v>45798</v>
      </c>
      <c r="G1663" s="167" t="s">
        <v>5347</v>
      </c>
      <c r="H1663" s="167" t="s">
        <v>5004</v>
      </c>
      <c r="I1663" s="167" t="s">
        <v>69</v>
      </c>
      <c r="J1663" s="184">
        <v>45806</v>
      </c>
      <c r="K1663" s="184">
        <v>45810</v>
      </c>
      <c r="L1663" s="184" t="s">
        <v>5347</v>
      </c>
      <c r="M1663" s="184">
        <v>45838</v>
      </c>
      <c r="N1663" s="167">
        <v>50</v>
      </c>
      <c r="O1663" s="167">
        <v>8</v>
      </c>
      <c r="P1663" s="167" t="s">
        <v>16</v>
      </c>
      <c r="Q1663" s="167">
        <v>8</v>
      </c>
      <c r="R1663" s="167">
        <v>1000</v>
      </c>
      <c r="S1663" s="167">
        <v>1000</v>
      </c>
      <c r="T1663" s="167">
        <v>0</v>
      </c>
      <c r="U1663" s="167">
        <v>1000</v>
      </c>
      <c r="V1663" s="167">
        <v>0</v>
      </c>
      <c r="W1663" s="167" t="s">
        <v>19</v>
      </c>
      <c r="X1663" s="167" t="s">
        <v>5348</v>
      </c>
      <c r="Y1663" s="167" t="s">
        <v>5347</v>
      </c>
      <c r="Z1663" s="167" t="s">
        <v>688</v>
      </c>
      <c r="AA1663" s="167" t="s">
        <v>620</v>
      </c>
      <c r="AB1663" s="167" t="s">
        <v>5008</v>
      </c>
      <c r="AC1663" s="167" t="s">
        <v>5347</v>
      </c>
      <c r="AD1663" s="167">
        <v>1</v>
      </c>
      <c r="AE1663" s="185">
        <v>1</v>
      </c>
      <c r="AG1663" t="s">
        <v>2811</v>
      </c>
      <c r="AH1663" s="47">
        <f t="shared" si="611"/>
        <v>32</v>
      </c>
      <c r="AI1663" s="46" t="str">
        <f t="shared" si="612"/>
        <v>-</v>
      </c>
      <c r="AJ1663" s="12"/>
      <c r="AK1663" s="53" t="str">
        <f t="shared" si="613"/>
        <v>YES</v>
      </c>
      <c r="AL1663" s="54">
        <f t="shared" si="614"/>
        <v>1000</v>
      </c>
      <c r="AM1663" s="35"/>
      <c r="AN1663" s="35" t="str">
        <f t="shared" si="615"/>
        <v/>
      </c>
      <c r="AO1663" s="35">
        <f t="shared" si="616"/>
        <v>0</v>
      </c>
      <c r="AP1663" s="35" t="str">
        <f t="shared" si="617"/>
        <v>X</v>
      </c>
      <c r="AQ1663" s="55">
        <f t="shared" si="618"/>
        <v>1</v>
      </c>
      <c r="AR1663" s="25" t="str">
        <f t="shared" si="619"/>
        <v/>
      </c>
      <c r="AS1663" s="25" t="str">
        <f t="shared" si="620"/>
        <v/>
      </c>
      <c r="AT1663" s="25" t="str">
        <f t="shared" si="621"/>
        <v/>
      </c>
      <c r="AU1663" s="25" t="str">
        <f t="shared" si="622"/>
        <v/>
      </c>
      <c r="AV1663" s="25">
        <f t="shared" si="623"/>
        <v>5</v>
      </c>
      <c r="AW1663" s="65">
        <f t="shared" si="624"/>
        <v>0</v>
      </c>
      <c r="AX1663" s="56"/>
      <c r="AY1663" s="24">
        <f t="shared" ca="1" si="625"/>
        <v>-297</v>
      </c>
      <c r="AZ1663" s="66">
        <f t="shared" ca="1" si="626"/>
        <v>0</v>
      </c>
      <c r="BA1663" s="24" t="str">
        <f t="shared" ca="1" si="627"/>
        <v/>
      </c>
      <c r="BB1663" s="87" t="str">
        <f t="shared" si="628"/>
        <v/>
      </c>
    </row>
    <row r="1664" spans="1:54" ht="15" x14ac:dyDescent="0.2">
      <c r="A1664" s="7">
        <v>1663</v>
      </c>
      <c r="B1664" s="167" t="s">
        <v>4969</v>
      </c>
      <c r="C1664" s="167" t="s">
        <v>4970</v>
      </c>
      <c r="D1664" s="167" t="s">
        <v>4964</v>
      </c>
      <c r="E1664" s="167" t="s">
        <v>27</v>
      </c>
      <c r="F1664" s="163">
        <v>45798</v>
      </c>
      <c r="G1664" s="167" t="s">
        <v>5347</v>
      </c>
      <c r="H1664" s="167" t="s">
        <v>5004</v>
      </c>
      <c r="I1664" s="167" t="s">
        <v>223</v>
      </c>
      <c r="J1664" s="184">
        <v>45806</v>
      </c>
      <c r="K1664" s="184">
        <v>45810</v>
      </c>
      <c r="L1664" s="184" t="s">
        <v>5347</v>
      </c>
      <c r="M1664" s="184">
        <v>45807</v>
      </c>
      <c r="N1664" s="167">
        <v>60</v>
      </c>
      <c r="O1664" s="167">
        <v>8</v>
      </c>
      <c r="P1664" s="167" t="s">
        <v>16</v>
      </c>
      <c r="Q1664" s="167">
        <v>8</v>
      </c>
      <c r="R1664" s="167">
        <v>1000</v>
      </c>
      <c r="S1664" s="167">
        <v>1000</v>
      </c>
      <c r="T1664" s="167">
        <v>0</v>
      </c>
      <c r="U1664" s="167">
        <v>1000</v>
      </c>
      <c r="V1664" s="167">
        <v>0</v>
      </c>
      <c r="W1664" s="167" t="s">
        <v>19</v>
      </c>
      <c r="X1664" s="167" t="s">
        <v>5348</v>
      </c>
      <c r="Y1664" s="167" t="s">
        <v>5347</v>
      </c>
      <c r="Z1664" s="167" t="s">
        <v>688</v>
      </c>
      <c r="AA1664" s="167" t="s">
        <v>620</v>
      </c>
      <c r="AB1664" s="167" t="s">
        <v>5009</v>
      </c>
      <c r="AC1664" s="167" t="s">
        <v>5347</v>
      </c>
      <c r="AD1664" s="167">
        <v>0</v>
      </c>
      <c r="AE1664" s="185">
        <v>0</v>
      </c>
      <c r="AG1664" t="s">
        <v>2811</v>
      </c>
      <c r="AH1664" s="47">
        <f t="shared" si="611"/>
        <v>1</v>
      </c>
      <c r="AI1664" s="46" t="str">
        <f t="shared" si="612"/>
        <v>-</v>
      </c>
      <c r="AJ1664" s="12"/>
      <c r="AK1664" s="53" t="str">
        <f t="shared" si="613"/>
        <v>YES</v>
      </c>
      <c r="AL1664" s="54">
        <f t="shared" si="614"/>
        <v>1000</v>
      </c>
      <c r="AM1664" s="35"/>
      <c r="AN1664" s="35" t="str">
        <f t="shared" si="615"/>
        <v/>
      </c>
      <c r="AO1664" s="35">
        <f t="shared" si="616"/>
        <v>0</v>
      </c>
      <c r="AP1664" s="35" t="str">
        <f t="shared" si="617"/>
        <v>X</v>
      </c>
      <c r="AQ1664" s="55">
        <f t="shared" si="618"/>
        <v>1</v>
      </c>
      <c r="AR1664" s="25" t="str">
        <f t="shared" si="619"/>
        <v/>
      </c>
      <c r="AS1664" s="25" t="str">
        <f t="shared" si="620"/>
        <v/>
      </c>
      <c r="AT1664" s="25" t="str">
        <f t="shared" si="621"/>
        <v/>
      </c>
      <c r="AU1664" s="25" t="str">
        <f t="shared" si="622"/>
        <v/>
      </c>
      <c r="AV1664" s="25">
        <f t="shared" si="623"/>
        <v>5</v>
      </c>
      <c r="AW1664" s="65">
        <f t="shared" si="624"/>
        <v>0</v>
      </c>
      <c r="AX1664" s="56"/>
      <c r="AY1664" s="24">
        <f t="shared" ca="1" si="625"/>
        <v>-328</v>
      </c>
      <c r="AZ1664" s="66">
        <f t="shared" ca="1" si="626"/>
        <v>0</v>
      </c>
      <c r="BA1664" s="24" t="str">
        <f t="shared" ca="1" si="627"/>
        <v/>
      </c>
      <c r="BB1664" s="87" t="str">
        <f t="shared" si="628"/>
        <v/>
      </c>
    </row>
    <row r="1665" spans="1:54" ht="15" x14ac:dyDescent="0.2">
      <c r="A1665" s="7">
        <v>1664</v>
      </c>
      <c r="B1665" s="167" t="s">
        <v>4971</v>
      </c>
      <c r="C1665" s="167" t="s">
        <v>4972</v>
      </c>
      <c r="D1665" s="167" t="s">
        <v>4973</v>
      </c>
      <c r="E1665" s="167" t="s">
        <v>15</v>
      </c>
      <c r="F1665" s="163">
        <v>45798</v>
      </c>
      <c r="G1665" s="167" t="s">
        <v>5347</v>
      </c>
      <c r="H1665" s="167" t="s">
        <v>5010</v>
      </c>
      <c r="I1665" s="167" t="s">
        <v>17</v>
      </c>
      <c r="J1665" s="184">
        <v>45810</v>
      </c>
      <c r="K1665" s="184">
        <v>45818</v>
      </c>
      <c r="L1665" s="184" t="s">
        <v>5347</v>
      </c>
      <c r="M1665" s="184">
        <v>45838</v>
      </c>
      <c r="N1665" s="167">
        <v>35</v>
      </c>
      <c r="O1665" s="167">
        <v>8</v>
      </c>
      <c r="P1665" s="167" t="s">
        <v>16</v>
      </c>
      <c r="Q1665" s="167">
        <v>1</v>
      </c>
      <c r="R1665" s="167">
        <v>1</v>
      </c>
      <c r="S1665" s="167">
        <v>1</v>
      </c>
      <c r="T1665" s="167">
        <v>0</v>
      </c>
      <c r="U1665" s="167">
        <v>1</v>
      </c>
      <c r="V1665" s="167">
        <v>0</v>
      </c>
      <c r="W1665" s="167" t="s">
        <v>19</v>
      </c>
      <c r="X1665" s="167" t="s">
        <v>5348</v>
      </c>
      <c r="Y1665" s="167" t="s">
        <v>5347</v>
      </c>
      <c r="Z1665" s="167" t="s">
        <v>70</v>
      </c>
      <c r="AA1665" s="167" t="s">
        <v>71</v>
      </c>
      <c r="AB1665" s="167" t="s">
        <v>5011</v>
      </c>
      <c r="AC1665" s="167" t="s">
        <v>5347</v>
      </c>
      <c r="AD1665" s="167">
        <v>0</v>
      </c>
      <c r="AE1665" s="185">
        <v>0</v>
      </c>
      <c r="AG1665" t="s">
        <v>962</v>
      </c>
      <c r="AH1665" s="47">
        <f t="shared" si="611"/>
        <v>28</v>
      </c>
      <c r="AI1665" s="46" t="str">
        <f t="shared" si="612"/>
        <v>-</v>
      </c>
      <c r="AJ1665" s="12"/>
      <c r="AK1665" s="53" t="str">
        <f t="shared" si="613"/>
        <v>YES</v>
      </c>
      <c r="AL1665" s="54">
        <f t="shared" si="614"/>
        <v>1</v>
      </c>
      <c r="AM1665" s="35"/>
      <c r="AN1665" s="35" t="str">
        <f t="shared" si="615"/>
        <v/>
      </c>
      <c r="AO1665" s="35">
        <f t="shared" si="616"/>
        <v>0</v>
      </c>
      <c r="AP1665" s="35" t="str">
        <f t="shared" si="617"/>
        <v>X</v>
      </c>
      <c r="AQ1665" s="55">
        <f t="shared" si="618"/>
        <v>1</v>
      </c>
      <c r="AR1665" s="25" t="str">
        <f t="shared" si="619"/>
        <v/>
      </c>
      <c r="AS1665" s="25" t="str">
        <f t="shared" si="620"/>
        <v/>
      </c>
      <c r="AT1665" s="25" t="str">
        <f t="shared" si="621"/>
        <v/>
      </c>
      <c r="AU1665" s="25" t="str">
        <f t="shared" si="622"/>
        <v/>
      </c>
      <c r="AV1665" s="25">
        <f t="shared" si="623"/>
        <v>5</v>
      </c>
      <c r="AW1665" s="65">
        <f t="shared" si="624"/>
        <v>0</v>
      </c>
      <c r="AX1665" s="56"/>
      <c r="AY1665" s="24">
        <f t="shared" ca="1" si="625"/>
        <v>-297</v>
      </c>
      <c r="AZ1665" s="66">
        <f t="shared" ca="1" si="626"/>
        <v>0</v>
      </c>
      <c r="BA1665" s="24" t="str">
        <f t="shared" ca="1" si="627"/>
        <v/>
      </c>
      <c r="BB1665" s="87" t="str">
        <f t="shared" si="628"/>
        <v/>
      </c>
    </row>
    <row r="1666" spans="1:54" ht="15" x14ac:dyDescent="0.2">
      <c r="A1666" s="7">
        <v>1665</v>
      </c>
      <c r="B1666" s="167" t="s">
        <v>4974</v>
      </c>
      <c r="C1666" s="167" t="s">
        <v>4975</v>
      </c>
      <c r="D1666" s="167" t="s">
        <v>4976</v>
      </c>
      <c r="E1666" s="167" t="s">
        <v>15</v>
      </c>
      <c r="F1666" s="163">
        <v>45798</v>
      </c>
      <c r="G1666" s="167" t="s">
        <v>5347</v>
      </c>
      <c r="H1666" s="167" t="s">
        <v>5084</v>
      </c>
      <c r="I1666" s="167" t="s">
        <v>27</v>
      </c>
      <c r="J1666" s="184">
        <v>45826</v>
      </c>
      <c r="K1666" s="184">
        <v>45826</v>
      </c>
      <c r="L1666" s="184" t="s">
        <v>5347</v>
      </c>
      <c r="M1666" s="184">
        <v>45982</v>
      </c>
      <c r="N1666" s="167">
        <v>30</v>
      </c>
      <c r="O1666" s="167">
        <v>8</v>
      </c>
      <c r="P1666" s="167" t="s">
        <v>16</v>
      </c>
      <c r="Q1666" s="167">
        <v>10</v>
      </c>
      <c r="R1666" s="167">
        <v>10</v>
      </c>
      <c r="S1666" s="167">
        <v>10</v>
      </c>
      <c r="T1666" s="167">
        <v>0</v>
      </c>
      <c r="U1666" s="167">
        <v>10</v>
      </c>
      <c r="V1666" s="167">
        <v>0</v>
      </c>
      <c r="W1666" s="167" t="s">
        <v>19</v>
      </c>
      <c r="X1666" s="167" t="s">
        <v>5348</v>
      </c>
      <c r="Y1666" s="167" t="s">
        <v>5347</v>
      </c>
      <c r="Z1666" s="167" t="s">
        <v>50</v>
      </c>
      <c r="AA1666" s="167" t="s">
        <v>148</v>
      </c>
      <c r="AB1666" s="167" t="s">
        <v>4974</v>
      </c>
      <c r="AC1666" s="167" t="s">
        <v>5347</v>
      </c>
      <c r="AD1666" s="167">
        <v>2</v>
      </c>
      <c r="AE1666" s="185">
        <v>0</v>
      </c>
      <c r="AG1666" t="s">
        <v>962</v>
      </c>
      <c r="AH1666" s="47">
        <f t="shared" si="611"/>
        <v>156</v>
      </c>
      <c r="AI1666" s="46" t="str">
        <f t="shared" si="612"/>
        <v>-</v>
      </c>
      <c r="AJ1666" s="12"/>
      <c r="AK1666" s="53" t="str">
        <f t="shared" si="613"/>
        <v>YES</v>
      </c>
      <c r="AL1666" s="54">
        <f t="shared" si="614"/>
        <v>10</v>
      </c>
      <c r="AM1666" s="35"/>
      <c r="AN1666" s="35" t="str">
        <f t="shared" si="615"/>
        <v/>
      </c>
      <c r="AO1666" s="35">
        <f t="shared" si="616"/>
        <v>0</v>
      </c>
      <c r="AP1666" s="35" t="str">
        <f t="shared" si="617"/>
        <v>X</v>
      </c>
      <c r="AQ1666" s="55">
        <f t="shared" si="618"/>
        <v>1</v>
      </c>
      <c r="AR1666" s="25" t="str">
        <f t="shared" si="619"/>
        <v/>
      </c>
      <c r="AS1666" s="25" t="str">
        <f t="shared" si="620"/>
        <v/>
      </c>
      <c r="AT1666" s="25" t="str">
        <f t="shared" si="621"/>
        <v/>
      </c>
      <c r="AU1666" s="25" t="str">
        <f t="shared" si="622"/>
        <v/>
      </c>
      <c r="AV1666" s="25">
        <f t="shared" si="623"/>
        <v>5</v>
      </c>
      <c r="AW1666" s="65">
        <f t="shared" si="624"/>
        <v>0</v>
      </c>
      <c r="AX1666" s="56"/>
      <c r="AY1666" s="24">
        <f t="shared" ca="1" si="625"/>
        <v>-153</v>
      </c>
      <c r="AZ1666" s="66">
        <f t="shared" ca="1" si="626"/>
        <v>0</v>
      </c>
      <c r="BA1666" s="24" t="str">
        <f t="shared" ca="1" si="627"/>
        <v/>
      </c>
      <c r="BB1666" s="87" t="str">
        <f t="shared" si="628"/>
        <v/>
      </c>
    </row>
    <row r="1667" spans="1:54" ht="15" x14ac:dyDescent="0.2">
      <c r="A1667" s="7">
        <v>1666</v>
      </c>
      <c r="B1667" s="167" t="s">
        <v>4977</v>
      </c>
      <c r="C1667" s="167" t="s">
        <v>4978</v>
      </c>
      <c r="D1667" s="167" t="s">
        <v>4976</v>
      </c>
      <c r="E1667" s="167" t="s">
        <v>17</v>
      </c>
      <c r="F1667" s="163">
        <v>45798</v>
      </c>
      <c r="G1667" s="167" t="s">
        <v>5347</v>
      </c>
      <c r="H1667" s="167" t="s">
        <v>5085</v>
      </c>
      <c r="I1667" s="167" t="s">
        <v>17</v>
      </c>
      <c r="J1667" s="184">
        <v>45824</v>
      </c>
      <c r="K1667" s="184">
        <v>45826</v>
      </c>
      <c r="L1667" s="184" t="s">
        <v>5347</v>
      </c>
      <c r="M1667" s="184">
        <v>46052</v>
      </c>
      <c r="N1667" s="167">
        <v>90</v>
      </c>
      <c r="O1667" s="167">
        <v>8</v>
      </c>
      <c r="P1667" s="167" t="s">
        <v>16</v>
      </c>
      <c r="Q1667" s="167">
        <v>1</v>
      </c>
      <c r="R1667" s="167">
        <v>1</v>
      </c>
      <c r="S1667" s="167">
        <v>1</v>
      </c>
      <c r="T1667" s="167">
        <v>0</v>
      </c>
      <c r="U1667" s="167">
        <v>1</v>
      </c>
      <c r="V1667" s="167">
        <v>0</v>
      </c>
      <c r="W1667" s="167" t="s">
        <v>19</v>
      </c>
      <c r="X1667" s="167" t="s">
        <v>5348</v>
      </c>
      <c r="Y1667" s="167" t="s">
        <v>5347</v>
      </c>
      <c r="Z1667" s="167" t="s">
        <v>155</v>
      </c>
      <c r="AA1667" s="167" t="s">
        <v>148</v>
      </c>
      <c r="AB1667" s="167" t="s">
        <v>4977</v>
      </c>
      <c r="AC1667" s="167" t="s">
        <v>5347</v>
      </c>
      <c r="AD1667" s="167">
        <v>4</v>
      </c>
      <c r="AE1667" s="185">
        <v>2</v>
      </c>
      <c r="AG1667" t="s">
        <v>962</v>
      </c>
      <c r="AH1667" s="47">
        <f t="shared" si="611"/>
        <v>228</v>
      </c>
      <c r="AI1667" s="46" t="str">
        <f t="shared" si="612"/>
        <v>-</v>
      </c>
      <c r="AJ1667" s="12"/>
      <c r="AK1667" s="53" t="str">
        <f t="shared" si="613"/>
        <v>YES</v>
      </c>
      <c r="AL1667" s="54">
        <f t="shared" si="614"/>
        <v>1</v>
      </c>
      <c r="AM1667" s="35"/>
      <c r="AN1667" s="35" t="str">
        <f t="shared" si="615"/>
        <v/>
      </c>
      <c r="AO1667" s="35">
        <f t="shared" si="616"/>
        <v>0</v>
      </c>
      <c r="AP1667" s="35" t="str">
        <f t="shared" si="617"/>
        <v>X</v>
      </c>
      <c r="AQ1667" s="55">
        <f t="shared" si="618"/>
        <v>1</v>
      </c>
      <c r="AR1667" s="25" t="str">
        <f t="shared" si="619"/>
        <v/>
      </c>
      <c r="AS1667" s="25" t="str">
        <f t="shared" si="620"/>
        <v/>
      </c>
      <c r="AT1667" s="25" t="str">
        <f t="shared" si="621"/>
        <v/>
      </c>
      <c r="AU1667" s="25" t="str">
        <f t="shared" si="622"/>
        <v/>
      </c>
      <c r="AV1667" s="25">
        <f t="shared" si="623"/>
        <v>5</v>
      </c>
      <c r="AW1667" s="65">
        <f t="shared" si="624"/>
        <v>0</v>
      </c>
      <c r="AX1667" s="56"/>
      <c r="AY1667" s="24">
        <f t="shared" ca="1" si="625"/>
        <v>-83</v>
      </c>
      <c r="AZ1667" s="66">
        <f t="shared" ca="1" si="626"/>
        <v>0</v>
      </c>
      <c r="BA1667" s="24" t="str">
        <f t="shared" ca="1" si="627"/>
        <v/>
      </c>
      <c r="BB1667" s="87" t="str">
        <f t="shared" si="628"/>
        <v/>
      </c>
    </row>
    <row r="1668" spans="1:54" ht="15" x14ac:dyDescent="0.2">
      <c r="A1668" s="7">
        <v>1667</v>
      </c>
      <c r="B1668" s="167" t="s">
        <v>4979</v>
      </c>
      <c r="C1668" s="167" t="s">
        <v>4980</v>
      </c>
      <c r="D1668" s="167" t="s">
        <v>4981</v>
      </c>
      <c r="E1668" s="167" t="s">
        <v>15</v>
      </c>
      <c r="F1668" s="163">
        <v>45800</v>
      </c>
      <c r="G1668" s="167" t="s">
        <v>5347</v>
      </c>
      <c r="H1668" s="167" t="s">
        <v>5086</v>
      </c>
      <c r="I1668" s="167" t="s">
        <v>17</v>
      </c>
      <c r="J1668" s="184">
        <v>45820</v>
      </c>
      <c r="K1668" s="184">
        <v>45835</v>
      </c>
      <c r="L1668" s="184" t="s">
        <v>5347</v>
      </c>
      <c r="M1668" s="184">
        <v>45838</v>
      </c>
      <c r="N1668" s="167">
        <v>40</v>
      </c>
      <c r="O1668" s="167">
        <v>8</v>
      </c>
      <c r="P1668" s="167" t="s">
        <v>16</v>
      </c>
      <c r="Q1668" s="167">
        <v>1</v>
      </c>
      <c r="R1668" s="167">
        <v>1</v>
      </c>
      <c r="S1668" s="167">
        <v>1</v>
      </c>
      <c r="T1668" s="167">
        <v>0</v>
      </c>
      <c r="U1668" s="167">
        <v>1</v>
      </c>
      <c r="V1668" s="167">
        <v>0</v>
      </c>
      <c r="W1668" s="167" t="s">
        <v>19</v>
      </c>
      <c r="X1668" s="167" t="s">
        <v>5348</v>
      </c>
      <c r="Y1668" s="167" t="s">
        <v>5347</v>
      </c>
      <c r="Z1668" s="167" t="s">
        <v>5087</v>
      </c>
      <c r="AA1668" s="167" t="s">
        <v>148</v>
      </c>
      <c r="AB1668" s="167" t="s">
        <v>4979</v>
      </c>
      <c r="AC1668" s="167" t="s">
        <v>5347</v>
      </c>
      <c r="AD1668" s="167">
        <v>2</v>
      </c>
      <c r="AE1668" s="185">
        <v>0</v>
      </c>
      <c r="AG1668" t="s">
        <v>2811</v>
      </c>
      <c r="AH1668" s="47">
        <f t="shared" si="611"/>
        <v>18</v>
      </c>
      <c r="AI1668" s="46" t="str">
        <f t="shared" si="612"/>
        <v>-</v>
      </c>
      <c r="AJ1668" s="12"/>
      <c r="AK1668" s="53" t="str">
        <f t="shared" si="613"/>
        <v>YES</v>
      </c>
      <c r="AL1668" s="54">
        <f t="shared" si="614"/>
        <v>1</v>
      </c>
      <c r="AM1668" s="35"/>
      <c r="AN1668" s="35" t="str">
        <f t="shared" si="615"/>
        <v/>
      </c>
      <c r="AO1668" s="35">
        <f t="shared" si="616"/>
        <v>0</v>
      </c>
      <c r="AP1668" s="35" t="str">
        <f t="shared" si="617"/>
        <v>X</v>
      </c>
      <c r="AQ1668" s="55">
        <f t="shared" si="618"/>
        <v>1</v>
      </c>
      <c r="AR1668" s="25" t="str">
        <f t="shared" si="619"/>
        <v/>
      </c>
      <c r="AS1668" s="25" t="str">
        <f t="shared" si="620"/>
        <v/>
      </c>
      <c r="AT1668" s="25" t="str">
        <f t="shared" si="621"/>
        <v/>
      </c>
      <c r="AU1668" s="25" t="str">
        <f t="shared" si="622"/>
        <v/>
      </c>
      <c r="AV1668" s="25">
        <f t="shared" si="623"/>
        <v>5</v>
      </c>
      <c r="AW1668" s="65">
        <f t="shared" si="624"/>
        <v>0</v>
      </c>
      <c r="AX1668" s="56"/>
      <c r="AY1668" s="24">
        <f t="shared" ca="1" si="625"/>
        <v>-297</v>
      </c>
      <c r="AZ1668" s="66">
        <f t="shared" ca="1" si="626"/>
        <v>0</v>
      </c>
      <c r="BA1668" s="24" t="str">
        <f t="shared" ca="1" si="627"/>
        <v/>
      </c>
      <c r="BB1668" s="87" t="str">
        <f t="shared" si="628"/>
        <v/>
      </c>
    </row>
    <row r="1669" spans="1:54" ht="15" x14ac:dyDescent="0.2">
      <c r="A1669" s="7">
        <v>1668</v>
      </c>
      <c r="B1669" t="s">
        <v>4982</v>
      </c>
      <c r="C1669" t="s">
        <v>4983</v>
      </c>
      <c r="D1669" t="s">
        <v>4981</v>
      </c>
      <c r="E1669" t="s">
        <v>17</v>
      </c>
      <c r="F1669">
        <v>45800</v>
      </c>
      <c r="G1669" t="s">
        <v>5347</v>
      </c>
      <c r="H1669" t="s">
        <v>5086</v>
      </c>
      <c r="I1669" t="s">
        <v>15</v>
      </c>
      <c r="J1669" s="73">
        <v>45820</v>
      </c>
      <c r="K1669" s="73">
        <v>45835</v>
      </c>
      <c r="L1669" s="73" t="s">
        <v>5347</v>
      </c>
      <c r="M1669" s="73">
        <v>45838</v>
      </c>
      <c r="N1669">
        <v>40</v>
      </c>
      <c r="O1669">
        <v>8</v>
      </c>
      <c r="P1669" t="s">
        <v>16</v>
      </c>
      <c r="Q1669">
        <v>1</v>
      </c>
      <c r="R1669">
        <v>1</v>
      </c>
      <c r="S1669">
        <v>1</v>
      </c>
      <c r="T1669">
        <v>0</v>
      </c>
      <c r="U1669">
        <v>1</v>
      </c>
      <c r="V1669">
        <v>0</v>
      </c>
      <c r="W1669" t="s">
        <v>19</v>
      </c>
      <c r="X1669" t="s">
        <v>5348</v>
      </c>
      <c r="Y1669" t="s">
        <v>5347</v>
      </c>
      <c r="Z1669" t="s">
        <v>5087</v>
      </c>
      <c r="AA1669" t="s">
        <v>148</v>
      </c>
      <c r="AB1669" t="s">
        <v>4982</v>
      </c>
      <c r="AC1669" t="s">
        <v>5347</v>
      </c>
      <c r="AD1669">
        <v>2</v>
      </c>
      <c r="AE1669" s="185">
        <v>0</v>
      </c>
      <c r="AG1669" t="s">
        <v>2811</v>
      </c>
      <c r="AH1669" s="47">
        <f t="shared" ref="AH1669:AH1679" si="629">IF(M1669=0,"-",M1669-J1669)</f>
        <v>18</v>
      </c>
      <c r="AI1669" s="46" t="str">
        <f t="shared" ref="AI1669:AI1679" si="630">IF(AND(S1669=0,M1669&gt;0,L1669=0),IF(AH1669&gt;=120,"VERY HIGH",IF(AH1669&gt;=90,"HIGH",IF(AH1669&gt;=60,"MEDIUM",IF(AH1669&lt;60,"LOW")))),"-")</f>
        <v>-</v>
      </c>
      <c r="AJ1669" s="12"/>
      <c r="AK1669" s="53" t="str">
        <f t="shared" ref="AK1669:AK1679" si="631">IF(AND(W1669="X",M1669&lt;=$AJ$2),"YES","")</f>
        <v>YES</v>
      </c>
      <c r="AL1669" s="54">
        <f t="shared" ref="AL1669:AL1679" si="632">IF(AND(W1669="X",M1669&lt;=$AJ$2),S1669,"")</f>
        <v>1</v>
      </c>
      <c r="AM1669" s="35"/>
      <c r="AN1669" s="35" t="str">
        <f t="shared" ref="AN1669:AN1679" si="633">IF(AND(W1669="X",M1669&gt;$AJ$2),S1669,"")</f>
        <v/>
      </c>
      <c r="AO1669" s="35">
        <f t="shared" ref="AO1669:AO1679" si="634">IF(AND(W1669="",M1669&gt;0,$AJ$2&gt;M1669,L1669=""),1,0)</f>
        <v>0</v>
      </c>
      <c r="AP1669" s="35" t="str">
        <f t="shared" ref="AP1669:AP1679" si="635">IF(AND(AK1669="YES",W1669="X"),"X","")</f>
        <v>X</v>
      </c>
      <c r="AQ1669" s="55">
        <f t="shared" ref="AQ1669:AQ1679" si="636">IF(AP1669="X",100%,0%)</f>
        <v>1</v>
      </c>
      <c r="AR1669" s="25" t="str">
        <f t="shared" ref="AR1669:AR1679" si="637">IF(AND(T1669&gt;0,L1669=""),H1669,"")</f>
        <v/>
      </c>
      <c r="AS1669" s="25" t="str">
        <f t="shared" ref="AS1669:AS1679" si="638">IF(AND(D1669&gt;0,H1669=0,G1669=""),1,"")</f>
        <v/>
      </c>
      <c r="AT1669" s="25" t="str">
        <f t="shared" ref="AT1669:AT1679" si="639">IF(G1669="BLOQ",1,"")</f>
        <v/>
      </c>
      <c r="AU1669" s="25" t="str">
        <f t="shared" ref="AU1669:AU1679" si="640">IF(L1669="BLOQ",1,"")</f>
        <v/>
      </c>
      <c r="AV1669" s="25">
        <f t="shared" ref="AV1669:AV1679" si="641">MONTH(F1669)</f>
        <v>5</v>
      </c>
      <c r="AW1669" s="65">
        <f t="shared" ref="AW1669:AW1679" si="642">IF(AP1669="",100%,0%)</f>
        <v>0</v>
      </c>
      <c r="AX1669" s="56"/>
      <c r="AY1669" s="24">
        <f t="shared" ref="AY1669:AY1679" ca="1" si="643">IF(M1669=0,"",M1669-$AX$2)</f>
        <v>-297</v>
      </c>
      <c r="AZ1669" s="66">
        <f t="shared" ref="AZ1669:AZ1679" ca="1" si="644">IF(AND(W1669="",AY1669&gt;0,AY1669&lt;15),1,0)</f>
        <v>0</v>
      </c>
      <c r="BA1669" s="24" t="str">
        <f t="shared" ref="BA1669:BA1679" ca="1" si="645">IF(AND(W1669="",AY1669&gt;0,AY1669&lt;15),T1669,"")</f>
        <v/>
      </c>
      <c r="BB1669" s="87" t="str">
        <f t="shared" ref="BB1669:BB1679" si="646">IF(R1669&lt;Q1669,"X","")</f>
        <v/>
      </c>
    </row>
    <row r="1670" spans="1:54" ht="15" x14ac:dyDescent="0.2">
      <c r="A1670" s="7">
        <v>1669</v>
      </c>
      <c r="B1670" t="s">
        <v>4984</v>
      </c>
      <c r="C1670" t="s">
        <v>4985</v>
      </c>
      <c r="D1670" t="s">
        <v>4986</v>
      </c>
      <c r="E1670" t="s">
        <v>15</v>
      </c>
      <c r="F1670">
        <v>45800</v>
      </c>
      <c r="G1670" t="s">
        <v>5347</v>
      </c>
      <c r="H1670" t="s">
        <v>5012</v>
      </c>
      <c r="I1670" t="s">
        <v>189</v>
      </c>
      <c r="J1670" s="73">
        <v>45806</v>
      </c>
      <c r="K1670" s="73">
        <v>45806</v>
      </c>
      <c r="L1670" s="73" t="s">
        <v>5347</v>
      </c>
      <c r="M1670" s="73">
        <v>45817</v>
      </c>
      <c r="N1670">
        <v>150</v>
      </c>
      <c r="O1670">
        <v>8</v>
      </c>
      <c r="P1670" t="s">
        <v>16</v>
      </c>
      <c r="Q1670">
        <v>20</v>
      </c>
      <c r="R1670">
        <v>20</v>
      </c>
      <c r="S1670">
        <v>20</v>
      </c>
      <c r="T1670">
        <v>0</v>
      </c>
      <c r="U1670">
        <v>20</v>
      </c>
      <c r="V1670">
        <v>0</v>
      </c>
      <c r="W1670" t="s">
        <v>19</v>
      </c>
      <c r="X1670" t="s">
        <v>5348</v>
      </c>
      <c r="Y1670" t="s">
        <v>5347</v>
      </c>
      <c r="Z1670" t="s">
        <v>3993</v>
      </c>
      <c r="AA1670" t="s">
        <v>100</v>
      </c>
      <c r="AB1670" t="s">
        <v>5013</v>
      </c>
      <c r="AC1670" t="s">
        <v>5347</v>
      </c>
      <c r="AD1670">
        <v>1</v>
      </c>
      <c r="AE1670" s="185">
        <v>0</v>
      </c>
      <c r="AG1670" t="s">
        <v>962</v>
      </c>
      <c r="AH1670" s="47">
        <f t="shared" si="629"/>
        <v>11</v>
      </c>
      <c r="AI1670" s="46" t="str">
        <f t="shared" si="630"/>
        <v>-</v>
      </c>
      <c r="AJ1670" s="12"/>
      <c r="AK1670" s="53" t="str">
        <f t="shared" si="631"/>
        <v>YES</v>
      </c>
      <c r="AL1670" s="54">
        <f t="shared" si="632"/>
        <v>20</v>
      </c>
      <c r="AM1670" s="35"/>
      <c r="AN1670" s="35" t="str">
        <f t="shared" si="633"/>
        <v/>
      </c>
      <c r="AO1670" s="35">
        <f t="shared" si="634"/>
        <v>0</v>
      </c>
      <c r="AP1670" s="35" t="str">
        <f t="shared" si="635"/>
        <v>X</v>
      </c>
      <c r="AQ1670" s="55">
        <f t="shared" si="636"/>
        <v>1</v>
      </c>
      <c r="AR1670" s="25" t="str">
        <f t="shared" si="637"/>
        <v/>
      </c>
      <c r="AS1670" s="25" t="str">
        <f t="shared" si="638"/>
        <v/>
      </c>
      <c r="AT1670" s="25" t="str">
        <f t="shared" si="639"/>
        <v/>
      </c>
      <c r="AU1670" s="25" t="str">
        <f t="shared" si="640"/>
        <v/>
      </c>
      <c r="AV1670" s="25">
        <f t="shared" si="641"/>
        <v>5</v>
      </c>
      <c r="AW1670" s="65">
        <f t="shared" si="642"/>
        <v>0</v>
      </c>
      <c r="AX1670" s="56"/>
      <c r="AY1670" s="24">
        <f t="shared" ca="1" si="643"/>
        <v>-318</v>
      </c>
      <c r="AZ1670" s="66">
        <f t="shared" ca="1" si="644"/>
        <v>0</v>
      </c>
      <c r="BA1670" s="24" t="str">
        <f t="shared" ca="1" si="645"/>
        <v/>
      </c>
      <c r="BB1670" s="87" t="str">
        <f t="shared" si="646"/>
        <v/>
      </c>
    </row>
    <row r="1671" spans="1:54" ht="15" x14ac:dyDescent="0.2">
      <c r="A1671" s="7">
        <v>1670</v>
      </c>
      <c r="B1671" t="s">
        <v>5014</v>
      </c>
      <c r="C1671" t="s">
        <v>5015</v>
      </c>
      <c r="D1671" t="s">
        <v>5016</v>
      </c>
      <c r="E1671" t="s">
        <v>15</v>
      </c>
      <c r="F1671">
        <v>45811</v>
      </c>
      <c r="G1671" t="s">
        <v>5347</v>
      </c>
      <c r="H1671" t="s">
        <v>5086</v>
      </c>
      <c r="I1671" t="s">
        <v>24</v>
      </c>
      <c r="J1671" s="73">
        <v>45820</v>
      </c>
      <c r="K1671" s="73">
        <v>45835</v>
      </c>
      <c r="L1671" s="73" t="s">
        <v>5347</v>
      </c>
      <c r="M1671" s="73">
        <v>45838</v>
      </c>
      <c r="N1671">
        <v>0</v>
      </c>
      <c r="O1671">
        <v>8</v>
      </c>
      <c r="P1671" t="s">
        <v>16</v>
      </c>
      <c r="Q1671">
        <v>1</v>
      </c>
      <c r="R1671">
        <v>1</v>
      </c>
      <c r="S1671">
        <v>1</v>
      </c>
      <c r="T1671">
        <v>0</v>
      </c>
      <c r="U1671">
        <v>1</v>
      </c>
      <c r="V1671">
        <v>0</v>
      </c>
      <c r="W1671" t="s">
        <v>19</v>
      </c>
      <c r="X1671" t="s">
        <v>5348</v>
      </c>
      <c r="Y1671" t="s">
        <v>5347</v>
      </c>
      <c r="Z1671" t="s">
        <v>5087</v>
      </c>
      <c r="AA1671" t="s">
        <v>148</v>
      </c>
      <c r="AB1671" t="s">
        <v>5014</v>
      </c>
      <c r="AC1671" t="s">
        <v>5347</v>
      </c>
      <c r="AD1671">
        <v>1</v>
      </c>
      <c r="AE1671" s="185">
        <v>0</v>
      </c>
      <c r="AG1671" t="s">
        <v>2811</v>
      </c>
      <c r="AH1671" s="47">
        <f t="shared" si="629"/>
        <v>18</v>
      </c>
      <c r="AI1671" s="46" t="str">
        <f t="shared" si="630"/>
        <v>-</v>
      </c>
      <c r="AJ1671" s="12"/>
      <c r="AK1671" s="53" t="str">
        <f t="shared" si="631"/>
        <v>YES</v>
      </c>
      <c r="AL1671" s="54">
        <f t="shared" si="632"/>
        <v>1</v>
      </c>
      <c r="AM1671" s="35"/>
      <c r="AN1671" s="35" t="str">
        <f t="shared" si="633"/>
        <v/>
      </c>
      <c r="AO1671" s="35">
        <f t="shared" si="634"/>
        <v>0</v>
      </c>
      <c r="AP1671" s="35" t="str">
        <f t="shared" si="635"/>
        <v>X</v>
      </c>
      <c r="AQ1671" s="55">
        <f t="shared" si="636"/>
        <v>1</v>
      </c>
      <c r="AR1671" s="25" t="str">
        <f t="shared" si="637"/>
        <v/>
      </c>
      <c r="AS1671" s="25" t="str">
        <f t="shared" si="638"/>
        <v/>
      </c>
      <c r="AT1671" s="25" t="str">
        <f t="shared" si="639"/>
        <v/>
      </c>
      <c r="AU1671" s="25" t="str">
        <f t="shared" si="640"/>
        <v/>
      </c>
      <c r="AV1671" s="25">
        <f t="shared" si="641"/>
        <v>6</v>
      </c>
      <c r="AW1671" s="65">
        <f t="shared" si="642"/>
        <v>0</v>
      </c>
      <c r="AX1671" s="56"/>
      <c r="AY1671" s="24">
        <f t="shared" ca="1" si="643"/>
        <v>-297</v>
      </c>
      <c r="AZ1671" s="66">
        <f t="shared" ca="1" si="644"/>
        <v>0</v>
      </c>
      <c r="BA1671" s="24" t="str">
        <f t="shared" ca="1" si="645"/>
        <v/>
      </c>
      <c r="BB1671" s="87" t="str">
        <f t="shared" si="646"/>
        <v/>
      </c>
    </row>
    <row r="1672" spans="1:54" ht="15" x14ac:dyDescent="0.2">
      <c r="A1672" s="7">
        <v>1671</v>
      </c>
      <c r="B1672" t="s">
        <v>5017</v>
      </c>
      <c r="C1672" t="s">
        <v>5018</v>
      </c>
      <c r="D1672" t="s">
        <v>5016</v>
      </c>
      <c r="E1672" t="s">
        <v>17</v>
      </c>
      <c r="F1672" s="73">
        <v>45811</v>
      </c>
      <c r="G1672" t="s">
        <v>5347</v>
      </c>
      <c r="H1672" t="s">
        <v>5086</v>
      </c>
      <c r="I1672" t="s">
        <v>18</v>
      </c>
      <c r="J1672" s="73">
        <v>45820</v>
      </c>
      <c r="K1672" s="73">
        <v>45835</v>
      </c>
      <c r="L1672" s="73" t="s">
        <v>5347</v>
      </c>
      <c r="M1672" s="73">
        <v>45838</v>
      </c>
      <c r="N1672">
        <v>0</v>
      </c>
      <c r="O1672">
        <v>8</v>
      </c>
      <c r="P1672" t="s">
        <v>16</v>
      </c>
      <c r="Q1672">
        <v>1</v>
      </c>
      <c r="R1672">
        <v>1</v>
      </c>
      <c r="S1672">
        <v>1</v>
      </c>
      <c r="T1672">
        <v>0</v>
      </c>
      <c r="U1672">
        <v>1</v>
      </c>
      <c r="V1672">
        <v>0</v>
      </c>
      <c r="W1672" t="s">
        <v>19</v>
      </c>
      <c r="X1672" t="s">
        <v>5348</v>
      </c>
      <c r="Y1672" t="s">
        <v>5347</v>
      </c>
      <c r="Z1672" t="s">
        <v>5087</v>
      </c>
      <c r="AA1672" t="s">
        <v>148</v>
      </c>
      <c r="AB1672" t="s">
        <v>5017</v>
      </c>
      <c r="AC1672" t="s">
        <v>5347</v>
      </c>
      <c r="AD1672">
        <v>1</v>
      </c>
      <c r="AE1672" s="185">
        <v>0</v>
      </c>
      <c r="AG1672" t="s">
        <v>2811</v>
      </c>
      <c r="AH1672" s="47">
        <f t="shared" si="629"/>
        <v>18</v>
      </c>
      <c r="AI1672" s="46" t="str">
        <f t="shared" si="630"/>
        <v>-</v>
      </c>
      <c r="AJ1672" s="12"/>
      <c r="AK1672" s="53" t="str">
        <f t="shared" si="631"/>
        <v>YES</v>
      </c>
      <c r="AL1672" s="54">
        <f t="shared" si="632"/>
        <v>1</v>
      </c>
      <c r="AM1672" s="35"/>
      <c r="AN1672" s="35" t="str">
        <f t="shared" si="633"/>
        <v/>
      </c>
      <c r="AO1672" s="35">
        <f t="shared" si="634"/>
        <v>0</v>
      </c>
      <c r="AP1672" s="35" t="str">
        <f t="shared" si="635"/>
        <v>X</v>
      </c>
      <c r="AQ1672" s="55">
        <f t="shared" si="636"/>
        <v>1</v>
      </c>
      <c r="AR1672" s="25" t="str">
        <f t="shared" si="637"/>
        <v/>
      </c>
      <c r="AS1672" s="25" t="str">
        <f t="shared" si="638"/>
        <v/>
      </c>
      <c r="AT1672" s="25" t="str">
        <f t="shared" si="639"/>
        <v/>
      </c>
      <c r="AU1672" s="25" t="str">
        <f t="shared" si="640"/>
        <v/>
      </c>
      <c r="AV1672" s="25">
        <f t="shared" si="641"/>
        <v>6</v>
      </c>
      <c r="AW1672" s="65">
        <f t="shared" si="642"/>
        <v>0</v>
      </c>
      <c r="AX1672" s="56"/>
      <c r="AY1672" s="24">
        <f t="shared" ca="1" si="643"/>
        <v>-297</v>
      </c>
      <c r="AZ1672" s="66">
        <f t="shared" ca="1" si="644"/>
        <v>0</v>
      </c>
      <c r="BA1672" s="24" t="str">
        <f t="shared" ca="1" si="645"/>
        <v/>
      </c>
      <c r="BB1672" s="87" t="str">
        <f t="shared" si="646"/>
        <v/>
      </c>
    </row>
    <row r="1673" spans="1:54" ht="15" x14ac:dyDescent="0.2">
      <c r="A1673" s="7">
        <v>1672</v>
      </c>
      <c r="B1673" t="s">
        <v>4869</v>
      </c>
      <c r="C1673" t="s">
        <v>4870</v>
      </c>
      <c r="D1673" t="s">
        <v>5019</v>
      </c>
      <c r="E1673" t="s">
        <v>15</v>
      </c>
      <c r="F1673" s="73">
        <v>45811</v>
      </c>
      <c r="G1673" t="s">
        <v>5347</v>
      </c>
      <c r="H1673" t="s">
        <v>5150</v>
      </c>
      <c r="I1673" t="s">
        <v>18</v>
      </c>
      <c r="J1673" s="73">
        <v>45841</v>
      </c>
      <c r="K1673" s="73">
        <v>46002</v>
      </c>
      <c r="L1673" s="73" t="s">
        <v>5347</v>
      </c>
      <c r="M1673" s="73">
        <v>45847</v>
      </c>
      <c r="N1673">
        <v>40</v>
      </c>
      <c r="O1673">
        <v>8</v>
      </c>
      <c r="P1673" t="s">
        <v>16</v>
      </c>
      <c r="Q1673">
        <v>25</v>
      </c>
      <c r="R1673">
        <v>25</v>
      </c>
      <c r="S1673">
        <v>25</v>
      </c>
      <c r="T1673">
        <v>0</v>
      </c>
      <c r="U1673">
        <v>25</v>
      </c>
      <c r="V1673">
        <v>0</v>
      </c>
      <c r="W1673" t="s">
        <v>19</v>
      </c>
      <c r="X1673" t="s">
        <v>5348</v>
      </c>
      <c r="Y1673" t="s">
        <v>5347</v>
      </c>
      <c r="Z1673" t="s">
        <v>451</v>
      </c>
      <c r="AA1673" t="s">
        <v>452</v>
      </c>
      <c r="AB1673" t="s">
        <v>4890</v>
      </c>
      <c r="AC1673" t="s">
        <v>5347</v>
      </c>
      <c r="AD1673">
        <v>0</v>
      </c>
      <c r="AE1673" s="185">
        <v>0</v>
      </c>
      <c r="AG1673" t="s">
        <v>1864</v>
      </c>
      <c r="AH1673" s="47">
        <f t="shared" si="629"/>
        <v>6</v>
      </c>
      <c r="AI1673" s="46" t="str">
        <f t="shared" si="630"/>
        <v>-</v>
      </c>
      <c r="AJ1673" s="12"/>
      <c r="AK1673" s="53" t="str">
        <f t="shared" si="631"/>
        <v>YES</v>
      </c>
      <c r="AL1673" s="54">
        <f t="shared" si="632"/>
        <v>25</v>
      </c>
      <c r="AM1673" s="35"/>
      <c r="AN1673" s="35" t="str">
        <f t="shared" si="633"/>
        <v/>
      </c>
      <c r="AO1673" s="35">
        <f t="shared" si="634"/>
        <v>0</v>
      </c>
      <c r="AP1673" s="35" t="str">
        <f t="shared" si="635"/>
        <v>X</v>
      </c>
      <c r="AQ1673" s="55">
        <f t="shared" si="636"/>
        <v>1</v>
      </c>
      <c r="AR1673" s="25" t="str">
        <f t="shared" si="637"/>
        <v/>
      </c>
      <c r="AS1673" s="25" t="str">
        <f t="shared" si="638"/>
        <v/>
      </c>
      <c r="AT1673" s="25" t="str">
        <f t="shared" si="639"/>
        <v/>
      </c>
      <c r="AU1673" s="25" t="str">
        <f t="shared" si="640"/>
        <v/>
      </c>
      <c r="AV1673" s="25">
        <f t="shared" si="641"/>
        <v>6</v>
      </c>
      <c r="AW1673" s="65">
        <f t="shared" si="642"/>
        <v>0</v>
      </c>
      <c r="AX1673" s="56"/>
      <c r="AY1673" s="24">
        <f t="shared" ca="1" si="643"/>
        <v>-288</v>
      </c>
      <c r="AZ1673" s="66">
        <f t="shared" ca="1" si="644"/>
        <v>0</v>
      </c>
      <c r="BA1673" s="24" t="str">
        <f t="shared" ca="1" si="645"/>
        <v/>
      </c>
      <c r="BB1673" s="87" t="str">
        <f t="shared" si="646"/>
        <v/>
      </c>
    </row>
    <row r="1674" spans="1:54" ht="15" x14ac:dyDescent="0.2">
      <c r="A1674" s="7">
        <v>1673</v>
      </c>
      <c r="B1674" t="s">
        <v>5020</v>
      </c>
      <c r="C1674" t="s">
        <v>5021</v>
      </c>
      <c r="D1674" t="s">
        <v>5019</v>
      </c>
      <c r="E1674" t="s">
        <v>17</v>
      </c>
      <c r="F1674">
        <v>45811</v>
      </c>
      <c r="G1674" t="s">
        <v>5347</v>
      </c>
      <c r="H1674" t="s">
        <v>5088</v>
      </c>
      <c r="I1674" t="s">
        <v>15</v>
      </c>
      <c r="J1674" s="73">
        <v>45826</v>
      </c>
      <c r="K1674" s="73">
        <v>45827</v>
      </c>
      <c r="L1674" s="73" t="s">
        <v>5347</v>
      </c>
      <c r="M1674" s="73">
        <v>45833</v>
      </c>
      <c r="N1674">
        <v>30</v>
      </c>
      <c r="O1674">
        <v>8</v>
      </c>
      <c r="P1674" t="s">
        <v>16</v>
      </c>
      <c r="Q1674">
        <v>1</v>
      </c>
      <c r="R1674">
        <v>10</v>
      </c>
      <c r="S1674">
        <v>10</v>
      </c>
      <c r="T1674">
        <v>0</v>
      </c>
      <c r="U1674">
        <v>10</v>
      </c>
      <c r="V1674">
        <v>0</v>
      </c>
      <c r="W1674" t="s">
        <v>19</v>
      </c>
      <c r="X1674" t="s">
        <v>5348</v>
      </c>
      <c r="Y1674" t="s">
        <v>5347</v>
      </c>
      <c r="Z1674" t="s">
        <v>23</v>
      </c>
      <c r="AA1674" t="s">
        <v>748</v>
      </c>
      <c r="AB1674" t="s">
        <v>5089</v>
      </c>
      <c r="AC1674" t="s">
        <v>5347</v>
      </c>
      <c r="AD1674">
        <v>0</v>
      </c>
      <c r="AE1674" s="185">
        <v>0</v>
      </c>
      <c r="AG1674" t="s">
        <v>1864</v>
      </c>
      <c r="AH1674" s="47">
        <f t="shared" si="629"/>
        <v>7</v>
      </c>
      <c r="AI1674" s="46" t="str">
        <f t="shared" si="630"/>
        <v>-</v>
      </c>
      <c r="AJ1674" s="12"/>
      <c r="AK1674" s="53" t="str">
        <f t="shared" si="631"/>
        <v>YES</v>
      </c>
      <c r="AL1674" s="54">
        <f t="shared" si="632"/>
        <v>10</v>
      </c>
      <c r="AM1674" s="35"/>
      <c r="AN1674" s="35" t="str">
        <f t="shared" si="633"/>
        <v/>
      </c>
      <c r="AO1674" s="35">
        <f t="shared" si="634"/>
        <v>0</v>
      </c>
      <c r="AP1674" s="35" t="str">
        <f t="shared" si="635"/>
        <v>X</v>
      </c>
      <c r="AQ1674" s="55">
        <f t="shared" si="636"/>
        <v>1</v>
      </c>
      <c r="AR1674" s="25" t="str">
        <f t="shared" si="637"/>
        <v/>
      </c>
      <c r="AS1674" s="25" t="str">
        <f t="shared" si="638"/>
        <v/>
      </c>
      <c r="AT1674" s="25" t="str">
        <f t="shared" si="639"/>
        <v/>
      </c>
      <c r="AU1674" s="25" t="str">
        <f t="shared" si="640"/>
        <v/>
      </c>
      <c r="AV1674" s="25">
        <f t="shared" si="641"/>
        <v>6</v>
      </c>
      <c r="AW1674" s="65">
        <f t="shared" si="642"/>
        <v>0</v>
      </c>
      <c r="AX1674" s="56"/>
      <c r="AY1674" s="24">
        <f t="shared" ca="1" si="643"/>
        <v>-302</v>
      </c>
      <c r="AZ1674" s="66">
        <f t="shared" ca="1" si="644"/>
        <v>0</v>
      </c>
      <c r="BA1674" s="24" t="str">
        <f t="shared" ca="1" si="645"/>
        <v/>
      </c>
      <c r="BB1674" s="87" t="str">
        <f t="shared" si="646"/>
        <v/>
      </c>
    </row>
    <row r="1675" spans="1:54" ht="15" x14ac:dyDescent="0.2">
      <c r="A1675" s="7">
        <v>1674</v>
      </c>
      <c r="B1675" t="s">
        <v>5113</v>
      </c>
      <c r="C1675" t="s">
        <v>5114</v>
      </c>
      <c r="D1675" t="s">
        <v>5115</v>
      </c>
      <c r="E1675" t="s">
        <v>15</v>
      </c>
      <c r="F1675">
        <v>45833</v>
      </c>
      <c r="G1675" t="s">
        <v>5347</v>
      </c>
      <c r="H1675" t="s">
        <v>5129</v>
      </c>
      <c r="I1675" t="s">
        <v>15</v>
      </c>
      <c r="J1675" s="73">
        <v>45839</v>
      </c>
      <c r="K1675" s="73">
        <v>45841</v>
      </c>
      <c r="L1675" s="73" t="s">
        <v>5347</v>
      </c>
      <c r="M1675" s="73">
        <v>45846</v>
      </c>
      <c r="N1675">
        <v>40</v>
      </c>
      <c r="O1675">
        <v>8</v>
      </c>
      <c r="P1675" t="s">
        <v>16</v>
      </c>
      <c r="Q1675">
        <v>1</v>
      </c>
      <c r="R1675">
        <v>1</v>
      </c>
      <c r="S1675">
        <v>1</v>
      </c>
      <c r="T1675">
        <v>0</v>
      </c>
      <c r="U1675">
        <v>1</v>
      </c>
      <c r="V1675">
        <v>0</v>
      </c>
      <c r="W1675" t="s">
        <v>19</v>
      </c>
      <c r="X1675" t="s">
        <v>5348</v>
      </c>
      <c r="Y1675" t="s">
        <v>5347</v>
      </c>
      <c r="Z1675" t="s">
        <v>2837</v>
      </c>
      <c r="AA1675" t="s">
        <v>5130</v>
      </c>
      <c r="AB1675" t="s">
        <v>5131</v>
      </c>
      <c r="AC1675" t="s">
        <v>5347</v>
      </c>
      <c r="AD1675">
        <v>0</v>
      </c>
      <c r="AE1675" s="185">
        <v>0</v>
      </c>
      <c r="AG1675" t="s">
        <v>962</v>
      </c>
      <c r="AH1675" s="47">
        <f t="shared" si="629"/>
        <v>7</v>
      </c>
      <c r="AI1675" s="46" t="str">
        <f t="shared" si="630"/>
        <v>-</v>
      </c>
      <c r="AJ1675" s="12"/>
      <c r="AK1675" s="53" t="str">
        <f t="shared" si="631"/>
        <v>YES</v>
      </c>
      <c r="AL1675" s="54">
        <f t="shared" si="632"/>
        <v>1</v>
      </c>
      <c r="AM1675" s="35"/>
      <c r="AN1675" s="35" t="str">
        <f t="shared" si="633"/>
        <v/>
      </c>
      <c r="AO1675" s="35">
        <f t="shared" si="634"/>
        <v>0</v>
      </c>
      <c r="AP1675" s="35" t="str">
        <f t="shared" si="635"/>
        <v>X</v>
      </c>
      <c r="AQ1675" s="55">
        <f t="shared" si="636"/>
        <v>1</v>
      </c>
      <c r="AR1675" s="25" t="str">
        <f t="shared" si="637"/>
        <v/>
      </c>
      <c r="AS1675" s="25" t="str">
        <f t="shared" si="638"/>
        <v/>
      </c>
      <c r="AT1675" s="25" t="str">
        <f t="shared" si="639"/>
        <v/>
      </c>
      <c r="AU1675" s="25" t="str">
        <f t="shared" si="640"/>
        <v/>
      </c>
      <c r="AV1675" s="25">
        <f t="shared" si="641"/>
        <v>6</v>
      </c>
      <c r="AW1675" s="65">
        <f t="shared" si="642"/>
        <v>0</v>
      </c>
      <c r="AX1675" s="56"/>
      <c r="AY1675" s="24">
        <f t="shared" ca="1" si="643"/>
        <v>-289</v>
      </c>
      <c r="AZ1675" s="66">
        <f t="shared" ca="1" si="644"/>
        <v>0</v>
      </c>
      <c r="BA1675" s="24" t="str">
        <f t="shared" ca="1" si="645"/>
        <v/>
      </c>
      <c r="BB1675" s="87" t="str">
        <f t="shared" si="646"/>
        <v/>
      </c>
    </row>
    <row r="1676" spans="1:54" ht="15" x14ac:dyDescent="0.2">
      <c r="A1676" s="7">
        <v>1675</v>
      </c>
      <c r="B1676" t="s">
        <v>5151</v>
      </c>
      <c r="C1676" t="s">
        <v>5152</v>
      </c>
      <c r="D1676" t="s">
        <v>5153</v>
      </c>
      <c r="E1676" t="s">
        <v>15</v>
      </c>
      <c r="F1676">
        <v>45847</v>
      </c>
      <c r="G1676" t="s">
        <v>5347</v>
      </c>
      <c r="H1676" t="s">
        <v>5202</v>
      </c>
      <c r="I1676" t="s">
        <v>15</v>
      </c>
      <c r="J1676" s="73">
        <v>45860</v>
      </c>
      <c r="K1676" s="73">
        <v>45860</v>
      </c>
      <c r="L1676" s="73" t="s">
        <v>5347</v>
      </c>
      <c r="M1676" s="73">
        <v>45868</v>
      </c>
      <c r="N1676">
        <v>60</v>
      </c>
      <c r="O1676">
        <v>8</v>
      </c>
      <c r="P1676" t="s">
        <v>16</v>
      </c>
      <c r="Q1676">
        <v>2</v>
      </c>
      <c r="R1676">
        <v>200</v>
      </c>
      <c r="S1676">
        <v>200</v>
      </c>
      <c r="T1676">
        <v>0</v>
      </c>
      <c r="U1676">
        <v>200</v>
      </c>
      <c r="V1676">
        <v>0</v>
      </c>
      <c r="W1676" t="s">
        <v>19</v>
      </c>
      <c r="X1676" t="s">
        <v>5348</v>
      </c>
      <c r="Y1676" t="s">
        <v>5347</v>
      </c>
      <c r="Z1676" t="s">
        <v>688</v>
      </c>
      <c r="AA1676" t="s">
        <v>620</v>
      </c>
      <c r="AB1676" t="s">
        <v>5203</v>
      </c>
      <c r="AC1676" t="s">
        <v>5347</v>
      </c>
      <c r="AD1676">
        <v>0</v>
      </c>
      <c r="AE1676" s="185">
        <v>0</v>
      </c>
      <c r="AG1676" t="s">
        <v>962</v>
      </c>
      <c r="AH1676" s="47">
        <f t="shared" si="629"/>
        <v>8</v>
      </c>
      <c r="AI1676" s="46" t="str">
        <f t="shared" si="630"/>
        <v>-</v>
      </c>
      <c r="AJ1676" s="12"/>
      <c r="AK1676" s="53" t="str">
        <f t="shared" si="631"/>
        <v>YES</v>
      </c>
      <c r="AL1676" s="54">
        <f t="shared" si="632"/>
        <v>200</v>
      </c>
      <c r="AM1676" s="35"/>
      <c r="AN1676" s="35" t="str">
        <f t="shared" si="633"/>
        <v/>
      </c>
      <c r="AO1676" s="35">
        <f t="shared" si="634"/>
        <v>0</v>
      </c>
      <c r="AP1676" s="35" t="str">
        <f t="shared" si="635"/>
        <v>X</v>
      </c>
      <c r="AQ1676" s="55">
        <f t="shared" si="636"/>
        <v>1</v>
      </c>
      <c r="AR1676" s="25" t="str">
        <f t="shared" si="637"/>
        <v/>
      </c>
      <c r="AS1676" s="25" t="str">
        <f t="shared" si="638"/>
        <v/>
      </c>
      <c r="AT1676" s="25" t="str">
        <f t="shared" si="639"/>
        <v/>
      </c>
      <c r="AU1676" s="25" t="str">
        <f t="shared" si="640"/>
        <v/>
      </c>
      <c r="AV1676" s="25">
        <f t="shared" si="641"/>
        <v>7</v>
      </c>
      <c r="AW1676" s="65">
        <f t="shared" si="642"/>
        <v>0</v>
      </c>
      <c r="AX1676" s="56"/>
      <c r="AY1676" s="24">
        <f t="shared" ca="1" si="643"/>
        <v>-267</v>
      </c>
      <c r="AZ1676" s="66">
        <f t="shared" ca="1" si="644"/>
        <v>0</v>
      </c>
      <c r="BA1676" s="24" t="str">
        <f t="shared" ca="1" si="645"/>
        <v/>
      </c>
      <c r="BB1676" s="87" t="str">
        <f t="shared" si="646"/>
        <v/>
      </c>
    </row>
    <row r="1677" spans="1:54" ht="15" x14ac:dyDescent="0.2">
      <c r="A1677" s="7">
        <v>1676</v>
      </c>
      <c r="B1677" t="s">
        <v>5154</v>
      </c>
      <c r="C1677" t="s">
        <v>5155</v>
      </c>
      <c r="D1677" t="s">
        <v>5153</v>
      </c>
      <c r="E1677" t="s">
        <v>17</v>
      </c>
      <c r="F1677">
        <v>45847</v>
      </c>
      <c r="G1677" t="s">
        <v>5347</v>
      </c>
      <c r="H1677" t="s">
        <v>5254</v>
      </c>
      <c r="I1677" t="s">
        <v>15</v>
      </c>
      <c r="J1677" s="73">
        <v>45877</v>
      </c>
      <c r="K1677" s="73">
        <v>45880</v>
      </c>
      <c r="L1677" s="73" t="s">
        <v>5347</v>
      </c>
      <c r="M1677" s="73">
        <v>45930</v>
      </c>
      <c r="N1677">
        <v>100</v>
      </c>
      <c r="O1677">
        <v>8</v>
      </c>
      <c r="P1677" t="s">
        <v>16</v>
      </c>
      <c r="Q1677">
        <v>6</v>
      </c>
      <c r="R1677">
        <v>100</v>
      </c>
      <c r="S1677">
        <v>100</v>
      </c>
      <c r="T1677">
        <v>0</v>
      </c>
      <c r="U1677">
        <v>100</v>
      </c>
      <c r="V1677">
        <v>0</v>
      </c>
      <c r="W1677" t="s">
        <v>19</v>
      </c>
      <c r="X1677" t="s">
        <v>5348</v>
      </c>
      <c r="Y1677" t="s">
        <v>5347</v>
      </c>
      <c r="Z1677" t="s">
        <v>2162</v>
      </c>
      <c r="AA1677" t="s">
        <v>5255</v>
      </c>
      <c r="AB1677" t="s">
        <v>5256</v>
      </c>
      <c r="AC1677" t="s">
        <v>5347</v>
      </c>
      <c r="AD1677">
        <v>1</v>
      </c>
      <c r="AE1677" s="185">
        <v>1</v>
      </c>
      <c r="AG1677" t="s">
        <v>962</v>
      </c>
      <c r="AH1677" s="47">
        <f t="shared" si="629"/>
        <v>53</v>
      </c>
      <c r="AI1677" s="46" t="str">
        <f t="shared" si="630"/>
        <v>-</v>
      </c>
      <c r="AJ1677" s="12"/>
      <c r="AK1677" s="53" t="str">
        <f t="shared" si="631"/>
        <v>YES</v>
      </c>
      <c r="AL1677" s="54">
        <f t="shared" si="632"/>
        <v>100</v>
      </c>
      <c r="AM1677" s="35"/>
      <c r="AN1677" s="35" t="str">
        <f t="shared" si="633"/>
        <v/>
      </c>
      <c r="AO1677" s="35">
        <f t="shared" si="634"/>
        <v>0</v>
      </c>
      <c r="AP1677" s="35" t="str">
        <f t="shared" si="635"/>
        <v>X</v>
      </c>
      <c r="AQ1677" s="55">
        <f t="shared" si="636"/>
        <v>1</v>
      </c>
      <c r="AR1677" s="25" t="str">
        <f t="shared" si="637"/>
        <v/>
      </c>
      <c r="AS1677" s="25" t="str">
        <f t="shared" si="638"/>
        <v/>
      </c>
      <c r="AT1677" s="25" t="str">
        <f t="shared" si="639"/>
        <v/>
      </c>
      <c r="AU1677" s="25" t="str">
        <f t="shared" si="640"/>
        <v/>
      </c>
      <c r="AV1677" s="25">
        <f t="shared" si="641"/>
        <v>7</v>
      </c>
      <c r="AW1677" s="65">
        <f t="shared" si="642"/>
        <v>0</v>
      </c>
      <c r="AX1677" s="56"/>
      <c r="AY1677" s="24">
        <f t="shared" ca="1" si="643"/>
        <v>-205</v>
      </c>
      <c r="AZ1677" s="66">
        <f t="shared" ca="1" si="644"/>
        <v>0</v>
      </c>
      <c r="BA1677" s="24" t="str">
        <f t="shared" ca="1" si="645"/>
        <v/>
      </c>
      <c r="BB1677" s="87" t="str">
        <f t="shared" si="646"/>
        <v/>
      </c>
    </row>
    <row r="1678" spans="1:54" ht="15" x14ac:dyDescent="0.2">
      <c r="A1678" s="7">
        <v>1677</v>
      </c>
      <c r="B1678" t="s">
        <v>5156</v>
      </c>
      <c r="C1678" t="s">
        <v>5157</v>
      </c>
      <c r="D1678" t="s">
        <v>5153</v>
      </c>
      <c r="E1678" t="s">
        <v>18</v>
      </c>
      <c r="F1678">
        <v>45847</v>
      </c>
      <c r="G1678" t="s">
        <v>5347</v>
      </c>
      <c r="H1678" t="s">
        <v>5254</v>
      </c>
      <c r="I1678" t="s">
        <v>17</v>
      </c>
      <c r="J1678" s="73">
        <v>45877</v>
      </c>
      <c r="K1678" s="73">
        <v>45880</v>
      </c>
      <c r="L1678" s="73" t="s">
        <v>5347</v>
      </c>
      <c r="M1678" s="73">
        <v>45930</v>
      </c>
      <c r="N1678">
        <v>60</v>
      </c>
      <c r="O1678">
        <v>8</v>
      </c>
      <c r="P1678" t="s">
        <v>16</v>
      </c>
      <c r="Q1678">
        <v>2</v>
      </c>
      <c r="R1678">
        <v>100</v>
      </c>
      <c r="S1678">
        <v>100</v>
      </c>
      <c r="T1678">
        <v>0</v>
      </c>
      <c r="U1678">
        <v>100</v>
      </c>
      <c r="V1678">
        <v>0</v>
      </c>
      <c r="W1678" t="s">
        <v>19</v>
      </c>
      <c r="X1678" t="s">
        <v>5348</v>
      </c>
      <c r="Y1678" t="s">
        <v>5347</v>
      </c>
      <c r="Z1678" t="s">
        <v>2162</v>
      </c>
      <c r="AA1678" t="s">
        <v>5257</v>
      </c>
      <c r="AB1678" t="s">
        <v>5258</v>
      </c>
      <c r="AC1678" t="s">
        <v>5347</v>
      </c>
      <c r="AD1678">
        <v>1</v>
      </c>
      <c r="AE1678" s="185">
        <v>1</v>
      </c>
      <c r="AG1678" t="s">
        <v>962</v>
      </c>
      <c r="AH1678" s="47">
        <f t="shared" si="629"/>
        <v>53</v>
      </c>
      <c r="AI1678" s="46" t="str">
        <f t="shared" si="630"/>
        <v>-</v>
      </c>
      <c r="AJ1678" s="12"/>
      <c r="AK1678" s="53" t="str">
        <f t="shared" si="631"/>
        <v>YES</v>
      </c>
      <c r="AL1678" s="54">
        <f t="shared" si="632"/>
        <v>100</v>
      </c>
      <c r="AM1678" s="35"/>
      <c r="AN1678" s="35" t="str">
        <f t="shared" si="633"/>
        <v/>
      </c>
      <c r="AO1678" s="35">
        <f t="shared" si="634"/>
        <v>0</v>
      </c>
      <c r="AP1678" s="35" t="str">
        <f t="shared" si="635"/>
        <v>X</v>
      </c>
      <c r="AQ1678" s="55">
        <f t="shared" si="636"/>
        <v>1</v>
      </c>
      <c r="AR1678" s="25" t="str">
        <f t="shared" si="637"/>
        <v/>
      </c>
      <c r="AS1678" s="25" t="str">
        <f t="shared" si="638"/>
        <v/>
      </c>
      <c r="AT1678" s="25" t="str">
        <f t="shared" si="639"/>
        <v/>
      </c>
      <c r="AU1678" s="25" t="str">
        <f t="shared" si="640"/>
        <v/>
      </c>
      <c r="AV1678" s="25">
        <f t="shared" si="641"/>
        <v>7</v>
      </c>
      <c r="AW1678" s="65">
        <f t="shared" si="642"/>
        <v>0</v>
      </c>
      <c r="AX1678" s="56"/>
      <c r="AY1678" s="24">
        <f t="shared" ca="1" si="643"/>
        <v>-205</v>
      </c>
      <c r="AZ1678" s="66">
        <f t="shared" ca="1" si="644"/>
        <v>0</v>
      </c>
      <c r="BA1678" s="24" t="str">
        <f t="shared" ca="1" si="645"/>
        <v/>
      </c>
      <c r="BB1678" s="87" t="str">
        <f t="shared" si="646"/>
        <v/>
      </c>
    </row>
    <row r="1679" spans="1:54" ht="15" x14ac:dyDescent="0.2">
      <c r="A1679" s="7">
        <v>1678</v>
      </c>
      <c r="B1679" t="s">
        <v>2857</v>
      </c>
      <c r="C1679" t="s">
        <v>2858</v>
      </c>
      <c r="D1679" t="s">
        <v>5217</v>
      </c>
      <c r="E1679" t="s">
        <v>15</v>
      </c>
      <c r="F1679" s="73">
        <v>45862</v>
      </c>
      <c r="G1679" t="s">
        <v>5347</v>
      </c>
      <c r="H1679" t="s">
        <v>5218</v>
      </c>
      <c r="I1679" t="s">
        <v>15</v>
      </c>
      <c r="J1679" s="73">
        <v>45868</v>
      </c>
      <c r="K1679" s="73">
        <v>45868</v>
      </c>
      <c r="L1679" s="73" t="s">
        <v>5347</v>
      </c>
      <c r="M1679" s="73">
        <v>45894</v>
      </c>
      <c r="N1679">
        <v>50</v>
      </c>
      <c r="O1679">
        <v>8</v>
      </c>
      <c r="P1679" t="s">
        <v>16</v>
      </c>
      <c r="Q1679">
        <v>2</v>
      </c>
      <c r="R1679">
        <v>2</v>
      </c>
      <c r="S1679">
        <v>2</v>
      </c>
      <c r="T1679">
        <v>0</v>
      </c>
      <c r="U1679">
        <v>0</v>
      </c>
      <c r="V1679">
        <v>0</v>
      </c>
      <c r="W1679" t="s">
        <v>19</v>
      </c>
      <c r="X1679" t="s">
        <v>5348</v>
      </c>
      <c r="Y1679" t="s">
        <v>5347</v>
      </c>
      <c r="Z1679" t="s">
        <v>2853</v>
      </c>
      <c r="AA1679" t="s">
        <v>2854</v>
      </c>
      <c r="AB1679" t="s">
        <v>2859</v>
      </c>
      <c r="AC1679" t="s">
        <v>5347</v>
      </c>
      <c r="AD1679">
        <v>2</v>
      </c>
      <c r="AE1679" s="185">
        <v>2</v>
      </c>
      <c r="AG1679" t="s">
        <v>962</v>
      </c>
      <c r="AH1679" s="47">
        <f t="shared" si="629"/>
        <v>26</v>
      </c>
      <c r="AI1679" s="46" t="str">
        <f t="shared" si="630"/>
        <v>-</v>
      </c>
      <c r="AJ1679" s="12"/>
      <c r="AK1679" s="53" t="str">
        <f t="shared" si="631"/>
        <v>YES</v>
      </c>
      <c r="AL1679" s="54">
        <f t="shared" si="632"/>
        <v>2</v>
      </c>
      <c r="AM1679" s="35"/>
      <c r="AN1679" s="35" t="str">
        <f t="shared" si="633"/>
        <v/>
      </c>
      <c r="AO1679" s="35">
        <f t="shared" si="634"/>
        <v>0</v>
      </c>
      <c r="AP1679" s="35" t="str">
        <f t="shared" si="635"/>
        <v>X</v>
      </c>
      <c r="AQ1679" s="55">
        <f t="shared" si="636"/>
        <v>1</v>
      </c>
      <c r="AR1679" s="25" t="str">
        <f t="shared" si="637"/>
        <v/>
      </c>
      <c r="AS1679" s="25" t="str">
        <f t="shared" si="638"/>
        <v/>
      </c>
      <c r="AT1679" s="25" t="str">
        <f t="shared" si="639"/>
        <v/>
      </c>
      <c r="AU1679" s="25" t="str">
        <f t="shared" si="640"/>
        <v/>
      </c>
      <c r="AV1679" s="25">
        <f t="shared" si="641"/>
        <v>7</v>
      </c>
      <c r="AW1679" s="65">
        <f t="shared" si="642"/>
        <v>0</v>
      </c>
      <c r="AX1679" s="56"/>
      <c r="AY1679" s="24">
        <f t="shared" ca="1" si="643"/>
        <v>-241</v>
      </c>
      <c r="AZ1679" s="66">
        <f t="shared" ca="1" si="644"/>
        <v>0</v>
      </c>
      <c r="BA1679" s="24" t="str">
        <f t="shared" ca="1" si="645"/>
        <v/>
      </c>
      <c r="BB1679" s="87" t="str">
        <f t="shared" si="646"/>
        <v/>
      </c>
    </row>
    <row r="1680" spans="1:54" ht="15" x14ac:dyDescent="0.2">
      <c r="A1680" s="7">
        <v>1679</v>
      </c>
      <c r="B1680" t="s">
        <v>2703</v>
      </c>
      <c r="C1680" t="s">
        <v>2704</v>
      </c>
      <c r="D1680" t="s">
        <v>5219</v>
      </c>
      <c r="E1680" t="s">
        <v>15</v>
      </c>
      <c r="F1680">
        <v>45873</v>
      </c>
      <c r="G1680" t="s">
        <v>5347</v>
      </c>
      <c r="H1680" t="s">
        <v>5275</v>
      </c>
      <c r="I1680" t="s">
        <v>15</v>
      </c>
      <c r="J1680" s="73">
        <v>45903</v>
      </c>
      <c r="K1680" s="73">
        <v>45905</v>
      </c>
      <c r="L1680" s="73" t="s">
        <v>5347</v>
      </c>
      <c r="M1680" s="73">
        <v>45923</v>
      </c>
      <c r="N1680">
        <v>60</v>
      </c>
      <c r="O1680">
        <v>8</v>
      </c>
      <c r="P1680" t="s">
        <v>16</v>
      </c>
      <c r="Q1680">
        <v>30</v>
      </c>
      <c r="R1680">
        <v>30</v>
      </c>
      <c r="S1680">
        <v>30</v>
      </c>
      <c r="T1680">
        <v>0</v>
      </c>
      <c r="U1680">
        <v>30</v>
      </c>
      <c r="V1680">
        <v>0</v>
      </c>
      <c r="W1680" t="s">
        <v>19</v>
      </c>
      <c r="X1680" t="s">
        <v>5348</v>
      </c>
      <c r="Y1680" t="s">
        <v>5347</v>
      </c>
      <c r="Z1680" t="s">
        <v>2286</v>
      </c>
      <c r="AA1680" t="s">
        <v>4100</v>
      </c>
      <c r="AB1680" t="s">
        <v>4101</v>
      </c>
      <c r="AC1680" t="s">
        <v>5347</v>
      </c>
      <c r="AD1680">
        <v>0</v>
      </c>
      <c r="AE1680" s="185">
        <v>0</v>
      </c>
      <c r="AG1680" t="s">
        <v>1864</v>
      </c>
      <c r="AH1680" s="47">
        <f t="shared" ref="AH1680" si="647">IF(M1680=0,"-",M1680-J1680)</f>
        <v>20</v>
      </c>
      <c r="AI1680" s="46" t="str">
        <f t="shared" ref="AI1680" si="648">IF(AND(S1680=0,M1680&gt;0,L1680=0),IF(AH1680&gt;=120,"VERY HIGH",IF(AH1680&gt;=90,"HIGH",IF(AH1680&gt;=60,"MEDIUM",IF(AH1680&lt;60,"LOW")))),"-")</f>
        <v>-</v>
      </c>
      <c r="AJ1680" s="12"/>
      <c r="AK1680" s="53" t="str">
        <f t="shared" ref="AK1680" si="649">IF(AND(W1680="X",M1680&lt;=$AJ$2),"YES","")</f>
        <v>YES</v>
      </c>
      <c r="AL1680" s="54">
        <f t="shared" ref="AL1680" si="650">IF(AND(W1680="X",M1680&lt;=$AJ$2),S1680,"")</f>
        <v>30</v>
      </c>
      <c r="AM1680" s="35"/>
      <c r="AN1680" s="35" t="str">
        <f t="shared" ref="AN1680" si="651">IF(AND(W1680="X",M1680&gt;$AJ$2),S1680,"")</f>
        <v/>
      </c>
      <c r="AO1680" s="35">
        <f t="shared" ref="AO1680" si="652">IF(AND(W1680="",M1680&gt;0,$AJ$2&gt;M1680,L1680=""),1,0)</f>
        <v>0</v>
      </c>
      <c r="AP1680" s="35" t="str">
        <f t="shared" ref="AP1680" si="653">IF(AND(AK1680="YES",W1680="X"),"X","")</f>
        <v>X</v>
      </c>
      <c r="AQ1680" s="55">
        <f t="shared" ref="AQ1680" si="654">IF(AP1680="X",100%,0%)</f>
        <v>1</v>
      </c>
      <c r="AR1680" s="25" t="str">
        <f t="shared" ref="AR1680" si="655">IF(AND(T1680&gt;0,L1680=""),H1680,"")</f>
        <v/>
      </c>
      <c r="AS1680" s="25" t="str">
        <f t="shared" ref="AS1680" si="656">IF(AND(D1680&gt;0,H1680=0,G1680=""),1,"")</f>
        <v/>
      </c>
      <c r="AT1680" s="25" t="str">
        <f t="shared" ref="AT1680" si="657">IF(G1680="BLOQ",1,"")</f>
        <v/>
      </c>
      <c r="AU1680" s="25" t="str">
        <f t="shared" ref="AU1680" si="658">IF(L1680="BLOQ",1,"")</f>
        <v/>
      </c>
      <c r="AV1680" s="25">
        <f t="shared" ref="AV1680" si="659">MONTH(F1680)</f>
        <v>8</v>
      </c>
      <c r="AW1680" s="65">
        <f t="shared" ref="AW1680" si="660">IF(AP1680="",100%,0%)</f>
        <v>0</v>
      </c>
      <c r="AX1680" s="56"/>
      <c r="AY1680" s="24">
        <f t="shared" ref="AY1680" ca="1" si="661">IF(M1680=0,"",M1680-$AX$2)</f>
        <v>-212</v>
      </c>
      <c r="AZ1680" s="66">
        <f t="shared" ref="AZ1680" ca="1" si="662">IF(AND(W1680="",AY1680&gt;0,AY1680&lt;15),1,0)</f>
        <v>0</v>
      </c>
      <c r="BA1680" s="24" t="str">
        <f t="shared" ref="BA1680" ca="1" si="663">IF(AND(W1680="",AY1680&gt;0,AY1680&lt;15),T1680,"")</f>
        <v/>
      </c>
      <c r="BB1680" s="87" t="str">
        <f t="shared" ref="BB1680" si="664">IF(R1680&lt;Q1680,"X","")</f>
        <v/>
      </c>
    </row>
    <row r="1681" spans="1:54" x14ac:dyDescent="0.2">
      <c r="A1681" s="7">
        <v>1680</v>
      </c>
      <c r="B1681" t="s">
        <v>5259</v>
      </c>
      <c r="C1681" t="s">
        <v>5260</v>
      </c>
      <c r="D1681" t="s">
        <v>5261</v>
      </c>
      <c r="E1681" t="s">
        <v>15</v>
      </c>
      <c r="F1681">
        <v>45889</v>
      </c>
      <c r="G1681" t="s">
        <v>5347</v>
      </c>
      <c r="H1681" t="s">
        <v>5505</v>
      </c>
      <c r="I1681" t="s">
        <v>27</v>
      </c>
      <c r="J1681" s="73">
        <v>45932</v>
      </c>
      <c r="K1681" s="73">
        <v>45945</v>
      </c>
      <c r="L1681" s="73" t="s">
        <v>5347</v>
      </c>
      <c r="M1681" s="73">
        <v>45981</v>
      </c>
      <c r="N1681">
        <v>40</v>
      </c>
      <c r="O1681">
        <v>8</v>
      </c>
      <c r="P1681" t="s">
        <v>16</v>
      </c>
      <c r="Q1681">
        <v>1</v>
      </c>
      <c r="R1681">
        <v>1</v>
      </c>
      <c r="S1681">
        <v>1</v>
      </c>
      <c r="T1681">
        <v>1</v>
      </c>
      <c r="U1681">
        <v>0</v>
      </c>
      <c r="V1681">
        <v>1</v>
      </c>
      <c r="W1681" t="s">
        <v>5347</v>
      </c>
      <c r="X1681" t="s">
        <v>5506</v>
      </c>
      <c r="Y1681" t="s">
        <v>5347</v>
      </c>
      <c r="Z1681" t="s">
        <v>5507</v>
      </c>
      <c r="AA1681" t="s">
        <v>148</v>
      </c>
      <c r="AB1681" t="s">
        <v>5259</v>
      </c>
      <c r="AC1681" t="s">
        <v>5347</v>
      </c>
      <c r="AD1681">
        <v>0</v>
      </c>
      <c r="AE1681">
        <v>0</v>
      </c>
      <c r="AG1681" t="s">
        <v>1864</v>
      </c>
      <c r="AH1681" s="47">
        <f t="shared" ref="AH1681:AH1689" si="665">IF(M1681=0,"-",M1681-J1681)</f>
        <v>49</v>
      </c>
      <c r="AI1681" s="46" t="str">
        <f t="shared" ref="AI1681:AI1689" si="666">IF(AND(S1681=0,M1681&gt;0,L1681=0),IF(AH1681&gt;=120,"VERY HIGH",IF(AH1681&gt;=90,"HIGH",IF(AH1681&gt;=60,"MEDIUM",IF(AH1681&lt;60,"LOW")))),"-")</f>
        <v>-</v>
      </c>
      <c r="AJ1681" s="12"/>
      <c r="AK1681" s="53" t="str">
        <f t="shared" ref="AK1681:AK1689" si="667">IF(AND(W1681="X",M1681&lt;=$AJ$2),"YES","")</f>
        <v/>
      </c>
      <c r="AL1681" s="54" t="str">
        <f t="shared" ref="AL1681:AL1689" si="668">IF(AND(W1681="X",M1681&lt;=$AJ$2),S1681,"")</f>
        <v/>
      </c>
      <c r="AM1681" s="35"/>
      <c r="AN1681" s="35" t="str">
        <f t="shared" ref="AN1681:AN1689" si="669">IF(AND(W1681="X",M1681&gt;$AJ$2),S1681,"")</f>
        <v/>
      </c>
      <c r="AO1681" s="35">
        <f t="shared" ref="AO1681:AO1689" si="670">IF(AND(W1681="",M1681&gt;0,$AJ$2&gt;M1681,L1681=""),1,0)</f>
        <v>1</v>
      </c>
      <c r="AP1681" s="35" t="str">
        <f t="shared" ref="AP1681:AP1689" si="671">IF(AND(AK1681="YES",W1681="X"),"X","")</f>
        <v/>
      </c>
      <c r="AQ1681" s="55">
        <f t="shared" ref="AQ1681:AQ1689" si="672">IF(AP1681="X",100%,0%)</f>
        <v>0</v>
      </c>
      <c r="AR1681" s="25" t="str">
        <f t="shared" ref="AR1681:AR1689" si="673">IF(AND(T1681&gt;0,L1681=""),H1681,"")</f>
        <v>4200629548</v>
      </c>
      <c r="AS1681" s="25" t="str">
        <f t="shared" ref="AS1681:AS1689" si="674">IF(AND(D1681&gt;0,H1681=0,G1681=""),1,"")</f>
        <v/>
      </c>
      <c r="AT1681" s="25" t="str">
        <f t="shared" ref="AT1681:AT1689" si="675">IF(G1681="BLOQ",1,"")</f>
        <v/>
      </c>
      <c r="AU1681" s="25" t="str">
        <f t="shared" ref="AU1681:AU1689" si="676">IF(L1681="BLOQ",1,"")</f>
        <v/>
      </c>
      <c r="AV1681" s="25">
        <f t="shared" ref="AV1681:AV1689" si="677">MONTH(F1681)</f>
        <v>8</v>
      </c>
      <c r="AW1681" s="65">
        <f t="shared" ref="AW1681:AW1689" si="678">IF(AP1681="",100%,0%)</f>
        <v>1</v>
      </c>
      <c r="AX1681" s="56"/>
      <c r="AY1681" s="24">
        <f t="shared" ref="AY1681:AY1689" ca="1" si="679">IF(M1681=0,"",M1681-$AX$2)</f>
        <v>-154</v>
      </c>
      <c r="AZ1681" s="66">
        <f t="shared" ref="AZ1681:AZ1689" ca="1" si="680">IF(AND(W1681="",AY1681&gt;0,AY1681&lt;15),1,0)</f>
        <v>0</v>
      </c>
      <c r="BA1681" s="24" t="str">
        <f t="shared" ref="BA1681:BA1689" ca="1" si="681">IF(AND(W1681="",AY1681&gt;0,AY1681&lt;15),T1681,"")</f>
        <v/>
      </c>
      <c r="BB1681" s="87" t="str">
        <f t="shared" ref="BB1681:BB1689" si="682">IF(R1681&lt;Q1681,"X","")</f>
        <v/>
      </c>
    </row>
    <row r="1682" spans="1:54" x14ac:dyDescent="0.2">
      <c r="A1682" s="7">
        <v>1681</v>
      </c>
      <c r="B1682" t="s">
        <v>5262</v>
      </c>
      <c r="C1682" t="s">
        <v>5263</v>
      </c>
      <c r="D1682" t="s">
        <v>5261</v>
      </c>
      <c r="E1682" t="s">
        <v>17</v>
      </c>
      <c r="F1682">
        <v>45889</v>
      </c>
      <c r="G1682" t="s">
        <v>5347</v>
      </c>
      <c r="H1682" t="s">
        <v>5505</v>
      </c>
      <c r="I1682" t="s">
        <v>28</v>
      </c>
      <c r="J1682" s="73">
        <v>45932</v>
      </c>
      <c r="K1682" s="73">
        <v>45945</v>
      </c>
      <c r="L1682" s="73" t="s">
        <v>5347</v>
      </c>
      <c r="M1682" s="73">
        <v>45981</v>
      </c>
      <c r="N1682">
        <v>40</v>
      </c>
      <c r="O1682">
        <v>8</v>
      </c>
      <c r="P1682" t="s">
        <v>16</v>
      </c>
      <c r="Q1682">
        <v>1</v>
      </c>
      <c r="R1682">
        <v>1</v>
      </c>
      <c r="S1682">
        <v>1</v>
      </c>
      <c r="T1682">
        <v>0</v>
      </c>
      <c r="U1682">
        <v>1</v>
      </c>
      <c r="V1682">
        <v>0</v>
      </c>
      <c r="W1682" t="s">
        <v>19</v>
      </c>
      <c r="X1682" t="s">
        <v>5348</v>
      </c>
      <c r="Y1682" t="s">
        <v>5347</v>
      </c>
      <c r="Z1682" t="s">
        <v>5507</v>
      </c>
      <c r="AA1682" t="s">
        <v>148</v>
      </c>
      <c r="AB1682" t="s">
        <v>5262</v>
      </c>
      <c r="AC1682" t="s">
        <v>5347</v>
      </c>
      <c r="AD1682">
        <v>0</v>
      </c>
      <c r="AE1682">
        <v>0</v>
      </c>
      <c r="AG1682" t="s">
        <v>1864</v>
      </c>
      <c r="AH1682" s="47">
        <f t="shared" si="665"/>
        <v>49</v>
      </c>
      <c r="AI1682" s="46" t="str">
        <f t="shared" si="666"/>
        <v>-</v>
      </c>
      <c r="AJ1682" s="12"/>
      <c r="AK1682" s="53" t="str">
        <f t="shared" si="667"/>
        <v>YES</v>
      </c>
      <c r="AL1682" s="54">
        <f t="shared" si="668"/>
        <v>1</v>
      </c>
      <c r="AM1682" s="35"/>
      <c r="AN1682" s="35" t="str">
        <f t="shared" si="669"/>
        <v/>
      </c>
      <c r="AO1682" s="35">
        <f t="shared" si="670"/>
        <v>0</v>
      </c>
      <c r="AP1682" s="35" t="str">
        <f t="shared" si="671"/>
        <v>X</v>
      </c>
      <c r="AQ1682" s="55">
        <f t="shared" si="672"/>
        <v>1</v>
      </c>
      <c r="AR1682" s="25" t="str">
        <f t="shared" si="673"/>
        <v/>
      </c>
      <c r="AS1682" s="25" t="str">
        <f t="shared" si="674"/>
        <v/>
      </c>
      <c r="AT1682" s="25" t="str">
        <f t="shared" si="675"/>
        <v/>
      </c>
      <c r="AU1682" s="25" t="str">
        <f t="shared" si="676"/>
        <v/>
      </c>
      <c r="AV1682" s="25">
        <f t="shared" si="677"/>
        <v>8</v>
      </c>
      <c r="AW1682" s="65">
        <f t="shared" si="678"/>
        <v>0</v>
      </c>
      <c r="AX1682" s="56"/>
      <c r="AY1682" s="24">
        <f t="shared" ca="1" si="679"/>
        <v>-154</v>
      </c>
      <c r="AZ1682" s="66">
        <f t="shared" ca="1" si="680"/>
        <v>0</v>
      </c>
      <c r="BA1682" s="24" t="str">
        <f t="shared" ca="1" si="681"/>
        <v/>
      </c>
      <c r="BB1682" s="87" t="str">
        <f t="shared" si="682"/>
        <v/>
      </c>
    </row>
    <row r="1683" spans="1:54" x14ac:dyDescent="0.2">
      <c r="A1683" s="7">
        <v>1682</v>
      </c>
      <c r="B1683" t="s">
        <v>1528</v>
      </c>
      <c r="C1683" t="s">
        <v>1529</v>
      </c>
      <c r="D1683" t="s">
        <v>5276</v>
      </c>
      <c r="E1683" t="s">
        <v>15</v>
      </c>
      <c r="F1683">
        <v>45898</v>
      </c>
      <c r="G1683" t="s">
        <v>5347</v>
      </c>
      <c r="H1683" t="s">
        <v>5277</v>
      </c>
      <c r="I1683" t="s">
        <v>15</v>
      </c>
      <c r="J1683" s="73">
        <v>45902</v>
      </c>
      <c r="K1683" s="73">
        <v>45902</v>
      </c>
      <c r="L1683" s="73" t="s">
        <v>5347</v>
      </c>
      <c r="M1683" s="73">
        <v>46130</v>
      </c>
      <c r="N1683">
        <v>245</v>
      </c>
      <c r="O1683">
        <v>8</v>
      </c>
      <c r="P1683" t="s">
        <v>16</v>
      </c>
      <c r="Q1683">
        <v>1</v>
      </c>
      <c r="R1683">
        <v>1</v>
      </c>
      <c r="S1683">
        <v>0</v>
      </c>
      <c r="T1683">
        <v>1</v>
      </c>
      <c r="U1683">
        <v>0</v>
      </c>
      <c r="V1683">
        <v>0</v>
      </c>
      <c r="W1683" t="s">
        <v>5347</v>
      </c>
      <c r="X1683" t="s">
        <v>5508</v>
      </c>
      <c r="Y1683" t="s">
        <v>5347</v>
      </c>
      <c r="Z1683" t="s">
        <v>153</v>
      </c>
      <c r="AA1683" t="s">
        <v>154</v>
      </c>
      <c r="AB1683" t="s">
        <v>1531</v>
      </c>
      <c r="AC1683" t="s">
        <v>5347</v>
      </c>
      <c r="AD1683">
        <v>1</v>
      </c>
      <c r="AE1683">
        <v>1</v>
      </c>
      <c r="AG1683" t="s">
        <v>5278</v>
      </c>
      <c r="AH1683" s="47">
        <f t="shared" si="665"/>
        <v>228</v>
      </c>
      <c r="AI1683" s="46" t="str">
        <f t="shared" si="666"/>
        <v>-</v>
      </c>
      <c r="AJ1683" s="12"/>
      <c r="AK1683" s="53" t="str">
        <f t="shared" si="667"/>
        <v/>
      </c>
      <c r="AL1683" s="54" t="str">
        <f t="shared" si="668"/>
        <v/>
      </c>
      <c r="AM1683" s="35"/>
      <c r="AN1683" s="35" t="str">
        <f t="shared" si="669"/>
        <v/>
      </c>
      <c r="AO1683" s="35">
        <f t="shared" si="670"/>
        <v>0</v>
      </c>
      <c r="AP1683" s="35" t="str">
        <f t="shared" si="671"/>
        <v/>
      </c>
      <c r="AQ1683" s="55">
        <f t="shared" si="672"/>
        <v>0</v>
      </c>
      <c r="AR1683" s="25" t="str">
        <f t="shared" si="673"/>
        <v>4200625222</v>
      </c>
      <c r="AS1683" s="25" t="str">
        <f t="shared" si="674"/>
        <v/>
      </c>
      <c r="AT1683" s="25" t="str">
        <f t="shared" si="675"/>
        <v/>
      </c>
      <c r="AU1683" s="25" t="str">
        <f t="shared" si="676"/>
        <v/>
      </c>
      <c r="AV1683" s="25">
        <f t="shared" si="677"/>
        <v>8</v>
      </c>
      <c r="AW1683" s="65">
        <f t="shared" si="678"/>
        <v>1</v>
      </c>
      <c r="AX1683" s="56"/>
      <c r="AY1683" s="24">
        <f t="shared" ca="1" si="679"/>
        <v>-5</v>
      </c>
      <c r="AZ1683" s="66">
        <f t="shared" ca="1" si="680"/>
        <v>0</v>
      </c>
      <c r="BA1683" s="24" t="str">
        <f t="shared" ca="1" si="681"/>
        <v/>
      </c>
      <c r="BB1683" s="87" t="str">
        <f t="shared" si="682"/>
        <v/>
      </c>
    </row>
    <row r="1684" spans="1:54" x14ac:dyDescent="0.2">
      <c r="A1684" s="7">
        <v>1683</v>
      </c>
      <c r="B1684" t="s">
        <v>2685</v>
      </c>
      <c r="C1684" t="s">
        <v>2686</v>
      </c>
      <c r="D1684" t="s">
        <v>5276</v>
      </c>
      <c r="E1684" t="s">
        <v>17</v>
      </c>
      <c r="F1684">
        <v>45898</v>
      </c>
      <c r="G1684" t="s">
        <v>5347</v>
      </c>
      <c r="H1684" t="s">
        <v>5277</v>
      </c>
      <c r="I1684" t="s">
        <v>17</v>
      </c>
      <c r="J1684" s="73">
        <v>45902</v>
      </c>
      <c r="K1684" s="73">
        <v>45902</v>
      </c>
      <c r="L1684" s="73" t="s">
        <v>5347</v>
      </c>
      <c r="M1684" s="73">
        <v>46130</v>
      </c>
      <c r="N1684">
        <v>125</v>
      </c>
      <c r="O1684">
        <v>8</v>
      </c>
      <c r="P1684" t="s">
        <v>16</v>
      </c>
      <c r="Q1684">
        <v>2</v>
      </c>
      <c r="R1684">
        <v>2</v>
      </c>
      <c r="S1684">
        <v>0</v>
      </c>
      <c r="T1684">
        <v>2</v>
      </c>
      <c r="U1684">
        <v>0</v>
      </c>
      <c r="V1684">
        <v>0</v>
      </c>
      <c r="W1684" t="s">
        <v>5347</v>
      </c>
      <c r="X1684" t="s">
        <v>5509</v>
      </c>
      <c r="Y1684" t="s">
        <v>5347</v>
      </c>
      <c r="Z1684" t="s">
        <v>153</v>
      </c>
      <c r="AA1684" t="s">
        <v>154</v>
      </c>
      <c r="AB1684" t="s">
        <v>2689</v>
      </c>
      <c r="AC1684" t="s">
        <v>5347</v>
      </c>
      <c r="AD1684">
        <v>1</v>
      </c>
      <c r="AE1684">
        <v>1</v>
      </c>
      <c r="AG1684" t="s">
        <v>5278</v>
      </c>
      <c r="AH1684" s="47">
        <f t="shared" si="665"/>
        <v>228</v>
      </c>
      <c r="AI1684" s="46" t="str">
        <f t="shared" si="666"/>
        <v>-</v>
      </c>
      <c r="AJ1684" s="12"/>
      <c r="AK1684" s="53" t="str">
        <f t="shared" si="667"/>
        <v/>
      </c>
      <c r="AL1684" s="54" t="str">
        <f t="shared" si="668"/>
        <v/>
      </c>
      <c r="AM1684" s="35"/>
      <c r="AN1684" s="35" t="str">
        <f t="shared" si="669"/>
        <v/>
      </c>
      <c r="AO1684" s="35">
        <f t="shared" si="670"/>
        <v>0</v>
      </c>
      <c r="AP1684" s="35" t="str">
        <f t="shared" si="671"/>
        <v/>
      </c>
      <c r="AQ1684" s="55">
        <f t="shared" si="672"/>
        <v>0</v>
      </c>
      <c r="AR1684" s="25" t="str">
        <f t="shared" si="673"/>
        <v>4200625222</v>
      </c>
      <c r="AS1684" s="25" t="str">
        <f t="shared" si="674"/>
        <v/>
      </c>
      <c r="AT1684" s="25" t="str">
        <f t="shared" si="675"/>
        <v/>
      </c>
      <c r="AU1684" s="25" t="str">
        <f t="shared" si="676"/>
        <v/>
      </c>
      <c r="AV1684" s="25">
        <f t="shared" si="677"/>
        <v>8</v>
      </c>
      <c r="AW1684" s="65">
        <f t="shared" si="678"/>
        <v>1</v>
      </c>
      <c r="AX1684" s="56"/>
      <c r="AY1684" s="24">
        <f t="shared" ca="1" si="679"/>
        <v>-5</v>
      </c>
      <c r="AZ1684" s="66">
        <f t="shared" ca="1" si="680"/>
        <v>0</v>
      </c>
      <c r="BA1684" s="24" t="str">
        <f t="shared" ca="1" si="681"/>
        <v/>
      </c>
      <c r="BB1684" s="87" t="str">
        <f t="shared" si="682"/>
        <v/>
      </c>
    </row>
    <row r="1685" spans="1:54" x14ac:dyDescent="0.2">
      <c r="A1685" s="7">
        <v>1684</v>
      </c>
      <c r="B1685" t="s">
        <v>5279</v>
      </c>
      <c r="C1685" t="s">
        <v>5280</v>
      </c>
      <c r="D1685" t="s">
        <v>5281</v>
      </c>
      <c r="E1685" t="s">
        <v>15</v>
      </c>
      <c r="F1685">
        <v>45902</v>
      </c>
      <c r="G1685" t="s">
        <v>5347</v>
      </c>
      <c r="H1685" t="s">
        <v>5290</v>
      </c>
      <c r="I1685" t="s">
        <v>17</v>
      </c>
      <c r="J1685" s="73">
        <v>45911</v>
      </c>
      <c r="K1685" s="73">
        <v>45919</v>
      </c>
      <c r="L1685" s="73" t="s">
        <v>5347</v>
      </c>
      <c r="M1685" s="73">
        <v>45932</v>
      </c>
      <c r="N1685">
        <v>35</v>
      </c>
      <c r="O1685">
        <v>8</v>
      </c>
      <c r="P1685" t="s">
        <v>16</v>
      </c>
      <c r="Q1685">
        <v>5</v>
      </c>
      <c r="R1685">
        <v>5</v>
      </c>
      <c r="S1685">
        <v>5</v>
      </c>
      <c r="T1685">
        <v>0</v>
      </c>
      <c r="U1685">
        <v>5</v>
      </c>
      <c r="V1685">
        <v>0</v>
      </c>
      <c r="W1685" t="s">
        <v>19</v>
      </c>
      <c r="X1685" t="s">
        <v>5348</v>
      </c>
      <c r="Y1685" t="s">
        <v>5347</v>
      </c>
      <c r="Z1685" t="s">
        <v>70</v>
      </c>
      <c r="AA1685" t="s">
        <v>71</v>
      </c>
      <c r="AB1685" t="s">
        <v>5291</v>
      </c>
      <c r="AC1685" t="s">
        <v>5347</v>
      </c>
      <c r="AD1685">
        <v>0</v>
      </c>
      <c r="AE1685">
        <v>0</v>
      </c>
      <c r="AG1685" t="s">
        <v>960</v>
      </c>
      <c r="AH1685" s="47">
        <f t="shared" si="665"/>
        <v>21</v>
      </c>
      <c r="AI1685" s="46" t="str">
        <f t="shared" si="666"/>
        <v>-</v>
      </c>
      <c r="AJ1685" s="12"/>
      <c r="AK1685" s="53" t="str">
        <f t="shared" si="667"/>
        <v>YES</v>
      </c>
      <c r="AL1685" s="54">
        <f t="shared" si="668"/>
        <v>5</v>
      </c>
      <c r="AM1685" s="35"/>
      <c r="AN1685" s="35" t="str">
        <f t="shared" si="669"/>
        <v/>
      </c>
      <c r="AO1685" s="35">
        <f t="shared" si="670"/>
        <v>0</v>
      </c>
      <c r="AP1685" s="35" t="str">
        <f t="shared" si="671"/>
        <v>X</v>
      </c>
      <c r="AQ1685" s="55">
        <f t="shared" si="672"/>
        <v>1</v>
      </c>
      <c r="AR1685" s="25" t="str">
        <f t="shared" si="673"/>
        <v/>
      </c>
      <c r="AS1685" s="25" t="str">
        <f t="shared" si="674"/>
        <v/>
      </c>
      <c r="AT1685" s="25" t="str">
        <f t="shared" si="675"/>
        <v/>
      </c>
      <c r="AU1685" s="25" t="str">
        <f t="shared" si="676"/>
        <v/>
      </c>
      <c r="AV1685" s="25">
        <f t="shared" si="677"/>
        <v>9</v>
      </c>
      <c r="AW1685" s="65">
        <f t="shared" si="678"/>
        <v>0</v>
      </c>
      <c r="AX1685" s="56"/>
      <c r="AY1685" s="24">
        <f t="shared" ca="1" si="679"/>
        <v>-203</v>
      </c>
      <c r="AZ1685" s="66">
        <f t="shared" ca="1" si="680"/>
        <v>0</v>
      </c>
      <c r="BA1685" s="24" t="str">
        <f t="shared" ca="1" si="681"/>
        <v/>
      </c>
      <c r="BB1685" s="87" t="str">
        <f t="shared" si="682"/>
        <v/>
      </c>
    </row>
    <row r="1686" spans="1:54" x14ac:dyDescent="0.2">
      <c r="A1686" s="7">
        <v>1685</v>
      </c>
      <c r="B1686" t="s">
        <v>2659</v>
      </c>
      <c r="C1686" t="s">
        <v>2660</v>
      </c>
      <c r="D1686" t="s">
        <v>5336</v>
      </c>
      <c r="E1686" t="s">
        <v>15</v>
      </c>
      <c r="F1686">
        <v>45919</v>
      </c>
      <c r="G1686" t="s">
        <v>332</v>
      </c>
      <c r="H1686" t="s">
        <v>5510</v>
      </c>
      <c r="I1686" t="s">
        <v>15</v>
      </c>
      <c r="J1686" s="73">
        <v>45936</v>
      </c>
      <c r="K1686" s="73">
        <v>45938</v>
      </c>
      <c r="L1686" s="73" t="s">
        <v>332</v>
      </c>
      <c r="M1686" s="73">
        <v>45985</v>
      </c>
      <c r="N1686">
        <v>85</v>
      </c>
      <c r="O1686">
        <v>8</v>
      </c>
      <c r="P1686" t="s">
        <v>5347</v>
      </c>
      <c r="Q1686">
        <v>1</v>
      </c>
      <c r="R1686">
        <v>1</v>
      </c>
      <c r="S1686">
        <v>0</v>
      </c>
      <c r="T1686">
        <v>1</v>
      </c>
      <c r="U1686">
        <v>0</v>
      </c>
      <c r="V1686">
        <v>0</v>
      </c>
      <c r="W1686" t="s">
        <v>5347</v>
      </c>
      <c r="X1686" t="s">
        <v>5511</v>
      </c>
      <c r="Y1686" t="s">
        <v>5347</v>
      </c>
      <c r="Z1686" t="s">
        <v>25</v>
      </c>
      <c r="AA1686" t="s">
        <v>2500</v>
      </c>
      <c r="AB1686" t="s">
        <v>2780</v>
      </c>
      <c r="AC1686" t="s">
        <v>5347</v>
      </c>
      <c r="AD1686">
        <v>1</v>
      </c>
      <c r="AE1686">
        <v>0</v>
      </c>
      <c r="AG1686" t="s">
        <v>962</v>
      </c>
      <c r="AH1686" s="47">
        <f t="shared" si="665"/>
        <v>49</v>
      </c>
      <c r="AI1686" s="46" t="str">
        <f t="shared" si="666"/>
        <v>-</v>
      </c>
      <c r="AJ1686" s="12"/>
      <c r="AK1686" s="53" t="str">
        <f t="shared" si="667"/>
        <v/>
      </c>
      <c r="AL1686" s="54" t="str">
        <f t="shared" si="668"/>
        <v/>
      </c>
      <c r="AM1686" s="35"/>
      <c r="AN1686" s="35" t="str">
        <f t="shared" si="669"/>
        <v/>
      </c>
      <c r="AO1686" s="35">
        <f t="shared" si="670"/>
        <v>0</v>
      </c>
      <c r="AP1686" s="35" t="str">
        <f t="shared" si="671"/>
        <v/>
      </c>
      <c r="AQ1686" s="55">
        <f t="shared" si="672"/>
        <v>0</v>
      </c>
      <c r="AR1686" s="25" t="str">
        <f t="shared" si="673"/>
        <v/>
      </c>
      <c r="AS1686" s="25" t="str">
        <f t="shared" si="674"/>
        <v/>
      </c>
      <c r="AT1686" s="25" t="str">
        <f t="shared" si="675"/>
        <v/>
      </c>
      <c r="AU1686" s="25" t="str">
        <f t="shared" si="676"/>
        <v/>
      </c>
      <c r="AV1686" s="25">
        <f t="shared" si="677"/>
        <v>9</v>
      </c>
      <c r="AW1686" s="65">
        <f t="shared" si="678"/>
        <v>1</v>
      </c>
      <c r="AX1686" s="56"/>
      <c r="AY1686" s="24">
        <f t="shared" ca="1" si="679"/>
        <v>-150</v>
      </c>
      <c r="AZ1686" s="66">
        <f t="shared" ca="1" si="680"/>
        <v>0</v>
      </c>
      <c r="BA1686" s="24" t="str">
        <f t="shared" ca="1" si="681"/>
        <v/>
      </c>
      <c r="BB1686" s="87" t="str">
        <f t="shared" si="682"/>
        <v/>
      </c>
    </row>
    <row r="1687" spans="1:54" x14ac:dyDescent="0.2">
      <c r="A1687" s="7">
        <v>1686</v>
      </c>
      <c r="B1687" t="s">
        <v>2857</v>
      </c>
      <c r="C1687" t="s">
        <v>2858</v>
      </c>
      <c r="D1687" t="s">
        <v>5512</v>
      </c>
      <c r="E1687" t="s">
        <v>15</v>
      </c>
      <c r="F1687" s="73">
        <v>45946</v>
      </c>
      <c r="G1687" t="s">
        <v>5347</v>
      </c>
      <c r="H1687" t="s">
        <v>5554</v>
      </c>
      <c r="I1687" t="s">
        <v>15</v>
      </c>
      <c r="J1687" s="73">
        <v>45996</v>
      </c>
      <c r="K1687" s="73">
        <v>46001</v>
      </c>
      <c r="L1687" s="73" t="s">
        <v>5347</v>
      </c>
      <c r="M1687" s="73">
        <v>46027</v>
      </c>
      <c r="N1687">
        <v>50</v>
      </c>
      <c r="O1687">
        <v>8</v>
      </c>
      <c r="P1687" t="s">
        <v>16</v>
      </c>
      <c r="Q1687">
        <v>2</v>
      </c>
      <c r="R1687">
        <v>2</v>
      </c>
      <c r="S1687">
        <v>2</v>
      </c>
      <c r="T1687">
        <v>0</v>
      </c>
      <c r="U1687">
        <v>0</v>
      </c>
      <c r="V1687">
        <v>0</v>
      </c>
      <c r="W1687" t="s">
        <v>19</v>
      </c>
      <c r="X1687" t="s">
        <v>5348</v>
      </c>
      <c r="Y1687" t="s">
        <v>5347</v>
      </c>
      <c r="Z1687" t="s">
        <v>2853</v>
      </c>
      <c r="AA1687" t="s">
        <v>2854</v>
      </c>
      <c r="AB1687" t="s">
        <v>2859</v>
      </c>
      <c r="AC1687" t="s">
        <v>5347</v>
      </c>
      <c r="AD1687">
        <v>0</v>
      </c>
      <c r="AE1687">
        <v>0</v>
      </c>
      <c r="AG1687" t="s">
        <v>962</v>
      </c>
      <c r="AH1687" s="47">
        <f t="shared" si="665"/>
        <v>31</v>
      </c>
      <c r="AI1687" s="46" t="str">
        <f t="shared" si="666"/>
        <v>-</v>
      </c>
      <c r="AJ1687" s="12"/>
      <c r="AK1687" s="53" t="str">
        <f t="shared" si="667"/>
        <v>YES</v>
      </c>
      <c r="AL1687" s="54">
        <f t="shared" si="668"/>
        <v>2</v>
      </c>
      <c r="AM1687" s="35"/>
      <c r="AN1687" s="35" t="str">
        <f t="shared" si="669"/>
        <v/>
      </c>
      <c r="AO1687" s="35">
        <f t="shared" si="670"/>
        <v>0</v>
      </c>
      <c r="AP1687" s="35" t="str">
        <f t="shared" si="671"/>
        <v>X</v>
      </c>
      <c r="AQ1687" s="55">
        <f t="shared" si="672"/>
        <v>1</v>
      </c>
      <c r="AR1687" s="25" t="str">
        <f t="shared" si="673"/>
        <v/>
      </c>
      <c r="AS1687" s="25" t="str">
        <f t="shared" si="674"/>
        <v/>
      </c>
      <c r="AT1687" s="25" t="str">
        <f t="shared" si="675"/>
        <v/>
      </c>
      <c r="AU1687" s="25" t="str">
        <f t="shared" si="676"/>
        <v/>
      </c>
      <c r="AV1687" s="25">
        <f t="shared" si="677"/>
        <v>10</v>
      </c>
      <c r="AW1687" s="65">
        <f t="shared" si="678"/>
        <v>0</v>
      </c>
      <c r="AX1687" s="56"/>
      <c r="AY1687" s="24">
        <f t="shared" ca="1" si="679"/>
        <v>-108</v>
      </c>
      <c r="AZ1687" s="66">
        <f t="shared" ca="1" si="680"/>
        <v>0</v>
      </c>
      <c r="BA1687" s="24" t="str">
        <f t="shared" ca="1" si="681"/>
        <v/>
      </c>
      <c r="BB1687" s="87" t="str">
        <f t="shared" si="682"/>
        <v/>
      </c>
    </row>
    <row r="1688" spans="1:54" x14ac:dyDescent="0.2">
      <c r="A1688" s="7">
        <v>1687</v>
      </c>
      <c r="B1688" t="s">
        <v>5544</v>
      </c>
      <c r="C1688" t="s">
        <v>5545</v>
      </c>
      <c r="D1688" t="s">
        <v>5546</v>
      </c>
      <c r="E1688" t="s">
        <v>15</v>
      </c>
      <c r="F1688" s="73">
        <v>45967</v>
      </c>
      <c r="G1688" t="s">
        <v>5347</v>
      </c>
      <c r="H1688" t="s">
        <v>5547</v>
      </c>
      <c r="I1688" t="s">
        <v>15</v>
      </c>
      <c r="J1688" s="73">
        <v>45979</v>
      </c>
      <c r="K1688" s="73">
        <v>45979</v>
      </c>
      <c r="L1688" s="73" t="s">
        <v>5347</v>
      </c>
      <c r="M1688" s="73">
        <v>45988</v>
      </c>
      <c r="N1688">
        <v>40</v>
      </c>
      <c r="O1688">
        <v>8</v>
      </c>
      <c r="P1688" t="s">
        <v>16</v>
      </c>
      <c r="Q1688">
        <v>1</v>
      </c>
      <c r="R1688">
        <v>1</v>
      </c>
      <c r="S1688">
        <v>1</v>
      </c>
      <c r="T1688">
        <v>0</v>
      </c>
      <c r="U1688">
        <v>1</v>
      </c>
      <c r="V1688">
        <v>0</v>
      </c>
      <c r="W1688" t="s">
        <v>19</v>
      </c>
      <c r="X1688" t="s">
        <v>5348</v>
      </c>
      <c r="Y1688" t="s">
        <v>5347</v>
      </c>
      <c r="Z1688" t="s">
        <v>25</v>
      </c>
      <c r="AA1688" t="s">
        <v>5548</v>
      </c>
      <c r="AB1688" t="s">
        <v>5549</v>
      </c>
      <c r="AC1688" t="s">
        <v>5347</v>
      </c>
      <c r="AD1688">
        <v>0</v>
      </c>
      <c r="AE1688">
        <v>0</v>
      </c>
      <c r="AG1688" t="s">
        <v>962</v>
      </c>
      <c r="AH1688" s="47">
        <f t="shared" si="665"/>
        <v>9</v>
      </c>
      <c r="AI1688" s="46" t="str">
        <f t="shared" si="666"/>
        <v>-</v>
      </c>
      <c r="AJ1688" s="12"/>
      <c r="AK1688" s="53" t="str">
        <f t="shared" si="667"/>
        <v>YES</v>
      </c>
      <c r="AL1688" s="54">
        <f t="shared" si="668"/>
        <v>1</v>
      </c>
      <c r="AM1688" s="35"/>
      <c r="AN1688" s="35" t="str">
        <f t="shared" si="669"/>
        <v/>
      </c>
      <c r="AO1688" s="35">
        <f t="shared" si="670"/>
        <v>0</v>
      </c>
      <c r="AP1688" s="35" t="str">
        <f t="shared" si="671"/>
        <v>X</v>
      </c>
      <c r="AQ1688" s="55">
        <f t="shared" si="672"/>
        <v>1</v>
      </c>
      <c r="AR1688" s="25" t="str">
        <f t="shared" si="673"/>
        <v/>
      </c>
      <c r="AS1688" s="25" t="str">
        <f t="shared" si="674"/>
        <v/>
      </c>
      <c r="AT1688" s="25" t="str">
        <f t="shared" si="675"/>
        <v/>
      </c>
      <c r="AU1688" s="25" t="str">
        <f t="shared" si="676"/>
        <v/>
      </c>
      <c r="AV1688" s="25">
        <f t="shared" si="677"/>
        <v>11</v>
      </c>
      <c r="AW1688" s="65">
        <f t="shared" si="678"/>
        <v>0</v>
      </c>
      <c r="AX1688" s="56"/>
      <c r="AY1688" s="24">
        <f t="shared" ca="1" si="679"/>
        <v>-147</v>
      </c>
      <c r="AZ1688" s="66">
        <f t="shared" ca="1" si="680"/>
        <v>0</v>
      </c>
      <c r="BA1688" s="24" t="str">
        <f t="shared" ca="1" si="681"/>
        <v/>
      </c>
      <c r="BB1688" s="87" t="str">
        <f t="shared" si="682"/>
        <v/>
      </c>
    </row>
    <row r="1689" spans="1:54" x14ac:dyDescent="0.2">
      <c r="A1689" s="7">
        <v>1688</v>
      </c>
      <c r="B1689" t="s">
        <v>1474</v>
      </c>
      <c r="C1689" t="s">
        <v>1475</v>
      </c>
      <c r="D1689" t="s">
        <v>5567</v>
      </c>
      <c r="E1689" t="s">
        <v>15</v>
      </c>
      <c r="F1689">
        <v>46013</v>
      </c>
      <c r="G1689" t="s">
        <v>5347</v>
      </c>
      <c r="H1689" t="s">
        <v>5347</v>
      </c>
      <c r="I1689" t="s">
        <v>14</v>
      </c>
      <c r="J1689" s="73" t="s">
        <v>5347</v>
      </c>
      <c r="K1689" s="73" t="s">
        <v>5347</v>
      </c>
      <c r="L1689" s="73" t="s">
        <v>5347</v>
      </c>
      <c r="M1689" s="73" t="s">
        <v>5347</v>
      </c>
      <c r="N1689">
        <v>50</v>
      </c>
      <c r="O1689">
        <v>8</v>
      </c>
      <c r="P1689" t="s">
        <v>5347</v>
      </c>
      <c r="Q1689">
        <v>15</v>
      </c>
      <c r="R1689">
        <v>0</v>
      </c>
      <c r="S1689">
        <v>0</v>
      </c>
      <c r="T1689">
        <v>0</v>
      </c>
      <c r="U1689">
        <v>0</v>
      </c>
      <c r="V1689">
        <v>0</v>
      </c>
      <c r="W1689" t="s">
        <v>5347</v>
      </c>
      <c r="X1689" t="s">
        <v>5348</v>
      </c>
      <c r="Y1689" t="s">
        <v>5347</v>
      </c>
      <c r="Z1689" t="s">
        <v>5347</v>
      </c>
      <c r="AA1689" t="s">
        <v>5347</v>
      </c>
      <c r="AB1689" t="s">
        <v>5347</v>
      </c>
      <c r="AC1689" t="s">
        <v>5347</v>
      </c>
      <c r="AD1689">
        <v>0</v>
      </c>
      <c r="AE1689">
        <v>0</v>
      </c>
      <c r="AG1689" t="s">
        <v>814</v>
      </c>
      <c r="AH1689" s="47" t="e">
        <f t="shared" si="665"/>
        <v>#VALUE!</v>
      </c>
      <c r="AI1689" s="46" t="str">
        <f t="shared" si="666"/>
        <v>-</v>
      </c>
      <c r="AJ1689" s="12"/>
      <c r="AK1689" s="53" t="str">
        <f t="shared" si="667"/>
        <v/>
      </c>
      <c r="AL1689" s="54" t="str">
        <f t="shared" si="668"/>
        <v/>
      </c>
      <c r="AM1689" s="35"/>
      <c r="AN1689" s="35" t="str">
        <f t="shared" si="669"/>
        <v/>
      </c>
      <c r="AO1689" s="35">
        <f t="shared" si="670"/>
        <v>0</v>
      </c>
      <c r="AP1689" s="35" t="str">
        <f t="shared" si="671"/>
        <v/>
      </c>
      <c r="AQ1689" s="55">
        <f t="shared" si="672"/>
        <v>0</v>
      </c>
      <c r="AR1689" s="25" t="str">
        <f t="shared" si="673"/>
        <v/>
      </c>
      <c r="AS1689" s="25" t="str">
        <f t="shared" si="674"/>
        <v/>
      </c>
      <c r="AT1689" s="25" t="str">
        <f t="shared" si="675"/>
        <v/>
      </c>
      <c r="AU1689" s="25" t="str">
        <f t="shared" si="676"/>
        <v/>
      </c>
      <c r="AV1689" s="25">
        <f t="shared" si="677"/>
        <v>12</v>
      </c>
      <c r="AW1689" s="65">
        <f t="shared" si="678"/>
        <v>1</v>
      </c>
      <c r="AX1689" s="56"/>
      <c r="AY1689" s="24" t="e">
        <f t="shared" ca="1" si="679"/>
        <v>#VALUE!</v>
      </c>
      <c r="AZ1689" s="66" t="e">
        <f t="shared" ca="1" si="680"/>
        <v>#VALUE!</v>
      </c>
      <c r="BA1689" s="24" t="e">
        <f t="shared" ca="1" si="681"/>
        <v>#VALUE!</v>
      </c>
      <c r="BB1689" s="87" t="str">
        <f t="shared" si="682"/>
        <v>X</v>
      </c>
    </row>
    <row r="1690" spans="1:54" x14ac:dyDescent="0.2">
      <c r="A1690" s="7">
        <v>1689</v>
      </c>
      <c r="B1690" t="s">
        <v>2071</v>
      </c>
      <c r="C1690" t="s">
        <v>2072</v>
      </c>
      <c r="D1690" t="s">
        <v>5568</v>
      </c>
      <c r="E1690" t="s">
        <v>15</v>
      </c>
      <c r="F1690" s="73">
        <v>46013</v>
      </c>
      <c r="G1690" t="s">
        <v>5347</v>
      </c>
      <c r="H1690" t="s">
        <v>5347</v>
      </c>
      <c r="I1690" t="s">
        <v>14</v>
      </c>
      <c r="J1690" s="73" t="s">
        <v>5347</v>
      </c>
      <c r="K1690" s="73" t="s">
        <v>5347</v>
      </c>
      <c r="L1690" s="73" t="s">
        <v>5347</v>
      </c>
      <c r="M1690" s="73" t="s">
        <v>5347</v>
      </c>
      <c r="N1690">
        <v>55</v>
      </c>
      <c r="O1690">
        <v>8</v>
      </c>
      <c r="P1690" t="s">
        <v>5347</v>
      </c>
      <c r="Q1690">
        <v>15</v>
      </c>
      <c r="R1690">
        <v>0</v>
      </c>
      <c r="S1690">
        <v>0</v>
      </c>
      <c r="T1690">
        <v>0</v>
      </c>
      <c r="U1690">
        <v>0</v>
      </c>
      <c r="V1690">
        <v>0</v>
      </c>
      <c r="W1690" t="s">
        <v>5347</v>
      </c>
      <c r="X1690" t="s">
        <v>5348</v>
      </c>
      <c r="Y1690" t="s">
        <v>5347</v>
      </c>
      <c r="Z1690" t="s">
        <v>5347</v>
      </c>
      <c r="AA1690" t="s">
        <v>5347</v>
      </c>
      <c r="AB1690" t="s">
        <v>5347</v>
      </c>
      <c r="AC1690" t="s">
        <v>5347</v>
      </c>
      <c r="AD1690">
        <v>0</v>
      </c>
      <c r="AE1690">
        <v>0</v>
      </c>
      <c r="AG1690" t="s">
        <v>814</v>
      </c>
      <c r="AH1690" s="47" t="e">
        <f t="shared" ref="AH1690:AH1691" si="683">IF(M1690=0,"-",M1690-J1690)</f>
        <v>#VALUE!</v>
      </c>
      <c r="AI1690" s="46" t="str">
        <f t="shared" ref="AI1690:AI1691" si="684">IF(AND(S1690=0,M1690&gt;0,L1690=0),IF(AH1690&gt;=120,"VERY HIGH",IF(AH1690&gt;=90,"HIGH",IF(AH1690&gt;=60,"MEDIUM",IF(AH1690&lt;60,"LOW")))),"-")</f>
        <v>-</v>
      </c>
      <c r="AJ1690" s="12"/>
      <c r="AK1690" s="53" t="str">
        <f t="shared" ref="AK1690:AK1691" si="685">IF(AND(W1690="X",M1690&lt;=$AJ$2),"YES","")</f>
        <v/>
      </c>
      <c r="AL1690" s="54" t="str">
        <f t="shared" ref="AL1690:AL1691" si="686">IF(AND(W1690="X",M1690&lt;=$AJ$2),S1690,"")</f>
        <v/>
      </c>
      <c r="AM1690" s="35"/>
      <c r="AN1690" s="35" t="str">
        <f t="shared" ref="AN1690:AN1691" si="687">IF(AND(W1690="X",M1690&gt;$AJ$2),S1690,"")</f>
        <v/>
      </c>
      <c r="AO1690" s="35">
        <f t="shared" ref="AO1690:AO1691" si="688">IF(AND(W1690="",M1690&gt;0,$AJ$2&gt;M1690,L1690=""),1,0)</f>
        <v>0</v>
      </c>
      <c r="AP1690" s="35" t="str">
        <f t="shared" ref="AP1690:AP1691" si="689">IF(AND(AK1690="YES",W1690="X"),"X","")</f>
        <v/>
      </c>
      <c r="AQ1690" s="55">
        <f t="shared" ref="AQ1690:AQ1691" si="690">IF(AP1690="X",100%,0%)</f>
        <v>0</v>
      </c>
      <c r="AR1690" s="25" t="str">
        <f t="shared" ref="AR1690:AR1691" si="691">IF(AND(T1690&gt;0,L1690=""),H1690,"")</f>
        <v/>
      </c>
      <c r="AS1690" s="25" t="str">
        <f t="shared" ref="AS1690:AS1691" si="692">IF(AND(D1690&gt;0,H1690=0,G1690=""),1,"")</f>
        <v/>
      </c>
      <c r="AT1690" s="25" t="str">
        <f t="shared" ref="AT1690:AT1691" si="693">IF(G1690="BLOQ",1,"")</f>
        <v/>
      </c>
      <c r="AU1690" s="25" t="str">
        <f t="shared" ref="AU1690:AU1691" si="694">IF(L1690="BLOQ",1,"")</f>
        <v/>
      </c>
      <c r="AV1690" s="25">
        <f t="shared" ref="AV1690:AV1691" si="695">MONTH(F1690)</f>
        <v>12</v>
      </c>
      <c r="AW1690" s="65">
        <f t="shared" ref="AW1690:AW1691" si="696">IF(AP1690="",100%,0%)</f>
        <v>1</v>
      </c>
      <c r="AX1690" s="56"/>
      <c r="AY1690" s="24" t="e">
        <f t="shared" ref="AY1690:AY1691" ca="1" si="697">IF(M1690=0,"",M1690-$AX$2)</f>
        <v>#VALUE!</v>
      </c>
      <c r="AZ1690" s="66" t="e">
        <f t="shared" ref="AZ1690:AZ1691" ca="1" si="698">IF(AND(W1690="",AY1690&gt;0,AY1690&lt;15),1,0)</f>
        <v>#VALUE!</v>
      </c>
      <c r="BA1690" s="24" t="e">
        <f t="shared" ref="BA1690:BA1691" ca="1" si="699">IF(AND(W1690="",AY1690&gt;0,AY1690&lt;15),T1690,"")</f>
        <v>#VALUE!</v>
      </c>
      <c r="BB1690" s="87" t="str">
        <f t="shared" ref="BB1690:BB1691" si="700">IF(R1690&lt;Q1690,"X","")</f>
        <v>X</v>
      </c>
    </row>
    <row r="1691" spans="1:54" x14ac:dyDescent="0.2">
      <c r="A1691" s="7">
        <v>1690</v>
      </c>
      <c r="B1691" t="s">
        <v>5569</v>
      </c>
      <c r="C1691" t="s">
        <v>5570</v>
      </c>
      <c r="D1691" t="s">
        <v>5568</v>
      </c>
      <c r="E1691" t="s">
        <v>17</v>
      </c>
      <c r="F1691" s="163">
        <v>46013</v>
      </c>
      <c r="G1691" t="s">
        <v>5347</v>
      </c>
      <c r="H1691" t="s">
        <v>5582</v>
      </c>
      <c r="I1691" t="s">
        <v>15</v>
      </c>
      <c r="J1691" s="73">
        <v>46041</v>
      </c>
      <c r="K1691" s="73">
        <v>46041</v>
      </c>
      <c r="L1691" s="73" t="s">
        <v>5347</v>
      </c>
      <c r="M1691" s="73">
        <v>46158</v>
      </c>
      <c r="N1691">
        <v>40</v>
      </c>
      <c r="O1691">
        <v>8</v>
      </c>
      <c r="P1691" t="s">
        <v>16</v>
      </c>
      <c r="Q1691">
        <v>1</v>
      </c>
      <c r="R1691">
        <v>1</v>
      </c>
      <c r="S1691">
        <v>0</v>
      </c>
      <c r="T1691">
        <v>1</v>
      </c>
      <c r="U1691">
        <v>0</v>
      </c>
      <c r="V1691">
        <v>0</v>
      </c>
      <c r="W1691" t="s">
        <v>5347</v>
      </c>
      <c r="X1691" t="s">
        <v>5583</v>
      </c>
      <c r="Y1691" t="s">
        <v>5347</v>
      </c>
      <c r="Z1691" t="s">
        <v>153</v>
      </c>
      <c r="AA1691" t="s">
        <v>154</v>
      </c>
      <c r="AB1691" t="s">
        <v>5584</v>
      </c>
      <c r="AC1691" t="s">
        <v>5347</v>
      </c>
      <c r="AD1691">
        <v>0</v>
      </c>
      <c r="AE1691">
        <v>0</v>
      </c>
      <c r="AG1691" t="s">
        <v>814</v>
      </c>
      <c r="AH1691" s="47">
        <f t="shared" si="683"/>
        <v>117</v>
      </c>
      <c r="AI1691" s="46" t="str">
        <f t="shared" si="684"/>
        <v>-</v>
      </c>
      <c r="AJ1691" s="12"/>
      <c r="AK1691" s="53" t="str">
        <f t="shared" si="685"/>
        <v/>
      </c>
      <c r="AL1691" s="54" t="str">
        <f t="shared" si="686"/>
        <v/>
      </c>
      <c r="AM1691" s="35"/>
      <c r="AN1691" s="35" t="str">
        <f t="shared" si="687"/>
        <v/>
      </c>
      <c r="AO1691" s="35">
        <f t="shared" si="688"/>
        <v>0</v>
      </c>
      <c r="AP1691" s="35" t="str">
        <f t="shared" si="689"/>
        <v/>
      </c>
      <c r="AQ1691" s="55">
        <f t="shared" si="690"/>
        <v>0</v>
      </c>
      <c r="AR1691" s="25" t="str">
        <f t="shared" si="691"/>
        <v>4200645497</v>
      </c>
      <c r="AS1691" s="25" t="str">
        <f t="shared" si="692"/>
        <v/>
      </c>
      <c r="AT1691" s="25" t="str">
        <f t="shared" si="693"/>
        <v/>
      </c>
      <c r="AU1691" s="25" t="str">
        <f t="shared" si="694"/>
        <v/>
      </c>
      <c r="AV1691" s="25">
        <f t="shared" si="695"/>
        <v>12</v>
      </c>
      <c r="AW1691" s="65">
        <f t="shared" si="696"/>
        <v>1</v>
      </c>
      <c r="AX1691" s="56"/>
      <c r="AY1691" s="24">
        <f t="shared" ca="1" si="697"/>
        <v>23</v>
      </c>
      <c r="AZ1691" s="66">
        <f t="shared" ca="1" si="698"/>
        <v>0</v>
      </c>
      <c r="BA1691" s="24" t="str">
        <f t="shared" ca="1" si="699"/>
        <v/>
      </c>
      <c r="BB1691" s="87" t="str">
        <f t="shared" si="700"/>
        <v/>
      </c>
    </row>
    <row r="1692" spans="1:54" s="167" customFormat="1" x14ac:dyDescent="0.2">
      <c r="A1692" s="7">
        <v>1691</v>
      </c>
      <c r="B1692" s="167" t="s">
        <v>5571</v>
      </c>
      <c r="C1692" s="167" t="s">
        <v>5572</v>
      </c>
      <c r="D1692" s="167" t="s">
        <v>5573</v>
      </c>
      <c r="E1692" s="167" t="s">
        <v>15</v>
      </c>
      <c r="F1692" s="184">
        <v>46031</v>
      </c>
      <c r="G1692" s="167" t="s">
        <v>5585</v>
      </c>
      <c r="H1692" s="167" t="s">
        <v>5347</v>
      </c>
      <c r="I1692" s="167" t="s">
        <v>14</v>
      </c>
      <c r="J1692" s="184" t="s">
        <v>5347</v>
      </c>
      <c r="K1692" s="184" t="s">
        <v>5347</v>
      </c>
      <c r="L1692" s="184" t="s">
        <v>5347</v>
      </c>
      <c r="M1692" s="184" t="s">
        <v>5347</v>
      </c>
      <c r="N1692" s="167">
        <v>0</v>
      </c>
      <c r="O1692" s="167">
        <v>3</v>
      </c>
      <c r="P1692" s="167" t="s">
        <v>5347</v>
      </c>
      <c r="Q1692" s="167">
        <v>10</v>
      </c>
      <c r="R1692" s="167">
        <v>0</v>
      </c>
      <c r="S1692" s="167">
        <v>0</v>
      </c>
      <c r="T1692" s="167">
        <v>0</v>
      </c>
      <c r="U1692" s="167">
        <v>0</v>
      </c>
      <c r="V1692" s="167">
        <v>0</v>
      </c>
      <c r="W1692" s="167" t="s">
        <v>5347</v>
      </c>
      <c r="X1692" s="167" t="s">
        <v>5348</v>
      </c>
      <c r="Y1692" s="167" t="s">
        <v>5347</v>
      </c>
      <c r="Z1692" s="167" t="s">
        <v>5347</v>
      </c>
      <c r="AA1692" s="167" t="s">
        <v>5347</v>
      </c>
      <c r="AB1692" s="167" t="s">
        <v>5347</v>
      </c>
      <c r="AC1692" s="167" t="s">
        <v>5347</v>
      </c>
      <c r="AD1692" s="167">
        <v>0</v>
      </c>
      <c r="AE1692" s="167">
        <v>0</v>
      </c>
      <c r="AG1692" s="167" t="s">
        <v>814</v>
      </c>
      <c r="AH1692" s="47" t="e">
        <f t="shared" ref="AH1692:AH1693" si="701">IF(M1692=0,"-",M1692-J1692)</f>
        <v>#VALUE!</v>
      </c>
      <c r="AI1692" s="46" t="str">
        <f t="shared" ref="AI1692:AI1693" si="702">IF(AND(S1692=0,M1692&gt;0,L1692=0),IF(AH1692&gt;=120,"VERY HIGH",IF(AH1692&gt;=90,"HIGH",IF(AH1692&gt;=60,"MEDIUM",IF(AH1692&lt;60,"LOW")))),"-")</f>
        <v>-</v>
      </c>
      <c r="AJ1692" s="12"/>
      <c r="AK1692" s="53" t="str">
        <f t="shared" ref="AK1692:AK1693" si="703">IF(AND(W1692="X",M1692&lt;=$AJ$2),"YES","")</f>
        <v/>
      </c>
      <c r="AL1692" s="54" t="str">
        <f t="shared" ref="AL1692:AL1693" si="704">IF(AND(W1692="X",M1692&lt;=$AJ$2),S1692,"")</f>
        <v/>
      </c>
      <c r="AM1692" s="35"/>
      <c r="AN1692" s="35" t="str">
        <f t="shared" ref="AN1692:AN1693" si="705">IF(AND(W1692="X",M1692&gt;$AJ$2),S1692,"")</f>
        <v/>
      </c>
      <c r="AO1692" s="35">
        <f t="shared" ref="AO1692:AO1693" si="706">IF(AND(W1692="",M1692&gt;0,$AJ$2&gt;M1692,L1692=""),1,0)</f>
        <v>0</v>
      </c>
      <c r="AP1692" s="35" t="str">
        <f t="shared" ref="AP1692:AP1693" si="707">IF(AND(AK1692="YES",W1692="X"),"X","")</f>
        <v/>
      </c>
      <c r="AQ1692" s="55">
        <f t="shared" ref="AQ1692:AQ1693" si="708">IF(AP1692="X",100%,0%)</f>
        <v>0</v>
      </c>
      <c r="AR1692" s="25" t="str">
        <f t="shared" ref="AR1692:AR1693" si="709">IF(AND(T1692&gt;0,L1692=""),H1692,"")</f>
        <v/>
      </c>
      <c r="AS1692" s="25" t="str">
        <f t="shared" ref="AS1692:AS1693" si="710">IF(AND(D1692&gt;0,H1692=0,G1692=""),1,"")</f>
        <v/>
      </c>
      <c r="AT1692" s="25">
        <f t="shared" ref="AT1692:AT1693" si="711">IF(G1692="BLOQ",1,"")</f>
        <v>1</v>
      </c>
      <c r="AU1692" s="25" t="str">
        <f t="shared" ref="AU1692:AU1693" si="712">IF(L1692="BLOQ",1,"")</f>
        <v/>
      </c>
      <c r="AV1692" s="25">
        <f t="shared" ref="AV1692:AV1693" si="713">MONTH(F1692)</f>
        <v>1</v>
      </c>
      <c r="AW1692" s="65">
        <f t="shared" ref="AW1692:AW1693" si="714">IF(AP1692="",100%,0%)</f>
        <v>1</v>
      </c>
      <c r="AX1692" s="56"/>
      <c r="AY1692" s="24" t="e">
        <f t="shared" ref="AY1692:AY1693" ca="1" si="715">IF(M1692=0,"",M1692-$AX$2)</f>
        <v>#VALUE!</v>
      </c>
      <c r="AZ1692" s="66" t="e">
        <f t="shared" ref="AZ1692:AZ1693" ca="1" si="716">IF(AND(W1692="",AY1692&gt;0,AY1692&lt;15),1,0)</f>
        <v>#VALUE!</v>
      </c>
      <c r="BA1692" s="24" t="e">
        <f t="shared" ref="BA1692:BA1693" ca="1" si="717">IF(AND(W1692="",AY1692&gt;0,AY1692&lt;15),T1692,"")</f>
        <v>#VALUE!</v>
      </c>
      <c r="BB1692" s="87" t="str">
        <f t="shared" ref="BB1692:BB1693" si="718">IF(R1692&lt;Q1692,"X","")</f>
        <v>X</v>
      </c>
    </row>
    <row r="1693" spans="1:54" x14ac:dyDescent="0.2">
      <c r="A1693" s="7">
        <v>1692</v>
      </c>
      <c r="B1693" t="s">
        <v>2544</v>
      </c>
      <c r="C1693" t="s">
        <v>2545</v>
      </c>
      <c r="D1693" t="s">
        <v>5586</v>
      </c>
      <c r="E1693" t="s">
        <v>15</v>
      </c>
      <c r="F1693" s="73">
        <v>46041</v>
      </c>
      <c r="G1693" t="s">
        <v>5347</v>
      </c>
      <c r="H1693" t="s">
        <v>5587</v>
      </c>
      <c r="I1693" t="s">
        <v>15</v>
      </c>
      <c r="J1693" s="73">
        <v>46044</v>
      </c>
      <c r="K1693" s="73">
        <v>46049</v>
      </c>
      <c r="L1693" s="73" t="s">
        <v>5347</v>
      </c>
      <c r="M1693" s="73">
        <v>46100</v>
      </c>
      <c r="N1693">
        <v>40</v>
      </c>
      <c r="O1693">
        <v>8</v>
      </c>
      <c r="P1693" t="s">
        <v>16</v>
      </c>
      <c r="Q1693">
        <v>3</v>
      </c>
      <c r="R1693">
        <v>1</v>
      </c>
      <c r="S1693">
        <v>0</v>
      </c>
      <c r="T1693">
        <v>1</v>
      </c>
      <c r="U1693">
        <v>0</v>
      </c>
      <c r="V1693">
        <v>0</v>
      </c>
      <c r="W1693" t="s">
        <v>5347</v>
      </c>
      <c r="X1693" t="s">
        <v>5593</v>
      </c>
      <c r="Y1693" t="s">
        <v>5347</v>
      </c>
      <c r="Z1693" t="s">
        <v>2541</v>
      </c>
      <c r="AA1693" t="s">
        <v>1332</v>
      </c>
      <c r="AB1693" t="s">
        <v>2546</v>
      </c>
      <c r="AC1693" t="s">
        <v>19</v>
      </c>
      <c r="AD1693">
        <v>0</v>
      </c>
      <c r="AE1693">
        <v>0</v>
      </c>
      <c r="AG1693" t="s">
        <v>814</v>
      </c>
      <c r="AH1693" s="47">
        <f t="shared" si="701"/>
        <v>56</v>
      </c>
      <c r="AI1693" s="46" t="str">
        <f t="shared" si="702"/>
        <v>-</v>
      </c>
      <c r="AJ1693" s="12"/>
      <c r="AK1693" s="53" t="str">
        <f t="shared" si="703"/>
        <v/>
      </c>
      <c r="AL1693" s="54" t="str">
        <f t="shared" si="704"/>
        <v/>
      </c>
      <c r="AM1693" s="35"/>
      <c r="AN1693" s="35" t="str">
        <f t="shared" si="705"/>
        <v/>
      </c>
      <c r="AO1693" s="35">
        <f t="shared" si="706"/>
        <v>0</v>
      </c>
      <c r="AP1693" s="35" t="str">
        <f t="shared" si="707"/>
        <v/>
      </c>
      <c r="AQ1693" s="55">
        <f t="shared" si="708"/>
        <v>0</v>
      </c>
      <c r="AR1693" s="25" t="str">
        <f t="shared" si="709"/>
        <v>4200646214</v>
      </c>
      <c r="AS1693" s="25" t="str">
        <f t="shared" si="710"/>
        <v/>
      </c>
      <c r="AT1693" s="25" t="str">
        <f t="shared" si="711"/>
        <v/>
      </c>
      <c r="AU1693" s="25" t="str">
        <f t="shared" si="712"/>
        <v/>
      </c>
      <c r="AV1693" s="25">
        <f t="shared" si="713"/>
        <v>1</v>
      </c>
      <c r="AW1693" s="65">
        <f t="shared" si="714"/>
        <v>1</v>
      </c>
      <c r="AX1693" s="56"/>
      <c r="AY1693" s="24">
        <f t="shared" ca="1" si="715"/>
        <v>-35</v>
      </c>
      <c r="AZ1693" s="66">
        <f t="shared" ca="1" si="716"/>
        <v>0</v>
      </c>
      <c r="BA1693" s="24" t="str">
        <f t="shared" ca="1" si="717"/>
        <v/>
      </c>
      <c r="BB1693" s="87" t="str">
        <f t="shared" si="718"/>
        <v>X</v>
      </c>
    </row>
  </sheetData>
  <autoFilter ref="A1:BB1693" xr:uid="{00000000-0001-0000-0100-000000000000}"/>
  <conditionalFormatting sqref="AY1:AY1693 AY1694:AZ1048576">
    <cfRule type="cellIs" dxfId="3" priority="1" operator="between">
      <formula>-9999</formula>
      <formula>-1</formula>
    </cfRule>
  </conditionalFormatting>
  <pageMargins left="0.75" right="0.75" top="1" bottom="1" header="0.5" footer="0.5"/>
  <pageSetup paperSize="9" orientation="portrait" r:id="rId1"/>
  <extLst>
    <ext xmlns:x14="http://schemas.microsoft.com/office/spreadsheetml/2009/9/main" uri="{78C0D931-6437-407d-A8EE-F0AAD7539E65}">
      <x14:conditionalFormattings>
        <x14:conditionalFormatting xmlns:xm="http://schemas.microsoft.com/office/excel/2006/main">
          <x14:cfRule type="iconSet" priority="10" id="{F02D4B3F-55A5-41F7-B886-476350E25EAA}">
            <x14:iconSet iconSet="3Symbols" custom="1">
              <x14:cfvo type="percent">
                <xm:f>0</xm:f>
              </x14:cfvo>
              <x14:cfvo type="num">
                <xm:f>60</xm:f>
              </x14:cfvo>
              <x14:cfvo type="num">
                <xm:f>90</xm:f>
              </x14:cfvo>
              <x14:cfIcon iconSet="3Symbols" iconId="2"/>
              <x14:cfIcon iconSet="3Symbols" iconId="1"/>
              <x14:cfIcon iconSet="3Symbols" iconId="0"/>
            </x14:iconSet>
          </x14:cfRule>
          <xm:sqref>AH2:AI1693</xm:sqref>
        </x14:conditionalFormatting>
      </x14:conditionalFormatting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DE47C6-BAA5-4555-8717-CF6D2455A261}">
  <sheetPr codeName="Hoja1"/>
  <dimension ref="A1:AC63"/>
  <sheetViews>
    <sheetView workbookViewId="0">
      <selection activeCell="E64" sqref="E64"/>
    </sheetView>
  </sheetViews>
  <sheetFormatPr baseColWidth="10" defaultRowHeight="47.25" customHeight="1" x14ac:dyDescent="0.2"/>
  <cols>
    <col min="1" max="1" width="15.42578125" bestFit="1" customWidth="1"/>
    <col min="2" max="2" width="14.28515625" style="146" bestFit="1" customWidth="1"/>
    <col min="3" max="3" width="17.140625" style="146" bestFit="1" customWidth="1"/>
    <col min="4" max="4" width="36.42578125" bestFit="1" customWidth="1"/>
    <col min="16" max="28" width="0" hidden="1" customWidth="1"/>
    <col min="29" max="29" width="15.42578125" bestFit="1" customWidth="1"/>
  </cols>
  <sheetData>
    <row r="1" spans="1:29" ht="47.25" customHeight="1" x14ac:dyDescent="0.2">
      <c r="A1" s="131" t="s">
        <v>568</v>
      </c>
      <c r="B1" s="141" t="s">
        <v>597</v>
      </c>
      <c r="C1" s="141" t="s">
        <v>542</v>
      </c>
      <c r="D1" s="126" t="s">
        <v>543</v>
      </c>
      <c r="E1" s="125" t="s">
        <v>544</v>
      </c>
      <c r="F1" s="125" t="s">
        <v>545</v>
      </c>
      <c r="G1" s="125" t="s">
        <v>546</v>
      </c>
      <c r="H1" s="127" t="s">
        <v>547</v>
      </c>
      <c r="I1" s="125" t="s">
        <v>548</v>
      </c>
      <c r="J1" s="127" t="s">
        <v>549</v>
      </c>
      <c r="K1" s="128" t="s">
        <v>550</v>
      </c>
      <c r="L1" s="128" t="s">
        <v>551</v>
      </c>
      <c r="M1" s="129" t="s">
        <v>552</v>
      </c>
      <c r="N1" s="129" t="s">
        <v>553</v>
      </c>
      <c r="O1" s="130" t="s">
        <v>554</v>
      </c>
      <c r="P1" s="130" t="s">
        <v>555</v>
      </c>
      <c r="Q1" s="130" t="s">
        <v>556</v>
      </c>
      <c r="R1" s="129" t="s">
        <v>557</v>
      </c>
      <c r="S1" s="131" t="s">
        <v>558</v>
      </c>
      <c r="T1" s="131" t="s">
        <v>559</v>
      </c>
      <c r="U1" s="132" t="s">
        <v>560</v>
      </c>
      <c r="V1" s="132" t="s">
        <v>561</v>
      </c>
      <c r="W1" s="133" t="s">
        <v>562</v>
      </c>
      <c r="X1" s="133" t="s">
        <v>563</v>
      </c>
      <c r="Y1" s="134" t="s">
        <v>564</v>
      </c>
      <c r="Z1" s="134" t="s">
        <v>565</v>
      </c>
      <c r="AA1" s="135" t="s">
        <v>566</v>
      </c>
      <c r="AB1" s="135" t="s">
        <v>567</v>
      </c>
      <c r="AC1" s="131" t="s">
        <v>568</v>
      </c>
    </row>
    <row r="2" spans="1:29" ht="47.25" customHeight="1" x14ac:dyDescent="0.2">
      <c r="A2" s="140" t="s">
        <v>517</v>
      </c>
      <c r="B2" s="140">
        <v>1229508280002</v>
      </c>
      <c r="C2" s="142"/>
      <c r="D2" s="127" t="s">
        <v>167</v>
      </c>
      <c r="E2" s="124"/>
      <c r="F2" s="136">
        <v>45357</v>
      </c>
      <c r="G2" s="124"/>
      <c r="H2" s="127" t="s">
        <v>168</v>
      </c>
      <c r="I2" s="127" t="s">
        <v>112</v>
      </c>
      <c r="J2" s="127">
        <v>20</v>
      </c>
      <c r="K2" s="127" t="s">
        <v>569</v>
      </c>
      <c r="L2" s="127" t="s">
        <v>570</v>
      </c>
      <c r="M2" s="124"/>
      <c r="N2" s="124">
        <v>1</v>
      </c>
      <c r="O2" s="127" t="s">
        <v>571</v>
      </c>
      <c r="P2" s="127" t="s">
        <v>572</v>
      </c>
      <c r="Q2" s="127" t="s">
        <v>573</v>
      </c>
      <c r="R2" s="124"/>
      <c r="S2" s="124">
        <v>60002983</v>
      </c>
      <c r="T2" s="124" t="s">
        <v>574</v>
      </c>
      <c r="U2" s="124"/>
      <c r="V2" s="124"/>
      <c r="W2" s="124"/>
      <c r="X2" s="124"/>
      <c r="Y2" s="124"/>
      <c r="Z2" s="124"/>
      <c r="AA2" s="124"/>
      <c r="AB2" s="124"/>
      <c r="AC2" s="124" t="s">
        <v>517</v>
      </c>
    </row>
    <row r="3" spans="1:29" ht="47.25" customHeight="1" x14ac:dyDescent="0.2">
      <c r="A3" s="140" t="s">
        <v>518</v>
      </c>
      <c r="B3" s="140">
        <v>1229508280102</v>
      </c>
      <c r="C3" s="142"/>
      <c r="D3" s="127" t="s">
        <v>416</v>
      </c>
      <c r="E3" s="124"/>
      <c r="F3" s="136">
        <v>45357</v>
      </c>
      <c r="G3" s="124"/>
      <c r="H3" s="127" t="s">
        <v>417</v>
      </c>
      <c r="I3" s="127" t="s">
        <v>112</v>
      </c>
      <c r="J3" s="127">
        <v>20</v>
      </c>
      <c r="K3" s="127" t="s">
        <v>569</v>
      </c>
      <c r="L3" s="127" t="s">
        <v>570</v>
      </c>
      <c r="M3" s="124"/>
      <c r="N3" s="124">
        <v>1</v>
      </c>
      <c r="O3" s="127" t="s">
        <v>571</v>
      </c>
      <c r="P3" s="127" t="s">
        <v>572</v>
      </c>
      <c r="Q3" s="127" t="s">
        <v>573</v>
      </c>
      <c r="R3" s="124"/>
      <c r="S3" s="124">
        <v>60002983</v>
      </c>
      <c r="T3" s="124" t="s">
        <v>574</v>
      </c>
      <c r="U3" s="124"/>
      <c r="V3" s="124"/>
      <c r="W3" s="124"/>
      <c r="X3" s="124"/>
      <c r="Y3" s="124"/>
      <c r="Z3" s="124"/>
      <c r="AA3" s="124"/>
      <c r="AB3" s="124"/>
      <c r="AC3" s="124" t="s">
        <v>518</v>
      </c>
    </row>
    <row r="4" spans="1:29" ht="47.25" customHeight="1" x14ac:dyDescent="0.2">
      <c r="A4" s="140" t="s">
        <v>519</v>
      </c>
      <c r="B4" s="140">
        <v>1229508280202</v>
      </c>
      <c r="C4" s="142"/>
      <c r="D4" s="127" t="s">
        <v>165</v>
      </c>
      <c r="E4" s="124"/>
      <c r="F4" s="136">
        <v>45357</v>
      </c>
      <c r="G4" s="124"/>
      <c r="H4" s="127" t="s">
        <v>166</v>
      </c>
      <c r="I4" s="127" t="s">
        <v>112</v>
      </c>
      <c r="J4" s="127">
        <v>20</v>
      </c>
      <c r="K4" s="127" t="s">
        <v>569</v>
      </c>
      <c r="L4" s="127" t="s">
        <v>570</v>
      </c>
      <c r="M4" s="124"/>
      <c r="N4" s="124">
        <v>1</v>
      </c>
      <c r="O4" s="127" t="s">
        <v>571</v>
      </c>
      <c r="P4" s="127" t="s">
        <v>572</v>
      </c>
      <c r="Q4" s="127" t="s">
        <v>573</v>
      </c>
      <c r="R4" s="124"/>
      <c r="S4" s="124">
        <v>60002983</v>
      </c>
      <c r="T4" s="124" t="s">
        <v>574</v>
      </c>
      <c r="U4" s="124"/>
      <c r="V4" s="124"/>
      <c r="W4" s="124"/>
      <c r="X4" s="124"/>
      <c r="Y4" s="124"/>
      <c r="Z4" s="124"/>
      <c r="AA4" s="124"/>
      <c r="AB4" s="124"/>
      <c r="AC4" s="124" t="s">
        <v>519</v>
      </c>
    </row>
    <row r="5" spans="1:29" ht="47.25" customHeight="1" x14ac:dyDescent="0.2">
      <c r="A5" s="140" t="s">
        <v>520</v>
      </c>
      <c r="B5" s="140">
        <v>1229508280302</v>
      </c>
      <c r="C5" s="142"/>
      <c r="D5" s="127" t="s">
        <v>161</v>
      </c>
      <c r="E5" s="124"/>
      <c r="F5" s="136">
        <v>45357</v>
      </c>
      <c r="G5" s="124"/>
      <c r="H5" s="127" t="s">
        <v>162</v>
      </c>
      <c r="I5" s="127" t="s">
        <v>112</v>
      </c>
      <c r="J5" s="127">
        <v>20</v>
      </c>
      <c r="K5" s="127" t="s">
        <v>569</v>
      </c>
      <c r="L5" s="127" t="s">
        <v>570</v>
      </c>
      <c r="M5" s="124"/>
      <c r="N5" s="124">
        <v>1</v>
      </c>
      <c r="O5" s="127" t="s">
        <v>571</v>
      </c>
      <c r="P5" s="127" t="s">
        <v>572</v>
      </c>
      <c r="Q5" s="127" t="s">
        <v>573</v>
      </c>
      <c r="R5" s="124"/>
      <c r="S5" s="124">
        <v>60002983</v>
      </c>
      <c r="T5" s="124" t="s">
        <v>574</v>
      </c>
      <c r="U5" s="124"/>
      <c r="V5" s="124"/>
      <c r="W5" s="124"/>
      <c r="X5" s="124"/>
      <c r="Y5" s="124"/>
      <c r="Z5" s="124"/>
      <c r="AA5" s="124"/>
      <c r="AB5" s="124"/>
      <c r="AC5" s="124" t="s">
        <v>520</v>
      </c>
    </row>
    <row r="6" spans="1:29" ht="47.25" customHeight="1" x14ac:dyDescent="0.2">
      <c r="A6" s="140" t="s">
        <v>521</v>
      </c>
      <c r="B6" s="140">
        <v>1229508280402</v>
      </c>
      <c r="C6" s="142"/>
      <c r="D6" s="127" t="s">
        <v>131</v>
      </c>
      <c r="E6" s="124"/>
      <c r="F6" s="136">
        <v>45357</v>
      </c>
      <c r="G6" s="124"/>
      <c r="H6" s="127" t="s">
        <v>132</v>
      </c>
      <c r="I6" s="127" t="s">
        <v>112</v>
      </c>
      <c r="J6" s="127">
        <v>20</v>
      </c>
      <c r="K6" s="127" t="s">
        <v>569</v>
      </c>
      <c r="L6" s="127" t="s">
        <v>570</v>
      </c>
      <c r="M6" s="124"/>
      <c r="N6" s="124">
        <v>1</v>
      </c>
      <c r="O6" s="127" t="s">
        <v>571</v>
      </c>
      <c r="P6" s="127" t="s">
        <v>572</v>
      </c>
      <c r="Q6" s="127" t="s">
        <v>573</v>
      </c>
      <c r="R6" s="124"/>
      <c r="S6" s="124">
        <v>60002983</v>
      </c>
      <c r="T6" s="124" t="s">
        <v>574</v>
      </c>
      <c r="U6" s="124"/>
      <c r="V6" s="124"/>
      <c r="W6" s="124"/>
      <c r="X6" s="124"/>
      <c r="Y6" s="124"/>
      <c r="Z6" s="124"/>
      <c r="AA6" s="124"/>
      <c r="AB6" s="124"/>
      <c r="AC6" s="124" t="s">
        <v>521</v>
      </c>
    </row>
    <row r="7" spans="1:29" ht="47.25" customHeight="1" x14ac:dyDescent="0.2">
      <c r="A7" s="140" t="s">
        <v>522</v>
      </c>
      <c r="B7" s="140">
        <v>1229508280502</v>
      </c>
      <c r="C7" s="142"/>
      <c r="D7" s="127" t="s">
        <v>163</v>
      </c>
      <c r="E7" s="124"/>
      <c r="F7" s="136">
        <v>45357</v>
      </c>
      <c r="G7" s="124"/>
      <c r="H7" s="127" t="s">
        <v>164</v>
      </c>
      <c r="I7" s="127" t="s">
        <v>112</v>
      </c>
      <c r="J7" s="127">
        <v>20</v>
      </c>
      <c r="K7" s="127" t="s">
        <v>569</v>
      </c>
      <c r="L7" s="127" t="s">
        <v>570</v>
      </c>
      <c r="M7" s="124"/>
      <c r="N7" s="124">
        <v>1</v>
      </c>
      <c r="O7" s="127" t="s">
        <v>571</v>
      </c>
      <c r="P7" s="127" t="s">
        <v>572</v>
      </c>
      <c r="Q7" s="127" t="s">
        <v>573</v>
      </c>
      <c r="R7" s="124"/>
      <c r="S7" s="124">
        <v>60002983</v>
      </c>
      <c r="T7" s="124" t="s">
        <v>574</v>
      </c>
      <c r="U7" s="124"/>
      <c r="V7" s="124"/>
      <c r="W7" s="124"/>
      <c r="X7" s="124"/>
      <c r="Y7" s="124"/>
      <c r="Z7" s="124"/>
      <c r="AA7" s="124"/>
      <c r="AB7" s="124"/>
      <c r="AC7" s="124" t="s">
        <v>522</v>
      </c>
    </row>
    <row r="8" spans="1:29" ht="47.25" customHeight="1" x14ac:dyDescent="0.2">
      <c r="A8" s="140" t="s">
        <v>523</v>
      </c>
      <c r="B8" s="140">
        <v>1229508280602</v>
      </c>
      <c r="C8" s="142"/>
      <c r="D8" s="127" t="s">
        <v>160</v>
      </c>
      <c r="E8" s="124"/>
      <c r="F8" s="136">
        <v>45357</v>
      </c>
      <c r="G8" s="124"/>
      <c r="H8" s="127" t="s">
        <v>575</v>
      </c>
      <c r="I8" s="127" t="s">
        <v>112</v>
      </c>
      <c r="J8" s="127">
        <v>20</v>
      </c>
      <c r="K8" s="127" t="s">
        <v>569</v>
      </c>
      <c r="L8" s="127" t="s">
        <v>570</v>
      </c>
      <c r="M8" s="124"/>
      <c r="N8" s="124">
        <v>1</v>
      </c>
      <c r="O8" s="127" t="s">
        <v>571</v>
      </c>
      <c r="P8" s="127" t="s">
        <v>572</v>
      </c>
      <c r="Q8" s="127" t="s">
        <v>573</v>
      </c>
      <c r="R8" s="124"/>
      <c r="S8" s="124">
        <v>60002983</v>
      </c>
      <c r="T8" s="124" t="s">
        <v>574</v>
      </c>
      <c r="U8" s="124"/>
      <c r="V8" s="124"/>
      <c r="W8" s="124"/>
      <c r="X8" s="124"/>
      <c r="Y8" s="124"/>
      <c r="Z8" s="124"/>
      <c r="AA8" s="124"/>
      <c r="AB8" s="124"/>
      <c r="AC8" s="124" t="s">
        <v>523</v>
      </c>
    </row>
    <row r="9" spans="1:29" ht="47.25" customHeight="1" x14ac:dyDescent="0.2">
      <c r="A9" s="140" t="s">
        <v>524</v>
      </c>
      <c r="B9" s="140">
        <v>1229508280702</v>
      </c>
      <c r="C9" s="142"/>
      <c r="D9" s="127" t="s">
        <v>369</v>
      </c>
      <c r="E9" s="124"/>
      <c r="F9" s="136">
        <v>45357</v>
      </c>
      <c r="G9" s="124"/>
      <c r="H9" s="127" t="s">
        <v>390</v>
      </c>
      <c r="I9" s="127" t="s">
        <v>112</v>
      </c>
      <c r="J9" s="127">
        <v>20</v>
      </c>
      <c r="K9" s="127" t="s">
        <v>569</v>
      </c>
      <c r="L9" s="127" t="s">
        <v>570</v>
      </c>
      <c r="M9" s="124"/>
      <c r="N9" s="124">
        <v>1</v>
      </c>
      <c r="O9" s="127" t="s">
        <v>571</v>
      </c>
      <c r="P9" s="127" t="s">
        <v>572</v>
      </c>
      <c r="Q9" s="127" t="s">
        <v>573</v>
      </c>
      <c r="R9" s="124"/>
      <c r="S9" s="124">
        <v>60002983</v>
      </c>
      <c r="T9" s="124" t="s">
        <v>574</v>
      </c>
      <c r="U9" s="124"/>
      <c r="V9" s="124"/>
      <c r="W9" s="124"/>
      <c r="X9" s="124"/>
      <c r="Y9" s="124"/>
      <c r="Z9" s="124"/>
      <c r="AA9" s="124"/>
      <c r="AB9" s="124"/>
      <c r="AC9" s="124" t="s">
        <v>524</v>
      </c>
    </row>
    <row r="10" spans="1:29" ht="47.25" customHeight="1" x14ac:dyDescent="0.2">
      <c r="A10" s="140" t="s">
        <v>525</v>
      </c>
      <c r="B10" s="143">
        <v>1229598281100</v>
      </c>
      <c r="C10" s="142"/>
      <c r="D10" s="127" t="s">
        <v>111</v>
      </c>
      <c r="E10" s="124"/>
      <c r="F10" s="136">
        <v>45357</v>
      </c>
      <c r="G10" s="124"/>
      <c r="H10" s="127" t="s">
        <v>113</v>
      </c>
      <c r="I10" s="127" t="s">
        <v>112</v>
      </c>
      <c r="J10" s="127">
        <v>20</v>
      </c>
      <c r="K10" s="127" t="s">
        <v>569</v>
      </c>
      <c r="L10" s="127" t="s">
        <v>570</v>
      </c>
      <c r="M10" s="124"/>
      <c r="N10" s="124">
        <v>1</v>
      </c>
      <c r="O10" s="127" t="s">
        <v>571</v>
      </c>
      <c r="P10" s="127" t="s">
        <v>572</v>
      </c>
      <c r="Q10" s="127" t="s">
        <v>573</v>
      </c>
      <c r="R10" s="124"/>
      <c r="S10" s="124">
        <v>60002983</v>
      </c>
      <c r="T10" s="124" t="s">
        <v>574</v>
      </c>
      <c r="U10" s="124"/>
      <c r="V10" s="124"/>
      <c r="W10" s="124"/>
      <c r="X10" s="124"/>
      <c r="Y10" s="124"/>
      <c r="Z10" s="124"/>
      <c r="AA10" s="124"/>
      <c r="AB10" s="124"/>
      <c r="AC10" s="124" t="s">
        <v>525</v>
      </c>
    </row>
    <row r="11" spans="1:29" ht="47.25" customHeight="1" x14ac:dyDescent="0.2">
      <c r="A11" s="140" t="s">
        <v>526</v>
      </c>
      <c r="B11" s="140">
        <v>1229593631000</v>
      </c>
      <c r="C11" s="142"/>
      <c r="D11" s="127" t="s">
        <v>471</v>
      </c>
      <c r="E11" s="124"/>
      <c r="F11" s="136">
        <v>45357</v>
      </c>
      <c r="G11" s="124"/>
      <c r="H11" s="127">
        <v>42780</v>
      </c>
      <c r="I11" s="127" t="s">
        <v>45</v>
      </c>
      <c r="J11" s="127">
        <v>10</v>
      </c>
      <c r="K11" s="127" t="s">
        <v>569</v>
      </c>
      <c r="L11" s="127" t="s">
        <v>570</v>
      </c>
      <c r="M11" s="124"/>
      <c r="N11" s="124">
        <v>1</v>
      </c>
      <c r="O11" s="127" t="s">
        <v>571</v>
      </c>
      <c r="P11" s="127" t="s">
        <v>576</v>
      </c>
      <c r="Q11" s="127" t="s">
        <v>573</v>
      </c>
      <c r="R11" s="124"/>
      <c r="S11" s="124">
        <v>60002983</v>
      </c>
      <c r="T11" s="124" t="s">
        <v>574</v>
      </c>
      <c r="U11" s="124"/>
      <c r="V11" s="124"/>
      <c r="W11" s="124"/>
      <c r="X11" s="124"/>
      <c r="Y11" s="124"/>
      <c r="Z11" s="124"/>
      <c r="AA11" s="124"/>
      <c r="AB11" s="124"/>
      <c r="AC11" s="124" t="s">
        <v>526</v>
      </c>
    </row>
    <row r="12" spans="1:29" ht="47.25" customHeight="1" x14ac:dyDescent="0.2">
      <c r="A12" s="140" t="s">
        <v>527</v>
      </c>
      <c r="B12" s="140">
        <v>3210106240000</v>
      </c>
      <c r="C12" s="142"/>
      <c r="D12" s="127" t="s">
        <v>476</v>
      </c>
      <c r="E12" s="124"/>
      <c r="F12" s="136">
        <v>45357</v>
      </c>
      <c r="G12" s="124"/>
      <c r="H12" s="127">
        <v>42783</v>
      </c>
      <c r="I12" s="127" t="s">
        <v>45</v>
      </c>
      <c r="J12" s="127">
        <v>10</v>
      </c>
      <c r="K12" s="127" t="s">
        <v>569</v>
      </c>
      <c r="L12" s="127" t="s">
        <v>570</v>
      </c>
      <c r="M12" s="124"/>
      <c r="N12" s="124">
        <v>1</v>
      </c>
      <c r="O12" s="127" t="s">
        <v>571</v>
      </c>
      <c r="P12" s="127" t="s">
        <v>576</v>
      </c>
      <c r="Q12" s="127" t="s">
        <v>573</v>
      </c>
      <c r="R12" s="124"/>
      <c r="S12" s="124">
        <v>60002983</v>
      </c>
      <c r="T12" s="124" t="s">
        <v>574</v>
      </c>
      <c r="U12" s="124"/>
      <c r="V12" s="124"/>
      <c r="W12" s="124"/>
      <c r="X12" s="124"/>
      <c r="Y12" s="124"/>
      <c r="Z12" s="124"/>
      <c r="AA12" s="124"/>
      <c r="AB12" s="124"/>
      <c r="AC12" s="124" t="s">
        <v>527</v>
      </c>
    </row>
    <row r="13" spans="1:29" ht="47.25" customHeight="1" x14ac:dyDescent="0.2">
      <c r="A13" s="140" t="s">
        <v>528</v>
      </c>
      <c r="B13" s="144">
        <v>3210574070700</v>
      </c>
      <c r="C13" s="145"/>
      <c r="D13" s="138" t="s">
        <v>477</v>
      </c>
      <c r="E13" s="137"/>
      <c r="F13" s="139">
        <v>45357</v>
      </c>
      <c r="G13" s="124"/>
      <c r="H13" s="127" t="s">
        <v>577</v>
      </c>
      <c r="I13" s="127" t="s">
        <v>578</v>
      </c>
      <c r="J13" s="127">
        <v>10</v>
      </c>
      <c r="K13" s="127" t="s">
        <v>569</v>
      </c>
      <c r="L13" s="127" t="s">
        <v>570</v>
      </c>
      <c r="M13" s="124"/>
      <c r="N13" s="124">
        <v>1</v>
      </c>
      <c r="O13" s="127" t="s">
        <v>571</v>
      </c>
      <c r="P13" s="127" t="s">
        <v>579</v>
      </c>
      <c r="Q13" s="127" t="s">
        <v>573</v>
      </c>
      <c r="R13" s="124"/>
      <c r="S13" s="124">
        <v>60002983</v>
      </c>
      <c r="T13" s="124" t="s">
        <v>574</v>
      </c>
      <c r="U13" s="124"/>
      <c r="V13" s="124"/>
      <c r="W13" s="124"/>
      <c r="X13" s="124"/>
      <c r="Y13" s="124"/>
      <c r="Z13" s="124"/>
      <c r="AA13" s="124"/>
      <c r="AB13" s="124"/>
      <c r="AC13" s="124" t="s">
        <v>528</v>
      </c>
    </row>
    <row r="14" spans="1:29" ht="47.25" customHeight="1" x14ac:dyDescent="0.2">
      <c r="A14" s="140" t="s">
        <v>529</v>
      </c>
      <c r="B14" s="143">
        <v>3170110370000</v>
      </c>
      <c r="C14" s="142"/>
      <c r="D14" s="127" t="s">
        <v>74</v>
      </c>
      <c r="E14" s="124"/>
      <c r="F14" s="136">
        <v>45357</v>
      </c>
      <c r="G14" s="124"/>
      <c r="H14" s="127" t="s">
        <v>269</v>
      </c>
      <c r="I14" s="127" t="s">
        <v>65</v>
      </c>
      <c r="J14" s="127">
        <v>1</v>
      </c>
      <c r="K14" s="127" t="s">
        <v>569</v>
      </c>
      <c r="L14" s="127" t="s">
        <v>570</v>
      </c>
      <c r="M14" s="124"/>
      <c r="N14" s="124">
        <v>1</v>
      </c>
      <c r="O14" s="127" t="s">
        <v>571</v>
      </c>
      <c r="P14" s="127" t="s">
        <v>580</v>
      </c>
      <c r="Q14" s="127" t="s">
        <v>573</v>
      </c>
      <c r="R14" s="124"/>
      <c r="S14" s="124">
        <v>60002983</v>
      </c>
      <c r="T14" s="124" t="s">
        <v>574</v>
      </c>
      <c r="U14" s="124"/>
      <c r="V14" s="124"/>
      <c r="W14" s="124"/>
      <c r="X14" s="124"/>
      <c r="Y14" s="124"/>
      <c r="Z14" s="124"/>
      <c r="AA14" s="124"/>
      <c r="AB14" s="124"/>
      <c r="AC14" s="124" t="s">
        <v>529</v>
      </c>
    </row>
    <row r="15" spans="1:29" ht="47.25" customHeight="1" x14ac:dyDescent="0.2">
      <c r="A15" s="140" t="s">
        <v>530</v>
      </c>
      <c r="B15" s="143">
        <v>3170101514700</v>
      </c>
      <c r="C15" s="142"/>
      <c r="D15" s="127" t="s">
        <v>371</v>
      </c>
      <c r="E15" s="124"/>
      <c r="F15" s="136">
        <v>45357</v>
      </c>
      <c r="G15" s="124"/>
      <c r="H15" s="127" t="s">
        <v>387</v>
      </c>
      <c r="I15" s="127" t="s">
        <v>65</v>
      </c>
      <c r="J15" s="127">
        <v>1</v>
      </c>
      <c r="K15" s="127" t="s">
        <v>569</v>
      </c>
      <c r="L15" s="127" t="s">
        <v>570</v>
      </c>
      <c r="M15" s="124"/>
      <c r="N15" s="124">
        <v>1</v>
      </c>
      <c r="O15" s="127" t="s">
        <v>571</v>
      </c>
      <c r="P15" s="127" t="s">
        <v>580</v>
      </c>
      <c r="Q15" s="127" t="s">
        <v>573</v>
      </c>
      <c r="R15" s="124"/>
      <c r="S15" s="124">
        <v>60002983</v>
      </c>
      <c r="T15" s="124" t="s">
        <v>574</v>
      </c>
      <c r="U15" s="124"/>
      <c r="V15" s="124"/>
      <c r="W15" s="124"/>
      <c r="X15" s="124"/>
      <c r="Y15" s="124"/>
      <c r="Z15" s="124"/>
      <c r="AA15" s="124"/>
      <c r="AB15" s="124"/>
      <c r="AC15" s="124" t="s">
        <v>530</v>
      </c>
    </row>
    <row r="16" spans="1:29" ht="47.25" customHeight="1" x14ac:dyDescent="0.2">
      <c r="A16" s="140" t="s">
        <v>531</v>
      </c>
      <c r="B16" s="140">
        <v>3210107070200</v>
      </c>
      <c r="C16" s="142"/>
      <c r="D16" s="126" t="s">
        <v>142</v>
      </c>
      <c r="E16" s="124"/>
      <c r="F16" s="136">
        <v>45357</v>
      </c>
      <c r="G16" s="124"/>
      <c r="H16" s="127" t="s">
        <v>144</v>
      </c>
      <c r="I16" s="127" t="s">
        <v>581</v>
      </c>
      <c r="J16" s="127">
        <v>2</v>
      </c>
      <c r="K16" s="127" t="s">
        <v>569</v>
      </c>
      <c r="L16" s="127" t="s">
        <v>570</v>
      </c>
      <c r="M16" s="124"/>
      <c r="N16" s="124">
        <v>1</v>
      </c>
      <c r="O16" s="127" t="s">
        <v>571</v>
      </c>
      <c r="P16" s="127" t="s">
        <v>582</v>
      </c>
      <c r="Q16" s="127" t="s">
        <v>573</v>
      </c>
      <c r="R16" s="124"/>
      <c r="S16" s="124">
        <v>60002983</v>
      </c>
      <c r="T16" s="124" t="s">
        <v>574</v>
      </c>
      <c r="U16" s="124"/>
      <c r="V16" s="124"/>
      <c r="W16" s="124"/>
      <c r="X16" s="124"/>
      <c r="Y16" s="124"/>
      <c r="Z16" s="124"/>
      <c r="AA16" s="124"/>
      <c r="AB16" s="124"/>
      <c r="AC16" s="124" t="s">
        <v>531</v>
      </c>
    </row>
    <row r="17" spans="1:29" ht="47.25" customHeight="1" x14ac:dyDescent="0.2">
      <c r="A17" s="140" t="s">
        <v>532</v>
      </c>
      <c r="B17" s="140">
        <v>3060399700000</v>
      </c>
      <c r="C17" s="142">
        <v>3030700470000</v>
      </c>
      <c r="D17" s="126" t="s">
        <v>583</v>
      </c>
      <c r="E17" s="124"/>
      <c r="F17" s="136">
        <v>45357</v>
      </c>
      <c r="G17" s="124"/>
      <c r="H17" s="127" t="s">
        <v>584</v>
      </c>
      <c r="I17" s="127" t="s">
        <v>585</v>
      </c>
      <c r="J17" s="127">
        <v>1</v>
      </c>
      <c r="K17" s="127" t="s">
        <v>569</v>
      </c>
      <c r="L17" s="127" t="s">
        <v>570</v>
      </c>
      <c r="M17" s="124"/>
      <c r="N17" s="124">
        <v>1</v>
      </c>
      <c r="O17" s="127" t="s">
        <v>571</v>
      </c>
      <c r="P17" s="127" t="s">
        <v>586</v>
      </c>
      <c r="Q17" s="127" t="s">
        <v>573</v>
      </c>
      <c r="R17" s="124" t="s">
        <v>587</v>
      </c>
      <c r="S17" s="124">
        <v>60002983</v>
      </c>
      <c r="T17" s="124" t="s">
        <v>574</v>
      </c>
      <c r="U17" s="124"/>
      <c r="V17" s="124"/>
      <c r="W17" s="124"/>
      <c r="X17" s="124"/>
      <c r="Y17" s="124"/>
      <c r="Z17" s="124"/>
      <c r="AA17" s="124"/>
      <c r="AB17" s="124"/>
      <c r="AC17" s="124" t="s">
        <v>532</v>
      </c>
    </row>
    <row r="18" spans="1:29" ht="47.25" customHeight="1" x14ac:dyDescent="0.2">
      <c r="A18" s="140" t="s">
        <v>533</v>
      </c>
      <c r="B18" s="140">
        <v>3060301930700</v>
      </c>
      <c r="C18" s="142"/>
      <c r="D18" s="126" t="s">
        <v>478</v>
      </c>
      <c r="E18" s="124"/>
      <c r="F18" s="136">
        <v>45357</v>
      </c>
      <c r="G18" s="124"/>
      <c r="H18" s="127" t="s">
        <v>479</v>
      </c>
      <c r="I18" s="127" t="s">
        <v>194</v>
      </c>
      <c r="J18" s="127">
        <v>12</v>
      </c>
      <c r="K18" s="127" t="s">
        <v>569</v>
      </c>
      <c r="L18" s="127" t="s">
        <v>570</v>
      </c>
      <c r="M18" s="124"/>
      <c r="N18" s="124">
        <v>1</v>
      </c>
      <c r="O18" s="127" t="s">
        <v>571</v>
      </c>
      <c r="P18" s="127" t="s">
        <v>588</v>
      </c>
      <c r="Q18" s="127" t="s">
        <v>573</v>
      </c>
      <c r="R18" s="124"/>
      <c r="S18" s="124">
        <v>60002983</v>
      </c>
      <c r="T18" s="124" t="s">
        <v>574</v>
      </c>
      <c r="U18" s="124"/>
      <c r="V18" s="124"/>
      <c r="W18" s="124"/>
      <c r="X18" s="124"/>
      <c r="Y18" s="124"/>
      <c r="Z18" s="124"/>
      <c r="AA18" s="124"/>
      <c r="AB18" s="124"/>
      <c r="AC18" s="124" t="s">
        <v>533</v>
      </c>
    </row>
    <row r="19" spans="1:29" ht="47.25" customHeight="1" x14ac:dyDescent="0.2">
      <c r="A19" s="140" t="s">
        <v>534</v>
      </c>
      <c r="B19" s="140">
        <v>3060303259000</v>
      </c>
      <c r="C19" s="142">
        <v>1706700040700</v>
      </c>
      <c r="D19" s="126" t="s">
        <v>589</v>
      </c>
      <c r="E19" s="124"/>
      <c r="F19" s="136">
        <v>45357</v>
      </c>
      <c r="G19" s="124"/>
      <c r="H19" s="127" t="s">
        <v>590</v>
      </c>
      <c r="I19" s="127" t="s">
        <v>585</v>
      </c>
      <c r="J19" s="127">
        <v>1</v>
      </c>
      <c r="K19" s="127" t="s">
        <v>569</v>
      </c>
      <c r="L19" s="127" t="s">
        <v>570</v>
      </c>
      <c r="M19" s="124"/>
      <c r="N19" s="124">
        <v>1</v>
      </c>
      <c r="O19" s="127" t="s">
        <v>571</v>
      </c>
      <c r="P19" s="127" t="s">
        <v>591</v>
      </c>
      <c r="Q19" s="127" t="s">
        <v>573</v>
      </c>
      <c r="R19" s="124" t="s">
        <v>592</v>
      </c>
      <c r="S19" s="124">
        <v>60002983</v>
      </c>
      <c r="T19" s="124" t="s">
        <v>574</v>
      </c>
      <c r="U19" s="124"/>
      <c r="V19" s="124"/>
      <c r="W19" s="124"/>
      <c r="X19" s="124"/>
      <c r="Y19" s="124"/>
      <c r="Z19" s="124"/>
      <c r="AA19" s="124"/>
      <c r="AB19" s="124"/>
      <c r="AC19" s="124" t="s">
        <v>534</v>
      </c>
    </row>
    <row r="20" spans="1:29" ht="47.25" customHeight="1" x14ac:dyDescent="0.2">
      <c r="A20" s="140" t="s">
        <v>535</v>
      </c>
      <c r="B20" s="143">
        <v>1229599001001</v>
      </c>
      <c r="C20" s="142"/>
      <c r="D20" s="126" t="s">
        <v>273</v>
      </c>
      <c r="E20" s="124"/>
      <c r="F20" s="136">
        <v>45357</v>
      </c>
      <c r="G20" s="124"/>
      <c r="H20" s="127" t="s">
        <v>319</v>
      </c>
      <c r="I20" s="127" t="s">
        <v>42</v>
      </c>
      <c r="J20" s="127">
        <v>12</v>
      </c>
      <c r="K20" s="127" t="s">
        <v>569</v>
      </c>
      <c r="L20" s="127" t="s">
        <v>570</v>
      </c>
      <c r="M20" s="124"/>
      <c r="N20" s="124">
        <v>1</v>
      </c>
      <c r="O20" s="127" t="s">
        <v>571</v>
      </c>
      <c r="P20" s="127" t="s">
        <v>593</v>
      </c>
      <c r="Q20" s="127" t="s">
        <v>573</v>
      </c>
      <c r="R20" s="124"/>
      <c r="S20" s="124">
        <v>60002983</v>
      </c>
      <c r="T20" s="124" t="s">
        <v>574</v>
      </c>
      <c r="U20" s="124"/>
      <c r="V20" s="124"/>
      <c r="W20" s="124"/>
      <c r="X20" s="124"/>
      <c r="Y20" s="124"/>
      <c r="Z20" s="124"/>
      <c r="AA20" s="124"/>
      <c r="AB20" s="124"/>
      <c r="AC20" s="124" t="s">
        <v>535</v>
      </c>
    </row>
    <row r="21" spans="1:29" ht="47.25" customHeight="1" x14ac:dyDescent="0.2">
      <c r="A21" s="140" t="s">
        <v>536</v>
      </c>
      <c r="B21" s="140">
        <v>1229590010001</v>
      </c>
      <c r="C21" s="142"/>
      <c r="D21" s="126" t="s">
        <v>469</v>
      </c>
      <c r="E21" s="124"/>
      <c r="F21" s="136">
        <v>45357</v>
      </c>
      <c r="G21" s="124"/>
      <c r="H21" s="127" t="s">
        <v>470</v>
      </c>
      <c r="I21" s="127" t="s">
        <v>62</v>
      </c>
      <c r="J21" s="127">
        <v>3</v>
      </c>
      <c r="K21" s="127" t="s">
        <v>569</v>
      </c>
      <c r="L21" s="127" t="s">
        <v>570</v>
      </c>
      <c r="M21" s="124"/>
      <c r="N21" s="124">
        <v>1</v>
      </c>
      <c r="O21" s="127" t="s">
        <v>571</v>
      </c>
      <c r="P21" s="127" t="s">
        <v>593</v>
      </c>
      <c r="Q21" s="127" t="s">
        <v>573</v>
      </c>
      <c r="R21" s="124"/>
      <c r="S21" s="124">
        <v>60002983</v>
      </c>
      <c r="T21" s="124" t="s">
        <v>574</v>
      </c>
      <c r="U21" s="124"/>
      <c r="V21" s="124"/>
      <c r="W21" s="124"/>
      <c r="X21" s="124"/>
      <c r="Y21" s="124"/>
      <c r="Z21" s="124"/>
      <c r="AA21" s="124"/>
      <c r="AB21" s="124"/>
      <c r="AC21" s="124" t="s">
        <v>536</v>
      </c>
    </row>
    <row r="22" spans="1:29" ht="47.25" customHeight="1" x14ac:dyDescent="0.2">
      <c r="A22" s="140" t="s">
        <v>537</v>
      </c>
      <c r="B22" s="140">
        <v>1229502480000</v>
      </c>
      <c r="C22" s="142"/>
      <c r="D22" s="126" t="s">
        <v>464</v>
      </c>
      <c r="E22" s="124"/>
      <c r="F22" s="136">
        <v>45357</v>
      </c>
      <c r="G22" s="124"/>
      <c r="H22" s="127" t="s">
        <v>466</v>
      </c>
      <c r="I22" s="127" t="s">
        <v>465</v>
      </c>
      <c r="J22" s="127">
        <v>11</v>
      </c>
      <c r="K22" s="127" t="s">
        <v>569</v>
      </c>
      <c r="L22" s="127" t="s">
        <v>570</v>
      </c>
      <c r="M22" s="124"/>
      <c r="N22" s="124">
        <v>1</v>
      </c>
      <c r="O22" s="127" t="s">
        <v>571</v>
      </c>
      <c r="P22" s="127" t="s">
        <v>593</v>
      </c>
      <c r="Q22" s="127" t="s">
        <v>573</v>
      </c>
      <c r="R22" s="124"/>
      <c r="S22" s="124">
        <v>60002983</v>
      </c>
      <c r="T22" s="124" t="s">
        <v>574</v>
      </c>
      <c r="U22" s="124"/>
      <c r="V22" s="124"/>
      <c r="W22" s="124"/>
      <c r="X22" s="124"/>
      <c r="Y22" s="124"/>
      <c r="Z22" s="124"/>
      <c r="AA22" s="124"/>
      <c r="AB22" s="124"/>
      <c r="AC22" s="124" t="s">
        <v>537</v>
      </c>
    </row>
    <row r="23" spans="1:29" ht="47.25" customHeight="1" x14ac:dyDescent="0.2">
      <c r="A23" s="140" t="s">
        <v>538</v>
      </c>
      <c r="B23" s="143">
        <v>1351709000500</v>
      </c>
      <c r="C23" s="142"/>
      <c r="D23" s="126" t="s">
        <v>415</v>
      </c>
      <c r="E23" s="124"/>
      <c r="F23" s="136">
        <v>45357</v>
      </c>
      <c r="G23" s="124"/>
      <c r="H23" s="127" t="s">
        <v>432</v>
      </c>
      <c r="I23" s="127" t="s">
        <v>594</v>
      </c>
      <c r="J23" s="127">
        <v>1</v>
      </c>
      <c r="K23" s="127" t="s">
        <v>569</v>
      </c>
      <c r="L23" s="127" t="s">
        <v>570</v>
      </c>
      <c r="M23" s="124"/>
      <c r="N23" s="124">
        <v>1</v>
      </c>
      <c r="O23" s="127" t="s">
        <v>571</v>
      </c>
      <c r="P23" s="127" t="s">
        <v>595</v>
      </c>
      <c r="Q23" s="127" t="s">
        <v>573</v>
      </c>
      <c r="R23" s="124"/>
      <c r="S23" s="124">
        <v>60002983</v>
      </c>
      <c r="T23" s="124" t="s">
        <v>574</v>
      </c>
      <c r="U23" s="124"/>
      <c r="V23" s="124"/>
      <c r="W23" s="124"/>
      <c r="X23" s="124"/>
      <c r="Y23" s="124"/>
      <c r="Z23" s="124"/>
      <c r="AA23" s="124"/>
      <c r="AB23" s="124"/>
      <c r="AC23" s="124" t="s">
        <v>538</v>
      </c>
    </row>
    <row r="24" spans="1:29" ht="47.25" customHeight="1" x14ac:dyDescent="0.2">
      <c r="A24" s="140" t="s">
        <v>539</v>
      </c>
      <c r="B24" s="140">
        <v>1701501350200</v>
      </c>
      <c r="C24" s="142"/>
      <c r="D24" s="126" t="s">
        <v>472</v>
      </c>
      <c r="E24" s="124"/>
      <c r="F24" s="136">
        <v>45357</v>
      </c>
      <c r="G24" s="124"/>
      <c r="H24" s="127" t="s">
        <v>473</v>
      </c>
      <c r="I24" s="127" t="s">
        <v>323</v>
      </c>
      <c r="J24" s="127">
        <v>1</v>
      </c>
      <c r="K24" s="127" t="s">
        <v>569</v>
      </c>
      <c r="L24" s="127" t="s">
        <v>570</v>
      </c>
      <c r="M24" s="124"/>
      <c r="N24" s="124">
        <v>1</v>
      </c>
      <c r="O24" s="127" t="s">
        <v>571</v>
      </c>
      <c r="P24" s="127" t="s">
        <v>596</v>
      </c>
      <c r="Q24" s="127" t="s">
        <v>573</v>
      </c>
      <c r="R24" s="124"/>
      <c r="S24" s="124">
        <v>60002983</v>
      </c>
      <c r="T24" s="124" t="s">
        <v>574</v>
      </c>
      <c r="U24" s="124"/>
      <c r="V24" s="124"/>
      <c r="W24" s="124"/>
      <c r="X24" s="124"/>
      <c r="Y24" s="124"/>
      <c r="Z24" s="124"/>
      <c r="AA24" s="124"/>
      <c r="AB24" s="124"/>
      <c r="AC24" s="124" t="s">
        <v>539</v>
      </c>
    </row>
    <row r="25" spans="1:29" ht="47.25" customHeight="1" x14ac:dyDescent="0.2">
      <c r="A25" s="140" t="s">
        <v>540</v>
      </c>
      <c r="B25" s="140">
        <v>1701501522000</v>
      </c>
      <c r="C25" s="142"/>
      <c r="D25" s="126" t="s">
        <v>474</v>
      </c>
      <c r="E25" s="124"/>
      <c r="F25" s="136">
        <v>45357</v>
      </c>
      <c r="G25" s="124"/>
      <c r="H25" s="127" t="s">
        <v>475</v>
      </c>
      <c r="I25" s="127" t="s">
        <v>71</v>
      </c>
      <c r="J25" s="127">
        <v>1</v>
      </c>
      <c r="K25" s="127" t="s">
        <v>569</v>
      </c>
      <c r="L25" s="127" t="s">
        <v>570</v>
      </c>
      <c r="M25" s="124"/>
      <c r="N25" s="124">
        <v>1</v>
      </c>
      <c r="O25" s="127" t="s">
        <v>571</v>
      </c>
      <c r="P25" s="127" t="s">
        <v>596</v>
      </c>
      <c r="Q25" s="127" t="s">
        <v>573</v>
      </c>
      <c r="R25" s="124"/>
      <c r="S25" s="124">
        <v>60002983</v>
      </c>
      <c r="T25" s="124" t="s">
        <v>574</v>
      </c>
      <c r="U25" s="124"/>
      <c r="V25" s="124"/>
      <c r="W25" s="124"/>
      <c r="X25" s="124"/>
      <c r="Y25" s="124"/>
      <c r="Z25" s="124"/>
      <c r="AA25" s="124"/>
      <c r="AB25" s="124"/>
      <c r="AC25" s="124" t="s">
        <v>540</v>
      </c>
    </row>
    <row r="26" spans="1:29" ht="47.25" customHeight="1" x14ac:dyDescent="0.2">
      <c r="A26" s="140" t="s">
        <v>541</v>
      </c>
      <c r="B26" s="140">
        <v>1229524400300</v>
      </c>
      <c r="C26" s="142"/>
      <c r="D26" s="126" t="s">
        <v>467</v>
      </c>
      <c r="E26" s="124"/>
      <c r="F26" s="136">
        <v>45357</v>
      </c>
      <c r="G26" s="124"/>
      <c r="H26" s="127" t="s">
        <v>468</v>
      </c>
      <c r="I26" s="124" t="s">
        <v>42</v>
      </c>
      <c r="J26" s="127">
        <v>15</v>
      </c>
      <c r="K26" s="127" t="s">
        <v>569</v>
      </c>
      <c r="L26" s="127" t="s">
        <v>570</v>
      </c>
      <c r="M26" s="124"/>
      <c r="N26" s="124">
        <v>1</v>
      </c>
      <c r="O26" s="127" t="s">
        <v>571</v>
      </c>
      <c r="P26" s="127" t="s">
        <v>579</v>
      </c>
      <c r="Q26" s="127" t="s">
        <v>573</v>
      </c>
      <c r="R26" s="124"/>
      <c r="S26" s="124">
        <v>60002983</v>
      </c>
      <c r="T26" s="124" t="s">
        <v>574</v>
      </c>
      <c r="U26" s="124"/>
      <c r="V26" s="124"/>
      <c r="W26" s="124"/>
      <c r="X26" s="124"/>
      <c r="Y26" s="124"/>
      <c r="Z26" s="124"/>
      <c r="AA26" s="124"/>
      <c r="AB26" s="124"/>
      <c r="AC26" s="124" t="s">
        <v>541</v>
      </c>
    </row>
    <row r="27" spans="1:29" ht="47.25" customHeight="1" x14ac:dyDescent="0.2">
      <c r="A27" s="140" t="s">
        <v>634</v>
      </c>
      <c r="B27" s="140">
        <v>1390702400000</v>
      </c>
      <c r="C27" s="142"/>
      <c r="D27" s="126" t="s">
        <v>412</v>
      </c>
      <c r="E27" s="124"/>
      <c r="F27" s="136"/>
      <c r="G27" s="124"/>
      <c r="H27" s="127" t="s">
        <v>615</v>
      </c>
      <c r="I27" s="127" t="s">
        <v>614</v>
      </c>
      <c r="J27" s="127"/>
      <c r="K27" s="127" t="s">
        <v>635</v>
      </c>
      <c r="L27" s="127"/>
      <c r="M27" s="124"/>
      <c r="N27" s="124"/>
      <c r="O27" s="127"/>
      <c r="P27" s="127"/>
      <c r="Q27" s="127"/>
      <c r="R27" s="124"/>
      <c r="S27" s="124"/>
      <c r="T27" s="124"/>
      <c r="U27" s="124"/>
      <c r="V27" s="124"/>
      <c r="W27" s="124"/>
      <c r="X27" s="124"/>
      <c r="Y27" s="124"/>
      <c r="Z27" s="124"/>
      <c r="AA27" s="124"/>
      <c r="AB27" s="124"/>
      <c r="AC27" s="124"/>
    </row>
    <row r="28" spans="1:29" ht="47.25" customHeight="1" x14ac:dyDescent="0.2">
      <c r="A28" s="140" t="s">
        <v>636</v>
      </c>
      <c r="B28" s="140">
        <v>1390702400000</v>
      </c>
      <c r="C28" s="142"/>
      <c r="D28" s="126" t="s">
        <v>412</v>
      </c>
      <c r="E28" s="124"/>
      <c r="F28" s="136"/>
      <c r="G28" s="124"/>
      <c r="H28" s="127" t="s">
        <v>615</v>
      </c>
      <c r="I28" s="127" t="s">
        <v>614</v>
      </c>
      <c r="J28" s="127"/>
      <c r="K28" s="127" t="s">
        <v>635</v>
      </c>
      <c r="L28" s="127"/>
      <c r="M28" s="124"/>
      <c r="N28" s="124"/>
      <c r="O28" s="127"/>
      <c r="P28" s="127"/>
      <c r="Q28" s="127"/>
      <c r="R28" s="124"/>
      <c r="S28" s="124"/>
      <c r="T28" s="124"/>
      <c r="U28" s="124"/>
      <c r="V28" s="124"/>
      <c r="W28" s="124"/>
      <c r="X28" s="124"/>
      <c r="Y28" s="124"/>
      <c r="Z28" s="124"/>
      <c r="AA28" s="124"/>
      <c r="AB28" s="124"/>
      <c r="AC28" s="124"/>
    </row>
    <row r="29" spans="1:29" ht="47.25" customHeight="1" x14ac:dyDescent="0.2">
      <c r="A29" s="140" t="s">
        <v>637</v>
      </c>
      <c r="B29" s="140">
        <v>1390702400000</v>
      </c>
      <c r="C29" s="142"/>
      <c r="D29" s="126" t="s">
        <v>412</v>
      </c>
      <c r="E29" s="124"/>
      <c r="F29" s="136"/>
      <c r="G29" s="124"/>
      <c r="H29" s="127" t="s">
        <v>615</v>
      </c>
      <c r="I29" s="127" t="s">
        <v>614</v>
      </c>
      <c r="J29" s="127"/>
      <c r="K29" s="127" t="s">
        <v>635</v>
      </c>
      <c r="L29" s="127"/>
      <c r="M29" s="124"/>
      <c r="N29" s="124"/>
      <c r="O29" s="127"/>
      <c r="P29" s="127"/>
      <c r="Q29" s="127"/>
      <c r="R29" s="124"/>
      <c r="S29" s="124"/>
      <c r="T29" s="124"/>
      <c r="U29" s="124"/>
      <c r="V29" s="124"/>
      <c r="W29" s="124"/>
      <c r="X29" s="124"/>
      <c r="Y29" s="124"/>
      <c r="Z29" s="124"/>
      <c r="AA29" s="124"/>
      <c r="AB29" s="124"/>
      <c r="AC29" s="124"/>
    </row>
    <row r="30" spans="1:29" ht="47.25" customHeight="1" x14ac:dyDescent="0.2">
      <c r="A30" s="140" t="s">
        <v>638</v>
      </c>
      <c r="B30" s="140">
        <v>1390702400100</v>
      </c>
      <c r="C30" s="142"/>
      <c r="D30" s="126" t="s">
        <v>413</v>
      </c>
      <c r="E30" s="124"/>
      <c r="F30" s="136"/>
      <c r="G30" s="124"/>
      <c r="H30" s="127" t="s">
        <v>616</v>
      </c>
      <c r="I30" s="127" t="s">
        <v>614</v>
      </c>
      <c r="J30" s="127"/>
      <c r="K30" s="127" t="s">
        <v>635</v>
      </c>
      <c r="L30" s="127"/>
      <c r="M30" s="124"/>
      <c r="N30" s="124"/>
      <c r="O30" s="127"/>
      <c r="P30" s="127"/>
      <c r="Q30" s="127"/>
      <c r="R30" s="124"/>
      <c r="S30" s="124"/>
      <c r="T30" s="124"/>
      <c r="U30" s="124"/>
      <c r="V30" s="124"/>
      <c r="W30" s="124"/>
      <c r="X30" s="124"/>
      <c r="Y30" s="124"/>
      <c r="Z30" s="124"/>
      <c r="AA30" s="124"/>
      <c r="AB30" s="124"/>
      <c r="AC30" s="124"/>
    </row>
    <row r="31" spans="1:29" ht="47.25" customHeight="1" x14ac:dyDescent="0.2">
      <c r="A31" s="140" t="s">
        <v>639</v>
      </c>
      <c r="B31" s="140">
        <v>1390702400100</v>
      </c>
      <c r="C31" s="142"/>
      <c r="D31" s="126" t="s">
        <v>413</v>
      </c>
      <c r="E31" s="124"/>
      <c r="F31" s="136"/>
      <c r="G31" s="124"/>
      <c r="H31" s="127" t="s">
        <v>616</v>
      </c>
      <c r="I31" s="127" t="s">
        <v>614</v>
      </c>
      <c r="J31" s="127"/>
      <c r="K31" s="127" t="s">
        <v>635</v>
      </c>
      <c r="L31" s="127"/>
      <c r="M31" s="124"/>
      <c r="N31" s="124"/>
      <c r="O31" s="127"/>
      <c r="P31" s="127"/>
      <c r="Q31" s="127"/>
      <c r="R31" s="124"/>
      <c r="S31" s="124"/>
      <c r="T31" s="124"/>
      <c r="U31" s="124"/>
      <c r="V31" s="124"/>
      <c r="W31" s="124"/>
      <c r="X31" s="124"/>
      <c r="Y31" s="124"/>
      <c r="Z31" s="124"/>
      <c r="AA31" s="124"/>
      <c r="AB31" s="124"/>
      <c r="AC31" s="124"/>
    </row>
    <row r="32" spans="1:29" ht="47.25" customHeight="1" x14ac:dyDescent="0.2">
      <c r="A32" s="140" t="s">
        <v>640</v>
      </c>
      <c r="B32" s="140">
        <v>1390702400100</v>
      </c>
      <c r="C32" s="142"/>
      <c r="D32" s="126" t="s">
        <v>413</v>
      </c>
      <c r="E32" s="124"/>
      <c r="F32" s="136"/>
      <c r="G32" s="124"/>
      <c r="H32" s="127" t="s">
        <v>616</v>
      </c>
      <c r="I32" s="127" t="s">
        <v>614</v>
      </c>
      <c r="J32" s="127"/>
      <c r="K32" s="127" t="s">
        <v>635</v>
      </c>
      <c r="L32" s="127"/>
      <c r="M32" s="124"/>
      <c r="N32" s="124"/>
      <c r="O32" s="127"/>
      <c r="P32" s="127"/>
      <c r="Q32" s="127"/>
      <c r="R32" s="124"/>
      <c r="S32" s="124"/>
      <c r="T32" s="124"/>
      <c r="U32" s="124"/>
      <c r="V32" s="124"/>
      <c r="W32" s="124"/>
      <c r="X32" s="124"/>
      <c r="Y32" s="124"/>
      <c r="Z32" s="124"/>
      <c r="AA32" s="124"/>
      <c r="AB32" s="124"/>
      <c r="AC32" s="124"/>
    </row>
    <row r="33" spans="1:29" ht="47.25" customHeight="1" x14ac:dyDescent="0.2">
      <c r="A33" s="140" t="s">
        <v>641</v>
      </c>
      <c r="B33" s="140">
        <v>1390702400200</v>
      </c>
      <c r="C33" s="142"/>
      <c r="D33" s="126" t="s">
        <v>414</v>
      </c>
      <c r="E33" s="124"/>
      <c r="F33" s="136"/>
      <c r="G33" s="124"/>
      <c r="H33" s="127" t="s">
        <v>617</v>
      </c>
      <c r="I33" s="127" t="s">
        <v>614</v>
      </c>
      <c r="J33" s="127"/>
      <c r="K33" s="127" t="s">
        <v>635</v>
      </c>
      <c r="L33" s="127"/>
      <c r="M33" s="124"/>
      <c r="N33" s="124"/>
      <c r="O33" s="127"/>
      <c r="P33" s="127"/>
      <c r="Q33" s="127"/>
      <c r="R33" s="124"/>
      <c r="S33" s="124"/>
      <c r="T33" s="124"/>
      <c r="U33" s="124"/>
      <c r="V33" s="124"/>
      <c r="W33" s="124"/>
      <c r="X33" s="124"/>
      <c r="Y33" s="124"/>
      <c r="Z33" s="124"/>
      <c r="AA33" s="124"/>
      <c r="AB33" s="124"/>
      <c r="AC33" s="124"/>
    </row>
    <row r="34" spans="1:29" ht="47.25" customHeight="1" x14ac:dyDescent="0.2">
      <c r="A34" s="140" t="s">
        <v>642</v>
      </c>
      <c r="B34" s="140">
        <v>1390702400200</v>
      </c>
      <c r="C34" s="142"/>
      <c r="D34" s="126" t="s">
        <v>414</v>
      </c>
      <c r="E34" s="124"/>
      <c r="F34" s="136"/>
      <c r="G34" s="124"/>
      <c r="H34" s="127" t="s">
        <v>617</v>
      </c>
      <c r="I34" s="127" t="s">
        <v>614</v>
      </c>
      <c r="J34" s="127"/>
      <c r="K34" s="127" t="s">
        <v>635</v>
      </c>
      <c r="L34" s="127"/>
      <c r="M34" s="124"/>
      <c r="N34" s="124"/>
      <c r="O34" s="127"/>
      <c r="P34" s="127"/>
      <c r="Q34" s="127"/>
      <c r="R34" s="124"/>
      <c r="S34" s="124"/>
      <c r="T34" s="124"/>
      <c r="U34" s="124"/>
      <c r="V34" s="124"/>
      <c r="W34" s="124"/>
      <c r="X34" s="124"/>
      <c r="Y34" s="124"/>
      <c r="Z34" s="124"/>
      <c r="AA34" s="124"/>
      <c r="AB34" s="124"/>
      <c r="AC34" s="124"/>
    </row>
    <row r="35" spans="1:29" ht="47.25" customHeight="1" x14ac:dyDescent="0.2">
      <c r="A35" s="140" t="s">
        <v>643</v>
      </c>
      <c r="B35" s="140">
        <v>1390702400200</v>
      </c>
      <c r="C35" s="142"/>
      <c r="D35" s="126" t="s">
        <v>414</v>
      </c>
      <c r="E35" s="124"/>
      <c r="F35" s="136"/>
      <c r="G35" s="124"/>
      <c r="H35" s="127" t="s">
        <v>617</v>
      </c>
      <c r="I35" s="127" t="s">
        <v>614</v>
      </c>
      <c r="J35" s="127"/>
      <c r="K35" s="127" t="s">
        <v>635</v>
      </c>
      <c r="L35" s="127"/>
      <c r="M35" s="124"/>
      <c r="N35" s="124"/>
      <c r="O35" s="127"/>
      <c r="P35" s="127"/>
      <c r="Q35" s="127"/>
      <c r="R35" s="124"/>
      <c r="S35" s="124"/>
      <c r="T35" s="124"/>
      <c r="U35" s="124"/>
      <c r="V35" s="124"/>
      <c r="W35" s="124"/>
      <c r="X35" s="124"/>
      <c r="Y35" s="124"/>
      <c r="Z35" s="124"/>
      <c r="AA35" s="124"/>
      <c r="AB35" s="124"/>
      <c r="AC35" s="124"/>
    </row>
    <row r="36" spans="1:29" ht="47.25" customHeight="1" x14ac:dyDescent="0.2">
      <c r="A36" s="140" t="s">
        <v>644</v>
      </c>
      <c r="B36" s="140">
        <v>1309000613000</v>
      </c>
      <c r="C36" s="142"/>
      <c r="D36" s="126" t="s">
        <v>486</v>
      </c>
      <c r="E36" s="124"/>
      <c r="F36" s="136"/>
      <c r="G36" s="124"/>
      <c r="H36" s="127" t="s">
        <v>488</v>
      </c>
      <c r="I36" s="127" t="s">
        <v>487</v>
      </c>
      <c r="J36" s="127"/>
      <c r="K36" s="127" t="s">
        <v>635</v>
      </c>
      <c r="L36" s="127"/>
      <c r="M36" s="124"/>
      <c r="N36" s="124"/>
      <c r="O36" s="127"/>
      <c r="P36" s="127"/>
      <c r="Q36" s="127"/>
      <c r="R36" s="124"/>
      <c r="S36" s="124"/>
      <c r="T36" s="124"/>
      <c r="U36" s="124"/>
      <c r="V36" s="124"/>
      <c r="W36" s="124"/>
      <c r="X36" s="124"/>
      <c r="Y36" s="124"/>
      <c r="Z36" s="124"/>
      <c r="AA36" s="124"/>
      <c r="AB36" s="124"/>
      <c r="AC36" s="124"/>
    </row>
    <row r="37" spans="1:29" ht="47.25" customHeight="1" x14ac:dyDescent="0.2">
      <c r="A37" s="140" t="s">
        <v>645</v>
      </c>
      <c r="B37" s="140">
        <v>1309000613000</v>
      </c>
      <c r="C37" s="142"/>
      <c r="D37" s="126" t="s">
        <v>486</v>
      </c>
      <c r="E37" s="124"/>
      <c r="F37" s="136"/>
      <c r="G37" s="124"/>
      <c r="H37" s="127" t="s">
        <v>488</v>
      </c>
      <c r="I37" s="127" t="s">
        <v>487</v>
      </c>
      <c r="J37" s="127"/>
      <c r="K37" s="127" t="s">
        <v>635</v>
      </c>
      <c r="L37" s="127"/>
      <c r="M37" s="124"/>
      <c r="N37" s="124"/>
      <c r="O37" s="127"/>
      <c r="P37" s="127"/>
      <c r="Q37" s="127"/>
      <c r="R37" s="124"/>
      <c r="S37" s="124"/>
      <c r="T37" s="124"/>
      <c r="U37" s="124"/>
      <c r="V37" s="124"/>
      <c r="W37" s="124"/>
      <c r="X37" s="124"/>
      <c r="Y37" s="124"/>
      <c r="Z37" s="124"/>
      <c r="AA37" s="124"/>
      <c r="AB37" s="124"/>
      <c r="AC37" s="124"/>
    </row>
    <row r="38" spans="1:29" ht="47.25" customHeight="1" x14ac:dyDescent="0.2">
      <c r="A38" s="140" t="s">
        <v>646</v>
      </c>
      <c r="B38" s="140">
        <v>1309000613000</v>
      </c>
      <c r="C38" s="142"/>
      <c r="D38" s="126" t="s">
        <v>486</v>
      </c>
      <c r="E38" s="124"/>
      <c r="F38" s="136"/>
      <c r="G38" s="124"/>
      <c r="H38" s="127" t="s">
        <v>488</v>
      </c>
      <c r="I38" s="127" t="s">
        <v>487</v>
      </c>
      <c r="J38" s="127"/>
      <c r="K38" s="127" t="s">
        <v>635</v>
      </c>
      <c r="L38" s="127"/>
      <c r="M38" s="124"/>
      <c r="N38" s="124"/>
      <c r="O38" s="127"/>
      <c r="P38" s="127"/>
      <c r="Q38" s="127"/>
      <c r="R38" s="124"/>
      <c r="S38" s="124"/>
      <c r="T38" s="124"/>
      <c r="U38" s="124"/>
      <c r="V38" s="124"/>
      <c r="W38" s="124"/>
      <c r="X38" s="124"/>
      <c r="Y38" s="124"/>
      <c r="Z38" s="124"/>
      <c r="AA38" s="124"/>
      <c r="AB38" s="124"/>
      <c r="AC38" s="124"/>
    </row>
    <row r="39" spans="1:29" ht="47.25" customHeight="1" x14ac:dyDescent="0.2">
      <c r="A39" s="140" t="s">
        <v>647</v>
      </c>
      <c r="B39" s="140">
        <v>1390704800100</v>
      </c>
      <c r="C39" s="142"/>
      <c r="D39" s="126" t="s">
        <v>499</v>
      </c>
      <c r="E39" s="124"/>
      <c r="F39" s="136"/>
      <c r="G39" s="124"/>
      <c r="H39" s="127" t="s">
        <v>500</v>
      </c>
      <c r="I39" s="127" t="s">
        <v>225</v>
      </c>
      <c r="J39" s="127"/>
      <c r="K39" s="127" t="s">
        <v>635</v>
      </c>
      <c r="L39" s="127"/>
      <c r="M39" s="124"/>
      <c r="N39" s="124"/>
      <c r="O39" s="127"/>
      <c r="P39" s="127"/>
      <c r="Q39" s="127"/>
      <c r="R39" s="124"/>
      <c r="S39" s="124"/>
      <c r="T39" s="124"/>
      <c r="U39" s="124"/>
      <c r="V39" s="124"/>
      <c r="W39" s="124"/>
      <c r="X39" s="124"/>
      <c r="Y39" s="124"/>
      <c r="Z39" s="124"/>
      <c r="AA39" s="124"/>
      <c r="AB39" s="124"/>
      <c r="AC39" s="124"/>
    </row>
    <row r="40" spans="1:29" ht="47.25" customHeight="1" x14ac:dyDescent="0.2">
      <c r="A40" s="140" t="s">
        <v>648</v>
      </c>
      <c r="B40" s="140">
        <v>1390704800100</v>
      </c>
      <c r="C40" s="142"/>
      <c r="D40" s="126" t="s">
        <v>499</v>
      </c>
      <c r="E40" s="124"/>
      <c r="F40" s="136"/>
      <c r="G40" s="124"/>
      <c r="H40" s="127" t="s">
        <v>500</v>
      </c>
      <c r="I40" s="127" t="s">
        <v>225</v>
      </c>
      <c r="J40" s="127"/>
      <c r="K40" s="127" t="s">
        <v>635</v>
      </c>
      <c r="L40" s="127"/>
      <c r="M40" s="124"/>
      <c r="N40" s="124"/>
      <c r="O40" s="127"/>
      <c r="P40" s="127"/>
      <c r="Q40" s="127"/>
      <c r="R40" s="124"/>
      <c r="S40" s="124"/>
      <c r="T40" s="124"/>
      <c r="U40" s="124"/>
      <c r="V40" s="124"/>
      <c r="W40" s="124"/>
      <c r="X40" s="124"/>
      <c r="Y40" s="124"/>
      <c r="Z40" s="124"/>
      <c r="AA40" s="124"/>
      <c r="AB40" s="124"/>
      <c r="AC40" s="124"/>
    </row>
    <row r="41" spans="1:29" ht="47.25" customHeight="1" x14ac:dyDescent="0.2">
      <c r="A41" s="140" t="s">
        <v>649</v>
      </c>
      <c r="B41" s="140">
        <v>1390704809100</v>
      </c>
      <c r="C41" s="142"/>
      <c r="D41" s="126" t="s">
        <v>227</v>
      </c>
      <c r="E41" s="124"/>
      <c r="F41" s="136"/>
      <c r="G41" s="124"/>
      <c r="H41" s="127" t="s">
        <v>228</v>
      </c>
      <c r="I41" s="127" t="s">
        <v>225</v>
      </c>
      <c r="J41" s="127"/>
      <c r="K41" s="127" t="s">
        <v>635</v>
      </c>
      <c r="L41" s="127"/>
      <c r="M41" s="124"/>
      <c r="N41" s="124"/>
      <c r="O41" s="127"/>
      <c r="P41" s="127"/>
      <c r="Q41" s="127"/>
      <c r="R41" s="124"/>
      <c r="S41" s="124"/>
      <c r="T41" s="124"/>
      <c r="U41" s="124"/>
      <c r="V41" s="124"/>
      <c r="W41" s="124"/>
      <c r="X41" s="124"/>
      <c r="Y41" s="124"/>
      <c r="Z41" s="124"/>
      <c r="AA41" s="124"/>
      <c r="AB41" s="124"/>
      <c r="AC41" s="124"/>
    </row>
    <row r="42" spans="1:29" ht="47.25" customHeight="1" x14ac:dyDescent="0.2">
      <c r="A42" s="140" t="s">
        <v>650</v>
      </c>
      <c r="B42" s="140">
        <v>1390704809100</v>
      </c>
      <c r="C42" s="142"/>
      <c r="D42" s="126" t="s">
        <v>227</v>
      </c>
      <c r="E42" s="124"/>
      <c r="F42" s="136"/>
      <c r="G42" s="124"/>
      <c r="H42" s="127" t="s">
        <v>228</v>
      </c>
      <c r="I42" s="127" t="s">
        <v>225</v>
      </c>
      <c r="J42" s="127"/>
      <c r="K42" s="127" t="s">
        <v>635</v>
      </c>
      <c r="L42" s="127"/>
      <c r="M42" s="124"/>
      <c r="N42" s="124"/>
      <c r="O42" s="127"/>
      <c r="P42" s="127"/>
      <c r="Q42" s="127"/>
      <c r="R42" s="124"/>
      <c r="S42" s="124"/>
      <c r="T42" s="124"/>
      <c r="U42" s="124"/>
      <c r="V42" s="124"/>
      <c r="W42" s="124"/>
      <c r="X42" s="124"/>
      <c r="Y42" s="124"/>
      <c r="Z42" s="124"/>
      <c r="AA42" s="124"/>
      <c r="AB42" s="124"/>
      <c r="AC42" s="124"/>
    </row>
    <row r="43" spans="1:29" ht="47.25" customHeight="1" x14ac:dyDescent="0.2">
      <c r="A43" s="140" t="s">
        <v>651</v>
      </c>
      <c r="B43" s="140">
        <v>1390704809000</v>
      </c>
      <c r="C43" s="142"/>
      <c r="D43" s="126" t="s">
        <v>229</v>
      </c>
      <c r="E43" s="124"/>
      <c r="F43" s="136"/>
      <c r="G43" s="124"/>
      <c r="H43" s="127" t="s">
        <v>230</v>
      </c>
      <c r="I43" s="127" t="s">
        <v>225</v>
      </c>
      <c r="J43" s="127"/>
      <c r="K43" s="127" t="s">
        <v>635</v>
      </c>
      <c r="L43" s="127"/>
      <c r="M43" s="124"/>
      <c r="N43" s="124"/>
      <c r="O43" s="127"/>
      <c r="P43" s="127"/>
      <c r="Q43" s="127"/>
      <c r="R43" s="124"/>
      <c r="S43" s="124"/>
      <c r="T43" s="124"/>
      <c r="U43" s="124"/>
      <c r="V43" s="124"/>
      <c r="W43" s="124"/>
      <c r="X43" s="124"/>
      <c r="Y43" s="124"/>
      <c r="Z43" s="124"/>
      <c r="AA43" s="124"/>
      <c r="AB43" s="124"/>
      <c r="AC43" s="124"/>
    </row>
    <row r="44" spans="1:29" ht="47.25" customHeight="1" x14ac:dyDescent="0.2">
      <c r="A44" s="140" t="s">
        <v>652</v>
      </c>
      <c r="B44" s="140">
        <v>1390704809000</v>
      </c>
      <c r="C44" s="142"/>
      <c r="D44" s="126" t="s">
        <v>229</v>
      </c>
      <c r="E44" s="124"/>
      <c r="F44" s="136"/>
      <c r="G44" s="124"/>
      <c r="H44" s="127" t="s">
        <v>230</v>
      </c>
      <c r="I44" s="127" t="s">
        <v>225</v>
      </c>
      <c r="J44" s="127"/>
      <c r="K44" s="127" t="s">
        <v>635</v>
      </c>
      <c r="L44" s="127"/>
      <c r="M44" s="124"/>
      <c r="N44" s="124"/>
      <c r="O44" s="127"/>
      <c r="P44" s="127"/>
      <c r="Q44" s="127"/>
      <c r="R44" s="124"/>
      <c r="S44" s="124"/>
      <c r="T44" s="124"/>
      <c r="U44" s="124"/>
      <c r="V44" s="124"/>
      <c r="W44" s="124"/>
      <c r="X44" s="124"/>
      <c r="Y44" s="124"/>
      <c r="Z44" s="124"/>
      <c r="AA44" s="124"/>
      <c r="AB44" s="124"/>
      <c r="AC44" s="124"/>
    </row>
    <row r="45" spans="1:29" ht="47.25" customHeight="1" x14ac:dyDescent="0.2">
      <c r="A45" s="140" t="s">
        <v>653</v>
      </c>
      <c r="B45" s="140">
        <v>1390704809700</v>
      </c>
      <c r="C45" s="142"/>
      <c r="D45" s="126" t="s">
        <v>501</v>
      </c>
      <c r="E45" s="124"/>
      <c r="F45" s="136"/>
      <c r="G45" s="124"/>
      <c r="H45" s="127" t="s">
        <v>502</v>
      </c>
      <c r="I45" s="127" t="s">
        <v>225</v>
      </c>
      <c r="J45" s="127"/>
      <c r="K45" s="127" t="s">
        <v>635</v>
      </c>
      <c r="L45" s="127"/>
      <c r="M45" s="124"/>
      <c r="N45" s="124"/>
      <c r="O45" s="127"/>
      <c r="P45" s="127"/>
      <c r="Q45" s="127"/>
      <c r="R45" s="124"/>
      <c r="S45" s="124"/>
      <c r="T45" s="124"/>
      <c r="U45" s="124"/>
      <c r="V45" s="124"/>
      <c r="W45" s="124"/>
      <c r="X45" s="124"/>
      <c r="Y45" s="124"/>
      <c r="Z45" s="124"/>
      <c r="AA45" s="124"/>
      <c r="AB45" s="124"/>
      <c r="AC45" s="124"/>
    </row>
    <row r="46" spans="1:29" ht="47.25" customHeight="1" x14ac:dyDescent="0.2">
      <c r="A46" s="140" t="s">
        <v>654</v>
      </c>
      <c r="B46" s="140">
        <v>1390704809700</v>
      </c>
      <c r="C46" s="142"/>
      <c r="D46" s="126" t="s">
        <v>501</v>
      </c>
      <c r="E46" s="124"/>
      <c r="F46" s="136"/>
      <c r="G46" s="124"/>
      <c r="H46" s="127" t="s">
        <v>502</v>
      </c>
      <c r="I46" s="127" t="s">
        <v>225</v>
      </c>
      <c r="J46" s="127"/>
      <c r="K46" s="127" t="s">
        <v>635</v>
      </c>
      <c r="L46" s="127"/>
      <c r="M46" s="124"/>
      <c r="N46" s="124"/>
      <c r="O46" s="127"/>
      <c r="P46" s="127"/>
      <c r="Q46" s="127"/>
      <c r="R46" s="124"/>
      <c r="S46" s="124"/>
      <c r="T46" s="124"/>
      <c r="U46" s="124"/>
      <c r="V46" s="124"/>
      <c r="W46" s="124"/>
      <c r="X46" s="124"/>
      <c r="Y46" s="124"/>
      <c r="Z46" s="124"/>
      <c r="AA46" s="124"/>
      <c r="AB46" s="124"/>
      <c r="AC46" s="124"/>
    </row>
    <row r="47" spans="1:29" ht="47.25" customHeight="1" x14ac:dyDescent="0.2">
      <c r="A47" s="140" t="s">
        <v>655</v>
      </c>
      <c r="B47" s="140">
        <v>1390704809800</v>
      </c>
      <c r="C47" s="142"/>
      <c r="D47" s="126" t="s">
        <v>503</v>
      </c>
      <c r="E47" s="124"/>
      <c r="F47" s="136"/>
      <c r="G47" s="124"/>
      <c r="H47" s="127" t="s">
        <v>504</v>
      </c>
      <c r="I47" s="127" t="s">
        <v>225</v>
      </c>
      <c r="J47" s="127"/>
      <c r="K47" s="127" t="s">
        <v>635</v>
      </c>
      <c r="L47" s="127"/>
      <c r="M47" s="124"/>
      <c r="N47" s="124"/>
      <c r="O47" s="127"/>
      <c r="P47" s="127"/>
      <c r="Q47" s="127"/>
      <c r="R47" s="124"/>
      <c r="S47" s="124"/>
      <c r="T47" s="124"/>
      <c r="U47" s="124"/>
      <c r="V47" s="124"/>
      <c r="W47" s="124"/>
      <c r="X47" s="124"/>
      <c r="Y47" s="124"/>
      <c r="Z47" s="124"/>
      <c r="AA47" s="124"/>
      <c r="AB47" s="124"/>
      <c r="AC47" s="124"/>
    </row>
    <row r="48" spans="1:29" ht="47.25" customHeight="1" x14ac:dyDescent="0.2">
      <c r="A48" s="140" t="s">
        <v>656</v>
      </c>
      <c r="B48" s="140">
        <v>1390704809800</v>
      </c>
      <c r="C48" s="142"/>
      <c r="D48" s="126" t="s">
        <v>503</v>
      </c>
      <c r="E48" s="124"/>
      <c r="F48" s="136"/>
      <c r="G48" s="124"/>
      <c r="H48" s="127" t="s">
        <v>504</v>
      </c>
      <c r="I48" s="127" t="s">
        <v>225</v>
      </c>
      <c r="J48" s="127"/>
      <c r="K48" s="127" t="s">
        <v>635</v>
      </c>
      <c r="L48" s="127"/>
      <c r="M48" s="124"/>
      <c r="N48" s="124"/>
      <c r="O48" s="127"/>
      <c r="P48" s="127"/>
      <c r="Q48" s="127"/>
      <c r="R48" s="124"/>
      <c r="S48" s="124"/>
      <c r="T48" s="124"/>
      <c r="U48" s="124"/>
      <c r="V48" s="124"/>
      <c r="W48" s="124"/>
      <c r="X48" s="124"/>
      <c r="Y48" s="124"/>
      <c r="Z48" s="124"/>
      <c r="AA48" s="124"/>
      <c r="AB48" s="124"/>
      <c r="AC48" s="124"/>
    </row>
    <row r="49" spans="1:29" ht="47.25" customHeight="1" x14ac:dyDescent="0.2">
      <c r="A49" s="140" t="s">
        <v>657</v>
      </c>
      <c r="B49" s="140">
        <v>1390704809900</v>
      </c>
      <c r="C49" s="142"/>
      <c r="D49" s="126" t="s">
        <v>505</v>
      </c>
      <c r="E49" s="124"/>
      <c r="F49" s="136"/>
      <c r="G49" s="124"/>
      <c r="H49" s="127" t="s">
        <v>506</v>
      </c>
      <c r="I49" s="127" t="s">
        <v>225</v>
      </c>
      <c r="J49" s="127"/>
      <c r="K49" s="127" t="s">
        <v>635</v>
      </c>
      <c r="L49" s="127"/>
      <c r="M49" s="124"/>
      <c r="N49" s="124"/>
      <c r="O49" s="127"/>
      <c r="P49" s="127"/>
      <c r="Q49" s="127"/>
      <c r="R49" s="124"/>
      <c r="S49" s="124"/>
      <c r="T49" s="124"/>
      <c r="U49" s="124"/>
      <c r="V49" s="124"/>
      <c r="W49" s="124"/>
      <c r="X49" s="124"/>
      <c r="Y49" s="124"/>
      <c r="Z49" s="124"/>
      <c r="AA49" s="124"/>
      <c r="AB49" s="124"/>
      <c r="AC49" s="124"/>
    </row>
    <row r="50" spans="1:29" ht="47.25" customHeight="1" x14ac:dyDescent="0.2">
      <c r="A50" s="140" t="s">
        <v>658</v>
      </c>
      <c r="B50" s="140">
        <v>1390704809900</v>
      </c>
      <c r="C50" s="142"/>
      <c r="D50" s="126" t="s">
        <v>505</v>
      </c>
      <c r="E50" s="124"/>
      <c r="F50" s="136"/>
      <c r="G50" s="124"/>
      <c r="H50" s="127" t="s">
        <v>506</v>
      </c>
      <c r="I50" s="127" t="s">
        <v>225</v>
      </c>
      <c r="J50" s="127"/>
      <c r="K50" s="127" t="s">
        <v>635</v>
      </c>
      <c r="L50" s="127"/>
      <c r="M50" s="124"/>
      <c r="N50" s="124"/>
      <c r="O50" s="127"/>
      <c r="P50" s="127"/>
      <c r="Q50" s="127"/>
      <c r="R50" s="124"/>
      <c r="S50" s="124"/>
      <c r="T50" s="124"/>
      <c r="U50" s="124"/>
      <c r="V50" s="124"/>
      <c r="W50" s="124"/>
      <c r="X50" s="124"/>
      <c r="Y50" s="124"/>
      <c r="Z50" s="124"/>
      <c r="AA50" s="124"/>
      <c r="AB50" s="124"/>
      <c r="AC50" s="124"/>
    </row>
    <row r="51" spans="1:29" ht="47.25" customHeight="1" x14ac:dyDescent="0.2">
      <c r="A51" s="140" t="s">
        <v>638</v>
      </c>
      <c r="B51" s="140">
        <v>1390702400100</v>
      </c>
      <c r="C51" s="142"/>
      <c r="D51" s="126" t="s">
        <v>413</v>
      </c>
      <c r="E51" s="124"/>
      <c r="F51" s="136"/>
      <c r="G51" s="124"/>
      <c r="H51" s="127" t="s">
        <v>616</v>
      </c>
      <c r="I51" s="127" t="s">
        <v>614</v>
      </c>
      <c r="J51" s="127"/>
      <c r="K51" s="127" t="s">
        <v>635</v>
      </c>
      <c r="L51" s="127"/>
      <c r="M51" s="124"/>
      <c r="N51" s="124"/>
      <c r="O51" s="127"/>
      <c r="P51" s="127"/>
      <c r="Q51" s="127"/>
      <c r="R51" s="124"/>
      <c r="S51" s="124"/>
      <c r="T51" s="124"/>
      <c r="U51" s="124"/>
      <c r="V51" s="124"/>
      <c r="W51" s="124"/>
      <c r="X51" s="124"/>
      <c r="Y51" s="124"/>
      <c r="Z51" s="124"/>
      <c r="AA51" s="124"/>
      <c r="AB51" s="124"/>
      <c r="AC51" s="124"/>
    </row>
    <row r="52" spans="1:29" ht="47.25" customHeight="1" x14ac:dyDescent="0.2">
      <c r="A52" s="140" t="s">
        <v>639</v>
      </c>
      <c r="B52" s="140">
        <v>1390702400100</v>
      </c>
      <c r="C52" s="142"/>
      <c r="D52" s="126" t="s">
        <v>413</v>
      </c>
      <c r="E52" s="124"/>
      <c r="F52" s="136"/>
      <c r="G52" s="124"/>
      <c r="H52" s="127" t="s">
        <v>616</v>
      </c>
      <c r="I52" s="127" t="s">
        <v>614</v>
      </c>
      <c r="J52" s="127"/>
      <c r="K52" s="127" t="s">
        <v>635</v>
      </c>
      <c r="L52" s="127"/>
      <c r="M52" s="124"/>
      <c r="N52" s="124"/>
      <c r="O52" s="127"/>
      <c r="P52" s="127"/>
      <c r="Q52" s="127"/>
      <c r="R52" s="124"/>
      <c r="S52" s="124"/>
      <c r="T52" s="124"/>
      <c r="U52" s="124"/>
      <c r="V52" s="124"/>
      <c r="W52" s="124"/>
      <c r="X52" s="124"/>
      <c r="Y52" s="124"/>
      <c r="Z52" s="124"/>
      <c r="AA52" s="124"/>
      <c r="AB52" s="124"/>
      <c r="AC52" s="124"/>
    </row>
    <row r="53" spans="1:29" ht="47.25" customHeight="1" x14ac:dyDescent="0.2">
      <c r="A53" s="140" t="s">
        <v>640</v>
      </c>
      <c r="B53" s="140">
        <v>1390702400100</v>
      </c>
      <c r="C53" s="142"/>
      <c r="D53" s="126" t="s">
        <v>413</v>
      </c>
      <c r="E53" s="124"/>
      <c r="F53" s="136"/>
      <c r="G53" s="124"/>
      <c r="H53" s="127" t="s">
        <v>616</v>
      </c>
      <c r="I53" s="127" t="s">
        <v>614</v>
      </c>
      <c r="J53" s="127"/>
      <c r="K53" s="127" t="s">
        <v>635</v>
      </c>
      <c r="L53" s="127"/>
      <c r="M53" s="124"/>
      <c r="N53" s="124"/>
      <c r="O53" s="127"/>
      <c r="P53" s="127"/>
      <c r="Q53" s="127"/>
      <c r="R53" s="124"/>
      <c r="S53" s="124"/>
      <c r="T53" s="124"/>
      <c r="U53" s="124"/>
      <c r="V53" s="124"/>
      <c r="W53" s="124"/>
      <c r="X53" s="124"/>
      <c r="Y53" s="124"/>
      <c r="Z53" s="124"/>
      <c r="AA53" s="124"/>
      <c r="AB53" s="124"/>
      <c r="AC53" s="124"/>
    </row>
    <row r="54" spans="1:29" ht="47.25" customHeight="1" x14ac:dyDescent="0.2">
      <c r="A54" s="140" t="s">
        <v>641</v>
      </c>
      <c r="B54" s="140">
        <v>1390702400200</v>
      </c>
      <c r="C54" s="142"/>
      <c r="D54" s="126" t="s">
        <v>414</v>
      </c>
      <c r="E54" s="124"/>
      <c r="F54" s="136"/>
      <c r="G54" s="124"/>
      <c r="H54" s="127" t="s">
        <v>617</v>
      </c>
      <c r="I54" s="127" t="s">
        <v>614</v>
      </c>
      <c r="J54" s="127"/>
      <c r="K54" s="127" t="s">
        <v>635</v>
      </c>
      <c r="L54" s="127"/>
      <c r="M54" s="124"/>
      <c r="N54" s="124"/>
      <c r="O54" s="127"/>
      <c r="P54" s="127"/>
      <c r="Q54" s="127"/>
      <c r="R54" s="124"/>
      <c r="S54" s="124"/>
      <c r="T54" s="124"/>
      <c r="U54" s="124"/>
      <c r="V54" s="124"/>
      <c r="W54" s="124"/>
      <c r="X54" s="124"/>
      <c r="Y54" s="124"/>
      <c r="Z54" s="124"/>
      <c r="AA54" s="124"/>
      <c r="AB54" s="124"/>
      <c r="AC54" s="124"/>
    </row>
    <row r="55" spans="1:29" ht="47.25" customHeight="1" x14ac:dyDescent="0.2">
      <c r="A55" s="140" t="s">
        <v>642</v>
      </c>
      <c r="B55" s="140">
        <v>1390702400200</v>
      </c>
      <c r="C55" s="142"/>
      <c r="D55" s="126" t="s">
        <v>414</v>
      </c>
      <c r="E55" s="124"/>
      <c r="F55" s="136"/>
      <c r="G55" s="124"/>
      <c r="H55" s="127" t="s">
        <v>617</v>
      </c>
      <c r="I55" s="127" t="s">
        <v>614</v>
      </c>
      <c r="J55" s="127"/>
      <c r="K55" s="127" t="s">
        <v>635</v>
      </c>
      <c r="L55" s="127"/>
      <c r="M55" s="124"/>
      <c r="N55" s="124"/>
      <c r="O55" s="127"/>
      <c r="P55" s="127"/>
      <c r="Q55" s="127"/>
      <c r="R55" s="124"/>
      <c r="S55" s="124"/>
      <c r="T55" s="124"/>
      <c r="U55" s="124"/>
      <c r="V55" s="124"/>
      <c r="W55" s="124"/>
      <c r="X55" s="124"/>
      <c r="Y55" s="124"/>
      <c r="Z55" s="124"/>
      <c r="AA55" s="124"/>
      <c r="AB55" s="124"/>
      <c r="AC55" s="124"/>
    </row>
    <row r="56" spans="1:29" ht="47.25" customHeight="1" x14ac:dyDescent="0.2">
      <c r="A56" s="140" t="s">
        <v>643</v>
      </c>
      <c r="B56" s="140">
        <v>1390702400200</v>
      </c>
      <c r="C56" s="142"/>
      <c r="D56" s="126" t="s">
        <v>414</v>
      </c>
      <c r="E56" s="124"/>
      <c r="F56" s="136"/>
      <c r="G56" s="124"/>
      <c r="H56" s="127" t="s">
        <v>617</v>
      </c>
      <c r="I56" s="127" t="s">
        <v>614</v>
      </c>
      <c r="J56" s="127"/>
      <c r="K56" s="127" t="s">
        <v>635</v>
      </c>
      <c r="L56" s="127"/>
      <c r="M56" s="124"/>
      <c r="N56" s="124"/>
      <c r="O56" s="127"/>
      <c r="P56" s="127"/>
      <c r="Q56" s="127"/>
      <c r="R56" s="124"/>
      <c r="S56" s="124"/>
      <c r="T56" s="124"/>
      <c r="U56" s="124"/>
      <c r="V56" s="124"/>
      <c r="W56" s="124"/>
      <c r="X56" s="124"/>
      <c r="Y56" s="124"/>
      <c r="Z56" s="124"/>
      <c r="AA56" s="124"/>
      <c r="AB56" s="124"/>
      <c r="AC56" s="124"/>
    </row>
    <row r="57" spans="1:29" ht="47.25" customHeight="1" x14ac:dyDescent="0.2">
      <c r="A57" s="140" t="s">
        <v>634</v>
      </c>
      <c r="B57" s="140">
        <v>1390702400000</v>
      </c>
      <c r="C57" s="142"/>
      <c r="D57" s="126" t="s">
        <v>412</v>
      </c>
      <c r="E57" s="124"/>
      <c r="F57" s="136"/>
      <c r="G57" s="124"/>
      <c r="H57" s="127" t="s">
        <v>615</v>
      </c>
      <c r="I57" s="127" t="s">
        <v>614</v>
      </c>
      <c r="J57" s="127"/>
      <c r="K57" s="127" t="s">
        <v>635</v>
      </c>
      <c r="L57" s="127"/>
      <c r="M57" s="124"/>
      <c r="N57" s="124"/>
      <c r="O57" s="127"/>
      <c r="P57" s="127"/>
      <c r="Q57" s="127"/>
      <c r="R57" s="124"/>
      <c r="S57" s="124"/>
      <c r="T57" s="124"/>
      <c r="U57" s="124"/>
      <c r="V57" s="124"/>
      <c r="W57" s="124"/>
      <c r="X57" s="124"/>
      <c r="Y57" s="124"/>
      <c r="Z57" s="124"/>
      <c r="AA57" s="124"/>
      <c r="AB57" s="124"/>
      <c r="AC57" s="124"/>
    </row>
    <row r="58" spans="1:29" ht="47.25" customHeight="1" x14ac:dyDescent="0.2">
      <c r="A58" s="140" t="s">
        <v>636</v>
      </c>
      <c r="B58" s="140">
        <v>1390702400000</v>
      </c>
      <c r="C58" s="142"/>
      <c r="D58" s="126" t="s">
        <v>412</v>
      </c>
      <c r="E58" s="124"/>
      <c r="F58" s="136"/>
      <c r="G58" s="124"/>
      <c r="H58" s="127" t="s">
        <v>615</v>
      </c>
      <c r="I58" s="127" t="s">
        <v>614</v>
      </c>
      <c r="J58" s="127"/>
      <c r="K58" s="127" t="s">
        <v>635</v>
      </c>
      <c r="L58" s="127"/>
      <c r="M58" s="124"/>
      <c r="N58" s="124"/>
      <c r="O58" s="127"/>
      <c r="P58" s="127"/>
      <c r="Q58" s="127"/>
      <c r="R58" s="124"/>
      <c r="S58" s="124"/>
      <c r="T58" s="124"/>
      <c r="U58" s="124"/>
      <c r="V58" s="124"/>
      <c r="W58" s="124"/>
      <c r="X58" s="124"/>
      <c r="Y58" s="124"/>
      <c r="Z58" s="124"/>
      <c r="AA58" s="124"/>
      <c r="AB58" s="124"/>
      <c r="AC58" s="124"/>
    </row>
    <row r="59" spans="1:29" ht="47.25" customHeight="1" x14ac:dyDescent="0.2">
      <c r="A59" s="140" t="s">
        <v>637</v>
      </c>
      <c r="B59" s="140">
        <v>1390702400000</v>
      </c>
      <c r="C59" s="142"/>
      <c r="D59" s="126" t="s">
        <v>412</v>
      </c>
      <c r="E59" s="124"/>
      <c r="F59" s="136"/>
      <c r="G59" s="124"/>
      <c r="H59" s="127" t="s">
        <v>615</v>
      </c>
      <c r="I59" s="127" t="s">
        <v>614</v>
      </c>
      <c r="J59" s="127"/>
      <c r="K59" s="127" t="s">
        <v>635</v>
      </c>
      <c r="L59" s="127"/>
      <c r="M59" s="124"/>
      <c r="N59" s="124"/>
      <c r="O59" s="127"/>
      <c r="P59" s="127"/>
      <c r="Q59" s="127"/>
      <c r="R59" s="124"/>
      <c r="S59" s="124"/>
      <c r="T59" s="124"/>
      <c r="U59" s="124"/>
      <c r="V59" s="124"/>
      <c r="W59" s="124"/>
      <c r="X59" s="124"/>
      <c r="Y59" s="124"/>
      <c r="Z59" s="124"/>
      <c r="AA59" s="124"/>
      <c r="AB59" s="124"/>
      <c r="AC59" s="124"/>
    </row>
    <row r="60" spans="1:29" ht="47.25" customHeight="1" x14ac:dyDescent="0.2">
      <c r="A60" s="140" t="s">
        <v>659</v>
      </c>
      <c r="B60" s="140">
        <v>1303000350000</v>
      </c>
      <c r="C60" s="142"/>
      <c r="D60" s="126" t="s">
        <v>484</v>
      </c>
      <c r="E60" s="124"/>
      <c r="F60" s="136"/>
      <c r="G60" s="124"/>
      <c r="H60" s="127" t="s">
        <v>485</v>
      </c>
      <c r="I60" s="127" t="s">
        <v>231</v>
      </c>
      <c r="J60" s="127"/>
      <c r="K60" s="127" t="s">
        <v>635</v>
      </c>
      <c r="L60" s="127"/>
      <c r="M60" s="124"/>
      <c r="N60" s="124"/>
      <c r="O60" s="127"/>
      <c r="P60" s="127"/>
      <c r="Q60" s="127"/>
      <c r="R60" s="124"/>
      <c r="S60" s="124"/>
      <c r="T60" s="124"/>
      <c r="U60" s="124"/>
      <c r="V60" s="124"/>
      <c r="W60" s="124"/>
      <c r="X60" s="124"/>
      <c r="Y60" s="124"/>
      <c r="Z60" s="124"/>
      <c r="AA60" s="124"/>
      <c r="AB60" s="124"/>
      <c r="AC60" s="124"/>
    </row>
    <row r="61" spans="1:29" ht="47.25" customHeight="1" x14ac:dyDescent="0.2">
      <c r="A61" s="140" t="s">
        <v>660</v>
      </c>
      <c r="B61" s="140">
        <v>1303000350000</v>
      </c>
      <c r="C61" s="142"/>
      <c r="D61" s="126" t="s">
        <v>484</v>
      </c>
      <c r="E61" s="124"/>
      <c r="F61" s="136"/>
      <c r="G61" s="124"/>
      <c r="H61" s="127" t="s">
        <v>485</v>
      </c>
      <c r="I61" s="127" t="s">
        <v>231</v>
      </c>
      <c r="J61" s="127"/>
      <c r="K61" s="127" t="s">
        <v>635</v>
      </c>
      <c r="L61" s="127"/>
      <c r="M61" s="124"/>
      <c r="N61" s="124"/>
      <c r="O61" s="127"/>
      <c r="P61" s="127"/>
      <c r="Q61" s="127"/>
      <c r="R61" s="124"/>
      <c r="S61" s="124"/>
      <c r="T61" s="124"/>
      <c r="U61" s="124"/>
      <c r="V61" s="124"/>
      <c r="W61" s="124"/>
      <c r="X61" s="124"/>
      <c r="Y61" s="124"/>
      <c r="Z61" s="124"/>
      <c r="AA61" s="124"/>
      <c r="AB61" s="124"/>
      <c r="AC61" s="124"/>
    </row>
    <row r="62" spans="1:29" ht="47.25" customHeight="1" x14ac:dyDescent="0.2">
      <c r="A62" s="140" t="s">
        <v>661</v>
      </c>
      <c r="B62" s="140">
        <v>1390705630201</v>
      </c>
      <c r="C62" s="142"/>
      <c r="D62" s="126" t="s">
        <v>489</v>
      </c>
      <c r="E62" s="124"/>
      <c r="F62" s="136"/>
      <c r="G62" s="124"/>
      <c r="H62" s="127" t="s">
        <v>490</v>
      </c>
      <c r="I62" s="127" t="s">
        <v>193</v>
      </c>
      <c r="J62" s="127"/>
      <c r="K62" s="127" t="s">
        <v>635</v>
      </c>
      <c r="L62" s="127"/>
      <c r="M62" s="124"/>
      <c r="N62" s="124"/>
      <c r="O62" s="127"/>
      <c r="P62" s="127"/>
      <c r="Q62" s="127"/>
      <c r="R62" s="124"/>
      <c r="S62" s="124"/>
      <c r="T62" s="124"/>
      <c r="U62" s="124"/>
      <c r="V62" s="124"/>
      <c r="W62" s="124"/>
      <c r="X62" s="124"/>
      <c r="Y62" s="124"/>
      <c r="Z62" s="124"/>
      <c r="AA62" s="124"/>
      <c r="AB62" s="124"/>
      <c r="AC62" s="124"/>
    </row>
    <row r="63" spans="1:29" ht="47.25" customHeight="1" x14ac:dyDescent="0.2">
      <c r="A63" s="140" t="s">
        <v>662</v>
      </c>
      <c r="B63" s="140">
        <v>1390705630201</v>
      </c>
      <c r="C63" s="142"/>
      <c r="D63" s="126" t="s">
        <v>489</v>
      </c>
      <c r="E63" s="124"/>
      <c r="F63" s="136"/>
      <c r="G63" s="124"/>
      <c r="H63" s="127" t="s">
        <v>490</v>
      </c>
      <c r="I63" s="127" t="s">
        <v>193</v>
      </c>
      <c r="J63" s="127"/>
      <c r="K63" s="127" t="s">
        <v>635</v>
      </c>
      <c r="L63" s="127"/>
      <c r="M63" s="124"/>
      <c r="N63" s="124"/>
      <c r="O63" s="127"/>
      <c r="P63" s="127"/>
      <c r="Q63" s="127"/>
      <c r="R63" s="124"/>
      <c r="S63" s="124"/>
      <c r="T63" s="124"/>
      <c r="U63" s="124"/>
      <c r="V63" s="124"/>
      <c r="W63" s="124"/>
      <c r="X63" s="124"/>
      <c r="Y63" s="124"/>
      <c r="Z63" s="124"/>
      <c r="AA63" s="124"/>
      <c r="AB63" s="124"/>
      <c r="AC63" s="124"/>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C87DD1-BF40-42E7-83C4-B766B76CD1BB}">
  <sheetPr codeName="Hoja2">
    <tabColor rgb="FFFFFF00"/>
  </sheetPr>
  <dimension ref="A1:BF42"/>
  <sheetViews>
    <sheetView workbookViewId="0">
      <selection activeCell="I18" sqref="I18"/>
    </sheetView>
  </sheetViews>
  <sheetFormatPr baseColWidth="10" defaultColWidth="9.140625" defaultRowHeight="12.75" x14ac:dyDescent="0.2"/>
  <cols>
    <col min="2" max="2" width="45.5703125" bestFit="1" customWidth="1"/>
    <col min="5" max="5" width="9.85546875" customWidth="1"/>
    <col min="7" max="7" width="11.85546875" customWidth="1"/>
    <col min="9" max="9" width="10.7109375" customWidth="1"/>
    <col min="10" max="10" width="17.7109375" bestFit="1" customWidth="1"/>
    <col min="11" max="12" width="10.140625" bestFit="1" customWidth="1"/>
    <col min="32" max="32" width="19" bestFit="1" customWidth="1"/>
  </cols>
  <sheetData>
    <row r="1" spans="1:58" ht="76.5" x14ac:dyDescent="0.2">
      <c r="A1" s="1" t="s">
        <v>0</v>
      </c>
      <c r="B1" s="1" t="s">
        <v>242</v>
      </c>
      <c r="C1" s="1" t="s">
        <v>243</v>
      </c>
      <c r="D1" s="1" t="s">
        <v>324</v>
      </c>
      <c r="E1" s="1" t="s">
        <v>244</v>
      </c>
      <c r="F1" s="2" t="s">
        <v>344</v>
      </c>
      <c r="G1" s="1" t="s">
        <v>235</v>
      </c>
      <c r="H1" s="1" t="s">
        <v>236</v>
      </c>
      <c r="I1" s="74" t="s">
        <v>237</v>
      </c>
      <c r="J1" s="74" t="s">
        <v>238</v>
      </c>
      <c r="K1" s="90" t="s">
        <v>345</v>
      </c>
      <c r="L1" s="75" t="s">
        <v>239</v>
      </c>
      <c r="M1" s="3" t="s">
        <v>241</v>
      </c>
      <c r="N1" s="3" t="s">
        <v>1</v>
      </c>
      <c r="O1" s="1" t="s">
        <v>245</v>
      </c>
      <c r="P1" s="1" t="s">
        <v>2</v>
      </c>
      <c r="Q1" s="1" t="s">
        <v>3</v>
      </c>
      <c r="R1" s="1" t="s">
        <v>4</v>
      </c>
      <c r="S1" s="1" t="s">
        <v>5</v>
      </c>
      <c r="T1" s="1" t="s">
        <v>6</v>
      </c>
      <c r="U1" s="1" t="s">
        <v>7</v>
      </c>
      <c r="V1" s="8" t="s">
        <v>258</v>
      </c>
      <c r="W1" s="1" t="s">
        <v>8</v>
      </c>
      <c r="X1" s="1" t="s">
        <v>9</v>
      </c>
      <c r="Y1" s="1" t="s">
        <v>246</v>
      </c>
      <c r="Z1" s="1" t="s">
        <v>247</v>
      </c>
      <c r="AA1" s="1" t="s">
        <v>248</v>
      </c>
      <c r="AB1" s="1" t="s">
        <v>10</v>
      </c>
      <c r="AC1" s="2" t="s">
        <v>11</v>
      </c>
      <c r="AD1" s="3" t="s">
        <v>12</v>
      </c>
      <c r="AE1" s="9" t="s">
        <v>13</v>
      </c>
      <c r="AF1" s="148" t="s">
        <v>676</v>
      </c>
      <c r="AG1" s="48" t="s">
        <v>240</v>
      </c>
      <c r="AH1" s="50" t="s">
        <v>274</v>
      </c>
      <c r="AI1" s="11" t="s">
        <v>261</v>
      </c>
      <c r="AJ1" s="10" t="s">
        <v>249</v>
      </c>
      <c r="AK1" s="39" t="s">
        <v>264</v>
      </c>
      <c r="AL1" s="42" t="s">
        <v>252</v>
      </c>
      <c r="AM1" s="43" t="s">
        <v>265</v>
      </c>
      <c r="AN1" s="33" t="s">
        <v>262</v>
      </c>
      <c r="AO1" s="10" t="s">
        <v>250</v>
      </c>
      <c r="AP1" s="27" t="s">
        <v>251</v>
      </c>
      <c r="AQ1" s="19" t="s">
        <v>259</v>
      </c>
      <c r="AR1" s="19" t="s">
        <v>260</v>
      </c>
      <c r="AS1" s="19" t="s">
        <v>388</v>
      </c>
      <c r="AT1" s="19" t="s">
        <v>389</v>
      </c>
      <c r="AU1" s="19" t="s">
        <v>380</v>
      </c>
      <c r="AV1" s="64" t="s">
        <v>254</v>
      </c>
      <c r="AW1" s="20" t="s">
        <v>255</v>
      </c>
      <c r="AX1" s="21" t="s">
        <v>257</v>
      </c>
      <c r="AY1" s="37" t="s">
        <v>256</v>
      </c>
      <c r="AZ1" s="21" t="s">
        <v>263</v>
      </c>
      <c r="BA1" s="86" t="s">
        <v>317</v>
      </c>
      <c r="BB1" s="4" t="s">
        <v>598</v>
      </c>
      <c r="BC1" s="4" t="s">
        <v>599</v>
      </c>
      <c r="BD1" s="4" t="s">
        <v>600</v>
      </c>
      <c r="BE1" s="4" t="s">
        <v>675</v>
      </c>
      <c r="BF1" s="4" t="s">
        <v>674</v>
      </c>
    </row>
    <row r="2" spans="1:58" s="167" customFormat="1" x14ac:dyDescent="0.2">
      <c r="A2" s="162" t="s">
        <v>5347</v>
      </c>
      <c r="B2" s="162" t="s">
        <v>4910</v>
      </c>
      <c r="C2" s="162" t="s">
        <v>4911</v>
      </c>
      <c r="D2" s="162" t="s">
        <v>325</v>
      </c>
      <c r="E2" s="163">
        <v>45792</v>
      </c>
      <c r="F2" s="162" t="s">
        <v>5347</v>
      </c>
      <c r="G2" s="162" t="s">
        <v>4912</v>
      </c>
      <c r="H2" s="162" t="s">
        <v>15</v>
      </c>
      <c r="I2" s="163">
        <v>45797</v>
      </c>
      <c r="J2" s="163">
        <v>45798</v>
      </c>
      <c r="K2" s="162" t="s">
        <v>5347</v>
      </c>
      <c r="L2" s="163">
        <v>45869</v>
      </c>
      <c r="M2" s="164">
        <v>0</v>
      </c>
      <c r="N2" s="164">
        <v>0</v>
      </c>
      <c r="O2" s="162" t="s">
        <v>16</v>
      </c>
      <c r="P2" s="165">
        <v>1</v>
      </c>
      <c r="Q2" s="165">
        <v>1</v>
      </c>
      <c r="R2" s="165">
        <v>0</v>
      </c>
      <c r="S2" s="165">
        <v>0</v>
      </c>
      <c r="T2" s="166">
        <v>0</v>
      </c>
      <c r="U2" s="166">
        <v>0</v>
      </c>
      <c r="V2" s="162" t="s">
        <v>5347</v>
      </c>
      <c r="W2" s="162" t="s">
        <v>5348</v>
      </c>
      <c r="X2" s="162" t="s">
        <v>5347</v>
      </c>
      <c r="Y2" s="162" t="s">
        <v>4913</v>
      </c>
      <c r="Z2" s="162" t="s">
        <v>5347</v>
      </c>
      <c r="AA2" s="162" t="s">
        <v>5347</v>
      </c>
      <c r="AB2" s="162" t="s">
        <v>5347</v>
      </c>
      <c r="AC2" s="164">
        <v>0</v>
      </c>
      <c r="AD2" s="164">
        <v>0</v>
      </c>
      <c r="AE2" s="162"/>
      <c r="AF2" s="162" t="s">
        <v>2999</v>
      </c>
    </row>
    <row r="3" spans="1:58" s="167" customFormat="1" x14ac:dyDescent="0.2">
      <c r="A3" s="162" t="s">
        <v>5347</v>
      </c>
      <c r="B3" s="162" t="s">
        <v>5023</v>
      </c>
      <c r="C3" s="162" t="s">
        <v>5024</v>
      </c>
      <c r="D3" s="162" t="s">
        <v>325</v>
      </c>
      <c r="E3" s="163">
        <v>45812</v>
      </c>
      <c r="F3" s="162" t="s">
        <v>5347</v>
      </c>
      <c r="G3" s="162" t="s">
        <v>5090</v>
      </c>
      <c r="H3" s="162" t="s">
        <v>15</v>
      </c>
      <c r="I3" s="163">
        <v>45833</v>
      </c>
      <c r="J3" s="163">
        <v>45834</v>
      </c>
      <c r="K3" s="162" t="s">
        <v>5347</v>
      </c>
      <c r="L3" s="163">
        <v>45961</v>
      </c>
      <c r="M3" s="164">
        <v>0</v>
      </c>
      <c r="N3" s="164">
        <v>0</v>
      </c>
      <c r="O3" s="162" t="s">
        <v>16</v>
      </c>
      <c r="P3" s="165">
        <v>1</v>
      </c>
      <c r="Q3" s="165">
        <v>1</v>
      </c>
      <c r="R3" s="165">
        <v>0</v>
      </c>
      <c r="S3" s="165">
        <v>0</v>
      </c>
      <c r="T3" s="166">
        <v>0</v>
      </c>
      <c r="U3" s="166">
        <v>0</v>
      </c>
      <c r="V3" s="162" t="s">
        <v>5347</v>
      </c>
      <c r="W3" s="162" t="s">
        <v>5348</v>
      </c>
      <c r="X3" s="162" t="s">
        <v>5347</v>
      </c>
      <c r="Y3" s="162" t="s">
        <v>5091</v>
      </c>
      <c r="Z3" s="162" t="s">
        <v>5347</v>
      </c>
      <c r="AA3" s="162" t="s">
        <v>5347</v>
      </c>
      <c r="AB3" s="162" t="s">
        <v>5347</v>
      </c>
      <c r="AC3" s="164">
        <v>0</v>
      </c>
      <c r="AD3" s="164">
        <v>0</v>
      </c>
      <c r="AE3" s="162"/>
      <c r="AF3" s="162" t="s">
        <v>2999</v>
      </c>
    </row>
    <row r="4" spans="1:58" s="167" customFormat="1" x14ac:dyDescent="0.2">
      <c r="A4" s="162" t="s">
        <v>5347</v>
      </c>
      <c r="B4" s="162" t="s">
        <v>5060</v>
      </c>
      <c r="C4" s="162" t="s">
        <v>5069</v>
      </c>
      <c r="D4" s="162" t="s">
        <v>325</v>
      </c>
      <c r="E4" s="163">
        <v>45825</v>
      </c>
      <c r="F4" s="162" t="s">
        <v>5347</v>
      </c>
      <c r="G4" s="162" t="s">
        <v>5094</v>
      </c>
      <c r="H4" s="162" t="s">
        <v>18</v>
      </c>
      <c r="I4" s="163">
        <v>45833</v>
      </c>
      <c r="J4" s="163">
        <v>45839</v>
      </c>
      <c r="K4" s="162" t="s">
        <v>5347</v>
      </c>
      <c r="L4" s="163">
        <v>45869</v>
      </c>
      <c r="M4" s="164">
        <v>0</v>
      </c>
      <c r="N4" s="164">
        <v>0</v>
      </c>
      <c r="O4" s="162" t="s">
        <v>16</v>
      </c>
      <c r="P4" s="165">
        <v>1</v>
      </c>
      <c r="Q4" s="165">
        <v>1</v>
      </c>
      <c r="R4" s="165">
        <v>0</v>
      </c>
      <c r="S4" s="165">
        <v>0</v>
      </c>
      <c r="T4" s="166">
        <v>0</v>
      </c>
      <c r="U4" s="166">
        <v>0</v>
      </c>
      <c r="V4" s="162" t="s">
        <v>5347</v>
      </c>
      <c r="W4" s="162" t="s">
        <v>5348</v>
      </c>
      <c r="X4" s="162" t="s">
        <v>5347</v>
      </c>
      <c r="Y4" s="162" t="s">
        <v>4145</v>
      </c>
      <c r="Z4" s="162" t="s">
        <v>5347</v>
      </c>
      <c r="AA4" s="162" t="s">
        <v>5347</v>
      </c>
      <c r="AB4" s="162" t="s">
        <v>5347</v>
      </c>
      <c r="AC4" s="164">
        <v>1</v>
      </c>
      <c r="AD4" s="164">
        <v>1</v>
      </c>
      <c r="AE4" s="162"/>
      <c r="AF4" s="162" t="s">
        <v>2999</v>
      </c>
    </row>
    <row r="5" spans="1:58" s="167" customFormat="1" x14ac:dyDescent="0.2">
      <c r="A5" s="162" t="s">
        <v>5347</v>
      </c>
      <c r="B5" s="162" t="s">
        <v>5117</v>
      </c>
      <c r="C5" s="162" t="s">
        <v>5118</v>
      </c>
      <c r="D5" s="162" t="s">
        <v>325</v>
      </c>
      <c r="E5" s="163">
        <v>45834</v>
      </c>
      <c r="F5" s="162" t="s">
        <v>5347</v>
      </c>
      <c r="G5" s="162" t="s">
        <v>5158</v>
      </c>
      <c r="H5" s="162" t="s">
        <v>15</v>
      </c>
      <c r="I5" s="163">
        <v>45849</v>
      </c>
      <c r="J5" s="163">
        <v>45852</v>
      </c>
      <c r="K5" s="162" t="s">
        <v>5347</v>
      </c>
      <c r="L5" s="163">
        <v>45961</v>
      </c>
      <c r="M5" s="164">
        <v>0</v>
      </c>
      <c r="N5" s="164">
        <v>0</v>
      </c>
      <c r="O5" s="162" t="s">
        <v>16</v>
      </c>
      <c r="P5" s="165">
        <v>1</v>
      </c>
      <c r="Q5" s="165">
        <v>1</v>
      </c>
      <c r="R5" s="165">
        <v>0</v>
      </c>
      <c r="S5" s="165">
        <v>0</v>
      </c>
      <c r="T5" s="166">
        <v>0</v>
      </c>
      <c r="U5" s="166">
        <v>0</v>
      </c>
      <c r="V5" s="162" t="s">
        <v>5347</v>
      </c>
      <c r="W5" s="162" t="s">
        <v>5348</v>
      </c>
      <c r="X5" s="162" t="s">
        <v>5347</v>
      </c>
      <c r="Y5" s="162" t="s">
        <v>5091</v>
      </c>
      <c r="Z5" s="162" t="s">
        <v>5347</v>
      </c>
      <c r="AA5" s="162" t="s">
        <v>5347</v>
      </c>
      <c r="AB5" s="162" t="s">
        <v>5347</v>
      </c>
      <c r="AC5" s="164">
        <v>0</v>
      </c>
      <c r="AD5" s="164">
        <v>0</v>
      </c>
      <c r="AE5" s="162"/>
      <c r="AF5" s="162" t="s">
        <v>4336</v>
      </c>
    </row>
    <row r="6" spans="1:58" s="167" customFormat="1" x14ac:dyDescent="0.2">
      <c r="A6" s="162" t="s">
        <v>5347</v>
      </c>
      <c r="B6" s="162" t="s">
        <v>5163</v>
      </c>
      <c r="C6" s="162" t="s">
        <v>5164</v>
      </c>
      <c r="D6" s="162" t="s">
        <v>325</v>
      </c>
      <c r="E6" s="163">
        <v>45848</v>
      </c>
      <c r="F6" s="162" t="s">
        <v>5347</v>
      </c>
      <c r="G6" s="162" t="s">
        <v>5165</v>
      </c>
      <c r="H6" s="162" t="s">
        <v>15</v>
      </c>
      <c r="I6" s="163">
        <v>45855</v>
      </c>
      <c r="J6" s="163">
        <v>45856</v>
      </c>
      <c r="K6" s="162" t="s">
        <v>5347</v>
      </c>
      <c r="L6" s="163">
        <v>45991</v>
      </c>
      <c r="M6" s="164">
        <v>0</v>
      </c>
      <c r="N6" s="164">
        <v>0</v>
      </c>
      <c r="O6" s="162" t="s">
        <v>16</v>
      </c>
      <c r="P6" s="165">
        <v>1</v>
      </c>
      <c r="Q6" s="165">
        <v>1</v>
      </c>
      <c r="R6" s="165">
        <v>0</v>
      </c>
      <c r="S6" s="165">
        <v>0</v>
      </c>
      <c r="T6" s="166">
        <v>0</v>
      </c>
      <c r="U6" s="166">
        <v>0</v>
      </c>
      <c r="V6" s="162" t="s">
        <v>5347</v>
      </c>
      <c r="W6" s="162" t="s">
        <v>5348</v>
      </c>
      <c r="X6" s="162" t="s">
        <v>5347</v>
      </c>
      <c r="Y6" s="162" t="s">
        <v>5166</v>
      </c>
      <c r="Z6" s="162" t="s">
        <v>5347</v>
      </c>
      <c r="AA6" s="162" t="s">
        <v>5347</v>
      </c>
      <c r="AB6" s="162" t="s">
        <v>5347</v>
      </c>
      <c r="AC6" s="164">
        <v>0</v>
      </c>
      <c r="AD6" s="164">
        <v>0</v>
      </c>
      <c r="AE6" s="162"/>
      <c r="AF6" s="162" t="s">
        <v>3555</v>
      </c>
    </row>
    <row r="7" spans="1:58" s="167" customFormat="1" x14ac:dyDescent="0.2">
      <c r="A7" s="162" t="s">
        <v>5347</v>
      </c>
      <c r="B7" s="162" t="s">
        <v>5204</v>
      </c>
      <c r="C7" s="162" t="s">
        <v>5205</v>
      </c>
      <c r="D7" s="162" t="s">
        <v>325</v>
      </c>
      <c r="E7" s="163">
        <v>45859</v>
      </c>
      <c r="F7" s="162" t="s">
        <v>5347</v>
      </c>
      <c r="G7" s="162" t="s">
        <v>5206</v>
      </c>
      <c r="H7" s="162" t="s">
        <v>15</v>
      </c>
      <c r="I7" s="163">
        <v>45868</v>
      </c>
      <c r="J7" s="163">
        <v>45868</v>
      </c>
      <c r="K7" s="162" t="s">
        <v>5347</v>
      </c>
      <c r="L7" s="163">
        <v>45882</v>
      </c>
      <c r="M7" s="164">
        <v>0</v>
      </c>
      <c r="N7" s="164">
        <v>0</v>
      </c>
      <c r="O7" s="162" t="s">
        <v>16</v>
      </c>
      <c r="P7" s="165">
        <v>1</v>
      </c>
      <c r="Q7" s="165">
        <v>1</v>
      </c>
      <c r="R7" s="165">
        <v>0</v>
      </c>
      <c r="S7" s="165">
        <v>0</v>
      </c>
      <c r="T7" s="166">
        <v>0</v>
      </c>
      <c r="U7" s="166">
        <v>0</v>
      </c>
      <c r="V7" s="162" t="s">
        <v>5347</v>
      </c>
      <c r="W7" s="162" t="s">
        <v>5348</v>
      </c>
      <c r="X7" s="162" t="s">
        <v>5347</v>
      </c>
      <c r="Y7" s="162" t="s">
        <v>4143</v>
      </c>
      <c r="Z7" s="162" t="s">
        <v>5347</v>
      </c>
      <c r="AA7" s="162" t="s">
        <v>5347</v>
      </c>
      <c r="AB7" s="162" t="s">
        <v>5347</v>
      </c>
      <c r="AC7" s="164">
        <v>0</v>
      </c>
      <c r="AD7" s="164">
        <v>0</v>
      </c>
      <c r="AE7" s="162"/>
      <c r="AF7" s="162" t="s">
        <v>3706</v>
      </c>
    </row>
    <row r="8" spans="1:58" s="167" customFormat="1" x14ac:dyDescent="0.2">
      <c r="A8" s="162" t="s">
        <v>5347</v>
      </c>
      <c r="B8" s="162" t="s">
        <v>5200</v>
      </c>
      <c r="C8" s="162" t="s">
        <v>5201</v>
      </c>
      <c r="D8" s="162" t="s">
        <v>325</v>
      </c>
      <c r="E8" s="163">
        <v>45860</v>
      </c>
      <c r="F8" s="162" t="s">
        <v>5347</v>
      </c>
      <c r="G8" s="162" t="s">
        <v>5220</v>
      </c>
      <c r="H8" s="162" t="s">
        <v>15</v>
      </c>
      <c r="I8" s="163">
        <v>45876</v>
      </c>
      <c r="J8" s="163">
        <v>45876</v>
      </c>
      <c r="K8" s="162" t="s">
        <v>5347</v>
      </c>
      <c r="L8" s="163">
        <v>45914</v>
      </c>
      <c r="M8" s="164">
        <v>0</v>
      </c>
      <c r="N8" s="164">
        <v>0</v>
      </c>
      <c r="O8" s="162" t="s">
        <v>16</v>
      </c>
      <c r="P8" s="165">
        <v>1</v>
      </c>
      <c r="Q8" s="165">
        <v>1</v>
      </c>
      <c r="R8" s="165">
        <v>0</v>
      </c>
      <c r="S8" s="165">
        <v>0</v>
      </c>
      <c r="T8" s="166">
        <v>0</v>
      </c>
      <c r="U8" s="166">
        <v>0</v>
      </c>
      <c r="V8" s="162" t="s">
        <v>5347</v>
      </c>
      <c r="W8" s="162" t="s">
        <v>5348</v>
      </c>
      <c r="X8" s="162" t="s">
        <v>5347</v>
      </c>
      <c r="Y8" s="162" t="s">
        <v>4335</v>
      </c>
      <c r="Z8" s="162" t="s">
        <v>5347</v>
      </c>
      <c r="AA8" s="162" t="s">
        <v>5347</v>
      </c>
      <c r="AB8" s="162" t="s">
        <v>5347</v>
      </c>
      <c r="AC8" s="164">
        <v>0</v>
      </c>
      <c r="AD8" s="164">
        <v>0</v>
      </c>
      <c r="AE8" s="162"/>
      <c r="AF8" s="162" t="s">
        <v>2999</v>
      </c>
    </row>
    <row r="9" spans="1:58" s="167" customFormat="1" x14ac:dyDescent="0.2">
      <c r="A9" s="162" t="s">
        <v>5347</v>
      </c>
      <c r="B9" s="162" t="s">
        <v>5222</v>
      </c>
      <c r="C9" s="162" t="s">
        <v>5223</v>
      </c>
      <c r="D9" s="162" t="s">
        <v>325</v>
      </c>
      <c r="E9" s="163">
        <v>45874</v>
      </c>
      <c r="F9" s="162" t="s">
        <v>5347</v>
      </c>
      <c r="G9" s="162" t="s">
        <v>5224</v>
      </c>
      <c r="H9" s="162" t="s">
        <v>15</v>
      </c>
      <c r="I9" s="163">
        <v>45887</v>
      </c>
      <c r="J9" s="163">
        <v>45888</v>
      </c>
      <c r="K9" s="162" t="s">
        <v>5347</v>
      </c>
      <c r="L9" s="163">
        <v>46022</v>
      </c>
      <c r="M9" s="164">
        <v>0</v>
      </c>
      <c r="N9" s="164">
        <v>0</v>
      </c>
      <c r="O9" s="162" t="s">
        <v>16</v>
      </c>
      <c r="P9" s="165">
        <v>1</v>
      </c>
      <c r="Q9" s="165">
        <v>1</v>
      </c>
      <c r="R9" s="165">
        <v>0</v>
      </c>
      <c r="S9" s="165">
        <v>0</v>
      </c>
      <c r="T9" s="166">
        <v>0</v>
      </c>
      <c r="U9" s="166">
        <v>0</v>
      </c>
      <c r="V9" s="162" t="s">
        <v>5347</v>
      </c>
      <c r="W9" s="162" t="s">
        <v>5348</v>
      </c>
      <c r="X9" s="162" t="s">
        <v>5347</v>
      </c>
      <c r="Y9" s="162" t="s">
        <v>5091</v>
      </c>
      <c r="Z9" s="162" t="s">
        <v>5347</v>
      </c>
      <c r="AA9" s="162" t="s">
        <v>5347</v>
      </c>
      <c r="AB9" s="162" t="s">
        <v>5347</v>
      </c>
      <c r="AC9" s="164">
        <v>0</v>
      </c>
      <c r="AD9" s="164">
        <v>0</v>
      </c>
      <c r="AE9" s="162"/>
      <c r="AF9" s="162" t="s">
        <v>5225</v>
      </c>
    </row>
    <row r="10" spans="1:58" s="167" customFormat="1" x14ac:dyDescent="0.2">
      <c r="A10" s="162" t="s">
        <v>5347</v>
      </c>
      <c r="B10" s="162" t="s">
        <v>5286</v>
      </c>
      <c r="C10" s="162" t="s">
        <v>5287</v>
      </c>
      <c r="D10" s="162" t="s">
        <v>325</v>
      </c>
      <c r="E10" s="163">
        <v>45903</v>
      </c>
      <c r="F10" s="162" t="s">
        <v>5347</v>
      </c>
      <c r="G10" s="162" t="s">
        <v>5288</v>
      </c>
      <c r="H10" s="162" t="s">
        <v>17</v>
      </c>
      <c r="I10" s="163">
        <v>45905</v>
      </c>
      <c r="J10" s="163">
        <v>45917</v>
      </c>
      <c r="K10" s="162" t="s">
        <v>5347</v>
      </c>
      <c r="L10" s="163">
        <v>45945</v>
      </c>
      <c r="M10" s="164">
        <v>0</v>
      </c>
      <c r="N10" s="164">
        <v>0</v>
      </c>
      <c r="O10" s="162" t="s">
        <v>16</v>
      </c>
      <c r="P10" s="165">
        <v>1</v>
      </c>
      <c r="Q10" s="165">
        <v>1</v>
      </c>
      <c r="R10" s="165">
        <v>0</v>
      </c>
      <c r="S10" s="165">
        <v>0</v>
      </c>
      <c r="T10" s="166">
        <v>0</v>
      </c>
      <c r="U10" s="166">
        <v>0</v>
      </c>
      <c r="V10" s="162" t="s">
        <v>5347</v>
      </c>
      <c r="W10" s="162" t="s">
        <v>5348</v>
      </c>
      <c r="X10" s="162" t="s">
        <v>5347</v>
      </c>
      <c r="Y10" s="162" t="s">
        <v>4143</v>
      </c>
      <c r="Z10" s="162" t="s">
        <v>5347</v>
      </c>
      <c r="AA10" s="162" t="s">
        <v>5347</v>
      </c>
      <c r="AB10" s="162" t="s">
        <v>5347</v>
      </c>
      <c r="AC10" s="164">
        <v>1</v>
      </c>
      <c r="AD10" s="164">
        <v>1</v>
      </c>
      <c r="AE10" s="162"/>
      <c r="AF10" s="162" t="s">
        <v>960</v>
      </c>
    </row>
    <row r="11" spans="1:58" s="167" customFormat="1" x14ac:dyDescent="0.2">
      <c r="A11" s="162" t="s">
        <v>5347</v>
      </c>
      <c r="B11" s="162" t="s">
        <v>5375</v>
      </c>
      <c r="C11" s="162" t="s">
        <v>5376</v>
      </c>
      <c r="D11" s="162" t="s">
        <v>325</v>
      </c>
      <c r="E11" s="163">
        <v>45945</v>
      </c>
      <c r="F11" s="162" t="s">
        <v>5347</v>
      </c>
      <c r="G11" s="162" t="s">
        <v>5513</v>
      </c>
      <c r="H11" s="162" t="s">
        <v>15</v>
      </c>
      <c r="I11" s="163">
        <v>45953</v>
      </c>
      <c r="J11" s="163">
        <v>45979</v>
      </c>
      <c r="K11" s="162" t="s">
        <v>5347</v>
      </c>
      <c r="L11" s="163">
        <v>45991</v>
      </c>
      <c r="M11" s="164">
        <v>0</v>
      </c>
      <c r="N11" s="164">
        <v>0</v>
      </c>
      <c r="O11" s="162" t="s">
        <v>16</v>
      </c>
      <c r="P11" s="166">
        <v>1</v>
      </c>
      <c r="Q11" s="166">
        <v>1</v>
      </c>
      <c r="R11" s="166">
        <v>0</v>
      </c>
      <c r="S11" s="166">
        <v>0</v>
      </c>
      <c r="T11" s="166">
        <v>0</v>
      </c>
      <c r="U11" s="166">
        <v>0</v>
      </c>
      <c r="V11" s="162" t="s">
        <v>5347</v>
      </c>
      <c r="W11" s="162" t="s">
        <v>5348</v>
      </c>
      <c r="X11" s="162" t="s">
        <v>5347</v>
      </c>
      <c r="Y11" s="162" t="s">
        <v>4208</v>
      </c>
      <c r="Z11" s="162" t="s">
        <v>5347</v>
      </c>
      <c r="AA11" s="162" t="s">
        <v>5347</v>
      </c>
      <c r="AB11" s="162" t="s">
        <v>5347</v>
      </c>
      <c r="AC11" s="164">
        <v>2</v>
      </c>
      <c r="AD11" s="164">
        <v>2</v>
      </c>
      <c r="AE11" s="162"/>
      <c r="AF11" s="162" t="s">
        <v>3555</v>
      </c>
    </row>
    <row r="12" spans="1:58" s="167" customFormat="1" x14ac:dyDescent="0.2">
      <c r="A12" s="162" t="s">
        <v>1243</v>
      </c>
      <c r="B12" s="162" t="s">
        <v>1244</v>
      </c>
      <c r="C12" s="162" t="s">
        <v>1219</v>
      </c>
      <c r="D12" s="162" t="s">
        <v>72</v>
      </c>
      <c r="E12" s="163">
        <v>45457</v>
      </c>
      <c r="F12" s="162" t="s">
        <v>5347</v>
      </c>
      <c r="G12" s="162" t="s">
        <v>1185</v>
      </c>
      <c r="H12" s="162" t="s">
        <v>159</v>
      </c>
      <c r="I12" s="163">
        <v>45492</v>
      </c>
      <c r="J12" s="163">
        <v>45497</v>
      </c>
      <c r="K12" s="162" t="s">
        <v>5347</v>
      </c>
      <c r="L12" s="163">
        <v>45499</v>
      </c>
      <c r="M12" s="164">
        <v>30</v>
      </c>
      <c r="N12" s="164">
        <v>8</v>
      </c>
      <c r="O12" s="162" t="s">
        <v>16</v>
      </c>
      <c r="P12" s="165">
        <v>500</v>
      </c>
      <c r="Q12" s="165">
        <v>500</v>
      </c>
      <c r="R12" s="165">
        <v>0</v>
      </c>
      <c r="S12" s="165">
        <v>500</v>
      </c>
      <c r="T12" s="166">
        <v>0</v>
      </c>
      <c r="U12" s="166">
        <v>0</v>
      </c>
      <c r="V12" s="162" t="s">
        <v>5347</v>
      </c>
      <c r="W12" s="162" t="s">
        <v>5429</v>
      </c>
      <c r="X12" s="162" t="s">
        <v>5347</v>
      </c>
      <c r="Y12" s="162" t="s">
        <v>5289</v>
      </c>
      <c r="Z12" s="162" t="s">
        <v>34</v>
      </c>
      <c r="AA12" s="162" t="s">
        <v>1245</v>
      </c>
      <c r="AB12" s="162" t="s">
        <v>5347</v>
      </c>
      <c r="AC12" s="164">
        <v>0</v>
      </c>
      <c r="AD12" s="164">
        <v>0</v>
      </c>
      <c r="AE12" s="162"/>
      <c r="AF12" s="162" t="s">
        <v>814</v>
      </c>
    </row>
    <row r="13" spans="1:58" s="167" customFormat="1" x14ac:dyDescent="0.2">
      <c r="A13" s="162" t="s">
        <v>1746</v>
      </c>
      <c r="B13" s="162" t="s">
        <v>1747</v>
      </c>
      <c r="C13" s="162" t="s">
        <v>1721</v>
      </c>
      <c r="D13" s="162" t="s">
        <v>56</v>
      </c>
      <c r="E13" s="163">
        <v>45462</v>
      </c>
      <c r="F13" s="162" t="s">
        <v>5347</v>
      </c>
      <c r="G13" s="162" t="s">
        <v>3070</v>
      </c>
      <c r="H13" s="162" t="s">
        <v>15</v>
      </c>
      <c r="I13" s="163">
        <v>45576</v>
      </c>
      <c r="J13" s="163">
        <v>45580</v>
      </c>
      <c r="K13" s="162" t="s">
        <v>5347</v>
      </c>
      <c r="L13" s="163">
        <v>45583</v>
      </c>
      <c r="M13" s="164">
        <v>105</v>
      </c>
      <c r="N13" s="164">
        <v>8</v>
      </c>
      <c r="O13" s="162" t="s">
        <v>16</v>
      </c>
      <c r="P13" s="165">
        <v>6</v>
      </c>
      <c r="Q13" s="165">
        <v>6</v>
      </c>
      <c r="R13" s="165">
        <v>0</v>
      </c>
      <c r="S13" s="165">
        <v>6</v>
      </c>
      <c r="T13" s="166">
        <v>0</v>
      </c>
      <c r="U13" s="166">
        <v>0</v>
      </c>
      <c r="V13" s="162" t="s">
        <v>5347</v>
      </c>
      <c r="W13" s="162" t="s">
        <v>5445</v>
      </c>
      <c r="X13" s="162" t="s">
        <v>5347</v>
      </c>
      <c r="Y13" s="162" t="s">
        <v>318</v>
      </c>
      <c r="Z13" s="162" t="s">
        <v>314</v>
      </c>
      <c r="AA13" s="162" t="s">
        <v>1750</v>
      </c>
      <c r="AB13" s="162" t="s">
        <v>5347</v>
      </c>
      <c r="AC13" s="164">
        <v>0</v>
      </c>
      <c r="AD13" s="164">
        <v>0</v>
      </c>
      <c r="AE13" s="162"/>
      <c r="AF13" s="162" t="s">
        <v>1473</v>
      </c>
    </row>
    <row r="14" spans="1:58" s="167" customFormat="1" x14ac:dyDescent="0.2">
      <c r="A14" s="162" t="s">
        <v>2447</v>
      </c>
      <c r="B14" s="162" t="s">
        <v>2448</v>
      </c>
      <c r="C14" s="162" t="s">
        <v>2434</v>
      </c>
      <c r="D14" s="162" t="s">
        <v>72</v>
      </c>
      <c r="E14" s="163">
        <v>45490</v>
      </c>
      <c r="F14" s="162" t="s">
        <v>5347</v>
      </c>
      <c r="G14" s="162" t="s">
        <v>3355</v>
      </c>
      <c r="H14" s="162" t="s">
        <v>2909</v>
      </c>
      <c r="I14" s="163">
        <v>45590</v>
      </c>
      <c r="J14" s="163">
        <v>45696</v>
      </c>
      <c r="K14" s="162" t="s">
        <v>5347</v>
      </c>
      <c r="L14" s="163">
        <v>45674</v>
      </c>
      <c r="M14" s="164">
        <v>80</v>
      </c>
      <c r="N14" s="164">
        <v>8</v>
      </c>
      <c r="O14" s="162" t="s">
        <v>16</v>
      </c>
      <c r="P14" s="165">
        <v>50</v>
      </c>
      <c r="Q14" s="165">
        <v>100</v>
      </c>
      <c r="R14" s="165">
        <v>0</v>
      </c>
      <c r="S14" s="165">
        <v>100</v>
      </c>
      <c r="T14" s="166">
        <v>0</v>
      </c>
      <c r="U14" s="166">
        <v>0</v>
      </c>
      <c r="V14" s="162" t="s">
        <v>5347</v>
      </c>
      <c r="W14" s="162" t="s">
        <v>5462</v>
      </c>
      <c r="X14" s="162" t="s">
        <v>5347</v>
      </c>
      <c r="Y14" s="162" t="s">
        <v>5289</v>
      </c>
      <c r="Z14" s="162" t="s">
        <v>34</v>
      </c>
      <c r="AA14" s="162" t="s">
        <v>3412</v>
      </c>
      <c r="AB14" s="162" t="s">
        <v>5347</v>
      </c>
      <c r="AC14" s="164">
        <v>0</v>
      </c>
      <c r="AD14" s="164">
        <v>0</v>
      </c>
      <c r="AE14" s="162"/>
      <c r="AF14" s="162" t="s">
        <v>814</v>
      </c>
    </row>
    <row r="15" spans="1:58" s="167" customFormat="1" x14ac:dyDescent="0.2">
      <c r="A15" s="162" t="s">
        <v>2502</v>
      </c>
      <c r="B15" s="162" t="s">
        <v>2503</v>
      </c>
      <c r="C15" s="162" t="s">
        <v>2462</v>
      </c>
      <c r="D15" s="162" t="s">
        <v>122</v>
      </c>
      <c r="E15" s="163">
        <v>45490</v>
      </c>
      <c r="F15" s="162" t="s">
        <v>5347</v>
      </c>
      <c r="G15" s="162" t="s">
        <v>2504</v>
      </c>
      <c r="H15" s="162" t="s">
        <v>15</v>
      </c>
      <c r="I15" s="163">
        <v>45496</v>
      </c>
      <c r="J15" s="163">
        <v>45496</v>
      </c>
      <c r="K15" s="162" t="s">
        <v>5347</v>
      </c>
      <c r="L15" s="163">
        <v>45523</v>
      </c>
      <c r="M15" s="164">
        <v>30</v>
      </c>
      <c r="N15" s="164">
        <v>8</v>
      </c>
      <c r="O15" s="162" t="s">
        <v>16</v>
      </c>
      <c r="P15" s="165">
        <v>1</v>
      </c>
      <c r="Q15" s="165">
        <v>1</v>
      </c>
      <c r="R15" s="165">
        <v>1</v>
      </c>
      <c r="S15" s="165">
        <v>1</v>
      </c>
      <c r="T15" s="166">
        <v>0</v>
      </c>
      <c r="U15" s="166">
        <v>1</v>
      </c>
      <c r="V15" s="162" t="s">
        <v>5347</v>
      </c>
      <c r="W15" s="162" t="s">
        <v>5463</v>
      </c>
      <c r="X15" s="162" t="s">
        <v>5347</v>
      </c>
      <c r="Y15" s="162" t="s">
        <v>386</v>
      </c>
      <c r="Z15" s="162" t="s">
        <v>2505</v>
      </c>
      <c r="AA15" s="162" t="s">
        <v>2506</v>
      </c>
      <c r="AB15" s="162" t="s">
        <v>5347</v>
      </c>
      <c r="AC15" s="164">
        <v>0</v>
      </c>
      <c r="AD15" s="164">
        <v>0</v>
      </c>
      <c r="AE15" s="162"/>
      <c r="AF15" s="162" t="s">
        <v>1317</v>
      </c>
    </row>
    <row r="16" spans="1:58" s="167" customFormat="1" x14ac:dyDescent="0.2">
      <c r="A16" s="162" t="s">
        <v>2362</v>
      </c>
      <c r="B16" s="162" t="s">
        <v>2363</v>
      </c>
      <c r="C16" s="162" t="s">
        <v>2684</v>
      </c>
      <c r="D16" s="162" t="s">
        <v>24</v>
      </c>
      <c r="E16" s="163">
        <v>45539</v>
      </c>
      <c r="F16" s="162" t="s">
        <v>5347</v>
      </c>
      <c r="G16" s="162" t="s">
        <v>1660</v>
      </c>
      <c r="H16" s="162" t="s">
        <v>159</v>
      </c>
      <c r="I16" s="163">
        <v>45464</v>
      </c>
      <c r="J16" s="163">
        <v>45546</v>
      </c>
      <c r="K16" s="162" t="s">
        <v>5347</v>
      </c>
      <c r="L16" s="163">
        <v>45747</v>
      </c>
      <c r="M16" s="164">
        <v>40</v>
      </c>
      <c r="N16" s="164">
        <v>8</v>
      </c>
      <c r="O16" s="162" t="s">
        <v>16</v>
      </c>
      <c r="P16" s="165">
        <v>1</v>
      </c>
      <c r="Q16" s="165">
        <v>1</v>
      </c>
      <c r="R16" s="165">
        <v>0</v>
      </c>
      <c r="S16" s="165">
        <v>1</v>
      </c>
      <c r="T16" s="166">
        <v>0</v>
      </c>
      <c r="U16" s="166">
        <v>0</v>
      </c>
      <c r="V16" s="162" t="s">
        <v>5347</v>
      </c>
      <c r="W16" s="162" t="s">
        <v>5468</v>
      </c>
      <c r="X16" s="162" t="s">
        <v>5347</v>
      </c>
      <c r="Y16" s="162" t="s">
        <v>232</v>
      </c>
      <c r="Z16" s="162" t="s">
        <v>233</v>
      </c>
      <c r="AA16" s="162" t="s">
        <v>2364</v>
      </c>
      <c r="AB16" s="162" t="s">
        <v>5347</v>
      </c>
      <c r="AC16" s="164">
        <v>1</v>
      </c>
      <c r="AD16" s="164">
        <v>1</v>
      </c>
      <c r="AE16" s="162"/>
      <c r="AF16" s="162" t="s">
        <v>1612</v>
      </c>
    </row>
    <row r="17" spans="1:32" s="167" customFormat="1" x14ac:dyDescent="0.2">
      <c r="A17" s="162" t="s">
        <v>2365</v>
      </c>
      <c r="B17" s="162" t="s">
        <v>2366</v>
      </c>
      <c r="C17" s="162" t="s">
        <v>2684</v>
      </c>
      <c r="D17" s="162" t="s">
        <v>27</v>
      </c>
      <c r="E17" s="163">
        <v>45539</v>
      </c>
      <c r="F17" s="162" t="s">
        <v>5347</v>
      </c>
      <c r="G17" s="162" t="s">
        <v>1660</v>
      </c>
      <c r="H17" s="162" t="s">
        <v>122</v>
      </c>
      <c r="I17" s="163">
        <v>45464</v>
      </c>
      <c r="J17" s="163">
        <v>45546</v>
      </c>
      <c r="K17" s="162" t="s">
        <v>5347</v>
      </c>
      <c r="L17" s="163">
        <v>45747</v>
      </c>
      <c r="M17" s="164">
        <v>40</v>
      </c>
      <c r="N17" s="164">
        <v>8</v>
      </c>
      <c r="O17" s="162" t="s">
        <v>16</v>
      </c>
      <c r="P17" s="165">
        <v>1</v>
      </c>
      <c r="Q17" s="165">
        <v>1</v>
      </c>
      <c r="R17" s="165">
        <v>0</v>
      </c>
      <c r="S17" s="165">
        <v>1</v>
      </c>
      <c r="T17" s="166">
        <v>0</v>
      </c>
      <c r="U17" s="166">
        <v>0</v>
      </c>
      <c r="V17" s="162" t="s">
        <v>5347</v>
      </c>
      <c r="W17" s="162" t="s">
        <v>5469</v>
      </c>
      <c r="X17" s="162" t="s">
        <v>5347</v>
      </c>
      <c r="Y17" s="162" t="s">
        <v>232</v>
      </c>
      <c r="Z17" s="162" t="s">
        <v>233</v>
      </c>
      <c r="AA17" s="162" t="s">
        <v>2367</v>
      </c>
      <c r="AB17" s="162" t="s">
        <v>5347</v>
      </c>
      <c r="AC17" s="164">
        <v>2</v>
      </c>
      <c r="AD17" s="164">
        <v>1</v>
      </c>
      <c r="AE17" s="162"/>
      <c r="AF17" s="162" t="s">
        <v>1612</v>
      </c>
    </row>
    <row r="18" spans="1:32" s="167" customFormat="1" x14ac:dyDescent="0.2">
      <c r="A18" s="162" t="s">
        <v>2371</v>
      </c>
      <c r="B18" s="162" t="s">
        <v>2372</v>
      </c>
      <c r="C18" s="162" t="s">
        <v>2684</v>
      </c>
      <c r="D18" s="162" t="s">
        <v>73</v>
      </c>
      <c r="E18" s="163">
        <v>45539</v>
      </c>
      <c r="F18" s="162" t="s">
        <v>5347</v>
      </c>
      <c r="G18" s="162" t="s">
        <v>1660</v>
      </c>
      <c r="H18" s="162" t="s">
        <v>115</v>
      </c>
      <c r="I18" s="163">
        <v>45464</v>
      </c>
      <c r="J18" s="163">
        <v>45546</v>
      </c>
      <c r="K18" s="162" t="s">
        <v>5347</v>
      </c>
      <c r="L18" s="163">
        <v>45747</v>
      </c>
      <c r="M18" s="164">
        <v>40</v>
      </c>
      <c r="N18" s="164">
        <v>8</v>
      </c>
      <c r="O18" s="162" t="s">
        <v>16</v>
      </c>
      <c r="P18" s="165">
        <v>1</v>
      </c>
      <c r="Q18" s="165">
        <v>1</v>
      </c>
      <c r="R18" s="165">
        <v>0</v>
      </c>
      <c r="S18" s="165">
        <v>1</v>
      </c>
      <c r="T18" s="166">
        <v>0</v>
      </c>
      <c r="U18" s="166">
        <v>0</v>
      </c>
      <c r="V18" s="162" t="s">
        <v>5347</v>
      </c>
      <c r="W18" s="162" t="s">
        <v>5459</v>
      </c>
      <c r="X18" s="162" t="s">
        <v>5347</v>
      </c>
      <c r="Y18" s="162" t="s">
        <v>232</v>
      </c>
      <c r="Z18" s="162" t="s">
        <v>233</v>
      </c>
      <c r="AA18" s="162" t="s">
        <v>2373</v>
      </c>
      <c r="AB18" s="162" t="s">
        <v>5347</v>
      </c>
      <c r="AC18" s="164">
        <v>2</v>
      </c>
      <c r="AD18" s="164">
        <v>2</v>
      </c>
      <c r="AE18" s="162"/>
      <c r="AF18" s="162" t="s">
        <v>1612</v>
      </c>
    </row>
    <row r="19" spans="1:32" s="167" customFormat="1" x14ac:dyDescent="0.2">
      <c r="A19" s="162" t="s">
        <v>2377</v>
      </c>
      <c r="B19" s="162" t="s">
        <v>2378</v>
      </c>
      <c r="C19" s="162" t="s">
        <v>2684</v>
      </c>
      <c r="D19" s="162" t="s">
        <v>72</v>
      </c>
      <c r="E19" s="163">
        <v>45539</v>
      </c>
      <c r="F19" s="162" t="s">
        <v>5347</v>
      </c>
      <c r="G19" s="162" t="s">
        <v>1660</v>
      </c>
      <c r="H19" s="162" t="s">
        <v>107</v>
      </c>
      <c r="I19" s="163">
        <v>45464</v>
      </c>
      <c r="J19" s="163">
        <v>45546</v>
      </c>
      <c r="K19" s="162" t="s">
        <v>5347</v>
      </c>
      <c r="L19" s="163">
        <v>45747</v>
      </c>
      <c r="M19" s="164">
        <v>40</v>
      </c>
      <c r="N19" s="164">
        <v>8</v>
      </c>
      <c r="O19" s="162" t="s">
        <v>16</v>
      </c>
      <c r="P19" s="165">
        <v>1</v>
      </c>
      <c r="Q19" s="165">
        <v>1</v>
      </c>
      <c r="R19" s="165">
        <v>0</v>
      </c>
      <c r="S19" s="165">
        <v>1</v>
      </c>
      <c r="T19" s="166">
        <v>0</v>
      </c>
      <c r="U19" s="166">
        <v>0</v>
      </c>
      <c r="V19" s="162" t="s">
        <v>5347</v>
      </c>
      <c r="W19" s="162" t="s">
        <v>5470</v>
      </c>
      <c r="X19" s="162" t="s">
        <v>5347</v>
      </c>
      <c r="Y19" s="162" t="s">
        <v>232</v>
      </c>
      <c r="Z19" s="162" t="s">
        <v>233</v>
      </c>
      <c r="AA19" s="162" t="s">
        <v>2379</v>
      </c>
      <c r="AB19" s="162" t="s">
        <v>5347</v>
      </c>
      <c r="AC19" s="164">
        <v>2</v>
      </c>
      <c r="AD19" s="164">
        <v>2</v>
      </c>
      <c r="AE19" s="162"/>
      <c r="AF19" s="162" t="s">
        <v>1612</v>
      </c>
    </row>
    <row r="20" spans="1:32" s="167" customFormat="1" x14ac:dyDescent="0.2">
      <c r="A20" s="162" t="s">
        <v>1243</v>
      </c>
      <c r="B20" s="162" t="s">
        <v>1244</v>
      </c>
      <c r="C20" s="162" t="s">
        <v>1219</v>
      </c>
      <c r="D20" s="162" t="s">
        <v>72</v>
      </c>
      <c r="E20" s="163">
        <v>45457</v>
      </c>
      <c r="F20" s="162" t="s">
        <v>5347</v>
      </c>
      <c r="G20" s="162" t="s">
        <v>1185</v>
      </c>
      <c r="H20" s="162" t="s">
        <v>159</v>
      </c>
      <c r="I20" s="163">
        <v>45492</v>
      </c>
      <c r="J20" s="163">
        <v>45497</v>
      </c>
      <c r="K20" s="162" t="s">
        <v>5347</v>
      </c>
      <c r="L20" s="163">
        <v>45499</v>
      </c>
      <c r="M20" s="164">
        <v>30</v>
      </c>
      <c r="N20" s="164">
        <v>8</v>
      </c>
      <c r="O20" s="162" t="s">
        <v>16</v>
      </c>
      <c r="P20" s="165">
        <v>500</v>
      </c>
      <c r="Q20" s="165">
        <v>500</v>
      </c>
      <c r="R20" s="165">
        <v>0</v>
      </c>
      <c r="S20" s="165">
        <v>500</v>
      </c>
      <c r="T20" s="166">
        <v>0</v>
      </c>
      <c r="U20" s="166">
        <v>0</v>
      </c>
      <c r="V20" s="162" t="s">
        <v>5347</v>
      </c>
      <c r="W20" s="162" t="s">
        <v>5429</v>
      </c>
      <c r="X20" s="162" t="s">
        <v>5347</v>
      </c>
      <c r="Y20" s="162" t="s">
        <v>5289</v>
      </c>
      <c r="Z20" s="162" t="s">
        <v>34</v>
      </c>
      <c r="AA20" s="162" t="s">
        <v>1245</v>
      </c>
      <c r="AB20" s="162" t="s">
        <v>5347</v>
      </c>
      <c r="AC20" s="164">
        <v>0</v>
      </c>
      <c r="AD20" s="164">
        <v>0</v>
      </c>
      <c r="AE20" s="162"/>
      <c r="AF20" s="162" t="s">
        <v>814</v>
      </c>
    </row>
    <row r="21" spans="1:32" s="167" customFormat="1" x14ac:dyDescent="0.2">
      <c r="A21" s="162" t="s">
        <v>1583</v>
      </c>
      <c r="B21" s="162" t="s">
        <v>1584</v>
      </c>
      <c r="C21" s="162" t="s">
        <v>1574</v>
      </c>
      <c r="D21" s="162" t="s">
        <v>27</v>
      </c>
      <c r="E21" s="163">
        <v>45459</v>
      </c>
      <c r="F21" s="162" t="s">
        <v>5347</v>
      </c>
      <c r="G21" s="162" t="s">
        <v>1582</v>
      </c>
      <c r="H21" s="162" t="s">
        <v>17</v>
      </c>
      <c r="I21" s="163">
        <v>45488</v>
      </c>
      <c r="J21" s="163">
        <v>46044</v>
      </c>
      <c r="K21" s="162" t="s">
        <v>5347</v>
      </c>
      <c r="L21" s="163">
        <v>46046</v>
      </c>
      <c r="M21" s="164">
        <v>90</v>
      </c>
      <c r="N21" s="164">
        <v>8</v>
      </c>
      <c r="O21" s="162" t="s">
        <v>16</v>
      </c>
      <c r="P21" s="165">
        <v>1</v>
      </c>
      <c r="Q21" s="165">
        <v>1</v>
      </c>
      <c r="R21" s="165">
        <v>1</v>
      </c>
      <c r="S21" s="165">
        <v>1</v>
      </c>
      <c r="T21" s="166">
        <v>0</v>
      </c>
      <c r="U21" s="166">
        <v>1</v>
      </c>
      <c r="V21" s="162" t="s">
        <v>5347</v>
      </c>
      <c r="W21" s="162" t="s">
        <v>5592</v>
      </c>
      <c r="X21" s="162" t="s">
        <v>5347</v>
      </c>
      <c r="Y21" s="162" t="s">
        <v>147</v>
      </c>
      <c r="Z21" s="162" t="s">
        <v>148</v>
      </c>
      <c r="AA21" s="162" t="s">
        <v>1583</v>
      </c>
      <c r="AB21" s="162" t="s">
        <v>5347</v>
      </c>
      <c r="AC21" s="164">
        <v>4</v>
      </c>
      <c r="AD21" s="164">
        <v>4</v>
      </c>
      <c r="AE21" s="162"/>
      <c r="AF21" s="162" t="s">
        <v>962</v>
      </c>
    </row>
    <row r="22" spans="1:32" s="167" customFormat="1" x14ac:dyDescent="0.2">
      <c r="A22" s="162" t="s">
        <v>1746</v>
      </c>
      <c r="B22" s="162" t="s">
        <v>1747</v>
      </c>
      <c r="C22" s="162" t="s">
        <v>1721</v>
      </c>
      <c r="D22" s="162" t="s">
        <v>56</v>
      </c>
      <c r="E22" s="163">
        <v>45462</v>
      </c>
      <c r="F22" s="162" t="s">
        <v>5347</v>
      </c>
      <c r="G22" s="162" t="s">
        <v>3070</v>
      </c>
      <c r="H22" s="162" t="s">
        <v>15</v>
      </c>
      <c r="I22" s="163">
        <v>45576</v>
      </c>
      <c r="J22" s="163">
        <v>45580</v>
      </c>
      <c r="K22" s="162" t="s">
        <v>5347</v>
      </c>
      <c r="L22" s="163">
        <v>45583</v>
      </c>
      <c r="M22" s="164">
        <v>105</v>
      </c>
      <c r="N22" s="164">
        <v>8</v>
      </c>
      <c r="O22" s="162" t="s">
        <v>16</v>
      </c>
      <c r="P22" s="165">
        <v>6</v>
      </c>
      <c r="Q22" s="165">
        <v>6</v>
      </c>
      <c r="R22" s="165">
        <v>0</v>
      </c>
      <c r="S22" s="165">
        <v>6</v>
      </c>
      <c r="T22" s="166">
        <v>0</v>
      </c>
      <c r="U22" s="166">
        <v>0</v>
      </c>
      <c r="V22" s="162" t="s">
        <v>5347</v>
      </c>
      <c r="W22" s="162" t="s">
        <v>5445</v>
      </c>
      <c r="X22" s="162" t="s">
        <v>5347</v>
      </c>
      <c r="Y22" s="162" t="s">
        <v>318</v>
      </c>
      <c r="Z22" s="162" t="s">
        <v>314</v>
      </c>
      <c r="AA22" s="162" t="s">
        <v>1750</v>
      </c>
      <c r="AB22" s="162" t="s">
        <v>5347</v>
      </c>
      <c r="AC22" s="164">
        <v>0</v>
      </c>
      <c r="AD22" s="164">
        <v>0</v>
      </c>
      <c r="AE22" s="162"/>
      <c r="AF22" s="162" t="s">
        <v>1473</v>
      </c>
    </row>
    <row r="23" spans="1:32" s="167" customFormat="1" x14ac:dyDescent="0.2">
      <c r="A23" s="162" t="s">
        <v>2447</v>
      </c>
      <c r="B23" s="162" t="s">
        <v>2448</v>
      </c>
      <c r="C23" s="162" t="s">
        <v>2434</v>
      </c>
      <c r="D23" s="162" t="s">
        <v>72</v>
      </c>
      <c r="E23" s="163">
        <v>45490</v>
      </c>
      <c r="F23" s="162" t="s">
        <v>5347</v>
      </c>
      <c r="G23" s="162" t="s">
        <v>3355</v>
      </c>
      <c r="H23" s="162" t="s">
        <v>2909</v>
      </c>
      <c r="I23" s="163">
        <v>45590</v>
      </c>
      <c r="J23" s="163">
        <v>45696</v>
      </c>
      <c r="K23" s="162" t="s">
        <v>5347</v>
      </c>
      <c r="L23" s="163">
        <v>45674</v>
      </c>
      <c r="M23" s="164">
        <v>80</v>
      </c>
      <c r="N23" s="164">
        <v>8</v>
      </c>
      <c r="O23" s="162" t="s">
        <v>16</v>
      </c>
      <c r="P23" s="165">
        <v>50</v>
      </c>
      <c r="Q23" s="165">
        <v>100</v>
      </c>
      <c r="R23" s="165">
        <v>0</v>
      </c>
      <c r="S23" s="165">
        <v>100</v>
      </c>
      <c r="T23" s="166">
        <v>0</v>
      </c>
      <c r="U23" s="166">
        <v>0</v>
      </c>
      <c r="V23" s="162" t="s">
        <v>5347</v>
      </c>
      <c r="W23" s="162" t="s">
        <v>5462</v>
      </c>
      <c r="X23" s="162" t="s">
        <v>5347</v>
      </c>
      <c r="Y23" s="162" t="s">
        <v>5289</v>
      </c>
      <c r="Z23" s="162" t="s">
        <v>34</v>
      </c>
      <c r="AA23" s="162" t="s">
        <v>3412</v>
      </c>
      <c r="AB23" s="162" t="s">
        <v>5347</v>
      </c>
      <c r="AC23" s="164">
        <v>0</v>
      </c>
      <c r="AD23" s="164">
        <v>0</v>
      </c>
      <c r="AE23" s="162"/>
      <c r="AF23" s="162" t="s">
        <v>814</v>
      </c>
    </row>
    <row r="24" spans="1:32" s="167" customFormat="1" x14ac:dyDescent="0.2">
      <c r="A24" s="162" t="s">
        <v>2502</v>
      </c>
      <c r="B24" s="162" t="s">
        <v>2503</v>
      </c>
      <c r="C24" s="162" t="s">
        <v>2462</v>
      </c>
      <c r="D24" s="162" t="s">
        <v>122</v>
      </c>
      <c r="E24" s="163">
        <v>45490</v>
      </c>
      <c r="F24" s="162" t="s">
        <v>5347</v>
      </c>
      <c r="G24" s="162" t="s">
        <v>2504</v>
      </c>
      <c r="H24" s="162" t="s">
        <v>15</v>
      </c>
      <c r="I24" s="163">
        <v>45496</v>
      </c>
      <c r="J24" s="163">
        <v>45496</v>
      </c>
      <c r="K24" s="162" t="s">
        <v>5347</v>
      </c>
      <c r="L24" s="163">
        <v>45523</v>
      </c>
      <c r="M24" s="164">
        <v>30</v>
      </c>
      <c r="N24" s="164">
        <v>8</v>
      </c>
      <c r="O24" s="162" t="s">
        <v>16</v>
      </c>
      <c r="P24" s="165">
        <v>1</v>
      </c>
      <c r="Q24" s="165">
        <v>1</v>
      </c>
      <c r="R24" s="165">
        <v>1</v>
      </c>
      <c r="S24" s="165">
        <v>1</v>
      </c>
      <c r="T24" s="166">
        <v>0</v>
      </c>
      <c r="U24" s="166">
        <v>1</v>
      </c>
      <c r="V24" s="162" t="s">
        <v>5347</v>
      </c>
      <c r="W24" s="162" t="s">
        <v>5463</v>
      </c>
      <c r="X24" s="162" t="s">
        <v>5347</v>
      </c>
      <c r="Y24" s="162" t="s">
        <v>386</v>
      </c>
      <c r="Z24" s="162" t="s">
        <v>2505</v>
      </c>
      <c r="AA24" s="162" t="s">
        <v>2506</v>
      </c>
      <c r="AB24" s="162" t="s">
        <v>5347</v>
      </c>
      <c r="AC24" s="164">
        <v>0</v>
      </c>
      <c r="AD24" s="164">
        <v>0</v>
      </c>
      <c r="AE24" s="162"/>
      <c r="AF24" s="162" t="s">
        <v>1317</v>
      </c>
    </row>
    <row r="25" spans="1:32" s="167" customFormat="1" x14ac:dyDescent="0.2">
      <c r="A25" s="162" t="s">
        <v>2362</v>
      </c>
      <c r="B25" s="162" t="s">
        <v>2363</v>
      </c>
      <c r="C25" s="162" t="s">
        <v>2684</v>
      </c>
      <c r="D25" s="162" t="s">
        <v>24</v>
      </c>
      <c r="E25" s="163">
        <v>45539</v>
      </c>
      <c r="F25" s="162" t="s">
        <v>5347</v>
      </c>
      <c r="G25" s="162" t="s">
        <v>1660</v>
      </c>
      <c r="H25" s="162" t="s">
        <v>159</v>
      </c>
      <c r="I25" s="163">
        <v>45464</v>
      </c>
      <c r="J25" s="163">
        <v>45546</v>
      </c>
      <c r="K25" s="162" t="s">
        <v>5347</v>
      </c>
      <c r="L25" s="163">
        <v>45747</v>
      </c>
      <c r="M25" s="164">
        <v>40</v>
      </c>
      <c r="N25" s="164">
        <v>8</v>
      </c>
      <c r="O25" s="162" t="s">
        <v>16</v>
      </c>
      <c r="P25" s="165">
        <v>1</v>
      </c>
      <c r="Q25" s="165">
        <v>1</v>
      </c>
      <c r="R25" s="165">
        <v>0</v>
      </c>
      <c r="S25" s="165">
        <v>1</v>
      </c>
      <c r="T25" s="166">
        <v>0</v>
      </c>
      <c r="U25" s="166">
        <v>0</v>
      </c>
      <c r="V25" s="162" t="s">
        <v>5347</v>
      </c>
      <c r="W25" s="162" t="s">
        <v>5468</v>
      </c>
      <c r="X25" s="162" t="s">
        <v>5347</v>
      </c>
      <c r="Y25" s="162" t="s">
        <v>232</v>
      </c>
      <c r="Z25" s="162" t="s">
        <v>233</v>
      </c>
      <c r="AA25" s="162" t="s">
        <v>2364</v>
      </c>
      <c r="AB25" s="162" t="s">
        <v>5347</v>
      </c>
      <c r="AC25" s="164">
        <v>1</v>
      </c>
      <c r="AD25" s="164">
        <v>1</v>
      </c>
      <c r="AE25" s="162"/>
      <c r="AF25" s="162" t="s">
        <v>1612</v>
      </c>
    </row>
    <row r="26" spans="1:32" s="167" customFormat="1" x14ac:dyDescent="0.2">
      <c r="A26" s="162" t="s">
        <v>2365</v>
      </c>
      <c r="B26" s="162" t="s">
        <v>2366</v>
      </c>
      <c r="C26" s="162" t="s">
        <v>2684</v>
      </c>
      <c r="D26" s="162" t="s">
        <v>27</v>
      </c>
      <c r="E26" s="163">
        <v>45539</v>
      </c>
      <c r="F26" s="162" t="s">
        <v>5347</v>
      </c>
      <c r="G26" s="162" t="s">
        <v>1660</v>
      </c>
      <c r="H26" s="162" t="s">
        <v>122</v>
      </c>
      <c r="I26" s="163">
        <v>45464</v>
      </c>
      <c r="J26" s="163">
        <v>45546</v>
      </c>
      <c r="K26" s="162" t="s">
        <v>5347</v>
      </c>
      <c r="L26" s="163">
        <v>45747</v>
      </c>
      <c r="M26" s="164">
        <v>40</v>
      </c>
      <c r="N26" s="164">
        <v>8</v>
      </c>
      <c r="O26" s="162" t="s">
        <v>16</v>
      </c>
      <c r="P26" s="165">
        <v>1</v>
      </c>
      <c r="Q26" s="165">
        <v>1</v>
      </c>
      <c r="R26" s="165">
        <v>0</v>
      </c>
      <c r="S26" s="165">
        <v>1</v>
      </c>
      <c r="T26" s="166">
        <v>0</v>
      </c>
      <c r="U26" s="166">
        <v>0</v>
      </c>
      <c r="V26" s="162" t="s">
        <v>5347</v>
      </c>
      <c r="W26" s="162" t="s">
        <v>5469</v>
      </c>
      <c r="X26" s="162" t="s">
        <v>5347</v>
      </c>
      <c r="Y26" s="162" t="s">
        <v>232</v>
      </c>
      <c r="Z26" s="162" t="s">
        <v>233</v>
      </c>
      <c r="AA26" s="162" t="s">
        <v>2367</v>
      </c>
      <c r="AB26" s="162" t="s">
        <v>5347</v>
      </c>
      <c r="AC26" s="164">
        <v>2</v>
      </c>
      <c r="AD26" s="164">
        <v>1</v>
      </c>
      <c r="AE26" s="162"/>
      <c r="AF26" s="162" t="s">
        <v>1612</v>
      </c>
    </row>
    <row r="27" spans="1:32" s="167" customFormat="1" x14ac:dyDescent="0.2">
      <c r="A27" s="162" t="s">
        <v>2371</v>
      </c>
      <c r="B27" s="162" t="s">
        <v>2372</v>
      </c>
      <c r="C27" s="162" t="s">
        <v>2684</v>
      </c>
      <c r="D27" s="162" t="s">
        <v>73</v>
      </c>
      <c r="E27" s="163">
        <v>45539</v>
      </c>
      <c r="F27" s="162" t="s">
        <v>5347</v>
      </c>
      <c r="G27" s="162" t="s">
        <v>1660</v>
      </c>
      <c r="H27" s="162" t="s">
        <v>115</v>
      </c>
      <c r="I27" s="163">
        <v>45464</v>
      </c>
      <c r="J27" s="163">
        <v>45546</v>
      </c>
      <c r="K27" s="162" t="s">
        <v>5347</v>
      </c>
      <c r="L27" s="163">
        <v>45747</v>
      </c>
      <c r="M27" s="164">
        <v>40</v>
      </c>
      <c r="N27" s="164">
        <v>8</v>
      </c>
      <c r="O27" s="162" t="s">
        <v>16</v>
      </c>
      <c r="P27" s="166">
        <v>1</v>
      </c>
      <c r="Q27" s="166">
        <v>1</v>
      </c>
      <c r="R27" s="166">
        <v>0</v>
      </c>
      <c r="S27" s="166">
        <v>1</v>
      </c>
      <c r="T27" s="166">
        <v>0</v>
      </c>
      <c r="U27" s="166">
        <v>0</v>
      </c>
      <c r="V27" s="162" t="s">
        <v>5347</v>
      </c>
      <c r="W27" s="162" t="s">
        <v>5459</v>
      </c>
      <c r="X27" s="162" t="s">
        <v>5347</v>
      </c>
      <c r="Y27" s="162" t="s">
        <v>232</v>
      </c>
      <c r="Z27" s="162" t="s">
        <v>233</v>
      </c>
      <c r="AA27" s="162" t="s">
        <v>2373</v>
      </c>
      <c r="AB27" s="162" t="s">
        <v>5347</v>
      </c>
      <c r="AC27" s="164">
        <v>2</v>
      </c>
      <c r="AD27" s="164">
        <v>2</v>
      </c>
      <c r="AE27" s="162"/>
      <c r="AF27" s="162" t="s">
        <v>1612</v>
      </c>
    </row>
    <row r="28" spans="1:32" s="167" customFormat="1" x14ac:dyDescent="0.2">
      <c r="A28" s="162" t="s">
        <v>2377</v>
      </c>
      <c r="B28" s="162" t="s">
        <v>2378</v>
      </c>
      <c r="C28" s="162" t="s">
        <v>2684</v>
      </c>
      <c r="D28" s="162" t="s">
        <v>72</v>
      </c>
      <c r="E28" s="163">
        <v>45539</v>
      </c>
      <c r="F28" s="162" t="s">
        <v>5347</v>
      </c>
      <c r="G28" s="162" t="s">
        <v>1660</v>
      </c>
      <c r="H28" s="162" t="s">
        <v>107</v>
      </c>
      <c r="I28" s="163">
        <v>45464</v>
      </c>
      <c r="J28" s="163">
        <v>45546</v>
      </c>
      <c r="K28" s="162" t="s">
        <v>5347</v>
      </c>
      <c r="L28" s="163">
        <v>45747</v>
      </c>
      <c r="M28" s="164">
        <v>40</v>
      </c>
      <c r="N28" s="164">
        <v>8</v>
      </c>
      <c r="O28" s="162" t="s">
        <v>16</v>
      </c>
      <c r="P28" s="165">
        <v>1</v>
      </c>
      <c r="Q28" s="165">
        <v>1</v>
      </c>
      <c r="R28" s="165">
        <v>0</v>
      </c>
      <c r="S28" s="165">
        <v>1</v>
      </c>
      <c r="T28" s="166">
        <v>0</v>
      </c>
      <c r="U28" s="166">
        <v>0</v>
      </c>
      <c r="V28" s="162" t="s">
        <v>5347</v>
      </c>
      <c r="W28" s="162" t="s">
        <v>5470</v>
      </c>
      <c r="X28" s="162" t="s">
        <v>5347</v>
      </c>
      <c r="Y28" s="162" t="s">
        <v>232</v>
      </c>
      <c r="Z28" s="162" t="s">
        <v>233</v>
      </c>
      <c r="AA28" s="162" t="s">
        <v>2379</v>
      </c>
      <c r="AB28" s="162" t="s">
        <v>5347</v>
      </c>
      <c r="AC28" s="164">
        <v>2</v>
      </c>
      <c r="AD28" s="164">
        <v>2</v>
      </c>
      <c r="AE28" s="162"/>
      <c r="AF28" s="162" t="s">
        <v>1612</v>
      </c>
    </row>
    <row r="29" spans="1:32" s="167" customFormat="1" x14ac:dyDescent="0.2">
      <c r="A29" s="162" t="s">
        <v>2690</v>
      </c>
      <c r="B29" s="162" t="s">
        <v>2691</v>
      </c>
      <c r="C29" s="162" t="s">
        <v>2692</v>
      </c>
      <c r="D29" s="162" t="s">
        <v>15</v>
      </c>
      <c r="E29" s="163">
        <v>45540</v>
      </c>
      <c r="F29" s="162" t="s">
        <v>5347</v>
      </c>
      <c r="G29" s="162" t="s">
        <v>3216</v>
      </c>
      <c r="H29" s="162" t="s">
        <v>15</v>
      </c>
      <c r="I29" s="163">
        <v>45581</v>
      </c>
      <c r="J29" s="163">
        <v>45754</v>
      </c>
      <c r="K29" s="162" t="s">
        <v>5347</v>
      </c>
      <c r="L29" s="163">
        <v>45660</v>
      </c>
      <c r="M29" s="164">
        <v>30</v>
      </c>
      <c r="N29" s="164">
        <v>8</v>
      </c>
      <c r="O29" s="162" t="s">
        <v>16</v>
      </c>
      <c r="P29" s="165">
        <v>6</v>
      </c>
      <c r="Q29" s="165">
        <v>50</v>
      </c>
      <c r="R29" s="165">
        <v>50</v>
      </c>
      <c r="S29" s="165">
        <v>50</v>
      </c>
      <c r="T29" s="166">
        <v>0</v>
      </c>
      <c r="U29" s="166">
        <v>50</v>
      </c>
      <c r="V29" s="162" t="s">
        <v>5347</v>
      </c>
      <c r="W29" s="162" t="s">
        <v>5471</v>
      </c>
      <c r="X29" s="162" t="s">
        <v>5347</v>
      </c>
      <c r="Y29" s="162" t="s">
        <v>1221</v>
      </c>
      <c r="Z29" s="162" t="s">
        <v>1221</v>
      </c>
      <c r="AA29" s="162" t="s">
        <v>3217</v>
      </c>
      <c r="AB29" s="162" t="s">
        <v>5347</v>
      </c>
      <c r="AC29" s="164">
        <v>0</v>
      </c>
      <c r="AD29" s="164">
        <v>0</v>
      </c>
      <c r="AE29" s="162"/>
      <c r="AF29" s="162" t="s">
        <v>814</v>
      </c>
    </row>
    <row r="30" spans="1:32" s="167" customFormat="1" x14ac:dyDescent="0.2">
      <c r="A30" s="162" t="s">
        <v>2827</v>
      </c>
      <c r="B30" s="162" t="s">
        <v>2828</v>
      </c>
      <c r="C30" s="162" t="s">
        <v>2818</v>
      </c>
      <c r="D30" s="162" t="s">
        <v>28</v>
      </c>
      <c r="E30" s="163">
        <v>45567</v>
      </c>
      <c r="F30" s="162" t="s">
        <v>5347</v>
      </c>
      <c r="G30" s="162" t="s">
        <v>3408</v>
      </c>
      <c r="H30" s="162" t="s">
        <v>108</v>
      </c>
      <c r="I30" s="163">
        <v>45586</v>
      </c>
      <c r="J30" s="163">
        <v>45777</v>
      </c>
      <c r="K30" s="162" t="s">
        <v>5347</v>
      </c>
      <c r="L30" s="163">
        <v>45600</v>
      </c>
      <c r="M30" s="164">
        <v>85</v>
      </c>
      <c r="N30" s="164">
        <v>8</v>
      </c>
      <c r="O30" s="162" t="s">
        <v>16</v>
      </c>
      <c r="P30" s="165">
        <v>20</v>
      </c>
      <c r="Q30" s="165">
        <v>20</v>
      </c>
      <c r="R30" s="165">
        <v>0</v>
      </c>
      <c r="S30" s="165">
        <v>20</v>
      </c>
      <c r="T30" s="166">
        <v>0</v>
      </c>
      <c r="U30" s="166">
        <v>0</v>
      </c>
      <c r="V30" s="162" t="s">
        <v>5347</v>
      </c>
      <c r="W30" s="162" t="s">
        <v>5480</v>
      </c>
      <c r="X30" s="162" t="s">
        <v>5347</v>
      </c>
      <c r="Y30" s="162" t="s">
        <v>77</v>
      </c>
      <c r="Z30" s="162" t="s">
        <v>172</v>
      </c>
      <c r="AA30" s="162" t="s">
        <v>3409</v>
      </c>
      <c r="AB30" s="162" t="s">
        <v>5347</v>
      </c>
      <c r="AC30" s="164">
        <v>1</v>
      </c>
      <c r="AD30" s="164">
        <v>1</v>
      </c>
      <c r="AE30" s="162"/>
      <c r="AF30" s="162" t="s">
        <v>962</v>
      </c>
    </row>
    <row r="31" spans="1:32" s="167" customFormat="1" x14ac:dyDescent="0.2">
      <c r="A31" s="162" t="s">
        <v>2829</v>
      </c>
      <c r="B31" s="162" t="s">
        <v>2830</v>
      </c>
      <c r="C31" s="162" t="s">
        <v>2818</v>
      </c>
      <c r="D31" s="162" t="s">
        <v>73</v>
      </c>
      <c r="E31" s="163">
        <v>45567</v>
      </c>
      <c r="F31" s="162" t="s">
        <v>5347</v>
      </c>
      <c r="G31" s="162" t="s">
        <v>3408</v>
      </c>
      <c r="H31" s="162" t="s">
        <v>149</v>
      </c>
      <c r="I31" s="163">
        <v>45586</v>
      </c>
      <c r="J31" s="163">
        <v>45777</v>
      </c>
      <c r="K31" s="162" t="s">
        <v>5347</v>
      </c>
      <c r="L31" s="163">
        <v>45600</v>
      </c>
      <c r="M31" s="164">
        <v>85</v>
      </c>
      <c r="N31" s="164">
        <v>8</v>
      </c>
      <c r="O31" s="162" t="s">
        <v>16</v>
      </c>
      <c r="P31" s="165">
        <v>20</v>
      </c>
      <c r="Q31" s="165">
        <v>20</v>
      </c>
      <c r="R31" s="165">
        <v>0</v>
      </c>
      <c r="S31" s="165">
        <v>20</v>
      </c>
      <c r="T31" s="166">
        <v>0</v>
      </c>
      <c r="U31" s="166">
        <v>0</v>
      </c>
      <c r="V31" s="162" t="s">
        <v>5347</v>
      </c>
      <c r="W31" s="162" t="s">
        <v>5481</v>
      </c>
      <c r="X31" s="162" t="s">
        <v>5347</v>
      </c>
      <c r="Y31" s="162" t="s">
        <v>77</v>
      </c>
      <c r="Z31" s="162" t="s">
        <v>172</v>
      </c>
      <c r="AA31" s="162" t="s">
        <v>3410</v>
      </c>
      <c r="AB31" s="162" t="s">
        <v>5347</v>
      </c>
      <c r="AC31" s="164">
        <v>1</v>
      </c>
      <c r="AD31" s="164">
        <v>1</v>
      </c>
      <c r="AE31" s="162"/>
      <c r="AF31" s="162" t="s">
        <v>962</v>
      </c>
    </row>
    <row r="32" spans="1:32" s="167" customFormat="1" x14ac:dyDescent="0.2">
      <c r="A32" s="162" t="s">
        <v>3049</v>
      </c>
      <c r="B32" s="162" t="s">
        <v>3050</v>
      </c>
      <c r="C32" s="162" t="s">
        <v>3047</v>
      </c>
      <c r="D32" s="162" t="s">
        <v>24</v>
      </c>
      <c r="E32" s="163">
        <v>45575</v>
      </c>
      <c r="F32" s="162" t="s">
        <v>5347</v>
      </c>
      <c r="G32" s="162" t="s">
        <v>4294</v>
      </c>
      <c r="H32" s="162" t="s">
        <v>15</v>
      </c>
      <c r="I32" s="163">
        <v>45677</v>
      </c>
      <c r="J32" s="163">
        <v>45678</v>
      </c>
      <c r="K32" s="162" t="s">
        <v>5347</v>
      </c>
      <c r="L32" s="163">
        <v>45686</v>
      </c>
      <c r="M32" s="164">
        <v>40</v>
      </c>
      <c r="N32" s="164">
        <v>8</v>
      </c>
      <c r="O32" s="162" t="s">
        <v>16</v>
      </c>
      <c r="P32" s="165">
        <v>1</v>
      </c>
      <c r="Q32" s="165">
        <v>1</v>
      </c>
      <c r="R32" s="165">
        <v>0</v>
      </c>
      <c r="S32" s="165">
        <v>1</v>
      </c>
      <c r="T32" s="166">
        <v>0</v>
      </c>
      <c r="U32" s="166">
        <v>0</v>
      </c>
      <c r="V32" s="162" t="s">
        <v>5347</v>
      </c>
      <c r="W32" s="162" t="s">
        <v>5486</v>
      </c>
      <c r="X32" s="162" t="s">
        <v>5347</v>
      </c>
      <c r="Y32" s="162" t="s">
        <v>3743</v>
      </c>
      <c r="Z32" s="162" t="s">
        <v>2736</v>
      </c>
      <c r="AA32" s="162" t="s">
        <v>3744</v>
      </c>
      <c r="AB32" s="162" t="s">
        <v>5347</v>
      </c>
      <c r="AC32" s="164">
        <v>0</v>
      </c>
      <c r="AD32" s="164">
        <v>0</v>
      </c>
      <c r="AE32" s="162"/>
      <c r="AF32" s="162" t="s">
        <v>962</v>
      </c>
    </row>
    <row r="33" spans="1:32" s="167" customFormat="1" x14ac:dyDescent="0.2">
      <c r="A33" s="162" t="s">
        <v>4544</v>
      </c>
      <c r="B33" s="162" t="s">
        <v>4545</v>
      </c>
      <c r="C33" s="162" t="s">
        <v>4543</v>
      </c>
      <c r="D33" s="162" t="s">
        <v>17</v>
      </c>
      <c r="E33" s="163">
        <v>45712</v>
      </c>
      <c r="F33" s="162" t="s">
        <v>5347</v>
      </c>
      <c r="G33" s="162" t="s">
        <v>4627</v>
      </c>
      <c r="H33" s="162" t="s">
        <v>15</v>
      </c>
      <c r="I33" s="163">
        <v>45725</v>
      </c>
      <c r="J33" s="163">
        <v>45725</v>
      </c>
      <c r="K33" s="162" t="s">
        <v>5347</v>
      </c>
      <c r="L33" s="163">
        <v>45985</v>
      </c>
      <c r="M33" s="164">
        <v>85</v>
      </c>
      <c r="N33" s="164">
        <v>8</v>
      </c>
      <c r="O33" s="162" t="s">
        <v>16</v>
      </c>
      <c r="P33" s="165">
        <v>20</v>
      </c>
      <c r="Q33" s="165">
        <v>20</v>
      </c>
      <c r="R33" s="165">
        <v>0</v>
      </c>
      <c r="S33" s="165">
        <v>20</v>
      </c>
      <c r="T33" s="166">
        <v>0</v>
      </c>
      <c r="U33" s="166">
        <v>0</v>
      </c>
      <c r="V33" s="162" t="s">
        <v>5347</v>
      </c>
      <c r="W33" s="162" t="s">
        <v>5497</v>
      </c>
      <c r="X33" s="162" t="s">
        <v>5347</v>
      </c>
      <c r="Y33" s="162" t="s">
        <v>23</v>
      </c>
      <c r="Z33" s="162" t="s">
        <v>4628</v>
      </c>
      <c r="AA33" s="162" t="s">
        <v>4629</v>
      </c>
      <c r="AB33" s="162" t="s">
        <v>5347</v>
      </c>
      <c r="AC33" s="164">
        <v>2</v>
      </c>
      <c r="AD33" s="164">
        <v>0</v>
      </c>
      <c r="AE33" s="162"/>
      <c r="AF33" s="162" t="s">
        <v>1864</v>
      </c>
    </row>
    <row r="34" spans="1:32" s="167" customFormat="1" x14ac:dyDescent="0.2">
      <c r="A34" s="162" t="s">
        <v>5259</v>
      </c>
      <c r="B34" s="162" t="s">
        <v>5260</v>
      </c>
      <c r="C34" s="162" t="s">
        <v>5261</v>
      </c>
      <c r="D34" s="162" t="s">
        <v>15</v>
      </c>
      <c r="E34" s="163">
        <v>45889</v>
      </c>
      <c r="F34" s="162" t="s">
        <v>5347</v>
      </c>
      <c r="G34" s="162" t="s">
        <v>5505</v>
      </c>
      <c r="H34" s="162" t="s">
        <v>27</v>
      </c>
      <c r="I34" s="163">
        <v>45932</v>
      </c>
      <c r="J34" s="163">
        <v>45945</v>
      </c>
      <c r="K34" s="162" t="s">
        <v>5347</v>
      </c>
      <c r="L34" s="163">
        <v>45981</v>
      </c>
      <c r="M34" s="164">
        <v>40</v>
      </c>
      <c r="N34" s="164">
        <v>8</v>
      </c>
      <c r="O34" s="162" t="s">
        <v>16</v>
      </c>
      <c r="P34" s="166">
        <v>1</v>
      </c>
      <c r="Q34" s="166">
        <v>1</v>
      </c>
      <c r="R34" s="166">
        <v>1</v>
      </c>
      <c r="S34" s="166">
        <v>1</v>
      </c>
      <c r="T34" s="166">
        <v>0</v>
      </c>
      <c r="U34" s="166">
        <v>1</v>
      </c>
      <c r="V34" s="162" t="s">
        <v>5347</v>
      </c>
      <c r="W34" s="162" t="s">
        <v>5506</v>
      </c>
      <c r="X34" s="162" t="s">
        <v>5347</v>
      </c>
      <c r="Y34" s="162" t="s">
        <v>5507</v>
      </c>
      <c r="Z34" s="162" t="s">
        <v>148</v>
      </c>
      <c r="AA34" s="162" t="s">
        <v>5259</v>
      </c>
      <c r="AB34" s="162" t="s">
        <v>5347</v>
      </c>
      <c r="AC34" s="164">
        <v>0</v>
      </c>
      <c r="AD34" s="164">
        <v>0</v>
      </c>
      <c r="AE34" s="162"/>
      <c r="AF34" s="162" t="s">
        <v>1864</v>
      </c>
    </row>
    <row r="35" spans="1:32" s="167" customFormat="1" x14ac:dyDescent="0.2">
      <c r="A35" s="162"/>
      <c r="B35" s="162"/>
      <c r="C35" s="162"/>
      <c r="D35" s="162"/>
      <c r="E35" s="163"/>
      <c r="F35" s="162"/>
      <c r="G35" s="162"/>
      <c r="H35" s="162"/>
      <c r="I35" s="163"/>
      <c r="J35" s="163"/>
      <c r="K35" s="162"/>
      <c r="L35" s="163"/>
      <c r="M35" s="164"/>
      <c r="N35" s="164"/>
      <c r="O35" s="162"/>
      <c r="P35" s="165"/>
      <c r="Q35" s="165"/>
      <c r="R35" s="165"/>
      <c r="S35" s="165"/>
      <c r="T35" s="166"/>
      <c r="U35" s="166"/>
      <c r="V35" s="162"/>
      <c r="W35" s="162"/>
      <c r="X35" s="162"/>
      <c r="Y35" s="162"/>
      <c r="Z35" s="162"/>
      <c r="AA35" s="162"/>
      <c r="AB35" s="162"/>
      <c r="AC35" s="164"/>
      <c r="AD35" s="164"/>
      <c r="AE35" s="162"/>
      <c r="AF35" s="162"/>
    </row>
    <row r="36" spans="1:32" s="167" customFormat="1" x14ac:dyDescent="0.2">
      <c r="I36" s="163"/>
      <c r="J36" s="163"/>
      <c r="L36" s="163"/>
    </row>
    <row r="37" spans="1:32" s="167" customFormat="1" x14ac:dyDescent="0.2">
      <c r="I37" s="163"/>
      <c r="J37" s="163"/>
      <c r="L37" s="163"/>
    </row>
    <row r="38" spans="1:32" s="167" customFormat="1" x14ac:dyDescent="0.2">
      <c r="I38" s="163"/>
      <c r="J38" s="163"/>
      <c r="L38" s="163"/>
    </row>
    <row r="39" spans="1:32" s="167" customFormat="1" x14ac:dyDescent="0.2">
      <c r="I39" s="163"/>
      <c r="J39" s="163"/>
      <c r="L39" s="163"/>
    </row>
    <row r="40" spans="1:32" s="167" customFormat="1" x14ac:dyDescent="0.2">
      <c r="I40" s="163"/>
      <c r="J40" s="163"/>
      <c r="L40" s="163"/>
    </row>
    <row r="41" spans="1:32" s="167" customFormat="1" x14ac:dyDescent="0.2">
      <c r="I41" s="163"/>
      <c r="J41" s="163"/>
      <c r="L41" s="163"/>
    </row>
    <row r="42" spans="1:32" s="167" customFormat="1" x14ac:dyDescent="0.2"/>
  </sheetData>
  <autoFilter ref="A1:BF35" xr:uid="{9DC87DD1-BF40-42E7-83C4-B766B76CD1BB}"/>
  <conditionalFormatting sqref="AX1">
    <cfRule type="cellIs" dxfId="2" priority="6" operator="between">
      <formula>-9999</formula>
      <formula>-1</formula>
    </cfRule>
  </conditionalFormatting>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4DFD7F-DFDA-4788-9CFE-61854617377B}">
  <sheetPr codeName="Hoja3">
    <tabColor rgb="FFFFFF00"/>
  </sheetPr>
  <dimension ref="A1:BF30"/>
  <sheetViews>
    <sheetView workbookViewId="0"/>
  </sheetViews>
  <sheetFormatPr baseColWidth="10" defaultColWidth="9.140625" defaultRowHeight="12.75" x14ac:dyDescent="0.2"/>
  <cols>
    <col min="2" max="2" width="47.7109375" bestFit="1" customWidth="1"/>
    <col min="3" max="3" width="13.42578125" customWidth="1"/>
    <col min="5" max="5" width="10.140625" bestFit="1" customWidth="1"/>
    <col min="10" max="10" width="15.42578125" bestFit="1" customWidth="1"/>
  </cols>
  <sheetData>
    <row r="1" spans="1:58" s="4" customFormat="1" ht="76.5" x14ac:dyDescent="0.2">
      <c r="A1" s="1" t="s">
        <v>0</v>
      </c>
      <c r="B1" s="1" t="s">
        <v>242</v>
      </c>
      <c r="C1" s="1" t="s">
        <v>243</v>
      </c>
      <c r="D1" s="1" t="s">
        <v>324</v>
      </c>
      <c r="E1" s="1" t="s">
        <v>244</v>
      </c>
      <c r="F1" s="2" t="s">
        <v>344</v>
      </c>
      <c r="G1" s="1" t="s">
        <v>235</v>
      </c>
      <c r="H1" s="1" t="s">
        <v>236</v>
      </c>
      <c r="I1" s="74" t="s">
        <v>237</v>
      </c>
      <c r="J1" s="74" t="s">
        <v>238</v>
      </c>
      <c r="K1" s="90" t="s">
        <v>345</v>
      </c>
      <c r="L1" s="75" t="s">
        <v>239</v>
      </c>
      <c r="M1" s="3" t="s">
        <v>241</v>
      </c>
      <c r="N1" s="3" t="s">
        <v>1</v>
      </c>
      <c r="O1" s="1" t="s">
        <v>245</v>
      </c>
      <c r="P1" s="1" t="s">
        <v>2</v>
      </c>
      <c r="Q1" s="1" t="s">
        <v>3</v>
      </c>
      <c r="R1" s="1" t="s">
        <v>4</v>
      </c>
      <c r="S1" s="1" t="s">
        <v>5</v>
      </c>
      <c r="T1" s="1" t="s">
        <v>6</v>
      </c>
      <c r="U1" s="1" t="s">
        <v>7</v>
      </c>
      <c r="V1" s="8" t="s">
        <v>258</v>
      </c>
      <c r="W1" s="1" t="s">
        <v>8</v>
      </c>
      <c r="X1" s="1" t="s">
        <v>9</v>
      </c>
      <c r="Y1" s="1" t="s">
        <v>246</v>
      </c>
      <c r="Z1" s="1" t="s">
        <v>247</v>
      </c>
      <c r="AA1" s="1" t="s">
        <v>248</v>
      </c>
      <c r="AB1" s="1" t="s">
        <v>10</v>
      </c>
      <c r="AC1" s="2" t="s">
        <v>11</v>
      </c>
      <c r="AD1" s="3" t="s">
        <v>12</v>
      </c>
      <c r="AE1" s="9" t="s">
        <v>13</v>
      </c>
      <c r="AF1" s="148" t="s">
        <v>676</v>
      </c>
      <c r="AG1" s="48" t="s">
        <v>240</v>
      </c>
      <c r="AH1" s="50" t="s">
        <v>274</v>
      </c>
      <c r="AI1" s="11" t="s">
        <v>261</v>
      </c>
      <c r="AJ1" s="10" t="s">
        <v>249</v>
      </c>
      <c r="AK1" s="39" t="s">
        <v>264</v>
      </c>
      <c r="AL1" s="42" t="s">
        <v>252</v>
      </c>
      <c r="AM1" s="43" t="s">
        <v>265</v>
      </c>
      <c r="AN1" s="33" t="s">
        <v>262</v>
      </c>
      <c r="AO1" s="10" t="s">
        <v>250</v>
      </c>
      <c r="AP1" s="27" t="s">
        <v>251</v>
      </c>
      <c r="AQ1" s="19" t="s">
        <v>259</v>
      </c>
      <c r="AR1" s="19" t="s">
        <v>260</v>
      </c>
      <c r="AS1" s="19" t="s">
        <v>388</v>
      </c>
      <c r="AT1" s="19" t="s">
        <v>389</v>
      </c>
      <c r="AU1" s="19" t="s">
        <v>380</v>
      </c>
      <c r="AV1" s="64" t="s">
        <v>254</v>
      </c>
      <c r="AW1" s="20" t="s">
        <v>255</v>
      </c>
      <c r="AX1" s="21" t="s">
        <v>257</v>
      </c>
      <c r="AY1" s="37" t="s">
        <v>256</v>
      </c>
      <c r="AZ1" s="21" t="s">
        <v>263</v>
      </c>
      <c r="BA1" s="86" t="s">
        <v>317</v>
      </c>
      <c r="BB1" s="4" t="s">
        <v>598</v>
      </c>
      <c r="BC1" s="4" t="s">
        <v>599</v>
      </c>
      <c r="BD1" s="4" t="s">
        <v>600</v>
      </c>
      <c r="BE1" s="4" t="s">
        <v>675</v>
      </c>
      <c r="BF1" s="4" t="s">
        <v>674</v>
      </c>
    </row>
    <row r="2" spans="1:58" x14ac:dyDescent="0.2">
      <c r="A2" s="149"/>
      <c r="B2" s="149"/>
      <c r="C2" s="149"/>
      <c r="D2" s="149"/>
      <c r="E2" s="158"/>
      <c r="F2" s="149"/>
      <c r="G2" s="149"/>
      <c r="H2" s="149"/>
      <c r="I2" s="158"/>
      <c r="J2" s="158"/>
      <c r="K2" s="149"/>
      <c r="L2" s="158"/>
      <c r="M2" s="159"/>
      <c r="N2" s="159"/>
      <c r="O2" s="149"/>
      <c r="P2" s="161"/>
      <c r="Q2" s="161"/>
      <c r="R2" s="161"/>
      <c r="S2" s="161"/>
      <c r="T2" s="161"/>
      <c r="U2" s="161"/>
      <c r="V2" s="149"/>
      <c r="W2" s="149"/>
      <c r="X2" s="149"/>
      <c r="Y2" s="149"/>
      <c r="Z2" s="149"/>
      <c r="AA2" s="149"/>
      <c r="AB2" s="149"/>
      <c r="AC2" s="159"/>
      <c r="AD2" s="159"/>
      <c r="AE2" s="149"/>
      <c r="AF2" s="149"/>
    </row>
    <row r="3" spans="1:58" x14ac:dyDescent="0.2">
      <c r="A3" s="149"/>
      <c r="B3" s="149"/>
      <c r="C3" s="149"/>
      <c r="D3" s="149"/>
      <c r="E3" s="158"/>
      <c r="F3" s="149"/>
      <c r="G3" s="149"/>
      <c r="H3" s="149"/>
      <c r="I3" s="158"/>
      <c r="J3" s="158"/>
      <c r="K3" s="149"/>
      <c r="L3" s="158"/>
      <c r="M3" s="159"/>
      <c r="N3" s="159"/>
      <c r="O3" s="149"/>
      <c r="P3" s="161"/>
      <c r="Q3" s="161"/>
      <c r="R3" s="161"/>
      <c r="S3" s="161"/>
      <c r="T3" s="161"/>
      <c r="U3" s="161"/>
      <c r="V3" s="149"/>
      <c r="W3" s="149"/>
      <c r="X3" s="149"/>
      <c r="Y3" s="149"/>
      <c r="Z3" s="149"/>
      <c r="AA3" s="149"/>
      <c r="AB3" s="149"/>
      <c r="AC3" s="159"/>
      <c r="AD3" s="159"/>
      <c r="AE3" s="149"/>
      <c r="AF3" s="149"/>
    </row>
    <row r="4" spans="1:58" x14ac:dyDescent="0.2">
      <c r="A4" s="149"/>
      <c r="B4" s="149"/>
      <c r="C4" s="149"/>
      <c r="D4" s="149"/>
      <c r="E4" s="158"/>
      <c r="F4" s="149"/>
      <c r="G4" s="149"/>
      <c r="H4" s="149"/>
      <c r="I4" s="158"/>
      <c r="J4" s="158"/>
      <c r="K4" s="149"/>
      <c r="L4" s="158"/>
      <c r="M4" s="159"/>
      <c r="N4" s="159"/>
      <c r="O4" s="149"/>
      <c r="P4" s="161"/>
      <c r="Q4" s="161"/>
      <c r="R4" s="161"/>
      <c r="S4" s="161"/>
      <c r="T4" s="161"/>
      <c r="U4" s="161"/>
      <c r="V4" s="149"/>
      <c r="W4" s="149"/>
      <c r="X4" s="149"/>
      <c r="Y4" s="149"/>
      <c r="Z4" s="149"/>
      <c r="AA4" s="149"/>
      <c r="AB4" s="149"/>
      <c r="AC4" s="159"/>
      <c r="AD4" s="159"/>
      <c r="AE4" s="149"/>
      <c r="AF4" s="149"/>
    </row>
    <row r="5" spans="1:58" x14ac:dyDescent="0.2">
      <c r="A5" s="149"/>
      <c r="B5" s="149"/>
      <c r="C5" s="149"/>
      <c r="D5" s="149"/>
      <c r="E5" s="158"/>
      <c r="F5" s="149"/>
      <c r="G5" s="149"/>
      <c r="H5" s="149"/>
      <c r="I5" s="158"/>
      <c r="J5" s="158"/>
      <c r="K5" s="149"/>
      <c r="L5" s="158"/>
      <c r="M5" s="159"/>
      <c r="N5" s="159"/>
      <c r="O5" s="149"/>
      <c r="P5" s="161"/>
      <c r="Q5" s="161"/>
      <c r="R5" s="161"/>
      <c r="S5" s="161"/>
      <c r="T5" s="161"/>
      <c r="U5" s="161"/>
      <c r="V5" s="149"/>
      <c r="W5" s="149"/>
      <c r="X5" s="149"/>
      <c r="Y5" s="149"/>
      <c r="Z5" s="149"/>
      <c r="AA5" s="149"/>
      <c r="AB5" s="149"/>
      <c r="AC5" s="159"/>
      <c r="AD5" s="159"/>
      <c r="AE5" s="149"/>
      <c r="AF5" s="149"/>
    </row>
    <row r="6" spans="1:58" x14ac:dyDescent="0.2">
      <c r="A6" s="149"/>
      <c r="B6" s="149"/>
      <c r="C6" s="149"/>
      <c r="D6" s="149"/>
      <c r="E6" s="158"/>
      <c r="F6" s="149"/>
      <c r="G6" s="149"/>
      <c r="H6" s="149"/>
      <c r="I6" s="158"/>
      <c r="J6" s="158"/>
      <c r="K6" s="149"/>
      <c r="L6" s="158"/>
      <c r="M6" s="159"/>
      <c r="N6" s="159"/>
      <c r="O6" s="149"/>
      <c r="P6" s="161"/>
      <c r="Q6" s="161"/>
      <c r="R6" s="161"/>
      <c r="S6" s="161"/>
      <c r="T6" s="161"/>
      <c r="U6" s="161"/>
      <c r="V6" s="149"/>
      <c r="W6" s="149"/>
      <c r="X6" s="149"/>
      <c r="Y6" s="149"/>
      <c r="Z6" s="149"/>
      <c r="AA6" s="149"/>
      <c r="AB6" s="149"/>
      <c r="AC6" s="159"/>
      <c r="AD6" s="159"/>
      <c r="AE6" s="149"/>
      <c r="AF6" s="149"/>
    </row>
    <row r="7" spans="1:58" x14ac:dyDescent="0.2">
      <c r="A7" s="149"/>
      <c r="B7" s="149"/>
      <c r="C7" s="149"/>
      <c r="D7" s="149"/>
      <c r="E7" s="158"/>
      <c r="F7" s="149"/>
      <c r="G7" s="149"/>
      <c r="H7" s="149"/>
      <c r="I7" s="158"/>
      <c r="J7" s="158"/>
      <c r="K7" s="149"/>
      <c r="L7" s="158"/>
      <c r="M7" s="159"/>
      <c r="N7" s="159"/>
      <c r="O7" s="149"/>
      <c r="P7" s="161"/>
      <c r="Q7" s="161"/>
      <c r="R7" s="161"/>
      <c r="S7" s="161"/>
      <c r="T7" s="161"/>
      <c r="U7" s="161"/>
      <c r="V7" s="149"/>
      <c r="W7" s="149"/>
      <c r="X7" s="149"/>
      <c r="Y7" s="149"/>
      <c r="Z7" s="149"/>
      <c r="AA7" s="149"/>
      <c r="AB7" s="149"/>
      <c r="AC7" s="159"/>
      <c r="AD7" s="159"/>
      <c r="AE7" s="149"/>
      <c r="AF7" s="149"/>
    </row>
    <row r="8" spans="1:58" x14ac:dyDescent="0.2">
      <c r="A8" s="149"/>
      <c r="B8" s="149"/>
      <c r="C8" s="149"/>
      <c r="D8" s="149"/>
      <c r="E8" s="158"/>
      <c r="F8" s="149"/>
      <c r="G8" s="149"/>
      <c r="H8" s="149"/>
      <c r="I8" s="158"/>
      <c r="J8" s="158"/>
      <c r="K8" s="149"/>
      <c r="L8" s="158"/>
      <c r="M8" s="159"/>
      <c r="N8" s="159"/>
      <c r="O8" s="149"/>
      <c r="P8" s="161"/>
      <c r="Q8" s="161"/>
      <c r="R8" s="161"/>
      <c r="S8" s="161"/>
      <c r="T8" s="161"/>
      <c r="U8" s="161"/>
      <c r="V8" s="149"/>
      <c r="W8" s="149"/>
      <c r="X8" s="149"/>
      <c r="Y8" s="149"/>
      <c r="Z8" s="149"/>
      <c r="AA8" s="149"/>
      <c r="AB8" s="149"/>
      <c r="AC8" s="159"/>
      <c r="AD8" s="159"/>
      <c r="AE8" s="149"/>
      <c r="AF8" s="149"/>
    </row>
    <row r="9" spans="1:58" x14ac:dyDescent="0.2">
      <c r="A9" s="149"/>
      <c r="B9" s="149"/>
      <c r="C9" s="149"/>
      <c r="D9" s="149"/>
      <c r="E9" s="158"/>
      <c r="F9" s="149"/>
      <c r="G9" s="149"/>
      <c r="H9" s="149"/>
      <c r="I9" s="158"/>
      <c r="J9" s="158"/>
      <c r="K9" s="149"/>
      <c r="L9" s="158"/>
      <c r="M9" s="159"/>
      <c r="N9" s="159"/>
      <c r="O9" s="149"/>
      <c r="P9" s="161"/>
      <c r="Q9" s="161"/>
      <c r="R9" s="161"/>
      <c r="S9" s="161"/>
      <c r="T9" s="161"/>
      <c r="U9" s="161"/>
      <c r="V9" s="149"/>
      <c r="W9" s="149"/>
      <c r="X9" s="149"/>
      <c r="Y9" s="149"/>
      <c r="Z9" s="149"/>
      <c r="AA9" s="149"/>
      <c r="AB9" s="149"/>
      <c r="AC9" s="159"/>
      <c r="AD9" s="159"/>
      <c r="AE9" s="149"/>
      <c r="AF9" s="149"/>
    </row>
    <row r="10" spans="1:58" x14ac:dyDescent="0.2">
      <c r="A10" s="149"/>
      <c r="B10" s="149"/>
      <c r="C10" s="149"/>
      <c r="D10" s="149"/>
      <c r="E10" s="158"/>
      <c r="F10" s="149"/>
      <c r="G10" s="149"/>
      <c r="H10" s="149"/>
      <c r="I10" s="158"/>
      <c r="J10" s="158"/>
      <c r="K10" s="149"/>
      <c r="L10" s="158"/>
      <c r="M10" s="159"/>
      <c r="N10" s="159"/>
      <c r="O10" s="149"/>
      <c r="P10" s="161"/>
      <c r="Q10" s="161"/>
      <c r="R10" s="161"/>
      <c r="S10" s="161"/>
      <c r="T10" s="161"/>
      <c r="U10" s="161"/>
      <c r="V10" s="149"/>
      <c r="W10" s="149"/>
      <c r="X10" s="149"/>
      <c r="Y10" s="149"/>
      <c r="Z10" s="149"/>
      <c r="AA10" s="149"/>
      <c r="AB10" s="149"/>
      <c r="AC10" s="159"/>
      <c r="AD10" s="159"/>
      <c r="AE10" s="149"/>
      <c r="AF10" s="149"/>
    </row>
    <row r="11" spans="1:58" x14ac:dyDescent="0.2">
      <c r="A11" s="149"/>
      <c r="B11" s="149"/>
      <c r="C11" s="149"/>
      <c r="D11" s="149"/>
      <c r="E11" s="158"/>
      <c r="F11" s="149"/>
      <c r="G11" s="149"/>
      <c r="H11" s="149"/>
      <c r="I11" s="158"/>
      <c r="J11" s="158"/>
      <c r="K11" s="149"/>
      <c r="L11" s="158"/>
      <c r="M11" s="159"/>
      <c r="N11" s="159"/>
      <c r="O11" s="149"/>
      <c r="P11" s="161"/>
      <c r="Q11" s="161"/>
      <c r="R11" s="161"/>
      <c r="S11" s="161"/>
      <c r="T11" s="161"/>
      <c r="U11" s="161"/>
      <c r="V11" s="149"/>
      <c r="W11" s="149"/>
      <c r="X11" s="149"/>
      <c r="Y11" s="149"/>
      <c r="Z11" s="149"/>
      <c r="AA11" s="149"/>
      <c r="AB11" s="149"/>
      <c r="AC11" s="159"/>
      <c r="AD11" s="159"/>
      <c r="AE11" s="149"/>
      <c r="AF11" s="149"/>
    </row>
    <row r="12" spans="1:58" x14ac:dyDescent="0.2">
      <c r="A12" s="149"/>
      <c r="B12" s="149"/>
      <c r="C12" s="149"/>
      <c r="D12" s="149"/>
      <c r="E12" s="158"/>
      <c r="F12" s="149"/>
      <c r="G12" s="149"/>
      <c r="H12" s="149"/>
      <c r="I12" s="158"/>
      <c r="J12" s="158"/>
      <c r="K12" s="149"/>
      <c r="L12" s="158"/>
      <c r="M12" s="159"/>
      <c r="N12" s="159"/>
      <c r="O12" s="149"/>
      <c r="P12" s="161"/>
      <c r="Q12" s="161"/>
      <c r="R12" s="161"/>
      <c r="S12" s="161"/>
      <c r="T12" s="161"/>
      <c r="U12" s="161"/>
      <c r="V12" s="149"/>
      <c r="W12" s="149"/>
      <c r="X12" s="149"/>
      <c r="Y12" s="149"/>
      <c r="Z12" s="149"/>
      <c r="AA12" s="149"/>
      <c r="AB12" s="149"/>
      <c r="AC12" s="159"/>
      <c r="AD12" s="159"/>
      <c r="AE12" s="149"/>
      <c r="AF12" s="149"/>
    </row>
    <row r="13" spans="1:58" x14ac:dyDescent="0.2">
      <c r="A13" s="149"/>
      <c r="B13" s="149"/>
      <c r="C13" s="149"/>
      <c r="D13" s="149"/>
      <c r="E13" s="158"/>
      <c r="F13" s="149"/>
      <c r="G13" s="149"/>
      <c r="H13" s="149"/>
      <c r="I13" s="158"/>
      <c r="J13" s="158"/>
      <c r="K13" s="149"/>
      <c r="L13" s="158"/>
      <c r="M13" s="159"/>
      <c r="N13" s="159"/>
      <c r="O13" s="149"/>
      <c r="P13" s="161"/>
      <c r="Q13" s="161"/>
      <c r="R13" s="161"/>
      <c r="S13" s="161"/>
      <c r="T13" s="161"/>
      <c r="U13" s="161"/>
      <c r="V13" s="149"/>
      <c r="W13" s="149"/>
      <c r="X13" s="149"/>
      <c r="Y13" s="149"/>
      <c r="Z13" s="149"/>
      <c r="AA13" s="149"/>
      <c r="AB13" s="149"/>
      <c r="AC13" s="159"/>
      <c r="AD13" s="159"/>
      <c r="AE13" s="149"/>
      <c r="AF13" s="149"/>
    </row>
    <row r="14" spans="1:58" x14ac:dyDescent="0.2">
      <c r="A14" s="149"/>
      <c r="B14" s="149"/>
      <c r="C14" s="149"/>
      <c r="D14" s="149"/>
      <c r="E14" s="158"/>
      <c r="F14" s="149"/>
      <c r="G14" s="149"/>
      <c r="H14" s="149"/>
      <c r="I14" s="158"/>
      <c r="J14" s="158"/>
      <c r="K14" s="149"/>
      <c r="L14" s="158"/>
      <c r="M14" s="159"/>
      <c r="N14" s="159"/>
      <c r="O14" s="149"/>
      <c r="P14" s="161"/>
      <c r="Q14" s="161"/>
      <c r="R14" s="161"/>
      <c r="S14" s="161"/>
      <c r="T14" s="161"/>
      <c r="U14" s="161"/>
      <c r="V14" s="149"/>
      <c r="W14" s="149"/>
      <c r="X14" s="149"/>
      <c r="Y14" s="149"/>
      <c r="Z14" s="149"/>
      <c r="AA14" s="149"/>
      <c r="AB14" s="149"/>
      <c r="AC14" s="159"/>
      <c r="AD14" s="159"/>
      <c r="AE14" s="149"/>
      <c r="AF14" s="149"/>
    </row>
    <row r="15" spans="1:58" x14ac:dyDescent="0.2">
      <c r="A15" s="149"/>
      <c r="B15" s="149"/>
      <c r="C15" s="149"/>
      <c r="D15" s="149"/>
      <c r="E15" s="158"/>
      <c r="F15" s="149"/>
      <c r="G15" s="149"/>
      <c r="H15" s="149"/>
      <c r="I15" s="158"/>
      <c r="J15" s="158"/>
      <c r="K15" s="149"/>
      <c r="L15" s="158"/>
      <c r="M15" s="159"/>
      <c r="N15" s="159"/>
      <c r="O15" s="149"/>
      <c r="P15" s="161"/>
      <c r="Q15" s="161"/>
      <c r="R15" s="161"/>
      <c r="S15" s="161"/>
      <c r="T15" s="161"/>
      <c r="U15" s="161"/>
      <c r="V15" s="149"/>
      <c r="W15" s="149"/>
      <c r="X15" s="149"/>
      <c r="Y15" s="149"/>
      <c r="Z15" s="149"/>
      <c r="AA15" s="149"/>
      <c r="AB15" s="149"/>
      <c r="AC15" s="159"/>
      <c r="AD15" s="159"/>
      <c r="AE15" s="149"/>
      <c r="AF15" s="149"/>
    </row>
    <row r="16" spans="1:58" x14ac:dyDescent="0.2">
      <c r="A16" s="149"/>
      <c r="B16" s="149"/>
      <c r="C16" s="149"/>
      <c r="D16" s="149"/>
      <c r="E16" s="158"/>
      <c r="F16" s="149"/>
      <c r="G16" s="149"/>
      <c r="H16" s="149"/>
      <c r="I16" s="158"/>
      <c r="J16" s="158"/>
      <c r="K16" s="149"/>
      <c r="L16" s="158"/>
      <c r="M16" s="159"/>
      <c r="N16" s="159"/>
      <c r="O16" s="149"/>
      <c r="P16" s="161"/>
      <c r="Q16" s="161"/>
      <c r="R16" s="161"/>
      <c r="S16" s="161"/>
      <c r="T16" s="161"/>
      <c r="U16" s="161"/>
      <c r="V16" s="149"/>
      <c r="W16" s="149"/>
      <c r="X16" s="149"/>
      <c r="Y16" s="149"/>
      <c r="Z16" s="149"/>
      <c r="AA16" s="149"/>
      <c r="AB16" s="149"/>
      <c r="AC16" s="159"/>
      <c r="AD16" s="159"/>
      <c r="AE16" s="149"/>
      <c r="AF16" s="149"/>
    </row>
    <row r="17" spans="1:32" x14ac:dyDescent="0.2">
      <c r="A17" s="149"/>
      <c r="B17" s="149"/>
      <c r="C17" s="149"/>
      <c r="D17" s="149"/>
      <c r="E17" s="158"/>
      <c r="F17" s="149"/>
      <c r="G17" s="149"/>
      <c r="H17" s="149"/>
      <c r="I17" s="158"/>
      <c r="J17" s="158"/>
      <c r="K17" s="149"/>
      <c r="L17" s="158"/>
      <c r="M17" s="159"/>
      <c r="N17" s="159"/>
      <c r="O17" s="149"/>
      <c r="P17" s="161"/>
      <c r="Q17" s="161"/>
      <c r="R17" s="161"/>
      <c r="S17" s="161"/>
      <c r="T17" s="161"/>
      <c r="U17" s="161"/>
      <c r="V17" s="149"/>
      <c r="W17" s="149"/>
      <c r="X17" s="149"/>
      <c r="Y17" s="149"/>
      <c r="Z17" s="149"/>
      <c r="AA17" s="149"/>
      <c r="AB17" s="149"/>
      <c r="AC17" s="159"/>
      <c r="AD17" s="159"/>
      <c r="AE17" s="149"/>
      <c r="AF17" s="149"/>
    </row>
    <row r="18" spans="1:32" x14ac:dyDescent="0.2">
      <c r="A18" s="149"/>
      <c r="B18" s="149"/>
      <c r="C18" s="149"/>
      <c r="D18" s="149"/>
      <c r="E18" s="158"/>
      <c r="F18" s="149"/>
      <c r="G18" s="149"/>
      <c r="H18" s="149"/>
      <c r="I18" s="158"/>
      <c r="J18" s="158"/>
      <c r="K18" s="149"/>
      <c r="L18" s="158"/>
      <c r="M18" s="159"/>
      <c r="N18" s="159"/>
      <c r="O18" s="149"/>
      <c r="P18" s="161"/>
      <c r="Q18" s="161"/>
      <c r="R18" s="161"/>
      <c r="S18" s="161"/>
      <c r="T18" s="161"/>
      <c r="U18" s="161"/>
      <c r="V18" s="149"/>
      <c r="W18" s="149"/>
      <c r="X18" s="149"/>
      <c r="Y18" s="149"/>
      <c r="Z18" s="149"/>
      <c r="AA18" s="149"/>
      <c r="AB18" s="149"/>
      <c r="AC18" s="159"/>
      <c r="AD18" s="159"/>
      <c r="AE18" s="149"/>
      <c r="AF18" s="149"/>
    </row>
    <row r="19" spans="1:32" x14ac:dyDescent="0.2">
      <c r="A19" s="149"/>
      <c r="B19" s="149"/>
      <c r="C19" s="149"/>
      <c r="D19" s="149"/>
      <c r="E19" s="158"/>
      <c r="F19" s="149"/>
      <c r="G19" s="149"/>
      <c r="H19" s="149"/>
      <c r="I19" s="158"/>
      <c r="J19" s="158"/>
      <c r="K19" s="149"/>
      <c r="L19" s="158"/>
      <c r="M19" s="159"/>
      <c r="N19" s="159"/>
      <c r="O19" s="149"/>
      <c r="P19" s="161"/>
      <c r="Q19" s="161"/>
      <c r="R19" s="161"/>
      <c r="S19" s="161"/>
      <c r="T19" s="161"/>
      <c r="U19" s="161"/>
      <c r="V19" s="149"/>
      <c r="W19" s="149"/>
      <c r="X19" s="149"/>
      <c r="Y19" s="149"/>
      <c r="Z19" s="149"/>
      <c r="AA19" s="149"/>
      <c r="AB19" s="149"/>
      <c r="AC19" s="159"/>
      <c r="AD19" s="159"/>
      <c r="AE19" s="149"/>
      <c r="AF19" s="149"/>
    </row>
    <row r="20" spans="1:32" x14ac:dyDescent="0.2">
      <c r="A20" s="149"/>
      <c r="B20" s="149"/>
      <c r="C20" s="149"/>
      <c r="D20" s="149"/>
      <c r="E20" s="158"/>
      <c r="F20" s="149"/>
      <c r="G20" s="149"/>
      <c r="H20" s="149"/>
      <c r="I20" s="158"/>
      <c r="J20" s="158"/>
      <c r="K20" s="149"/>
      <c r="L20" s="158"/>
      <c r="M20" s="159"/>
      <c r="N20" s="159"/>
      <c r="O20" s="149"/>
      <c r="P20" s="161"/>
      <c r="Q20" s="161"/>
      <c r="R20" s="161"/>
      <c r="S20" s="161"/>
      <c r="T20" s="161"/>
      <c r="U20" s="161"/>
      <c r="V20" s="149"/>
      <c r="W20" s="149"/>
      <c r="X20" s="149"/>
      <c r="Y20" s="149"/>
      <c r="Z20" s="149"/>
      <c r="AA20" s="149"/>
      <c r="AB20" s="149"/>
      <c r="AC20" s="159"/>
      <c r="AD20" s="159"/>
      <c r="AE20" s="149"/>
      <c r="AF20" s="149"/>
    </row>
    <row r="21" spans="1:32" x14ac:dyDescent="0.2">
      <c r="A21" s="149"/>
      <c r="B21" s="149"/>
      <c r="C21" s="149"/>
      <c r="D21" s="149"/>
      <c r="E21" s="158"/>
      <c r="F21" s="149"/>
      <c r="G21" s="149"/>
      <c r="H21" s="149"/>
      <c r="I21" s="158"/>
      <c r="J21" s="158"/>
      <c r="K21" s="149"/>
      <c r="L21" s="158"/>
      <c r="M21" s="159"/>
      <c r="N21" s="159"/>
      <c r="O21" s="149"/>
      <c r="P21" s="161"/>
      <c r="Q21" s="161"/>
      <c r="R21" s="161"/>
      <c r="S21" s="161"/>
      <c r="T21" s="161"/>
      <c r="U21" s="161"/>
      <c r="V21" s="149"/>
      <c r="W21" s="149"/>
      <c r="X21" s="149"/>
      <c r="Y21" s="149"/>
      <c r="Z21" s="149"/>
      <c r="AA21" s="149"/>
      <c r="AB21" s="149"/>
      <c r="AC21" s="159"/>
      <c r="AD21" s="159"/>
      <c r="AE21" s="149"/>
      <c r="AF21" s="149"/>
    </row>
    <row r="22" spans="1:32" x14ac:dyDescent="0.2">
      <c r="A22" s="149"/>
      <c r="B22" s="149"/>
      <c r="C22" s="149"/>
      <c r="D22" s="149"/>
      <c r="E22" s="158"/>
      <c r="F22" s="149"/>
      <c r="G22" s="149"/>
      <c r="H22" s="149"/>
      <c r="I22" s="158"/>
      <c r="J22" s="158"/>
      <c r="K22" s="149"/>
      <c r="L22" s="158"/>
      <c r="M22" s="159"/>
      <c r="N22" s="159"/>
      <c r="O22" s="149"/>
      <c r="P22" s="161"/>
      <c r="Q22" s="161"/>
      <c r="R22" s="161"/>
      <c r="S22" s="161"/>
      <c r="T22" s="161"/>
      <c r="U22" s="161"/>
      <c r="V22" s="149"/>
      <c r="W22" s="149"/>
      <c r="X22" s="149"/>
      <c r="Y22" s="149"/>
      <c r="Z22" s="149"/>
      <c r="AA22" s="149"/>
      <c r="AB22" s="149"/>
      <c r="AC22" s="159"/>
      <c r="AD22" s="159"/>
      <c r="AE22" s="149"/>
      <c r="AF22" s="149"/>
    </row>
    <row r="23" spans="1:32" x14ac:dyDescent="0.2">
      <c r="A23" s="149"/>
      <c r="B23" s="149"/>
      <c r="C23" s="149"/>
      <c r="D23" s="149"/>
      <c r="E23" s="158"/>
      <c r="F23" s="149"/>
      <c r="G23" s="149"/>
      <c r="H23" s="149"/>
      <c r="I23" s="158"/>
      <c r="J23" s="158"/>
      <c r="K23" s="149"/>
      <c r="L23" s="158"/>
      <c r="M23" s="159"/>
      <c r="N23" s="159"/>
      <c r="O23" s="149"/>
      <c r="P23" s="161"/>
      <c r="Q23" s="161"/>
      <c r="R23" s="161"/>
      <c r="S23" s="161"/>
      <c r="T23" s="161"/>
      <c r="U23" s="161"/>
      <c r="V23" s="149"/>
      <c r="W23" s="149"/>
      <c r="X23" s="149"/>
      <c r="Y23" s="149"/>
      <c r="Z23" s="149"/>
      <c r="AA23" s="149"/>
      <c r="AB23" s="149"/>
      <c r="AC23" s="159"/>
      <c r="AD23" s="159"/>
      <c r="AE23" s="149"/>
      <c r="AF23" s="149"/>
    </row>
    <row r="24" spans="1:32" x14ac:dyDescent="0.2">
      <c r="A24" s="149"/>
      <c r="B24" s="149"/>
      <c r="C24" s="149"/>
      <c r="D24" s="149"/>
      <c r="E24" s="158"/>
      <c r="F24" s="149"/>
      <c r="G24" s="149"/>
      <c r="H24" s="149"/>
      <c r="I24" s="158"/>
      <c r="J24" s="158"/>
      <c r="K24" s="149"/>
      <c r="L24" s="158"/>
      <c r="M24" s="159"/>
      <c r="N24" s="159"/>
      <c r="O24" s="149"/>
      <c r="P24" s="161"/>
      <c r="Q24" s="161"/>
      <c r="R24" s="161"/>
      <c r="S24" s="161"/>
      <c r="T24" s="161"/>
      <c r="U24" s="161"/>
      <c r="V24" s="149"/>
      <c r="W24" s="149"/>
      <c r="X24" s="149"/>
      <c r="Y24" s="149"/>
      <c r="Z24" s="149"/>
      <c r="AA24" s="149"/>
      <c r="AB24" s="149"/>
      <c r="AC24" s="159"/>
      <c r="AD24" s="159"/>
      <c r="AE24" s="149"/>
      <c r="AF24" s="149"/>
    </row>
    <row r="25" spans="1:32" x14ac:dyDescent="0.2">
      <c r="A25" s="149"/>
      <c r="B25" s="149"/>
      <c r="C25" s="149"/>
      <c r="D25" s="149"/>
      <c r="E25" s="158"/>
      <c r="F25" s="149"/>
      <c r="G25" s="149"/>
      <c r="H25" s="149"/>
      <c r="I25" s="158"/>
      <c r="J25" s="158"/>
      <c r="K25" s="149"/>
      <c r="L25" s="158"/>
      <c r="M25" s="159"/>
      <c r="N25" s="159"/>
      <c r="O25" s="149"/>
      <c r="P25" s="161"/>
      <c r="Q25" s="161"/>
      <c r="R25" s="161"/>
      <c r="S25" s="161"/>
      <c r="T25" s="161"/>
      <c r="U25" s="161"/>
      <c r="V25" s="149"/>
      <c r="W25" s="149"/>
      <c r="X25" s="149"/>
      <c r="Y25" s="149"/>
      <c r="Z25" s="149"/>
      <c r="AA25" s="149"/>
      <c r="AB25" s="149"/>
      <c r="AC25" s="159"/>
      <c r="AD25" s="159"/>
      <c r="AE25" s="149"/>
      <c r="AF25" s="149"/>
    </row>
    <row r="26" spans="1:32" x14ac:dyDescent="0.2">
      <c r="A26" s="149"/>
      <c r="B26" s="149"/>
      <c r="C26" s="149"/>
      <c r="D26" s="149"/>
      <c r="E26" s="158"/>
      <c r="F26" s="149"/>
      <c r="G26" s="149"/>
      <c r="H26" s="149"/>
      <c r="I26" s="158"/>
      <c r="J26" s="158"/>
      <c r="K26" s="149"/>
      <c r="L26" s="158"/>
      <c r="M26" s="159"/>
      <c r="N26" s="159"/>
      <c r="O26" s="149"/>
      <c r="P26" s="161"/>
      <c r="Q26" s="161"/>
      <c r="R26" s="161"/>
      <c r="S26" s="161"/>
      <c r="T26" s="161"/>
      <c r="U26" s="161"/>
      <c r="V26" s="149"/>
      <c r="W26" s="149"/>
      <c r="X26" s="149"/>
      <c r="Y26" s="149"/>
      <c r="Z26" s="149"/>
      <c r="AA26" s="149"/>
      <c r="AB26" s="149"/>
      <c r="AC26" s="159"/>
      <c r="AD26" s="159"/>
      <c r="AE26" s="149"/>
      <c r="AF26" s="149"/>
    </row>
    <row r="27" spans="1:32" x14ac:dyDescent="0.2">
      <c r="A27" s="149"/>
      <c r="B27" s="149"/>
      <c r="C27" s="149"/>
      <c r="D27" s="149"/>
      <c r="E27" s="158"/>
      <c r="F27" s="149"/>
      <c r="G27" s="149"/>
      <c r="H27" s="149"/>
      <c r="I27" s="158"/>
      <c r="J27" s="158"/>
      <c r="K27" s="149"/>
      <c r="L27" s="158"/>
      <c r="M27" s="159"/>
      <c r="N27" s="159"/>
      <c r="O27" s="149"/>
      <c r="P27" s="161"/>
      <c r="Q27" s="161"/>
      <c r="R27" s="161"/>
      <c r="S27" s="161"/>
      <c r="T27" s="161"/>
      <c r="U27" s="161"/>
      <c r="V27" s="149"/>
      <c r="W27" s="149"/>
      <c r="X27" s="149"/>
      <c r="Y27" s="149"/>
      <c r="Z27" s="149"/>
      <c r="AA27" s="149"/>
      <c r="AB27" s="149"/>
      <c r="AC27" s="159"/>
      <c r="AD27" s="159"/>
      <c r="AE27" s="149"/>
      <c r="AF27" s="149"/>
    </row>
    <row r="28" spans="1:32" x14ac:dyDescent="0.2">
      <c r="A28" s="149"/>
      <c r="B28" s="149"/>
      <c r="C28" s="149"/>
      <c r="D28" s="149"/>
      <c r="E28" s="158"/>
      <c r="F28" s="149"/>
      <c r="G28" s="149"/>
      <c r="H28" s="149"/>
      <c r="I28" s="158"/>
      <c r="J28" s="158"/>
      <c r="K28" s="149"/>
      <c r="L28" s="158"/>
      <c r="M28" s="159"/>
      <c r="N28" s="159"/>
      <c r="O28" s="149"/>
      <c r="P28" s="161"/>
      <c r="Q28" s="161"/>
      <c r="R28" s="161"/>
      <c r="S28" s="161"/>
      <c r="T28" s="161"/>
      <c r="U28" s="161"/>
      <c r="V28" s="149"/>
      <c r="W28" s="149"/>
      <c r="X28" s="149"/>
      <c r="Y28" s="149"/>
      <c r="Z28" s="149"/>
      <c r="AA28" s="149"/>
      <c r="AB28" s="149"/>
      <c r="AC28" s="159"/>
      <c r="AD28" s="159"/>
      <c r="AE28" s="149"/>
      <c r="AF28" s="149"/>
    </row>
    <row r="29" spans="1:32" x14ac:dyDescent="0.2">
      <c r="A29" s="149"/>
      <c r="B29" s="149"/>
      <c r="C29" s="149"/>
      <c r="D29" s="149"/>
      <c r="E29" s="158"/>
      <c r="F29" s="149"/>
      <c r="G29" s="149"/>
      <c r="H29" s="149"/>
      <c r="I29" s="158"/>
      <c r="J29" s="158"/>
      <c r="K29" s="149"/>
      <c r="L29" s="158"/>
      <c r="M29" s="159"/>
      <c r="N29" s="159"/>
      <c r="O29" s="149"/>
      <c r="P29" s="161"/>
      <c r="Q29" s="161"/>
      <c r="R29" s="161"/>
      <c r="S29" s="161"/>
      <c r="T29" s="161"/>
      <c r="U29" s="161"/>
      <c r="V29" s="149"/>
      <c r="W29" s="149"/>
      <c r="X29" s="149"/>
      <c r="Y29" s="149"/>
      <c r="Z29" s="149"/>
      <c r="AA29" s="149"/>
      <c r="AB29" s="149"/>
      <c r="AC29" s="159"/>
      <c r="AD29" s="159"/>
      <c r="AE29" s="149"/>
      <c r="AF29" s="149"/>
    </row>
    <row r="30" spans="1:32" x14ac:dyDescent="0.2">
      <c r="A30" s="149"/>
      <c r="B30" s="149"/>
      <c r="C30" s="149"/>
      <c r="D30" s="149"/>
      <c r="E30" s="158"/>
      <c r="F30" s="149"/>
      <c r="G30" s="149"/>
      <c r="H30" s="149"/>
      <c r="I30" s="158"/>
      <c r="J30" s="158"/>
      <c r="K30" s="149"/>
      <c r="L30" s="158"/>
      <c r="M30" s="159"/>
      <c r="N30" s="159"/>
      <c r="O30" s="149"/>
      <c r="P30" s="161"/>
      <c r="Q30" s="161"/>
      <c r="R30" s="161"/>
      <c r="S30" s="161"/>
      <c r="T30" s="161"/>
      <c r="U30" s="161"/>
      <c r="V30" s="149"/>
      <c r="W30" s="149"/>
      <c r="X30" s="149"/>
      <c r="Y30" s="149"/>
      <c r="Z30" s="149"/>
      <c r="AA30" s="149"/>
      <c r="AB30" s="149"/>
      <c r="AC30" s="159"/>
      <c r="AD30" s="159"/>
      <c r="AE30" s="149"/>
      <c r="AF30" s="149"/>
    </row>
  </sheetData>
  <autoFilter ref="A1:BF1" xr:uid="{744DFD7F-DFDA-4788-9CFE-61854617377B}"/>
  <conditionalFormatting sqref="AX1">
    <cfRule type="cellIs" dxfId="1" priority="3" operator="between">
      <formula>-9999</formula>
      <formula>-1</formula>
    </cfRule>
  </conditionalFormatting>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D6A656-99F2-41A6-A00C-FA991CBFF93F}">
  <sheetPr codeName="Sheet4">
    <tabColor rgb="FFBED0D4"/>
  </sheetPr>
  <dimension ref="A1:BQ176"/>
  <sheetViews>
    <sheetView zoomScale="85" zoomScaleNormal="85" workbookViewId="0">
      <selection activeCell="Y39" sqref="Y39"/>
    </sheetView>
  </sheetViews>
  <sheetFormatPr baseColWidth="10" defaultColWidth="8.7109375" defaultRowHeight="12.75" x14ac:dyDescent="0.2"/>
  <cols>
    <col min="1" max="1" width="40.28515625" bestFit="1" customWidth="1"/>
    <col min="2" max="3" width="21.85546875" style="6" bestFit="1" customWidth="1"/>
    <col min="4" max="6" width="9.28515625" style="6" bestFit="1" customWidth="1"/>
    <col min="7" max="7" width="10.140625" style="6" bestFit="1" customWidth="1"/>
    <col min="8" max="8" width="15.85546875" style="6" bestFit="1" customWidth="1"/>
    <col min="18" max="18" width="40.28515625" bestFit="1" customWidth="1"/>
    <col min="19" max="19" width="16.140625" style="6" bestFit="1" customWidth="1"/>
    <col min="20" max="20" width="8.85546875" style="61" bestFit="1" customWidth="1"/>
    <col min="21" max="21" width="9.7109375" style="29" bestFit="1" customWidth="1"/>
    <col min="22" max="22" width="9.140625" bestFit="1" customWidth="1"/>
    <col min="23" max="23" width="21.85546875" bestFit="1" customWidth="1"/>
    <col min="24" max="24" width="9" customWidth="1"/>
    <col min="25" max="25" width="17.42578125" customWidth="1"/>
    <col min="26" max="26" width="10.85546875" customWidth="1"/>
    <col min="27" max="27" width="17" customWidth="1"/>
    <col min="28" max="28" width="27.85546875" customWidth="1"/>
    <col min="29" max="29" width="23.42578125" customWidth="1"/>
    <col min="30" max="30" width="8.5703125" customWidth="1"/>
    <col min="32" max="32" width="40.28515625" bestFit="1" customWidth="1"/>
    <col min="33" max="33" width="11.85546875" bestFit="1" customWidth="1"/>
    <col min="34" max="34" width="8.85546875" bestFit="1" customWidth="1"/>
    <col min="35" max="36" width="12.5703125" bestFit="1" customWidth="1"/>
    <col min="38" max="38" width="16.85546875" customWidth="1"/>
    <col min="39" max="39" width="17.140625" customWidth="1"/>
    <col min="40" max="40" width="12.42578125" customWidth="1"/>
    <col min="41" max="41" width="12.140625" customWidth="1"/>
    <col min="46" max="46" width="20.7109375" bestFit="1" customWidth="1"/>
    <col min="47" max="47" width="22.85546875" bestFit="1" customWidth="1"/>
    <col min="48" max="53" width="2" bestFit="1" customWidth="1"/>
    <col min="54" max="56" width="3" bestFit="1" customWidth="1"/>
    <col min="57" max="58" width="2" bestFit="1" customWidth="1"/>
    <col min="59" max="59" width="12.5703125" bestFit="1" customWidth="1"/>
    <col min="64" max="64" width="19.42578125" bestFit="1" customWidth="1"/>
    <col min="65" max="65" width="21.85546875" bestFit="1" customWidth="1"/>
    <col min="66" max="67" width="22.85546875" bestFit="1" customWidth="1"/>
  </cols>
  <sheetData>
    <row r="1" spans="1:69" ht="35.450000000000003" customHeight="1" x14ac:dyDescent="0.2">
      <c r="A1" s="188" t="s">
        <v>283</v>
      </c>
      <c r="B1" s="188"/>
      <c r="C1" s="188"/>
      <c r="D1" s="188"/>
      <c r="P1" s="51"/>
      <c r="R1" s="188" t="s">
        <v>291</v>
      </c>
      <c r="S1" s="188"/>
      <c r="T1" s="188"/>
      <c r="U1" s="188"/>
      <c r="V1" s="188"/>
      <c r="W1" s="188"/>
      <c r="AD1" s="51"/>
      <c r="AF1" s="189" t="s">
        <v>296</v>
      </c>
      <c r="AG1" s="189"/>
      <c r="AH1" s="189"/>
      <c r="AI1" s="189"/>
      <c r="AJ1" s="189"/>
      <c r="AR1" s="51"/>
      <c r="AT1" s="188" t="s">
        <v>381</v>
      </c>
      <c r="AU1" s="188"/>
      <c r="AV1" s="188"/>
      <c r="AW1" s="188"/>
      <c r="AX1" s="188"/>
      <c r="AY1" s="188"/>
      <c r="AZ1" s="188"/>
      <c r="BA1" s="188"/>
      <c r="BB1" s="188"/>
      <c r="BC1" s="188"/>
      <c r="BD1" s="188"/>
      <c r="BE1" s="188"/>
      <c r="BL1" s="188" t="s">
        <v>677</v>
      </c>
      <c r="BM1" s="188"/>
      <c r="BN1" s="188"/>
      <c r="BO1" s="188"/>
      <c r="BP1" s="188"/>
      <c r="BQ1" s="188"/>
    </row>
    <row r="2" spans="1:69" ht="25.5" x14ac:dyDescent="0.2">
      <c r="P2" s="51"/>
      <c r="AD2" s="51"/>
      <c r="AF2" s="63" t="s">
        <v>511</v>
      </c>
      <c r="AG2" s="62" t="s">
        <v>285</v>
      </c>
      <c r="AH2" s="44" t="s">
        <v>294</v>
      </c>
      <c r="AI2" s="62" t="s">
        <v>266</v>
      </c>
      <c r="AJ2" s="44" t="s">
        <v>295</v>
      </c>
      <c r="AR2" s="51"/>
      <c r="AU2" s="57" t="s">
        <v>512</v>
      </c>
    </row>
    <row r="3" spans="1:69" ht="51" x14ac:dyDescent="0.2">
      <c r="A3" s="57" t="s">
        <v>267</v>
      </c>
      <c r="B3" t="s">
        <v>680</v>
      </c>
      <c r="C3" t="s">
        <v>679</v>
      </c>
      <c r="D3"/>
      <c r="E3"/>
      <c r="F3"/>
      <c r="G3"/>
      <c r="H3"/>
      <c r="P3" s="51"/>
      <c r="R3" s="63" t="s">
        <v>511</v>
      </c>
      <c r="S3" s="62" t="s">
        <v>287</v>
      </c>
      <c r="T3" s="62" t="s">
        <v>286</v>
      </c>
      <c r="U3" s="44" t="s">
        <v>288</v>
      </c>
      <c r="V3" s="44" t="s">
        <v>289</v>
      </c>
      <c r="W3" s="4" t="s">
        <v>290</v>
      </c>
      <c r="AD3" s="51"/>
      <c r="AF3" s="36" t="s">
        <v>47</v>
      </c>
      <c r="AG3" s="58">
        <v>6589</v>
      </c>
      <c r="AH3" s="58">
        <v>0</v>
      </c>
      <c r="AI3" s="58">
        <v>6589</v>
      </c>
      <c r="AJ3" s="58">
        <v>6220</v>
      </c>
      <c r="AR3" s="51"/>
      <c r="AU3">
        <v>1</v>
      </c>
      <c r="AV3">
        <v>2</v>
      </c>
      <c r="AW3">
        <v>5</v>
      </c>
      <c r="AX3">
        <v>6</v>
      </c>
      <c r="AY3">
        <v>7</v>
      </c>
      <c r="AZ3">
        <v>8</v>
      </c>
      <c r="BA3">
        <v>9</v>
      </c>
      <c r="BB3">
        <v>10</v>
      </c>
      <c r="BC3">
        <v>11</v>
      </c>
      <c r="BD3">
        <v>12</v>
      </c>
      <c r="BE3">
        <v>3</v>
      </c>
      <c r="BF3">
        <v>4</v>
      </c>
      <c r="BG3" t="s">
        <v>513</v>
      </c>
      <c r="BL3" t="s">
        <v>678</v>
      </c>
      <c r="BM3" t="s">
        <v>679</v>
      </c>
    </row>
    <row r="4" spans="1:69" ht="20.45" customHeight="1" x14ac:dyDescent="0.2">
      <c r="A4" s="36" t="s">
        <v>47</v>
      </c>
      <c r="B4" s="45">
        <v>60</v>
      </c>
      <c r="C4" s="45">
        <v>0</v>
      </c>
      <c r="D4"/>
      <c r="E4"/>
      <c r="F4"/>
      <c r="G4"/>
      <c r="H4"/>
      <c r="P4" s="51"/>
      <c r="R4" s="36" t="s">
        <v>47</v>
      </c>
      <c r="S4" s="45">
        <v>61</v>
      </c>
      <c r="T4" s="67">
        <v>1</v>
      </c>
      <c r="U4" s="67">
        <v>0</v>
      </c>
      <c r="V4" s="45">
        <v>0</v>
      </c>
      <c r="W4" s="45">
        <v>0</v>
      </c>
      <c r="AD4" s="51"/>
      <c r="AF4" s="36" t="s">
        <v>70</v>
      </c>
      <c r="AG4" s="58">
        <v>80</v>
      </c>
      <c r="AH4" s="58">
        <v>0</v>
      </c>
      <c r="AI4" s="58">
        <v>80</v>
      </c>
      <c r="AJ4" s="58">
        <v>80</v>
      </c>
      <c r="AR4" s="51"/>
      <c r="AT4" s="4" t="s">
        <v>385</v>
      </c>
      <c r="AU4" s="93">
        <v>0</v>
      </c>
      <c r="AV4" s="93">
        <v>0</v>
      </c>
      <c r="AW4" s="93">
        <v>0</v>
      </c>
      <c r="AX4" s="93">
        <v>0</v>
      </c>
      <c r="AY4" s="93">
        <v>0</v>
      </c>
      <c r="AZ4" s="93">
        <v>0</v>
      </c>
      <c r="BA4" s="93">
        <v>0</v>
      </c>
      <c r="BB4" s="93">
        <v>0</v>
      </c>
      <c r="BC4" s="93">
        <v>0</v>
      </c>
      <c r="BD4" s="93">
        <v>0</v>
      </c>
      <c r="BE4" s="93">
        <v>0</v>
      </c>
      <c r="BF4" s="93">
        <v>0</v>
      </c>
      <c r="BG4" s="93">
        <v>0</v>
      </c>
      <c r="BL4" s="58">
        <v>36689</v>
      </c>
      <c r="BM4" s="58">
        <v>996</v>
      </c>
    </row>
    <row r="5" spans="1:69" x14ac:dyDescent="0.2">
      <c r="A5" s="36" t="s">
        <v>619</v>
      </c>
      <c r="B5" s="45">
        <v>580</v>
      </c>
      <c r="C5" s="45">
        <v>0</v>
      </c>
      <c r="D5"/>
      <c r="E5"/>
      <c r="F5"/>
      <c r="G5"/>
      <c r="H5"/>
      <c r="P5" s="51"/>
      <c r="R5" s="36" t="s">
        <v>70</v>
      </c>
      <c r="S5" s="45">
        <v>1</v>
      </c>
      <c r="T5" s="67">
        <v>1</v>
      </c>
      <c r="U5" s="67">
        <v>0</v>
      </c>
      <c r="V5" s="45">
        <v>0</v>
      </c>
      <c r="W5" s="45">
        <v>0</v>
      </c>
      <c r="AD5" s="51"/>
      <c r="AF5" s="36" t="s">
        <v>33</v>
      </c>
      <c r="AG5" s="58">
        <v>6426</v>
      </c>
      <c r="AH5" s="58">
        <v>1</v>
      </c>
      <c r="AI5" s="58">
        <v>6462</v>
      </c>
      <c r="AJ5" s="58">
        <v>6425</v>
      </c>
      <c r="AR5" s="51"/>
    </row>
    <row r="6" spans="1:69" x14ac:dyDescent="0.2">
      <c r="A6" s="36" t="s">
        <v>386</v>
      </c>
      <c r="B6" s="45">
        <v>34119</v>
      </c>
      <c r="C6" s="45">
        <v>0</v>
      </c>
      <c r="D6"/>
      <c r="E6"/>
      <c r="F6"/>
      <c r="G6"/>
      <c r="H6"/>
      <c r="P6" s="51"/>
      <c r="R6" s="36" t="s">
        <v>33</v>
      </c>
      <c r="S6" s="45">
        <v>23</v>
      </c>
      <c r="T6" s="67">
        <v>0.95652173913043481</v>
      </c>
      <c r="U6" s="67">
        <v>4.3478260869565216E-2</v>
      </c>
      <c r="V6" s="45">
        <v>0</v>
      </c>
      <c r="W6" s="45">
        <v>0</v>
      </c>
      <c r="AD6" s="51"/>
      <c r="AF6" s="36" t="s">
        <v>20</v>
      </c>
      <c r="AG6" s="58">
        <v>1</v>
      </c>
      <c r="AH6" s="58">
        <v>0</v>
      </c>
      <c r="AI6" s="58">
        <v>1</v>
      </c>
      <c r="AJ6" s="58">
        <v>0</v>
      </c>
      <c r="AR6" s="51"/>
    </row>
    <row r="7" spans="1:69" x14ac:dyDescent="0.2">
      <c r="A7" s="36" t="s">
        <v>33</v>
      </c>
      <c r="B7" s="45">
        <v>94</v>
      </c>
      <c r="C7" s="45">
        <v>94</v>
      </c>
      <c r="D7"/>
      <c r="E7"/>
      <c r="F7"/>
      <c r="G7"/>
      <c r="H7"/>
      <c r="P7" s="51"/>
      <c r="R7" s="36" t="s">
        <v>20</v>
      </c>
      <c r="S7" s="45">
        <v>1</v>
      </c>
      <c r="T7" s="67">
        <v>1</v>
      </c>
      <c r="U7" s="67">
        <v>0</v>
      </c>
      <c r="V7" s="45">
        <v>0</v>
      </c>
      <c r="W7" s="45">
        <v>0</v>
      </c>
      <c r="AD7" s="51"/>
      <c r="AF7" s="36" t="s">
        <v>3773</v>
      </c>
      <c r="AG7" s="58">
        <v>1</v>
      </c>
      <c r="AH7" s="58">
        <v>0</v>
      </c>
      <c r="AI7" s="58">
        <v>1</v>
      </c>
      <c r="AJ7" s="58">
        <v>1</v>
      </c>
      <c r="AR7" s="51"/>
      <c r="AT7" s="68" t="s">
        <v>382</v>
      </c>
    </row>
    <row r="8" spans="1:69" x14ac:dyDescent="0.2">
      <c r="A8" s="36" t="s">
        <v>20</v>
      </c>
      <c r="B8" s="45">
        <v>1</v>
      </c>
      <c r="C8" s="45">
        <v>0</v>
      </c>
      <c r="D8"/>
      <c r="E8"/>
      <c r="F8"/>
      <c r="G8"/>
      <c r="H8"/>
      <c r="P8" s="51"/>
      <c r="R8" s="36" t="s">
        <v>3773</v>
      </c>
      <c r="S8" s="45">
        <v>1</v>
      </c>
      <c r="T8" s="67">
        <v>1</v>
      </c>
      <c r="U8" s="67">
        <v>0</v>
      </c>
      <c r="V8" s="45">
        <v>0</v>
      </c>
      <c r="W8" s="45">
        <v>0</v>
      </c>
      <c r="AD8" s="51"/>
      <c r="AF8" s="36" t="s">
        <v>44</v>
      </c>
      <c r="AG8" s="58">
        <v>4</v>
      </c>
      <c r="AH8" s="58">
        <v>0</v>
      </c>
      <c r="AI8" s="58">
        <v>4</v>
      </c>
      <c r="AJ8" s="58">
        <v>4</v>
      </c>
      <c r="AR8" s="51"/>
      <c r="AT8" s="60">
        <f>GETPIVOTDATA("Pending to be issued",$AT$2)</f>
        <v>0</v>
      </c>
    </row>
    <row r="9" spans="1:69" x14ac:dyDescent="0.2">
      <c r="A9" s="36" t="s">
        <v>354</v>
      </c>
      <c r="B9" s="45">
        <v>300</v>
      </c>
      <c r="C9" s="45">
        <v>300</v>
      </c>
      <c r="D9"/>
      <c r="E9"/>
      <c r="F9"/>
      <c r="G9"/>
      <c r="H9"/>
      <c r="P9" s="51"/>
      <c r="R9" s="36" t="s">
        <v>44</v>
      </c>
      <c r="S9" s="45">
        <v>2</v>
      </c>
      <c r="T9" s="67">
        <v>1</v>
      </c>
      <c r="U9" s="67">
        <v>0</v>
      </c>
      <c r="V9" s="45">
        <v>0</v>
      </c>
      <c r="W9" s="45">
        <v>0</v>
      </c>
      <c r="AD9" s="51"/>
      <c r="AF9" s="36" t="s">
        <v>77</v>
      </c>
      <c r="AG9" s="58">
        <v>1003</v>
      </c>
      <c r="AH9" s="58">
        <v>1000</v>
      </c>
      <c r="AI9" s="58">
        <v>5</v>
      </c>
      <c r="AJ9" s="58">
        <v>3</v>
      </c>
      <c r="AR9" s="51"/>
    </row>
    <row r="10" spans="1:69" x14ac:dyDescent="0.2">
      <c r="A10" s="36" t="s">
        <v>3773</v>
      </c>
      <c r="B10" s="45">
        <v>1</v>
      </c>
      <c r="C10" s="45">
        <v>1</v>
      </c>
      <c r="D10"/>
      <c r="E10"/>
      <c r="F10"/>
      <c r="G10"/>
      <c r="H10"/>
      <c r="P10" s="51"/>
      <c r="R10" s="36" t="s">
        <v>77</v>
      </c>
      <c r="S10" s="45">
        <v>5</v>
      </c>
      <c r="T10" s="67">
        <v>0.6</v>
      </c>
      <c r="U10" s="67">
        <v>0.4</v>
      </c>
      <c r="V10" s="45">
        <v>0</v>
      </c>
      <c r="W10" s="45">
        <v>0</v>
      </c>
      <c r="AD10" s="51"/>
      <c r="AF10" s="36" t="s">
        <v>46</v>
      </c>
      <c r="AG10" s="58">
        <v>6701</v>
      </c>
      <c r="AH10" s="58">
        <v>1918</v>
      </c>
      <c r="AI10" s="58">
        <v>4783</v>
      </c>
      <c r="AJ10" s="58">
        <v>4783</v>
      </c>
      <c r="AR10" s="51"/>
    </row>
    <row r="11" spans="1:69" x14ac:dyDescent="0.2">
      <c r="A11" s="36" t="s">
        <v>4085</v>
      </c>
      <c r="B11" s="45">
        <v>14</v>
      </c>
      <c r="C11" s="45">
        <v>0</v>
      </c>
      <c r="D11"/>
      <c r="E11"/>
      <c r="F11"/>
      <c r="G11"/>
      <c r="H11"/>
      <c r="P11" s="51"/>
      <c r="R11" s="36" t="s">
        <v>46</v>
      </c>
      <c r="S11" s="45">
        <v>66</v>
      </c>
      <c r="T11" s="67">
        <v>0.33333333333333331</v>
      </c>
      <c r="U11" s="67">
        <v>0.66666666666666663</v>
      </c>
      <c r="V11" s="45">
        <v>0</v>
      </c>
      <c r="W11" s="45">
        <v>0</v>
      </c>
      <c r="AD11" s="51"/>
      <c r="AF11" s="36" t="s">
        <v>155</v>
      </c>
      <c r="AG11" s="58">
        <v>9</v>
      </c>
      <c r="AH11" s="58">
        <v>0</v>
      </c>
      <c r="AI11" s="58">
        <v>11</v>
      </c>
      <c r="AJ11" s="58">
        <v>9</v>
      </c>
      <c r="AR11" s="51"/>
    </row>
    <row r="12" spans="1:69" x14ac:dyDescent="0.2">
      <c r="A12" s="36" t="s">
        <v>5354</v>
      </c>
      <c r="B12" s="45">
        <v>32</v>
      </c>
      <c r="C12" s="45">
        <v>0</v>
      </c>
      <c r="D12"/>
      <c r="E12"/>
      <c r="F12"/>
      <c r="G12"/>
      <c r="H12"/>
      <c r="P12" s="51"/>
      <c r="R12" s="36" t="s">
        <v>155</v>
      </c>
      <c r="S12" s="45">
        <v>8</v>
      </c>
      <c r="T12" s="67">
        <v>1</v>
      </c>
      <c r="U12" s="67">
        <v>0</v>
      </c>
      <c r="V12" s="45">
        <v>0</v>
      </c>
      <c r="W12" s="45">
        <v>0</v>
      </c>
      <c r="AD12" s="51"/>
      <c r="AF12" s="36" t="s">
        <v>25</v>
      </c>
      <c r="AG12" s="58">
        <v>6</v>
      </c>
      <c r="AH12" s="58">
        <v>0</v>
      </c>
      <c r="AI12" s="58">
        <v>6</v>
      </c>
      <c r="AJ12" s="58">
        <v>6</v>
      </c>
      <c r="AR12" s="51"/>
    </row>
    <row r="13" spans="1:69" x14ac:dyDescent="0.2">
      <c r="A13" s="36" t="s">
        <v>46</v>
      </c>
      <c r="B13" s="45">
        <v>121</v>
      </c>
      <c r="C13" s="45">
        <v>30</v>
      </c>
      <c r="D13"/>
      <c r="E13"/>
      <c r="F13"/>
      <c r="G13"/>
      <c r="H13"/>
      <c r="P13" s="51"/>
      <c r="R13" s="36" t="s">
        <v>25</v>
      </c>
      <c r="S13" s="45">
        <v>6</v>
      </c>
      <c r="T13" s="67">
        <v>1</v>
      </c>
      <c r="U13" s="67">
        <v>0</v>
      </c>
      <c r="V13" s="45">
        <v>0</v>
      </c>
      <c r="W13" s="45">
        <v>0</v>
      </c>
      <c r="AD13" s="51"/>
      <c r="AF13" s="36" t="s">
        <v>147</v>
      </c>
      <c r="AG13" s="58">
        <v>14</v>
      </c>
      <c r="AH13" s="58">
        <v>1</v>
      </c>
      <c r="AI13" s="58">
        <v>14</v>
      </c>
      <c r="AJ13" s="58">
        <v>13</v>
      </c>
      <c r="AR13" s="51"/>
    </row>
    <row r="14" spans="1:69" x14ac:dyDescent="0.2">
      <c r="A14" s="36" t="s">
        <v>25</v>
      </c>
      <c r="B14" s="45">
        <v>5</v>
      </c>
      <c r="C14" s="45">
        <v>5</v>
      </c>
      <c r="D14"/>
      <c r="E14"/>
      <c r="F14"/>
      <c r="G14"/>
      <c r="H14"/>
      <c r="P14" s="51"/>
      <c r="R14" s="36" t="s">
        <v>147</v>
      </c>
      <c r="S14" s="45">
        <v>9</v>
      </c>
      <c r="T14" s="67">
        <v>0.88888888888888884</v>
      </c>
      <c r="U14" s="67">
        <v>0.1111111111111111</v>
      </c>
      <c r="V14" s="45">
        <v>1</v>
      </c>
      <c r="W14" s="45">
        <v>0</v>
      </c>
      <c r="AD14" s="51"/>
      <c r="AF14" s="36" t="s">
        <v>109</v>
      </c>
      <c r="AG14" s="58">
        <v>613</v>
      </c>
      <c r="AH14" s="58">
        <v>0</v>
      </c>
      <c r="AI14" s="58">
        <v>613</v>
      </c>
      <c r="AJ14" s="58">
        <v>413</v>
      </c>
      <c r="AR14" s="51"/>
    </row>
    <row r="15" spans="1:69" x14ac:dyDescent="0.2">
      <c r="A15" s="36" t="s">
        <v>3458</v>
      </c>
      <c r="B15" s="45">
        <v>1</v>
      </c>
      <c r="C15" s="45">
        <v>0</v>
      </c>
      <c r="D15"/>
      <c r="E15"/>
      <c r="F15"/>
      <c r="G15"/>
      <c r="H15"/>
      <c r="P15" s="51"/>
      <c r="R15" s="36" t="s">
        <v>109</v>
      </c>
      <c r="S15" s="45">
        <v>6</v>
      </c>
      <c r="T15" s="67">
        <v>1</v>
      </c>
      <c r="U15" s="67">
        <v>0</v>
      </c>
      <c r="V15" s="45">
        <v>0</v>
      </c>
      <c r="W15" s="45">
        <v>0</v>
      </c>
      <c r="AD15" s="51"/>
      <c r="AF15" s="36" t="s">
        <v>50</v>
      </c>
      <c r="AG15" s="58">
        <v>2000</v>
      </c>
      <c r="AH15" s="58">
        <v>0</v>
      </c>
      <c r="AI15" s="58">
        <v>2000</v>
      </c>
      <c r="AJ15" s="58">
        <v>2000</v>
      </c>
      <c r="AR15" s="51"/>
    </row>
    <row r="16" spans="1:69" x14ac:dyDescent="0.2">
      <c r="A16" s="36" t="s">
        <v>55</v>
      </c>
      <c r="B16" s="45">
        <v>1</v>
      </c>
      <c r="C16" s="45">
        <v>0</v>
      </c>
      <c r="D16"/>
      <c r="E16"/>
      <c r="F16"/>
      <c r="G16"/>
      <c r="H16"/>
      <c r="P16" s="51"/>
      <c r="R16" s="36" t="s">
        <v>50</v>
      </c>
      <c r="S16" s="45">
        <v>1</v>
      </c>
      <c r="T16" s="67">
        <v>1</v>
      </c>
      <c r="U16" s="67">
        <v>0</v>
      </c>
      <c r="V16" s="45">
        <v>0</v>
      </c>
      <c r="W16" s="45">
        <v>0</v>
      </c>
      <c r="AD16" s="51"/>
      <c r="AF16" s="36" t="s">
        <v>55</v>
      </c>
      <c r="AG16" s="58">
        <v>9</v>
      </c>
      <c r="AH16" s="58">
        <v>1</v>
      </c>
      <c r="AI16" s="58">
        <v>8</v>
      </c>
      <c r="AJ16" s="58">
        <v>8</v>
      </c>
      <c r="AR16" s="51"/>
    </row>
    <row r="17" spans="1:44" x14ac:dyDescent="0.2">
      <c r="A17" s="36" t="s">
        <v>721</v>
      </c>
      <c r="B17" s="45">
        <v>5</v>
      </c>
      <c r="C17" s="45">
        <v>0</v>
      </c>
      <c r="D17"/>
      <c r="E17"/>
      <c r="F17"/>
      <c r="G17"/>
      <c r="H17"/>
      <c r="P17" s="51"/>
      <c r="R17" s="36" t="s">
        <v>55</v>
      </c>
      <c r="S17" s="45">
        <v>3</v>
      </c>
      <c r="T17" s="67">
        <v>0.66666666666666663</v>
      </c>
      <c r="U17" s="67">
        <v>0.33333333333333331</v>
      </c>
      <c r="V17" s="45">
        <v>0</v>
      </c>
      <c r="W17" s="45">
        <v>0</v>
      </c>
      <c r="Y17" s="68" t="s">
        <v>292</v>
      </c>
      <c r="Z17" s="68" t="s">
        <v>251</v>
      </c>
      <c r="AA17" s="68" t="s">
        <v>288</v>
      </c>
      <c r="AB17" s="68" t="s">
        <v>293</v>
      </c>
      <c r="AC17" s="68" t="s">
        <v>290</v>
      </c>
      <c r="AD17" s="51"/>
      <c r="AF17" s="36" t="s">
        <v>232</v>
      </c>
      <c r="AG17" s="58">
        <v>1</v>
      </c>
      <c r="AH17" s="58">
        <v>1</v>
      </c>
      <c r="AI17" s="58">
        <v>0</v>
      </c>
      <c r="AJ17" s="58">
        <v>0</v>
      </c>
      <c r="AL17" s="68" t="s">
        <v>285</v>
      </c>
      <c r="AM17" s="68" t="s">
        <v>294</v>
      </c>
      <c r="AN17" s="68" t="s">
        <v>266</v>
      </c>
      <c r="AO17" s="68" t="s">
        <v>297</v>
      </c>
      <c r="AR17" s="51"/>
    </row>
    <row r="18" spans="1:44" x14ac:dyDescent="0.2">
      <c r="A18" s="36" t="s">
        <v>22</v>
      </c>
      <c r="B18" s="45">
        <v>2</v>
      </c>
      <c r="C18" s="45">
        <v>2</v>
      </c>
      <c r="D18"/>
      <c r="E18"/>
      <c r="F18"/>
      <c r="G18"/>
      <c r="H18"/>
      <c r="P18" s="51"/>
      <c r="R18" s="36" t="s">
        <v>232</v>
      </c>
      <c r="S18" s="45">
        <v>1</v>
      </c>
      <c r="T18" s="67">
        <v>0</v>
      </c>
      <c r="U18" s="67">
        <v>1</v>
      </c>
      <c r="V18" s="45">
        <v>0</v>
      </c>
      <c r="W18" s="45">
        <v>0</v>
      </c>
      <c r="Y18" s="60">
        <f>GETPIVOTDATA("No. PO / No.Lines",$R$3)</f>
        <v>967</v>
      </c>
      <c r="Z18" s="69">
        <f>GETPIVOTDATA(" OTIF (%)",$R$3)</f>
        <v>0.91416752843846949</v>
      </c>
      <c r="AA18" s="69">
        <f>GETPIVOTDATA("Backorder Rate (%)",$R$3)</f>
        <v>8.583247156153051E-2</v>
      </c>
      <c r="AB18" s="60">
        <f>GETPIVOTDATA("No. Extended dealine Orders",$R$3)</f>
        <v>13</v>
      </c>
      <c r="AC18" s="60" t="e">
        <f>GETPIVOTDATA("No. On-going Deliveries",$R$3)</f>
        <v>#VALUE!</v>
      </c>
      <c r="AD18" s="51"/>
      <c r="AF18" s="36" t="s">
        <v>624</v>
      </c>
      <c r="AG18" s="58">
        <v>100</v>
      </c>
      <c r="AH18" s="58">
        <v>0</v>
      </c>
      <c r="AI18" s="58">
        <v>100</v>
      </c>
      <c r="AJ18" s="58">
        <v>100</v>
      </c>
      <c r="AL18" s="60">
        <f>GETPIVOTDATA("Qty Ordered",$AF$2)</f>
        <v>88069.2</v>
      </c>
      <c r="AM18" s="60">
        <f>GETPIVOTDATA("Qty to be received",$AF$2)</f>
        <v>4579.2</v>
      </c>
      <c r="AN18" s="60">
        <f>GETPIVOTDATA("Qty Received",$AF$2)</f>
        <v>85197</v>
      </c>
      <c r="AO18" s="60">
        <f>GETPIVOTDATA("Qty Received and Accepted",$AF$2)</f>
        <v>37807</v>
      </c>
      <c r="AR18" s="51"/>
    </row>
    <row r="19" spans="1:44" x14ac:dyDescent="0.2">
      <c r="A19" s="36" t="s">
        <v>39</v>
      </c>
      <c r="B19" s="45">
        <v>56</v>
      </c>
      <c r="C19" s="45">
        <v>56</v>
      </c>
      <c r="D19"/>
      <c r="E19"/>
      <c r="F19"/>
      <c r="G19"/>
      <c r="H19"/>
      <c r="P19" s="51"/>
      <c r="R19" s="36" t="s">
        <v>624</v>
      </c>
      <c r="S19" s="45">
        <v>1</v>
      </c>
      <c r="T19" s="67">
        <v>1</v>
      </c>
      <c r="U19" s="67">
        <v>0</v>
      </c>
      <c r="V19" s="45">
        <v>0</v>
      </c>
      <c r="W19" s="45">
        <v>0</v>
      </c>
      <c r="AD19" s="51"/>
      <c r="AF19" s="36" t="s">
        <v>721</v>
      </c>
      <c r="AG19" s="58">
        <v>5</v>
      </c>
      <c r="AH19" s="58">
        <v>0</v>
      </c>
      <c r="AI19" s="58">
        <v>0</v>
      </c>
      <c r="AJ19" s="58">
        <v>0</v>
      </c>
      <c r="AR19" s="51"/>
    </row>
    <row r="20" spans="1:44" x14ac:dyDescent="0.2">
      <c r="A20" s="36" t="s">
        <v>153</v>
      </c>
      <c r="B20" s="45">
        <v>7</v>
      </c>
      <c r="C20" s="45">
        <v>0</v>
      </c>
      <c r="D20"/>
      <c r="E20"/>
      <c r="F20"/>
      <c r="G20"/>
      <c r="H20"/>
      <c r="P20" s="51"/>
      <c r="R20" s="36" t="s">
        <v>721</v>
      </c>
      <c r="S20" s="45">
        <v>5</v>
      </c>
      <c r="T20" s="67">
        <v>1</v>
      </c>
      <c r="U20" s="67">
        <v>0</v>
      </c>
      <c r="V20" s="45">
        <v>0</v>
      </c>
      <c r="W20" s="45">
        <v>0</v>
      </c>
      <c r="AD20" s="51"/>
      <c r="AF20" s="36" t="s">
        <v>22</v>
      </c>
      <c r="AG20" s="58">
        <v>2</v>
      </c>
      <c r="AH20" s="58">
        <v>0</v>
      </c>
      <c r="AI20" s="58">
        <v>2</v>
      </c>
      <c r="AJ20" s="58">
        <v>2</v>
      </c>
      <c r="AR20" s="51"/>
    </row>
    <row r="21" spans="1:44" x14ac:dyDescent="0.2">
      <c r="A21" s="36" t="s">
        <v>4145</v>
      </c>
      <c r="B21" s="45">
        <v>4</v>
      </c>
      <c r="C21" s="45">
        <v>0</v>
      </c>
      <c r="D21"/>
      <c r="E21"/>
      <c r="F21"/>
      <c r="G21"/>
      <c r="H21"/>
      <c r="P21" s="51"/>
      <c r="R21" s="36" t="s">
        <v>22</v>
      </c>
      <c r="S21" s="45">
        <v>1</v>
      </c>
      <c r="T21" s="67">
        <v>1</v>
      </c>
      <c r="U21" s="67">
        <v>0</v>
      </c>
      <c r="V21" s="45">
        <v>0</v>
      </c>
      <c r="W21" s="45">
        <v>0</v>
      </c>
      <c r="AD21" s="51"/>
      <c r="AF21" s="36" t="s">
        <v>3779</v>
      </c>
      <c r="AG21" s="58">
        <v>78</v>
      </c>
      <c r="AH21" s="58">
        <v>0</v>
      </c>
      <c r="AI21" s="58">
        <v>78</v>
      </c>
      <c r="AJ21" s="58">
        <v>0</v>
      </c>
      <c r="AR21" s="51"/>
    </row>
    <row r="22" spans="1:44" x14ac:dyDescent="0.2">
      <c r="A22" s="36" t="s">
        <v>30</v>
      </c>
      <c r="B22" s="45">
        <v>2</v>
      </c>
      <c r="C22" s="45">
        <v>0</v>
      </c>
      <c r="D22"/>
      <c r="E22"/>
      <c r="F22"/>
      <c r="G22"/>
      <c r="H22"/>
      <c r="P22" s="51"/>
      <c r="R22" s="36" t="s">
        <v>3779</v>
      </c>
      <c r="S22" s="45">
        <v>44</v>
      </c>
      <c r="T22" s="67">
        <v>0.97727272727272729</v>
      </c>
      <c r="U22" s="67">
        <v>2.2727272727272728E-2</v>
      </c>
      <c r="V22" s="45">
        <v>0</v>
      </c>
      <c r="W22" s="45">
        <v>0</v>
      </c>
      <c r="AD22" s="51"/>
      <c r="AF22" s="36" t="s">
        <v>39</v>
      </c>
      <c r="AG22" s="58">
        <v>11754</v>
      </c>
      <c r="AH22" s="58">
        <v>320</v>
      </c>
      <c r="AI22" s="58">
        <v>11435</v>
      </c>
      <c r="AJ22" s="58">
        <v>5601</v>
      </c>
      <c r="AR22" s="51"/>
    </row>
    <row r="23" spans="1:44" x14ac:dyDescent="0.2">
      <c r="A23" s="36" t="s">
        <v>226</v>
      </c>
      <c r="B23" s="45">
        <v>12</v>
      </c>
      <c r="C23" s="45">
        <v>0</v>
      </c>
      <c r="D23"/>
      <c r="E23"/>
      <c r="F23"/>
      <c r="G23"/>
      <c r="H23"/>
      <c r="P23" s="51"/>
      <c r="R23" s="36" t="s">
        <v>39</v>
      </c>
      <c r="S23" s="45">
        <v>80</v>
      </c>
      <c r="T23" s="67">
        <v>0.9375</v>
      </c>
      <c r="U23" s="67">
        <v>6.25E-2</v>
      </c>
      <c r="V23" s="45">
        <v>0</v>
      </c>
      <c r="W23" s="45">
        <v>0</v>
      </c>
      <c r="AD23" s="51"/>
      <c r="AF23" s="36" t="s">
        <v>153</v>
      </c>
      <c r="AG23" s="58">
        <v>69</v>
      </c>
      <c r="AH23" s="58">
        <v>0</v>
      </c>
      <c r="AI23" s="58">
        <v>69</v>
      </c>
      <c r="AJ23" s="58">
        <v>62</v>
      </c>
      <c r="AR23" s="51"/>
    </row>
    <row r="24" spans="1:44" x14ac:dyDescent="0.2">
      <c r="A24" s="36" t="s">
        <v>23</v>
      </c>
      <c r="B24" s="45">
        <v>190</v>
      </c>
      <c r="C24" s="45">
        <v>411</v>
      </c>
      <c r="D24"/>
      <c r="E24"/>
      <c r="F24"/>
      <c r="G24"/>
      <c r="H24"/>
      <c r="P24" s="51"/>
      <c r="R24" s="36" t="s">
        <v>153</v>
      </c>
      <c r="S24" s="45">
        <v>9</v>
      </c>
      <c r="T24" s="67">
        <v>1</v>
      </c>
      <c r="U24" s="67">
        <v>0</v>
      </c>
      <c r="V24" s="45">
        <v>0</v>
      </c>
      <c r="W24" s="45">
        <v>0</v>
      </c>
      <c r="AD24" s="51"/>
      <c r="AF24" s="36" t="s">
        <v>30</v>
      </c>
      <c r="AG24" s="58">
        <v>3</v>
      </c>
      <c r="AH24" s="58">
        <v>0</v>
      </c>
      <c r="AI24" s="58">
        <v>2</v>
      </c>
      <c r="AJ24" s="58">
        <v>1</v>
      </c>
      <c r="AR24" s="51"/>
    </row>
    <row r="25" spans="1:44" x14ac:dyDescent="0.2">
      <c r="A25" s="36" t="s">
        <v>394</v>
      </c>
      <c r="B25" s="45">
        <v>28</v>
      </c>
      <c r="C25" s="45">
        <v>28</v>
      </c>
      <c r="D25"/>
      <c r="E25"/>
      <c r="F25"/>
      <c r="G25"/>
      <c r="H25"/>
      <c r="P25" s="51"/>
      <c r="R25" s="36" t="s">
        <v>30</v>
      </c>
      <c r="S25" s="45">
        <v>3</v>
      </c>
      <c r="T25" s="67">
        <v>1</v>
      </c>
      <c r="U25" s="67">
        <v>0</v>
      </c>
      <c r="V25" s="45">
        <v>0</v>
      </c>
      <c r="W25" s="45">
        <v>0</v>
      </c>
      <c r="AD25" s="51"/>
      <c r="AF25" s="36" t="s">
        <v>226</v>
      </c>
      <c r="AG25" s="58">
        <v>12</v>
      </c>
      <c r="AH25" s="58">
        <v>0</v>
      </c>
      <c r="AI25" s="58">
        <v>12</v>
      </c>
      <c r="AJ25" s="58">
        <v>0</v>
      </c>
      <c r="AR25" s="51"/>
    </row>
    <row r="26" spans="1:44" x14ac:dyDescent="0.2">
      <c r="A26" s="36" t="s">
        <v>5091</v>
      </c>
      <c r="B26" s="45">
        <v>4</v>
      </c>
      <c r="C26" s="45">
        <v>0</v>
      </c>
      <c r="D26"/>
      <c r="E26"/>
      <c r="F26"/>
      <c r="G26"/>
      <c r="H26"/>
      <c r="P26" s="51"/>
      <c r="R26" s="36" t="s">
        <v>226</v>
      </c>
      <c r="S26" s="45">
        <v>7</v>
      </c>
      <c r="T26" s="67">
        <v>1</v>
      </c>
      <c r="U26" s="67">
        <v>0</v>
      </c>
      <c r="V26" s="45">
        <v>0</v>
      </c>
      <c r="W26" s="45">
        <v>0</v>
      </c>
      <c r="AD26" s="51"/>
      <c r="AF26" s="36" t="s">
        <v>23</v>
      </c>
      <c r="AG26" s="58">
        <v>868.2</v>
      </c>
      <c r="AH26" s="58">
        <v>457.2</v>
      </c>
      <c r="AI26" s="58">
        <v>1091</v>
      </c>
      <c r="AJ26" s="58">
        <v>411</v>
      </c>
      <c r="AR26" s="51"/>
    </row>
    <row r="27" spans="1:44" x14ac:dyDescent="0.2">
      <c r="A27" s="36" t="s">
        <v>4354</v>
      </c>
      <c r="B27" s="45">
        <v>7</v>
      </c>
      <c r="C27" s="45">
        <v>0</v>
      </c>
      <c r="D27"/>
      <c r="E27"/>
      <c r="F27"/>
      <c r="G27"/>
      <c r="H27"/>
      <c r="P27" s="51"/>
      <c r="R27" s="36" t="s">
        <v>23</v>
      </c>
      <c r="S27" s="45">
        <v>9</v>
      </c>
      <c r="T27" s="67">
        <v>0.88888888888888884</v>
      </c>
      <c r="U27" s="67">
        <v>0.1111111111111111</v>
      </c>
      <c r="V27" s="45">
        <v>0</v>
      </c>
      <c r="W27" s="45">
        <v>0</v>
      </c>
      <c r="AD27" s="51"/>
      <c r="AF27" s="36" t="s">
        <v>76</v>
      </c>
      <c r="AG27" s="58">
        <v>1121</v>
      </c>
      <c r="AH27" s="58">
        <v>0</v>
      </c>
      <c r="AI27" s="58">
        <v>1121</v>
      </c>
      <c r="AJ27" s="58">
        <v>1121</v>
      </c>
      <c r="AR27" s="51"/>
    </row>
    <row r="28" spans="1:44" x14ac:dyDescent="0.2">
      <c r="A28" s="36" t="s">
        <v>5559</v>
      </c>
      <c r="B28" s="45">
        <v>1</v>
      </c>
      <c r="C28" s="45">
        <v>0</v>
      </c>
      <c r="D28"/>
      <c r="E28"/>
      <c r="F28"/>
      <c r="G28"/>
      <c r="H28"/>
      <c r="P28" s="51"/>
      <c r="R28" s="36" t="s">
        <v>76</v>
      </c>
      <c r="S28" s="45">
        <v>5</v>
      </c>
      <c r="T28" s="67">
        <v>1</v>
      </c>
      <c r="U28" s="67">
        <v>0</v>
      </c>
      <c r="V28" s="45">
        <v>0</v>
      </c>
      <c r="W28" s="45">
        <v>0</v>
      </c>
      <c r="AD28" s="51"/>
      <c r="AF28" s="36" t="s">
        <v>697</v>
      </c>
      <c r="AG28" s="58">
        <v>1</v>
      </c>
      <c r="AH28" s="58">
        <v>0</v>
      </c>
      <c r="AI28" s="58">
        <v>1</v>
      </c>
      <c r="AJ28" s="58">
        <v>1</v>
      </c>
      <c r="AR28" s="51"/>
    </row>
    <row r="29" spans="1:44" x14ac:dyDescent="0.2">
      <c r="A29" s="36" t="s">
        <v>959</v>
      </c>
      <c r="B29" s="45">
        <v>6</v>
      </c>
      <c r="C29" s="45">
        <v>0</v>
      </c>
      <c r="D29"/>
      <c r="E29"/>
      <c r="F29"/>
      <c r="G29"/>
      <c r="H29"/>
      <c r="P29" s="51"/>
      <c r="R29" s="36" t="s">
        <v>697</v>
      </c>
      <c r="S29" s="45">
        <v>1</v>
      </c>
      <c r="T29" s="67">
        <v>1</v>
      </c>
      <c r="U29" s="67">
        <v>0</v>
      </c>
      <c r="V29" s="45">
        <v>0</v>
      </c>
      <c r="W29" s="45">
        <v>0</v>
      </c>
      <c r="AD29" s="51"/>
      <c r="AF29" s="36" t="s">
        <v>5354</v>
      </c>
      <c r="AG29" s="58">
        <v>32</v>
      </c>
      <c r="AH29" s="58">
        <v>0</v>
      </c>
      <c r="AI29" s="58">
        <v>32</v>
      </c>
      <c r="AJ29" s="58">
        <v>0</v>
      </c>
      <c r="AR29" s="51"/>
    </row>
    <row r="30" spans="1:44" x14ac:dyDescent="0.2">
      <c r="A30" s="36" t="s">
        <v>2080</v>
      </c>
      <c r="B30" s="45">
        <v>1</v>
      </c>
      <c r="C30" s="45">
        <v>0</v>
      </c>
      <c r="D30"/>
      <c r="E30"/>
      <c r="F30"/>
      <c r="G30"/>
      <c r="H30"/>
      <c r="P30" s="51"/>
      <c r="R30" s="36" t="s">
        <v>5354</v>
      </c>
      <c r="S30" s="45">
        <v>4</v>
      </c>
      <c r="T30" s="67">
        <v>0.75</v>
      </c>
      <c r="U30" s="67">
        <v>0.25</v>
      </c>
      <c r="V30" s="45">
        <v>0</v>
      </c>
      <c r="W30" s="45">
        <v>0</v>
      </c>
      <c r="AD30" s="51"/>
      <c r="AF30" s="36" t="s">
        <v>619</v>
      </c>
      <c r="AG30" s="58">
        <v>1125</v>
      </c>
      <c r="AH30" s="58">
        <v>0</v>
      </c>
      <c r="AI30" s="58">
        <v>1125</v>
      </c>
      <c r="AJ30" s="58">
        <v>0</v>
      </c>
      <c r="AR30" s="51"/>
    </row>
    <row r="31" spans="1:44" x14ac:dyDescent="0.2">
      <c r="A31" s="36" t="s">
        <v>2085</v>
      </c>
      <c r="B31" s="45">
        <v>11</v>
      </c>
      <c r="C31" s="45">
        <v>0</v>
      </c>
      <c r="D31"/>
      <c r="E31"/>
      <c r="F31"/>
      <c r="G31"/>
      <c r="H31"/>
      <c r="P31" s="51"/>
      <c r="R31" s="36" t="s">
        <v>619</v>
      </c>
      <c r="S31" s="45">
        <v>56</v>
      </c>
      <c r="T31" s="67">
        <v>0.9821428571428571</v>
      </c>
      <c r="U31" s="67">
        <v>1.7857142857142856E-2</v>
      </c>
      <c r="V31" s="45">
        <v>0</v>
      </c>
      <c r="W31" s="45">
        <v>0</v>
      </c>
      <c r="AD31" s="51"/>
      <c r="AF31" s="36" t="s">
        <v>3458</v>
      </c>
      <c r="AG31" s="58">
        <v>1</v>
      </c>
      <c r="AH31" s="58">
        <v>0</v>
      </c>
      <c r="AI31" s="58">
        <v>1</v>
      </c>
      <c r="AJ31" s="58">
        <v>0</v>
      </c>
      <c r="AR31" s="51"/>
    </row>
    <row r="32" spans="1:44" x14ac:dyDescent="0.2">
      <c r="A32" s="36" t="s">
        <v>2286</v>
      </c>
      <c r="B32" s="45">
        <v>3</v>
      </c>
      <c r="C32" s="45">
        <v>0</v>
      </c>
      <c r="D32"/>
      <c r="E32"/>
      <c r="F32"/>
      <c r="G32"/>
      <c r="H32"/>
      <c r="P32" s="51"/>
      <c r="R32" s="36" t="s">
        <v>3458</v>
      </c>
      <c r="S32" s="45">
        <v>1</v>
      </c>
      <c r="T32" s="67">
        <v>1</v>
      </c>
      <c r="U32" s="67">
        <v>0</v>
      </c>
      <c r="V32" s="45">
        <v>0</v>
      </c>
      <c r="W32" s="45">
        <v>0</v>
      </c>
      <c r="AD32" s="51"/>
      <c r="AF32" s="36" t="s">
        <v>315</v>
      </c>
      <c r="AG32" s="58">
        <v>1250</v>
      </c>
      <c r="AH32" s="58">
        <v>0</v>
      </c>
      <c r="AI32" s="58">
        <v>2250</v>
      </c>
      <c r="AJ32" s="58">
        <v>1250</v>
      </c>
      <c r="AR32" s="51"/>
    </row>
    <row r="33" spans="1:44" x14ac:dyDescent="0.2">
      <c r="A33" s="36" t="s">
        <v>2727</v>
      </c>
      <c r="B33" s="45">
        <v>1</v>
      </c>
      <c r="C33" s="45">
        <v>1</v>
      </c>
      <c r="D33"/>
      <c r="E33"/>
      <c r="F33"/>
      <c r="G33"/>
      <c r="H33"/>
      <c r="P33" s="51"/>
      <c r="R33" s="36" t="s">
        <v>315</v>
      </c>
      <c r="S33" s="45">
        <v>3</v>
      </c>
      <c r="T33" s="67">
        <v>1</v>
      </c>
      <c r="U33" s="67">
        <v>0</v>
      </c>
      <c r="V33" s="45">
        <v>0</v>
      </c>
      <c r="W33" s="45">
        <v>0</v>
      </c>
      <c r="AD33" s="51"/>
      <c r="AF33" s="36" t="s">
        <v>318</v>
      </c>
      <c r="AG33" s="58">
        <v>162</v>
      </c>
      <c r="AH33" s="58">
        <v>6</v>
      </c>
      <c r="AI33" s="58">
        <v>162</v>
      </c>
      <c r="AJ33" s="58">
        <v>156</v>
      </c>
      <c r="AR33" s="51"/>
    </row>
    <row r="34" spans="1:44" x14ac:dyDescent="0.2">
      <c r="A34" s="36" t="s">
        <v>3553</v>
      </c>
      <c r="B34" s="45">
        <v>46</v>
      </c>
      <c r="C34" s="45">
        <v>0</v>
      </c>
      <c r="D34"/>
      <c r="E34"/>
      <c r="F34"/>
      <c r="G34"/>
      <c r="H34"/>
      <c r="P34" s="51"/>
      <c r="R34" s="36" t="s">
        <v>318</v>
      </c>
      <c r="S34" s="45">
        <v>5</v>
      </c>
      <c r="T34" s="67">
        <v>0.8</v>
      </c>
      <c r="U34" s="67">
        <v>0.2</v>
      </c>
      <c r="V34" s="45">
        <v>1</v>
      </c>
      <c r="W34" s="45">
        <v>0</v>
      </c>
      <c r="AD34" s="51"/>
      <c r="AF34" s="36" t="s">
        <v>354</v>
      </c>
      <c r="AG34" s="58">
        <v>900</v>
      </c>
      <c r="AH34" s="58">
        <v>0</v>
      </c>
      <c r="AI34" s="58">
        <v>900</v>
      </c>
      <c r="AJ34" s="58">
        <v>350</v>
      </c>
      <c r="AR34" s="51"/>
    </row>
    <row r="35" spans="1:44" x14ac:dyDescent="0.2">
      <c r="A35" s="36" t="s">
        <v>3779</v>
      </c>
      <c r="B35" s="45">
        <v>58</v>
      </c>
      <c r="C35" s="45">
        <v>0</v>
      </c>
      <c r="D35"/>
      <c r="E35"/>
      <c r="F35"/>
      <c r="G35"/>
      <c r="H35"/>
      <c r="P35" s="51"/>
      <c r="R35" s="36" t="s">
        <v>354</v>
      </c>
      <c r="S35" s="45">
        <v>5</v>
      </c>
      <c r="T35" s="67">
        <v>1</v>
      </c>
      <c r="U35" s="67">
        <v>0</v>
      </c>
      <c r="V35" s="45">
        <v>0</v>
      </c>
      <c r="W35" s="45">
        <v>0</v>
      </c>
      <c r="AD35" s="51"/>
      <c r="AF35" s="36" t="s">
        <v>2085</v>
      </c>
      <c r="AG35" s="58">
        <v>16</v>
      </c>
      <c r="AH35" s="58">
        <v>0</v>
      </c>
      <c r="AI35" s="58">
        <v>5</v>
      </c>
      <c r="AJ35" s="58">
        <v>5</v>
      </c>
      <c r="AR35" s="51"/>
    </row>
    <row r="36" spans="1:44" x14ac:dyDescent="0.2">
      <c r="A36" s="36" t="s">
        <v>3813</v>
      </c>
      <c r="B36" s="45">
        <v>2</v>
      </c>
      <c r="C36" s="45">
        <v>0</v>
      </c>
      <c r="D36"/>
      <c r="E36"/>
      <c r="F36"/>
      <c r="G36"/>
      <c r="H36"/>
      <c r="P36" s="51"/>
      <c r="R36" s="36" t="s">
        <v>2085</v>
      </c>
      <c r="S36" s="45">
        <v>12</v>
      </c>
      <c r="T36" s="67">
        <v>1</v>
      </c>
      <c r="U36" s="67">
        <v>0</v>
      </c>
      <c r="V36" s="45">
        <v>0</v>
      </c>
      <c r="W36" s="45">
        <v>0</v>
      </c>
      <c r="AD36" s="51"/>
      <c r="AF36" s="36" t="s">
        <v>378</v>
      </c>
      <c r="AG36" s="58">
        <v>977</v>
      </c>
      <c r="AH36" s="58">
        <v>0</v>
      </c>
      <c r="AI36" s="58">
        <v>977</v>
      </c>
      <c r="AJ36" s="58">
        <v>977</v>
      </c>
      <c r="AR36" s="51"/>
    </row>
    <row r="37" spans="1:44" x14ac:dyDescent="0.2">
      <c r="A37" s="36" t="s">
        <v>3993</v>
      </c>
      <c r="B37" s="45">
        <v>11</v>
      </c>
      <c r="C37" s="45">
        <v>50</v>
      </c>
      <c r="D37"/>
      <c r="E37"/>
      <c r="F37"/>
      <c r="G37"/>
      <c r="H37"/>
      <c r="P37" s="51"/>
      <c r="R37" s="36" t="s">
        <v>378</v>
      </c>
      <c r="S37" s="45">
        <v>1</v>
      </c>
      <c r="T37" s="67">
        <v>1</v>
      </c>
      <c r="U37" s="67">
        <v>0</v>
      </c>
      <c r="V37" s="45">
        <v>0</v>
      </c>
      <c r="W37" s="45">
        <v>0</v>
      </c>
      <c r="AD37" s="51"/>
      <c r="AF37" s="36" t="s">
        <v>379</v>
      </c>
      <c r="AG37" s="58">
        <v>24</v>
      </c>
      <c r="AH37" s="58">
        <v>6</v>
      </c>
      <c r="AI37" s="58">
        <v>18</v>
      </c>
      <c r="AJ37" s="58">
        <v>18</v>
      </c>
      <c r="AR37" s="51"/>
    </row>
    <row r="38" spans="1:44" x14ac:dyDescent="0.2">
      <c r="A38" s="36" t="s">
        <v>4143</v>
      </c>
      <c r="B38" s="45">
        <v>4</v>
      </c>
      <c r="C38" s="45">
        <v>0</v>
      </c>
      <c r="D38"/>
      <c r="E38"/>
      <c r="F38"/>
      <c r="G38"/>
      <c r="H38"/>
      <c r="P38" s="51"/>
      <c r="R38" s="36" t="s">
        <v>379</v>
      </c>
      <c r="S38" s="45">
        <v>6</v>
      </c>
      <c r="T38" s="67">
        <v>0.66666666666666663</v>
      </c>
      <c r="U38" s="67">
        <v>0.33333333333333331</v>
      </c>
      <c r="V38" s="45">
        <v>0</v>
      </c>
      <c r="W38" s="45">
        <v>0</v>
      </c>
      <c r="AD38" s="51"/>
      <c r="AF38" s="36" t="s">
        <v>4354</v>
      </c>
      <c r="AG38" s="58">
        <v>7</v>
      </c>
      <c r="AH38" s="58">
        <v>0</v>
      </c>
      <c r="AI38" s="58">
        <v>7</v>
      </c>
      <c r="AJ38" s="58">
        <v>0</v>
      </c>
      <c r="AR38" s="51"/>
    </row>
    <row r="39" spans="1:44" x14ac:dyDescent="0.2">
      <c r="A39" s="36" t="s">
        <v>4226</v>
      </c>
      <c r="B39" s="45">
        <v>1</v>
      </c>
      <c r="C39" s="45">
        <v>0</v>
      </c>
      <c r="D39"/>
      <c r="E39"/>
      <c r="F39"/>
      <c r="G39"/>
      <c r="H39"/>
      <c r="P39" s="51"/>
      <c r="R39" s="36" t="s">
        <v>4354</v>
      </c>
      <c r="S39" s="45">
        <v>7</v>
      </c>
      <c r="T39" s="67">
        <v>1</v>
      </c>
      <c r="U39" s="67">
        <v>0</v>
      </c>
      <c r="V39" s="45">
        <v>0</v>
      </c>
      <c r="W39" s="45">
        <v>0</v>
      </c>
      <c r="AD39" s="51"/>
      <c r="AF39" s="36" t="s">
        <v>1221</v>
      </c>
      <c r="AG39" s="58">
        <v>1252</v>
      </c>
      <c r="AH39" s="58">
        <v>0</v>
      </c>
      <c r="AI39" s="58">
        <v>1252</v>
      </c>
      <c r="AJ39" s="58">
        <v>1252</v>
      </c>
      <c r="AR39" s="51"/>
    </row>
    <row r="40" spans="1:44" x14ac:dyDescent="0.2">
      <c r="A40" s="36" t="s">
        <v>3484</v>
      </c>
      <c r="B40" s="45">
        <v>1</v>
      </c>
      <c r="C40" s="45">
        <v>0</v>
      </c>
      <c r="D40"/>
      <c r="E40"/>
      <c r="F40"/>
      <c r="G40"/>
      <c r="H40"/>
      <c r="R40" s="36" t="s">
        <v>1221</v>
      </c>
      <c r="S40" s="45">
        <v>5</v>
      </c>
      <c r="T40" s="67">
        <v>1</v>
      </c>
      <c r="U40" s="67">
        <v>0</v>
      </c>
      <c r="V40" s="45">
        <v>0</v>
      </c>
      <c r="W40" s="45">
        <v>0</v>
      </c>
      <c r="AD40" s="51"/>
      <c r="AF40" s="36" t="s">
        <v>386</v>
      </c>
      <c r="AG40" s="58">
        <v>34125</v>
      </c>
      <c r="AH40" s="58">
        <v>1</v>
      </c>
      <c r="AI40" s="58">
        <v>34124</v>
      </c>
      <c r="AJ40" s="58">
        <v>6</v>
      </c>
      <c r="AR40" s="51"/>
    </row>
    <row r="41" spans="1:44" x14ac:dyDescent="0.2">
      <c r="A41" s="36" t="s">
        <v>4280</v>
      </c>
      <c r="B41" s="45">
        <v>2</v>
      </c>
      <c r="C41" s="45">
        <v>0</v>
      </c>
      <c r="D41"/>
      <c r="E41"/>
      <c r="F41"/>
      <c r="G41"/>
      <c r="H41"/>
      <c r="R41" s="36" t="s">
        <v>386</v>
      </c>
      <c r="S41" s="45">
        <v>361</v>
      </c>
      <c r="T41" s="67">
        <v>0.99722991689750695</v>
      </c>
      <c r="U41" s="67">
        <v>2.7700831024930748E-3</v>
      </c>
      <c r="V41" s="45">
        <v>0</v>
      </c>
      <c r="W41" s="45">
        <v>0</v>
      </c>
      <c r="AD41" s="51"/>
      <c r="AF41" s="36" t="s">
        <v>394</v>
      </c>
      <c r="AG41" s="58">
        <v>28</v>
      </c>
      <c r="AH41" s="58">
        <v>0</v>
      </c>
      <c r="AI41" s="58">
        <v>48</v>
      </c>
      <c r="AJ41" s="58">
        <v>28</v>
      </c>
      <c r="AR41" s="51"/>
    </row>
    <row r="42" spans="1:44" x14ac:dyDescent="0.2">
      <c r="A42" s="36" t="s">
        <v>4335</v>
      </c>
      <c r="B42" s="45">
        <v>2</v>
      </c>
      <c r="C42" s="45">
        <v>0</v>
      </c>
      <c r="D42"/>
      <c r="E42"/>
      <c r="F42"/>
      <c r="G42"/>
      <c r="H42"/>
      <c r="R42" s="36" t="s">
        <v>394</v>
      </c>
      <c r="S42" s="45">
        <v>4</v>
      </c>
      <c r="T42" s="67">
        <v>1</v>
      </c>
      <c r="U42" s="67">
        <v>0</v>
      </c>
      <c r="V42" s="45">
        <v>0</v>
      </c>
      <c r="W42" s="45">
        <v>0</v>
      </c>
      <c r="AD42" s="51"/>
      <c r="AF42" s="36" t="s">
        <v>451</v>
      </c>
      <c r="AG42" s="58">
        <v>200</v>
      </c>
      <c r="AH42" s="58">
        <v>0</v>
      </c>
      <c r="AI42" s="58">
        <v>200</v>
      </c>
      <c r="AJ42" s="58">
        <v>200</v>
      </c>
      <c r="AR42" s="51"/>
    </row>
    <row r="43" spans="1:44" x14ac:dyDescent="0.2">
      <c r="A43" s="36" t="s">
        <v>4473</v>
      </c>
      <c r="B43" s="45">
        <v>17</v>
      </c>
      <c r="C43" s="45">
        <v>17</v>
      </c>
      <c r="D43"/>
      <c r="E43"/>
      <c r="F43"/>
      <c r="G43"/>
      <c r="H43"/>
      <c r="R43" s="36" t="s">
        <v>451</v>
      </c>
      <c r="S43" s="45">
        <v>1</v>
      </c>
      <c r="T43" s="67">
        <v>1</v>
      </c>
      <c r="U43" s="67">
        <v>0</v>
      </c>
      <c r="V43" s="45">
        <v>0</v>
      </c>
      <c r="W43" s="45">
        <v>0</v>
      </c>
      <c r="AD43" s="51"/>
      <c r="AF43" s="36" t="s">
        <v>480</v>
      </c>
      <c r="AG43" s="58">
        <v>1280</v>
      </c>
      <c r="AH43" s="58">
        <v>200</v>
      </c>
      <c r="AI43" s="58">
        <v>1080</v>
      </c>
      <c r="AJ43" s="58">
        <v>1080</v>
      </c>
      <c r="AR43" s="51"/>
    </row>
    <row r="44" spans="1:44" x14ac:dyDescent="0.2">
      <c r="A44" s="36" t="s">
        <v>4913</v>
      </c>
      <c r="B44" s="45">
        <v>1</v>
      </c>
      <c r="C44" s="45">
        <v>0</v>
      </c>
      <c r="D44"/>
      <c r="E44"/>
      <c r="F44"/>
      <c r="G44"/>
      <c r="H44"/>
      <c r="R44" s="36" t="s">
        <v>480</v>
      </c>
      <c r="S44" s="45">
        <v>7</v>
      </c>
      <c r="T44" s="67">
        <v>0.8571428571428571</v>
      </c>
      <c r="U44" s="67">
        <v>0.14285714285714285</v>
      </c>
      <c r="V44" s="45">
        <v>0</v>
      </c>
      <c r="W44" s="45">
        <v>0</v>
      </c>
      <c r="AD44" s="51"/>
      <c r="AF44" s="36" t="s">
        <v>493</v>
      </c>
      <c r="AG44" s="58">
        <v>1</v>
      </c>
      <c r="AH44" s="58">
        <v>0</v>
      </c>
      <c r="AI44" s="58">
        <v>1</v>
      </c>
      <c r="AJ44" s="58">
        <v>1</v>
      </c>
      <c r="AR44" s="51"/>
    </row>
    <row r="45" spans="1:44" x14ac:dyDescent="0.2">
      <c r="A45" s="36" t="s">
        <v>5166</v>
      </c>
      <c r="B45" s="45">
        <v>1</v>
      </c>
      <c r="C45" s="45">
        <v>0</v>
      </c>
      <c r="D45"/>
      <c r="E45"/>
      <c r="F45"/>
      <c r="G45"/>
      <c r="H45"/>
      <c r="R45" s="36" t="s">
        <v>493</v>
      </c>
      <c r="S45" s="45">
        <v>1</v>
      </c>
      <c r="T45" s="67">
        <v>1</v>
      </c>
      <c r="U45" s="67">
        <v>0</v>
      </c>
      <c r="V45" s="45">
        <v>0</v>
      </c>
      <c r="W45" s="45">
        <v>0</v>
      </c>
      <c r="AD45" s="51"/>
      <c r="AF45" s="36" t="s">
        <v>665</v>
      </c>
      <c r="AG45" s="58">
        <v>869</v>
      </c>
      <c r="AH45" s="58">
        <v>0</v>
      </c>
      <c r="AI45" s="58">
        <v>869</v>
      </c>
      <c r="AJ45" s="58">
        <v>869</v>
      </c>
      <c r="AR45" s="51"/>
    </row>
    <row r="46" spans="1:44" x14ac:dyDescent="0.2">
      <c r="A46" s="36" t="s">
        <v>5247</v>
      </c>
      <c r="B46" s="45">
        <v>1</v>
      </c>
      <c r="C46" s="45">
        <v>1</v>
      </c>
      <c r="D46"/>
      <c r="E46"/>
      <c r="F46"/>
      <c r="G46"/>
      <c r="H46"/>
      <c r="R46" s="36" t="s">
        <v>665</v>
      </c>
      <c r="S46" s="45">
        <v>21</v>
      </c>
      <c r="T46" s="67">
        <v>1</v>
      </c>
      <c r="U46" s="67">
        <v>0</v>
      </c>
      <c r="V46" s="45">
        <v>0</v>
      </c>
      <c r="W46" s="45">
        <v>0</v>
      </c>
      <c r="AD46" s="51"/>
      <c r="AF46" s="36" t="s">
        <v>4145</v>
      </c>
      <c r="AG46" s="58">
        <v>4</v>
      </c>
      <c r="AH46" s="58">
        <v>0</v>
      </c>
      <c r="AI46" s="58">
        <v>0</v>
      </c>
      <c r="AJ46" s="58">
        <v>0</v>
      </c>
      <c r="AR46" s="51"/>
    </row>
    <row r="47" spans="1:44" x14ac:dyDescent="0.2">
      <c r="A47" s="36"/>
      <c r="B47" s="45">
        <v>8</v>
      </c>
      <c r="C47" s="45">
        <v>0</v>
      </c>
      <c r="D47"/>
      <c r="E47"/>
      <c r="F47"/>
      <c r="G47"/>
      <c r="H47"/>
      <c r="R47" s="36" t="s">
        <v>4145</v>
      </c>
      <c r="S47" s="45">
        <v>4</v>
      </c>
      <c r="T47" s="67">
        <v>0.75</v>
      </c>
      <c r="U47" s="67">
        <v>0.25</v>
      </c>
      <c r="V47" s="45">
        <v>1</v>
      </c>
      <c r="W47" s="45">
        <v>0</v>
      </c>
      <c r="AD47" s="51"/>
      <c r="AF47" s="36" t="s">
        <v>5091</v>
      </c>
      <c r="AG47" s="58">
        <v>4</v>
      </c>
      <c r="AH47" s="58">
        <v>0</v>
      </c>
      <c r="AI47" s="58">
        <v>0</v>
      </c>
      <c r="AJ47" s="58">
        <v>0</v>
      </c>
      <c r="AR47" s="51"/>
    </row>
    <row r="48" spans="1:44" x14ac:dyDescent="0.2">
      <c r="A48" s="36" t="s">
        <v>4208</v>
      </c>
      <c r="B48" s="45">
        <v>1</v>
      </c>
      <c r="C48" s="45">
        <v>0</v>
      </c>
      <c r="D48"/>
      <c r="E48"/>
      <c r="F48"/>
      <c r="G48"/>
      <c r="H48"/>
      <c r="R48" s="36" t="s">
        <v>5091</v>
      </c>
      <c r="S48" s="45">
        <v>4</v>
      </c>
      <c r="T48" s="67">
        <v>0</v>
      </c>
      <c r="U48" s="67">
        <v>1</v>
      </c>
      <c r="V48" s="45">
        <v>3</v>
      </c>
      <c r="W48" s="45">
        <v>1</v>
      </c>
      <c r="AD48" s="51"/>
      <c r="AF48" s="36" t="s">
        <v>4085</v>
      </c>
      <c r="AG48" s="58">
        <v>14</v>
      </c>
      <c r="AH48" s="58">
        <v>0</v>
      </c>
      <c r="AI48" s="58">
        <v>14</v>
      </c>
      <c r="AJ48" s="58">
        <v>0</v>
      </c>
      <c r="AR48" s="51"/>
    </row>
    <row r="49" spans="1:44" x14ac:dyDescent="0.2">
      <c r="A49" s="36" t="s">
        <v>513</v>
      </c>
      <c r="B49" s="45">
        <v>35825</v>
      </c>
      <c r="C49" s="45">
        <v>996</v>
      </c>
      <c r="D49"/>
      <c r="E49"/>
      <c r="F49"/>
      <c r="G49"/>
      <c r="H49"/>
      <c r="R49" s="36" t="s">
        <v>4085</v>
      </c>
      <c r="S49" s="45">
        <v>10</v>
      </c>
      <c r="T49" s="67">
        <v>1</v>
      </c>
      <c r="U49" s="67">
        <v>0</v>
      </c>
      <c r="V49" s="45">
        <v>0</v>
      </c>
      <c r="W49" s="45">
        <v>0</v>
      </c>
      <c r="AD49" s="51"/>
      <c r="AF49" s="36" t="s">
        <v>793</v>
      </c>
      <c r="AG49" s="58">
        <v>3</v>
      </c>
      <c r="AH49" s="58">
        <v>0</v>
      </c>
      <c r="AI49" s="58">
        <v>3</v>
      </c>
      <c r="AJ49" s="58">
        <v>3</v>
      </c>
      <c r="AR49" s="51"/>
    </row>
    <row r="50" spans="1:44" x14ac:dyDescent="0.2">
      <c r="B50"/>
      <c r="C50"/>
      <c r="D50"/>
      <c r="E50"/>
      <c r="F50"/>
      <c r="G50"/>
      <c r="H50"/>
      <c r="R50" s="36" t="s">
        <v>793</v>
      </c>
      <c r="S50" s="45">
        <v>1</v>
      </c>
      <c r="T50" s="67">
        <v>1</v>
      </c>
      <c r="U50" s="67">
        <v>0</v>
      </c>
      <c r="V50" s="45">
        <v>0</v>
      </c>
      <c r="W50" s="45">
        <v>0</v>
      </c>
      <c r="AD50" s="51"/>
      <c r="AF50" s="36" t="s">
        <v>5559</v>
      </c>
      <c r="AG50" s="58">
        <v>1</v>
      </c>
      <c r="AH50" s="58">
        <v>0</v>
      </c>
      <c r="AI50" s="58">
        <v>0</v>
      </c>
      <c r="AJ50" s="58">
        <v>0</v>
      </c>
      <c r="AR50" s="51"/>
    </row>
    <row r="51" spans="1:44" x14ac:dyDescent="0.2">
      <c r="B51"/>
      <c r="C51"/>
      <c r="D51"/>
      <c r="E51"/>
      <c r="F51"/>
      <c r="G51"/>
      <c r="H51"/>
      <c r="R51" s="36" t="s">
        <v>5559</v>
      </c>
      <c r="S51" s="45">
        <v>1</v>
      </c>
      <c r="T51" s="67">
        <v>0</v>
      </c>
      <c r="U51" s="67">
        <v>1</v>
      </c>
      <c r="V51" s="45">
        <v>0</v>
      </c>
      <c r="W51" s="45">
        <v>1</v>
      </c>
      <c r="AD51" s="51"/>
      <c r="AF51" s="36" t="s">
        <v>959</v>
      </c>
      <c r="AG51" s="58">
        <v>34</v>
      </c>
      <c r="AH51" s="58">
        <v>0</v>
      </c>
      <c r="AI51" s="58">
        <v>33</v>
      </c>
      <c r="AJ51" s="58">
        <v>0</v>
      </c>
      <c r="AR51" s="51"/>
    </row>
    <row r="52" spans="1:44" x14ac:dyDescent="0.2">
      <c r="B52"/>
      <c r="C52"/>
      <c r="D52"/>
      <c r="E52"/>
      <c r="F52"/>
      <c r="G52"/>
      <c r="H52"/>
      <c r="R52" s="36" t="s">
        <v>959</v>
      </c>
      <c r="S52" s="45">
        <v>6</v>
      </c>
      <c r="T52" s="67">
        <v>1</v>
      </c>
      <c r="U52" s="67">
        <v>0</v>
      </c>
      <c r="V52" s="45">
        <v>0</v>
      </c>
      <c r="W52" s="45">
        <v>0</v>
      </c>
      <c r="AD52" s="51"/>
      <c r="AF52" s="36" t="s">
        <v>1325</v>
      </c>
      <c r="AG52" s="58">
        <v>5</v>
      </c>
      <c r="AH52" s="58">
        <v>0</v>
      </c>
      <c r="AI52" s="58">
        <v>5</v>
      </c>
      <c r="AJ52" s="58">
        <v>5</v>
      </c>
      <c r="AR52" s="51"/>
    </row>
    <row r="53" spans="1:44" x14ac:dyDescent="0.2">
      <c r="B53"/>
      <c r="C53"/>
      <c r="D53"/>
      <c r="E53"/>
      <c r="F53"/>
      <c r="G53"/>
      <c r="H53"/>
      <c r="R53" s="36" t="s">
        <v>1325</v>
      </c>
      <c r="S53" s="45">
        <v>1</v>
      </c>
      <c r="T53" s="67">
        <v>1</v>
      </c>
      <c r="U53" s="67">
        <v>0</v>
      </c>
      <c r="V53" s="45">
        <v>0</v>
      </c>
      <c r="W53" s="45">
        <v>0</v>
      </c>
      <c r="AD53" s="51"/>
      <c r="AF53" s="36" t="s">
        <v>1477</v>
      </c>
      <c r="AG53" s="58">
        <v>25</v>
      </c>
      <c r="AH53" s="58">
        <v>0</v>
      </c>
      <c r="AI53" s="58">
        <v>25</v>
      </c>
      <c r="AJ53" s="58">
        <v>25</v>
      </c>
      <c r="AR53" s="51"/>
    </row>
    <row r="54" spans="1:44" x14ac:dyDescent="0.2">
      <c r="B54"/>
      <c r="C54"/>
      <c r="D54"/>
      <c r="E54"/>
      <c r="F54"/>
      <c r="G54"/>
      <c r="H54"/>
      <c r="R54" s="36" t="s">
        <v>1477</v>
      </c>
      <c r="S54" s="45">
        <v>1</v>
      </c>
      <c r="T54" s="67">
        <v>1</v>
      </c>
      <c r="U54" s="67">
        <v>0</v>
      </c>
      <c r="V54" s="45">
        <v>0</v>
      </c>
      <c r="W54" s="45">
        <v>0</v>
      </c>
      <c r="AD54" s="51"/>
      <c r="AF54" s="36" t="s">
        <v>1525</v>
      </c>
      <c r="AG54" s="58">
        <v>1</v>
      </c>
      <c r="AH54" s="58">
        <v>0</v>
      </c>
      <c r="AI54" s="58">
        <v>1</v>
      </c>
      <c r="AJ54" s="58">
        <v>1</v>
      </c>
      <c r="AR54" s="51"/>
    </row>
    <row r="55" spans="1:44" x14ac:dyDescent="0.2">
      <c r="B55"/>
      <c r="C55"/>
      <c r="D55"/>
      <c r="E55"/>
      <c r="F55"/>
      <c r="G55"/>
      <c r="H55"/>
      <c r="R55" s="36" t="s">
        <v>1525</v>
      </c>
      <c r="S55" s="45">
        <v>1</v>
      </c>
      <c r="T55" s="67">
        <v>1</v>
      </c>
      <c r="U55" s="67">
        <v>0</v>
      </c>
      <c r="V55" s="45">
        <v>0</v>
      </c>
      <c r="W55" s="45">
        <v>0</v>
      </c>
      <c r="AD55" s="51"/>
      <c r="AF55" s="36" t="s">
        <v>1749</v>
      </c>
      <c r="AG55" s="58">
        <v>6</v>
      </c>
      <c r="AH55" s="58">
        <v>6</v>
      </c>
      <c r="AI55" s="58">
        <v>0</v>
      </c>
      <c r="AJ55" s="58">
        <v>0</v>
      </c>
      <c r="AR55" s="51"/>
    </row>
    <row r="56" spans="1:44" x14ac:dyDescent="0.2">
      <c r="B56"/>
      <c r="C56"/>
      <c r="D56"/>
      <c r="E56"/>
      <c r="F56"/>
      <c r="G56"/>
      <c r="H56"/>
      <c r="R56" s="36" t="s">
        <v>1749</v>
      </c>
      <c r="S56" s="45">
        <v>1</v>
      </c>
      <c r="T56" s="67">
        <v>0</v>
      </c>
      <c r="U56" s="67">
        <v>1</v>
      </c>
      <c r="V56" s="45">
        <v>0</v>
      </c>
      <c r="W56" s="45">
        <v>0</v>
      </c>
      <c r="AD56" s="51"/>
      <c r="AF56" s="36" t="s">
        <v>2080</v>
      </c>
      <c r="AG56" s="58">
        <v>1</v>
      </c>
      <c r="AH56" s="58">
        <v>0</v>
      </c>
      <c r="AI56" s="58">
        <v>0</v>
      </c>
      <c r="AJ56" s="58">
        <v>0</v>
      </c>
      <c r="AR56" s="51"/>
    </row>
    <row r="57" spans="1:44" x14ac:dyDescent="0.2">
      <c r="B57"/>
      <c r="C57"/>
      <c r="D57"/>
      <c r="E57"/>
      <c r="F57"/>
      <c r="G57"/>
      <c r="H57"/>
      <c r="R57" s="36" t="s">
        <v>2080</v>
      </c>
      <c r="S57" s="45">
        <v>1</v>
      </c>
      <c r="T57" s="67">
        <v>1</v>
      </c>
      <c r="U57" s="67">
        <v>0</v>
      </c>
      <c r="V57" s="45">
        <v>0</v>
      </c>
      <c r="W57" s="45">
        <v>0</v>
      </c>
      <c r="AD57" s="51"/>
      <c r="AF57" s="36" t="s">
        <v>2286</v>
      </c>
      <c r="AG57" s="58">
        <v>3</v>
      </c>
      <c r="AH57" s="58">
        <v>0</v>
      </c>
      <c r="AI57" s="58">
        <v>3</v>
      </c>
      <c r="AJ57" s="58">
        <v>0</v>
      </c>
      <c r="AR57" s="51"/>
    </row>
    <row r="58" spans="1:44" x14ac:dyDescent="0.2">
      <c r="B58"/>
      <c r="C58"/>
      <c r="D58"/>
      <c r="E58"/>
      <c r="F58"/>
      <c r="G58"/>
      <c r="H58"/>
      <c r="R58" s="36" t="s">
        <v>2286</v>
      </c>
      <c r="S58" s="45">
        <v>1</v>
      </c>
      <c r="T58" s="67">
        <v>1</v>
      </c>
      <c r="U58" s="67">
        <v>0</v>
      </c>
      <c r="V58" s="45">
        <v>0</v>
      </c>
      <c r="W58" s="45">
        <v>0</v>
      </c>
      <c r="AD58" s="51"/>
      <c r="AF58" s="36" t="s">
        <v>2727</v>
      </c>
      <c r="AG58" s="58">
        <v>1</v>
      </c>
      <c r="AH58" s="58">
        <v>0</v>
      </c>
      <c r="AI58" s="58">
        <v>1</v>
      </c>
      <c r="AJ58" s="58">
        <v>1</v>
      </c>
      <c r="AR58" s="51"/>
    </row>
    <row r="59" spans="1:44" x14ac:dyDescent="0.2">
      <c r="B59"/>
      <c r="C59"/>
      <c r="D59"/>
      <c r="E59"/>
      <c r="F59"/>
      <c r="G59"/>
      <c r="H59"/>
      <c r="R59" s="36" t="s">
        <v>2727</v>
      </c>
      <c r="S59" s="45">
        <v>1</v>
      </c>
      <c r="T59" s="67">
        <v>1</v>
      </c>
      <c r="U59" s="67">
        <v>0</v>
      </c>
      <c r="V59" s="45">
        <v>0</v>
      </c>
      <c r="W59" s="45">
        <v>0</v>
      </c>
      <c r="AD59" s="51"/>
      <c r="AF59" s="36" t="s">
        <v>3484</v>
      </c>
      <c r="AG59" s="58">
        <v>1</v>
      </c>
      <c r="AH59" s="58">
        <v>0</v>
      </c>
      <c r="AI59" s="58">
        <v>1</v>
      </c>
      <c r="AJ59" s="58">
        <v>0</v>
      </c>
      <c r="AR59" s="51"/>
    </row>
    <row r="60" spans="1:44" x14ac:dyDescent="0.2">
      <c r="B60"/>
      <c r="C60"/>
      <c r="D60"/>
      <c r="E60"/>
      <c r="F60"/>
      <c r="G60"/>
      <c r="H60"/>
      <c r="R60" s="36" t="s">
        <v>3484</v>
      </c>
      <c r="S60" s="45">
        <v>1</v>
      </c>
      <c r="T60" s="67">
        <v>1</v>
      </c>
      <c r="U60" s="67">
        <v>0</v>
      </c>
      <c r="V60" s="45">
        <v>0</v>
      </c>
      <c r="W60" s="45">
        <v>0</v>
      </c>
      <c r="AD60" s="51"/>
      <c r="AF60" s="36" t="s">
        <v>3553</v>
      </c>
      <c r="AG60" s="58">
        <v>46</v>
      </c>
      <c r="AH60" s="58">
        <v>0</v>
      </c>
      <c r="AI60" s="58">
        <v>46</v>
      </c>
      <c r="AJ60" s="58">
        <v>0</v>
      </c>
      <c r="AR60" s="51"/>
    </row>
    <row r="61" spans="1:44" x14ac:dyDescent="0.2">
      <c r="B61"/>
      <c r="C61"/>
      <c r="D61"/>
      <c r="E61"/>
      <c r="F61"/>
      <c r="G61"/>
      <c r="H61"/>
      <c r="R61" s="36" t="s">
        <v>3553</v>
      </c>
      <c r="S61" s="45">
        <v>13</v>
      </c>
      <c r="T61" s="67">
        <v>1</v>
      </c>
      <c r="U61" s="67">
        <v>0</v>
      </c>
      <c r="V61" s="45">
        <v>0</v>
      </c>
      <c r="W61" s="45">
        <v>0</v>
      </c>
      <c r="AD61" s="51"/>
      <c r="AF61" s="36" t="s">
        <v>3813</v>
      </c>
      <c r="AG61" s="58">
        <v>2</v>
      </c>
      <c r="AH61" s="58">
        <v>0</v>
      </c>
      <c r="AI61" s="58">
        <v>0</v>
      </c>
      <c r="AJ61" s="58">
        <v>0</v>
      </c>
      <c r="AR61" s="51"/>
    </row>
    <row r="62" spans="1:44" x14ac:dyDescent="0.2">
      <c r="B62"/>
      <c r="C62"/>
      <c r="D62"/>
      <c r="E62"/>
      <c r="F62"/>
      <c r="G62"/>
      <c r="H62"/>
      <c r="R62" s="36" t="s">
        <v>3813</v>
      </c>
      <c r="S62" s="45">
        <v>2</v>
      </c>
      <c r="T62" s="67">
        <v>1</v>
      </c>
      <c r="U62" s="67">
        <v>0</v>
      </c>
      <c r="V62" s="45">
        <v>0</v>
      </c>
      <c r="W62" s="45">
        <v>0</v>
      </c>
      <c r="AD62" s="51"/>
      <c r="AF62" s="36" t="s">
        <v>3993</v>
      </c>
      <c r="AG62" s="58">
        <v>773</v>
      </c>
      <c r="AH62" s="58">
        <v>0</v>
      </c>
      <c r="AI62" s="58">
        <v>773</v>
      </c>
      <c r="AJ62" s="58">
        <v>763</v>
      </c>
      <c r="AR62" s="51"/>
    </row>
    <row r="63" spans="1:44" x14ac:dyDescent="0.2">
      <c r="B63"/>
      <c r="C63"/>
      <c r="D63"/>
      <c r="E63"/>
      <c r="F63"/>
      <c r="G63"/>
      <c r="H63"/>
      <c r="R63" s="36" t="s">
        <v>3993</v>
      </c>
      <c r="S63" s="45">
        <v>15</v>
      </c>
      <c r="T63" s="67">
        <v>1</v>
      </c>
      <c r="U63" s="67">
        <v>0</v>
      </c>
      <c r="V63" s="45">
        <v>0</v>
      </c>
      <c r="W63" s="45">
        <v>0</v>
      </c>
      <c r="AD63" s="51"/>
      <c r="AF63" s="36" t="s">
        <v>4143</v>
      </c>
      <c r="AG63" s="58">
        <v>4</v>
      </c>
      <c r="AH63" s="58">
        <v>0</v>
      </c>
      <c r="AI63" s="58">
        <v>0</v>
      </c>
      <c r="AJ63" s="58">
        <v>0</v>
      </c>
      <c r="AR63" s="51"/>
    </row>
    <row r="64" spans="1:44" x14ac:dyDescent="0.2">
      <c r="B64"/>
      <c r="C64"/>
      <c r="D64"/>
      <c r="E64"/>
      <c r="F64"/>
      <c r="G64"/>
      <c r="H64"/>
      <c r="R64" s="36" t="s">
        <v>4143</v>
      </c>
      <c r="S64" s="45">
        <v>4</v>
      </c>
      <c r="T64" s="67">
        <v>0.5</v>
      </c>
      <c r="U64" s="67">
        <v>0.5</v>
      </c>
      <c r="V64" s="45">
        <v>2</v>
      </c>
      <c r="W64" s="45">
        <v>0</v>
      </c>
      <c r="AD64" s="51"/>
      <c r="AF64" s="36" t="s">
        <v>4226</v>
      </c>
      <c r="AG64" s="58">
        <v>1</v>
      </c>
      <c r="AH64" s="58">
        <v>0</v>
      </c>
      <c r="AI64" s="58">
        <v>0</v>
      </c>
      <c r="AJ64" s="58">
        <v>0</v>
      </c>
      <c r="AR64" s="51"/>
    </row>
    <row r="65" spans="2:44" x14ac:dyDescent="0.2">
      <c r="B65"/>
      <c r="C65"/>
      <c r="D65"/>
      <c r="E65"/>
      <c r="F65"/>
      <c r="G65"/>
      <c r="H65"/>
      <c r="R65" s="36" t="s">
        <v>4226</v>
      </c>
      <c r="S65" s="45">
        <v>1</v>
      </c>
      <c r="T65" s="67">
        <v>1</v>
      </c>
      <c r="U65" s="67">
        <v>0</v>
      </c>
      <c r="V65" s="45">
        <v>0</v>
      </c>
      <c r="W65" s="45">
        <v>0</v>
      </c>
      <c r="AD65" s="51"/>
      <c r="AF65" s="36" t="s">
        <v>4280</v>
      </c>
      <c r="AG65" s="58">
        <v>2</v>
      </c>
      <c r="AH65" s="58">
        <v>0</v>
      </c>
      <c r="AI65" s="58">
        <v>0</v>
      </c>
      <c r="AJ65" s="58">
        <v>0</v>
      </c>
      <c r="AR65" s="51"/>
    </row>
    <row r="66" spans="2:44" x14ac:dyDescent="0.2">
      <c r="B66"/>
      <c r="C66"/>
      <c r="D66"/>
      <c r="E66"/>
      <c r="F66"/>
      <c r="G66"/>
      <c r="H66"/>
      <c r="R66" s="36" t="s">
        <v>4280</v>
      </c>
      <c r="S66" s="45">
        <v>2</v>
      </c>
      <c r="T66" s="67">
        <v>1</v>
      </c>
      <c r="U66" s="67">
        <v>0</v>
      </c>
      <c r="V66" s="45">
        <v>0</v>
      </c>
      <c r="W66" s="45">
        <v>0</v>
      </c>
      <c r="AD66" s="51"/>
      <c r="AF66" s="36" t="s">
        <v>4335</v>
      </c>
      <c r="AG66" s="58">
        <v>2</v>
      </c>
      <c r="AH66" s="58">
        <v>0</v>
      </c>
      <c r="AI66" s="58">
        <v>0</v>
      </c>
      <c r="AJ66" s="58">
        <v>0</v>
      </c>
      <c r="AR66" s="51"/>
    </row>
    <row r="67" spans="2:44" x14ac:dyDescent="0.2">
      <c r="B67"/>
      <c r="C67"/>
      <c r="D67"/>
      <c r="E67"/>
      <c r="F67"/>
      <c r="G67"/>
      <c r="H67"/>
      <c r="R67" s="36" t="s">
        <v>4335</v>
      </c>
      <c r="S67" s="45">
        <v>2</v>
      </c>
      <c r="T67" s="67">
        <v>0.5</v>
      </c>
      <c r="U67" s="67">
        <v>0.5</v>
      </c>
      <c r="V67" s="45">
        <v>1</v>
      </c>
      <c r="W67" s="45">
        <v>0</v>
      </c>
      <c r="AD67" s="51"/>
      <c r="AF67" s="36" t="s">
        <v>4473</v>
      </c>
      <c r="AG67" s="58">
        <v>17</v>
      </c>
      <c r="AH67" s="58">
        <v>0</v>
      </c>
      <c r="AI67" s="58">
        <v>17</v>
      </c>
      <c r="AJ67" s="58">
        <v>17</v>
      </c>
      <c r="AR67" s="51"/>
    </row>
    <row r="68" spans="2:44" x14ac:dyDescent="0.2">
      <c r="B68"/>
      <c r="C68"/>
      <c r="D68"/>
      <c r="E68"/>
      <c r="F68"/>
      <c r="G68"/>
      <c r="H68"/>
      <c r="R68" s="36" t="s">
        <v>4473</v>
      </c>
      <c r="S68" s="45">
        <v>4</v>
      </c>
      <c r="T68" s="67">
        <v>1</v>
      </c>
      <c r="U68" s="67">
        <v>0</v>
      </c>
      <c r="V68" s="45">
        <v>0</v>
      </c>
      <c r="W68" s="45">
        <v>0</v>
      </c>
      <c r="AD68" s="51"/>
      <c r="AF68" s="36" t="s">
        <v>4797</v>
      </c>
      <c r="AG68" s="58">
        <v>100</v>
      </c>
      <c r="AH68" s="58">
        <v>0</v>
      </c>
      <c r="AI68" s="58">
        <v>100</v>
      </c>
      <c r="AJ68" s="58">
        <v>100</v>
      </c>
      <c r="AR68" s="51"/>
    </row>
    <row r="69" spans="2:44" x14ac:dyDescent="0.2">
      <c r="B69"/>
      <c r="C69"/>
      <c r="R69" s="36" t="s">
        <v>4797</v>
      </c>
      <c r="S69" s="45">
        <v>1</v>
      </c>
      <c r="T69" s="67">
        <v>1</v>
      </c>
      <c r="U69" s="67">
        <v>0</v>
      </c>
      <c r="V69" s="45">
        <v>0</v>
      </c>
      <c r="W69" s="45">
        <v>0</v>
      </c>
      <c r="AD69" s="51"/>
      <c r="AF69" s="36" t="s">
        <v>4913</v>
      </c>
      <c r="AG69" s="58">
        <v>1</v>
      </c>
      <c r="AH69" s="58">
        <v>0</v>
      </c>
      <c r="AI69" s="58">
        <v>0</v>
      </c>
      <c r="AJ69" s="58">
        <v>0</v>
      </c>
      <c r="AR69" s="51"/>
    </row>
    <row r="70" spans="2:44" x14ac:dyDescent="0.2">
      <c r="B70"/>
      <c r="C70"/>
      <c r="R70" s="36" t="s">
        <v>4913</v>
      </c>
      <c r="S70" s="45">
        <v>1</v>
      </c>
      <c r="T70" s="67">
        <v>0</v>
      </c>
      <c r="U70" s="67">
        <v>1</v>
      </c>
      <c r="V70" s="45">
        <v>1</v>
      </c>
      <c r="W70" s="45">
        <v>0</v>
      </c>
      <c r="AD70" s="51"/>
      <c r="AF70" s="36" t="s">
        <v>5112</v>
      </c>
      <c r="AG70" s="58">
        <v>14</v>
      </c>
      <c r="AH70" s="58">
        <v>0</v>
      </c>
      <c r="AI70" s="58">
        <v>14</v>
      </c>
      <c r="AJ70" s="58">
        <v>14</v>
      </c>
      <c r="AR70" s="51"/>
    </row>
    <row r="71" spans="2:44" x14ac:dyDescent="0.2">
      <c r="B71"/>
      <c r="C71"/>
      <c r="R71" s="36" t="s">
        <v>5112</v>
      </c>
      <c r="S71" s="45">
        <v>2</v>
      </c>
      <c r="T71" s="67">
        <v>1</v>
      </c>
      <c r="U71" s="67">
        <v>0</v>
      </c>
      <c r="V71" s="45">
        <v>0</v>
      </c>
      <c r="W71" s="45">
        <v>0</v>
      </c>
      <c r="AD71" s="51"/>
      <c r="AF71" s="36" t="s">
        <v>5166</v>
      </c>
      <c r="AG71" s="58">
        <v>1</v>
      </c>
      <c r="AH71" s="58">
        <v>0</v>
      </c>
      <c r="AI71" s="58">
        <v>0</v>
      </c>
      <c r="AJ71" s="58">
        <v>0</v>
      </c>
      <c r="AR71" s="51"/>
    </row>
    <row r="72" spans="2:44" x14ac:dyDescent="0.2">
      <c r="B72"/>
      <c r="C72"/>
      <c r="R72" s="36" t="s">
        <v>5166</v>
      </c>
      <c r="S72" s="45">
        <v>1</v>
      </c>
      <c r="T72" s="67">
        <v>0</v>
      </c>
      <c r="U72" s="67">
        <v>1</v>
      </c>
      <c r="V72" s="45">
        <v>1</v>
      </c>
      <c r="W72" s="45">
        <v>0</v>
      </c>
      <c r="AD72" s="51"/>
      <c r="AF72" s="36" t="s">
        <v>5247</v>
      </c>
      <c r="AG72" s="58">
        <v>1</v>
      </c>
      <c r="AH72" s="58">
        <v>0</v>
      </c>
      <c r="AI72" s="58">
        <v>1</v>
      </c>
      <c r="AJ72" s="58">
        <v>1</v>
      </c>
      <c r="AR72" s="51"/>
    </row>
    <row r="73" spans="2:44" x14ac:dyDescent="0.2">
      <c r="B73"/>
      <c r="C73"/>
      <c r="R73" s="36" t="s">
        <v>5247</v>
      </c>
      <c r="S73" s="45">
        <v>1</v>
      </c>
      <c r="T73" s="67">
        <v>1</v>
      </c>
      <c r="U73" s="67">
        <v>0</v>
      </c>
      <c r="V73" s="45">
        <v>0</v>
      </c>
      <c r="W73" s="45">
        <v>0</v>
      </c>
      <c r="AD73" s="51"/>
      <c r="AF73" s="36" t="s">
        <v>5289</v>
      </c>
      <c r="AG73" s="58">
        <v>6786</v>
      </c>
      <c r="AH73" s="58">
        <v>661</v>
      </c>
      <c r="AI73" s="58">
        <v>6125</v>
      </c>
      <c r="AJ73" s="58">
        <v>2925</v>
      </c>
      <c r="AR73" s="51"/>
    </row>
    <row r="74" spans="2:44" x14ac:dyDescent="0.2">
      <c r="B74"/>
      <c r="C74"/>
      <c r="R74" s="36" t="s">
        <v>5289</v>
      </c>
      <c r="S74" s="45">
        <v>18</v>
      </c>
      <c r="T74" s="67">
        <v>0.83333333333333337</v>
      </c>
      <c r="U74" s="67">
        <v>0.16666666666666666</v>
      </c>
      <c r="V74" s="45">
        <v>1</v>
      </c>
      <c r="W74" s="45">
        <v>0</v>
      </c>
      <c r="AD74" s="51"/>
      <c r="AF74" s="36"/>
      <c r="AG74" s="58">
        <v>0</v>
      </c>
      <c r="AH74" s="58">
        <v>0</v>
      </c>
      <c r="AI74" s="58">
        <v>0</v>
      </c>
      <c r="AJ74" s="58">
        <v>0</v>
      </c>
      <c r="AR74" s="51"/>
    </row>
    <row r="75" spans="2:44" x14ac:dyDescent="0.2">
      <c r="B75"/>
      <c r="C75"/>
      <c r="R75" s="36"/>
      <c r="S75" s="45">
        <v>3</v>
      </c>
      <c r="T75" s="67">
        <v>0</v>
      </c>
      <c r="U75" s="67">
        <v>1</v>
      </c>
      <c r="V75" s="45">
        <v>0</v>
      </c>
      <c r="W75" s="45" t="e">
        <v>#VALUE!</v>
      </c>
      <c r="AD75" s="51"/>
      <c r="AF75" s="36" t="s">
        <v>5436</v>
      </c>
      <c r="AG75" s="58">
        <v>496</v>
      </c>
      <c r="AH75" s="58">
        <v>0</v>
      </c>
      <c r="AI75" s="58">
        <v>496</v>
      </c>
      <c r="AJ75" s="58">
        <v>496</v>
      </c>
      <c r="AR75" s="51"/>
    </row>
    <row r="76" spans="2:44" x14ac:dyDescent="0.2">
      <c r="B76"/>
      <c r="C76"/>
      <c r="R76" s="36" t="s">
        <v>5436</v>
      </c>
      <c r="S76" s="45">
        <v>3</v>
      </c>
      <c r="T76" s="67">
        <v>1</v>
      </c>
      <c r="U76" s="67">
        <v>0</v>
      </c>
      <c r="V76" s="45">
        <v>0</v>
      </c>
      <c r="W76" s="45">
        <v>0</v>
      </c>
      <c r="AD76" s="51"/>
      <c r="AF76" s="36" t="s">
        <v>4208</v>
      </c>
      <c r="AG76" s="58">
        <v>1</v>
      </c>
      <c r="AH76" s="58">
        <v>0</v>
      </c>
      <c r="AI76" s="58">
        <v>0</v>
      </c>
      <c r="AJ76" s="58">
        <v>0</v>
      </c>
      <c r="AR76" s="51"/>
    </row>
    <row r="77" spans="2:44" x14ac:dyDescent="0.2">
      <c r="B77"/>
      <c r="C77"/>
      <c r="R77" s="36" t="s">
        <v>4208</v>
      </c>
      <c r="S77" s="45">
        <v>1</v>
      </c>
      <c r="T77" s="67">
        <v>0</v>
      </c>
      <c r="U77" s="67">
        <v>1</v>
      </c>
      <c r="V77" s="45">
        <v>1</v>
      </c>
      <c r="W77" s="45">
        <v>0</v>
      </c>
      <c r="AD77" s="51"/>
      <c r="AF77" s="36" t="s">
        <v>513</v>
      </c>
      <c r="AG77" s="58">
        <v>88069.2</v>
      </c>
      <c r="AH77" s="58">
        <v>4579.2</v>
      </c>
      <c r="AI77" s="58">
        <v>85197</v>
      </c>
      <c r="AJ77" s="58">
        <v>37807</v>
      </c>
      <c r="AR77" s="51"/>
    </row>
    <row r="78" spans="2:44" x14ac:dyDescent="0.2">
      <c r="B78"/>
      <c r="C78"/>
      <c r="R78" s="36" t="s">
        <v>513</v>
      </c>
      <c r="S78" s="45">
        <v>967</v>
      </c>
      <c r="T78" s="67">
        <v>0.91416752843846949</v>
      </c>
      <c r="U78" s="67">
        <v>8.583247156153051E-2</v>
      </c>
      <c r="V78" s="45">
        <v>13</v>
      </c>
      <c r="W78" s="45" t="e">
        <v>#VALUE!</v>
      </c>
      <c r="AD78" s="51"/>
      <c r="AR78" s="51"/>
    </row>
    <row r="79" spans="2:44" x14ac:dyDescent="0.2">
      <c r="B79"/>
      <c r="C79"/>
      <c r="S79"/>
      <c r="T79"/>
      <c r="U79"/>
      <c r="AD79" s="51"/>
      <c r="AR79" s="51"/>
    </row>
    <row r="80" spans="2:44" x14ac:dyDescent="0.2">
      <c r="B80"/>
      <c r="C80"/>
      <c r="S80"/>
      <c r="T80"/>
      <c r="U80"/>
      <c r="AR80" s="51"/>
    </row>
    <row r="81" spans="2:44" x14ac:dyDescent="0.2">
      <c r="B81"/>
      <c r="C81"/>
      <c r="S81"/>
      <c r="T81"/>
      <c r="U81"/>
      <c r="AR81" s="51"/>
    </row>
    <row r="82" spans="2:44" x14ac:dyDescent="0.2">
      <c r="B82"/>
      <c r="C82"/>
      <c r="S82"/>
      <c r="T82"/>
      <c r="U82"/>
      <c r="AR82" s="51"/>
    </row>
    <row r="83" spans="2:44" x14ac:dyDescent="0.2">
      <c r="B83"/>
      <c r="C83"/>
      <c r="S83"/>
      <c r="T83"/>
      <c r="U83"/>
      <c r="AR83" s="51"/>
    </row>
    <row r="84" spans="2:44" x14ac:dyDescent="0.2">
      <c r="B84"/>
      <c r="C84"/>
      <c r="S84"/>
      <c r="T84"/>
      <c r="U84"/>
      <c r="AR84" s="51"/>
    </row>
    <row r="85" spans="2:44" x14ac:dyDescent="0.2">
      <c r="B85"/>
      <c r="C85"/>
      <c r="S85"/>
      <c r="T85"/>
      <c r="U85"/>
      <c r="AR85" s="51"/>
    </row>
    <row r="86" spans="2:44" x14ac:dyDescent="0.2">
      <c r="B86"/>
      <c r="C86"/>
      <c r="S86"/>
      <c r="T86"/>
      <c r="U86"/>
      <c r="AR86" s="51"/>
    </row>
    <row r="87" spans="2:44" x14ac:dyDescent="0.2">
      <c r="B87"/>
      <c r="C87"/>
      <c r="S87"/>
      <c r="T87"/>
      <c r="U87"/>
      <c r="AR87" s="51"/>
    </row>
    <row r="88" spans="2:44" x14ac:dyDescent="0.2">
      <c r="B88"/>
      <c r="C88"/>
      <c r="S88"/>
      <c r="T88"/>
      <c r="U88"/>
      <c r="AR88" s="51"/>
    </row>
    <row r="89" spans="2:44" x14ac:dyDescent="0.2">
      <c r="B89"/>
      <c r="C89"/>
      <c r="S89"/>
      <c r="T89"/>
      <c r="U89"/>
      <c r="AR89" s="51"/>
    </row>
    <row r="90" spans="2:44" x14ac:dyDescent="0.2">
      <c r="B90"/>
      <c r="C90"/>
      <c r="S90"/>
      <c r="T90"/>
      <c r="U90"/>
      <c r="AR90" s="51"/>
    </row>
    <row r="91" spans="2:44" x14ac:dyDescent="0.2">
      <c r="B91"/>
      <c r="C91"/>
      <c r="S91"/>
      <c r="T91"/>
      <c r="U91"/>
      <c r="AR91" s="51"/>
    </row>
    <row r="92" spans="2:44" x14ac:dyDescent="0.2">
      <c r="B92"/>
      <c r="C92"/>
      <c r="S92"/>
      <c r="T92"/>
      <c r="U92"/>
      <c r="AR92" s="51"/>
    </row>
    <row r="93" spans="2:44" x14ac:dyDescent="0.2">
      <c r="B93"/>
      <c r="C93"/>
      <c r="S93"/>
      <c r="T93"/>
      <c r="U93"/>
      <c r="AR93" s="51"/>
    </row>
    <row r="94" spans="2:44" x14ac:dyDescent="0.2">
      <c r="B94"/>
      <c r="C94"/>
      <c r="S94"/>
      <c r="T94"/>
      <c r="U94"/>
      <c r="AR94" s="51"/>
    </row>
    <row r="95" spans="2:44" x14ac:dyDescent="0.2">
      <c r="B95"/>
      <c r="C95"/>
      <c r="S95"/>
      <c r="T95"/>
      <c r="U95"/>
      <c r="AR95" s="51"/>
    </row>
    <row r="96" spans="2:44" x14ac:dyDescent="0.2">
      <c r="B96"/>
      <c r="C96"/>
      <c r="S96"/>
      <c r="T96"/>
      <c r="U96"/>
      <c r="AR96" s="51"/>
    </row>
    <row r="97" spans="2:44" x14ac:dyDescent="0.2">
      <c r="B97"/>
      <c r="C97"/>
      <c r="S97"/>
      <c r="T97"/>
      <c r="U97"/>
      <c r="AR97" s="51"/>
    </row>
    <row r="98" spans="2:44" x14ac:dyDescent="0.2">
      <c r="B98"/>
      <c r="C98"/>
      <c r="S98"/>
      <c r="T98"/>
      <c r="U98"/>
      <c r="AR98" s="51"/>
    </row>
    <row r="99" spans="2:44" x14ac:dyDescent="0.2">
      <c r="B99"/>
      <c r="C99"/>
      <c r="S99"/>
      <c r="T99"/>
      <c r="U99"/>
      <c r="AR99" s="51"/>
    </row>
    <row r="100" spans="2:44" x14ac:dyDescent="0.2">
      <c r="B100"/>
      <c r="C100"/>
      <c r="S100"/>
      <c r="T100"/>
      <c r="U100"/>
      <c r="AR100" s="51"/>
    </row>
    <row r="101" spans="2:44" x14ac:dyDescent="0.2">
      <c r="B101"/>
      <c r="C101"/>
      <c r="S101"/>
      <c r="T101"/>
      <c r="U101"/>
      <c r="AR101" s="51"/>
    </row>
    <row r="102" spans="2:44" x14ac:dyDescent="0.2">
      <c r="B102"/>
      <c r="C102"/>
      <c r="S102"/>
      <c r="T102"/>
      <c r="U102"/>
      <c r="AR102" s="51"/>
    </row>
    <row r="103" spans="2:44" x14ac:dyDescent="0.2">
      <c r="B103"/>
      <c r="C103"/>
      <c r="S103"/>
      <c r="T103"/>
      <c r="U103"/>
      <c r="AR103" s="51"/>
    </row>
    <row r="104" spans="2:44" x14ac:dyDescent="0.2">
      <c r="B104"/>
      <c r="C104"/>
      <c r="S104"/>
      <c r="T104"/>
      <c r="U104"/>
      <c r="AR104" s="51"/>
    </row>
    <row r="105" spans="2:44" x14ac:dyDescent="0.2">
      <c r="B105"/>
      <c r="C105"/>
      <c r="S105"/>
      <c r="T105"/>
      <c r="U105"/>
      <c r="AR105" s="51"/>
    </row>
    <row r="106" spans="2:44" x14ac:dyDescent="0.2">
      <c r="B106"/>
      <c r="C106"/>
      <c r="S106"/>
      <c r="T106"/>
      <c r="U106"/>
      <c r="AR106" s="51"/>
    </row>
    <row r="107" spans="2:44" x14ac:dyDescent="0.2">
      <c r="S107"/>
      <c r="T107"/>
      <c r="U107"/>
      <c r="AR107" s="51"/>
    </row>
    <row r="108" spans="2:44" x14ac:dyDescent="0.2">
      <c r="S108"/>
      <c r="T108"/>
      <c r="U108"/>
      <c r="AR108" s="51"/>
    </row>
    <row r="109" spans="2:44" x14ac:dyDescent="0.2">
      <c r="S109"/>
      <c r="T109"/>
      <c r="U109"/>
      <c r="AR109" s="51"/>
    </row>
    <row r="110" spans="2:44" x14ac:dyDescent="0.2">
      <c r="S110"/>
      <c r="T110"/>
      <c r="U110"/>
      <c r="AR110" s="51"/>
    </row>
    <row r="111" spans="2:44" x14ac:dyDescent="0.2">
      <c r="S111"/>
      <c r="T111"/>
      <c r="U111"/>
      <c r="AR111" s="51"/>
    </row>
    <row r="112" spans="2:44" x14ac:dyDescent="0.2">
      <c r="S112"/>
      <c r="T112"/>
      <c r="U112"/>
      <c r="AR112" s="51"/>
    </row>
    <row r="113" spans="19:44" x14ac:dyDescent="0.2">
      <c r="S113"/>
      <c r="T113"/>
      <c r="U113"/>
      <c r="AR113" s="51"/>
    </row>
    <row r="114" spans="19:44" x14ac:dyDescent="0.2">
      <c r="S114"/>
      <c r="T114"/>
      <c r="U114"/>
      <c r="AR114" s="51"/>
    </row>
    <row r="115" spans="19:44" x14ac:dyDescent="0.2">
      <c r="S115"/>
      <c r="T115"/>
      <c r="U115"/>
      <c r="AR115" s="51"/>
    </row>
    <row r="116" spans="19:44" x14ac:dyDescent="0.2">
      <c r="S116"/>
      <c r="T116"/>
      <c r="U116"/>
      <c r="AR116" s="51"/>
    </row>
    <row r="117" spans="19:44" x14ac:dyDescent="0.2">
      <c r="S117"/>
      <c r="T117"/>
      <c r="U117"/>
      <c r="AR117" s="51"/>
    </row>
    <row r="118" spans="19:44" x14ac:dyDescent="0.2">
      <c r="S118"/>
      <c r="T118"/>
      <c r="U118"/>
      <c r="AR118" s="51"/>
    </row>
    <row r="119" spans="19:44" x14ac:dyDescent="0.2">
      <c r="S119"/>
      <c r="T119"/>
      <c r="U119"/>
      <c r="AR119" s="51"/>
    </row>
    <row r="120" spans="19:44" x14ac:dyDescent="0.2">
      <c r="S120"/>
      <c r="T120"/>
      <c r="U120"/>
      <c r="AR120" s="51"/>
    </row>
    <row r="121" spans="19:44" x14ac:dyDescent="0.2">
      <c r="S121"/>
      <c r="T121"/>
      <c r="U121"/>
      <c r="AR121" s="51"/>
    </row>
    <row r="122" spans="19:44" x14ac:dyDescent="0.2">
      <c r="S122"/>
      <c r="T122"/>
      <c r="U122"/>
      <c r="AR122" s="51"/>
    </row>
    <row r="123" spans="19:44" x14ac:dyDescent="0.2">
      <c r="S123"/>
      <c r="T123"/>
      <c r="U123"/>
      <c r="AR123" s="51"/>
    </row>
    <row r="124" spans="19:44" x14ac:dyDescent="0.2">
      <c r="S124"/>
      <c r="T124"/>
      <c r="U124"/>
      <c r="AR124" s="51"/>
    </row>
    <row r="125" spans="19:44" x14ac:dyDescent="0.2">
      <c r="S125"/>
      <c r="T125"/>
      <c r="U125"/>
      <c r="AR125" s="51"/>
    </row>
    <row r="126" spans="19:44" x14ac:dyDescent="0.2">
      <c r="S126"/>
      <c r="T126"/>
      <c r="U126"/>
      <c r="AR126" s="51"/>
    </row>
    <row r="127" spans="19:44" x14ac:dyDescent="0.2">
      <c r="S127"/>
      <c r="T127"/>
      <c r="U127"/>
      <c r="AR127" s="51"/>
    </row>
    <row r="128" spans="19:44" x14ac:dyDescent="0.2">
      <c r="S128"/>
      <c r="T128"/>
      <c r="U128"/>
      <c r="AR128" s="51"/>
    </row>
    <row r="129" spans="19:44" x14ac:dyDescent="0.2">
      <c r="S129"/>
      <c r="T129"/>
      <c r="U129"/>
      <c r="AR129" s="51"/>
    </row>
    <row r="130" spans="19:44" x14ac:dyDescent="0.2">
      <c r="S130"/>
      <c r="T130"/>
      <c r="U130"/>
    </row>
    <row r="131" spans="19:44" x14ac:dyDescent="0.2">
      <c r="S131"/>
      <c r="T131"/>
      <c r="U131"/>
    </row>
    <row r="132" spans="19:44" x14ac:dyDescent="0.2">
      <c r="S132"/>
      <c r="T132"/>
      <c r="U132"/>
    </row>
    <row r="133" spans="19:44" x14ac:dyDescent="0.2">
      <c r="S133"/>
      <c r="T133"/>
      <c r="U133"/>
    </row>
    <row r="134" spans="19:44" x14ac:dyDescent="0.2">
      <c r="S134"/>
      <c r="T134"/>
      <c r="U134"/>
    </row>
    <row r="135" spans="19:44" x14ac:dyDescent="0.2">
      <c r="S135"/>
      <c r="T135"/>
      <c r="U135"/>
    </row>
    <row r="136" spans="19:44" x14ac:dyDescent="0.2">
      <c r="S136"/>
      <c r="T136"/>
      <c r="U136"/>
    </row>
    <row r="137" spans="19:44" x14ac:dyDescent="0.2">
      <c r="S137"/>
      <c r="T137"/>
      <c r="U137"/>
    </row>
    <row r="138" spans="19:44" x14ac:dyDescent="0.2">
      <c r="S138"/>
      <c r="T138"/>
      <c r="U138"/>
    </row>
    <row r="139" spans="19:44" x14ac:dyDescent="0.2">
      <c r="S139"/>
      <c r="T139"/>
      <c r="U139"/>
    </row>
    <row r="140" spans="19:44" x14ac:dyDescent="0.2">
      <c r="S140"/>
      <c r="T140"/>
      <c r="U140"/>
    </row>
    <row r="141" spans="19:44" x14ac:dyDescent="0.2">
      <c r="S141"/>
      <c r="T141"/>
      <c r="U141"/>
    </row>
    <row r="142" spans="19:44" x14ac:dyDescent="0.2">
      <c r="S142"/>
      <c r="T142"/>
      <c r="U142"/>
    </row>
    <row r="143" spans="19:44" x14ac:dyDescent="0.2">
      <c r="S143"/>
      <c r="T143"/>
      <c r="U143"/>
    </row>
    <row r="144" spans="19:44" x14ac:dyDescent="0.2">
      <c r="S144"/>
      <c r="T144"/>
      <c r="U144"/>
    </row>
    <row r="145" spans="19:21" x14ac:dyDescent="0.2">
      <c r="S145"/>
      <c r="T145"/>
      <c r="U145"/>
    </row>
    <row r="146" spans="19:21" x14ac:dyDescent="0.2">
      <c r="S146"/>
      <c r="T146"/>
      <c r="U146"/>
    </row>
    <row r="147" spans="19:21" x14ac:dyDescent="0.2">
      <c r="S147"/>
      <c r="T147"/>
      <c r="U147"/>
    </row>
    <row r="148" spans="19:21" x14ac:dyDescent="0.2">
      <c r="S148"/>
      <c r="T148"/>
      <c r="U148"/>
    </row>
    <row r="149" spans="19:21" x14ac:dyDescent="0.2">
      <c r="S149"/>
      <c r="T149"/>
      <c r="U149"/>
    </row>
    <row r="150" spans="19:21" x14ac:dyDescent="0.2">
      <c r="S150"/>
      <c r="T150"/>
      <c r="U150"/>
    </row>
    <row r="151" spans="19:21" x14ac:dyDescent="0.2">
      <c r="S151"/>
      <c r="T151"/>
      <c r="U151"/>
    </row>
    <row r="152" spans="19:21" x14ac:dyDescent="0.2">
      <c r="S152"/>
      <c r="T152"/>
      <c r="U152"/>
    </row>
    <row r="153" spans="19:21" x14ac:dyDescent="0.2">
      <c r="S153"/>
      <c r="T153"/>
      <c r="U153"/>
    </row>
    <row r="154" spans="19:21" x14ac:dyDescent="0.2">
      <c r="S154"/>
      <c r="T154"/>
      <c r="U154"/>
    </row>
    <row r="155" spans="19:21" x14ac:dyDescent="0.2">
      <c r="S155"/>
      <c r="T155"/>
      <c r="U155"/>
    </row>
    <row r="156" spans="19:21" x14ac:dyDescent="0.2">
      <c r="S156"/>
      <c r="T156"/>
      <c r="U156"/>
    </row>
    <row r="157" spans="19:21" x14ac:dyDescent="0.2">
      <c r="S157"/>
      <c r="T157"/>
      <c r="U157"/>
    </row>
    <row r="158" spans="19:21" x14ac:dyDescent="0.2">
      <c r="S158"/>
      <c r="T158"/>
      <c r="U158"/>
    </row>
    <row r="159" spans="19:21" x14ac:dyDescent="0.2">
      <c r="S159"/>
      <c r="T159"/>
      <c r="U159"/>
    </row>
    <row r="160" spans="19:21" x14ac:dyDescent="0.2">
      <c r="S160"/>
      <c r="T160"/>
      <c r="U160"/>
    </row>
    <row r="161" spans="19:21" x14ac:dyDescent="0.2">
      <c r="S161"/>
      <c r="T161"/>
      <c r="U161"/>
    </row>
    <row r="162" spans="19:21" x14ac:dyDescent="0.2">
      <c r="S162"/>
      <c r="T162"/>
      <c r="U162"/>
    </row>
    <row r="163" spans="19:21" x14ac:dyDescent="0.2">
      <c r="S163"/>
      <c r="T163"/>
      <c r="U163"/>
    </row>
    <row r="164" spans="19:21" x14ac:dyDescent="0.2">
      <c r="S164"/>
      <c r="T164"/>
      <c r="U164"/>
    </row>
    <row r="165" spans="19:21" x14ac:dyDescent="0.2">
      <c r="S165"/>
      <c r="T165"/>
      <c r="U165"/>
    </row>
    <row r="166" spans="19:21" x14ac:dyDescent="0.2">
      <c r="S166"/>
      <c r="T166"/>
      <c r="U166"/>
    </row>
    <row r="167" spans="19:21" x14ac:dyDescent="0.2">
      <c r="S167"/>
      <c r="T167"/>
      <c r="U167"/>
    </row>
    <row r="168" spans="19:21" x14ac:dyDescent="0.2">
      <c r="S168"/>
      <c r="T168"/>
      <c r="U168"/>
    </row>
    <row r="169" spans="19:21" x14ac:dyDescent="0.2">
      <c r="S169"/>
      <c r="T169"/>
      <c r="U169"/>
    </row>
    <row r="170" spans="19:21" x14ac:dyDescent="0.2">
      <c r="S170"/>
      <c r="T170"/>
      <c r="U170"/>
    </row>
    <row r="171" spans="19:21" x14ac:dyDescent="0.2">
      <c r="S171"/>
      <c r="T171"/>
      <c r="U171"/>
    </row>
    <row r="172" spans="19:21" x14ac:dyDescent="0.2">
      <c r="S172"/>
      <c r="T172"/>
      <c r="U172"/>
    </row>
    <row r="173" spans="19:21" x14ac:dyDescent="0.2">
      <c r="S173"/>
      <c r="T173"/>
      <c r="U173"/>
    </row>
    <row r="174" spans="19:21" x14ac:dyDescent="0.2">
      <c r="S174"/>
      <c r="T174"/>
      <c r="U174"/>
    </row>
    <row r="175" spans="19:21" x14ac:dyDescent="0.2">
      <c r="S175"/>
      <c r="T175"/>
      <c r="U175"/>
    </row>
    <row r="176" spans="19:21" x14ac:dyDescent="0.2">
      <c r="S176"/>
      <c r="T176"/>
      <c r="U176"/>
    </row>
  </sheetData>
  <mergeCells count="5">
    <mergeCell ref="A1:D1"/>
    <mergeCell ref="R1:W1"/>
    <mergeCell ref="AF1:AJ1"/>
    <mergeCell ref="AT1:BE1"/>
    <mergeCell ref="BL1:BQ1"/>
  </mergeCells>
  <pageMargins left="0.7" right="0.7" top="0.75" bottom="0.75" header="0.3" footer="0.3"/>
  <pageSetup paperSize="9" orientation="portrait" r:id="rId6"/>
  <drawing r:id="rId7"/>
  <extLst>
    <ext xmlns:x14="http://schemas.microsoft.com/office/spreadsheetml/2009/9/main" uri="{A8765BA9-456A-4dab-B4F3-ACF838C121DE}">
      <x14:slicerList>
        <x14:slicer r:id="rId8"/>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1">
    <tabColor rgb="FFBED0D4"/>
  </sheetPr>
  <dimension ref="B2:AA60"/>
  <sheetViews>
    <sheetView topLeftCell="F1" zoomScale="70" zoomScaleNormal="70" workbookViewId="0">
      <selection activeCell="L22" sqref="L22"/>
    </sheetView>
  </sheetViews>
  <sheetFormatPr baseColWidth="10" defaultColWidth="8.7109375" defaultRowHeight="12.75" x14ac:dyDescent="0.2"/>
  <cols>
    <col min="2" max="2" width="42.85546875" bestFit="1" customWidth="1"/>
    <col min="3" max="3" width="18.42578125" bestFit="1" customWidth="1"/>
    <col min="4" max="7" width="6.85546875" bestFit="1" customWidth="1"/>
    <col min="8" max="9" width="7.28515625" bestFit="1" customWidth="1"/>
    <col min="10" max="10" width="15.7109375" bestFit="1" customWidth="1"/>
    <col min="11" max="11" width="15" bestFit="1" customWidth="1"/>
    <col min="12" max="12" width="14.42578125" customWidth="1"/>
    <col min="13" max="13" width="14.140625" customWidth="1"/>
    <col min="14" max="14" width="20.7109375" bestFit="1" customWidth="1"/>
    <col min="17" max="17" width="42.85546875" bestFit="1" customWidth="1"/>
    <col min="18" max="18" width="19.5703125" bestFit="1" customWidth="1"/>
    <col min="19" max="19" width="13.42578125" bestFit="1" customWidth="1"/>
    <col min="20" max="20" width="14.7109375" bestFit="1" customWidth="1"/>
    <col min="21" max="22" width="15.42578125" bestFit="1" customWidth="1"/>
    <col min="23" max="23" width="20.5703125" bestFit="1" customWidth="1"/>
    <col min="24" max="24" width="24.85546875" bestFit="1" customWidth="1"/>
    <col min="25" max="25" width="20.5703125" bestFit="1" customWidth="1"/>
    <col min="26" max="26" width="31.140625" bestFit="1" customWidth="1"/>
    <col min="27" max="27" width="26.85546875" bestFit="1" customWidth="1"/>
  </cols>
  <sheetData>
    <row r="2" spans="2:18" ht="19.5" customHeight="1" x14ac:dyDescent="0.2">
      <c r="B2" s="188" t="s">
        <v>278</v>
      </c>
      <c r="C2" s="188"/>
      <c r="D2" s="188"/>
      <c r="E2" s="188"/>
      <c r="F2" s="188"/>
      <c r="G2" s="188"/>
      <c r="H2" s="188"/>
    </row>
    <row r="3" spans="2:18" ht="12" customHeight="1" x14ac:dyDescent="0.2">
      <c r="B3" s="59"/>
      <c r="C3" s="59"/>
      <c r="D3" s="59"/>
      <c r="E3" s="59"/>
      <c r="F3" s="59"/>
      <c r="G3" s="59"/>
      <c r="H3" s="59"/>
    </row>
    <row r="4" spans="2:18" ht="11.45" customHeight="1" x14ac:dyDescent="0.2"/>
    <row r="5" spans="2:18" x14ac:dyDescent="0.2">
      <c r="B5" s="57" t="s">
        <v>275</v>
      </c>
      <c r="C5" s="57" t="s">
        <v>277</v>
      </c>
    </row>
    <row r="6" spans="2:18" x14ac:dyDescent="0.2">
      <c r="B6" s="57" t="s">
        <v>511</v>
      </c>
      <c r="C6" t="s">
        <v>312</v>
      </c>
      <c r="D6" t="s">
        <v>276</v>
      </c>
    </row>
    <row r="7" spans="2:18" x14ac:dyDescent="0.2">
      <c r="B7" s="36" t="s">
        <v>47</v>
      </c>
      <c r="C7" s="58">
        <v>51</v>
      </c>
      <c r="D7" s="58">
        <v>51</v>
      </c>
    </row>
    <row r="8" spans="2:18" x14ac:dyDescent="0.2">
      <c r="B8" s="36" t="s">
        <v>619</v>
      </c>
      <c r="C8" s="58">
        <v>56</v>
      </c>
      <c r="D8" s="58">
        <v>56</v>
      </c>
    </row>
    <row r="9" spans="2:18" x14ac:dyDescent="0.2">
      <c r="B9" s="36" t="s">
        <v>386</v>
      </c>
      <c r="C9" s="58">
        <v>360</v>
      </c>
      <c r="D9" s="58">
        <v>360</v>
      </c>
    </row>
    <row r="10" spans="2:18" x14ac:dyDescent="0.2">
      <c r="B10" s="36" t="s">
        <v>33</v>
      </c>
      <c r="C10" s="58">
        <v>15</v>
      </c>
      <c r="D10" s="58">
        <v>15</v>
      </c>
    </row>
    <row r="11" spans="2:18" x14ac:dyDescent="0.2">
      <c r="B11" s="36" t="s">
        <v>354</v>
      </c>
      <c r="C11" s="58">
        <v>2</v>
      </c>
      <c r="D11" s="58">
        <v>2</v>
      </c>
    </row>
    <row r="12" spans="2:18" x14ac:dyDescent="0.2">
      <c r="B12" s="36" t="s">
        <v>46</v>
      </c>
      <c r="C12" s="58">
        <v>38</v>
      </c>
      <c r="D12" s="58">
        <v>38</v>
      </c>
    </row>
    <row r="13" spans="2:18" x14ac:dyDescent="0.2">
      <c r="B13" s="36" t="s">
        <v>25</v>
      </c>
      <c r="C13" s="58">
        <v>5</v>
      </c>
      <c r="D13" s="58">
        <v>5</v>
      </c>
    </row>
    <row r="14" spans="2:18" x14ac:dyDescent="0.2">
      <c r="B14" s="36" t="s">
        <v>22</v>
      </c>
      <c r="C14" s="58">
        <v>1</v>
      </c>
      <c r="D14" s="58">
        <v>1</v>
      </c>
      <c r="Q14" s="57" t="s">
        <v>511</v>
      </c>
      <c r="R14" t="s">
        <v>601</v>
      </c>
    </row>
    <row r="15" spans="2:18" x14ac:dyDescent="0.2">
      <c r="B15" s="36" t="s">
        <v>39</v>
      </c>
      <c r="C15" s="58">
        <v>30</v>
      </c>
      <c r="D15" s="58">
        <v>30</v>
      </c>
      <c r="Q15" s="36" t="s">
        <v>47</v>
      </c>
      <c r="R15" s="58">
        <v>51</v>
      </c>
    </row>
    <row r="16" spans="2:18" x14ac:dyDescent="0.2">
      <c r="B16" s="36" t="s">
        <v>23</v>
      </c>
      <c r="C16" s="58">
        <v>8</v>
      </c>
      <c r="D16" s="58">
        <v>8</v>
      </c>
      <c r="Q16" s="36" t="s">
        <v>386</v>
      </c>
      <c r="R16" s="58">
        <v>360</v>
      </c>
    </row>
    <row r="17" spans="2:27" x14ac:dyDescent="0.2">
      <c r="B17" s="36" t="s">
        <v>394</v>
      </c>
      <c r="C17" s="58">
        <v>4</v>
      </c>
      <c r="D17" s="58">
        <v>4</v>
      </c>
      <c r="Q17" s="36" t="s">
        <v>33</v>
      </c>
      <c r="R17" s="58">
        <v>15</v>
      </c>
    </row>
    <row r="18" spans="2:27" x14ac:dyDescent="0.2">
      <c r="B18" s="36" t="s">
        <v>276</v>
      </c>
      <c r="C18" s="58">
        <v>570</v>
      </c>
      <c r="D18" s="58">
        <v>570</v>
      </c>
      <c r="Q18" s="36" t="s">
        <v>20</v>
      </c>
      <c r="R18" s="58">
        <v>1</v>
      </c>
    </row>
    <row r="19" spans="2:27" x14ac:dyDescent="0.2">
      <c r="Q19" s="36" t="s">
        <v>354</v>
      </c>
      <c r="R19" s="58">
        <v>2</v>
      </c>
    </row>
    <row r="20" spans="2:27" x14ac:dyDescent="0.2">
      <c r="Q20" s="36" t="s">
        <v>3773</v>
      </c>
      <c r="R20" s="58">
        <v>1</v>
      </c>
    </row>
    <row r="21" spans="2:27" x14ac:dyDescent="0.2">
      <c r="J21" s="60" t="s">
        <v>279</v>
      </c>
      <c r="K21" s="60" t="s">
        <v>280</v>
      </c>
      <c r="L21" s="60" t="s">
        <v>281</v>
      </c>
      <c r="M21" s="60" t="s">
        <v>282</v>
      </c>
      <c r="Q21" s="36" t="s">
        <v>5354</v>
      </c>
      <c r="R21" s="58">
        <v>4</v>
      </c>
    </row>
    <row r="22" spans="2:27" x14ac:dyDescent="0.2">
      <c r="J22" s="60" t="e">
        <f>GETPIVOTDATA("PO Line",$B$5,"Lead Time Impact","AA-VERY HIGH")</f>
        <v>#REF!</v>
      </c>
      <c r="K22" s="60" t="e">
        <f>GETPIVOTDATA("PO Line",$B$5,"Lead Time Impact","A-HIGH")</f>
        <v>#REF!</v>
      </c>
      <c r="L22" s="60" t="e">
        <f>GETPIVOTDATA("PO Line",$B$5,"Lead Time Impact","B-MEDIUM")</f>
        <v>#REF!</v>
      </c>
      <c r="M22" s="60" t="e">
        <f>GETPIVOTDATA("PO Line",$B$5,"Lead Time Impact","C-LOW")</f>
        <v>#REF!</v>
      </c>
      <c r="Q22" s="36" t="s">
        <v>46</v>
      </c>
      <c r="R22" s="58">
        <v>38</v>
      </c>
    </row>
    <row r="23" spans="2:27" x14ac:dyDescent="0.2">
      <c r="Q23" s="36" t="s">
        <v>25</v>
      </c>
      <c r="R23" s="58">
        <v>5</v>
      </c>
    </row>
    <row r="24" spans="2:27" x14ac:dyDescent="0.2">
      <c r="Q24" s="36" t="s">
        <v>3458</v>
      </c>
      <c r="R24" s="58">
        <v>1</v>
      </c>
      <c r="X24" s="60" t="s">
        <v>279</v>
      </c>
      <c r="Y24" s="60" t="s">
        <v>280</v>
      </c>
      <c r="Z24" s="60" t="s">
        <v>281</v>
      </c>
      <c r="AA24" s="60" t="s">
        <v>282</v>
      </c>
    </row>
    <row r="25" spans="2:27" x14ac:dyDescent="0.2">
      <c r="Q25" s="36" t="s">
        <v>55</v>
      </c>
      <c r="R25" s="58">
        <v>1</v>
      </c>
      <c r="X25" s="60" t="e">
        <f>GETPIVOTDATA("No. PO",$Q$14,"LT","VERY HIGH")</f>
        <v>#REF!</v>
      </c>
      <c r="Y25" s="60" t="e">
        <f>GETPIVOTDATA("No. PO",$Q$14,"LT","HIGH")</f>
        <v>#REF!</v>
      </c>
      <c r="Z25" s="60" t="e">
        <f>GETPIVOTDATA("No. PO",$Q$14,"LT","MEDIUM")</f>
        <v>#REF!</v>
      </c>
      <c r="AA25" s="60">
        <v>0</v>
      </c>
    </row>
    <row r="26" spans="2:27" x14ac:dyDescent="0.2">
      <c r="Q26" s="36" t="s">
        <v>22</v>
      </c>
      <c r="R26" s="58">
        <v>1</v>
      </c>
    </row>
    <row r="27" spans="2:27" x14ac:dyDescent="0.2">
      <c r="Q27" s="36" t="s">
        <v>39</v>
      </c>
      <c r="R27" s="58">
        <v>30</v>
      </c>
    </row>
    <row r="28" spans="2:27" x14ac:dyDescent="0.2">
      <c r="Q28" s="36" t="s">
        <v>153</v>
      </c>
      <c r="R28" s="58">
        <v>7</v>
      </c>
    </row>
    <row r="29" spans="2:27" x14ac:dyDescent="0.2">
      <c r="Q29" s="36" t="s">
        <v>30</v>
      </c>
      <c r="R29" s="58">
        <v>2</v>
      </c>
    </row>
    <row r="30" spans="2:27" x14ac:dyDescent="0.2">
      <c r="Q30" s="36" t="s">
        <v>226</v>
      </c>
      <c r="R30" s="58">
        <v>7</v>
      </c>
    </row>
    <row r="31" spans="2:27" x14ac:dyDescent="0.2">
      <c r="Q31" s="36" t="s">
        <v>23</v>
      </c>
      <c r="R31" s="58">
        <v>8</v>
      </c>
    </row>
    <row r="32" spans="2:27" x14ac:dyDescent="0.2">
      <c r="Q32" s="36" t="s">
        <v>394</v>
      </c>
      <c r="R32" s="58">
        <v>4</v>
      </c>
    </row>
    <row r="33" spans="17:18" x14ac:dyDescent="0.2">
      <c r="Q33" s="36" t="s">
        <v>4354</v>
      </c>
      <c r="R33" s="58">
        <v>7</v>
      </c>
    </row>
    <row r="34" spans="17:18" x14ac:dyDescent="0.2">
      <c r="Q34" s="36" t="s">
        <v>619</v>
      </c>
      <c r="R34" s="58">
        <v>56</v>
      </c>
    </row>
    <row r="35" spans="17:18" x14ac:dyDescent="0.2">
      <c r="Q35" s="36" t="s">
        <v>721</v>
      </c>
      <c r="R35" s="58">
        <v>5</v>
      </c>
    </row>
    <row r="36" spans="17:18" x14ac:dyDescent="0.2">
      <c r="Q36" s="36" t="s">
        <v>4145</v>
      </c>
      <c r="R36" s="58">
        <v>4</v>
      </c>
    </row>
    <row r="37" spans="17:18" x14ac:dyDescent="0.2">
      <c r="Q37" s="36" t="s">
        <v>5091</v>
      </c>
      <c r="R37" s="58">
        <v>4</v>
      </c>
    </row>
    <row r="38" spans="17:18" x14ac:dyDescent="0.2">
      <c r="Q38" s="36" t="s">
        <v>4085</v>
      </c>
      <c r="R38" s="58">
        <v>10</v>
      </c>
    </row>
    <row r="39" spans="17:18" x14ac:dyDescent="0.2">
      <c r="Q39" s="36" t="s">
        <v>5559</v>
      </c>
      <c r="R39" s="58">
        <v>1</v>
      </c>
    </row>
    <row r="40" spans="17:18" x14ac:dyDescent="0.2">
      <c r="Q40" s="36" t="s">
        <v>959</v>
      </c>
      <c r="R40" s="58">
        <v>6</v>
      </c>
    </row>
    <row r="41" spans="17:18" x14ac:dyDescent="0.2">
      <c r="Q41" s="36" t="s">
        <v>2080</v>
      </c>
      <c r="R41" s="58">
        <v>1</v>
      </c>
    </row>
    <row r="42" spans="17:18" x14ac:dyDescent="0.2">
      <c r="Q42" s="36" t="s">
        <v>2085</v>
      </c>
      <c r="R42" s="58">
        <v>11</v>
      </c>
    </row>
    <row r="43" spans="17:18" x14ac:dyDescent="0.2">
      <c r="Q43" s="36" t="s">
        <v>2286</v>
      </c>
      <c r="R43" s="58">
        <v>1</v>
      </c>
    </row>
    <row r="44" spans="17:18" x14ac:dyDescent="0.2">
      <c r="Q44" s="36" t="s">
        <v>2727</v>
      </c>
      <c r="R44" s="58">
        <v>1</v>
      </c>
    </row>
    <row r="45" spans="17:18" x14ac:dyDescent="0.2">
      <c r="Q45" s="36" t="s">
        <v>3553</v>
      </c>
      <c r="R45" s="58">
        <v>13</v>
      </c>
    </row>
    <row r="46" spans="17:18" x14ac:dyDescent="0.2">
      <c r="Q46" s="36" t="s">
        <v>3779</v>
      </c>
      <c r="R46" s="58">
        <v>44</v>
      </c>
    </row>
    <row r="47" spans="17:18" x14ac:dyDescent="0.2">
      <c r="Q47" s="36" t="s">
        <v>3813</v>
      </c>
      <c r="R47" s="58">
        <v>2</v>
      </c>
    </row>
    <row r="48" spans="17:18" x14ac:dyDescent="0.2">
      <c r="Q48" s="36" t="s">
        <v>3993</v>
      </c>
      <c r="R48" s="58">
        <v>6</v>
      </c>
    </row>
    <row r="49" spans="17:18" x14ac:dyDescent="0.2">
      <c r="Q49" s="36" t="s">
        <v>4143</v>
      </c>
      <c r="R49" s="58">
        <v>4</v>
      </c>
    </row>
    <row r="50" spans="17:18" x14ac:dyDescent="0.2">
      <c r="Q50" s="36" t="s">
        <v>4226</v>
      </c>
      <c r="R50" s="58">
        <v>1</v>
      </c>
    </row>
    <row r="51" spans="17:18" x14ac:dyDescent="0.2">
      <c r="Q51" s="36" t="s">
        <v>3484</v>
      </c>
      <c r="R51" s="58">
        <v>1</v>
      </c>
    </row>
    <row r="52" spans="17:18" x14ac:dyDescent="0.2">
      <c r="Q52" s="36" t="s">
        <v>4280</v>
      </c>
      <c r="R52" s="58">
        <v>2</v>
      </c>
    </row>
    <row r="53" spans="17:18" x14ac:dyDescent="0.2">
      <c r="Q53" s="36" t="s">
        <v>4335</v>
      </c>
      <c r="R53" s="58">
        <v>2</v>
      </c>
    </row>
    <row r="54" spans="17:18" x14ac:dyDescent="0.2">
      <c r="Q54" s="36" t="s">
        <v>4473</v>
      </c>
      <c r="R54" s="58">
        <v>4</v>
      </c>
    </row>
    <row r="55" spans="17:18" x14ac:dyDescent="0.2">
      <c r="Q55" s="36" t="s">
        <v>4913</v>
      </c>
      <c r="R55" s="58">
        <v>1</v>
      </c>
    </row>
    <row r="56" spans="17:18" x14ac:dyDescent="0.2">
      <c r="Q56" s="36" t="s">
        <v>5166</v>
      </c>
      <c r="R56" s="58">
        <v>1</v>
      </c>
    </row>
    <row r="57" spans="17:18" x14ac:dyDescent="0.2">
      <c r="Q57" s="36" t="s">
        <v>5247</v>
      </c>
      <c r="R57" s="58">
        <v>1</v>
      </c>
    </row>
    <row r="58" spans="17:18" x14ac:dyDescent="0.2">
      <c r="Q58" s="36"/>
      <c r="R58" s="58">
        <v>3</v>
      </c>
    </row>
    <row r="59" spans="17:18" x14ac:dyDescent="0.2">
      <c r="Q59" s="36" t="s">
        <v>4208</v>
      </c>
      <c r="R59" s="58">
        <v>1</v>
      </c>
    </row>
    <row r="60" spans="17:18" x14ac:dyDescent="0.2">
      <c r="Q60" s="36" t="s">
        <v>513</v>
      </c>
      <c r="R60" s="58">
        <v>731</v>
      </c>
    </row>
  </sheetData>
  <mergeCells count="1">
    <mergeCell ref="B2:H2"/>
  </mergeCells>
  <pageMargins left="0.75" right="0.75" top="1" bottom="1" header="0.5" footer="0.5"/>
  <pageSetup paperSize="9" orientation="portrait" r:id="rId3"/>
  <drawing r:id="rId4"/>
  <extLst>
    <ext xmlns:x14="http://schemas.microsoft.com/office/spreadsheetml/2009/9/main" uri="{A8765BA9-456A-4dab-B4F3-ACF838C121DE}">
      <x14:slicerList>
        <x14:slicer r:id="rId5"/>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2DAFF0-2CC5-45AB-83A8-7BA6E996683A}">
  <sheetPr codeName="Sheet5">
    <tabColor rgb="FFBED0D4"/>
  </sheetPr>
  <dimension ref="A1:I165"/>
  <sheetViews>
    <sheetView zoomScale="70" zoomScaleNormal="70" workbookViewId="0">
      <selection sqref="A1:I1048576"/>
    </sheetView>
  </sheetViews>
  <sheetFormatPr baseColWidth="10" defaultColWidth="8.7109375" defaultRowHeight="12.75" x14ac:dyDescent="0.2"/>
  <cols>
    <col min="1" max="1" width="48.85546875" style="110" customWidth="1"/>
    <col min="2" max="2" width="18.140625" style="110" customWidth="1"/>
    <col min="3" max="3" width="20" style="110" customWidth="1"/>
    <col min="4" max="4" width="16" style="110" customWidth="1"/>
    <col min="5" max="5" width="16.42578125" style="110" customWidth="1"/>
    <col min="6" max="6" width="14.5703125" style="110" customWidth="1"/>
    <col min="7" max="7" width="62.42578125" style="110" customWidth="1"/>
    <col min="8" max="8" width="16.85546875" style="110" customWidth="1"/>
    <col min="9" max="9" width="22.140625" style="110" customWidth="1"/>
  </cols>
  <sheetData>
    <row r="1" spans="1:9" ht="13.5" thickBot="1" x14ac:dyDescent="0.25"/>
    <row r="2" spans="1:9" ht="45.75" thickBot="1" x14ac:dyDescent="0.25">
      <c r="A2" s="70" t="s">
        <v>234</v>
      </c>
      <c r="B2" s="71" t="s">
        <v>308</v>
      </c>
      <c r="C2" s="71" t="s">
        <v>247</v>
      </c>
      <c r="D2" s="71" t="s">
        <v>307</v>
      </c>
      <c r="E2" s="72" t="s">
        <v>306</v>
      </c>
      <c r="F2" s="72" t="s">
        <v>303</v>
      </c>
      <c r="G2" s="71" t="s">
        <v>304</v>
      </c>
      <c r="H2" s="71" t="s">
        <v>245</v>
      </c>
      <c r="I2" s="84" t="s">
        <v>305</v>
      </c>
    </row>
    <row r="3" spans="1:9" ht="15.75" thickBot="1" x14ac:dyDescent="0.25">
      <c r="A3" s="107"/>
      <c r="B3" s="109"/>
      <c r="C3" s="109"/>
      <c r="D3" s="108"/>
      <c r="E3" s="108"/>
      <c r="F3" s="108"/>
      <c r="G3" s="76"/>
      <c r="H3" s="106"/>
      <c r="I3" s="111"/>
    </row>
    <row r="4" spans="1:9" ht="15.75" thickBot="1" x14ac:dyDescent="0.25">
      <c r="A4" s="81" t="s">
        <v>309</v>
      </c>
      <c r="B4" s="112"/>
      <c r="C4" s="112"/>
      <c r="D4" s="112"/>
      <c r="E4" s="112"/>
      <c r="F4" s="112"/>
      <c r="G4" s="112"/>
      <c r="H4" s="113"/>
      <c r="I4" s="111"/>
    </row>
    <row r="5" spans="1:9" ht="15.75" thickBot="1" x14ac:dyDescent="0.25">
      <c r="A5" s="77"/>
      <c r="B5" s="114"/>
      <c r="C5" s="114"/>
      <c r="D5" s="114"/>
      <c r="E5" s="114"/>
      <c r="F5" s="114"/>
      <c r="G5" s="114"/>
      <c r="H5" s="113"/>
      <c r="I5" s="111"/>
    </row>
    <row r="6" spans="1:9" ht="15.75" thickBot="1" x14ac:dyDescent="0.25">
      <c r="A6" s="82" t="s">
        <v>310</v>
      </c>
      <c r="B6" s="115"/>
      <c r="C6" s="115"/>
      <c r="D6" s="115"/>
      <c r="E6" s="115"/>
      <c r="F6" s="115"/>
      <c r="G6" s="115"/>
      <c r="H6" s="113"/>
      <c r="I6" s="111"/>
    </row>
    <row r="7" spans="1:9" ht="15.75" thickBot="1" x14ac:dyDescent="0.25">
      <c r="A7" s="77"/>
      <c r="B7" s="78"/>
      <c r="C7" s="114"/>
      <c r="D7" s="114"/>
      <c r="E7" s="114"/>
      <c r="F7" s="114"/>
      <c r="G7" s="114"/>
      <c r="H7" s="113"/>
      <c r="I7" s="111"/>
    </row>
    <row r="8" spans="1:9" ht="15.75" thickBot="1" x14ac:dyDescent="0.25">
      <c r="A8" s="83" t="s">
        <v>311</v>
      </c>
      <c r="B8" s="116"/>
      <c r="C8" s="116"/>
      <c r="D8" s="116"/>
      <c r="E8" s="116"/>
      <c r="F8" s="116"/>
      <c r="G8" s="116"/>
      <c r="H8" s="117"/>
      <c r="I8" s="118"/>
    </row>
    <row r="9" spans="1:9" ht="15.75" thickBot="1" x14ac:dyDescent="0.25">
      <c r="A9" s="79"/>
      <c r="B9" s="80"/>
      <c r="C9" s="119"/>
      <c r="D9" s="119"/>
      <c r="E9" s="119"/>
      <c r="F9" s="119"/>
      <c r="G9" s="119"/>
      <c r="H9" s="117"/>
      <c r="I9" s="118"/>
    </row>
    <row r="10" spans="1:9" ht="17.100000000000001" customHeight="1" x14ac:dyDescent="0.2"/>
    <row r="11" spans="1:9" ht="15.6" customHeight="1" x14ac:dyDescent="0.2"/>
    <row r="12" spans="1:9" ht="15.6" customHeight="1" x14ac:dyDescent="0.2"/>
    <row r="13" spans="1:9" ht="15" customHeight="1" x14ac:dyDescent="0.2"/>
    <row r="14" spans="1:9" ht="17.45" customHeight="1" x14ac:dyDescent="0.2"/>
    <row r="15" spans="1:9" ht="18.95" customHeight="1" x14ac:dyDescent="0.2"/>
    <row r="16" spans="1:9" ht="18" customHeight="1" x14ac:dyDescent="0.2"/>
    <row r="17" ht="30" customHeight="1" x14ac:dyDescent="0.2"/>
    <row r="18" ht="30" customHeight="1" x14ac:dyDescent="0.2"/>
    <row r="19" ht="30" customHeight="1" x14ac:dyDescent="0.2"/>
    <row r="20" ht="31.5" customHeight="1" x14ac:dyDescent="0.2"/>
    <row r="21" ht="29.1" customHeight="1" x14ac:dyDescent="0.2"/>
    <row r="22" ht="30.95" customHeight="1" x14ac:dyDescent="0.2"/>
    <row r="23" ht="30.6" customHeight="1" x14ac:dyDescent="0.2"/>
    <row r="24" ht="30.6" customHeight="1" x14ac:dyDescent="0.2"/>
    <row r="25" ht="33.950000000000003" customHeight="1" x14ac:dyDescent="0.2"/>
    <row r="26" ht="30.6" customHeight="1" x14ac:dyDescent="0.2"/>
    <row r="27" ht="33" customHeight="1" x14ac:dyDescent="0.2"/>
    <row r="28" ht="29.1" customHeight="1" x14ac:dyDescent="0.2"/>
    <row r="29" ht="27.95" customHeight="1" x14ac:dyDescent="0.2"/>
    <row r="30" ht="31.5" customHeight="1" x14ac:dyDescent="0.2"/>
    <row r="31" ht="38.1" customHeight="1" x14ac:dyDescent="0.2"/>
    <row r="32" ht="31.5" customHeight="1" x14ac:dyDescent="0.2"/>
    <row r="33" ht="32.450000000000003" customHeight="1" x14ac:dyDescent="0.2"/>
    <row r="34" ht="22.5" customHeight="1" x14ac:dyDescent="0.2"/>
    <row r="35" ht="19.5" customHeight="1" x14ac:dyDescent="0.2"/>
    <row r="36" ht="18" customHeight="1" x14ac:dyDescent="0.2"/>
    <row r="45" ht="30" customHeight="1" x14ac:dyDescent="0.2"/>
    <row r="49" ht="19.5" customHeight="1" x14ac:dyDescent="0.2"/>
    <row r="104" ht="17.45" customHeight="1" x14ac:dyDescent="0.2"/>
    <row r="139" ht="30" customHeight="1" x14ac:dyDescent="0.2"/>
    <row r="165" ht="30" customHeight="1" x14ac:dyDescent="0.2"/>
  </sheetData>
  <pageMargins left="0.7" right="0.7" top="0.75" bottom="0.75" header="0.3" footer="0.3"/>
  <pageSetup paperSize="9"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867C0B-11E5-40B0-9DF3-8C8F2E29B66E}">
  <sheetPr codeName="Hoja4">
    <tabColor rgb="FFFF0000"/>
  </sheetPr>
  <dimension ref="A2:M36"/>
  <sheetViews>
    <sheetView workbookViewId="0">
      <selection activeCell="D59" sqref="C59:D59"/>
    </sheetView>
  </sheetViews>
  <sheetFormatPr baseColWidth="10" defaultRowHeight="12.75" x14ac:dyDescent="0.2"/>
  <cols>
    <col min="12" max="13" width="11.42578125" style="62"/>
  </cols>
  <sheetData>
    <row r="2" spans="1:13" ht="75" x14ac:dyDescent="0.2">
      <c r="A2" s="120" t="s">
        <v>234</v>
      </c>
      <c r="B2" s="120" t="s">
        <v>514</v>
      </c>
      <c r="C2" s="120" t="s">
        <v>515</v>
      </c>
      <c r="D2" s="120" t="s">
        <v>632</v>
      </c>
      <c r="E2" s="120" t="s">
        <v>308</v>
      </c>
      <c r="F2" s="120" t="s">
        <v>247</v>
      </c>
      <c r="G2" s="120" t="s">
        <v>307</v>
      </c>
      <c r="H2" s="121" t="s">
        <v>306</v>
      </c>
      <c r="I2" s="122" t="s">
        <v>303</v>
      </c>
      <c r="J2" s="123" t="s">
        <v>516</v>
      </c>
      <c r="K2" s="122" t="s">
        <v>304</v>
      </c>
      <c r="L2" s="120" t="s">
        <v>245</v>
      </c>
      <c r="M2" s="120" t="s">
        <v>305</v>
      </c>
    </row>
    <row r="3" spans="1:13" x14ac:dyDescent="0.2">
      <c r="I3" s="73"/>
      <c r="K3" s="150"/>
      <c r="L3" s="147" t="s">
        <v>633</v>
      </c>
      <c r="M3" s="147" t="s">
        <v>282</v>
      </c>
    </row>
    <row r="4" spans="1:13" x14ac:dyDescent="0.2">
      <c r="I4" s="73"/>
      <c r="K4" s="150"/>
      <c r="L4" s="147" t="s">
        <v>633</v>
      </c>
      <c r="M4" s="147" t="s">
        <v>282</v>
      </c>
    </row>
    <row r="5" spans="1:13" x14ac:dyDescent="0.2">
      <c r="I5" s="73"/>
      <c r="K5" s="150"/>
      <c r="L5" s="147" t="s">
        <v>633</v>
      </c>
      <c r="M5" s="147" t="s">
        <v>282</v>
      </c>
    </row>
    <row r="6" spans="1:13" x14ac:dyDescent="0.2">
      <c r="I6" s="73"/>
      <c r="K6" s="150"/>
      <c r="L6" s="147" t="s">
        <v>633</v>
      </c>
      <c r="M6" s="147" t="s">
        <v>282</v>
      </c>
    </row>
    <row r="7" spans="1:13" x14ac:dyDescent="0.2">
      <c r="I7" s="73"/>
      <c r="K7" s="150"/>
      <c r="L7" s="147" t="s">
        <v>633</v>
      </c>
      <c r="M7" s="147" t="s">
        <v>282</v>
      </c>
    </row>
    <row r="8" spans="1:13" x14ac:dyDescent="0.2">
      <c r="I8" s="73"/>
      <c r="K8" s="150"/>
      <c r="L8" s="147" t="s">
        <v>633</v>
      </c>
      <c r="M8" s="147" t="s">
        <v>282</v>
      </c>
    </row>
    <row r="9" spans="1:13" x14ac:dyDescent="0.2">
      <c r="I9" s="73"/>
      <c r="K9" s="150"/>
      <c r="L9" s="147" t="s">
        <v>633</v>
      </c>
      <c r="M9" s="147" t="s">
        <v>282</v>
      </c>
    </row>
    <row r="10" spans="1:13" x14ac:dyDescent="0.2">
      <c r="I10" s="73"/>
      <c r="K10" s="150"/>
      <c r="L10" s="147" t="s">
        <v>633</v>
      </c>
      <c r="M10" s="147" t="s">
        <v>282</v>
      </c>
    </row>
    <row r="11" spans="1:13" x14ac:dyDescent="0.2">
      <c r="I11" s="73"/>
      <c r="K11" s="150"/>
      <c r="L11" s="147" t="s">
        <v>633</v>
      </c>
      <c r="M11" s="147" t="s">
        <v>282</v>
      </c>
    </row>
    <row r="12" spans="1:13" x14ac:dyDescent="0.2">
      <c r="I12" s="73"/>
      <c r="K12" s="150"/>
      <c r="L12" s="147" t="s">
        <v>633</v>
      </c>
      <c r="M12" s="147" t="s">
        <v>282</v>
      </c>
    </row>
    <row r="13" spans="1:13" x14ac:dyDescent="0.2">
      <c r="I13" s="73"/>
      <c r="K13" s="150"/>
      <c r="L13" s="147" t="s">
        <v>633</v>
      </c>
      <c r="M13" s="147" t="s">
        <v>282</v>
      </c>
    </row>
    <row r="14" spans="1:13" x14ac:dyDescent="0.2">
      <c r="I14" s="73"/>
      <c r="K14" s="150"/>
      <c r="L14" s="147" t="s">
        <v>633</v>
      </c>
      <c r="M14" s="147" t="s">
        <v>282</v>
      </c>
    </row>
    <row r="15" spans="1:13" x14ac:dyDescent="0.2">
      <c r="I15" s="73"/>
      <c r="K15" s="150"/>
      <c r="L15" s="147" t="s">
        <v>633</v>
      </c>
      <c r="M15" s="147" t="s">
        <v>282</v>
      </c>
    </row>
    <row r="16" spans="1:13" x14ac:dyDescent="0.2">
      <c r="I16" s="73"/>
      <c r="K16" s="150"/>
      <c r="L16" s="147" t="s">
        <v>633</v>
      </c>
      <c r="M16" s="147" t="s">
        <v>282</v>
      </c>
    </row>
    <row r="17" spans="1:13" x14ac:dyDescent="0.2">
      <c r="I17" s="73"/>
      <c r="K17" s="150"/>
      <c r="L17" s="147" t="s">
        <v>633</v>
      </c>
      <c r="M17" s="147" t="s">
        <v>282</v>
      </c>
    </row>
    <row r="18" spans="1:13" x14ac:dyDescent="0.2">
      <c r="I18" s="73"/>
      <c r="K18" s="150"/>
      <c r="L18" s="147" t="s">
        <v>633</v>
      </c>
      <c r="M18" s="147" t="s">
        <v>282</v>
      </c>
    </row>
    <row r="19" spans="1:13" x14ac:dyDescent="0.2">
      <c r="A19" s="152"/>
      <c r="B19" s="152"/>
      <c r="C19" s="152"/>
      <c r="D19" s="152"/>
      <c r="E19" s="151"/>
      <c r="F19" s="151"/>
      <c r="G19" s="151"/>
      <c r="H19" s="151"/>
      <c r="I19" s="153"/>
      <c r="J19" s="151"/>
      <c r="K19" s="154"/>
      <c r="L19" s="155" t="s">
        <v>633</v>
      </c>
      <c r="M19" s="155" t="s">
        <v>282</v>
      </c>
    </row>
    <row r="20" spans="1:13" x14ac:dyDescent="0.2">
      <c r="A20" s="152"/>
      <c r="B20" s="152"/>
      <c r="C20" s="152"/>
      <c r="D20" s="152"/>
      <c r="E20" s="151"/>
      <c r="F20" s="151"/>
      <c r="G20" s="151"/>
      <c r="H20" s="151"/>
      <c r="I20" s="153"/>
      <c r="J20" s="151"/>
      <c r="K20" s="154"/>
      <c r="L20" s="155" t="s">
        <v>633</v>
      </c>
      <c r="M20" s="155" t="s">
        <v>282</v>
      </c>
    </row>
    <row r="21" spans="1:13" x14ac:dyDescent="0.2">
      <c r="A21" s="152"/>
      <c r="B21" s="152"/>
      <c r="C21" s="152"/>
      <c r="D21" s="152"/>
      <c r="E21" s="151"/>
      <c r="F21" s="151"/>
      <c r="G21" s="151"/>
      <c r="H21" s="151"/>
      <c r="I21" s="153"/>
      <c r="J21" s="151"/>
      <c r="K21" s="154"/>
      <c r="L21" s="155" t="s">
        <v>633</v>
      </c>
      <c r="M21" s="155" t="s">
        <v>282</v>
      </c>
    </row>
    <row r="22" spans="1:13" x14ac:dyDescent="0.2">
      <c r="A22" s="152"/>
      <c r="B22" s="152"/>
      <c r="C22" s="152"/>
      <c r="D22" s="152"/>
      <c r="E22" s="151"/>
      <c r="F22" s="151"/>
      <c r="G22" s="151"/>
      <c r="H22" s="151"/>
      <c r="I22" s="153"/>
      <c r="J22" s="151"/>
      <c r="K22" s="154"/>
      <c r="L22" s="155" t="s">
        <v>633</v>
      </c>
      <c r="M22" s="155" t="s">
        <v>282</v>
      </c>
    </row>
    <row r="23" spans="1:13" x14ac:dyDescent="0.2">
      <c r="A23" s="149"/>
      <c r="B23" s="149"/>
    </row>
    <row r="24" spans="1:13" x14ac:dyDescent="0.2">
      <c r="A24" s="149"/>
      <c r="B24" s="149"/>
    </row>
    <row r="25" spans="1:13" x14ac:dyDescent="0.2">
      <c r="A25" s="149"/>
      <c r="B25" s="149"/>
    </row>
    <row r="26" spans="1:13" x14ac:dyDescent="0.2">
      <c r="A26" s="149"/>
      <c r="B26" s="149"/>
    </row>
    <row r="27" spans="1:13" x14ac:dyDescent="0.2">
      <c r="A27" s="149"/>
      <c r="B27" s="149"/>
    </row>
    <row r="28" spans="1:13" x14ac:dyDescent="0.2">
      <c r="A28" s="149"/>
      <c r="B28" s="149"/>
    </row>
    <row r="29" spans="1:13" x14ac:dyDescent="0.2">
      <c r="A29" s="149"/>
      <c r="B29" s="149"/>
    </row>
    <row r="30" spans="1:13" x14ac:dyDescent="0.2">
      <c r="A30" s="149"/>
      <c r="B30" s="149"/>
    </row>
    <row r="31" spans="1:13" x14ac:dyDescent="0.2">
      <c r="A31" s="149"/>
      <c r="B31" s="149"/>
      <c r="C31" s="149"/>
      <c r="D31" s="149"/>
      <c r="K31" s="73"/>
    </row>
    <row r="32" spans="1:13" x14ac:dyDescent="0.2">
      <c r="A32" s="149"/>
      <c r="B32" s="149"/>
      <c r="C32" s="149"/>
      <c r="D32" s="149"/>
      <c r="K32" s="73"/>
    </row>
    <row r="33" spans="1:11" x14ac:dyDescent="0.2">
      <c r="A33" s="149"/>
      <c r="B33" s="149"/>
      <c r="C33" s="149"/>
      <c r="D33" s="149"/>
      <c r="K33" s="73"/>
    </row>
    <row r="34" spans="1:11" x14ac:dyDescent="0.2">
      <c r="A34" s="157"/>
      <c r="B34" s="149"/>
      <c r="C34" s="156"/>
      <c r="D34" s="149"/>
      <c r="K34" s="73"/>
    </row>
    <row r="35" spans="1:11" x14ac:dyDescent="0.2">
      <c r="A35" s="149"/>
      <c r="B35" s="149"/>
      <c r="C35" s="149"/>
      <c r="D35" s="149"/>
      <c r="K35" s="73"/>
    </row>
    <row r="36" spans="1:11" x14ac:dyDescent="0.2">
      <c r="C36" s="149"/>
      <c r="D36" s="149"/>
    </row>
  </sheetData>
  <autoFilter ref="A2:N30" xr:uid="{33867C0B-11E5-40B0-9DF3-8C8F2E29B66E}"/>
  <conditionalFormatting sqref="C2:D2">
    <cfRule type="duplicateValues" dxfId="0" priority="1"/>
  </conditionalFormatting>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36A8348381230F4FB511F206BD2CE7BB" ma:contentTypeVersion="6" ma:contentTypeDescription="Crear nuevo documento." ma:contentTypeScope="" ma:versionID="0f32cf31e9700b680fcca9d37b5eee94">
  <xsd:schema xmlns:xsd="http://www.w3.org/2001/XMLSchema" xmlns:xs="http://www.w3.org/2001/XMLSchema" xmlns:p="http://schemas.microsoft.com/office/2006/metadata/properties" xmlns:ns2="b9a6e0a8-db6d-4096-aa9c-532313978535" xmlns:ns3="6076dc89-3c8a-42cc-a9a3-b9969946c25b" targetNamespace="http://schemas.microsoft.com/office/2006/metadata/properties" ma:root="true" ma:fieldsID="a1921bff56a7d56b4f20df1e79f83899" ns2:_="" ns3:_="">
    <xsd:import namespace="b9a6e0a8-db6d-4096-aa9c-532313978535"/>
    <xsd:import namespace="6076dc89-3c8a-42cc-a9a3-b9969946c25b"/>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3:SharedWithUsers" minOccurs="0"/>
                <xsd:element ref="ns3:SharedWithDetail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9a6e0a8-db6d-4096-aa9c-53231397853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SearchProperties" ma:index="13"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076dc89-3c8a-42cc-a9a3-b9969946c25b" elementFormDefault="qualified">
    <xsd:import namespace="http://schemas.microsoft.com/office/2006/documentManagement/types"/>
    <xsd:import namespace="http://schemas.microsoft.com/office/infopath/2007/PartnerControls"/>
    <xsd:element name="SharedWithUsers" ma:index="11" nillable="true" ma:displayName="Compartido c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2" nillable="true" ma:displayName="Detalles de uso compartido"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4.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D6449975-A94E-4CDB-8D0C-30923BDB0CD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b9a6e0a8-db6d-4096-aa9c-532313978535"/>
    <ds:schemaRef ds:uri="6076dc89-3c8a-42cc-a9a3-b9969946c25b"/>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F42C98C4-DE63-41EA-BA1A-B666AB0804F7}">
  <ds:schemaRefs>
    <ds:schemaRef ds:uri="http://schemas.microsoft.com/DataMashup"/>
  </ds:schemaRefs>
</ds:datastoreItem>
</file>

<file path=customXml/itemProps3.xml><?xml version="1.0" encoding="utf-8"?>
<ds:datastoreItem xmlns:ds="http://schemas.openxmlformats.org/officeDocument/2006/customXml" ds:itemID="{4DB200CD-DBF2-4F9E-B2E8-5806FB70B8EA}">
  <ds:schemaRefs>
    <ds:schemaRef ds:uri="http://schemas.microsoft.com/office/2006/metadata/properties"/>
    <ds:schemaRef ds:uri="http://purl.org/dc/elements/1.1/"/>
    <ds:schemaRef ds:uri="http://schemas.microsoft.com/office/2006/documentManagement/types"/>
    <ds:schemaRef ds:uri="http://schemas.openxmlformats.org/package/2006/metadata/core-properties"/>
    <ds:schemaRef ds:uri="http://schemas.microsoft.com/office/infopath/2007/PartnerControls"/>
    <ds:schemaRef ds:uri="http://purl.org/dc/dcmitype/"/>
    <ds:schemaRef ds:uri="http://www.w3.org/XML/1998/namespace"/>
    <ds:schemaRef ds:uri="6076dc89-3c8a-42cc-a9a3-b9969946c25b"/>
    <ds:schemaRef ds:uri="b9a6e0a8-db6d-4096-aa9c-532313978535"/>
    <ds:schemaRef ds:uri="http://purl.org/dc/terms/"/>
  </ds:schemaRefs>
</ds:datastoreItem>
</file>

<file path=customXml/itemProps4.xml><?xml version="1.0" encoding="utf-8"?>
<ds:datastoreItem xmlns:ds="http://schemas.openxmlformats.org/officeDocument/2006/customXml" ds:itemID="{6FBD5A0E-40BA-46DC-9818-90BFAA4D349D}">
  <ds:schemaRefs>
    <ds:schemaRef ds:uri="http://schemas.microsoft.com/sharepoint/v3/contenttype/forms"/>
  </ds:schemaRefs>
</ds:datastoreItem>
</file>

<file path=docMetadata/LabelInfo.xml><?xml version="1.0" encoding="utf-8"?>
<clbl:labelList xmlns:clbl="http://schemas.microsoft.com/office/2020/mipLabelMetadata">
  <clbl:label id="{7808e005-1489-4374-954b-d3b08f193920}" enabled="0" method="" siteId="{7808e005-1489-4374-954b-d3b08f193920}"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9</vt:i4>
      </vt:variant>
      <vt:variant>
        <vt:lpstr>Rangos con nombre</vt:lpstr>
      </vt:variant>
      <vt:variant>
        <vt:i4>1</vt:i4>
      </vt:variant>
    </vt:vector>
  </HeadingPairs>
  <TitlesOfParts>
    <vt:vector size="10" baseType="lpstr">
      <vt:lpstr>Dashboard</vt:lpstr>
      <vt:lpstr>SAP_Material Status</vt:lpstr>
      <vt:lpstr>Lista de Compra (banco Pruebas)</vt:lpstr>
      <vt:lpstr>Extended Orders Report</vt:lpstr>
      <vt:lpstr>Pending to be issued</vt:lpstr>
      <vt:lpstr>Process Overview</vt:lpstr>
      <vt:lpstr>Lead Time</vt:lpstr>
      <vt:lpstr>High LD Table Analysis</vt:lpstr>
      <vt:lpstr>Criticidades Producción</vt:lpstr>
      <vt:lpstr>Dashboard!Área_de_impresión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Martínez Olivares, Alma</dc:creator>
  <cp:lastModifiedBy>Rodrigo San Martín, Daniel</cp:lastModifiedBy>
  <cp:lastPrinted>2024-01-26T09:17:28Z</cp:lastPrinted>
  <dcterms:created xsi:type="dcterms:W3CDTF">2024-01-09T08:57:54Z</dcterms:created>
  <dcterms:modified xsi:type="dcterms:W3CDTF">2026-04-23T15:44:26Z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0x01010036A8348381230F4FB511F206BD2CE7BB</vt:lpwstr>
  </property>
</Properties>
</file>